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5C66A7D-A41B-4A3A-852E-E1CBBC6BF328}" xr6:coauthVersionLast="47" xr6:coauthVersionMax="47" xr10:uidLastSave="{00000000-0000-0000-0000-000000000000}"/>
  <bookViews>
    <workbookView xWindow="-110" yWindow="-110" windowWidth="19420" windowHeight="10300" tabRatio="706" activeTab="3" xr2:uid="{00000000-000D-0000-FFFF-FFFF00000000}"/>
  </bookViews>
  <sheets>
    <sheet name="Телефония" sheetId="19" r:id="rId1"/>
    <sheet name="Yeastar" sheetId="42" r:id="rId2"/>
    <sheet name="Сетевое" sheetId="44" r:id="rId3"/>
    <sheet name="Fanvil" sheetId="47" r:id="rId4"/>
    <sheet name="VT" sheetId="48" r:id="rId5"/>
    <sheet name="Qbic" sheetId="50" r:id="rId6"/>
    <sheet name="J&amp;R" sheetId="45" r:id="rId7"/>
    <sheet name="Gigaset" sheetId="37" r:id="rId8"/>
    <sheet name="3CX" sheetId="46" r:id="rId9"/>
    <sheet name="Подбор" sheetId="34" r:id="rId10"/>
  </sheets>
  <externalReferences>
    <externalReference r:id="rId11"/>
  </externalReferences>
  <definedNames>
    <definedName name="_xlnm._FilterDatabase" localSheetId="3" hidden="1">Fanvil!$B$1:$E$110</definedName>
    <definedName name="_xlnm._FilterDatabase" localSheetId="5" hidden="1">Qbic!$B$1:$E$41</definedName>
    <definedName name="_xlnm._FilterDatabase" localSheetId="4" hidden="1">VT!$B$1:$C$45</definedName>
    <definedName name="_xlnm._FilterDatabase" localSheetId="0" hidden="1">Телефония!$A$2:$G$257</definedName>
    <definedName name="ExternalData_1" localSheetId="9" hidden="1">Подбор!$A$1:$C$2491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47" l="1"/>
  <c r="E5" i="47"/>
  <c r="E6" i="47"/>
  <c r="E7" i="47"/>
  <c r="E8" i="47"/>
  <c r="E9" i="47"/>
  <c r="E10" i="47"/>
  <c r="E11" i="47"/>
  <c r="E12" i="47"/>
  <c r="E13" i="47"/>
  <c r="E14" i="47"/>
  <c r="E15" i="47"/>
  <c r="E17" i="47"/>
  <c r="E18" i="47"/>
  <c r="E20" i="47"/>
  <c r="E21" i="47"/>
  <c r="E22" i="47"/>
  <c r="E23" i="47"/>
  <c r="E25" i="47"/>
  <c r="E26" i="47"/>
  <c r="E29" i="47"/>
  <c r="E30" i="47"/>
  <c r="E31" i="47"/>
  <c r="E32" i="47"/>
  <c r="E33" i="47"/>
  <c r="E34" i="47"/>
  <c r="E35" i="47"/>
  <c r="E36" i="47"/>
  <c r="E37" i="47"/>
  <c r="E38" i="47"/>
  <c r="E39" i="47"/>
  <c r="E40" i="47"/>
  <c r="E41" i="47"/>
  <c r="E42" i="47"/>
  <c r="E43" i="47"/>
  <c r="E44" i="47"/>
  <c r="E45" i="47"/>
  <c r="E46" i="47"/>
  <c r="E48" i="47"/>
  <c r="E49" i="47"/>
  <c r="E50" i="47"/>
  <c r="E51" i="47"/>
  <c r="E52" i="47"/>
  <c r="E53" i="47"/>
  <c r="E54" i="47"/>
  <c r="E59" i="47"/>
  <c r="E61" i="47"/>
  <c r="E63" i="47"/>
  <c r="E64" i="47"/>
  <c r="E65" i="47"/>
  <c r="E66" i="47"/>
  <c r="E67" i="47"/>
  <c r="E68" i="47"/>
  <c r="E69" i="47"/>
  <c r="E70" i="47"/>
  <c r="E71" i="47"/>
  <c r="E72" i="47"/>
  <c r="E74" i="47"/>
  <c r="E75" i="47"/>
  <c r="E76" i="47"/>
  <c r="E77" i="47"/>
  <c r="E79" i="47"/>
  <c r="E80" i="47"/>
  <c r="E81" i="47"/>
  <c r="E82" i="47"/>
  <c r="E83" i="47"/>
  <c r="E84" i="47"/>
  <c r="E85" i="47"/>
  <c r="E86" i="47"/>
  <c r="E87" i="47"/>
  <c r="E89" i="47"/>
  <c r="E90" i="47"/>
  <c r="E91" i="47"/>
  <c r="E92" i="47"/>
  <c r="E93" i="47"/>
  <c r="E94" i="47"/>
  <c r="E95" i="47"/>
  <c r="E96" i="47"/>
  <c r="E98" i="47"/>
  <c r="E99" i="47"/>
  <c r="E100" i="47"/>
  <c r="E101" i="47"/>
  <c r="E105" i="47"/>
  <c r="E106" i="47"/>
  <c r="E108" i="47"/>
  <c r="E109" i="47"/>
  <c r="E110" i="47"/>
  <c r="E112" i="47"/>
  <c r="E114" i="47"/>
  <c r="E116" i="47"/>
  <c r="E117" i="47"/>
  <c r="E118" i="47"/>
  <c r="E119" i="47"/>
  <c r="E120" i="47"/>
  <c r="E121" i="47"/>
  <c r="E123" i="47"/>
  <c r="E124" i="47"/>
  <c r="E125" i="47"/>
  <c r="E126" i="47"/>
  <c r="E3" i="47"/>
  <c r="E26" i="48"/>
  <c r="E6" i="48"/>
  <c r="E7" i="48"/>
  <c r="E8" i="48"/>
  <c r="E9" i="48"/>
  <c r="E10" i="48"/>
  <c r="E11" i="48"/>
  <c r="E13" i="48"/>
  <c r="E14" i="48"/>
  <c r="E15" i="48"/>
  <c r="E16" i="48"/>
  <c r="E17" i="48"/>
  <c r="E18" i="48"/>
  <c r="E19" i="48"/>
  <c r="E20" i="48"/>
  <c r="E22" i="48"/>
  <c r="E24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E39" i="48"/>
  <c r="E40" i="48"/>
  <c r="E41" i="48"/>
  <c r="E42" i="48"/>
  <c r="E43" i="48"/>
  <c r="E45" i="48"/>
  <c r="E47" i="48"/>
  <c r="E48" i="48"/>
  <c r="E49" i="48"/>
  <c r="E50" i="48"/>
  <c r="E51" i="48"/>
  <c r="E52" i="48"/>
  <c r="E53" i="48"/>
  <c r="E54" i="48"/>
  <c r="E55" i="48"/>
  <c r="E56" i="48"/>
  <c r="E57" i="48"/>
  <c r="E5" i="48"/>
  <c r="D5" i="42"/>
  <c r="D6" i="42"/>
  <c r="D7" i="42"/>
  <c r="D9" i="42"/>
  <c r="D10" i="42"/>
  <c r="D11" i="42"/>
  <c r="D13" i="42"/>
  <c r="D14" i="42"/>
  <c r="D15" i="42"/>
  <c r="D16" i="42"/>
  <c r="D17" i="42"/>
  <c r="D18" i="42"/>
  <c r="D19" i="42"/>
  <c r="D20" i="42"/>
  <c r="D21" i="42"/>
  <c r="D22" i="42"/>
  <c r="D24" i="42"/>
  <c r="D25" i="42"/>
  <c r="D26" i="42"/>
  <c r="D27" i="42"/>
  <c r="D28" i="42"/>
  <c r="D30" i="42"/>
  <c r="D31" i="42"/>
  <c r="D32" i="42"/>
  <c r="D33" i="42"/>
  <c r="D34" i="42"/>
  <c r="D35" i="42"/>
  <c r="D36" i="42"/>
  <c r="D37" i="42"/>
  <c r="D38" i="42"/>
  <c r="D39" i="42"/>
  <c r="D41" i="42"/>
  <c r="D42" i="42"/>
  <c r="D43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8" i="42"/>
  <c r="D69" i="42"/>
  <c r="D70" i="42"/>
  <c r="D71" i="42"/>
  <c r="D72" i="42"/>
  <c r="D73" i="42"/>
  <c r="D74" i="42"/>
  <c r="D75" i="42"/>
  <c r="D76" i="42"/>
  <c r="D77" i="42"/>
  <c r="D78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4" i="42"/>
  <c r="D95" i="42"/>
  <c r="D96" i="42"/>
  <c r="D97" i="42"/>
  <c r="D98" i="42"/>
  <c r="D99" i="42"/>
  <c r="D100" i="42"/>
  <c r="D101" i="42"/>
  <c r="D102" i="42"/>
  <c r="D103" i="42"/>
  <c r="D104" i="42"/>
  <c r="D105" i="42"/>
  <c r="D106" i="42"/>
  <c r="D108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5" i="42"/>
  <c r="D126" i="42"/>
  <c r="D127" i="42"/>
  <c r="D128" i="42"/>
  <c r="D129" i="42"/>
  <c r="D130" i="42"/>
  <c r="D131" i="42"/>
  <c r="D132" i="42"/>
  <c r="D133" i="42"/>
  <c r="D135" i="42"/>
  <c r="D136" i="42"/>
  <c r="D137" i="42"/>
  <c r="D138" i="42"/>
  <c r="D139" i="42"/>
  <c r="D140" i="42"/>
  <c r="D141" i="42"/>
  <c r="D142" i="42"/>
  <c r="D143" i="42"/>
  <c r="D148" i="42"/>
  <c r="D149" i="42"/>
  <c r="D150" i="42"/>
  <c r="D151" i="42"/>
  <c r="D4" i="42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20" i="19"/>
  <c r="F121" i="19"/>
  <c r="F122" i="19"/>
  <c r="F123" i="19"/>
  <c r="F124" i="19"/>
  <c r="F125" i="19"/>
  <c r="F126" i="19"/>
  <c r="F127" i="19"/>
  <c r="F130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F217" i="19"/>
  <c r="F218" i="19"/>
  <c r="F229" i="19"/>
  <c r="F230" i="19"/>
  <c r="F256" i="19"/>
  <c r="F257" i="19"/>
  <c r="F4" i="19"/>
  <c r="G19" i="46" l="1"/>
  <c r="G18" i="46"/>
  <c r="AL2491" i="34" l="1"/>
  <c r="AK2491" i="34"/>
  <c r="AJ2491" i="34"/>
  <c r="AL2490" i="34"/>
  <c r="AK2490" i="34"/>
  <c r="AJ2490" i="34"/>
  <c r="AL2489" i="34"/>
  <c r="AK2489" i="34"/>
  <c r="AJ2489" i="34"/>
  <c r="AL2488" i="34"/>
  <c r="AK2488" i="34"/>
  <c r="AJ2488" i="34"/>
  <c r="AL2487" i="34"/>
  <c r="AK2487" i="34"/>
  <c r="AJ2487" i="34"/>
  <c r="AL2486" i="34"/>
  <c r="AK2486" i="34"/>
  <c r="AJ2486" i="34"/>
  <c r="AL2485" i="34"/>
  <c r="AK2485" i="34"/>
  <c r="AJ2485" i="34"/>
  <c r="AL2484" i="34"/>
  <c r="AK2484" i="34"/>
  <c r="AJ2484" i="34"/>
  <c r="AL2483" i="34"/>
  <c r="AK2483" i="34"/>
  <c r="AJ2483" i="34"/>
  <c r="AL2482" i="34"/>
  <c r="AK2482" i="34"/>
  <c r="AJ2482" i="34"/>
  <c r="AL2481" i="34"/>
  <c r="AK2481" i="34"/>
  <c r="AJ2481" i="34"/>
  <c r="AL2480" i="34"/>
  <c r="AK2480" i="34"/>
  <c r="AJ2480" i="34"/>
  <c r="AL2479" i="34"/>
  <c r="AK2479" i="34"/>
  <c r="AJ2479" i="34"/>
  <c r="AL2478" i="34"/>
  <c r="AK2478" i="34"/>
  <c r="AJ2478" i="34"/>
  <c r="AL2477" i="34"/>
  <c r="AK2477" i="34"/>
  <c r="AJ2477" i="34"/>
  <c r="AL2476" i="34"/>
  <c r="AK2476" i="34"/>
  <c r="AJ2476" i="34"/>
  <c r="AL2475" i="34"/>
  <c r="AK2475" i="34"/>
  <c r="AJ2475" i="34"/>
  <c r="AL2474" i="34"/>
  <c r="AK2474" i="34"/>
  <c r="AJ2474" i="34"/>
  <c r="AL2473" i="34"/>
  <c r="AK2473" i="34"/>
  <c r="AJ2473" i="34"/>
  <c r="AL2472" i="34"/>
  <c r="AK2472" i="34"/>
  <c r="AJ2472" i="34"/>
  <c r="AL2471" i="34"/>
  <c r="AK2471" i="34"/>
  <c r="AJ2471" i="34"/>
  <c r="AL2470" i="34"/>
  <c r="AK2470" i="34"/>
  <c r="AJ2470" i="34"/>
  <c r="AL2469" i="34"/>
  <c r="AK2469" i="34"/>
  <c r="AJ2469" i="34"/>
  <c r="AL2468" i="34"/>
  <c r="AK2468" i="34"/>
  <c r="AJ2468" i="34"/>
  <c r="AL2467" i="34"/>
  <c r="AK2467" i="34"/>
  <c r="AJ2467" i="34"/>
  <c r="AL2466" i="34"/>
  <c r="AK2466" i="34"/>
  <c r="AJ2466" i="34"/>
  <c r="AL2465" i="34"/>
  <c r="AK2465" i="34"/>
  <c r="AJ2465" i="34"/>
  <c r="AL2464" i="34"/>
  <c r="AK2464" i="34"/>
  <c r="AJ2464" i="34"/>
  <c r="AL2463" i="34"/>
  <c r="AK2463" i="34"/>
  <c r="AJ2463" i="34"/>
  <c r="AL2462" i="34"/>
  <c r="AK2462" i="34"/>
  <c r="AJ2462" i="34"/>
  <c r="AL2461" i="34"/>
  <c r="AK2461" i="34"/>
  <c r="AJ2461" i="34"/>
  <c r="AL2460" i="34"/>
  <c r="AK2460" i="34"/>
  <c r="AJ2460" i="34"/>
  <c r="AL2459" i="34"/>
  <c r="AK2459" i="34"/>
  <c r="AJ2459" i="34"/>
  <c r="AL2458" i="34"/>
  <c r="AK2458" i="34"/>
  <c r="AJ2458" i="34"/>
  <c r="AL2457" i="34"/>
  <c r="AK2457" i="34"/>
  <c r="AJ2457" i="34"/>
  <c r="AL2456" i="34"/>
  <c r="AK2456" i="34"/>
  <c r="AJ2456" i="34"/>
  <c r="AL2455" i="34"/>
  <c r="AK2455" i="34"/>
  <c r="AJ2455" i="34"/>
  <c r="AL2454" i="34"/>
  <c r="AK2454" i="34"/>
  <c r="AJ2454" i="34"/>
  <c r="AL2453" i="34"/>
  <c r="AK2453" i="34"/>
  <c r="AJ2453" i="34"/>
  <c r="AL2452" i="34"/>
  <c r="AK2452" i="34"/>
  <c r="AJ2452" i="34"/>
  <c r="AL2451" i="34"/>
  <c r="AK2451" i="34"/>
  <c r="AJ2451" i="34"/>
  <c r="AL2450" i="34"/>
  <c r="AK2450" i="34"/>
  <c r="AJ2450" i="34"/>
  <c r="AL2449" i="34"/>
  <c r="AK2449" i="34"/>
  <c r="AJ2449" i="34"/>
  <c r="AL2448" i="34"/>
  <c r="AK2448" i="34"/>
  <c r="AJ2448" i="34"/>
  <c r="AL2447" i="34"/>
  <c r="AK2447" i="34"/>
  <c r="AJ2447" i="34"/>
  <c r="AL2446" i="34"/>
  <c r="AK2446" i="34"/>
  <c r="AJ2446" i="34"/>
  <c r="AL2445" i="34"/>
  <c r="AK2445" i="34"/>
  <c r="AJ2445" i="34"/>
  <c r="AL2444" i="34"/>
  <c r="AK2444" i="34"/>
  <c r="AJ2444" i="34"/>
  <c r="AL2443" i="34"/>
  <c r="AK2443" i="34"/>
  <c r="AJ2443" i="34"/>
  <c r="AL2442" i="34"/>
  <c r="AK2442" i="34"/>
  <c r="AJ2442" i="34"/>
  <c r="AL2441" i="34"/>
  <c r="AK2441" i="34"/>
  <c r="AJ2441" i="34"/>
  <c r="AL2440" i="34"/>
  <c r="AK2440" i="34"/>
  <c r="AJ2440" i="34"/>
  <c r="AL2439" i="34"/>
  <c r="AK2439" i="34"/>
  <c r="AJ2439" i="34"/>
  <c r="AL2438" i="34"/>
  <c r="AK2438" i="34"/>
  <c r="AJ2438" i="34"/>
  <c r="AL2437" i="34"/>
  <c r="AK2437" i="34"/>
  <c r="AJ2437" i="34"/>
  <c r="AL2436" i="34"/>
  <c r="AK2436" i="34"/>
  <c r="AJ2436" i="34"/>
  <c r="AL2435" i="34"/>
  <c r="AK2435" i="34"/>
  <c r="AJ2435" i="34"/>
  <c r="AL2434" i="34"/>
  <c r="AK2434" i="34"/>
  <c r="AJ2434" i="34"/>
  <c r="AL2433" i="34"/>
  <c r="AK2433" i="34"/>
  <c r="AJ2433" i="34"/>
  <c r="AL2432" i="34"/>
  <c r="AK2432" i="34"/>
  <c r="AJ2432" i="34"/>
  <c r="AL2431" i="34"/>
  <c r="AK2431" i="34"/>
  <c r="AJ2431" i="34"/>
  <c r="AL2430" i="34"/>
  <c r="AK2430" i="34"/>
  <c r="AJ2430" i="34"/>
  <c r="AL2429" i="34"/>
  <c r="AK2429" i="34"/>
  <c r="AJ2429" i="34"/>
  <c r="AL2428" i="34"/>
  <c r="AK2428" i="34"/>
  <c r="AJ2428" i="34"/>
  <c r="AL2427" i="34"/>
  <c r="AK2427" i="34"/>
  <c r="AJ2427" i="34"/>
  <c r="AL2426" i="34"/>
  <c r="AK2426" i="34"/>
  <c r="AJ2426" i="34"/>
  <c r="AL2425" i="34"/>
  <c r="AK2425" i="34"/>
  <c r="AJ2425" i="34"/>
  <c r="AL2424" i="34"/>
  <c r="AK2424" i="34"/>
  <c r="AJ2424" i="34"/>
  <c r="AL2423" i="34"/>
  <c r="AK2423" i="34"/>
  <c r="AJ2423" i="34"/>
  <c r="AL2422" i="34"/>
  <c r="AK2422" i="34"/>
  <c r="AJ2422" i="34"/>
  <c r="AL2421" i="34"/>
  <c r="AK2421" i="34"/>
  <c r="AJ2421" i="34"/>
  <c r="AL2420" i="34"/>
  <c r="AK2420" i="34"/>
  <c r="AJ2420" i="34"/>
  <c r="AL2419" i="34"/>
  <c r="AK2419" i="34"/>
  <c r="AJ2419" i="34"/>
  <c r="AL2418" i="34"/>
  <c r="AK2418" i="34"/>
  <c r="AJ2418" i="34"/>
  <c r="AL2417" i="34"/>
  <c r="AK2417" i="34"/>
  <c r="AJ2417" i="34"/>
  <c r="AL2416" i="34"/>
  <c r="AK2416" i="34"/>
  <c r="AJ2416" i="34"/>
  <c r="AL2415" i="34"/>
  <c r="AK2415" i="34"/>
  <c r="AJ2415" i="34"/>
  <c r="AL2414" i="34"/>
  <c r="AK2414" i="34"/>
  <c r="AJ2414" i="34"/>
  <c r="AL2413" i="34"/>
  <c r="AK2413" i="34"/>
  <c r="AJ2413" i="34"/>
  <c r="AL2412" i="34"/>
  <c r="AK2412" i="34"/>
  <c r="AJ2412" i="34"/>
  <c r="AL2411" i="34"/>
  <c r="AK2411" i="34"/>
  <c r="AJ2411" i="34"/>
  <c r="AL2410" i="34"/>
  <c r="AK2410" i="34"/>
  <c r="AJ2410" i="34"/>
  <c r="AL2409" i="34"/>
  <c r="AK2409" i="34"/>
  <c r="AJ2409" i="34"/>
  <c r="AL2408" i="34"/>
  <c r="AK2408" i="34"/>
  <c r="AJ2408" i="34"/>
  <c r="AL2407" i="34"/>
  <c r="AK2407" i="34"/>
  <c r="AJ2407" i="34"/>
  <c r="AL2406" i="34"/>
  <c r="AK2406" i="34"/>
  <c r="AJ2406" i="34"/>
  <c r="AL2405" i="34"/>
  <c r="AK2405" i="34"/>
  <c r="AJ2405" i="34"/>
  <c r="AL2404" i="34"/>
  <c r="AK2404" i="34"/>
  <c r="AJ2404" i="34"/>
  <c r="AL2403" i="34"/>
  <c r="AK2403" i="34"/>
  <c r="AJ2403" i="34"/>
  <c r="AL2402" i="34"/>
  <c r="AK2402" i="34"/>
  <c r="AJ2402" i="34"/>
  <c r="AL2401" i="34"/>
  <c r="AK2401" i="34"/>
  <c r="AJ2401" i="34"/>
  <c r="AL2400" i="34"/>
  <c r="AK2400" i="34"/>
  <c r="AJ2400" i="34"/>
  <c r="AL2399" i="34"/>
  <c r="AK2399" i="34"/>
  <c r="AJ2399" i="34"/>
  <c r="AL2398" i="34"/>
  <c r="AK2398" i="34"/>
  <c r="AJ2398" i="34"/>
  <c r="AL2397" i="34"/>
  <c r="AK2397" i="34"/>
  <c r="AJ2397" i="34"/>
  <c r="AL2396" i="34"/>
  <c r="AK2396" i="34"/>
  <c r="AJ2396" i="34"/>
  <c r="AL2395" i="34"/>
  <c r="AK2395" i="34"/>
  <c r="AJ2395" i="34"/>
  <c r="AL2394" i="34"/>
  <c r="AK2394" i="34"/>
  <c r="AJ2394" i="34"/>
  <c r="AL2393" i="34"/>
  <c r="AK2393" i="34"/>
  <c r="AJ2393" i="34"/>
  <c r="AL2392" i="34"/>
  <c r="AK2392" i="34"/>
  <c r="AJ2392" i="34"/>
  <c r="AL2391" i="34"/>
  <c r="AK2391" i="34"/>
  <c r="AJ2391" i="34"/>
  <c r="AL2390" i="34"/>
  <c r="AK2390" i="34"/>
  <c r="AJ2390" i="34"/>
  <c r="AL2389" i="34"/>
  <c r="AK2389" i="34"/>
  <c r="AJ2389" i="34"/>
  <c r="AL2388" i="34"/>
  <c r="AK2388" i="34"/>
  <c r="AJ2388" i="34"/>
  <c r="AL2387" i="34"/>
  <c r="AK2387" i="34"/>
  <c r="AJ2387" i="34"/>
  <c r="AL2386" i="34"/>
  <c r="AK2386" i="34"/>
  <c r="AJ2386" i="34"/>
  <c r="AL2385" i="34"/>
  <c r="AK2385" i="34"/>
  <c r="AJ2385" i="34"/>
  <c r="AL2384" i="34"/>
  <c r="AK2384" i="34"/>
  <c r="AJ2384" i="34"/>
  <c r="AL2383" i="34"/>
  <c r="AK2383" i="34"/>
  <c r="AJ2383" i="34"/>
  <c r="AL2382" i="34"/>
  <c r="AK2382" i="34"/>
  <c r="AJ2382" i="34"/>
  <c r="AL2381" i="34"/>
  <c r="AK2381" i="34"/>
  <c r="AJ2381" i="34"/>
  <c r="AL2380" i="34"/>
  <c r="AK2380" i="34"/>
  <c r="AJ2380" i="34"/>
  <c r="AL2379" i="34"/>
  <c r="AK2379" i="34"/>
  <c r="AJ2379" i="34"/>
  <c r="AL2378" i="34"/>
  <c r="AK2378" i="34"/>
  <c r="AJ2378" i="34"/>
  <c r="AL2377" i="34"/>
  <c r="AK2377" i="34"/>
  <c r="AJ2377" i="34"/>
  <c r="AL2376" i="34"/>
  <c r="AK2376" i="34"/>
  <c r="AJ2376" i="34"/>
  <c r="AL2375" i="34"/>
  <c r="AK2375" i="34"/>
  <c r="AJ2375" i="34"/>
  <c r="AL2374" i="34"/>
  <c r="AK2374" i="34"/>
  <c r="AJ2374" i="34"/>
  <c r="AL2373" i="34"/>
  <c r="AK2373" i="34"/>
  <c r="AJ2373" i="34"/>
  <c r="AL2372" i="34"/>
  <c r="AK2372" i="34"/>
  <c r="AJ2372" i="34"/>
  <c r="AL2371" i="34"/>
  <c r="AK2371" i="34"/>
  <c r="AJ2371" i="34"/>
  <c r="AL2370" i="34"/>
  <c r="AK2370" i="34"/>
  <c r="AJ2370" i="34"/>
  <c r="AL2369" i="34"/>
  <c r="AK2369" i="34"/>
  <c r="AJ2369" i="34"/>
  <c r="AL2368" i="34"/>
  <c r="AK2368" i="34"/>
  <c r="AJ2368" i="34"/>
  <c r="AL2367" i="34"/>
  <c r="AK2367" i="34"/>
  <c r="AJ2367" i="34"/>
  <c r="AL2366" i="34"/>
  <c r="AK2366" i="34"/>
  <c r="AJ2366" i="34"/>
  <c r="AL2365" i="34"/>
  <c r="AK2365" i="34"/>
  <c r="AJ2365" i="34"/>
  <c r="AL2364" i="34"/>
  <c r="AK2364" i="34"/>
  <c r="AJ2364" i="34"/>
  <c r="AL2363" i="34"/>
  <c r="AK2363" i="34"/>
  <c r="AJ2363" i="34"/>
  <c r="AL2362" i="34"/>
  <c r="AK2362" i="34"/>
  <c r="AJ2362" i="34"/>
  <c r="AL2361" i="34"/>
  <c r="AK2361" i="34"/>
  <c r="AJ2361" i="34"/>
  <c r="AL2360" i="34"/>
  <c r="AK2360" i="34"/>
  <c r="AJ2360" i="34"/>
  <c r="AL2359" i="34"/>
  <c r="AK2359" i="34"/>
  <c r="AJ2359" i="34"/>
  <c r="AL2358" i="34"/>
  <c r="AK2358" i="34"/>
  <c r="AJ2358" i="34"/>
  <c r="AL2357" i="34"/>
  <c r="AK2357" i="34"/>
  <c r="AJ2357" i="34"/>
  <c r="AL2356" i="34"/>
  <c r="AK2356" i="34"/>
  <c r="AJ2356" i="34"/>
  <c r="AL2355" i="34"/>
  <c r="AK2355" i="34"/>
  <c r="AJ2355" i="34"/>
  <c r="AL2354" i="34"/>
  <c r="AK2354" i="34"/>
  <c r="AJ2354" i="34"/>
  <c r="AL2353" i="34"/>
  <c r="AK2353" i="34"/>
  <c r="AJ2353" i="34"/>
  <c r="AL2352" i="34"/>
  <c r="AK2352" i="34"/>
  <c r="AJ2352" i="34"/>
  <c r="AL2351" i="34"/>
  <c r="AK2351" i="34"/>
  <c r="AJ2351" i="34"/>
  <c r="AL2350" i="34"/>
  <c r="AK2350" i="34"/>
  <c r="AJ2350" i="34"/>
  <c r="AL2349" i="34"/>
  <c r="AK2349" i="34"/>
  <c r="AJ2349" i="34"/>
  <c r="AL2348" i="34"/>
  <c r="AK2348" i="34"/>
  <c r="AJ2348" i="34"/>
  <c r="AL2347" i="34"/>
  <c r="AK2347" i="34"/>
  <c r="AJ2347" i="34"/>
  <c r="AL2346" i="34"/>
  <c r="AK2346" i="34"/>
  <c r="AJ2346" i="34"/>
  <c r="AL2345" i="34"/>
  <c r="AK2345" i="34"/>
  <c r="AJ2345" i="34"/>
  <c r="AL2344" i="34"/>
  <c r="AK2344" i="34"/>
  <c r="AJ2344" i="34"/>
  <c r="AL2343" i="34"/>
  <c r="AK2343" i="34"/>
  <c r="AJ2343" i="34"/>
  <c r="AL2342" i="34"/>
  <c r="AK2342" i="34"/>
  <c r="AJ2342" i="34"/>
  <c r="AL2341" i="34"/>
  <c r="AK2341" i="34"/>
  <c r="AJ2341" i="34"/>
  <c r="AL2340" i="34"/>
  <c r="AK2340" i="34"/>
  <c r="AJ2340" i="34"/>
  <c r="AL2339" i="34"/>
  <c r="AK2339" i="34"/>
  <c r="AJ2339" i="34"/>
  <c r="AL2338" i="34"/>
  <c r="AK2338" i="34"/>
  <c r="AJ2338" i="34"/>
  <c r="AL2337" i="34"/>
  <c r="AK2337" i="34"/>
  <c r="AJ2337" i="34"/>
  <c r="AL2336" i="34"/>
  <c r="AK2336" i="34"/>
  <c r="AJ2336" i="34"/>
  <c r="AL2335" i="34"/>
  <c r="AK2335" i="34"/>
  <c r="AJ2335" i="34"/>
  <c r="AL2334" i="34"/>
  <c r="AK2334" i="34"/>
  <c r="AJ2334" i="34"/>
  <c r="AL2333" i="34"/>
  <c r="AK2333" i="34"/>
  <c r="AJ2333" i="34"/>
  <c r="AL2332" i="34"/>
  <c r="AK2332" i="34"/>
  <c r="AJ2332" i="34"/>
  <c r="AL2331" i="34"/>
  <c r="AK2331" i="34"/>
  <c r="AJ2331" i="34"/>
  <c r="AL2330" i="34"/>
  <c r="AK2330" i="34"/>
  <c r="AJ2330" i="34"/>
  <c r="AL2329" i="34"/>
  <c r="AK2329" i="34"/>
  <c r="AJ2329" i="34"/>
  <c r="AL2328" i="34"/>
  <c r="AK2328" i="34"/>
  <c r="AJ2328" i="34"/>
  <c r="AL2327" i="34"/>
  <c r="AK2327" i="34"/>
  <c r="AJ2327" i="34"/>
  <c r="AL2326" i="34"/>
  <c r="AK2326" i="34"/>
  <c r="AJ2326" i="34"/>
  <c r="AL2325" i="34"/>
  <c r="AK2325" i="34"/>
  <c r="AJ2325" i="34"/>
  <c r="AL2324" i="34"/>
  <c r="AK2324" i="34"/>
  <c r="AJ2324" i="34"/>
  <c r="AL2323" i="34"/>
  <c r="AK2323" i="34"/>
  <c r="AJ2323" i="34"/>
  <c r="AL2322" i="34"/>
  <c r="AK2322" i="34"/>
  <c r="AJ2322" i="34"/>
  <c r="AL2321" i="34"/>
  <c r="AK2321" i="34"/>
  <c r="AJ2321" i="34"/>
  <c r="AL2320" i="34"/>
  <c r="AK2320" i="34"/>
  <c r="AJ2320" i="34"/>
  <c r="AL2319" i="34"/>
  <c r="AK2319" i="34"/>
  <c r="AJ2319" i="34"/>
  <c r="AL2318" i="34"/>
  <c r="AK2318" i="34"/>
  <c r="AJ2318" i="34"/>
  <c r="AL2317" i="34"/>
  <c r="AK2317" i="34"/>
  <c r="AJ2317" i="34"/>
  <c r="AL2316" i="34"/>
  <c r="AK2316" i="34"/>
  <c r="AJ2316" i="34"/>
  <c r="AL2315" i="34"/>
  <c r="AK2315" i="34"/>
  <c r="AJ2315" i="34"/>
  <c r="AL2314" i="34"/>
  <c r="AK2314" i="34"/>
  <c r="AJ2314" i="34"/>
  <c r="AL2313" i="34"/>
  <c r="AK2313" i="34"/>
  <c r="AJ2313" i="34"/>
  <c r="AL2312" i="34"/>
  <c r="AK2312" i="34"/>
  <c r="AJ2312" i="34"/>
  <c r="AL2311" i="34"/>
  <c r="AK2311" i="34"/>
  <c r="AJ2311" i="34"/>
  <c r="AL2310" i="34"/>
  <c r="AK2310" i="34"/>
  <c r="AJ2310" i="34"/>
  <c r="AL2309" i="34"/>
  <c r="AK2309" i="34"/>
  <c r="AJ2309" i="34"/>
  <c r="AL2308" i="34"/>
  <c r="AK2308" i="34"/>
  <c r="AJ2308" i="34"/>
  <c r="AL2307" i="34"/>
  <c r="AK2307" i="34"/>
  <c r="AJ2307" i="34"/>
  <c r="AL2306" i="34"/>
  <c r="AK2306" i="34"/>
  <c r="AJ2306" i="34"/>
  <c r="AL2305" i="34"/>
  <c r="AK2305" i="34"/>
  <c r="AJ2305" i="34"/>
  <c r="AL2304" i="34"/>
  <c r="AK2304" i="34"/>
  <c r="AJ2304" i="34"/>
  <c r="AL2303" i="34"/>
  <c r="AK2303" i="34"/>
  <c r="AJ2303" i="34"/>
  <c r="AL2302" i="34"/>
  <c r="AK2302" i="34"/>
  <c r="AJ2302" i="34"/>
  <c r="AL2301" i="34"/>
  <c r="AK2301" i="34"/>
  <c r="AJ2301" i="34"/>
  <c r="AL2300" i="34"/>
  <c r="AK2300" i="34"/>
  <c r="AJ2300" i="34"/>
  <c r="AL2299" i="34"/>
  <c r="AK2299" i="34"/>
  <c r="AJ2299" i="34"/>
  <c r="AL2298" i="34"/>
  <c r="AK2298" i="34"/>
  <c r="AJ2298" i="34"/>
  <c r="AL2297" i="34"/>
  <c r="AK2297" i="34"/>
  <c r="AJ2297" i="34"/>
  <c r="AL2296" i="34"/>
  <c r="AK2296" i="34"/>
  <c r="AJ2296" i="34"/>
  <c r="AL2295" i="34"/>
  <c r="AK2295" i="34"/>
  <c r="AJ2295" i="34"/>
  <c r="AL2294" i="34"/>
  <c r="AK2294" i="34"/>
  <c r="AJ2294" i="34"/>
  <c r="AL2293" i="34"/>
  <c r="AK2293" i="34"/>
  <c r="AJ2293" i="34"/>
  <c r="AL2292" i="34"/>
  <c r="AK2292" i="34"/>
  <c r="AJ2292" i="34"/>
  <c r="AL2291" i="34"/>
  <c r="AK2291" i="34"/>
  <c r="AJ2291" i="34"/>
  <c r="AL2290" i="34"/>
  <c r="AK2290" i="34"/>
  <c r="AJ2290" i="34"/>
  <c r="AL2289" i="34"/>
  <c r="AK2289" i="34"/>
  <c r="AJ2289" i="34"/>
  <c r="AL2288" i="34"/>
  <c r="AK2288" i="34"/>
  <c r="AJ2288" i="34"/>
  <c r="AL2287" i="34"/>
  <c r="AK2287" i="34"/>
  <c r="AJ2287" i="34"/>
  <c r="AL2286" i="34"/>
  <c r="AK2286" i="34"/>
  <c r="AJ2286" i="34"/>
  <c r="AL2285" i="34"/>
  <c r="AK2285" i="34"/>
  <c r="AJ2285" i="34"/>
  <c r="AL2284" i="34"/>
  <c r="AK2284" i="34"/>
  <c r="AJ2284" i="34"/>
  <c r="AL2283" i="34"/>
  <c r="AK2283" i="34"/>
  <c r="AJ2283" i="34"/>
  <c r="AL2282" i="34"/>
  <c r="AK2282" i="34"/>
  <c r="AJ2282" i="34"/>
  <c r="AL2281" i="34"/>
  <c r="AK2281" i="34"/>
  <c r="AJ2281" i="34"/>
  <c r="AL2280" i="34"/>
  <c r="AK2280" i="34"/>
  <c r="AJ2280" i="34"/>
  <c r="AL2279" i="34"/>
  <c r="AK2279" i="34"/>
  <c r="AJ2279" i="34"/>
  <c r="AL2278" i="34"/>
  <c r="AK2278" i="34"/>
  <c r="AJ2278" i="34"/>
  <c r="AL2277" i="34"/>
  <c r="AK2277" i="34"/>
  <c r="AJ2277" i="34"/>
  <c r="AL2276" i="34"/>
  <c r="AK2276" i="34"/>
  <c r="AJ2276" i="34"/>
  <c r="AL2275" i="34"/>
  <c r="AK2275" i="34"/>
  <c r="AJ2275" i="34"/>
  <c r="AL2274" i="34"/>
  <c r="AK2274" i="34"/>
  <c r="AJ2274" i="34"/>
  <c r="AL2273" i="34"/>
  <c r="AK2273" i="34"/>
  <c r="AJ2273" i="34"/>
  <c r="AL2272" i="34"/>
  <c r="AK2272" i="34"/>
  <c r="AJ2272" i="34"/>
  <c r="AL2271" i="34"/>
  <c r="AK2271" i="34"/>
  <c r="AJ2271" i="34"/>
  <c r="AL2270" i="34"/>
  <c r="AK2270" i="34"/>
  <c r="AJ2270" i="34"/>
  <c r="AL2269" i="34"/>
  <c r="AK2269" i="34"/>
  <c r="AJ2269" i="34"/>
  <c r="AL2268" i="34"/>
  <c r="AK2268" i="34"/>
  <c r="AJ2268" i="34"/>
  <c r="AL2267" i="34"/>
  <c r="AK2267" i="34"/>
  <c r="AJ2267" i="34"/>
  <c r="AL2266" i="34"/>
  <c r="AK2266" i="34"/>
  <c r="AJ2266" i="34"/>
  <c r="AL2265" i="34"/>
  <c r="AK2265" i="34"/>
  <c r="AJ2265" i="34"/>
  <c r="AL2264" i="34"/>
  <c r="AK2264" i="34"/>
  <c r="AJ2264" i="34"/>
  <c r="AL2263" i="34"/>
  <c r="AK2263" i="34"/>
  <c r="AJ2263" i="34"/>
  <c r="AL2262" i="34"/>
  <c r="AK2262" i="34"/>
  <c r="AJ2262" i="34"/>
  <c r="AL2261" i="34"/>
  <c r="AK2261" i="34"/>
  <c r="AJ2261" i="34"/>
  <c r="AL2260" i="34"/>
  <c r="AK2260" i="34"/>
  <c r="AJ2260" i="34"/>
  <c r="AL2259" i="34"/>
  <c r="AK2259" i="34"/>
  <c r="AJ2259" i="34"/>
  <c r="AL2258" i="34"/>
  <c r="AK2258" i="34"/>
  <c r="AJ2258" i="34"/>
  <c r="AL2257" i="34"/>
  <c r="AK2257" i="34"/>
  <c r="AJ2257" i="34"/>
  <c r="AL2256" i="34"/>
  <c r="AK2256" i="34"/>
  <c r="AJ2256" i="34"/>
  <c r="AL2255" i="34"/>
  <c r="AK2255" i="34"/>
  <c r="AJ2255" i="34"/>
  <c r="AL2254" i="34"/>
  <c r="AK2254" i="34"/>
  <c r="AJ2254" i="34"/>
  <c r="AL2253" i="34"/>
  <c r="AK2253" i="34"/>
  <c r="AJ2253" i="34"/>
  <c r="AL2252" i="34"/>
  <c r="AK2252" i="34"/>
  <c r="AJ2252" i="34"/>
  <c r="AL2251" i="34"/>
  <c r="AK2251" i="34"/>
  <c r="AJ2251" i="34"/>
  <c r="AL2250" i="34"/>
  <c r="AK2250" i="34"/>
  <c r="AJ2250" i="34"/>
  <c r="AL2249" i="34"/>
  <c r="AK2249" i="34"/>
  <c r="AJ2249" i="34"/>
  <c r="AL2248" i="34"/>
  <c r="AK2248" i="34"/>
  <c r="AJ2248" i="34"/>
  <c r="AL2247" i="34"/>
  <c r="AK2247" i="34"/>
  <c r="AJ2247" i="34"/>
  <c r="AL2246" i="34"/>
  <c r="AK2246" i="34"/>
  <c r="AJ2246" i="34"/>
  <c r="AL2245" i="34"/>
  <c r="AK2245" i="34"/>
  <c r="AJ2245" i="34"/>
  <c r="AL2244" i="34"/>
  <c r="AK2244" i="34"/>
  <c r="AJ2244" i="34"/>
  <c r="AL2243" i="34"/>
  <c r="AK2243" i="34"/>
  <c r="AJ2243" i="34"/>
  <c r="AL2242" i="34"/>
  <c r="AK2242" i="34"/>
  <c r="AJ2242" i="34"/>
  <c r="AL2241" i="34"/>
  <c r="AK2241" i="34"/>
  <c r="AJ2241" i="34"/>
  <c r="AL2240" i="34"/>
  <c r="AK2240" i="34"/>
  <c r="AJ2240" i="34"/>
  <c r="AL2239" i="34"/>
  <c r="AK2239" i="34"/>
  <c r="AJ2239" i="34"/>
  <c r="AL2238" i="34"/>
  <c r="AK2238" i="34"/>
  <c r="AJ2238" i="34"/>
  <c r="AL2237" i="34"/>
  <c r="AK2237" i="34"/>
  <c r="AJ2237" i="34"/>
  <c r="AL2236" i="34"/>
  <c r="AK2236" i="34"/>
  <c r="AJ2236" i="34"/>
  <c r="AL2235" i="34"/>
  <c r="AK2235" i="34"/>
  <c r="AJ2235" i="34"/>
  <c r="AL2234" i="34"/>
  <c r="AK2234" i="34"/>
  <c r="AJ2234" i="34"/>
  <c r="AL2233" i="34"/>
  <c r="AK2233" i="34"/>
  <c r="AJ2233" i="34"/>
  <c r="AL2232" i="34"/>
  <c r="AK2232" i="34"/>
  <c r="AJ2232" i="34"/>
  <c r="AL2231" i="34"/>
  <c r="AK2231" i="34"/>
  <c r="AJ2231" i="34"/>
  <c r="AL2230" i="34"/>
  <c r="AK2230" i="34"/>
  <c r="AJ2230" i="34"/>
  <c r="AL2229" i="34"/>
  <c r="AK2229" i="34"/>
  <c r="AJ2229" i="34"/>
  <c r="AI2229" i="34"/>
  <c r="AH2229" i="34"/>
  <c r="AG2229" i="34"/>
  <c r="AF2229" i="34"/>
  <c r="AE2229" i="34"/>
  <c r="AD2229" i="34"/>
  <c r="AC2229" i="34"/>
  <c r="AB2229" i="34"/>
  <c r="AA2229" i="34"/>
  <c r="Z2229" i="34"/>
  <c r="Y2229" i="34"/>
  <c r="X2229" i="34"/>
  <c r="W2229" i="34"/>
  <c r="AL2228" i="34"/>
  <c r="AK2228" i="34"/>
  <c r="AJ2228" i="34"/>
  <c r="AL2227" i="34"/>
  <c r="AK2227" i="34"/>
  <c r="AJ2227" i="34"/>
  <c r="AL2226" i="34"/>
  <c r="AK2226" i="34"/>
  <c r="AJ2226" i="34"/>
  <c r="AL2225" i="34"/>
  <c r="AK2225" i="34"/>
  <c r="AJ2225" i="34"/>
  <c r="AL2224" i="34"/>
  <c r="AK2224" i="34"/>
  <c r="AJ2224" i="34"/>
  <c r="AL2223" i="34"/>
  <c r="AK2223" i="34"/>
  <c r="AJ2223" i="34"/>
  <c r="AL2222" i="34"/>
  <c r="AK2222" i="34"/>
  <c r="AJ2222" i="34"/>
  <c r="AL2221" i="34"/>
  <c r="AK2221" i="34"/>
  <c r="AJ2221" i="34"/>
  <c r="AL2220" i="34"/>
  <c r="AK2220" i="34"/>
  <c r="AJ2220" i="34"/>
  <c r="AL2219" i="34"/>
  <c r="AK2219" i="34"/>
  <c r="AJ2219" i="34"/>
  <c r="AL2218" i="34"/>
  <c r="AK2218" i="34"/>
  <c r="AJ2218" i="34"/>
  <c r="AL2217" i="34"/>
  <c r="AK2217" i="34"/>
  <c r="AJ2217" i="34"/>
  <c r="AL2216" i="34"/>
  <c r="AK2216" i="34"/>
  <c r="AJ2216" i="34"/>
  <c r="AL2215" i="34"/>
  <c r="AK2215" i="34"/>
  <c r="AJ2215" i="34"/>
  <c r="AL2214" i="34"/>
  <c r="AK2214" i="34"/>
  <c r="AJ2214" i="34"/>
  <c r="AL2213" i="34"/>
  <c r="AK2213" i="34"/>
  <c r="AJ2213" i="34"/>
  <c r="AL2212" i="34"/>
  <c r="AK2212" i="34"/>
  <c r="AJ2212" i="34"/>
  <c r="AL2211" i="34"/>
  <c r="AK2211" i="34"/>
  <c r="AJ2211" i="34"/>
  <c r="AL2210" i="34"/>
  <c r="AK2210" i="34"/>
  <c r="AJ2210" i="34"/>
  <c r="AL2209" i="34"/>
  <c r="AK2209" i="34"/>
  <c r="AJ2209" i="34"/>
  <c r="AL2208" i="34"/>
  <c r="AK2208" i="34"/>
  <c r="AJ2208" i="34"/>
  <c r="AL2207" i="34"/>
  <c r="AK2207" i="34"/>
  <c r="AJ2207" i="34"/>
  <c r="AL2206" i="34"/>
  <c r="AK2206" i="34"/>
  <c r="AJ2206" i="34"/>
  <c r="AL2205" i="34"/>
  <c r="AK2205" i="34"/>
  <c r="AJ2205" i="34"/>
  <c r="AL2204" i="34"/>
  <c r="AK2204" i="34"/>
  <c r="AJ2204" i="34"/>
  <c r="AL2203" i="34"/>
  <c r="AK2203" i="34"/>
  <c r="AJ2203" i="34"/>
  <c r="AL2202" i="34"/>
  <c r="AK2202" i="34"/>
  <c r="AJ2202" i="34"/>
  <c r="AL2201" i="34"/>
  <c r="AK2201" i="34"/>
  <c r="AJ2201" i="34"/>
  <c r="AL2200" i="34"/>
  <c r="AK2200" i="34"/>
  <c r="AJ2200" i="34"/>
  <c r="AL2199" i="34"/>
  <c r="AK2199" i="34"/>
  <c r="AJ2199" i="34"/>
  <c r="AL2198" i="34"/>
  <c r="AK2198" i="34"/>
  <c r="AJ2198" i="34"/>
  <c r="AL2197" i="34"/>
  <c r="AK2197" i="34"/>
  <c r="AJ2197" i="34"/>
  <c r="AL2196" i="34"/>
  <c r="AK2196" i="34"/>
  <c r="AJ2196" i="34"/>
  <c r="AL2195" i="34"/>
  <c r="AK2195" i="34"/>
  <c r="AJ2195" i="34"/>
  <c r="AL2194" i="34"/>
  <c r="AK2194" i="34"/>
  <c r="AJ2194" i="34"/>
  <c r="AL2193" i="34"/>
  <c r="AK2193" i="34"/>
  <c r="AJ2193" i="34"/>
  <c r="AL2192" i="34"/>
  <c r="AK2192" i="34"/>
  <c r="AJ2192" i="34"/>
  <c r="AL2191" i="34"/>
  <c r="AK2191" i="34"/>
  <c r="AJ2191" i="34"/>
  <c r="X2191" i="34"/>
  <c r="AL2190" i="34"/>
  <c r="AK2190" i="34"/>
  <c r="AJ2190" i="34"/>
  <c r="AL2189" i="34"/>
  <c r="AK2189" i="34"/>
  <c r="AJ2189" i="34"/>
  <c r="AL2188" i="34"/>
  <c r="AK2188" i="34"/>
  <c r="AJ2188" i="34"/>
  <c r="AL2187" i="34"/>
  <c r="AK2187" i="34"/>
  <c r="AJ2187" i="34"/>
  <c r="AL2186" i="34"/>
  <c r="AK2186" i="34"/>
  <c r="AJ2186" i="34"/>
  <c r="AL2185" i="34"/>
  <c r="AK2185" i="34"/>
  <c r="AJ2185" i="34"/>
  <c r="AL2184" i="34"/>
  <c r="AK2184" i="34"/>
  <c r="AJ2184" i="34"/>
  <c r="AL2183" i="34"/>
  <c r="AK2183" i="34"/>
  <c r="AJ2183" i="34"/>
  <c r="AL2182" i="34"/>
  <c r="AK2182" i="34"/>
  <c r="AJ2182" i="34"/>
  <c r="AL2181" i="34"/>
  <c r="AK2181" i="34"/>
  <c r="AJ2181" i="34"/>
  <c r="AL2180" i="34"/>
  <c r="AK2180" i="34"/>
  <c r="AJ2180" i="34"/>
  <c r="AL2179" i="34"/>
  <c r="AK2179" i="34"/>
  <c r="AJ2179" i="34"/>
  <c r="AL2178" i="34"/>
  <c r="AK2178" i="34"/>
  <c r="AJ2178" i="34"/>
  <c r="AL2177" i="34"/>
  <c r="AK2177" i="34"/>
  <c r="AJ2177" i="34"/>
  <c r="AL2176" i="34"/>
  <c r="AK2176" i="34"/>
  <c r="AJ2176" i="34"/>
  <c r="AL2175" i="34"/>
  <c r="AK2175" i="34"/>
  <c r="AJ2175" i="34"/>
  <c r="AL2174" i="34"/>
  <c r="AK2174" i="34"/>
  <c r="AJ2174" i="34"/>
  <c r="AL2173" i="34"/>
  <c r="AK2173" i="34"/>
  <c r="AJ2173" i="34"/>
  <c r="AL2172" i="34"/>
  <c r="AK2172" i="34"/>
  <c r="AJ2172" i="34"/>
  <c r="AL2171" i="34"/>
  <c r="AK2171" i="34"/>
  <c r="AJ2171" i="34"/>
  <c r="AL2170" i="34"/>
  <c r="AK2170" i="34"/>
  <c r="AJ2170" i="34"/>
  <c r="AL2169" i="34"/>
  <c r="AK2169" i="34"/>
  <c r="AJ2169" i="34"/>
  <c r="AL2168" i="34"/>
  <c r="AK2168" i="34"/>
  <c r="AJ2168" i="34"/>
  <c r="AL2167" i="34"/>
  <c r="AK2167" i="34"/>
  <c r="AJ2167" i="34"/>
  <c r="AL2166" i="34"/>
  <c r="AK2166" i="34"/>
  <c r="AJ2166" i="34"/>
  <c r="AL2165" i="34"/>
  <c r="AK2165" i="34"/>
  <c r="AJ2165" i="34"/>
  <c r="AL2164" i="34"/>
  <c r="AK2164" i="34"/>
  <c r="AJ2164" i="34"/>
  <c r="AL2163" i="34"/>
  <c r="AK2163" i="34"/>
  <c r="AJ2163" i="34"/>
  <c r="AL2162" i="34"/>
  <c r="AK2162" i="34"/>
  <c r="AJ2162" i="34"/>
  <c r="X2162" i="34"/>
  <c r="AL2161" i="34"/>
  <c r="AK2161" i="34"/>
  <c r="AJ2161" i="34"/>
  <c r="AL2160" i="34"/>
  <c r="AK2160" i="34"/>
  <c r="AJ2160" i="34"/>
  <c r="AL2159" i="34"/>
  <c r="AK2159" i="34"/>
  <c r="AJ2159" i="34"/>
  <c r="AL2158" i="34"/>
  <c r="AK2158" i="34"/>
  <c r="AJ2158" i="34"/>
  <c r="AL2157" i="34"/>
  <c r="AK2157" i="34"/>
  <c r="AJ2157" i="34"/>
  <c r="AL2156" i="34"/>
  <c r="AK2156" i="34"/>
  <c r="AJ2156" i="34"/>
  <c r="X2156" i="34"/>
  <c r="AL2155" i="34"/>
  <c r="AK2155" i="34"/>
  <c r="AJ2155" i="34"/>
  <c r="AL2154" i="34"/>
  <c r="AK2154" i="34"/>
  <c r="AJ2154" i="34"/>
  <c r="AL2153" i="34"/>
  <c r="AK2153" i="34"/>
  <c r="AJ2153" i="34"/>
  <c r="AL2152" i="34"/>
  <c r="AK2152" i="34"/>
  <c r="AJ2152" i="34"/>
  <c r="AL2151" i="34"/>
  <c r="AK2151" i="34"/>
  <c r="AJ2151" i="34"/>
  <c r="X2151" i="34"/>
  <c r="AL2150" i="34"/>
  <c r="AK2150" i="34"/>
  <c r="AJ2150" i="34"/>
  <c r="AL2149" i="34"/>
  <c r="AK2149" i="34"/>
  <c r="AJ2149" i="34"/>
  <c r="AL2148" i="34"/>
  <c r="AK2148" i="34"/>
  <c r="AJ2148" i="34"/>
  <c r="AL2147" i="34"/>
  <c r="AK2147" i="34"/>
  <c r="AJ2147" i="34"/>
  <c r="X2147" i="34"/>
  <c r="AL2146" i="34"/>
  <c r="AK2146" i="34"/>
  <c r="AJ2146" i="34"/>
  <c r="AL2145" i="34"/>
  <c r="AK2145" i="34"/>
  <c r="AJ2145" i="34"/>
  <c r="AL2144" i="34"/>
  <c r="AK2144" i="34"/>
  <c r="AJ2144" i="34"/>
  <c r="AL2143" i="34"/>
  <c r="AK2143" i="34"/>
  <c r="AJ2143" i="34"/>
  <c r="AL2142" i="34"/>
  <c r="AK2142" i="34"/>
  <c r="AJ2142" i="34"/>
  <c r="AL2141" i="34"/>
  <c r="AK2141" i="34"/>
  <c r="AJ2141" i="34"/>
  <c r="AL2140" i="34"/>
  <c r="AK2140" i="34"/>
  <c r="AJ2140" i="34"/>
  <c r="AL2139" i="34"/>
  <c r="AK2139" i="34"/>
  <c r="AJ2139" i="34"/>
  <c r="AL2138" i="34"/>
  <c r="AK2138" i="34"/>
  <c r="AJ2138" i="34"/>
  <c r="AL2137" i="34"/>
  <c r="AK2137" i="34"/>
  <c r="AJ2137" i="34"/>
  <c r="AL2136" i="34"/>
  <c r="AK2136" i="34"/>
  <c r="AJ2136" i="34"/>
  <c r="AL2135" i="34"/>
  <c r="AK2135" i="34"/>
  <c r="AJ2135" i="34"/>
  <c r="AL2134" i="34"/>
  <c r="AK2134" i="34"/>
  <c r="AJ2134" i="34"/>
  <c r="AL2133" i="34"/>
  <c r="AK2133" i="34"/>
  <c r="AJ2133" i="34"/>
  <c r="AL2132" i="34"/>
  <c r="AK2132" i="34"/>
  <c r="AJ2132" i="34"/>
  <c r="AL2131" i="34"/>
  <c r="AK2131" i="34"/>
  <c r="AJ2131" i="34"/>
  <c r="AL2130" i="34"/>
  <c r="AK2130" i="34"/>
  <c r="AJ2130" i="34"/>
  <c r="AL2129" i="34"/>
  <c r="AK2129" i="34"/>
  <c r="AJ2129" i="34"/>
  <c r="AL2128" i="34"/>
  <c r="AK2128" i="34"/>
  <c r="AJ2128" i="34"/>
  <c r="AL2127" i="34"/>
  <c r="AK2127" i="34"/>
  <c r="AJ2127" i="34"/>
  <c r="AL2126" i="34"/>
  <c r="AK2126" i="34"/>
  <c r="AJ2126" i="34"/>
  <c r="AL2125" i="34"/>
  <c r="AK2125" i="34"/>
  <c r="AJ2125" i="34"/>
  <c r="AL2124" i="34"/>
  <c r="AK2124" i="34"/>
  <c r="AJ2124" i="34"/>
  <c r="AL2123" i="34"/>
  <c r="AK2123" i="34"/>
  <c r="AJ2123" i="34"/>
  <c r="AL2122" i="34"/>
  <c r="AK2122" i="34"/>
  <c r="AJ2122" i="34"/>
  <c r="AL2121" i="34"/>
  <c r="AK2121" i="34"/>
  <c r="AJ2121" i="34"/>
  <c r="AL2120" i="34"/>
  <c r="AK2120" i="34"/>
  <c r="AJ2120" i="34"/>
  <c r="AL2119" i="34"/>
  <c r="AK2119" i="34"/>
  <c r="AJ2119" i="34"/>
  <c r="AL2118" i="34"/>
  <c r="AK2118" i="34"/>
  <c r="AJ2118" i="34"/>
  <c r="AL2117" i="34"/>
  <c r="AK2117" i="34"/>
  <c r="AJ2117" i="34"/>
  <c r="AL2116" i="34"/>
  <c r="AK2116" i="34"/>
  <c r="AJ2116" i="34"/>
  <c r="AL2115" i="34"/>
  <c r="AK2115" i="34"/>
  <c r="AJ2115" i="34"/>
  <c r="AL2114" i="34"/>
  <c r="AK2114" i="34"/>
  <c r="AJ2114" i="34"/>
  <c r="AL2113" i="34"/>
  <c r="AK2113" i="34"/>
  <c r="AJ2113" i="34"/>
  <c r="AL2112" i="34"/>
  <c r="AK2112" i="34"/>
  <c r="AJ2112" i="34"/>
  <c r="AL2111" i="34"/>
  <c r="AK2111" i="34"/>
  <c r="AJ2111" i="34"/>
  <c r="AL2110" i="34"/>
  <c r="AK2110" i="34"/>
  <c r="AJ2110" i="34"/>
  <c r="AL2109" i="34"/>
  <c r="AK2109" i="34"/>
  <c r="AJ2109" i="34"/>
  <c r="AL2108" i="34"/>
  <c r="AK2108" i="34"/>
  <c r="AJ2108" i="34"/>
  <c r="AL2107" i="34"/>
  <c r="AK2107" i="34"/>
  <c r="AJ2107" i="34"/>
  <c r="AL2106" i="34"/>
  <c r="AK2106" i="34"/>
  <c r="AJ2106" i="34"/>
  <c r="AL2105" i="34"/>
  <c r="AK2105" i="34"/>
  <c r="AJ2105" i="34"/>
  <c r="AL2104" i="34"/>
  <c r="AK2104" i="34"/>
  <c r="AJ2104" i="34"/>
  <c r="AL2103" i="34"/>
  <c r="AK2103" i="34"/>
  <c r="AJ2103" i="34"/>
  <c r="AL2102" i="34"/>
  <c r="AK2102" i="34"/>
  <c r="AJ2102" i="34"/>
  <c r="AL2101" i="34"/>
  <c r="AK2101" i="34"/>
  <c r="AJ2101" i="34"/>
  <c r="AL2100" i="34"/>
  <c r="AK2100" i="34"/>
  <c r="AJ2100" i="34"/>
  <c r="AL2099" i="34"/>
  <c r="AK2099" i="34"/>
  <c r="AJ2099" i="34"/>
  <c r="AL2098" i="34"/>
  <c r="AK2098" i="34"/>
  <c r="AJ2098" i="34"/>
  <c r="AL2097" i="34"/>
  <c r="AK2097" i="34"/>
  <c r="AJ2097" i="34"/>
  <c r="AL2096" i="34"/>
  <c r="AK2096" i="34"/>
  <c r="AJ2096" i="34"/>
  <c r="AL2095" i="34"/>
  <c r="AK2095" i="34"/>
  <c r="AJ2095" i="34"/>
  <c r="AL2094" i="34"/>
  <c r="AK2094" i="34"/>
  <c r="AJ2094" i="34"/>
  <c r="AL2093" i="34"/>
  <c r="AK2093" i="34"/>
  <c r="AJ2093" i="34"/>
  <c r="AL2092" i="34"/>
  <c r="AK2092" i="34"/>
  <c r="AJ2092" i="34"/>
  <c r="AL2091" i="34"/>
  <c r="AK2091" i="34"/>
  <c r="AJ2091" i="34"/>
  <c r="AL2090" i="34"/>
  <c r="AK2090" i="34"/>
  <c r="AJ2090" i="34"/>
  <c r="AL2089" i="34"/>
  <c r="AK2089" i="34"/>
  <c r="AJ2089" i="34"/>
  <c r="AL2088" i="34"/>
  <c r="AK2088" i="34"/>
  <c r="AJ2088" i="34"/>
  <c r="AL2087" i="34"/>
  <c r="AK2087" i="34"/>
  <c r="AJ2087" i="34"/>
  <c r="AL2086" i="34"/>
  <c r="AK2086" i="34"/>
  <c r="AJ2086" i="34"/>
  <c r="AL2085" i="34"/>
  <c r="AK2085" i="34"/>
  <c r="AJ2085" i="34"/>
  <c r="AL2084" i="34"/>
  <c r="AK2084" i="34"/>
  <c r="AJ2084" i="34"/>
  <c r="AL2083" i="34"/>
  <c r="AK2083" i="34"/>
  <c r="AJ2083" i="34"/>
  <c r="AL2082" i="34"/>
  <c r="AK2082" i="34"/>
  <c r="AJ2082" i="34"/>
  <c r="AL2081" i="34"/>
  <c r="AK2081" i="34"/>
  <c r="AJ2081" i="34"/>
  <c r="AL2080" i="34"/>
  <c r="AK2080" i="34"/>
  <c r="AJ2080" i="34"/>
  <c r="AL2079" i="34"/>
  <c r="AK2079" i="34"/>
  <c r="AJ2079" i="34"/>
  <c r="AL2078" i="34"/>
  <c r="AK2078" i="34"/>
  <c r="AJ2078" i="34"/>
  <c r="AL2077" i="34"/>
  <c r="AK2077" i="34"/>
  <c r="AJ2077" i="34"/>
  <c r="AL2076" i="34"/>
  <c r="AK2076" i="34"/>
  <c r="AJ2076" i="34"/>
  <c r="AL2075" i="34"/>
  <c r="AK2075" i="34"/>
  <c r="AJ2075" i="34"/>
  <c r="AL2074" i="34"/>
  <c r="AK2074" i="34"/>
  <c r="AJ2074" i="34"/>
  <c r="AL2073" i="34"/>
  <c r="AK2073" i="34"/>
  <c r="AJ2073" i="34"/>
  <c r="AL2072" i="34"/>
  <c r="AK2072" i="34"/>
  <c r="AJ2072" i="34"/>
  <c r="AL2071" i="34"/>
  <c r="AK2071" i="34"/>
  <c r="AJ2071" i="34"/>
  <c r="X2071" i="34"/>
  <c r="AL2070" i="34"/>
  <c r="AK2070" i="34"/>
  <c r="AJ2070" i="34"/>
  <c r="AL2069" i="34"/>
  <c r="AK2069" i="34"/>
  <c r="AJ2069" i="34"/>
  <c r="AL2068" i="34"/>
  <c r="AK2068" i="34"/>
  <c r="AJ2068" i="34"/>
  <c r="X2068" i="34"/>
  <c r="AL2067" i="34"/>
  <c r="AK2067" i="34"/>
  <c r="AJ2067" i="34"/>
  <c r="AL2066" i="34"/>
  <c r="AK2066" i="34"/>
  <c r="AJ2066" i="34"/>
  <c r="AL2065" i="34"/>
  <c r="AK2065" i="34"/>
  <c r="AJ2065" i="34"/>
  <c r="AL2064" i="34"/>
  <c r="AK2064" i="34"/>
  <c r="AJ2064" i="34"/>
  <c r="AL2063" i="34"/>
  <c r="AK2063" i="34"/>
  <c r="AJ2063" i="34"/>
  <c r="AL2062" i="34"/>
  <c r="AK2062" i="34"/>
  <c r="AJ2062" i="34"/>
  <c r="AL2061" i="34"/>
  <c r="AK2061" i="34"/>
  <c r="AJ2061" i="34"/>
  <c r="AL2060" i="34"/>
  <c r="AK2060" i="34"/>
  <c r="AJ2060" i="34"/>
  <c r="AL2059" i="34"/>
  <c r="AK2059" i="34"/>
  <c r="AJ2059" i="34"/>
  <c r="AL2058" i="34"/>
  <c r="AK2058" i="34"/>
  <c r="AJ2058" i="34"/>
  <c r="AL2057" i="34"/>
  <c r="AK2057" i="34"/>
  <c r="AJ2057" i="34"/>
  <c r="AL2056" i="34"/>
  <c r="AK2056" i="34"/>
  <c r="AJ2056" i="34"/>
  <c r="AL2055" i="34"/>
  <c r="AK2055" i="34"/>
  <c r="AJ2055" i="34"/>
  <c r="AL2054" i="34"/>
  <c r="AK2054" i="34"/>
  <c r="AJ2054" i="34"/>
  <c r="AL2053" i="34"/>
  <c r="AK2053" i="34"/>
  <c r="AJ2053" i="34"/>
  <c r="X2053" i="34"/>
  <c r="AL2052" i="34"/>
  <c r="AK2052" i="34"/>
  <c r="AJ2052" i="34"/>
  <c r="AL2051" i="34"/>
  <c r="AK2051" i="34"/>
  <c r="AJ2051" i="34"/>
  <c r="AL2050" i="34"/>
  <c r="AK2050" i="34"/>
  <c r="AJ2050" i="34"/>
  <c r="AL2049" i="34"/>
  <c r="AK2049" i="34"/>
  <c r="AJ2049" i="34"/>
  <c r="AL2048" i="34"/>
  <c r="AK2048" i="34"/>
  <c r="AJ2048" i="34"/>
  <c r="AL2047" i="34"/>
  <c r="AK2047" i="34"/>
  <c r="AJ2047" i="34"/>
  <c r="AL2046" i="34"/>
  <c r="AK2046" i="34"/>
  <c r="AJ2046" i="34"/>
  <c r="AL2045" i="34"/>
  <c r="AK2045" i="34"/>
  <c r="AJ2045" i="34"/>
  <c r="AL2044" i="34"/>
  <c r="AK2044" i="34"/>
  <c r="AJ2044" i="34"/>
  <c r="AL2043" i="34"/>
  <c r="AK2043" i="34"/>
  <c r="AJ2043" i="34"/>
  <c r="AL2042" i="34"/>
  <c r="AK2042" i="34"/>
  <c r="AJ2042" i="34"/>
  <c r="AL2041" i="34"/>
  <c r="AK2041" i="34"/>
  <c r="AJ2041" i="34"/>
  <c r="AL2040" i="34"/>
  <c r="AK2040" i="34"/>
  <c r="AJ2040" i="34"/>
  <c r="AL2039" i="34"/>
  <c r="AK2039" i="34"/>
  <c r="AJ2039" i="34"/>
  <c r="AL2038" i="34"/>
  <c r="AK2038" i="34"/>
  <c r="AJ2038" i="34"/>
  <c r="AL2037" i="34"/>
  <c r="AK2037" i="34"/>
  <c r="AJ2037" i="34"/>
  <c r="AL2036" i="34"/>
  <c r="AK2036" i="34"/>
  <c r="AJ2036" i="34"/>
  <c r="AL2035" i="34"/>
  <c r="AK2035" i="34"/>
  <c r="AJ2035" i="34"/>
  <c r="AL2034" i="34"/>
  <c r="AK2034" i="34"/>
  <c r="AJ2034" i="34"/>
  <c r="AL2033" i="34"/>
  <c r="AK2033" i="34"/>
  <c r="AJ2033" i="34"/>
  <c r="AL2032" i="34"/>
  <c r="AK2032" i="34"/>
  <c r="AJ2032" i="34"/>
  <c r="AL2031" i="34"/>
  <c r="AK2031" i="34"/>
  <c r="AJ2031" i="34"/>
  <c r="AL2030" i="34"/>
  <c r="AK2030" i="34"/>
  <c r="AJ2030" i="34"/>
  <c r="AL2029" i="34"/>
  <c r="AK2029" i="34"/>
  <c r="AJ2029" i="34"/>
  <c r="AL2028" i="34"/>
  <c r="AK2028" i="34"/>
  <c r="AJ2028" i="34"/>
  <c r="AL2027" i="34"/>
  <c r="AK2027" i="34"/>
  <c r="AJ2027" i="34"/>
  <c r="AL2026" i="34"/>
  <c r="AK2026" i="34"/>
  <c r="AJ2026" i="34"/>
  <c r="AL2025" i="34"/>
  <c r="AK2025" i="34"/>
  <c r="AJ2025" i="34"/>
  <c r="AL2024" i="34"/>
  <c r="AK2024" i="34"/>
  <c r="AJ2024" i="34"/>
  <c r="AL2023" i="34"/>
  <c r="AK2023" i="34"/>
  <c r="AJ2023" i="34"/>
  <c r="AL2022" i="34"/>
  <c r="AK2022" i="34"/>
  <c r="AJ2022" i="34"/>
  <c r="AL2021" i="34"/>
  <c r="AK2021" i="34"/>
  <c r="AJ2021" i="34"/>
  <c r="AL2020" i="34"/>
  <c r="AK2020" i="34"/>
  <c r="AJ2020" i="34"/>
  <c r="AL2019" i="34"/>
  <c r="AK2019" i="34"/>
  <c r="AJ2019" i="34"/>
  <c r="AL2018" i="34"/>
  <c r="AK2018" i="34"/>
  <c r="AJ2018" i="34"/>
  <c r="AL2017" i="34"/>
  <c r="AK2017" i="34"/>
  <c r="AJ2017" i="34"/>
  <c r="AL2016" i="34"/>
  <c r="AK2016" i="34"/>
  <c r="AJ2016" i="34"/>
  <c r="AL2015" i="34"/>
  <c r="AK2015" i="34"/>
  <c r="AJ2015" i="34"/>
  <c r="AL2014" i="34"/>
  <c r="AK2014" i="34"/>
  <c r="AJ2014" i="34"/>
  <c r="AL2013" i="34"/>
  <c r="AK2013" i="34"/>
  <c r="AJ2013" i="34"/>
  <c r="AL2012" i="34"/>
  <c r="AK2012" i="34"/>
  <c r="AJ2012" i="34"/>
  <c r="AL2011" i="34"/>
  <c r="AK2011" i="34"/>
  <c r="AJ2011" i="34"/>
  <c r="AL2010" i="34"/>
  <c r="AK2010" i="34"/>
  <c r="AJ2010" i="34"/>
  <c r="AL2009" i="34"/>
  <c r="AK2009" i="34"/>
  <c r="AJ2009" i="34"/>
  <c r="AL2008" i="34"/>
  <c r="AK2008" i="34"/>
  <c r="AJ2008" i="34"/>
  <c r="AL2007" i="34"/>
  <c r="AK2007" i="34"/>
  <c r="AJ2007" i="34"/>
  <c r="AL2006" i="34"/>
  <c r="AK2006" i="34"/>
  <c r="AJ2006" i="34"/>
  <c r="AL2005" i="34"/>
  <c r="AK2005" i="34"/>
  <c r="AJ2005" i="34"/>
  <c r="AL2004" i="34"/>
  <c r="AK2004" i="34"/>
  <c r="AJ2004" i="34"/>
  <c r="AL2003" i="34"/>
  <c r="AK2003" i="34"/>
  <c r="AJ2003" i="34"/>
  <c r="AL2002" i="34"/>
  <c r="AK2002" i="34"/>
  <c r="AJ2002" i="34"/>
  <c r="AL2001" i="34"/>
  <c r="AK2001" i="34"/>
  <c r="AJ2001" i="34"/>
  <c r="AL2000" i="34"/>
  <c r="AK2000" i="34"/>
  <c r="AJ2000" i="34"/>
  <c r="AL1999" i="34"/>
  <c r="AK1999" i="34"/>
  <c r="AJ1999" i="34"/>
  <c r="AL1998" i="34"/>
  <c r="AK1998" i="34"/>
  <c r="AJ1998" i="34"/>
  <c r="AL1997" i="34"/>
  <c r="AK1997" i="34"/>
  <c r="AJ1997" i="34"/>
  <c r="AL1996" i="34"/>
  <c r="AK1996" i="34"/>
  <c r="AJ1996" i="34"/>
  <c r="AL1995" i="34"/>
  <c r="AK1995" i="34"/>
  <c r="AJ1995" i="34"/>
  <c r="AL1994" i="34"/>
  <c r="AK1994" i="34"/>
  <c r="AJ1994" i="34"/>
  <c r="AL1993" i="34"/>
  <c r="AK1993" i="34"/>
  <c r="AJ1993" i="34"/>
  <c r="AL1992" i="34"/>
  <c r="AK1992" i="34"/>
  <c r="AJ1992" i="34"/>
  <c r="AL1991" i="34"/>
  <c r="AK1991" i="34"/>
  <c r="AJ1991" i="34"/>
  <c r="AL1990" i="34"/>
  <c r="AK1990" i="34"/>
  <c r="AJ1990" i="34"/>
  <c r="AL1989" i="34"/>
  <c r="AK1989" i="34"/>
  <c r="AJ1989" i="34"/>
  <c r="AL1988" i="34"/>
  <c r="AK1988" i="34"/>
  <c r="AJ1988" i="34"/>
  <c r="AL1987" i="34"/>
  <c r="AK1987" i="34"/>
  <c r="AJ1987" i="34"/>
  <c r="AL1986" i="34"/>
  <c r="AK1986" i="34"/>
  <c r="AJ1986" i="34"/>
  <c r="AL1985" i="34"/>
  <c r="AK1985" i="34"/>
  <c r="AJ1985" i="34"/>
  <c r="AL1984" i="34"/>
  <c r="AK1984" i="34"/>
  <c r="AJ1984" i="34"/>
  <c r="AL1983" i="34"/>
  <c r="AK1983" i="34"/>
  <c r="AJ1983" i="34"/>
  <c r="AL1982" i="34"/>
  <c r="AK1982" i="34"/>
  <c r="AJ1982" i="34"/>
  <c r="AL1981" i="34"/>
  <c r="AK1981" i="34"/>
  <c r="AJ1981" i="34"/>
  <c r="AL1980" i="34"/>
  <c r="AK1980" i="34"/>
  <c r="AJ1980" i="34"/>
  <c r="AL1979" i="34"/>
  <c r="AK1979" i="34"/>
  <c r="AJ1979" i="34"/>
  <c r="AL1978" i="34"/>
  <c r="AK1978" i="34"/>
  <c r="AJ1978" i="34"/>
  <c r="AL1977" i="34"/>
  <c r="AK1977" i="34"/>
  <c r="AJ1977" i="34"/>
  <c r="AL1976" i="34"/>
  <c r="AK1976" i="34"/>
  <c r="AJ1976" i="34"/>
  <c r="AL1975" i="34"/>
  <c r="AK1975" i="34"/>
  <c r="AJ1975" i="34"/>
  <c r="AL1974" i="34"/>
  <c r="AK1974" i="34"/>
  <c r="AJ1974" i="34"/>
  <c r="AL1973" i="34"/>
  <c r="AK1973" i="34"/>
  <c r="AJ1973" i="34"/>
  <c r="AL1972" i="34"/>
  <c r="AK1972" i="34"/>
  <c r="AJ1972" i="34"/>
  <c r="AL1971" i="34"/>
  <c r="AK1971" i="34"/>
  <c r="AJ1971" i="34"/>
  <c r="AL1970" i="34"/>
  <c r="AK1970" i="34"/>
  <c r="AJ1970" i="34"/>
  <c r="AL1969" i="34"/>
  <c r="AK1969" i="34"/>
  <c r="AJ1969" i="34"/>
  <c r="AL1968" i="34"/>
  <c r="AK1968" i="34"/>
  <c r="AJ1968" i="34"/>
  <c r="AL1967" i="34"/>
  <c r="AK1967" i="34"/>
  <c r="AJ1967" i="34"/>
  <c r="AL1966" i="34"/>
  <c r="AK1966" i="34"/>
  <c r="AJ1966" i="34"/>
  <c r="AL1965" i="34"/>
  <c r="AK1965" i="34"/>
  <c r="AJ1965" i="34"/>
  <c r="AL1964" i="34"/>
  <c r="AK1964" i="34"/>
  <c r="AJ1964" i="34"/>
  <c r="AL1963" i="34"/>
  <c r="AK1963" i="34"/>
  <c r="AJ1963" i="34"/>
  <c r="AL1962" i="34"/>
  <c r="AK1962" i="34"/>
  <c r="AJ1962" i="34"/>
  <c r="AL1961" i="34"/>
  <c r="AK1961" i="34"/>
  <c r="AJ1961" i="34"/>
  <c r="AL1960" i="34"/>
  <c r="AK1960" i="34"/>
  <c r="AJ1960" i="34"/>
  <c r="AL1959" i="34"/>
  <c r="AK1959" i="34"/>
  <c r="AJ1959" i="34"/>
  <c r="AL1958" i="34"/>
  <c r="AK1958" i="34"/>
  <c r="AJ1958" i="34"/>
  <c r="AL1957" i="34"/>
  <c r="AK1957" i="34"/>
  <c r="AJ1957" i="34"/>
  <c r="AL1956" i="34"/>
  <c r="AK1956" i="34"/>
  <c r="AJ1956" i="34"/>
  <c r="AL1955" i="34"/>
  <c r="AK1955" i="34"/>
  <c r="AJ1955" i="34"/>
  <c r="AL1954" i="34"/>
  <c r="AK1954" i="34"/>
  <c r="AJ1954" i="34"/>
  <c r="AL1953" i="34"/>
  <c r="AK1953" i="34"/>
  <c r="AJ1953" i="34"/>
  <c r="AL1952" i="34"/>
  <c r="AK1952" i="34"/>
  <c r="AJ1952" i="34"/>
  <c r="AL1951" i="34"/>
  <c r="AK1951" i="34"/>
  <c r="AJ1951" i="34"/>
  <c r="AL1950" i="34"/>
  <c r="AK1950" i="34"/>
  <c r="AJ1950" i="34"/>
  <c r="AL1949" i="34"/>
  <c r="AK1949" i="34"/>
  <c r="AJ1949" i="34"/>
  <c r="AL1948" i="34"/>
  <c r="AK1948" i="34"/>
  <c r="AJ1948" i="34"/>
  <c r="AL1947" i="34"/>
  <c r="AK1947" i="34"/>
  <c r="AJ1947" i="34"/>
  <c r="AL1946" i="34"/>
  <c r="AK1946" i="34"/>
  <c r="AJ1946" i="34"/>
  <c r="AL1945" i="34"/>
  <c r="AK1945" i="34"/>
  <c r="AJ1945" i="34"/>
  <c r="AL1944" i="34"/>
  <c r="AK1944" i="34"/>
  <c r="AJ1944" i="34"/>
  <c r="AL1943" i="34"/>
  <c r="AK1943" i="34"/>
  <c r="AJ1943" i="34"/>
  <c r="AL1942" i="34"/>
  <c r="AK1942" i="34"/>
  <c r="AJ1942" i="34"/>
  <c r="AL1941" i="34"/>
  <c r="AK1941" i="34"/>
  <c r="AJ1941" i="34"/>
  <c r="AL1940" i="34"/>
  <c r="AK1940" i="34"/>
  <c r="AJ1940" i="34"/>
  <c r="AL1939" i="34"/>
  <c r="AK1939" i="34"/>
  <c r="AJ1939" i="34"/>
  <c r="AL1938" i="34"/>
  <c r="AK1938" i="34"/>
  <c r="AJ1938" i="34"/>
  <c r="AL1937" i="34"/>
  <c r="AK1937" i="34"/>
  <c r="AJ1937" i="34"/>
  <c r="AL1936" i="34"/>
  <c r="AK1936" i="34"/>
  <c r="AJ1936" i="34"/>
  <c r="AL1935" i="34"/>
  <c r="AK1935" i="34"/>
  <c r="AJ1935" i="34"/>
  <c r="AL1934" i="34"/>
  <c r="AK1934" i="34"/>
  <c r="AJ1934" i="34"/>
  <c r="AL1933" i="34"/>
  <c r="AK1933" i="34"/>
  <c r="AJ1933" i="34"/>
  <c r="AL1932" i="34"/>
  <c r="AK1932" i="34"/>
  <c r="AJ1932" i="34"/>
  <c r="AL1931" i="34"/>
  <c r="AK1931" i="34"/>
  <c r="AJ1931" i="34"/>
  <c r="AL1930" i="34"/>
  <c r="AK1930" i="34"/>
  <c r="AJ1930" i="34"/>
  <c r="AL1929" i="34"/>
  <c r="AK1929" i="34"/>
  <c r="AJ1929" i="34"/>
  <c r="AL1928" i="34"/>
  <c r="AK1928" i="34"/>
  <c r="AJ1928" i="34"/>
  <c r="AL1927" i="34"/>
  <c r="AK1927" i="34"/>
  <c r="AJ1927" i="34"/>
  <c r="AL1926" i="34"/>
  <c r="AK1926" i="34"/>
  <c r="AJ1926" i="34"/>
  <c r="AL1925" i="34"/>
  <c r="AK1925" i="34"/>
  <c r="AJ1925" i="34"/>
  <c r="AL1924" i="34"/>
  <c r="AK1924" i="34"/>
  <c r="AJ1924" i="34"/>
  <c r="AL1923" i="34"/>
  <c r="AK1923" i="34"/>
  <c r="AJ1923" i="34"/>
  <c r="AL1922" i="34"/>
  <c r="AK1922" i="34"/>
  <c r="AJ1922" i="34"/>
  <c r="AL1921" i="34"/>
  <c r="AK1921" i="34"/>
  <c r="AJ1921" i="34"/>
  <c r="AL1920" i="34"/>
  <c r="AK1920" i="34"/>
  <c r="AJ1920" i="34"/>
  <c r="AL1919" i="34"/>
  <c r="AK1919" i="34"/>
  <c r="AJ1919" i="34"/>
  <c r="AL1918" i="34"/>
  <c r="AK1918" i="34"/>
  <c r="AJ1918" i="34"/>
  <c r="AL1917" i="34"/>
  <c r="AK1917" i="34"/>
  <c r="AJ1917" i="34"/>
  <c r="AL1916" i="34"/>
  <c r="AK1916" i="34"/>
  <c r="AJ1916" i="34"/>
  <c r="AL1915" i="34"/>
  <c r="AK1915" i="34"/>
  <c r="AJ1915" i="34"/>
  <c r="AL1914" i="34"/>
  <c r="AK1914" i="34"/>
  <c r="AJ1914" i="34"/>
  <c r="AL1913" i="34"/>
  <c r="AK1913" i="34"/>
  <c r="AJ1913" i="34"/>
  <c r="AL1912" i="34"/>
  <c r="AK1912" i="34"/>
  <c r="AJ1912" i="34"/>
  <c r="AL1911" i="34"/>
  <c r="AK1911" i="34"/>
  <c r="AJ1911" i="34"/>
  <c r="AL1910" i="34"/>
  <c r="AK1910" i="34"/>
  <c r="AJ1910" i="34"/>
  <c r="AL1909" i="34"/>
  <c r="AK1909" i="34"/>
  <c r="AJ1909" i="34"/>
  <c r="AL1908" i="34"/>
  <c r="AK1908" i="34"/>
  <c r="AJ1908" i="34"/>
  <c r="AL1907" i="34"/>
  <c r="AK1907" i="34"/>
  <c r="AJ1907" i="34"/>
  <c r="AL1906" i="34"/>
  <c r="AK1906" i="34"/>
  <c r="AJ1906" i="34"/>
  <c r="AL1905" i="34"/>
  <c r="AK1905" i="34"/>
  <c r="AJ1905" i="34"/>
  <c r="AL1904" i="34"/>
  <c r="AK1904" i="34"/>
  <c r="AJ1904" i="34"/>
  <c r="AL1903" i="34"/>
  <c r="AK1903" i="34"/>
  <c r="AJ1903" i="34"/>
  <c r="AL1902" i="34"/>
  <c r="AK1902" i="34"/>
  <c r="AJ1902" i="34"/>
  <c r="AL1901" i="34"/>
  <c r="AK1901" i="34"/>
  <c r="AJ1901" i="34"/>
  <c r="AL1900" i="34"/>
  <c r="AK1900" i="34"/>
  <c r="AJ1900" i="34"/>
  <c r="AL1899" i="34"/>
  <c r="AK1899" i="34"/>
  <c r="AJ1899" i="34"/>
  <c r="AL1898" i="34"/>
  <c r="AK1898" i="34"/>
  <c r="AJ1898" i="34"/>
  <c r="AL1897" i="34"/>
  <c r="AK1897" i="34"/>
  <c r="AJ1897" i="34"/>
  <c r="AL1896" i="34"/>
  <c r="AK1896" i="34"/>
  <c r="AJ1896" i="34"/>
  <c r="AL1895" i="34"/>
  <c r="AK1895" i="34"/>
  <c r="AJ1895" i="34"/>
  <c r="AL1894" i="34"/>
  <c r="AK1894" i="34"/>
  <c r="AJ1894" i="34"/>
  <c r="AL1893" i="34"/>
  <c r="AK1893" i="34"/>
  <c r="AJ1893" i="34"/>
  <c r="AL1892" i="34"/>
  <c r="AK1892" i="34"/>
  <c r="AJ1892" i="34"/>
  <c r="AL1891" i="34"/>
  <c r="AK1891" i="34"/>
  <c r="AJ1891" i="34"/>
  <c r="AL1890" i="34"/>
  <c r="AK1890" i="34"/>
  <c r="AJ1890" i="34"/>
  <c r="AL1889" i="34"/>
  <c r="AK1889" i="34"/>
  <c r="AJ1889" i="34"/>
  <c r="AL1888" i="34"/>
  <c r="AK1888" i="34"/>
  <c r="AJ1888" i="34"/>
  <c r="AL1887" i="34"/>
  <c r="AK1887" i="34"/>
  <c r="AJ1887" i="34"/>
  <c r="AL1886" i="34"/>
  <c r="AK1886" i="34"/>
  <c r="AJ1886" i="34"/>
  <c r="AL1885" i="34"/>
  <c r="AK1885" i="34"/>
  <c r="AJ1885" i="34"/>
  <c r="AL1884" i="34"/>
  <c r="AK1884" i="34"/>
  <c r="AJ1884" i="34"/>
  <c r="AL1883" i="34"/>
  <c r="AK1883" i="34"/>
  <c r="AJ1883" i="34"/>
  <c r="AL1882" i="34"/>
  <c r="AK1882" i="34"/>
  <c r="AJ1882" i="34"/>
  <c r="AL1881" i="34"/>
  <c r="AK1881" i="34"/>
  <c r="AJ1881" i="34"/>
  <c r="AL1880" i="34"/>
  <c r="AK1880" i="34"/>
  <c r="AJ1880" i="34"/>
  <c r="AL1879" i="34"/>
  <c r="AK1879" i="34"/>
  <c r="AJ1879" i="34"/>
  <c r="AL1878" i="34"/>
  <c r="AK1878" i="34"/>
  <c r="AJ1878" i="34"/>
  <c r="AL1877" i="34"/>
  <c r="AK1877" i="34"/>
  <c r="AJ1877" i="34"/>
  <c r="AL1876" i="34"/>
  <c r="AK1876" i="34"/>
  <c r="AJ1876" i="34"/>
  <c r="AL1875" i="34"/>
  <c r="AK1875" i="34"/>
  <c r="AJ1875" i="34"/>
  <c r="AL1874" i="34"/>
  <c r="AK1874" i="34"/>
  <c r="AJ1874" i="34"/>
  <c r="AL1873" i="34"/>
  <c r="AK1873" i="34"/>
  <c r="AJ1873" i="34"/>
  <c r="AL1872" i="34"/>
  <c r="AK1872" i="34"/>
  <c r="AJ1872" i="34"/>
  <c r="AL1871" i="34"/>
  <c r="AK1871" i="34"/>
  <c r="AJ1871" i="34"/>
  <c r="AL1870" i="34"/>
  <c r="AK1870" i="34"/>
  <c r="AJ1870" i="34"/>
  <c r="AL1869" i="34"/>
  <c r="AK1869" i="34"/>
  <c r="AJ1869" i="34"/>
  <c r="AL1868" i="34"/>
  <c r="AK1868" i="34"/>
  <c r="AJ1868" i="34"/>
  <c r="AL1867" i="34"/>
  <c r="AK1867" i="34"/>
  <c r="AJ1867" i="34"/>
  <c r="AL1866" i="34"/>
  <c r="AK1866" i="34"/>
  <c r="AJ1866" i="34"/>
  <c r="AL1865" i="34"/>
  <c r="AK1865" i="34"/>
  <c r="AJ1865" i="34"/>
  <c r="AL1864" i="34"/>
  <c r="AK1864" i="34"/>
  <c r="AJ1864" i="34"/>
  <c r="AL1863" i="34"/>
  <c r="AK1863" i="34"/>
  <c r="AJ1863" i="34"/>
  <c r="AL1862" i="34"/>
  <c r="AK1862" i="34"/>
  <c r="AJ1862" i="34"/>
  <c r="AL1861" i="34"/>
  <c r="AK1861" i="34"/>
  <c r="AJ1861" i="34"/>
  <c r="AL1860" i="34"/>
  <c r="AK1860" i="34"/>
  <c r="AJ1860" i="34"/>
  <c r="AL1859" i="34"/>
  <c r="AK1859" i="34"/>
  <c r="AJ1859" i="34"/>
  <c r="AL1858" i="34"/>
  <c r="AK1858" i="34"/>
  <c r="AJ1858" i="34"/>
  <c r="AL1857" i="34"/>
  <c r="AK1857" i="34"/>
  <c r="AJ1857" i="34"/>
  <c r="AL1856" i="34"/>
  <c r="AK1856" i="34"/>
  <c r="AJ1856" i="34"/>
  <c r="AL1855" i="34"/>
  <c r="AK1855" i="34"/>
  <c r="AJ1855" i="34"/>
  <c r="AL1854" i="34"/>
  <c r="AK1854" i="34"/>
  <c r="AJ1854" i="34"/>
  <c r="AL1853" i="34"/>
  <c r="AK1853" i="34"/>
  <c r="AJ1853" i="34"/>
  <c r="AL1852" i="34"/>
  <c r="AK1852" i="34"/>
  <c r="AJ1852" i="34"/>
  <c r="AL1851" i="34"/>
  <c r="AK1851" i="34"/>
  <c r="AJ1851" i="34"/>
  <c r="AL1850" i="34"/>
  <c r="AK1850" i="34"/>
  <c r="AJ1850" i="34"/>
  <c r="AL1849" i="34"/>
  <c r="AK1849" i="34"/>
  <c r="AJ1849" i="34"/>
  <c r="AL1848" i="34"/>
  <c r="AK1848" i="34"/>
  <c r="AJ1848" i="34"/>
  <c r="AL1847" i="34"/>
  <c r="AK1847" i="34"/>
  <c r="AJ1847" i="34"/>
  <c r="AL1846" i="34"/>
  <c r="AK1846" i="34"/>
  <c r="AJ1846" i="34"/>
  <c r="AL1845" i="34"/>
  <c r="AK1845" i="34"/>
  <c r="AJ1845" i="34"/>
  <c r="AI1845" i="34"/>
  <c r="AH1845" i="34"/>
  <c r="AG1845" i="34"/>
  <c r="AF1845" i="34"/>
  <c r="AE1845" i="34"/>
  <c r="AD1845" i="34"/>
  <c r="AC1845" i="34"/>
  <c r="AB1845" i="34"/>
  <c r="AA1845" i="34"/>
  <c r="Z1845" i="34"/>
  <c r="Y1845" i="34"/>
  <c r="X1845" i="34"/>
  <c r="W1845" i="34"/>
  <c r="AL1844" i="34"/>
  <c r="AK1844" i="34"/>
  <c r="AJ1844" i="34"/>
  <c r="AL1843" i="34"/>
  <c r="AK1843" i="34"/>
  <c r="AJ1843" i="34"/>
  <c r="AL1842" i="34"/>
  <c r="AK1842" i="34"/>
  <c r="AJ1842" i="34"/>
  <c r="AL1841" i="34"/>
  <c r="AK1841" i="34"/>
  <c r="AJ1841" i="34"/>
  <c r="AL1840" i="34"/>
  <c r="AK1840" i="34"/>
  <c r="AJ1840" i="34"/>
  <c r="AL1839" i="34"/>
  <c r="AK1839" i="34"/>
  <c r="AJ1839" i="34"/>
  <c r="AL1838" i="34"/>
  <c r="AK1838" i="34"/>
  <c r="AJ1838" i="34"/>
  <c r="AL1837" i="34"/>
  <c r="AK1837" i="34"/>
  <c r="AJ1837" i="34"/>
  <c r="AL1836" i="34"/>
  <c r="AK1836" i="34"/>
  <c r="AJ1836" i="34"/>
  <c r="AL1835" i="34"/>
  <c r="AK1835" i="34"/>
  <c r="AJ1835" i="34"/>
  <c r="AL1834" i="34"/>
  <c r="AK1834" i="34"/>
  <c r="AJ1834" i="34"/>
  <c r="AL1833" i="34"/>
  <c r="AK1833" i="34"/>
  <c r="AJ1833" i="34"/>
  <c r="AL1832" i="34"/>
  <c r="AK1832" i="34"/>
  <c r="AJ1832" i="34"/>
  <c r="AL1831" i="34"/>
  <c r="AK1831" i="34"/>
  <c r="AJ1831" i="34"/>
  <c r="AL1830" i="34"/>
  <c r="AK1830" i="34"/>
  <c r="AJ1830" i="34"/>
  <c r="AL1829" i="34"/>
  <c r="AK1829" i="34"/>
  <c r="AJ1829" i="34"/>
  <c r="AL1828" i="34"/>
  <c r="AK1828" i="34"/>
  <c r="AJ1828" i="34"/>
  <c r="AI1828" i="34"/>
  <c r="AH1828" i="34"/>
  <c r="AG1828" i="34"/>
  <c r="AF1828" i="34"/>
  <c r="AE1828" i="34"/>
  <c r="AD1828" i="34"/>
  <c r="AC1828" i="34"/>
  <c r="AB1828" i="34"/>
  <c r="AA1828" i="34"/>
  <c r="Z1828" i="34"/>
  <c r="Y1828" i="34"/>
  <c r="X1828" i="34"/>
  <c r="W1828" i="34"/>
  <c r="AL1827" i="34"/>
  <c r="AK1827" i="34"/>
  <c r="AJ1827" i="34"/>
  <c r="AL1826" i="34"/>
  <c r="AK1826" i="34"/>
  <c r="AJ1826" i="34"/>
  <c r="AL1825" i="34"/>
  <c r="AK1825" i="34"/>
  <c r="AJ1825" i="34"/>
  <c r="AL1824" i="34"/>
  <c r="AK1824" i="34"/>
  <c r="AJ1824" i="34"/>
  <c r="AL1823" i="34"/>
  <c r="AK1823" i="34"/>
  <c r="AJ1823" i="34"/>
  <c r="AL1822" i="34"/>
  <c r="AK1822" i="34"/>
  <c r="AJ1822" i="34"/>
  <c r="AL1821" i="34"/>
  <c r="AK1821" i="34"/>
  <c r="AJ1821" i="34"/>
  <c r="AL1820" i="34"/>
  <c r="AK1820" i="34"/>
  <c r="AJ1820" i="34"/>
  <c r="AL1819" i="34"/>
  <c r="AK1819" i="34"/>
  <c r="AJ1819" i="34"/>
  <c r="AL1818" i="34"/>
  <c r="AK1818" i="34"/>
  <c r="AJ1818" i="34"/>
  <c r="AL1817" i="34"/>
  <c r="AK1817" i="34"/>
  <c r="AJ1817" i="34"/>
  <c r="AL1816" i="34"/>
  <c r="AK1816" i="34"/>
  <c r="AJ1816" i="34"/>
  <c r="AL1815" i="34"/>
  <c r="AK1815" i="34"/>
  <c r="AJ1815" i="34"/>
  <c r="AL1814" i="34"/>
  <c r="AK1814" i="34"/>
  <c r="AJ1814" i="34"/>
  <c r="AL1813" i="34"/>
  <c r="AK1813" i="34"/>
  <c r="AJ1813" i="34"/>
  <c r="AL1812" i="34"/>
  <c r="AK1812" i="34"/>
  <c r="AJ1812" i="34"/>
  <c r="AL1811" i="34"/>
  <c r="AK1811" i="34"/>
  <c r="AJ1811" i="34"/>
  <c r="AL1810" i="34"/>
  <c r="AK1810" i="34"/>
  <c r="AJ1810" i="34"/>
  <c r="AL1809" i="34"/>
  <c r="AK1809" i="34"/>
  <c r="AJ1809" i="34"/>
  <c r="AL1808" i="34"/>
  <c r="AK1808" i="34"/>
  <c r="AJ1808" i="34"/>
  <c r="AL1807" i="34"/>
  <c r="AK1807" i="34"/>
  <c r="AJ1807" i="34"/>
  <c r="AL1806" i="34"/>
  <c r="AK1806" i="34"/>
  <c r="AJ1806" i="34"/>
  <c r="AL1805" i="34"/>
  <c r="AK1805" i="34"/>
  <c r="AJ1805" i="34"/>
  <c r="AL1804" i="34"/>
  <c r="AK1804" i="34"/>
  <c r="AJ1804" i="34"/>
  <c r="AL1803" i="34"/>
  <c r="AK1803" i="34"/>
  <c r="AJ1803" i="34"/>
  <c r="AL1802" i="34"/>
  <c r="AK1802" i="34"/>
  <c r="AJ1802" i="34"/>
  <c r="AL1801" i="34"/>
  <c r="AK1801" i="34"/>
  <c r="AJ1801" i="34"/>
  <c r="AL1800" i="34"/>
  <c r="AK1800" i="34"/>
  <c r="AJ1800" i="34"/>
  <c r="AL1799" i="34"/>
  <c r="AK1799" i="34"/>
  <c r="AJ1799" i="34"/>
  <c r="AL1798" i="34"/>
  <c r="AK1798" i="34"/>
  <c r="AJ1798" i="34"/>
  <c r="AL1797" i="34"/>
  <c r="AK1797" i="34"/>
  <c r="AJ1797" i="34"/>
  <c r="AL1796" i="34"/>
  <c r="AK1796" i="34"/>
  <c r="AJ1796" i="34"/>
  <c r="AL1795" i="34"/>
  <c r="AK1795" i="34"/>
  <c r="AJ1795" i="34"/>
  <c r="AL1794" i="34"/>
  <c r="AK1794" i="34"/>
  <c r="AJ1794" i="34"/>
  <c r="AL1793" i="34"/>
  <c r="AK1793" i="34"/>
  <c r="AJ1793" i="34"/>
  <c r="AL1792" i="34"/>
  <c r="AK1792" i="34"/>
  <c r="AJ1792" i="34"/>
  <c r="AL1791" i="34"/>
  <c r="AK1791" i="34"/>
  <c r="AJ1791" i="34"/>
  <c r="AL1790" i="34"/>
  <c r="AK1790" i="34"/>
  <c r="AJ1790" i="34"/>
  <c r="AL1789" i="34"/>
  <c r="AK1789" i="34"/>
  <c r="AJ1789" i="34"/>
  <c r="AL1788" i="34"/>
  <c r="AK1788" i="34"/>
  <c r="AJ1788" i="34"/>
  <c r="AL1787" i="34"/>
  <c r="AK1787" i="34"/>
  <c r="AJ1787" i="34"/>
  <c r="AL1786" i="34"/>
  <c r="AK1786" i="34"/>
  <c r="AJ1786" i="34"/>
  <c r="AL1785" i="34"/>
  <c r="AK1785" i="34"/>
  <c r="AJ1785" i="34"/>
  <c r="AL1784" i="34"/>
  <c r="AK1784" i="34"/>
  <c r="AJ1784" i="34"/>
  <c r="AL1783" i="34"/>
  <c r="AK1783" i="34"/>
  <c r="AJ1783" i="34"/>
  <c r="AL1782" i="34"/>
  <c r="AK1782" i="34"/>
  <c r="AJ1782" i="34"/>
  <c r="AL1781" i="34"/>
  <c r="AK1781" i="34"/>
  <c r="AJ1781" i="34"/>
  <c r="AL1780" i="34"/>
  <c r="AK1780" i="34"/>
  <c r="AJ1780" i="34"/>
  <c r="AL1779" i="34"/>
  <c r="AK1779" i="34"/>
  <c r="AJ1779" i="34"/>
  <c r="AL1778" i="34"/>
  <c r="AK1778" i="34"/>
  <c r="AJ1778" i="34"/>
  <c r="AI1778" i="34"/>
  <c r="AH1778" i="34"/>
  <c r="AG1778" i="34"/>
  <c r="AF1778" i="34"/>
  <c r="AE1778" i="34"/>
  <c r="AD1778" i="34"/>
  <c r="AC1778" i="34"/>
  <c r="AB1778" i="34"/>
  <c r="AA1778" i="34"/>
  <c r="Z1778" i="34"/>
  <c r="Y1778" i="34"/>
  <c r="X1778" i="34"/>
  <c r="W1778" i="34"/>
  <c r="AL1777" i="34"/>
  <c r="AK1777" i="34"/>
  <c r="AJ1777" i="34"/>
  <c r="AI1777" i="34"/>
  <c r="AH1777" i="34"/>
  <c r="AG1777" i="34"/>
  <c r="AF1777" i="34"/>
  <c r="AE1777" i="34"/>
  <c r="AD1777" i="34"/>
  <c r="AC1777" i="34"/>
  <c r="AB1777" i="34"/>
  <c r="AA1777" i="34"/>
  <c r="Z1777" i="34"/>
  <c r="Y1777" i="34"/>
  <c r="X1777" i="34"/>
  <c r="W1777" i="34"/>
  <c r="AL1776" i="34"/>
  <c r="AK1776" i="34"/>
  <c r="AJ1776" i="34"/>
  <c r="AI1776" i="34"/>
  <c r="AH1776" i="34"/>
  <c r="AG1776" i="34"/>
  <c r="AF1776" i="34"/>
  <c r="AE1776" i="34"/>
  <c r="AD1776" i="34"/>
  <c r="AC1776" i="34"/>
  <c r="AB1776" i="34"/>
  <c r="AA1776" i="34"/>
  <c r="Z1776" i="34"/>
  <c r="Y1776" i="34"/>
  <c r="X1776" i="34"/>
  <c r="W1776" i="34"/>
  <c r="AL1775" i="34"/>
  <c r="AK1775" i="34"/>
  <c r="AJ1775" i="34"/>
  <c r="AI1775" i="34"/>
  <c r="AH1775" i="34"/>
  <c r="AG1775" i="34"/>
  <c r="AF1775" i="34"/>
  <c r="AE1775" i="34"/>
  <c r="AD1775" i="34"/>
  <c r="AC1775" i="34"/>
  <c r="AB1775" i="34"/>
  <c r="AA1775" i="34"/>
  <c r="Z1775" i="34"/>
  <c r="Y1775" i="34"/>
  <c r="X1775" i="34"/>
  <c r="W1775" i="34"/>
  <c r="AL1774" i="34"/>
  <c r="AK1774" i="34"/>
  <c r="AJ1774" i="34"/>
  <c r="AL1773" i="34"/>
  <c r="AK1773" i="34"/>
  <c r="AJ1773" i="34"/>
  <c r="AL1772" i="34"/>
  <c r="AK1772" i="34"/>
  <c r="AJ1772" i="34"/>
  <c r="AL1771" i="34"/>
  <c r="AK1771" i="34"/>
  <c r="AJ1771" i="34"/>
  <c r="AL1770" i="34"/>
  <c r="AK1770" i="34"/>
  <c r="AJ1770" i="34"/>
  <c r="AL1769" i="34"/>
  <c r="AK1769" i="34"/>
  <c r="AJ1769" i="34"/>
  <c r="AL1768" i="34"/>
  <c r="AK1768" i="34"/>
  <c r="AJ1768" i="34"/>
  <c r="AL1767" i="34"/>
  <c r="AK1767" i="34"/>
  <c r="AJ1767" i="34"/>
  <c r="AL1766" i="34"/>
  <c r="AK1766" i="34"/>
  <c r="AJ1766" i="34"/>
  <c r="AL1765" i="34"/>
  <c r="AK1765" i="34"/>
  <c r="AJ1765" i="34"/>
  <c r="AL1764" i="34"/>
  <c r="AK1764" i="34"/>
  <c r="AJ1764" i="34"/>
  <c r="AI1764" i="34"/>
  <c r="AH1764" i="34"/>
  <c r="AG1764" i="34"/>
  <c r="AF1764" i="34"/>
  <c r="AE1764" i="34"/>
  <c r="AD1764" i="34"/>
  <c r="AC1764" i="34"/>
  <c r="AB1764" i="34"/>
  <c r="AA1764" i="34"/>
  <c r="Z1764" i="34"/>
  <c r="Y1764" i="34"/>
  <c r="X1764" i="34"/>
  <c r="W1764" i="34"/>
  <c r="AL1763" i="34"/>
  <c r="AK1763" i="34"/>
  <c r="AJ1763" i="34"/>
  <c r="AL1762" i="34"/>
  <c r="AK1762" i="34"/>
  <c r="AJ1762" i="34"/>
  <c r="AL1761" i="34"/>
  <c r="AK1761" i="34"/>
  <c r="AJ1761" i="34"/>
  <c r="AL1760" i="34"/>
  <c r="AK1760" i="34"/>
  <c r="AJ1760" i="34"/>
  <c r="AI1760" i="34"/>
  <c r="AH1760" i="34"/>
  <c r="AG1760" i="34"/>
  <c r="AF1760" i="34"/>
  <c r="AE1760" i="34"/>
  <c r="AD1760" i="34"/>
  <c r="AC1760" i="34"/>
  <c r="AB1760" i="34"/>
  <c r="AA1760" i="34"/>
  <c r="Z1760" i="34"/>
  <c r="Y1760" i="34"/>
  <c r="X1760" i="34"/>
  <c r="W1760" i="34"/>
  <c r="AL1759" i="34"/>
  <c r="AK1759" i="34"/>
  <c r="AJ1759" i="34"/>
  <c r="AL1758" i="34"/>
  <c r="AK1758" i="34"/>
  <c r="AJ1758" i="34"/>
  <c r="AL1757" i="34"/>
  <c r="AK1757" i="34"/>
  <c r="AJ1757" i="34"/>
  <c r="AL1756" i="34"/>
  <c r="AK1756" i="34"/>
  <c r="AJ1756" i="34"/>
  <c r="AL1755" i="34"/>
  <c r="AK1755" i="34"/>
  <c r="AJ1755" i="34"/>
  <c r="AL1754" i="34"/>
  <c r="AK1754" i="34"/>
  <c r="AJ1754" i="34"/>
  <c r="AL1753" i="34"/>
  <c r="AK1753" i="34"/>
  <c r="AJ1753" i="34"/>
  <c r="AL1752" i="34"/>
  <c r="AK1752" i="34"/>
  <c r="AJ1752" i="34"/>
  <c r="AL1751" i="34"/>
  <c r="AK1751" i="34"/>
  <c r="AJ1751" i="34"/>
  <c r="AL1750" i="34"/>
  <c r="AK1750" i="34"/>
  <c r="AJ1750" i="34"/>
  <c r="AL1749" i="34"/>
  <c r="AK1749" i="34"/>
  <c r="AJ1749" i="34"/>
  <c r="AL1748" i="34"/>
  <c r="AK1748" i="34"/>
  <c r="AJ1748" i="34"/>
  <c r="AL1747" i="34"/>
  <c r="AK1747" i="34"/>
  <c r="AJ1747" i="34"/>
  <c r="AL1746" i="34"/>
  <c r="AK1746" i="34"/>
  <c r="AJ1746" i="34"/>
  <c r="AL1745" i="34"/>
  <c r="AK1745" i="34"/>
  <c r="AJ1745" i="34"/>
  <c r="AL1744" i="34"/>
  <c r="AK1744" i="34"/>
  <c r="AJ1744" i="34"/>
  <c r="AI1744" i="34"/>
  <c r="AH1744" i="34"/>
  <c r="AG1744" i="34"/>
  <c r="AF1744" i="34"/>
  <c r="AE1744" i="34"/>
  <c r="AD1744" i="34"/>
  <c r="AC1744" i="34"/>
  <c r="AB1744" i="34"/>
  <c r="AA1744" i="34"/>
  <c r="Z1744" i="34"/>
  <c r="Y1744" i="34"/>
  <c r="X1744" i="34"/>
  <c r="W1744" i="34"/>
  <c r="AL1743" i="34"/>
  <c r="AK1743" i="34"/>
  <c r="AJ1743" i="34"/>
  <c r="AL1742" i="34"/>
  <c r="AK1742" i="34"/>
  <c r="AJ1742" i="34"/>
  <c r="AL1741" i="34"/>
  <c r="AK1741" i="34"/>
  <c r="AJ1741" i="34"/>
  <c r="AL1740" i="34"/>
  <c r="AK1740" i="34"/>
  <c r="AJ1740" i="34"/>
  <c r="AL1739" i="34"/>
  <c r="AK1739" i="34"/>
  <c r="AJ1739" i="34"/>
  <c r="AL1738" i="34"/>
  <c r="AK1738" i="34"/>
  <c r="AJ1738" i="34"/>
  <c r="AL1737" i="34"/>
  <c r="AK1737" i="34"/>
  <c r="AJ1737" i="34"/>
  <c r="AL1736" i="34"/>
  <c r="AK1736" i="34"/>
  <c r="AJ1736" i="34"/>
  <c r="AL1735" i="34"/>
  <c r="AK1735" i="34"/>
  <c r="AJ1735" i="34"/>
  <c r="AL1734" i="34"/>
  <c r="AK1734" i="34"/>
  <c r="AJ1734" i="34"/>
  <c r="AL1733" i="34"/>
  <c r="AK1733" i="34"/>
  <c r="AJ1733" i="34"/>
  <c r="AL1732" i="34"/>
  <c r="AK1732" i="34"/>
  <c r="AJ1732" i="34"/>
  <c r="AL1731" i="34"/>
  <c r="AK1731" i="34"/>
  <c r="AJ1731" i="34"/>
  <c r="AL1730" i="34"/>
  <c r="AK1730" i="34"/>
  <c r="AJ1730" i="34"/>
  <c r="AL1729" i="34"/>
  <c r="AK1729" i="34"/>
  <c r="AJ1729" i="34"/>
  <c r="AL1728" i="34"/>
  <c r="AK1728" i="34"/>
  <c r="AJ1728" i="34"/>
  <c r="AL1727" i="34"/>
  <c r="AK1727" i="34"/>
  <c r="AJ1727" i="34"/>
  <c r="AL1726" i="34"/>
  <c r="AK1726" i="34"/>
  <c r="AJ1726" i="34"/>
  <c r="AL1725" i="34"/>
  <c r="AK1725" i="34"/>
  <c r="AJ1725" i="34"/>
  <c r="AL1724" i="34"/>
  <c r="AK1724" i="34"/>
  <c r="AJ1724" i="34"/>
  <c r="AL1723" i="34"/>
  <c r="AK1723" i="34"/>
  <c r="AJ1723" i="34"/>
  <c r="AL1722" i="34"/>
  <c r="AK1722" i="34"/>
  <c r="AJ1722" i="34"/>
  <c r="AL1721" i="34"/>
  <c r="AK1721" i="34"/>
  <c r="AJ1721" i="34"/>
  <c r="AI1721" i="34"/>
  <c r="AH1721" i="34"/>
  <c r="AG1721" i="34"/>
  <c r="AF1721" i="34"/>
  <c r="AE1721" i="34"/>
  <c r="AD1721" i="34"/>
  <c r="AC1721" i="34"/>
  <c r="AB1721" i="34"/>
  <c r="AA1721" i="34"/>
  <c r="Z1721" i="34"/>
  <c r="Y1721" i="34"/>
  <c r="X1721" i="34"/>
  <c r="W1721" i="34"/>
  <c r="AL1720" i="34"/>
  <c r="AK1720" i="34"/>
  <c r="AJ1720" i="34"/>
  <c r="AL1719" i="34"/>
  <c r="AK1719" i="34"/>
  <c r="AJ1719" i="34"/>
  <c r="AI1719" i="34"/>
  <c r="AH1719" i="34"/>
  <c r="AG1719" i="34"/>
  <c r="AF1719" i="34"/>
  <c r="AE1719" i="34"/>
  <c r="AD1719" i="34"/>
  <c r="AC1719" i="34"/>
  <c r="AB1719" i="34"/>
  <c r="AA1719" i="34"/>
  <c r="Z1719" i="34"/>
  <c r="Y1719" i="34"/>
  <c r="X1719" i="34"/>
  <c r="W1719" i="34"/>
  <c r="AL1718" i="34"/>
  <c r="AK1718" i="34"/>
  <c r="AJ1718" i="34"/>
  <c r="AL1717" i="34"/>
  <c r="AK1717" i="34"/>
  <c r="AJ1717" i="34"/>
  <c r="AI1717" i="34"/>
  <c r="AH1717" i="34"/>
  <c r="AG1717" i="34"/>
  <c r="AF1717" i="34"/>
  <c r="AE1717" i="34"/>
  <c r="AD1717" i="34"/>
  <c r="AC1717" i="34"/>
  <c r="AB1717" i="34"/>
  <c r="AA1717" i="34"/>
  <c r="Z1717" i="34"/>
  <c r="Y1717" i="34"/>
  <c r="X1717" i="34"/>
  <c r="W1717" i="34"/>
  <c r="AL1716" i="34"/>
  <c r="AK1716" i="34"/>
  <c r="AJ1716" i="34"/>
  <c r="AL1715" i="34"/>
  <c r="AK1715" i="34"/>
  <c r="AJ1715" i="34"/>
  <c r="AI1715" i="34"/>
  <c r="AH1715" i="34"/>
  <c r="AG1715" i="34"/>
  <c r="AF1715" i="34"/>
  <c r="AE1715" i="34"/>
  <c r="AD1715" i="34"/>
  <c r="AC1715" i="34"/>
  <c r="AB1715" i="34"/>
  <c r="AA1715" i="34"/>
  <c r="Z1715" i="34"/>
  <c r="Y1715" i="34"/>
  <c r="X1715" i="34"/>
  <c r="W1715" i="34"/>
  <c r="AL1714" i="34"/>
  <c r="AK1714" i="34"/>
  <c r="AJ1714" i="34"/>
  <c r="AL1713" i="34"/>
  <c r="AK1713" i="34"/>
  <c r="AJ1713" i="34"/>
  <c r="AL1712" i="34"/>
  <c r="AK1712" i="34"/>
  <c r="AJ1712" i="34"/>
  <c r="AL1711" i="34"/>
  <c r="AK1711" i="34"/>
  <c r="AJ1711" i="34"/>
  <c r="AI1711" i="34"/>
  <c r="AH1711" i="34"/>
  <c r="AG1711" i="34"/>
  <c r="AF1711" i="34"/>
  <c r="AE1711" i="34"/>
  <c r="AD1711" i="34"/>
  <c r="AC1711" i="34"/>
  <c r="AB1711" i="34"/>
  <c r="AA1711" i="34"/>
  <c r="Z1711" i="34"/>
  <c r="Y1711" i="34"/>
  <c r="X1711" i="34"/>
  <c r="W1711" i="34"/>
  <c r="AL1710" i="34"/>
  <c r="AK1710" i="34"/>
  <c r="AJ1710" i="34"/>
  <c r="AL1709" i="34"/>
  <c r="AK1709" i="34"/>
  <c r="AJ1709" i="34"/>
  <c r="AL1708" i="34"/>
  <c r="AK1708" i="34"/>
  <c r="AJ1708" i="34"/>
  <c r="AL1707" i="34"/>
  <c r="AK1707" i="34"/>
  <c r="AJ1707" i="34"/>
  <c r="AL1706" i="34"/>
  <c r="AK1706" i="34"/>
  <c r="AJ1706" i="34"/>
  <c r="AL1705" i="34"/>
  <c r="AK1705" i="34"/>
  <c r="AJ1705" i="34"/>
  <c r="AL1704" i="34"/>
  <c r="AK1704" i="34"/>
  <c r="AJ1704" i="34"/>
  <c r="AL1703" i="34"/>
  <c r="AK1703" i="34"/>
  <c r="AJ1703" i="34"/>
  <c r="AL1702" i="34"/>
  <c r="AK1702" i="34"/>
  <c r="AJ1702" i="34"/>
  <c r="AL1701" i="34"/>
  <c r="AK1701" i="34"/>
  <c r="AJ1701" i="34"/>
  <c r="AL1700" i="34"/>
  <c r="AK1700" i="34"/>
  <c r="AJ1700" i="34"/>
  <c r="AL1699" i="34"/>
  <c r="AK1699" i="34"/>
  <c r="AJ1699" i="34"/>
  <c r="AI1699" i="34"/>
  <c r="AH1699" i="34"/>
  <c r="AG1699" i="34"/>
  <c r="AF1699" i="34"/>
  <c r="AE1699" i="34"/>
  <c r="AD1699" i="34"/>
  <c r="AC1699" i="34"/>
  <c r="AB1699" i="34"/>
  <c r="AA1699" i="34"/>
  <c r="Z1699" i="34"/>
  <c r="Y1699" i="34"/>
  <c r="X1699" i="34"/>
  <c r="W1699" i="34"/>
  <c r="AL1698" i="34"/>
  <c r="AK1698" i="34"/>
  <c r="AJ1698" i="34"/>
  <c r="AL1697" i="34"/>
  <c r="AK1697" i="34"/>
  <c r="AJ1697" i="34"/>
  <c r="AI1697" i="34"/>
  <c r="AH1697" i="34"/>
  <c r="AG1697" i="34"/>
  <c r="AF1697" i="34"/>
  <c r="AE1697" i="34"/>
  <c r="AD1697" i="34"/>
  <c r="AC1697" i="34"/>
  <c r="AB1697" i="34"/>
  <c r="AA1697" i="34"/>
  <c r="Z1697" i="34"/>
  <c r="Y1697" i="34"/>
  <c r="X1697" i="34"/>
  <c r="W1697" i="34"/>
  <c r="AL1696" i="34"/>
  <c r="AK1696" i="34"/>
  <c r="AJ1696" i="34"/>
  <c r="AL1695" i="34"/>
  <c r="AK1695" i="34"/>
  <c r="AJ1695" i="34"/>
  <c r="AL1694" i="34"/>
  <c r="AK1694" i="34"/>
  <c r="AJ1694" i="34"/>
  <c r="AL1693" i="34"/>
  <c r="AK1693" i="34"/>
  <c r="AJ1693" i="34"/>
  <c r="AL1692" i="34"/>
  <c r="AK1692" i="34"/>
  <c r="AJ1692" i="34"/>
  <c r="AL1691" i="34"/>
  <c r="AK1691" i="34"/>
  <c r="AJ1691" i="34"/>
  <c r="AI1691" i="34"/>
  <c r="AH1691" i="34"/>
  <c r="AG1691" i="34"/>
  <c r="AF1691" i="34"/>
  <c r="AE1691" i="34"/>
  <c r="AD1691" i="34"/>
  <c r="AC1691" i="34"/>
  <c r="AB1691" i="34"/>
  <c r="AA1691" i="34"/>
  <c r="Z1691" i="34"/>
  <c r="Y1691" i="34"/>
  <c r="X1691" i="34"/>
  <c r="W1691" i="34"/>
  <c r="AL1690" i="34"/>
  <c r="AK1690" i="34"/>
  <c r="AJ1690" i="34"/>
  <c r="AI1690" i="34"/>
  <c r="AH1690" i="34"/>
  <c r="AG1690" i="34"/>
  <c r="AF1690" i="34"/>
  <c r="AE1690" i="34"/>
  <c r="AD1690" i="34"/>
  <c r="AC1690" i="34"/>
  <c r="AB1690" i="34"/>
  <c r="AA1690" i="34"/>
  <c r="Z1690" i="34"/>
  <c r="Y1690" i="34"/>
  <c r="X1690" i="34"/>
  <c r="W1690" i="34"/>
  <c r="AL1689" i="34"/>
  <c r="AK1689" i="34"/>
  <c r="AJ1689" i="34"/>
  <c r="AL1688" i="34"/>
  <c r="AK1688" i="34"/>
  <c r="AJ1688" i="34"/>
  <c r="AI1688" i="34"/>
  <c r="AH1688" i="34"/>
  <c r="AG1688" i="34"/>
  <c r="AF1688" i="34"/>
  <c r="AE1688" i="34"/>
  <c r="AD1688" i="34"/>
  <c r="AC1688" i="34"/>
  <c r="AB1688" i="34"/>
  <c r="AA1688" i="34"/>
  <c r="Z1688" i="34"/>
  <c r="Y1688" i="34"/>
  <c r="X1688" i="34"/>
  <c r="W1688" i="34"/>
  <c r="AL1687" i="34"/>
  <c r="AK1687" i="34"/>
  <c r="AJ1687" i="34"/>
  <c r="AL1686" i="34"/>
  <c r="AK1686" i="34"/>
  <c r="AJ1686" i="34"/>
  <c r="AL1685" i="34"/>
  <c r="AK1685" i="34"/>
  <c r="AJ1685" i="34"/>
  <c r="AL1684" i="34"/>
  <c r="AK1684" i="34"/>
  <c r="AJ1684" i="34"/>
  <c r="AL1683" i="34"/>
  <c r="AK1683" i="34"/>
  <c r="AJ1683" i="34"/>
  <c r="AI1683" i="34"/>
  <c r="AH1683" i="34"/>
  <c r="AG1683" i="34"/>
  <c r="AF1683" i="34"/>
  <c r="AE1683" i="34"/>
  <c r="AD1683" i="34"/>
  <c r="AC1683" i="34"/>
  <c r="AB1683" i="34"/>
  <c r="AA1683" i="34"/>
  <c r="Z1683" i="34"/>
  <c r="Y1683" i="34"/>
  <c r="X1683" i="34"/>
  <c r="W1683" i="34"/>
  <c r="AL1682" i="34"/>
  <c r="AK1682" i="34"/>
  <c r="AJ1682" i="34"/>
  <c r="AL1681" i="34"/>
  <c r="AK1681" i="34"/>
  <c r="AJ1681" i="34"/>
  <c r="AL1680" i="34"/>
  <c r="AK1680" i="34"/>
  <c r="AJ1680" i="34"/>
  <c r="AL1679" i="34"/>
  <c r="AK1679" i="34"/>
  <c r="AJ1679" i="34"/>
  <c r="AL1678" i="34"/>
  <c r="AK1678" i="34"/>
  <c r="AJ1678" i="34"/>
  <c r="AL1677" i="34"/>
  <c r="AK1677" i="34"/>
  <c r="AJ1677" i="34"/>
  <c r="AL1676" i="34"/>
  <c r="AK1676" i="34"/>
  <c r="AJ1676" i="34"/>
  <c r="AL1675" i="34"/>
  <c r="AK1675" i="34"/>
  <c r="AJ1675" i="34"/>
  <c r="AL1674" i="34"/>
  <c r="AK1674" i="34"/>
  <c r="AJ1674" i="34"/>
  <c r="AL1673" i="34"/>
  <c r="AK1673" i="34"/>
  <c r="AJ1673" i="34"/>
  <c r="AL1672" i="34"/>
  <c r="AK1672" i="34"/>
  <c r="AJ1672" i="34"/>
  <c r="AL1671" i="34"/>
  <c r="AK1671" i="34"/>
  <c r="AJ1671" i="34"/>
  <c r="AL1670" i="34"/>
  <c r="AK1670" i="34"/>
  <c r="AJ1670" i="34"/>
  <c r="AL1669" i="34"/>
  <c r="AK1669" i="34"/>
  <c r="AJ1669" i="34"/>
  <c r="AL1668" i="34"/>
  <c r="AK1668" i="34"/>
  <c r="AJ1668" i="34"/>
  <c r="AL1667" i="34"/>
  <c r="AK1667" i="34"/>
  <c r="AJ1667" i="34"/>
  <c r="AL1666" i="34"/>
  <c r="AK1666" i="34"/>
  <c r="AJ1666" i="34"/>
  <c r="AL1665" i="34"/>
  <c r="AK1665" i="34"/>
  <c r="AJ1665" i="34"/>
  <c r="AL1664" i="34"/>
  <c r="AK1664" i="34"/>
  <c r="AJ1664" i="34"/>
  <c r="AL1663" i="34"/>
  <c r="AK1663" i="34"/>
  <c r="AJ1663" i="34"/>
  <c r="AL1662" i="34"/>
  <c r="AK1662" i="34"/>
  <c r="AJ1662" i="34"/>
  <c r="AL1661" i="34"/>
  <c r="AK1661" i="34"/>
  <c r="AJ1661" i="34"/>
  <c r="AL1660" i="34"/>
  <c r="AK1660" i="34"/>
  <c r="AJ1660" i="34"/>
  <c r="AL1659" i="34"/>
  <c r="AK1659" i="34"/>
  <c r="AJ1659" i="34"/>
  <c r="AL1658" i="34"/>
  <c r="AK1658" i="34"/>
  <c r="AJ1658" i="34"/>
  <c r="AL1657" i="34"/>
  <c r="AK1657" i="34"/>
  <c r="AJ1657" i="34"/>
  <c r="AL1656" i="34"/>
  <c r="AK1656" i="34"/>
  <c r="AJ1656" i="34"/>
  <c r="AL1655" i="34"/>
  <c r="AK1655" i="34"/>
  <c r="AJ1655" i="34"/>
  <c r="AL1654" i="34"/>
  <c r="AK1654" i="34"/>
  <c r="AJ1654" i="34"/>
  <c r="AL1653" i="34"/>
  <c r="AK1653" i="34"/>
  <c r="AJ1653" i="34"/>
  <c r="AL1652" i="34"/>
  <c r="AK1652" i="34"/>
  <c r="AJ1652" i="34"/>
  <c r="AL1651" i="34"/>
  <c r="AK1651" i="34"/>
  <c r="AJ1651" i="34"/>
  <c r="AL1650" i="34"/>
  <c r="AK1650" i="34"/>
  <c r="AJ1650" i="34"/>
  <c r="AL1649" i="34"/>
  <c r="AK1649" i="34"/>
  <c r="AJ1649" i="34"/>
  <c r="AL1648" i="34"/>
  <c r="AK1648" i="34"/>
  <c r="AJ1648" i="34"/>
  <c r="AL1647" i="34"/>
  <c r="AK1647" i="34"/>
  <c r="AJ1647" i="34"/>
  <c r="AL1646" i="34"/>
  <c r="AK1646" i="34"/>
  <c r="AJ1646" i="34"/>
  <c r="AL1645" i="34"/>
  <c r="AK1645" i="34"/>
  <c r="AJ1645" i="34"/>
  <c r="AL1644" i="34"/>
  <c r="AK1644" i="34"/>
  <c r="AJ1644" i="34"/>
  <c r="AL1643" i="34"/>
  <c r="AK1643" i="34"/>
  <c r="AJ1643" i="34"/>
  <c r="AL1642" i="34"/>
  <c r="AK1642" i="34"/>
  <c r="AJ1642" i="34"/>
  <c r="AL1641" i="34"/>
  <c r="AK1641" i="34"/>
  <c r="AJ1641" i="34"/>
  <c r="AL1640" i="34"/>
  <c r="AK1640" i="34"/>
  <c r="AJ1640" i="34"/>
  <c r="AL1639" i="34"/>
  <c r="AK1639" i="34"/>
  <c r="AJ1639" i="34"/>
  <c r="AL1638" i="34"/>
  <c r="AK1638" i="34"/>
  <c r="AJ1638" i="34"/>
  <c r="AL1637" i="34"/>
  <c r="AK1637" i="34"/>
  <c r="AJ1637" i="34"/>
  <c r="AL1636" i="34"/>
  <c r="AK1636" i="34"/>
  <c r="AJ1636" i="34"/>
  <c r="AL1635" i="34"/>
  <c r="AK1635" i="34"/>
  <c r="AJ1635" i="34"/>
  <c r="AL1634" i="34"/>
  <c r="AK1634" i="34"/>
  <c r="AJ1634" i="34"/>
  <c r="AL1633" i="34"/>
  <c r="AK1633" i="34"/>
  <c r="AJ1633" i="34"/>
  <c r="AL1632" i="34"/>
  <c r="AK1632" i="34"/>
  <c r="AJ1632" i="34"/>
  <c r="AL1631" i="34"/>
  <c r="AK1631" i="34"/>
  <c r="AJ1631" i="34"/>
  <c r="AL1630" i="34"/>
  <c r="AK1630" i="34"/>
  <c r="AJ1630" i="34"/>
  <c r="AL1629" i="34"/>
  <c r="AK1629" i="34"/>
  <c r="AJ1629" i="34"/>
  <c r="AL1628" i="34"/>
  <c r="AK1628" i="34"/>
  <c r="AJ1628" i="34"/>
  <c r="AL1627" i="34"/>
  <c r="AK1627" i="34"/>
  <c r="AJ1627" i="34"/>
  <c r="AL1626" i="34"/>
  <c r="AK1626" i="34"/>
  <c r="AJ1626" i="34"/>
  <c r="AL1625" i="34"/>
  <c r="AK1625" i="34"/>
  <c r="AJ1625" i="34"/>
  <c r="AL1624" i="34"/>
  <c r="AK1624" i="34"/>
  <c r="AJ1624" i="34"/>
  <c r="AL1623" i="34"/>
  <c r="AK1623" i="34"/>
  <c r="AJ1623" i="34"/>
  <c r="AL1622" i="34"/>
  <c r="AK1622" i="34"/>
  <c r="AJ1622" i="34"/>
  <c r="AL1621" i="34"/>
  <c r="AK1621" i="34"/>
  <c r="AJ1621" i="34"/>
  <c r="AL1620" i="34"/>
  <c r="AK1620" i="34"/>
  <c r="AJ1620" i="34"/>
  <c r="AL1619" i="34"/>
  <c r="AK1619" i="34"/>
  <c r="AJ1619" i="34"/>
  <c r="AL1618" i="34"/>
  <c r="AK1618" i="34"/>
  <c r="AJ1618" i="34"/>
  <c r="AL1617" i="34"/>
  <c r="AK1617" i="34"/>
  <c r="AJ1617" i="34"/>
  <c r="AL1616" i="34"/>
  <c r="AK1616" i="34"/>
  <c r="AJ1616" i="34"/>
  <c r="AL1615" i="34"/>
  <c r="AK1615" i="34"/>
  <c r="AJ1615" i="34"/>
  <c r="AL1614" i="34"/>
  <c r="AK1614" i="34"/>
  <c r="AJ1614" i="34"/>
  <c r="AL1613" i="34"/>
  <c r="AK1613" i="34"/>
  <c r="AJ1613" i="34"/>
  <c r="AL1612" i="34"/>
  <c r="AK1612" i="34"/>
  <c r="AJ1612" i="34"/>
  <c r="AL1611" i="34"/>
  <c r="AK1611" i="34"/>
  <c r="AJ1611" i="34"/>
  <c r="AL1610" i="34"/>
  <c r="AK1610" i="34"/>
  <c r="AJ1610" i="34"/>
  <c r="AL1609" i="34"/>
  <c r="AK1609" i="34"/>
  <c r="AJ1609" i="34"/>
  <c r="AL1608" i="34"/>
  <c r="AK1608" i="34"/>
  <c r="AJ1608" i="34"/>
  <c r="AL1607" i="34"/>
  <c r="AK1607" i="34"/>
  <c r="AJ1607" i="34"/>
  <c r="AL1606" i="34"/>
  <c r="AK1606" i="34"/>
  <c r="AJ1606" i="34"/>
  <c r="AL1605" i="34"/>
  <c r="AK1605" i="34"/>
  <c r="AJ1605" i="34"/>
  <c r="AL1604" i="34"/>
  <c r="AK1604" i="34"/>
  <c r="AJ1604" i="34"/>
  <c r="AL1603" i="34"/>
  <c r="AK1603" i="34"/>
  <c r="AJ1603" i="34"/>
  <c r="AL1602" i="34"/>
  <c r="AK1602" i="34"/>
  <c r="AJ1602" i="34"/>
  <c r="AL1601" i="34"/>
  <c r="AK1601" i="34"/>
  <c r="AJ1601" i="34"/>
  <c r="AL1600" i="34"/>
  <c r="AK1600" i="34"/>
  <c r="AJ1600" i="34"/>
  <c r="AL1599" i="34"/>
  <c r="AK1599" i="34"/>
  <c r="AJ1599" i="34"/>
  <c r="AL1598" i="34"/>
  <c r="AK1598" i="34"/>
  <c r="AJ1598" i="34"/>
  <c r="AL1597" i="34"/>
  <c r="AK1597" i="34"/>
  <c r="AJ1597" i="34"/>
  <c r="AL1596" i="34"/>
  <c r="AK1596" i="34"/>
  <c r="AJ1596" i="34"/>
  <c r="AL1595" i="34"/>
  <c r="AK1595" i="34"/>
  <c r="AJ1595" i="34"/>
  <c r="AL1594" i="34"/>
  <c r="AK1594" i="34"/>
  <c r="AJ1594" i="34"/>
  <c r="AL1593" i="34"/>
  <c r="AK1593" i="34"/>
  <c r="AJ1593" i="34"/>
  <c r="AL1592" i="34"/>
  <c r="AK1592" i="34"/>
  <c r="AJ1592" i="34"/>
  <c r="AL1591" i="34"/>
  <c r="AK1591" i="34"/>
  <c r="AJ1591" i="34"/>
  <c r="AL1590" i="34"/>
  <c r="AK1590" i="34"/>
  <c r="AJ1590" i="34"/>
  <c r="AL1589" i="34"/>
  <c r="AK1589" i="34"/>
  <c r="AJ1589" i="34"/>
  <c r="AL1588" i="34"/>
  <c r="AK1588" i="34"/>
  <c r="AJ1588" i="34"/>
  <c r="AL1587" i="34"/>
  <c r="AK1587" i="34"/>
  <c r="AJ1587" i="34"/>
  <c r="AL1586" i="34"/>
  <c r="AK1586" i="34"/>
  <c r="AJ1586" i="34"/>
  <c r="AL1585" i="34"/>
  <c r="AK1585" i="34"/>
  <c r="AJ1585" i="34"/>
  <c r="AL1584" i="34"/>
  <c r="AK1584" i="34"/>
  <c r="AJ1584" i="34"/>
  <c r="AL1583" i="34"/>
  <c r="AK1583" i="34"/>
  <c r="AJ1583" i="34"/>
  <c r="AL1582" i="34"/>
  <c r="AK1582" i="34"/>
  <c r="AJ1582" i="34"/>
  <c r="AL1581" i="34"/>
  <c r="AK1581" i="34"/>
  <c r="AJ1581" i="34"/>
  <c r="AL1580" i="34"/>
  <c r="AK1580" i="34"/>
  <c r="AJ1580" i="34"/>
  <c r="AL1579" i="34"/>
  <c r="AK1579" i="34"/>
  <c r="AJ1579" i="34"/>
  <c r="AL1578" i="34"/>
  <c r="AK1578" i="34"/>
  <c r="AJ1578" i="34"/>
  <c r="AL1577" i="34"/>
  <c r="AK1577" i="34"/>
  <c r="AJ1577" i="34"/>
  <c r="AL1576" i="34"/>
  <c r="AK1576" i="34"/>
  <c r="AJ1576" i="34"/>
  <c r="AL1575" i="34"/>
  <c r="AK1575" i="34"/>
  <c r="AJ1575" i="34"/>
  <c r="AL1574" i="34"/>
  <c r="AK1574" i="34"/>
  <c r="AJ1574" i="34"/>
  <c r="AL1573" i="34"/>
  <c r="AK1573" i="34"/>
  <c r="AJ1573" i="34"/>
  <c r="AL1572" i="34"/>
  <c r="AK1572" i="34"/>
  <c r="AJ1572" i="34"/>
  <c r="AL1571" i="34"/>
  <c r="AK1571" i="34"/>
  <c r="AJ1571" i="34"/>
  <c r="AL1570" i="34"/>
  <c r="AK1570" i="34"/>
  <c r="AJ1570" i="34"/>
  <c r="AL1569" i="34"/>
  <c r="AK1569" i="34"/>
  <c r="AJ1569" i="34"/>
  <c r="AL1568" i="34"/>
  <c r="AK1568" i="34"/>
  <c r="AJ1568" i="34"/>
  <c r="AL1567" i="34"/>
  <c r="AK1567" i="34"/>
  <c r="AJ1567" i="34"/>
  <c r="AL1566" i="34"/>
  <c r="AK1566" i="34"/>
  <c r="AJ1566" i="34"/>
  <c r="AL1565" i="34"/>
  <c r="AK1565" i="34"/>
  <c r="AJ1565" i="34"/>
  <c r="AL1564" i="34"/>
  <c r="AK1564" i="34"/>
  <c r="AJ1564" i="34"/>
  <c r="AL1563" i="34"/>
  <c r="AK1563" i="34"/>
  <c r="AJ1563" i="34"/>
  <c r="AL1562" i="34"/>
  <c r="AK1562" i="34"/>
  <c r="AJ1562" i="34"/>
  <c r="AL1561" i="34"/>
  <c r="AK1561" i="34"/>
  <c r="AJ1561" i="34"/>
  <c r="AL1560" i="34"/>
  <c r="AK1560" i="34"/>
  <c r="AJ1560" i="34"/>
  <c r="AL1559" i="34"/>
  <c r="AK1559" i="34"/>
  <c r="AJ1559" i="34"/>
  <c r="AL1558" i="34"/>
  <c r="AK1558" i="34"/>
  <c r="AJ1558" i="34"/>
  <c r="AL1557" i="34"/>
  <c r="AK1557" i="34"/>
  <c r="AJ1557" i="34"/>
  <c r="AL1556" i="34"/>
  <c r="AK1556" i="34"/>
  <c r="AJ1556" i="34"/>
  <c r="AL1555" i="34"/>
  <c r="AK1555" i="34"/>
  <c r="AJ1555" i="34"/>
  <c r="AL1554" i="34"/>
  <c r="AK1554" i="34"/>
  <c r="AJ1554" i="34"/>
  <c r="AL1553" i="34"/>
  <c r="AK1553" i="34"/>
  <c r="AJ1553" i="34"/>
  <c r="AL1552" i="34"/>
  <c r="AK1552" i="34"/>
  <c r="AJ1552" i="34"/>
  <c r="AL1551" i="34"/>
  <c r="AK1551" i="34"/>
  <c r="AJ1551" i="34"/>
  <c r="AL1550" i="34"/>
  <c r="AK1550" i="34"/>
  <c r="AJ1550" i="34"/>
  <c r="AL1549" i="34"/>
  <c r="AK1549" i="34"/>
  <c r="AJ1549" i="34"/>
  <c r="AL1548" i="34"/>
  <c r="AK1548" i="34"/>
  <c r="AJ1548" i="34"/>
  <c r="AL1547" i="34"/>
  <c r="AK1547" i="34"/>
  <c r="AJ1547" i="34"/>
  <c r="AL1546" i="34"/>
  <c r="AK1546" i="34"/>
  <c r="AJ1546" i="34"/>
  <c r="AL1545" i="34"/>
  <c r="AK1545" i="34"/>
  <c r="AJ1545" i="34"/>
  <c r="AL1544" i="34"/>
  <c r="AK1544" i="34"/>
  <c r="AJ1544" i="34"/>
  <c r="AL1543" i="34"/>
  <c r="AK1543" i="34"/>
  <c r="AJ1543" i="34"/>
  <c r="AL1542" i="34"/>
  <c r="AK1542" i="34"/>
  <c r="AJ1542" i="34"/>
  <c r="AL1541" i="34"/>
  <c r="AK1541" i="34"/>
  <c r="AJ1541" i="34"/>
  <c r="AL1540" i="34"/>
  <c r="AK1540" i="34"/>
  <c r="AJ1540" i="34"/>
  <c r="AL1539" i="34"/>
  <c r="AK1539" i="34"/>
  <c r="AJ1539" i="34"/>
  <c r="AL1538" i="34"/>
  <c r="AK1538" i="34"/>
  <c r="AJ1538" i="34"/>
  <c r="AL1537" i="34"/>
  <c r="AK1537" i="34"/>
  <c r="AJ1537" i="34"/>
  <c r="AL1536" i="34"/>
  <c r="AK1536" i="34"/>
  <c r="AJ1536" i="34"/>
  <c r="AL1535" i="34"/>
  <c r="AK1535" i="34"/>
  <c r="AJ1535" i="34"/>
  <c r="AL1534" i="34"/>
  <c r="AK1534" i="34"/>
  <c r="AJ1534" i="34"/>
  <c r="AL1533" i="34"/>
  <c r="AK1533" i="34"/>
  <c r="AJ1533" i="34"/>
  <c r="AL1532" i="34"/>
  <c r="AK1532" i="34"/>
  <c r="AJ1532" i="34"/>
  <c r="AL1531" i="34"/>
  <c r="AK1531" i="34"/>
  <c r="AJ1531" i="34"/>
  <c r="AL1530" i="34"/>
  <c r="AK1530" i="34"/>
  <c r="AJ1530" i="34"/>
  <c r="AL1529" i="34"/>
  <c r="AK1529" i="34"/>
  <c r="AJ1529" i="34"/>
  <c r="AL1528" i="34"/>
  <c r="AK1528" i="34"/>
  <c r="AJ1528" i="34"/>
  <c r="AL1527" i="34"/>
  <c r="AK1527" i="34"/>
  <c r="AJ1527" i="34"/>
  <c r="AL1526" i="34"/>
  <c r="AK1526" i="34"/>
  <c r="AJ1526" i="34"/>
  <c r="AL1525" i="34"/>
  <c r="AK1525" i="34"/>
  <c r="AJ1525" i="34"/>
  <c r="AL1524" i="34"/>
  <c r="AK1524" i="34"/>
  <c r="AJ1524" i="34"/>
  <c r="AL1523" i="34"/>
  <c r="AK1523" i="34"/>
  <c r="AJ1523" i="34"/>
  <c r="AL1522" i="34"/>
  <c r="AK1522" i="34"/>
  <c r="AJ1522" i="34"/>
  <c r="AL1521" i="34"/>
  <c r="AK1521" i="34"/>
  <c r="AJ1521" i="34"/>
  <c r="AL1520" i="34"/>
  <c r="AK1520" i="34"/>
  <c r="AJ1520" i="34"/>
  <c r="AL1519" i="34"/>
  <c r="AK1519" i="34"/>
  <c r="AJ1519" i="34"/>
  <c r="AL1518" i="34"/>
  <c r="AK1518" i="34"/>
  <c r="AJ1518" i="34"/>
  <c r="AL1517" i="34"/>
  <c r="AK1517" i="34"/>
  <c r="AJ1517" i="34"/>
  <c r="AL1516" i="34"/>
  <c r="AK1516" i="34"/>
  <c r="AJ1516" i="34"/>
  <c r="AL1515" i="34"/>
  <c r="AK1515" i="34"/>
  <c r="AJ1515" i="34"/>
  <c r="AL1514" i="34"/>
  <c r="AK1514" i="34"/>
  <c r="AJ1514" i="34"/>
  <c r="AL1513" i="34"/>
  <c r="AK1513" i="34"/>
  <c r="AJ1513" i="34"/>
  <c r="AL1512" i="34"/>
  <c r="AK1512" i="34"/>
  <c r="AJ1512" i="34"/>
  <c r="AL1511" i="34"/>
  <c r="AK1511" i="34"/>
  <c r="AJ1511" i="34"/>
  <c r="AL1510" i="34"/>
  <c r="AK1510" i="34"/>
  <c r="AJ1510" i="34"/>
  <c r="AL1509" i="34"/>
  <c r="AK1509" i="34"/>
  <c r="AJ1509" i="34"/>
  <c r="AL1508" i="34"/>
  <c r="AK1508" i="34"/>
  <c r="AJ1508" i="34"/>
  <c r="AL1507" i="34"/>
  <c r="AK1507" i="34"/>
  <c r="AJ1507" i="34"/>
  <c r="AL1506" i="34"/>
  <c r="AK1506" i="34"/>
  <c r="AJ1506" i="34"/>
  <c r="AL1505" i="34"/>
  <c r="AK1505" i="34"/>
  <c r="AJ1505" i="34"/>
  <c r="AL1504" i="34"/>
  <c r="AK1504" i="34"/>
  <c r="AJ1504" i="34"/>
  <c r="AL1503" i="34"/>
  <c r="AK1503" i="34"/>
  <c r="AJ1503" i="34"/>
  <c r="AL1502" i="34"/>
  <c r="AK1502" i="34"/>
  <c r="AJ1502" i="34"/>
  <c r="AL1501" i="34"/>
  <c r="AK1501" i="34"/>
  <c r="AJ1501" i="34"/>
  <c r="AL1500" i="34"/>
  <c r="AK1500" i="34"/>
  <c r="AJ1500" i="34"/>
  <c r="AL1499" i="34"/>
  <c r="AK1499" i="34"/>
  <c r="AJ1499" i="34"/>
  <c r="AL1498" i="34"/>
  <c r="AK1498" i="34"/>
  <c r="AJ1498" i="34"/>
  <c r="AL1497" i="34"/>
  <c r="AK1497" i="34"/>
  <c r="AJ1497" i="34"/>
  <c r="AL1496" i="34"/>
  <c r="AK1496" i="34"/>
  <c r="AJ1496" i="34"/>
  <c r="AL1495" i="34"/>
  <c r="AK1495" i="34"/>
  <c r="AJ1495" i="34"/>
  <c r="AL1494" i="34"/>
  <c r="AK1494" i="34"/>
  <c r="AJ1494" i="34"/>
  <c r="AL1493" i="34"/>
  <c r="AK1493" i="34"/>
  <c r="AJ1493" i="34"/>
  <c r="AL1492" i="34"/>
  <c r="AK1492" i="34"/>
  <c r="AJ1492" i="34"/>
  <c r="AL1491" i="34"/>
  <c r="AK1491" i="34"/>
  <c r="AJ1491" i="34"/>
  <c r="AL1490" i="34"/>
  <c r="AK1490" i="34"/>
  <c r="AJ1490" i="34"/>
  <c r="AL1489" i="34"/>
  <c r="AK1489" i="34"/>
  <c r="AJ1489" i="34"/>
  <c r="AL1488" i="34"/>
  <c r="AK1488" i="34"/>
  <c r="AJ1488" i="34"/>
  <c r="AL1487" i="34"/>
  <c r="AK1487" i="34"/>
  <c r="AJ1487" i="34"/>
  <c r="AL1486" i="34"/>
  <c r="AK1486" i="34"/>
  <c r="AJ1486" i="34"/>
  <c r="AL1485" i="34"/>
  <c r="AK1485" i="34"/>
  <c r="AJ1485" i="34"/>
  <c r="AL1484" i="34"/>
  <c r="AK1484" i="34"/>
  <c r="AJ1484" i="34"/>
  <c r="AL1483" i="34"/>
  <c r="AK1483" i="34"/>
  <c r="AJ1483" i="34"/>
  <c r="AL1482" i="34"/>
  <c r="AK1482" i="34"/>
  <c r="AJ1482" i="34"/>
  <c r="AL1481" i="34"/>
  <c r="AK1481" i="34"/>
  <c r="AJ1481" i="34"/>
  <c r="AL1480" i="34"/>
  <c r="AK1480" i="34"/>
  <c r="AJ1480" i="34"/>
  <c r="AL1479" i="34"/>
  <c r="AK1479" i="34"/>
  <c r="AJ1479" i="34"/>
  <c r="AL1478" i="34"/>
  <c r="AK1478" i="34"/>
  <c r="AJ1478" i="34"/>
  <c r="AL1477" i="34"/>
  <c r="AK1477" i="34"/>
  <c r="AJ1477" i="34"/>
  <c r="AL1476" i="34"/>
  <c r="AK1476" i="34"/>
  <c r="AJ1476" i="34"/>
  <c r="AL1475" i="34"/>
  <c r="AK1475" i="34"/>
  <c r="AJ1475" i="34"/>
  <c r="AL1474" i="34"/>
  <c r="AK1474" i="34"/>
  <c r="AJ1474" i="34"/>
  <c r="AL1473" i="34"/>
  <c r="AK1473" i="34"/>
  <c r="AJ1473" i="34"/>
  <c r="AL1472" i="34"/>
  <c r="AK1472" i="34"/>
  <c r="AJ1472" i="34"/>
  <c r="AL1471" i="34"/>
  <c r="AK1471" i="34"/>
  <c r="AJ1471" i="34"/>
  <c r="AL1470" i="34"/>
  <c r="AK1470" i="34"/>
  <c r="AJ1470" i="34"/>
  <c r="AL1469" i="34"/>
  <c r="AK1469" i="34"/>
  <c r="AJ1469" i="34"/>
  <c r="AL1468" i="34"/>
  <c r="AK1468" i="34"/>
  <c r="AJ1468" i="34"/>
  <c r="AL1467" i="34"/>
  <c r="AK1467" i="34"/>
  <c r="AJ1467" i="34"/>
  <c r="AL1466" i="34"/>
  <c r="AK1466" i="34"/>
  <c r="AJ1466" i="34"/>
  <c r="AL1465" i="34"/>
  <c r="AK1465" i="34"/>
  <c r="AJ1465" i="34"/>
  <c r="AL1464" i="34"/>
  <c r="AK1464" i="34"/>
  <c r="AJ1464" i="34"/>
  <c r="AL1463" i="34"/>
  <c r="AK1463" i="34"/>
  <c r="AJ1463" i="34"/>
  <c r="AL1462" i="34"/>
  <c r="AK1462" i="34"/>
  <c r="AJ1462" i="34"/>
  <c r="AL1461" i="34"/>
  <c r="AK1461" i="34"/>
  <c r="AJ1461" i="34"/>
  <c r="AL1460" i="34"/>
  <c r="AK1460" i="34"/>
  <c r="AJ1460" i="34"/>
  <c r="AL1459" i="34"/>
  <c r="AK1459" i="34"/>
  <c r="AJ1459" i="34"/>
  <c r="AL1458" i="34"/>
  <c r="AK1458" i="34"/>
  <c r="AJ1458" i="34"/>
  <c r="AL1457" i="34"/>
  <c r="AK1457" i="34"/>
  <c r="AJ1457" i="34"/>
  <c r="AL1456" i="34"/>
  <c r="AK1456" i="34"/>
  <c r="AJ1456" i="34"/>
  <c r="AL1455" i="34"/>
  <c r="AK1455" i="34"/>
  <c r="AJ1455" i="34"/>
  <c r="AL1454" i="34"/>
  <c r="AK1454" i="34"/>
  <c r="AJ1454" i="34"/>
  <c r="AL1453" i="34"/>
  <c r="AK1453" i="34"/>
  <c r="AJ1453" i="34"/>
  <c r="AL1452" i="34"/>
  <c r="AK1452" i="34"/>
  <c r="AJ1452" i="34"/>
  <c r="AL1451" i="34"/>
  <c r="AK1451" i="34"/>
  <c r="AJ1451" i="34"/>
  <c r="AL1450" i="34"/>
  <c r="AK1450" i="34"/>
  <c r="AJ1450" i="34"/>
  <c r="AL1449" i="34"/>
  <c r="AK1449" i="34"/>
  <c r="AJ1449" i="34"/>
  <c r="AL1448" i="34"/>
  <c r="AK1448" i="34"/>
  <c r="AJ1448" i="34"/>
  <c r="AL1447" i="34"/>
  <c r="AK1447" i="34"/>
  <c r="AJ1447" i="34"/>
  <c r="AL1446" i="34"/>
  <c r="AK1446" i="34"/>
  <c r="AJ1446" i="34"/>
  <c r="AL1445" i="34"/>
  <c r="AK1445" i="34"/>
  <c r="AJ1445" i="34"/>
  <c r="AL1444" i="34"/>
  <c r="AK1444" i="34"/>
  <c r="AJ1444" i="34"/>
  <c r="AL1443" i="34"/>
  <c r="AK1443" i="34"/>
  <c r="AJ1443" i="34"/>
  <c r="AL1442" i="34"/>
  <c r="AK1442" i="34"/>
  <c r="AJ1442" i="34"/>
  <c r="AL1441" i="34"/>
  <c r="AK1441" i="34"/>
  <c r="AJ1441" i="34"/>
  <c r="AL1440" i="34"/>
  <c r="AK1440" i="34"/>
  <c r="AJ1440" i="34"/>
  <c r="AL1439" i="34"/>
  <c r="AK1439" i="34"/>
  <c r="AJ1439" i="34"/>
  <c r="AL1438" i="34"/>
  <c r="AK1438" i="34"/>
  <c r="AJ1438" i="34"/>
  <c r="AL1437" i="34"/>
  <c r="AK1437" i="34"/>
  <c r="AJ1437" i="34"/>
  <c r="AL1436" i="34"/>
  <c r="AK1436" i="34"/>
  <c r="AJ1436" i="34"/>
  <c r="AL1435" i="34"/>
  <c r="AK1435" i="34"/>
  <c r="AJ1435" i="34"/>
  <c r="AL1434" i="34"/>
  <c r="AK1434" i="34"/>
  <c r="AJ1434" i="34"/>
  <c r="AL1433" i="34"/>
  <c r="AK1433" i="34"/>
  <c r="AJ1433" i="34"/>
  <c r="AL1432" i="34"/>
  <c r="AK1432" i="34"/>
  <c r="AJ1432" i="34"/>
  <c r="AL1431" i="34"/>
  <c r="AK1431" i="34"/>
  <c r="AJ1431" i="34"/>
  <c r="AL1430" i="34"/>
  <c r="AK1430" i="34"/>
  <c r="AJ1430" i="34"/>
  <c r="AL1429" i="34"/>
  <c r="AK1429" i="34"/>
  <c r="AJ1429" i="34"/>
  <c r="AL1428" i="34"/>
  <c r="AK1428" i="34"/>
  <c r="AJ1428" i="34"/>
  <c r="AL1427" i="34"/>
  <c r="AK1427" i="34"/>
  <c r="AJ1427" i="34"/>
  <c r="AL1426" i="34"/>
  <c r="AK1426" i="34"/>
  <c r="AJ1426" i="34"/>
  <c r="AL1425" i="34"/>
  <c r="AK1425" i="34"/>
  <c r="AJ1425" i="34"/>
  <c r="AL1424" i="34"/>
  <c r="AK1424" i="34"/>
  <c r="AJ1424" i="34"/>
  <c r="AL1423" i="34"/>
  <c r="AK1423" i="34"/>
  <c r="AJ1423" i="34"/>
  <c r="AL1422" i="34"/>
  <c r="AK1422" i="34"/>
  <c r="AJ1422" i="34"/>
  <c r="AL1421" i="34"/>
  <c r="AK1421" i="34"/>
  <c r="AJ1421" i="34"/>
  <c r="AL1420" i="34"/>
  <c r="AK1420" i="34"/>
  <c r="AJ1420" i="34"/>
  <c r="AL1419" i="34"/>
  <c r="AK1419" i="34"/>
  <c r="AJ1419" i="34"/>
  <c r="AL1418" i="34"/>
  <c r="AK1418" i="34"/>
  <c r="AJ1418" i="34"/>
  <c r="AL1417" i="34"/>
  <c r="AK1417" i="34"/>
  <c r="AJ1417" i="34"/>
  <c r="AL1416" i="34"/>
  <c r="AK1416" i="34"/>
  <c r="AJ1416" i="34"/>
  <c r="AL1415" i="34"/>
  <c r="AK1415" i="34"/>
  <c r="AJ1415" i="34"/>
  <c r="AL1414" i="34"/>
  <c r="AK1414" i="34"/>
  <c r="AJ1414" i="34"/>
  <c r="AL1413" i="34"/>
  <c r="AK1413" i="34"/>
  <c r="AJ1413" i="34"/>
  <c r="AL1412" i="34"/>
  <c r="AK1412" i="34"/>
  <c r="AJ1412" i="34"/>
  <c r="AL1411" i="34"/>
  <c r="AK1411" i="34"/>
  <c r="AJ1411" i="34"/>
  <c r="AL1410" i="34"/>
  <c r="AK1410" i="34"/>
  <c r="AJ1410" i="34"/>
  <c r="AL1409" i="34"/>
  <c r="AK1409" i="34"/>
  <c r="AJ1409" i="34"/>
  <c r="AL1408" i="34"/>
  <c r="AK1408" i="34"/>
  <c r="AJ1408" i="34"/>
  <c r="AL1407" i="34"/>
  <c r="AK1407" i="34"/>
  <c r="AJ1407" i="34"/>
  <c r="AL1406" i="34"/>
  <c r="AK1406" i="34"/>
  <c r="AJ1406" i="34"/>
  <c r="AL1405" i="34"/>
  <c r="AK1405" i="34"/>
  <c r="AJ1405" i="34"/>
  <c r="AL1404" i="34"/>
  <c r="AK1404" i="34"/>
  <c r="AJ1404" i="34"/>
  <c r="AL1403" i="34"/>
  <c r="AK1403" i="34"/>
  <c r="AJ1403" i="34"/>
  <c r="AL1402" i="34"/>
  <c r="AK1402" i="34"/>
  <c r="AJ1402" i="34"/>
  <c r="AL1401" i="34"/>
  <c r="AK1401" i="34"/>
  <c r="AJ1401" i="34"/>
  <c r="AL1400" i="34"/>
  <c r="AK1400" i="34"/>
  <c r="AJ1400" i="34"/>
  <c r="AL1399" i="34"/>
  <c r="AK1399" i="34"/>
  <c r="AJ1399" i="34"/>
  <c r="AL1398" i="34"/>
  <c r="AK1398" i="34"/>
  <c r="AJ1398" i="34"/>
  <c r="AL1397" i="34"/>
  <c r="AK1397" i="34"/>
  <c r="AJ1397" i="34"/>
  <c r="AL1396" i="34"/>
  <c r="AK1396" i="34"/>
  <c r="AJ1396" i="34"/>
  <c r="AL1395" i="34"/>
  <c r="AK1395" i="34"/>
  <c r="AJ1395" i="34"/>
  <c r="AL1394" i="34"/>
  <c r="AK1394" i="34"/>
  <c r="AJ1394" i="34"/>
  <c r="AL1393" i="34"/>
  <c r="AK1393" i="34"/>
  <c r="AJ1393" i="34"/>
  <c r="AL1392" i="34"/>
  <c r="AK1392" i="34"/>
  <c r="AJ1392" i="34"/>
  <c r="AL1391" i="34"/>
  <c r="AK1391" i="34"/>
  <c r="AJ1391" i="34"/>
  <c r="AL1390" i="34"/>
  <c r="AK1390" i="34"/>
  <c r="AJ1390" i="34"/>
  <c r="AL1389" i="34"/>
  <c r="AK1389" i="34"/>
  <c r="AJ1389" i="34"/>
  <c r="AL1388" i="34"/>
  <c r="AK1388" i="34"/>
  <c r="AJ1388" i="34"/>
  <c r="AL1387" i="34"/>
  <c r="AK1387" i="34"/>
  <c r="AJ1387" i="34"/>
  <c r="AL1386" i="34"/>
  <c r="AK1386" i="34"/>
  <c r="AJ1386" i="34"/>
  <c r="AL1385" i="34"/>
  <c r="AK1385" i="34"/>
  <c r="AJ1385" i="34"/>
  <c r="AL1384" i="34"/>
  <c r="AK1384" i="34"/>
  <c r="AJ1384" i="34"/>
  <c r="AL1383" i="34"/>
  <c r="AK1383" i="34"/>
  <c r="AJ1383" i="34"/>
  <c r="AL1382" i="34"/>
  <c r="AK1382" i="34"/>
  <c r="AJ1382" i="34"/>
  <c r="AL1381" i="34"/>
  <c r="AK1381" i="34"/>
  <c r="AJ1381" i="34"/>
  <c r="AL1380" i="34"/>
  <c r="AK1380" i="34"/>
  <c r="AJ1380" i="34"/>
  <c r="AL1379" i="34"/>
  <c r="AK1379" i="34"/>
  <c r="AJ1379" i="34"/>
  <c r="AL1378" i="34"/>
  <c r="AK1378" i="34"/>
  <c r="AJ1378" i="34"/>
  <c r="AL1377" i="34"/>
  <c r="AK1377" i="34"/>
  <c r="AJ1377" i="34"/>
  <c r="AL1376" i="34"/>
  <c r="AK1376" i="34"/>
  <c r="AJ1376" i="34"/>
  <c r="AL1375" i="34"/>
  <c r="AK1375" i="34"/>
  <c r="AJ1375" i="34"/>
  <c r="AL1374" i="34"/>
  <c r="AK1374" i="34"/>
  <c r="AJ1374" i="34"/>
  <c r="AL1373" i="34"/>
  <c r="AK1373" i="34"/>
  <c r="AJ1373" i="34"/>
  <c r="AL1372" i="34"/>
  <c r="AK1372" i="34"/>
  <c r="AJ1372" i="34"/>
  <c r="AL1371" i="34"/>
  <c r="AK1371" i="34"/>
  <c r="AJ1371" i="34"/>
  <c r="AL1370" i="34"/>
  <c r="AK1370" i="34"/>
  <c r="AJ1370" i="34"/>
  <c r="AL1369" i="34"/>
  <c r="AK1369" i="34"/>
  <c r="AJ1369" i="34"/>
  <c r="AL1368" i="34"/>
  <c r="AK1368" i="34"/>
  <c r="AJ1368" i="34"/>
  <c r="AL1367" i="34"/>
  <c r="AK1367" i="34"/>
  <c r="AJ1367" i="34"/>
  <c r="AL1366" i="34"/>
  <c r="AK1366" i="34"/>
  <c r="AJ1366" i="34"/>
  <c r="AL1365" i="34"/>
  <c r="AK1365" i="34"/>
  <c r="AJ1365" i="34"/>
  <c r="AL1364" i="34"/>
  <c r="AK1364" i="34"/>
  <c r="AJ1364" i="34"/>
  <c r="AL1363" i="34"/>
  <c r="AK1363" i="34"/>
  <c r="AJ1363" i="34"/>
  <c r="AL1362" i="34"/>
  <c r="AK1362" i="34"/>
  <c r="AJ1362" i="34"/>
  <c r="AL1361" i="34"/>
  <c r="AK1361" i="34"/>
  <c r="AJ1361" i="34"/>
  <c r="AL1360" i="34"/>
  <c r="AK1360" i="34"/>
  <c r="AJ1360" i="34"/>
  <c r="AL1359" i="34"/>
  <c r="AK1359" i="34"/>
  <c r="AJ1359" i="34"/>
  <c r="AL1358" i="34"/>
  <c r="AK1358" i="34"/>
  <c r="AJ1358" i="34"/>
  <c r="AL1357" i="34"/>
  <c r="AK1357" i="34"/>
  <c r="AJ1357" i="34"/>
  <c r="AL1356" i="34"/>
  <c r="AK1356" i="34"/>
  <c r="AJ1356" i="34"/>
  <c r="AL1355" i="34"/>
  <c r="AK1355" i="34"/>
  <c r="AJ1355" i="34"/>
  <c r="AL1354" i="34"/>
  <c r="AK1354" i="34"/>
  <c r="AJ1354" i="34"/>
  <c r="AL1353" i="34"/>
  <c r="AK1353" i="34"/>
  <c r="AJ1353" i="34"/>
  <c r="AL1352" i="34"/>
  <c r="AK1352" i="34"/>
  <c r="AJ1352" i="34"/>
  <c r="AL1351" i="34"/>
  <c r="AK1351" i="34"/>
  <c r="AJ1351" i="34"/>
  <c r="AL1350" i="34"/>
  <c r="AK1350" i="34"/>
  <c r="AJ1350" i="34"/>
  <c r="AL1349" i="34"/>
  <c r="AK1349" i="34"/>
  <c r="AJ1349" i="34"/>
  <c r="AL1348" i="34"/>
  <c r="AK1348" i="34"/>
  <c r="AJ1348" i="34"/>
  <c r="AL1347" i="34"/>
  <c r="AK1347" i="34"/>
  <c r="AJ1347" i="34"/>
  <c r="AL1346" i="34"/>
  <c r="AK1346" i="34"/>
  <c r="AJ1346" i="34"/>
  <c r="AL1345" i="34"/>
  <c r="AK1345" i="34"/>
  <c r="AJ1345" i="34"/>
  <c r="AL1344" i="34"/>
  <c r="AK1344" i="34"/>
  <c r="AJ1344" i="34"/>
  <c r="AL1343" i="34"/>
  <c r="AK1343" i="34"/>
  <c r="AJ1343" i="34"/>
  <c r="AL1342" i="34"/>
  <c r="AK1342" i="34"/>
  <c r="AJ1342" i="34"/>
  <c r="AL1341" i="34"/>
  <c r="AK1341" i="34"/>
  <c r="AJ1341" i="34"/>
  <c r="AL1340" i="34"/>
  <c r="AK1340" i="34"/>
  <c r="AJ1340" i="34"/>
  <c r="AL1339" i="34"/>
  <c r="AK1339" i="34"/>
  <c r="AJ1339" i="34"/>
  <c r="AL1338" i="34"/>
  <c r="AK1338" i="34"/>
  <c r="AJ1338" i="34"/>
  <c r="AL1337" i="34"/>
  <c r="AK1337" i="34"/>
  <c r="AJ1337" i="34"/>
  <c r="AL1336" i="34"/>
  <c r="AK1336" i="34"/>
  <c r="AJ1336" i="34"/>
  <c r="AL1335" i="34"/>
  <c r="AK1335" i="34"/>
  <c r="AJ1335" i="34"/>
  <c r="AL1334" i="34"/>
  <c r="AK1334" i="34"/>
  <c r="AJ1334" i="34"/>
  <c r="AL1333" i="34"/>
  <c r="AK1333" i="34"/>
  <c r="AJ1333" i="34"/>
  <c r="AL1332" i="34"/>
  <c r="AK1332" i="34"/>
  <c r="AJ1332" i="34"/>
  <c r="AL1331" i="34"/>
  <c r="AK1331" i="34"/>
  <c r="AJ1331" i="34"/>
  <c r="AL1330" i="34"/>
  <c r="AK1330" i="34"/>
  <c r="AJ1330" i="34"/>
  <c r="AL1329" i="34"/>
  <c r="AK1329" i="34"/>
  <c r="AJ1329" i="34"/>
  <c r="AL1328" i="34"/>
  <c r="AK1328" i="34"/>
  <c r="AJ1328" i="34"/>
  <c r="AL1327" i="34"/>
  <c r="AK1327" i="34"/>
  <c r="AJ1327" i="34"/>
  <c r="AL1326" i="34"/>
  <c r="AK1326" i="34"/>
  <c r="AJ1326" i="34"/>
  <c r="AL1325" i="34"/>
  <c r="AK1325" i="34"/>
  <c r="AJ1325" i="34"/>
  <c r="AL1324" i="34"/>
  <c r="AK1324" i="34"/>
  <c r="AJ1324" i="34"/>
  <c r="AL1323" i="34"/>
  <c r="AK1323" i="34"/>
  <c r="AJ1323" i="34"/>
  <c r="AL1322" i="34"/>
  <c r="AK1322" i="34"/>
  <c r="AJ1322" i="34"/>
  <c r="AL1321" i="34"/>
  <c r="AK1321" i="34"/>
  <c r="AJ1321" i="34"/>
  <c r="AL1320" i="34"/>
  <c r="AK1320" i="34"/>
  <c r="AJ1320" i="34"/>
  <c r="AL1319" i="34"/>
  <c r="AK1319" i="34"/>
  <c r="AJ1319" i="34"/>
  <c r="AL1318" i="34"/>
  <c r="AK1318" i="34"/>
  <c r="AJ1318" i="34"/>
  <c r="AL1317" i="34"/>
  <c r="AK1317" i="34"/>
  <c r="AJ1317" i="34"/>
  <c r="AL1316" i="34"/>
  <c r="AK1316" i="34"/>
  <c r="AJ1316" i="34"/>
  <c r="AL1315" i="34"/>
  <c r="AK1315" i="34"/>
  <c r="AJ1315" i="34"/>
  <c r="AL1314" i="34"/>
  <c r="AK1314" i="34"/>
  <c r="AJ1314" i="34"/>
  <c r="AL1313" i="34"/>
  <c r="AK1313" i="34"/>
  <c r="AJ1313" i="34"/>
  <c r="AL1312" i="34"/>
  <c r="AK1312" i="34"/>
  <c r="AJ1312" i="34"/>
  <c r="AL1311" i="34"/>
  <c r="AK1311" i="34"/>
  <c r="AJ1311" i="34"/>
  <c r="AL1310" i="34"/>
  <c r="AK1310" i="34"/>
  <c r="AJ1310" i="34"/>
  <c r="AL1309" i="34"/>
  <c r="AK1309" i="34"/>
  <c r="AJ1309" i="34"/>
  <c r="AL1308" i="34"/>
  <c r="AK1308" i="34"/>
  <c r="AJ1308" i="34"/>
  <c r="AL1307" i="34"/>
  <c r="AK1307" i="34"/>
  <c r="AJ1307" i="34"/>
  <c r="AL1306" i="34"/>
  <c r="AK1306" i="34"/>
  <c r="AJ1306" i="34"/>
  <c r="AL1305" i="34"/>
  <c r="AK1305" i="34"/>
  <c r="AJ1305" i="34"/>
  <c r="AL1304" i="34"/>
  <c r="AK1304" i="34"/>
  <c r="AJ1304" i="34"/>
  <c r="AL1303" i="34"/>
  <c r="AK1303" i="34"/>
  <c r="AJ1303" i="34"/>
  <c r="AL1302" i="34"/>
  <c r="AK1302" i="34"/>
  <c r="AJ1302" i="34"/>
  <c r="AL1301" i="34"/>
  <c r="AK1301" i="34"/>
  <c r="AJ1301" i="34"/>
  <c r="AL1300" i="34"/>
  <c r="AK1300" i="34"/>
  <c r="AJ1300" i="34"/>
  <c r="AL1299" i="34"/>
  <c r="AK1299" i="34"/>
  <c r="AJ1299" i="34"/>
  <c r="AL1298" i="34"/>
  <c r="AK1298" i="34"/>
  <c r="AJ1298" i="34"/>
  <c r="AL1297" i="34"/>
  <c r="AK1297" i="34"/>
  <c r="AJ1297" i="34"/>
  <c r="AL1296" i="34"/>
  <c r="AK1296" i="34"/>
  <c r="AJ1296" i="34"/>
  <c r="AL1295" i="34"/>
  <c r="AK1295" i="34"/>
  <c r="AJ1295" i="34"/>
  <c r="AL1294" i="34"/>
  <c r="AK1294" i="34"/>
  <c r="AJ1294" i="34"/>
  <c r="AL1293" i="34"/>
  <c r="AK1293" i="34"/>
  <c r="AJ1293" i="34"/>
  <c r="AL1292" i="34"/>
  <c r="AK1292" i="34"/>
  <c r="AJ1292" i="34"/>
  <c r="AL1291" i="34"/>
  <c r="AK1291" i="34"/>
  <c r="AJ1291" i="34"/>
  <c r="AL1290" i="34"/>
  <c r="AK1290" i="34"/>
  <c r="AJ1290" i="34"/>
  <c r="AL1289" i="34"/>
  <c r="AK1289" i="34"/>
  <c r="AJ1289" i="34"/>
  <c r="AL1288" i="34"/>
  <c r="AK1288" i="34"/>
  <c r="AJ1288" i="34"/>
  <c r="AL1287" i="34"/>
  <c r="AK1287" i="34"/>
  <c r="AJ1287" i="34"/>
  <c r="AL1286" i="34"/>
  <c r="AK1286" i="34"/>
  <c r="AJ1286" i="34"/>
  <c r="AL1285" i="34"/>
  <c r="AK1285" i="34"/>
  <c r="AJ1285" i="34"/>
  <c r="AL1284" i="34"/>
  <c r="AK1284" i="34"/>
  <c r="AJ1284" i="34"/>
  <c r="AL1283" i="34"/>
  <c r="AK1283" i="34"/>
  <c r="AJ1283" i="34"/>
  <c r="AL1282" i="34"/>
  <c r="AK1282" i="34"/>
  <c r="AJ1282" i="34"/>
  <c r="AL1281" i="34"/>
  <c r="AK1281" i="34"/>
  <c r="AJ1281" i="34"/>
  <c r="AL1280" i="34"/>
  <c r="AK1280" i="34"/>
  <c r="AJ1280" i="34"/>
  <c r="AL1279" i="34"/>
  <c r="AK1279" i="34"/>
  <c r="AJ1279" i="34"/>
  <c r="AL1278" i="34"/>
  <c r="AK1278" i="34"/>
  <c r="AJ1278" i="34"/>
  <c r="AL1277" i="34"/>
  <c r="AK1277" i="34"/>
  <c r="AJ1277" i="34"/>
  <c r="AL1276" i="34"/>
  <c r="AK1276" i="34"/>
  <c r="AJ1276" i="34"/>
  <c r="AL1275" i="34"/>
  <c r="AK1275" i="34"/>
  <c r="AJ1275" i="34"/>
  <c r="AL1274" i="34"/>
  <c r="AK1274" i="34"/>
  <c r="AJ1274" i="34"/>
  <c r="AL1273" i="34"/>
  <c r="AK1273" i="34"/>
  <c r="AJ1273" i="34"/>
  <c r="AL1272" i="34"/>
  <c r="AK1272" i="34"/>
  <c r="AJ1272" i="34"/>
  <c r="AL1271" i="34"/>
  <c r="AK1271" i="34"/>
  <c r="AJ1271" i="34"/>
  <c r="AL1270" i="34"/>
  <c r="AK1270" i="34"/>
  <c r="AJ1270" i="34"/>
  <c r="AL1269" i="34"/>
  <c r="AK1269" i="34"/>
  <c r="AJ1269" i="34"/>
  <c r="AL1268" i="34"/>
  <c r="AK1268" i="34"/>
  <c r="AJ1268" i="34"/>
  <c r="AL1267" i="34"/>
  <c r="AK1267" i="34"/>
  <c r="AJ1267" i="34"/>
  <c r="AL1266" i="34"/>
  <c r="AK1266" i="34"/>
  <c r="AJ1266" i="34"/>
  <c r="AL1265" i="34"/>
  <c r="AK1265" i="34"/>
  <c r="AJ1265" i="34"/>
  <c r="AL1264" i="34"/>
  <c r="AK1264" i="34"/>
  <c r="AJ1264" i="34"/>
  <c r="AL1263" i="34"/>
  <c r="AK1263" i="34"/>
  <c r="AJ1263" i="34"/>
  <c r="X1263" i="34"/>
  <c r="AL1262" i="34"/>
  <c r="AK1262" i="34"/>
  <c r="AJ1262" i="34"/>
  <c r="AI1262" i="34"/>
  <c r="AH1262" i="34"/>
  <c r="AG1262" i="34"/>
  <c r="AF1262" i="34"/>
  <c r="AE1262" i="34"/>
  <c r="AD1262" i="34"/>
  <c r="AC1262" i="34"/>
  <c r="AB1262" i="34"/>
  <c r="AA1262" i="34"/>
  <c r="Z1262" i="34"/>
  <c r="Y1262" i="34"/>
  <c r="X1262" i="34"/>
  <c r="W1262" i="34"/>
  <c r="AL1261" i="34"/>
  <c r="AK1261" i="34"/>
  <c r="AJ1261" i="34"/>
  <c r="AL1260" i="34"/>
  <c r="AK1260" i="34"/>
  <c r="AJ1260" i="34"/>
  <c r="AL1259" i="34"/>
  <c r="AK1259" i="34"/>
  <c r="AJ1259" i="34"/>
  <c r="AL1258" i="34"/>
  <c r="AK1258" i="34"/>
  <c r="AJ1258" i="34"/>
  <c r="AL1257" i="34"/>
  <c r="AK1257" i="34"/>
  <c r="AJ1257" i="34"/>
  <c r="AL1256" i="34"/>
  <c r="AK1256" i="34"/>
  <c r="AJ1256" i="34"/>
  <c r="AL1255" i="34"/>
  <c r="AK1255" i="34"/>
  <c r="AJ1255" i="34"/>
  <c r="AL1254" i="34"/>
  <c r="AK1254" i="34"/>
  <c r="AJ1254" i="34"/>
  <c r="AL1253" i="34"/>
  <c r="AK1253" i="34"/>
  <c r="AJ1253" i="34"/>
  <c r="AL1252" i="34"/>
  <c r="AK1252" i="34"/>
  <c r="AJ1252" i="34"/>
  <c r="AL1251" i="34"/>
  <c r="AK1251" i="34"/>
  <c r="AJ1251" i="34"/>
  <c r="AL1250" i="34"/>
  <c r="AK1250" i="34"/>
  <c r="AJ1250" i="34"/>
  <c r="AL1249" i="34"/>
  <c r="AK1249" i="34"/>
  <c r="AJ1249" i="34"/>
  <c r="AL1248" i="34"/>
  <c r="AK1248" i="34"/>
  <c r="AJ1248" i="34"/>
  <c r="AL1247" i="34"/>
  <c r="AK1247" i="34"/>
  <c r="AJ1247" i="34"/>
  <c r="AL1246" i="34"/>
  <c r="AK1246" i="34"/>
  <c r="AJ1246" i="34"/>
  <c r="AL1245" i="34"/>
  <c r="AK1245" i="34"/>
  <c r="AJ1245" i="34"/>
  <c r="AL1244" i="34"/>
  <c r="AK1244" i="34"/>
  <c r="AJ1244" i="34"/>
  <c r="AL1243" i="34"/>
  <c r="AK1243" i="34"/>
  <c r="AJ1243" i="34"/>
  <c r="AL1242" i="34"/>
  <c r="AK1242" i="34"/>
  <c r="AJ1242" i="34"/>
  <c r="AL1241" i="34"/>
  <c r="AK1241" i="34"/>
  <c r="AJ1241" i="34"/>
  <c r="AL1240" i="34"/>
  <c r="AK1240" i="34"/>
  <c r="AJ1240" i="34"/>
  <c r="AL1239" i="34"/>
  <c r="AK1239" i="34"/>
  <c r="AJ1239" i="34"/>
  <c r="AL1238" i="34"/>
  <c r="AK1238" i="34"/>
  <c r="AJ1238" i="34"/>
  <c r="AI1238" i="34"/>
  <c r="AH1238" i="34"/>
  <c r="AG1238" i="34"/>
  <c r="AF1238" i="34"/>
  <c r="AE1238" i="34"/>
  <c r="AD1238" i="34"/>
  <c r="AC1238" i="34"/>
  <c r="AB1238" i="34"/>
  <c r="AA1238" i="34"/>
  <c r="Z1238" i="34"/>
  <c r="Y1238" i="34"/>
  <c r="X1238" i="34"/>
  <c r="W1238" i="34"/>
  <c r="AL1237" i="34"/>
  <c r="AK1237" i="34"/>
  <c r="AJ1237" i="34"/>
  <c r="AL1236" i="34"/>
  <c r="AK1236" i="34"/>
  <c r="AJ1236" i="34"/>
  <c r="AL1235" i="34"/>
  <c r="AK1235" i="34"/>
  <c r="AJ1235" i="34"/>
  <c r="AL1234" i="34"/>
  <c r="AK1234" i="34"/>
  <c r="AJ1234" i="34"/>
  <c r="AL1233" i="34"/>
  <c r="AK1233" i="34"/>
  <c r="AJ1233" i="34"/>
  <c r="AL1232" i="34"/>
  <c r="AK1232" i="34"/>
  <c r="AJ1232" i="34"/>
  <c r="AL1231" i="34"/>
  <c r="AK1231" i="34"/>
  <c r="AJ1231" i="34"/>
  <c r="AL1230" i="34"/>
  <c r="AK1230" i="34"/>
  <c r="AJ1230" i="34"/>
  <c r="AL1229" i="34"/>
  <c r="AK1229" i="34"/>
  <c r="AJ1229" i="34"/>
  <c r="AL1228" i="34"/>
  <c r="AK1228" i="34"/>
  <c r="AJ1228" i="34"/>
  <c r="AL1227" i="34"/>
  <c r="AK1227" i="34"/>
  <c r="AJ1227" i="34"/>
  <c r="AL1226" i="34"/>
  <c r="AK1226" i="34"/>
  <c r="AJ1226" i="34"/>
  <c r="AL1225" i="34"/>
  <c r="AK1225" i="34"/>
  <c r="AJ1225" i="34"/>
  <c r="AL1224" i="34"/>
  <c r="AK1224" i="34"/>
  <c r="AJ1224" i="34"/>
  <c r="AL1223" i="34"/>
  <c r="AK1223" i="34"/>
  <c r="AJ1223" i="34"/>
  <c r="AL1222" i="34"/>
  <c r="AK1222" i="34"/>
  <c r="AJ1222" i="34"/>
  <c r="AL1221" i="34"/>
  <c r="AK1221" i="34"/>
  <c r="AJ1221" i="34"/>
  <c r="AL1220" i="34"/>
  <c r="AK1220" i="34"/>
  <c r="AJ1220" i="34"/>
  <c r="AL1219" i="34"/>
  <c r="AK1219" i="34"/>
  <c r="AJ1219" i="34"/>
  <c r="AL1218" i="34"/>
  <c r="AK1218" i="34"/>
  <c r="AJ1218" i="34"/>
  <c r="AL1217" i="34"/>
  <c r="AK1217" i="34"/>
  <c r="AJ1217" i="34"/>
  <c r="AL1216" i="34"/>
  <c r="AK1216" i="34"/>
  <c r="AJ1216" i="34"/>
  <c r="AL1215" i="34"/>
  <c r="AK1215" i="34"/>
  <c r="AJ1215" i="34"/>
  <c r="AL1214" i="34"/>
  <c r="AK1214" i="34"/>
  <c r="AJ1214" i="34"/>
  <c r="AL1213" i="34"/>
  <c r="AK1213" i="34"/>
  <c r="AJ1213" i="34"/>
  <c r="AL1212" i="34"/>
  <c r="AK1212" i="34"/>
  <c r="AJ1212" i="34"/>
  <c r="AL1211" i="34"/>
  <c r="AK1211" i="34"/>
  <c r="AJ1211" i="34"/>
  <c r="AL1210" i="34"/>
  <c r="AK1210" i="34"/>
  <c r="AJ1210" i="34"/>
  <c r="AL1209" i="34"/>
  <c r="AK1209" i="34"/>
  <c r="AJ1209" i="34"/>
  <c r="AL1208" i="34"/>
  <c r="AK1208" i="34"/>
  <c r="AJ1208" i="34"/>
  <c r="AL1207" i="34"/>
  <c r="AK1207" i="34"/>
  <c r="AJ1207" i="34"/>
  <c r="AL1206" i="34"/>
  <c r="AK1206" i="34"/>
  <c r="AJ1206" i="34"/>
  <c r="AL1205" i="34"/>
  <c r="AK1205" i="34"/>
  <c r="AJ1205" i="34"/>
  <c r="AL1204" i="34"/>
  <c r="AK1204" i="34"/>
  <c r="AJ1204" i="34"/>
  <c r="AL1203" i="34"/>
  <c r="AK1203" i="34"/>
  <c r="AJ1203" i="34"/>
  <c r="AL1202" i="34"/>
  <c r="AK1202" i="34"/>
  <c r="AJ1202" i="34"/>
  <c r="AL1201" i="34"/>
  <c r="AK1201" i="34"/>
  <c r="AJ1201" i="34"/>
  <c r="AL1200" i="34"/>
  <c r="AK1200" i="34"/>
  <c r="AJ1200" i="34"/>
  <c r="AL1199" i="34"/>
  <c r="AK1199" i="34"/>
  <c r="AJ1199" i="34"/>
  <c r="AL1198" i="34"/>
  <c r="AK1198" i="34"/>
  <c r="AJ1198" i="34"/>
  <c r="AL1197" i="34"/>
  <c r="AK1197" i="34"/>
  <c r="AJ1197" i="34"/>
  <c r="AL1196" i="34"/>
  <c r="AK1196" i="34"/>
  <c r="AJ1196" i="34"/>
  <c r="AL1195" i="34"/>
  <c r="AK1195" i="34"/>
  <c r="AJ1195" i="34"/>
  <c r="AL1194" i="34"/>
  <c r="AK1194" i="34"/>
  <c r="AJ1194" i="34"/>
  <c r="AL1193" i="34"/>
  <c r="AK1193" i="34"/>
  <c r="AJ1193" i="34"/>
  <c r="AL1192" i="34"/>
  <c r="AK1192" i="34"/>
  <c r="AJ1192" i="34"/>
  <c r="AL1191" i="34"/>
  <c r="AK1191" i="34"/>
  <c r="AJ1191" i="34"/>
  <c r="AL1190" i="34"/>
  <c r="AK1190" i="34"/>
  <c r="AJ1190" i="34"/>
  <c r="AL1189" i="34"/>
  <c r="AK1189" i="34"/>
  <c r="AJ1189" i="34"/>
  <c r="AL1188" i="34"/>
  <c r="AK1188" i="34"/>
  <c r="AJ1188" i="34"/>
  <c r="AL1187" i="34"/>
  <c r="AK1187" i="34"/>
  <c r="AJ1187" i="34"/>
  <c r="AL1186" i="34"/>
  <c r="AK1186" i="34"/>
  <c r="AJ1186" i="34"/>
  <c r="AL1185" i="34"/>
  <c r="AK1185" i="34"/>
  <c r="AJ1185" i="34"/>
  <c r="AL1184" i="34"/>
  <c r="AK1184" i="34"/>
  <c r="AJ1184" i="34"/>
  <c r="AL1183" i="34"/>
  <c r="AK1183" i="34"/>
  <c r="AJ1183" i="34"/>
  <c r="AL1182" i="34"/>
  <c r="AK1182" i="34"/>
  <c r="AJ1182" i="34"/>
  <c r="AL1181" i="34"/>
  <c r="AK1181" i="34"/>
  <c r="AJ1181" i="34"/>
  <c r="AL1180" i="34"/>
  <c r="AK1180" i="34"/>
  <c r="AJ1180" i="34"/>
  <c r="AL1179" i="34"/>
  <c r="AK1179" i="34"/>
  <c r="AJ1179" i="34"/>
  <c r="AL1178" i="34"/>
  <c r="AK1178" i="34"/>
  <c r="AJ1178" i="34"/>
  <c r="AL1177" i="34"/>
  <c r="AK1177" i="34"/>
  <c r="AJ1177" i="34"/>
  <c r="AL1176" i="34"/>
  <c r="AK1176" i="34"/>
  <c r="AJ1176" i="34"/>
  <c r="AL1175" i="34"/>
  <c r="AK1175" i="34"/>
  <c r="AJ1175" i="34"/>
  <c r="AL1174" i="34"/>
  <c r="AK1174" i="34"/>
  <c r="AJ1174" i="34"/>
  <c r="AL1173" i="34"/>
  <c r="AK1173" i="34"/>
  <c r="AJ1173" i="34"/>
  <c r="AL1172" i="34"/>
  <c r="AK1172" i="34"/>
  <c r="AJ1172" i="34"/>
  <c r="AL1171" i="34"/>
  <c r="AK1171" i="34"/>
  <c r="AJ1171" i="34"/>
  <c r="AL1170" i="34"/>
  <c r="AK1170" i="34"/>
  <c r="AJ1170" i="34"/>
  <c r="AL1169" i="34"/>
  <c r="AK1169" i="34"/>
  <c r="AJ1169" i="34"/>
  <c r="AL1168" i="34"/>
  <c r="AK1168" i="34"/>
  <c r="AJ1168" i="34"/>
  <c r="AL1167" i="34"/>
  <c r="AK1167" i="34"/>
  <c r="AJ1167" i="34"/>
  <c r="AL1166" i="34"/>
  <c r="AK1166" i="34"/>
  <c r="AJ1166" i="34"/>
  <c r="AL1165" i="34"/>
  <c r="AK1165" i="34"/>
  <c r="AJ1165" i="34"/>
  <c r="AL1164" i="34"/>
  <c r="AK1164" i="34"/>
  <c r="AJ1164" i="34"/>
  <c r="AL1163" i="34"/>
  <c r="AK1163" i="34"/>
  <c r="AJ1163" i="34"/>
  <c r="AL1162" i="34"/>
  <c r="AK1162" i="34"/>
  <c r="AJ1162" i="34"/>
  <c r="AL1161" i="34"/>
  <c r="AK1161" i="34"/>
  <c r="AJ1161" i="34"/>
  <c r="AL1160" i="34"/>
  <c r="AK1160" i="34"/>
  <c r="AJ1160" i="34"/>
  <c r="AL1159" i="34"/>
  <c r="AK1159" i="34"/>
  <c r="AJ1159" i="34"/>
  <c r="AL1158" i="34"/>
  <c r="AK1158" i="34"/>
  <c r="AJ1158" i="34"/>
  <c r="AL1157" i="34"/>
  <c r="AK1157" i="34"/>
  <c r="AJ1157" i="34"/>
  <c r="AL1156" i="34"/>
  <c r="AK1156" i="34"/>
  <c r="AJ1156" i="34"/>
  <c r="AL1155" i="34"/>
  <c r="AK1155" i="34"/>
  <c r="AJ1155" i="34"/>
  <c r="AL1154" i="34"/>
  <c r="AK1154" i="34"/>
  <c r="AJ1154" i="34"/>
  <c r="AL1153" i="34"/>
  <c r="AK1153" i="34"/>
  <c r="AJ1153" i="34"/>
  <c r="AL1152" i="34"/>
  <c r="AK1152" i="34"/>
  <c r="AJ1152" i="34"/>
  <c r="AL1151" i="34"/>
  <c r="AK1151" i="34"/>
  <c r="AJ1151" i="34"/>
  <c r="AL1150" i="34"/>
  <c r="AK1150" i="34"/>
  <c r="AJ1150" i="34"/>
  <c r="AL1149" i="34"/>
  <c r="AK1149" i="34"/>
  <c r="AJ1149" i="34"/>
  <c r="AL1148" i="34"/>
  <c r="AK1148" i="34"/>
  <c r="AJ1148" i="34"/>
  <c r="AL1147" i="34"/>
  <c r="AK1147" i="34"/>
  <c r="AJ1147" i="34"/>
  <c r="AL1146" i="34"/>
  <c r="AK1146" i="34"/>
  <c r="AJ1146" i="34"/>
  <c r="AL1145" i="34"/>
  <c r="AK1145" i="34"/>
  <c r="AJ1145" i="34"/>
  <c r="AL1144" i="34"/>
  <c r="AK1144" i="34"/>
  <c r="AJ1144" i="34"/>
  <c r="AL1143" i="34"/>
  <c r="AK1143" i="34"/>
  <c r="AJ1143" i="34"/>
  <c r="AL1142" i="34"/>
  <c r="AK1142" i="34"/>
  <c r="AJ1142" i="34"/>
  <c r="AL1141" i="34"/>
  <c r="AK1141" i="34"/>
  <c r="AJ1141" i="34"/>
  <c r="AL1140" i="34"/>
  <c r="AK1140" i="34"/>
  <c r="AJ1140" i="34"/>
  <c r="AL1139" i="34"/>
  <c r="AK1139" i="34"/>
  <c r="AJ1139" i="34"/>
  <c r="AL1138" i="34"/>
  <c r="AK1138" i="34"/>
  <c r="AJ1138" i="34"/>
  <c r="AL1137" i="34"/>
  <c r="AK1137" i="34"/>
  <c r="AJ1137" i="34"/>
  <c r="AL1136" i="34"/>
  <c r="AK1136" i="34"/>
  <c r="AJ1136" i="34"/>
  <c r="AL1135" i="34"/>
  <c r="AK1135" i="34"/>
  <c r="AJ1135" i="34"/>
  <c r="AL1134" i="34"/>
  <c r="AK1134" i="34"/>
  <c r="AJ1134" i="34"/>
  <c r="AL1133" i="34"/>
  <c r="AK1133" i="34"/>
  <c r="AJ1133" i="34"/>
  <c r="AL1132" i="34"/>
  <c r="AK1132" i="34"/>
  <c r="AJ1132" i="34"/>
  <c r="AL1131" i="34"/>
  <c r="AK1131" i="34"/>
  <c r="AJ1131" i="34"/>
  <c r="AL1130" i="34"/>
  <c r="AK1130" i="34"/>
  <c r="AJ1130" i="34"/>
  <c r="AL1129" i="34"/>
  <c r="AK1129" i="34"/>
  <c r="AJ1129" i="34"/>
  <c r="AL1128" i="34"/>
  <c r="AK1128" i="34"/>
  <c r="AJ1128" i="34"/>
  <c r="AL1127" i="34"/>
  <c r="AK1127" i="34"/>
  <c r="AJ1127" i="34"/>
  <c r="AL1126" i="34"/>
  <c r="AK1126" i="34"/>
  <c r="AJ1126" i="34"/>
  <c r="AL1125" i="34"/>
  <c r="AK1125" i="34"/>
  <c r="AJ1125" i="34"/>
  <c r="AL1124" i="34"/>
  <c r="AK1124" i="34"/>
  <c r="AJ1124" i="34"/>
  <c r="AL1123" i="34"/>
  <c r="AK1123" i="34"/>
  <c r="AJ1123" i="34"/>
  <c r="AL1122" i="34"/>
  <c r="AK1122" i="34"/>
  <c r="AJ1122" i="34"/>
  <c r="AL1121" i="34"/>
  <c r="AK1121" i="34"/>
  <c r="AJ1121" i="34"/>
  <c r="AL1120" i="34"/>
  <c r="AK1120" i="34"/>
  <c r="AJ1120" i="34"/>
  <c r="AL1119" i="34"/>
  <c r="AK1119" i="34"/>
  <c r="AJ1119" i="34"/>
  <c r="AL1118" i="34"/>
  <c r="AK1118" i="34"/>
  <c r="AJ1118" i="34"/>
  <c r="AL1117" i="34"/>
  <c r="AK1117" i="34"/>
  <c r="AJ1117" i="34"/>
  <c r="AL1116" i="34"/>
  <c r="AK1116" i="34"/>
  <c r="AJ1116" i="34"/>
  <c r="AL1115" i="34"/>
  <c r="AK1115" i="34"/>
  <c r="AJ1115" i="34"/>
  <c r="AL1114" i="34"/>
  <c r="AK1114" i="34"/>
  <c r="AJ1114" i="34"/>
  <c r="AL1113" i="34"/>
  <c r="AK1113" i="34"/>
  <c r="AJ1113" i="34"/>
  <c r="AL1112" i="34"/>
  <c r="AK1112" i="34"/>
  <c r="AJ1112" i="34"/>
  <c r="AL1111" i="34"/>
  <c r="AK1111" i="34"/>
  <c r="AJ1111" i="34"/>
  <c r="AL1110" i="34"/>
  <c r="AK1110" i="34"/>
  <c r="AJ1110" i="34"/>
  <c r="AL1109" i="34"/>
  <c r="AK1109" i="34"/>
  <c r="AJ1109" i="34"/>
  <c r="AL1108" i="34"/>
  <c r="AK1108" i="34"/>
  <c r="AJ1108" i="34"/>
  <c r="AL1107" i="34"/>
  <c r="AK1107" i="34"/>
  <c r="AJ1107" i="34"/>
  <c r="AL1106" i="34"/>
  <c r="AK1106" i="34"/>
  <c r="AJ1106" i="34"/>
  <c r="AL1105" i="34"/>
  <c r="AK1105" i="34"/>
  <c r="AJ1105" i="34"/>
  <c r="AL1104" i="34"/>
  <c r="AK1104" i="34"/>
  <c r="AJ1104" i="34"/>
  <c r="AL1103" i="34"/>
  <c r="AK1103" i="34"/>
  <c r="AJ1103" i="34"/>
  <c r="AL1102" i="34"/>
  <c r="AK1102" i="34"/>
  <c r="AJ1102" i="34"/>
  <c r="AL1101" i="34"/>
  <c r="AK1101" i="34"/>
  <c r="AJ1101" i="34"/>
  <c r="AL1100" i="34"/>
  <c r="AK1100" i="34"/>
  <c r="AJ1100" i="34"/>
  <c r="AL1099" i="34"/>
  <c r="AK1099" i="34"/>
  <c r="AJ1099" i="34"/>
  <c r="AL1098" i="34"/>
  <c r="AK1098" i="34"/>
  <c r="AJ1098" i="34"/>
  <c r="AL1097" i="34"/>
  <c r="AK1097" i="34"/>
  <c r="AJ1097" i="34"/>
  <c r="AL1096" i="34"/>
  <c r="AK1096" i="34"/>
  <c r="AJ1096" i="34"/>
  <c r="AL1095" i="34"/>
  <c r="AK1095" i="34"/>
  <c r="AJ1095" i="34"/>
  <c r="AL1094" i="34"/>
  <c r="AK1094" i="34"/>
  <c r="AJ1094" i="34"/>
  <c r="AL1093" i="34"/>
  <c r="AK1093" i="34"/>
  <c r="AJ1093" i="34"/>
  <c r="AL1092" i="34"/>
  <c r="AK1092" i="34"/>
  <c r="AJ1092" i="34"/>
  <c r="AL1091" i="34"/>
  <c r="AK1091" i="34"/>
  <c r="AJ1091" i="34"/>
  <c r="AL1090" i="34"/>
  <c r="AK1090" i="34"/>
  <c r="AJ1090" i="34"/>
  <c r="AL1089" i="34"/>
  <c r="AK1089" i="34"/>
  <c r="AJ1089" i="34"/>
  <c r="AL1088" i="34"/>
  <c r="AK1088" i="34"/>
  <c r="AJ1088" i="34"/>
  <c r="AL1087" i="34"/>
  <c r="AK1087" i="34"/>
  <c r="AJ1087" i="34"/>
  <c r="AL1086" i="34"/>
  <c r="AK1086" i="34"/>
  <c r="AJ1086" i="34"/>
  <c r="AL1085" i="34"/>
  <c r="AK1085" i="34"/>
  <c r="AJ1085" i="34"/>
  <c r="AL1084" i="34"/>
  <c r="AK1084" i="34"/>
  <c r="AJ1084" i="34"/>
  <c r="AL1083" i="34"/>
  <c r="AK1083" i="34"/>
  <c r="AJ1083" i="34"/>
  <c r="AL1082" i="34"/>
  <c r="AK1082" i="34"/>
  <c r="AJ1082" i="34"/>
  <c r="AL1081" i="34"/>
  <c r="AK1081" i="34"/>
  <c r="AJ1081" i="34"/>
  <c r="AL1080" i="34"/>
  <c r="AK1080" i="34"/>
  <c r="AJ1080" i="34"/>
  <c r="AL1079" i="34"/>
  <c r="AK1079" i="34"/>
  <c r="AJ1079" i="34"/>
  <c r="AL1078" i="34"/>
  <c r="AK1078" i="34"/>
  <c r="AJ1078" i="34"/>
  <c r="AL1077" i="34"/>
  <c r="AK1077" i="34"/>
  <c r="AJ1077" i="34"/>
  <c r="AL1076" i="34"/>
  <c r="AK1076" i="34"/>
  <c r="AJ1076" i="34"/>
  <c r="AL1075" i="34"/>
  <c r="AK1075" i="34"/>
  <c r="AJ1075" i="34"/>
  <c r="AL1074" i="34"/>
  <c r="AK1074" i="34"/>
  <c r="AJ1074" i="34"/>
  <c r="AL1073" i="34"/>
  <c r="AK1073" i="34"/>
  <c r="AJ1073" i="34"/>
  <c r="AL1072" i="34"/>
  <c r="AK1072" i="34"/>
  <c r="AJ1072" i="34"/>
  <c r="AL1071" i="34"/>
  <c r="AK1071" i="34"/>
  <c r="AJ1071" i="34"/>
  <c r="AL1070" i="34"/>
  <c r="AK1070" i="34"/>
  <c r="AJ1070" i="34"/>
  <c r="AL1069" i="34"/>
  <c r="AK1069" i="34"/>
  <c r="AJ1069" i="34"/>
  <c r="AL1068" i="34"/>
  <c r="AK1068" i="34"/>
  <c r="AJ1068" i="34"/>
  <c r="AL1067" i="34"/>
  <c r="AK1067" i="34"/>
  <c r="AJ1067" i="34"/>
  <c r="AL1066" i="34"/>
  <c r="AK1066" i="34"/>
  <c r="AJ1066" i="34"/>
  <c r="AL1065" i="34"/>
  <c r="AK1065" i="34"/>
  <c r="AJ1065" i="34"/>
  <c r="AL1064" i="34"/>
  <c r="AK1064" i="34"/>
  <c r="AJ1064" i="34"/>
  <c r="AL1063" i="34"/>
  <c r="AK1063" i="34"/>
  <c r="AJ1063" i="34"/>
  <c r="AL1062" i="34"/>
  <c r="AK1062" i="34"/>
  <c r="AJ1062" i="34"/>
  <c r="AL1061" i="34"/>
  <c r="AK1061" i="34"/>
  <c r="AJ1061" i="34"/>
  <c r="AL1060" i="34"/>
  <c r="AK1060" i="34"/>
  <c r="AJ1060" i="34"/>
  <c r="AL1059" i="34"/>
  <c r="AK1059" i="34"/>
  <c r="AJ1059" i="34"/>
  <c r="AL1058" i="34"/>
  <c r="AK1058" i="34"/>
  <c r="AJ1058" i="34"/>
  <c r="AL1057" i="34"/>
  <c r="AK1057" i="34"/>
  <c r="AJ1057" i="34"/>
  <c r="AL1056" i="34"/>
  <c r="AK1056" i="34"/>
  <c r="AJ1056" i="34"/>
  <c r="AL1055" i="34"/>
  <c r="AK1055" i="34"/>
  <c r="AJ1055" i="34"/>
  <c r="AL1054" i="34"/>
  <c r="AK1054" i="34"/>
  <c r="AJ1054" i="34"/>
  <c r="AL1053" i="34"/>
  <c r="AK1053" i="34"/>
  <c r="AJ1053" i="34"/>
  <c r="AL1052" i="34"/>
  <c r="AK1052" i="34"/>
  <c r="AJ1052" i="34"/>
  <c r="AL1051" i="34"/>
  <c r="AK1051" i="34"/>
  <c r="AJ1051" i="34"/>
  <c r="AL1050" i="34"/>
  <c r="AK1050" i="34"/>
  <c r="AJ1050" i="34"/>
  <c r="AL1049" i="34"/>
  <c r="AK1049" i="34"/>
  <c r="AJ1049" i="34"/>
  <c r="AL1048" i="34"/>
  <c r="AK1048" i="34"/>
  <c r="AJ1048" i="34"/>
  <c r="AL1047" i="34"/>
  <c r="AK1047" i="34"/>
  <c r="AJ1047" i="34"/>
  <c r="AL1046" i="34"/>
  <c r="AK1046" i="34"/>
  <c r="AJ1046" i="34"/>
  <c r="AL1045" i="34"/>
  <c r="AK1045" i="34"/>
  <c r="AJ1045" i="34"/>
  <c r="AL1044" i="34"/>
  <c r="AK1044" i="34"/>
  <c r="AJ1044" i="34"/>
  <c r="AL1043" i="34"/>
  <c r="AK1043" i="34"/>
  <c r="AJ1043" i="34"/>
  <c r="AL1042" i="34"/>
  <c r="AK1042" i="34"/>
  <c r="AJ1042" i="34"/>
  <c r="AL1041" i="34"/>
  <c r="AK1041" i="34"/>
  <c r="AJ1041" i="34"/>
  <c r="AL1040" i="34"/>
  <c r="AK1040" i="34"/>
  <c r="AJ1040" i="34"/>
  <c r="AL1039" i="34"/>
  <c r="AK1039" i="34"/>
  <c r="AJ1039" i="34"/>
  <c r="AL1038" i="34"/>
  <c r="AK1038" i="34"/>
  <c r="AJ1038" i="34"/>
  <c r="AL1037" i="34"/>
  <c r="AK1037" i="34"/>
  <c r="AJ1037" i="34"/>
  <c r="AL1036" i="34"/>
  <c r="AK1036" i="34"/>
  <c r="AJ1036" i="34"/>
  <c r="AL1035" i="34"/>
  <c r="AK1035" i="34"/>
  <c r="AJ1035" i="34"/>
  <c r="AL1034" i="34"/>
  <c r="AK1034" i="34"/>
  <c r="AJ1034" i="34"/>
  <c r="AL1033" i="34"/>
  <c r="AK1033" i="34"/>
  <c r="AJ1033" i="34"/>
  <c r="AL1032" i="34"/>
  <c r="AK1032" i="34"/>
  <c r="AJ1032" i="34"/>
  <c r="AL1031" i="34"/>
  <c r="AK1031" i="34"/>
  <c r="AJ1031" i="34"/>
  <c r="AL1030" i="34"/>
  <c r="AK1030" i="34"/>
  <c r="AJ1030" i="34"/>
  <c r="AL1029" i="34"/>
  <c r="AK1029" i="34"/>
  <c r="AJ1029" i="34"/>
  <c r="AL1028" i="34"/>
  <c r="AK1028" i="34"/>
  <c r="AJ1028" i="34"/>
  <c r="AL1027" i="34"/>
  <c r="AK1027" i="34"/>
  <c r="AJ1027" i="34"/>
  <c r="AL1026" i="34"/>
  <c r="AK1026" i="34"/>
  <c r="AJ1026" i="34"/>
  <c r="AL1025" i="34"/>
  <c r="AK1025" i="34"/>
  <c r="AJ1025" i="34"/>
  <c r="AL1024" i="34"/>
  <c r="AK1024" i="34"/>
  <c r="AJ1024" i="34"/>
  <c r="AL1023" i="34"/>
  <c r="AK1023" i="34"/>
  <c r="AJ1023" i="34"/>
  <c r="AL1022" i="34"/>
  <c r="AK1022" i="34"/>
  <c r="AJ1022" i="34"/>
  <c r="AL1021" i="34"/>
  <c r="AK1021" i="34"/>
  <c r="AJ1021" i="34"/>
  <c r="AL1020" i="34"/>
  <c r="AK1020" i="34"/>
  <c r="AJ1020" i="34"/>
  <c r="AL1019" i="34"/>
  <c r="AK1019" i="34"/>
  <c r="AJ1019" i="34"/>
  <c r="AL1018" i="34"/>
  <c r="AK1018" i="34"/>
  <c r="AJ1018" i="34"/>
  <c r="AL1017" i="34"/>
  <c r="AK1017" i="34"/>
  <c r="AJ1017" i="34"/>
  <c r="AL1016" i="34"/>
  <c r="AK1016" i="34"/>
  <c r="AJ1016" i="34"/>
  <c r="AL1015" i="34"/>
  <c r="AK1015" i="34"/>
  <c r="AJ1015" i="34"/>
  <c r="AL1014" i="34"/>
  <c r="AK1014" i="34"/>
  <c r="AJ1014" i="34"/>
  <c r="AL1013" i="34"/>
  <c r="AK1013" i="34"/>
  <c r="AJ1013" i="34"/>
  <c r="AL1012" i="34"/>
  <c r="AK1012" i="34"/>
  <c r="AJ1012" i="34"/>
  <c r="AL1011" i="34"/>
  <c r="AK1011" i="34"/>
  <c r="AJ1011" i="34"/>
  <c r="AL1010" i="34"/>
  <c r="AK1010" i="34"/>
  <c r="AJ1010" i="34"/>
  <c r="AL1009" i="34"/>
  <c r="AK1009" i="34"/>
  <c r="AJ1009" i="34"/>
  <c r="AL1008" i="34"/>
  <c r="AK1008" i="34"/>
  <c r="AJ1008" i="34"/>
  <c r="AL1007" i="34"/>
  <c r="AK1007" i="34"/>
  <c r="AJ1007" i="34"/>
  <c r="AL1006" i="34"/>
  <c r="AK1006" i="34"/>
  <c r="AJ1006" i="34"/>
  <c r="AL1005" i="34"/>
  <c r="AK1005" i="34"/>
  <c r="AJ1005" i="34"/>
  <c r="AL1004" i="34"/>
  <c r="AK1004" i="34"/>
  <c r="AJ1004" i="34"/>
  <c r="AL1003" i="34"/>
  <c r="AK1003" i="34"/>
  <c r="AJ1003" i="34"/>
  <c r="AL1002" i="34"/>
  <c r="AK1002" i="34"/>
  <c r="AJ1002" i="34"/>
  <c r="AL1001" i="34"/>
  <c r="AK1001" i="34"/>
  <c r="AJ1001" i="34"/>
  <c r="AL1000" i="34"/>
  <c r="AK1000" i="34"/>
  <c r="AJ1000" i="34"/>
  <c r="AL999" i="34"/>
  <c r="AK999" i="34"/>
  <c r="AJ999" i="34"/>
  <c r="AL998" i="34"/>
  <c r="AK998" i="34"/>
  <c r="AJ998" i="34"/>
  <c r="AL997" i="34"/>
  <c r="AK997" i="34"/>
  <c r="AJ997" i="34"/>
  <c r="AL996" i="34"/>
  <c r="AK996" i="34"/>
  <c r="AJ996" i="34"/>
  <c r="AL995" i="34"/>
  <c r="AK995" i="34"/>
  <c r="AJ995" i="34"/>
  <c r="AL994" i="34"/>
  <c r="AK994" i="34"/>
  <c r="AJ994" i="34"/>
  <c r="AL993" i="34"/>
  <c r="AK993" i="34"/>
  <c r="AJ993" i="34"/>
  <c r="AL992" i="34"/>
  <c r="AK992" i="34"/>
  <c r="AJ992" i="34"/>
  <c r="AL991" i="34"/>
  <c r="AK991" i="34"/>
  <c r="AJ991" i="34"/>
  <c r="AL990" i="34"/>
  <c r="AK990" i="34"/>
  <c r="AJ990" i="34"/>
  <c r="AL989" i="34"/>
  <c r="AK989" i="34"/>
  <c r="AJ989" i="34"/>
  <c r="AL988" i="34"/>
  <c r="AK988" i="34"/>
  <c r="AJ988" i="34"/>
  <c r="AL987" i="34"/>
  <c r="AK987" i="34"/>
  <c r="AJ987" i="34"/>
  <c r="AL986" i="34"/>
  <c r="AK986" i="34"/>
  <c r="AJ986" i="34"/>
  <c r="AL985" i="34"/>
  <c r="AK985" i="34"/>
  <c r="AJ985" i="34"/>
  <c r="AL984" i="34"/>
  <c r="AK984" i="34"/>
  <c r="AJ984" i="34"/>
  <c r="AL983" i="34"/>
  <c r="AK983" i="34"/>
  <c r="AJ983" i="34"/>
  <c r="AL982" i="34"/>
  <c r="AK982" i="34"/>
  <c r="AJ982" i="34"/>
  <c r="AL981" i="34"/>
  <c r="AK981" i="34"/>
  <c r="AJ981" i="34"/>
  <c r="AL980" i="34"/>
  <c r="AK980" i="34"/>
  <c r="AJ980" i="34"/>
  <c r="AL979" i="34"/>
  <c r="AK979" i="34"/>
  <c r="AJ979" i="34"/>
  <c r="AL978" i="34"/>
  <c r="AK978" i="34"/>
  <c r="AJ978" i="34"/>
  <c r="AL977" i="34"/>
  <c r="AK977" i="34"/>
  <c r="AJ977" i="34"/>
  <c r="AL976" i="34"/>
  <c r="AK976" i="34"/>
  <c r="AJ976" i="34"/>
  <c r="AL975" i="34"/>
  <c r="AK975" i="34"/>
  <c r="AJ975" i="34"/>
  <c r="AL974" i="34"/>
  <c r="AK974" i="34"/>
  <c r="AJ974" i="34"/>
  <c r="AL973" i="34"/>
  <c r="AK973" i="34"/>
  <c r="AJ973" i="34"/>
  <c r="AL972" i="34"/>
  <c r="AK972" i="34"/>
  <c r="AJ972" i="34"/>
  <c r="AL971" i="34"/>
  <c r="AK971" i="34"/>
  <c r="AJ971" i="34"/>
  <c r="AL970" i="34"/>
  <c r="AK970" i="34"/>
  <c r="AJ970" i="34"/>
  <c r="AL969" i="34"/>
  <c r="AK969" i="34"/>
  <c r="AJ969" i="34"/>
  <c r="AL968" i="34"/>
  <c r="AK968" i="34"/>
  <c r="AJ968" i="34"/>
  <c r="AL967" i="34"/>
  <c r="AK967" i="34"/>
  <c r="AJ967" i="34"/>
  <c r="AL966" i="34"/>
  <c r="AK966" i="34"/>
  <c r="AJ966" i="34"/>
  <c r="AL965" i="34"/>
  <c r="AK965" i="34"/>
  <c r="AJ965" i="34"/>
  <c r="AL964" i="34"/>
  <c r="AK964" i="34"/>
  <c r="AJ964" i="34"/>
  <c r="AL963" i="34"/>
  <c r="AK963" i="34"/>
  <c r="AJ963" i="34"/>
  <c r="AL962" i="34"/>
  <c r="AK962" i="34"/>
  <c r="AJ962" i="34"/>
  <c r="AL961" i="34"/>
  <c r="AK961" i="34"/>
  <c r="AJ961" i="34"/>
  <c r="AL960" i="34"/>
  <c r="AK960" i="34"/>
  <c r="AJ960" i="34"/>
  <c r="AL959" i="34"/>
  <c r="AK959" i="34"/>
  <c r="AJ959" i="34"/>
  <c r="AL958" i="34"/>
  <c r="AK958" i="34"/>
  <c r="AJ958" i="34"/>
  <c r="AL957" i="34"/>
  <c r="AK957" i="34"/>
  <c r="AJ957" i="34"/>
  <c r="AL956" i="34"/>
  <c r="AK956" i="34"/>
  <c r="AJ956" i="34"/>
  <c r="AL955" i="34"/>
  <c r="AK955" i="34"/>
  <c r="AJ955" i="34"/>
  <c r="AL954" i="34"/>
  <c r="AK954" i="34"/>
  <c r="AJ954" i="34"/>
  <c r="AL953" i="34"/>
  <c r="AK953" i="34"/>
  <c r="AJ953" i="34"/>
  <c r="AL952" i="34"/>
  <c r="AK952" i="34"/>
  <c r="AJ952" i="34"/>
  <c r="AL951" i="34"/>
  <c r="AK951" i="34"/>
  <c r="AJ951" i="34"/>
  <c r="AL950" i="34"/>
  <c r="AK950" i="34"/>
  <c r="AJ950" i="34"/>
  <c r="AL949" i="34"/>
  <c r="AK949" i="34"/>
  <c r="AJ949" i="34"/>
  <c r="AL948" i="34"/>
  <c r="AK948" i="34"/>
  <c r="AJ948" i="34"/>
  <c r="AL947" i="34"/>
  <c r="AK947" i="34"/>
  <c r="AJ947" i="34"/>
  <c r="AL946" i="34"/>
  <c r="AK946" i="34"/>
  <c r="AJ946" i="34"/>
  <c r="AL945" i="34"/>
  <c r="AK945" i="34"/>
  <c r="AJ945" i="34"/>
  <c r="AL944" i="34"/>
  <c r="AK944" i="34"/>
  <c r="AJ944" i="34"/>
  <c r="AL943" i="34"/>
  <c r="AK943" i="34"/>
  <c r="AJ943" i="34"/>
  <c r="AL942" i="34"/>
  <c r="AK942" i="34"/>
  <c r="AJ942" i="34"/>
  <c r="AL941" i="34"/>
  <c r="AK941" i="34"/>
  <c r="AJ941" i="34"/>
  <c r="AL940" i="34"/>
  <c r="AK940" i="34"/>
  <c r="AJ940" i="34"/>
  <c r="AL939" i="34"/>
  <c r="AK939" i="34"/>
  <c r="AJ939" i="34"/>
  <c r="AL938" i="34"/>
  <c r="AK938" i="34"/>
  <c r="AJ938" i="34"/>
  <c r="AL937" i="34"/>
  <c r="AK937" i="34"/>
  <c r="AJ937" i="34"/>
  <c r="AL936" i="34"/>
  <c r="AK936" i="34"/>
  <c r="AJ936" i="34"/>
  <c r="AL935" i="34"/>
  <c r="AK935" i="34"/>
  <c r="AJ935" i="34"/>
  <c r="AL934" i="34"/>
  <c r="AK934" i="34"/>
  <c r="AJ934" i="34"/>
  <c r="AL933" i="34"/>
  <c r="AK933" i="34"/>
  <c r="AJ933" i="34"/>
  <c r="AL932" i="34"/>
  <c r="AK932" i="34"/>
  <c r="AJ932" i="34"/>
  <c r="AL931" i="34"/>
  <c r="AK931" i="34"/>
  <c r="AJ931" i="34"/>
  <c r="AL930" i="34"/>
  <c r="AK930" i="34"/>
  <c r="AJ930" i="34"/>
  <c r="AL929" i="34"/>
  <c r="AK929" i="34"/>
  <c r="AJ929" i="34"/>
  <c r="AL928" i="34"/>
  <c r="AK928" i="34"/>
  <c r="AJ928" i="34"/>
  <c r="AL927" i="34"/>
  <c r="AK927" i="34"/>
  <c r="AJ927" i="34"/>
  <c r="AL926" i="34"/>
  <c r="AK926" i="34"/>
  <c r="AJ926" i="34"/>
  <c r="AL925" i="34"/>
  <c r="AK925" i="34"/>
  <c r="AJ925" i="34"/>
  <c r="AL924" i="34"/>
  <c r="AK924" i="34"/>
  <c r="AJ924" i="34"/>
  <c r="AL923" i="34"/>
  <c r="AK923" i="34"/>
  <c r="AJ923" i="34"/>
  <c r="AL922" i="34"/>
  <c r="AK922" i="34"/>
  <c r="AJ922" i="34"/>
  <c r="AL921" i="34"/>
  <c r="AK921" i="34"/>
  <c r="AJ921" i="34"/>
  <c r="AL920" i="34"/>
  <c r="AK920" i="34"/>
  <c r="AJ920" i="34"/>
  <c r="AL919" i="34"/>
  <c r="AK919" i="34"/>
  <c r="AJ919" i="34"/>
  <c r="AL918" i="34"/>
  <c r="AK918" i="34"/>
  <c r="AJ918" i="34"/>
  <c r="AL917" i="34"/>
  <c r="AK917" i="34"/>
  <c r="AJ917" i="34"/>
  <c r="AL916" i="34"/>
  <c r="AK916" i="34"/>
  <c r="AJ916" i="34"/>
  <c r="AL915" i="34"/>
  <c r="AK915" i="34"/>
  <c r="AJ915" i="34"/>
  <c r="AL914" i="34"/>
  <c r="AK914" i="34"/>
  <c r="AJ914" i="34"/>
  <c r="AL913" i="34"/>
  <c r="AK913" i="34"/>
  <c r="AJ913" i="34"/>
  <c r="AL912" i="34"/>
  <c r="AK912" i="34"/>
  <c r="AJ912" i="34"/>
  <c r="AL911" i="34"/>
  <c r="AK911" i="34"/>
  <c r="AJ911" i="34"/>
  <c r="AL910" i="34"/>
  <c r="AK910" i="34"/>
  <c r="AJ910" i="34"/>
  <c r="AL909" i="34"/>
  <c r="AK909" i="34"/>
  <c r="AJ909" i="34"/>
  <c r="AL908" i="34"/>
  <c r="AK908" i="34"/>
  <c r="AJ908" i="34"/>
  <c r="AL907" i="34"/>
  <c r="AK907" i="34"/>
  <c r="AJ907" i="34"/>
  <c r="AL906" i="34"/>
  <c r="AK906" i="34"/>
  <c r="AJ906" i="34"/>
  <c r="AL905" i="34"/>
  <c r="AK905" i="34"/>
  <c r="AJ905" i="34"/>
  <c r="AL904" i="34"/>
  <c r="AK904" i="34"/>
  <c r="AJ904" i="34"/>
  <c r="AL903" i="34"/>
  <c r="AK903" i="34"/>
  <c r="AJ903" i="34"/>
  <c r="AL902" i="34"/>
  <c r="AK902" i="34"/>
  <c r="AJ902" i="34"/>
  <c r="AL901" i="34"/>
  <c r="AK901" i="34"/>
  <c r="AJ901" i="34"/>
  <c r="AL900" i="34"/>
  <c r="AK900" i="34"/>
  <c r="AJ900" i="34"/>
  <c r="AL899" i="34"/>
  <c r="AK899" i="34"/>
  <c r="AJ899" i="34"/>
  <c r="AL898" i="34"/>
  <c r="AK898" i="34"/>
  <c r="AJ898" i="34"/>
  <c r="AL897" i="34"/>
  <c r="AK897" i="34"/>
  <c r="AJ897" i="34"/>
  <c r="AL896" i="34"/>
  <c r="AK896" i="34"/>
  <c r="AJ896" i="34"/>
  <c r="AL895" i="34"/>
  <c r="AK895" i="34"/>
  <c r="AJ895" i="34"/>
  <c r="AL894" i="34"/>
  <c r="AK894" i="34"/>
  <c r="AJ894" i="34"/>
  <c r="AL893" i="34"/>
  <c r="AK893" i="34"/>
  <c r="AJ893" i="34"/>
  <c r="AL892" i="34"/>
  <c r="AK892" i="34"/>
  <c r="AJ892" i="34"/>
  <c r="AL891" i="34"/>
  <c r="AK891" i="34"/>
  <c r="AJ891" i="34"/>
  <c r="AL890" i="34"/>
  <c r="AK890" i="34"/>
  <c r="AJ890" i="34"/>
  <c r="AL889" i="34"/>
  <c r="AK889" i="34"/>
  <c r="AJ889" i="34"/>
  <c r="AL888" i="34"/>
  <c r="AK888" i="34"/>
  <c r="AJ888" i="34"/>
  <c r="AL887" i="34"/>
  <c r="AK887" i="34"/>
  <c r="AJ887" i="34"/>
  <c r="AI887" i="34"/>
  <c r="AH887" i="34"/>
  <c r="AG887" i="34"/>
  <c r="AF887" i="34"/>
  <c r="AE887" i="34"/>
  <c r="AD887" i="34"/>
  <c r="AC887" i="34"/>
  <c r="AB887" i="34"/>
  <c r="AA887" i="34"/>
  <c r="Z887" i="34"/>
  <c r="Y887" i="34"/>
  <c r="X887" i="34"/>
  <c r="W887" i="34"/>
  <c r="AL886" i="34"/>
  <c r="AK886" i="34"/>
  <c r="AJ886" i="34"/>
  <c r="AL885" i="34"/>
  <c r="AK885" i="34"/>
  <c r="AJ885" i="34"/>
  <c r="AI885" i="34"/>
  <c r="AH885" i="34"/>
  <c r="AG885" i="34"/>
  <c r="AF885" i="34"/>
  <c r="AE885" i="34"/>
  <c r="AD885" i="34"/>
  <c r="AC885" i="34"/>
  <c r="AB885" i="34"/>
  <c r="AA885" i="34"/>
  <c r="Z885" i="34"/>
  <c r="Y885" i="34"/>
  <c r="X885" i="34"/>
  <c r="W885" i="34"/>
  <c r="AL884" i="34"/>
  <c r="AK884" i="34"/>
  <c r="AJ884" i="34"/>
  <c r="AL883" i="34"/>
  <c r="AK883" i="34"/>
  <c r="AJ883" i="34"/>
  <c r="AL882" i="34"/>
  <c r="AK882" i="34"/>
  <c r="AJ882" i="34"/>
  <c r="AL881" i="34"/>
  <c r="AK881" i="34"/>
  <c r="AJ881" i="34"/>
  <c r="AL880" i="34"/>
  <c r="AK880" i="34"/>
  <c r="AJ880" i="34"/>
  <c r="AL879" i="34"/>
  <c r="AK879" i="34"/>
  <c r="AJ879" i="34"/>
  <c r="AL878" i="34"/>
  <c r="AK878" i="34"/>
  <c r="AJ878" i="34"/>
  <c r="AL877" i="34"/>
  <c r="AK877" i="34"/>
  <c r="AJ877" i="34"/>
  <c r="AL876" i="34"/>
  <c r="AK876" i="34"/>
  <c r="AJ876" i="34"/>
  <c r="AL875" i="34"/>
  <c r="AK875" i="34"/>
  <c r="AJ875" i="34"/>
  <c r="AL874" i="34"/>
  <c r="AK874" i="34"/>
  <c r="AJ874" i="34"/>
  <c r="AL873" i="34"/>
  <c r="AK873" i="34"/>
  <c r="AJ873" i="34"/>
  <c r="AL872" i="34"/>
  <c r="AK872" i="34"/>
  <c r="AJ872" i="34"/>
  <c r="AL871" i="34"/>
  <c r="AK871" i="34"/>
  <c r="AJ871" i="34"/>
  <c r="AL870" i="34"/>
  <c r="AK870" i="34"/>
  <c r="AJ870" i="34"/>
  <c r="AL869" i="34"/>
  <c r="AK869" i="34"/>
  <c r="AJ869" i="34"/>
  <c r="AL868" i="34"/>
  <c r="AK868" i="34"/>
  <c r="AJ868" i="34"/>
  <c r="AL867" i="34"/>
  <c r="AK867" i="34"/>
  <c r="AJ867" i="34"/>
  <c r="AL866" i="34"/>
  <c r="AK866" i="34"/>
  <c r="AJ866" i="34"/>
  <c r="AL865" i="34"/>
  <c r="AK865" i="34"/>
  <c r="AJ865" i="34"/>
  <c r="AL864" i="34"/>
  <c r="AK864" i="34"/>
  <c r="AJ864" i="34"/>
  <c r="AL863" i="34"/>
  <c r="AK863" i="34"/>
  <c r="AJ863" i="34"/>
  <c r="AL862" i="34"/>
  <c r="AK862" i="34"/>
  <c r="AJ862" i="34"/>
  <c r="AL861" i="34"/>
  <c r="AK861" i="34"/>
  <c r="AJ861" i="34"/>
  <c r="AL860" i="34"/>
  <c r="AK860" i="34"/>
  <c r="AJ860" i="34"/>
  <c r="AL859" i="34"/>
  <c r="AK859" i="34"/>
  <c r="AJ859" i="34"/>
  <c r="AL858" i="34"/>
  <c r="AK858" i="34"/>
  <c r="AJ858" i="34"/>
  <c r="AL857" i="34"/>
  <c r="AK857" i="34"/>
  <c r="AJ857" i="34"/>
  <c r="AL856" i="34"/>
  <c r="AK856" i="34"/>
  <c r="AJ856" i="34"/>
  <c r="AL855" i="34"/>
  <c r="AK855" i="34"/>
  <c r="AJ855" i="34"/>
  <c r="AL854" i="34"/>
  <c r="AK854" i="34"/>
  <c r="AJ854" i="34"/>
  <c r="AL853" i="34"/>
  <c r="AK853" i="34"/>
  <c r="AJ853" i="34"/>
  <c r="AL852" i="34"/>
  <c r="AK852" i="34"/>
  <c r="AJ852" i="34"/>
  <c r="AL851" i="34"/>
  <c r="AK851" i="34"/>
  <c r="AJ851" i="34"/>
  <c r="AL850" i="34"/>
  <c r="AK850" i="34"/>
  <c r="AJ850" i="34"/>
  <c r="AL849" i="34"/>
  <c r="AK849" i="34"/>
  <c r="AJ849" i="34"/>
  <c r="AL848" i="34"/>
  <c r="AK848" i="34"/>
  <c r="AJ848" i="34"/>
  <c r="AL847" i="34"/>
  <c r="AK847" i="34"/>
  <c r="AJ847" i="34"/>
  <c r="AL846" i="34"/>
  <c r="AK846" i="34"/>
  <c r="AJ846" i="34"/>
  <c r="AL845" i="34"/>
  <c r="AK845" i="34"/>
  <c r="AJ845" i="34"/>
  <c r="AL844" i="34"/>
  <c r="AK844" i="34"/>
  <c r="AJ844" i="34"/>
  <c r="AL843" i="34"/>
  <c r="AK843" i="34"/>
  <c r="AJ843" i="34"/>
  <c r="AL842" i="34"/>
  <c r="AK842" i="34"/>
  <c r="AJ842" i="34"/>
  <c r="AL841" i="34"/>
  <c r="AK841" i="34"/>
  <c r="AJ841" i="34"/>
  <c r="AL840" i="34"/>
  <c r="AK840" i="34"/>
  <c r="AJ840" i="34"/>
  <c r="AL839" i="34"/>
  <c r="AK839" i="34"/>
  <c r="AJ839" i="34"/>
  <c r="AL838" i="34"/>
  <c r="AK838" i="34"/>
  <c r="AJ838" i="34"/>
  <c r="AL837" i="34"/>
  <c r="AK837" i="34"/>
  <c r="AJ837" i="34"/>
  <c r="AL836" i="34"/>
  <c r="AK836" i="34"/>
  <c r="AJ836" i="34"/>
  <c r="AL835" i="34"/>
  <c r="AK835" i="34"/>
  <c r="AJ835" i="34"/>
  <c r="AL834" i="34"/>
  <c r="AK834" i="34"/>
  <c r="AJ834" i="34"/>
  <c r="AL833" i="34"/>
  <c r="AK833" i="34"/>
  <c r="AJ833" i="34"/>
  <c r="AL832" i="34"/>
  <c r="AK832" i="34"/>
  <c r="AJ832" i="34"/>
  <c r="AL831" i="34"/>
  <c r="AK831" i="34"/>
  <c r="AJ831" i="34"/>
  <c r="AL830" i="34"/>
  <c r="AK830" i="34"/>
  <c r="AJ830" i="34"/>
  <c r="AL829" i="34"/>
  <c r="AK829" i="34"/>
  <c r="AJ829" i="34"/>
  <c r="AL828" i="34"/>
  <c r="AK828" i="34"/>
  <c r="AJ828" i="34"/>
  <c r="AL827" i="34"/>
  <c r="AK827" i="34"/>
  <c r="AJ827" i="34"/>
  <c r="AL826" i="34"/>
  <c r="AK826" i="34"/>
  <c r="AJ826" i="34"/>
  <c r="AL825" i="34"/>
  <c r="AK825" i="34"/>
  <c r="AJ825" i="34"/>
  <c r="AL824" i="34"/>
  <c r="AK824" i="34"/>
  <c r="AJ824" i="34"/>
  <c r="AL823" i="34"/>
  <c r="AK823" i="34"/>
  <c r="AJ823" i="34"/>
  <c r="AL822" i="34"/>
  <c r="AK822" i="34"/>
  <c r="AJ822" i="34"/>
  <c r="AL821" i="34"/>
  <c r="AK821" i="34"/>
  <c r="AJ821" i="34"/>
  <c r="AL820" i="34"/>
  <c r="AK820" i="34"/>
  <c r="AJ820" i="34"/>
  <c r="AL819" i="34"/>
  <c r="AK819" i="34"/>
  <c r="AJ819" i="34"/>
  <c r="AL818" i="34"/>
  <c r="AK818" i="34"/>
  <c r="AJ818" i="34"/>
  <c r="AL817" i="34"/>
  <c r="AK817" i="34"/>
  <c r="AJ817" i="34"/>
  <c r="AL816" i="34"/>
  <c r="AK816" i="34"/>
  <c r="AJ816" i="34"/>
  <c r="AL815" i="34"/>
  <c r="AK815" i="34"/>
  <c r="AJ815" i="34"/>
  <c r="AL814" i="34"/>
  <c r="AK814" i="34"/>
  <c r="AJ814" i="34"/>
  <c r="AL813" i="34"/>
  <c r="AK813" i="34"/>
  <c r="AJ813" i="34"/>
  <c r="AL812" i="34"/>
  <c r="AK812" i="34"/>
  <c r="AJ812" i="34"/>
  <c r="AL811" i="34"/>
  <c r="AK811" i="34"/>
  <c r="AJ811" i="34"/>
  <c r="AL810" i="34"/>
  <c r="AK810" i="34"/>
  <c r="AJ810" i="34"/>
  <c r="AL809" i="34"/>
  <c r="AK809" i="34"/>
  <c r="AJ809" i="34"/>
  <c r="AL808" i="34"/>
  <c r="AK808" i="34"/>
  <c r="AJ808" i="34"/>
  <c r="AL807" i="34"/>
  <c r="AK807" i="34"/>
  <c r="AJ807" i="34"/>
  <c r="AL806" i="34"/>
  <c r="AK806" i="34"/>
  <c r="AJ806" i="34"/>
  <c r="AL805" i="34"/>
  <c r="AK805" i="34"/>
  <c r="AJ805" i="34"/>
  <c r="AL804" i="34"/>
  <c r="AK804" i="34"/>
  <c r="AJ804" i="34"/>
  <c r="AL803" i="34"/>
  <c r="AK803" i="34"/>
  <c r="AJ803" i="34"/>
  <c r="AL802" i="34"/>
  <c r="AK802" i="34"/>
  <c r="AJ802" i="34"/>
  <c r="AL801" i="34"/>
  <c r="AK801" i="34"/>
  <c r="AJ801" i="34"/>
  <c r="AL800" i="34"/>
  <c r="AK800" i="34"/>
  <c r="AJ800" i="34"/>
  <c r="AL799" i="34"/>
  <c r="AK799" i="34"/>
  <c r="AJ799" i="34"/>
  <c r="AL798" i="34"/>
  <c r="AK798" i="34"/>
  <c r="AJ798" i="34"/>
  <c r="AL797" i="34"/>
  <c r="AK797" i="34"/>
  <c r="AJ797" i="34"/>
  <c r="AL796" i="34"/>
  <c r="AK796" i="34"/>
  <c r="AJ796" i="34"/>
  <c r="AL795" i="34"/>
  <c r="AK795" i="34"/>
  <c r="AJ795" i="34"/>
  <c r="AL794" i="34"/>
  <c r="AK794" i="34"/>
  <c r="AJ794" i="34"/>
  <c r="AL793" i="34"/>
  <c r="AK793" i="34"/>
  <c r="AJ793" i="34"/>
  <c r="AL792" i="34"/>
  <c r="AK792" i="34"/>
  <c r="AJ792" i="34"/>
  <c r="AL791" i="34"/>
  <c r="AK791" i="34"/>
  <c r="AJ791" i="34"/>
  <c r="AL790" i="34"/>
  <c r="AK790" i="34"/>
  <c r="AJ790" i="34"/>
  <c r="AL789" i="34"/>
  <c r="AK789" i="34"/>
  <c r="AJ789" i="34"/>
  <c r="AL788" i="34"/>
  <c r="AK788" i="34"/>
  <c r="AJ788" i="34"/>
  <c r="AL787" i="34"/>
  <c r="AK787" i="34"/>
  <c r="AJ787" i="34"/>
  <c r="AL786" i="34"/>
  <c r="AK786" i="34"/>
  <c r="AJ786" i="34"/>
  <c r="AL785" i="34"/>
  <c r="AK785" i="34"/>
  <c r="AJ785" i="34"/>
  <c r="AL784" i="34"/>
  <c r="AK784" i="34"/>
  <c r="AJ784" i="34"/>
  <c r="AL783" i="34"/>
  <c r="AK783" i="34"/>
  <c r="AJ783" i="34"/>
  <c r="AL782" i="34"/>
  <c r="AK782" i="34"/>
  <c r="AJ782" i="34"/>
  <c r="AL781" i="34"/>
  <c r="AK781" i="34"/>
  <c r="AJ781" i="34"/>
  <c r="AL780" i="34"/>
  <c r="AK780" i="34"/>
  <c r="AJ780" i="34"/>
  <c r="AL779" i="34"/>
  <c r="AK779" i="34"/>
  <c r="AJ779" i="34"/>
  <c r="AL778" i="34"/>
  <c r="AK778" i="34"/>
  <c r="AJ778" i="34"/>
  <c r="AL777" i="34"/>
  <c r="AK777" i="34"/>
  <c r="AJ777" i="34"/>
  <c r="AL776" i="34"/>
  <c r="AK776" i="34"/>
  <c r="AJ776" i="34"/>
  <c r="AL775" i="34"/>
  <c r="AK775" i="34"/>
  <c r="AJ775" i="34"/>
  <c r="AL774" i="34"/>
  <c r="AK774" i="34"/>
  <c r="AJ774" i="34"/>
  <c r="AL773" i="34"/>
  <c r="AK773" i="34"/>
  <c r="AJ773" i="34"/>
  <c r="AL772" i="34"/>
  <c r="AK772" i="34"/>
  <c r="AJ772" i="34"/>
  <c r="AL771" i="34"/>
  <c r="AK771" i="34"/>
  <c r="AJ771" i="34"/>
  <c r="AL770" i="34"/>
  <c r="AK770" i="34"/>
  <c r="AJ770" i="34"/>
  <c r="AL769" i="34"/>
  <c r="AK769" i="34"/>
  <c r="AJ769" i="34"/>
  <c r="AL768" i="34"/>
  <c r="AK768" i="34"/>
  <c r="AJ768" i="34"/>
  <c r="AL767" i="34"/>
  <c r="AK767" i="34"/>
  <c r="AJ767" i="34"/>
  <c r="AL766" i="34"/>
  <c r="AK766" i="34"/>
  <c r="AJ766" i="34"/>
  <c r="AL765" i="34"/>
  <c r="AK765" i="34"/>
  <c r="AJ765" i="34"/>
  <c r="AL764" i="34"/>
  <c r="AK764" i="34"/>
  <c r="AJ764" i="34"/>
  <c r="AL763" i="34"/>
  <c r="AK763" i="34"/>
  <c r="AJ763" i="34"/>
  <c r="AL762" i="34"/>
  <c r="AK762" i="34"/>
  <c r="AJ762" i="34"/>
  <c r="AL761" i="34"/>
  <c r="AK761" i="34"/>
  <c r="AJ761" i="34"/>
  <c r="AL760" i="34"/>
  <c r="AK760" i="34"/>
  <c r="AJ760" i="34"/>
  <c r="AL759" i="34"/>
  <c r="AK759" i="34"/>
  <c r="AJ759" i="34"/>
  <c r="AL758" i="34"/>
  <c r="AK758" i="34"/>
  <c r="AJ758" i="34"/>
  <c r="AL757" i="34"/>
  <c r="AK757" i="34"/>
  <c r="AJ757" i="34"/>
  <c r="AL756" i="34"/>
  <c r="AK756" i="34"/>
  <c r="AJ756" i="34"/>
  <c r="AL755" i="34"/>
  <c r="AK755" i="34"/>
  <c r="AJ755" i="34"/>
  <c r="AL754" i="34"/>
  <c r="AK754" i="34"/>
  <c r="AJ754" i="34"/>
  <c r="AL753" i="34"/>
  <c r="AK753" i="34"/>
  <c r="AJ753" i="34"/>
  <c r="AL752" i="34"/>
  <c r="AK752" i="34"/>
  <c r="AJ752" i="34"/>
  <c r="AL751" i="34"/>
  <c r="AK751" i="34"/>
  <c r="AJ751" i="34"/>
  <c r="AL750" i="34"/>
  <c r="AK750" i="34"/>
  <c r="AJ750" i="34"/>
  <c r="AL749" i="34"/>
  <c r="AK749" i="34"/>
  <c r="AJ749" i="34"/>
  <c r="AL748" i="34"/>
  <c r="AK748" i="34"/>
  <c r="AJ748" i="34"/>
  <c r="AL747" i="34"/>
  <c r="AK747" i="34"/>
  <c r="AJ747" i="34"/>
  <c r="AL746" i="34"/>
  <c r="AK746" i="34"/>
  <c r="AJ746" i="34"/>
  <c r="AL745" i="34"/>
  <c r="AK745" i="34"/>
  <c r="AJ745" i="34"/>
  <c r="AL744" i="34"/>
  <c r="AK744" i="34"/>
  <c r="AJ744" i="34"/>
  <c r="AL743" i="34"/>
  <c r="AK743" i="34"/>
  <c r="AJ743" i="34"/>
  <c r="AL742" i="34"/>
  <c r="AK742" i="34"/>
  <c r="AJ742" i="34"/>
  <c r="AL741" i="34"/>
  <c r="AK741" i="34"/>
  <c r="AJ741" i="34"/>
  <c r="AL740" i="34"/>
  <c r="AK740" i="34"/>
  <c r="AJ740" i="34"/>
  <c r="AL739" i="34"/>
  <c r="AK739" i="34"/>
  <c r="AJ739" i="34"/>
  <c r="AL738" i="34"/>
  <c r="AK738" i="34"/>
  <c r="AJ738" i="34"/>
  <c r="AL737" i="34"/>
  <c r="AK737" i="34"/>
  <c r="AJ737" i="34"/>
  <c r="AL736" i="34"/>
  <c r="AK736" i="34"/>
  <c r="AJ736" i="34"/>
  <c r="AL735" i="34"/>
  <c r="AK735" i="34"/>
  <c r="AJ735" i="34"/>
  <c r="AL734" i="34"/>
  <c r="AK734" i="34"/>
  <c r="AJ734" i="34"/>
  <c r="AL733" i="34"/>
  <c r="AK733" i="34"/>
  <c r="AJ733" i="34"/>
  <c r="AL732" i="34"/>
  <c r="AK732" i="34"/>
  <c r="AJ732" i="34"/>
  <c r="AL731" i="34"/>
  <c r="AK731" i="34"/>
  <c r="AJ731" i="34"/>
  <c r="AL730" i="34"/>
  <c r="AK730" i="34"/>
  <c r="AJ730" i="34"/>
  <c r="AL729" i="34"/>
  <c r="AK729" i="34"/>
  <c r="AJ729" i="34"/>
  <c r="AL728" i="34"/>
  <c r="AK728" i="34"/>
  <c r="AJ728" i="34"/>
  <c r="AL727" i="34"/>
  <c r="AK727" i="34"/>
  <c r="AJ727" i="34"/>
  <c r="AL726" i="34"/>
  <c r="AK726" i="34"/>
  <c r="AJ726" i="34"/>
  <c r="AL725" i="34"/>
  <c r="AK725" i="34"/>
  <c r="AJ725" i="34"/>
  <c r="AL724" i="34"/>
  <c r="AK724" i="34"/>
  <c r="AJ724" i="34"/>
  <c r="AL723" i="34"/>
  <c r="AK723" i="34"/>
  <c r="AJ723" i="34"/>
  <c r="AL722" i="34"/>
  <c r="AK722" i="34"/>
  <c r="AJ722" i="34"/>
  <c r="AL721" i="34"/>
  <c r="AK721" i="34"/>
  <c r="AJ721" i="34"/>
  <c r="AL720" i="34"/>
  <c r="AK720" i="34"/>
  <c r="AJ720" i="34"/>
  <c r="AL719" i="34"/>
  <c r="AK719" i="34"/>
  <c r="AJ719" i="34"/>
  <c r="AL718" i="34"/>
  <c r="AK718" i="34"/>
  <c r="AJ718" i="34"/>
  <c r="AL717" i="34"/>
  <c r="AK717" i="34"/>
  <c r="AJ717" i="34"/>
  <c r="AL716" i="34"/>
  <c r="AK716" i="34"/>
  <c r="AJ716" i="34"/>
  <c r="AL715" i="34"/>
  <c r="AK715" i="34"/>
  <c r="AJ715" i="34"/>
  <c r="AL714" i="34"/>
  <c r="AK714" i="34"/>
  <c r="AJ714" i="34"/>
  <c r="AL713" i="34"/>
  <c r="AK713" i="34"/>
  <c r="AJ713" i="34"/>
  <c r="AL712" i="34"/>
  <c r="AK712" i="34"/>
  <c r="AJ712" i="34"/>
  <c r="AL711" i="34"/>
  <c r="AK711" i="34"/>
  <c r="AJ711" i="34"/>
  <c r="AL710" i="34"/>
  <c r="AK710" i="34"/>
  <c r="AJ710" i="34"/>
  <c r="AL709" i="34"/>
  <c r="AK709" i="34"/>
  <c r="AJ709" i="34"/>
  <c r="AL708" i="34"/>
  <c r="AK708" i="34"/>
  <c r="AJ708" i="34"/>
  <c r="AL707" i="34"/>
  <c r="AK707" i="34"/>
  <c r="AJ707" i="34"/>
  <c r="AL706" i="34"/>
  <c r="AK706" i="34"/>
  <c r="AJ706" i="34"/>
  <c r="AL705" i="34"/>
  <c r="AK705" i="34"/>
  <c r="AJ705" i="34"/>
  <c r="AL704" i="34"/>
  <c r="AK704" i="34"/>
  <c r="AJ704" i="34"/>
  <c r="AL703" i="34"/>
  <c r="AK703" i="34"/>
  <c r="AJ703" i="34"/>
  <c r="AL702" i="34"/>
  <c r="AK702" i="34"/>
  <c r="AJ702" i="34"/>
  <c r="AL701" i="34"/>
  <c r="AK701" i="34"/>
  <c r="AJ701" i="34"/>
  <c r="AL700" i="34"/>
  <c r="AK700" i="34"/>
  <c r="AJ700" i="34"/>
  <c r="AL699" i="34"/>
  <c r="AK699" i="34"/>
  <c r="AJ699" i="34"/>
  <c r="AL698" i="34"/>
  <c r="AK698" i="34"/>
  <c r="AJ698" i="34"/>
  <c r="AL697" i="34"/>
  <c r="AK697" i="34"/>
  <c r="AJ697" i="34"/>
  <c r="AL696" i="34"/>
  <c r="AK696" i="34"/>
  <c r="AJ696" i="34"/>
  <c r="AL695" i="34"/>
  <c r="AK695" i="34"/>
  <c r="AJ695" i="34"/>
  <c r="AL694" i="34"/>
  <c r="AK694" i="34"/>
  <c r="AJ694" i="34"/>
  <c r="AL693" i="34"/>
  <c r="AK693" i="34"/>
  <c r="AJ693" i="34"/>
  <c r="AL692" i="34"/>
  <c r="AK692" i="34"/>
  <c r="AJ692" i="34"/>
  <c r="AL691" i="34"/>
  <c r="AK691" i="34"/>
  <c r="AJ691" i="34"/>
  <c r="AL690" i="34"/>
  <c r="AK690" i="34"/>
  <c r="AJ690" i="34"/>
  <c r="AL689" i="34"/>
  <c r="AK689" i="34"/>
  <c r="AJ689" i="34"/>
  <c r="AL688" i="34"/>
  <c r="AK688" i="34"/>
  <c r="AJ688" i="34"/>
  <c r="AL687" i="34"/>
  <c r="AK687" i="34"/>
  <c r="AJ687" i="34"/>
  <c r="AL686" i="34"/>
  <c r="AK686" i="34"/>
  <c r="AJ686" i="34"/>
  <c r="AL685" i="34"/>
  <c r="AK685" i="34"/>
  <c r="AJ685" i="34"/>
  <c r="AL684" i="34"/>
  <c r="AK684" i="34"/>
  <c r="AJ684" i="34"/>
  <c r="AL683" i="34"/>
  <c r="AK683" i="34"/>
  <c r="AJ683" i="34"/>
  <c r="AL682" i="34"/>
  <c r="AK682" i="34"/>
  <c r="AJ682" i="34"/>
  <c r="AL681" i="34"/>
  <c r="AK681" i="34"/>
  <c r="AJ681" i="34"/>
  <c r="AL680" i="34"/>
  <c r="AK680" i="34"/>
  <c r="AJ680" i="34"/>
  <c r="AL679" i="34"/>
  <c r="AK679" i="34"/>
  <c r="AJ679" i="34"/>
  <c r="AL678" i="34"/>
  <c r="AK678" i="34"/>
  <c r="AJ678" i="34"/>
  <c r="AL677" i="34"/>
  <c r="AK677" i="34"/>
  <c r="AJ677" i="34"/>
  <c r="AL676" i="34"/>
  <c r="AK676" i="34"/>
  <c r="AJ676" i="34"/>
  <c r="AL675" i="34"/>
  <c r="AK675" i="34"/>
  <c r="AJ675" i="34"/>
  <c r="AL674" i="34"/>
  <c r="AK674" i="34"/>
  <c r="AJ674" i="34"/>
  <c r="AL673" i="34"/>
  <c r="AK673" i="34"/>
  <c r="AJ673" i="34"/>
  <c r="AL672" i="34"/>
  <c r="AK672" i="34"/>
  <c r="AJ672" i="34"/>
  <c r="AL671" i="34"/>
  <c r="AK671" i="34"/>
  <c r="AJ671" i="34"/>
  <c r="AL670" i="34"/>
  <c r="AK670" i="34"/>
  <c r="AJ670" i="34"/>
  <c r="AL669" i="34"/>
  <c r="AK669" i="34"/>
  <c r="AJ669" i="34"/>
  <c r="AL668" i="34"/>
  <c r="AK668" i="34"/>
  <c r="AJ668" i="34"/>
  <c r="AL667" i="34"/>
  <c r="AK667" i="34"/>
  <c r="AJ667" i="34"/>
  <c r="AL666" i="34"/>
  <c r="AK666" i="34"/>
  <c r="AJ666" i="34"/>
  <c r="AL665" i="34"/>
  <c r="AK665" i="34"/>
  <c r="AJ665" i="34"/>
  <c r="AL664" i="34"/>
  <c r="AK664" i="34"/>
  <c r="AJ664" i="34"/>
  <c r="AL663" i="34"/>
  <c r="AK663" i="34"/>
  <c r="AJ663" i="34"/>
  <c r="AL662" i="34"/>
  <c r="AK662" i="34"/>
  <c r="AJ662" i="34"/>
  <c r="AL661" i="34"/>
  <c r="AK661" i="34"/>
  <c r="AJ661" i="34"/>
  <c r="AL660" i="34"/>
  <c r="AK660" i="34"/>
  <c r="AJ660" i="34"/>
  <c r="AL659" i="34"/>
  <c r="AK659" i="34"/>
  <c r="AJ659" i="34"/>
  <c r="AL658" i="34"/>
  <c r="AK658" i="34"/>
  <c r="AJ658" i="34"/>
  <c r="AL657" i="34"/>
  <c r="AK657" i="34"/>
  <c r="AJ657" i="34"/>
  <c r="AL656" i="34"/>
  <c r="AK656" i="34"/>
  <c r="AJ656" i="34"/>
  <c r="AL655" i="34"/>
  <c r="AK655" i="34"/>
  <c r="AJ655" i="34"/>
  <c r="AL654" i="34"/>
  <c r="AK654" i="34"/>
  <c r="AJ654" i="34"/>
  <c r="AL653" i="34"/>
  <c r="AK653" i="34"/>
  <c r="AJ653" i="34"/>
  <c r="AL652" i="34"/>
  <c r="AK652" i="34"/>
  <c r="AJ652" i="34"/>
  <c r="AL651" i="34"/>
  <c r="AK651" i="34"/>
  <c r="AJ651" i="34"/>
  <c r="AL650" i="34"/>
  <c r="AK650" i="34"/>
  <c r="AJ650" i="34"/>
  <c r="AL649" i="34"/>
  <c r="AK649" i="34"/>
  <c r="AJ649" i="34"/>
  <c r="AL648" i="34"/>
  <c r="AK648" i="34"/>
  <c r="AJ648" i="34"/>
  <c r="AL647" i="34"/>
  <c r="AK647" i="34"/>
  <c r="AJ647" i="34"/>
  <c r="AL646" i="34"/>
  <c r="AK646" i="34"/>
  <c r="AJ646" i="34"/>
  <c r="AL645" i="34"/>
  <c r="AK645" i="34"/>
  <c r="AJ645" i="34"/>
  <c r="AL644" i="34"/>
  <c r="AK644" i="34"/>
  <c r="AJ644" i="34"/>
  <c r="AL643" i="34"/>
  <c r="AK643" i="34"/>
  <c r="AJ643" i="34"/>
  <c r="AL642" i="34"/>
  <c r="AK642" i="34"/>
  <c r="AJ642" i="34"/>
  <c r="AL641" i="34"/>
  <c r="AK641" i="34"/>
  <c r="AJ641" i="34"/>
  <c r="AL640" i="34"/>
  <c r="AK640" i="34"/>
  <c r="AJ640" i="34"/>
  <c r="AL639" i="34"/>
  <c r="AK639" i="34"/>
  <c r="AJ639" i="34"/>
  <c r="AL638" i="34"/>
  <c r="AK638" i="34"/>
  <c r="AJ638" i="34"/>
  <c r="AL637" i="34"/>
  <c r="AK637" i="34"/>
  <c r="AJ637" i="34"/>
  <c r="AL636" i="34"/>
  <c r="AK636" i="34"/>
  <c r="AJ636" i="34"/>
  <c r="AL635" i="34"/>
  <c r="AK635" i="34"/>
  <c r="AJ635" i="34"/>
  <c r="AL634" i="34"/>
  <c r="AK634" i="34"/>
  <c r="AJ634" i="34"/>
  <c r="AL633" i="34"/>
  <c r="AK633" i="34"/>
  <c r="AJ633" i="34"/>
  <c r="AL632" i="34"/>
  <c r="AK632" i="34"/>
  <c r="AJ632" i="34"/>
  <c r="AL631" i="34"/>
  <c r="AK631" i="34"/>
  <c r="AJ631" i="34"/>
  <c r="AL630" i="34"/>
  <c r="AK630" i="34"/>
  <c r="AJ630" i="34"/>
  <c r="AL629" i="34"/>
  <c r="AK629" i="34"/>
  <c r="AJ629" i="34"/>
  <c r="AL628" i="34"/>
  <c r="AK628" i="34"/>
  <c r="AJ628" i="34"/>
  <c r="AL627" i="34"/>
  <c r="AK627" i="34"/>
  <c r="AJ627" i="34"/>
  <c r="AL626" i="34"/>
  <c r="AK626" i="34"/>
  <c r="AJ626" i="34"/>
  <c r="AL625" i="34"/>
  <c r="AK625" i="34"/>
  <c r="AJ625" i="34"/>
  <c r="AL624" i="34"/>
  <c r="AK624" i="34"/>
  <c r="AJ624" i="34"/>
  <c r="AL623" i="34"/>
  <c r="AK623" i="34"/>
  <c r="AJ623" i="34"/>
  <c r="AL622" i="34"/>
  <c r="AK622" i="34"/>
  <c r="AJ622" i="34"/>
  <c r="AL621" i="34"/>
  <c r="AK621" i="34"/>
  <c r="AJ621" i="34"/>
  <c r="AL620" i="34"/>
  <c r="AK620" i="34"/>
  <c r="AJ620" i="34"/>
  <c r="AL619" i="34"/>
  <c r="AK619" i="34"/>
  <c r="AJ619" i="34"/>
  <c r="AL618" i="34"/>
  <c r="AK618" i="34"/>
  <c r="AJ618" i="34"/>
  <c r="AL617" i="34"/>
  <c r="AK617" i="34"/>
  <c r="AJ617" i="34"/>
  <c r="AL616" i="34"/>
  <c r="AK616" i="34"/>
  <c r="AJ616" i="34"/>
  <c r="AL615" i="34"/>
  <c r="AK615" i="34"/>
  <c r="AJ615" i="34"/>
  <c r="AL614" i="34"/>
  <c r="AK614" i="34"/>
  <c r="AJ614" i="34"/>
  <c r="AL613" i="34"/>
  <c r="AK613" i="34"/>
  <c r="AJ613" i="34"/>
  <c r="AL612" i="34"/>
  <c r="AK612" i="34"/>
  <c r="AJ612" i="34"/>
  <c r="AL611" i="34"/>
  <c r="AK611" i="34"/>
  <c r="AJ611" i="34"/>
  <c r="AL610" i="34"/>
  <c r="AK610" i="34"/>
  <c r="AJ610" i="34"/>
  <c r="AL609" i="34"/>
  <c r="AK609" i="34"/>
  <c r="AJ609" i="34"/>
  <c r="AL608" i="34"/>
  <c r="AK608" i="34"/>
  <c r="AJ608" i="34"/>
  <c r="AL607" i="34"/>
  <c r="AK607" i="34"/>
  <c r="AJ607" i="34"/>
  <c r="AL606" i="34"/>
  <c r="AK606" i="34"/>
  <c r="AJ606" i="34"/>
  <c r="AL605" i="34"/>
  <c r="AK605" i="34"/>
  <c r="AJ605" i="34"/>
  <c r="AL604" i="34"/>
  <c r="AK604" i="34"/>
  <c r="AJ604" i="34"/>
  <c r="AL603" i="34"/>
  <c r="AK603" i="34"/>
  <c r="AJ603" i="34"/>
  <c r="AL602" i="34"/>
  <c r="AK602" i="34"/>
  <c r="AJ602" i="34"/>
  <c r="AL601" i="34"/>
  <c r="AK601" i="34"/>
  <c r="AJ601" i="34"/>
  <c r="AL600" i="34"/>
  <c r="AK600" i="34"/>
  <c r="AJ600" i="34"/>
  <c r="AL599" i="34"/>
  <c r="AK599" i="34"/>
  <c r="AJ599" i="34"/>
  <c r="AL598" i="34"/>
  <c r="AK598" i="34"/>
  <c r="AJ598" i="34"/>
  <c r="AL597" i="34"/>
  <c r="AK597" i="34"/>
  <c r="AJ597" i="34"/>
  <c r="AL596" i="34"/>
  <c r="AK596" i="34"/>
  <c r="AJ596" i="34"/>
  <c r="AL595" i="34"/>
  <c r="AK595" i="34"/>
  <c r="AJ595" i="34"/>
  <c r="AL594" i="34"/>
  <c r="AK594" i="34"/>
  <c r="AJ594" i="34"/>
  <c r="AL593" i="34"/>
  <c r="AK593" i="34"/>
  <c r="AJ593" i="34"/>
  <c r="AL592" i="34"/>
  <c r="AK592" i="34"/>
  <c r="AJ592" i="34"/>
  <c r="AL591" i="34"/>
  <c r="AK591" i="34"/>
  <c r="AJ591" i="34"/>
  <c r="AL590" i="34"/>
  <c r="AK590" i="34"/>
  <c r="AJ590" i="34"/>
  <c r="AL589" i="34"/>
  <c r="AK589" i="34"/>
  <c r="AJ589" i="34"/>
  <c r="AL588" i="34"/>
  <c r="AK588" i="34"/>
  <c r="AJ588" i="34"/>
  <c r="AL587" i="34"/>
  <c r="AK587" i="34"/>
  <c r="AJ587" i="34"/>
  <c r="AL586" i="34"/>
  <c r="AK586" i="34"/>
  <c r="AJ586" i="34"/>
  <c r="AL585" i="34"/>
  <c r="AK585" i="34"/>
  <c r="AJ585" i="34"/>
  <c r="AL584" i="34"/>
  <c r="AK584" i="34"/>
  <c r="AJ584" i="34"/>
  <c r="AL583" i="34"/>
  <c r="AK583" i="34"/>
  <c r="AJ583" i="34"/>
  <c r="AL582" i="34"/>
  <c r="AK582" i="34"/>
  <c r="AJ582" i="34"/>
  <c r="AL581" i="34"/>
  <c r="AK581" i="34"/>
  <c r="AJ581" i="34"/>
  <c r="AL580" i="34"/>
  <c r="AK580" i="34"/>
  <c r="AJ580" i="34"/>
  <c r="AL579" i="34"/>
  <c r="AK579" i="34"/>
  <c r="AJ579" i="34"/>
  <c r="AL578" i="34"/>
  <c r="AK578" i="34"/>
  <c r="AJ578" i="34"/>
  <c r="AL577" i="34"/>
  <c r="AK577" i="34"/>
  <c r="AJ577" i="34"/>
  <c r="AL576" i="34"/>
  <c r="AK576" i="34"/>
  <c r="AJ576" i="34"/>
  <c r="AL575" i="34"/>
  <c r="AK575" i="34"/>
  <c r="AJ575" i="34"/>
  <c r="AL574" i="34"/>
  <c r="AK574" i="34"/>
  <c r="AJ574" i="34"/>
  <c r="AL573" i="34"/>
  <c r="AK573" i="34"/>
  <c r="AJ573" i="34"/>
  <c r="AL572" i="34"/>
  <c r="AK572" i="34"/>
  <c r="AJ572" i="34"/>
  <c r="AL571" i="34"/>
  <c r="AK571" i="34"/>
  <c r="AJ571" i="34"/>
  <c r="AL570" i="34"/>
  <c r="AK570" i="34"/>
  <c r="AJ570" i="34"/>
  <c r="AL569" i="34"/>
  <c r="AK569" i="34"/>
  <c r="AJ569" i="34"/>
  <c r="AL568" i="34"/>
  <c r="AK568" i="34"/>
  <c r="AJ568" i="34"/>
  <c r="AL567" i="34"/>
  <c r="AK567" i="34"/>
  <c r="AJ567" i="34"/>
  <c r="AL566" i="34"/>
  <c r="AK566" i="34"/>
  <c r="AJ566" i="34"/>
  <c r="AL565" i="34"/>
  <c r="AK565" i="34"/>
  <c r="AJ565" i="34"/>
  <c r="AL564" i="34"/>
  <c r="AK564" i="34"/>
  <c r="AJ564" i="34"/>
  <c r="AL563" i="34"/>
  <c r="AK563" i="34"/>
  <c r="AJ563" i="34"/>
  <c r="AL562" i="34"/>
  <c r="AK562" i="34"/>
  <c r="AJ562" i="34"/>
  <c r="AL561" i="34"/>
  <c r="AK561" i="34"/>
  <c r="AJ561" i="34"/>
  <c r="AL560" i="34"/>
  <c r="AK560" i="34"/>
  <c r="AJ560" i="34"/>
  <c r="AL559" i="34"/>
  <c r="AK559" i="34"/>
  <c r="AJ559" i="34"/>
  <c r="AL558" i="34"/>
  <c r="AK558" i="34"/>
  <c r="AJ558" i="34"/>
  <c r="AL557" i="34"/>
  <c r="AK557" i="34"/>
  <c r="AJ557" i="34"/>
  <c r="AL556" i="34"/>
  <c r="AK556" i="34"/>
  <c r="AJ556" i="34"/>
  <c r="AL555" i="34"/>
  <c r="AK555" i="34"/>
  <c r="AJ555" i="34"/>
  <c r="AL554" i="34"/>
  <c r="AK554" i="34"/>
  <c r="AJ554" i="34"/>
  <c r="AL553" i="34"/>
  <c r="AK553" i="34"/>
  <c r="AJ553" i="34"/>
  <c r="AL552" i="34"/>
  <c r="AK552" i="34"/>
  <c r="AJ552" i="34"/>
  <c r="AL551" i="34"/>
  <c r="AK551" i="34"/>
  <c r="AJ551" i="34"/>
  <c r="AL550" i="34"/>
  <c r="AK550" i="34"/>
  <c r="AJ550" i="34"/>
  <c r="AL549" i="34"/>
  <c r="AK549" i="34"/>
  <c r="AJ549" i="34"/>
  <c r="AL548" i="34"/>
  <c r="AK548" i="34"/>
  <c r="AJ548" i="34"/>
  <c r="AL547" i="34"/>
  <c r="AK547" i="34"/>
  <c r="AJ547" i="34"/>
  <c r="AL546" i="34"/>
  <c r="AK546" i="34"/>
  <c r="AJ546" i="34"/>
  <c r="AL545" i="34"/>
  <c r="AK545" i="34"/>
  <c r="AJ545" i="34"/>
  <c r="AL544" i="34"/>
  <c r="AK544" i="34"/>
  <c r="AJ544" i="34"/>
  <c r="AL543" i="34"/>
  <c r="AK543" i="34"/>
  <c r="AJ543" i="34"/>
  <c r="AL542" i="34"/>
  <c r="AK542" i="34"/>
  <c r="AJ542" i="34"/>
  <c r="AL541" i="34"/>
  <c r="AK541" i="34"/>
  <c r="AJ541" i="34"/>
  <c r="AL540" i="34"/>
  <c r="AK540" i="34"/>
  <c r="AJ540" i="34"/>
  <c r="AL539" i="34"/>
  <c r="AK539" i="34"/>
  <c r="AJ539" i="34"/>
  <c r="AL538" i="34"/>
  <c r="AK538" i="34"/>
  <c r="AJ538" i="34"/>
  <c r="AL537" i="34"/>
  <c r="AK537" i="34"/>
  <c r="AJ537" i="34"/>
  <c r="AL536" i="34"/>
  <c r="AK536" i="34"/>
  <c r="AJ536" i="34"/>
  <c r="AL535" i="34"/>
  <c r="AK535" i="34"/>
  <c r="AJ535" i="34"/>
  <c r="AL534" i="34"/>
  <c r="AK534" i="34"/>
  <c r="AJ534" i="34"/>
  <c r="AL533" i="34"/>
  <c r="AK533" i="34"/>
  <c r="AJ533" i="34"/>
  <c r="AL532" i="34"/>
  <c r="AK532" i="34"/>
  <c r="AJ532" i="34"/>
  <c r="AL531" i="34"/>
  <c r="AK531" i="34"/>
  <c r="AJ531" i="34"/>
  <c r="AL530" i="34"/>
  <c r="AK530" i="34"/>
  <c r="AJ530" i="34"/>
  <c r="AL529" i="34"/>
  <c r="AK529" i="34"/>
  <c r="AJ529" i="34"/>
  <c r="AL528" i="34"/>
  <c r="AK528" i="34"/>
  <c r="AJ528" i="34"/>
  <c r="AL527" i="34"/>
  <c r="AK527" i="34"/>
  <c r="AJ527" i="34"/>
  <c r="AL526" i="34"/>
  <c r="AK526" i="34"/>
  <c r="AJ526" i="34"/>
  <c r="AL525" i="34"/>
  <c r="AK525" i="34"/>
  <c r="AJ525" i="34"/>
  <c r="AL524" i="34"/>
  <c r="AK524" i="34"/>
  <c r="AJ524" i="34"/>
  <c r="AL523" i="34"/>
  <c r="AK523" i="34"/>
  <c r="AJ523" i="34"/>
  <c r="AL522" i="34"/>
  <c r="AK522" i="34"/>
  <c r="AJ522" i="34"/>
  <c r="AL521" i="34"/>
  <c r="AK521" i="34"/>
  <c r="AJ521" i="34"/>
  <c r="AL520" i="34"/>
  <c r="AK520" i="34"/>
  <c r="AJ520" i="34"/>
  <c r="AL519" i="34"/>
  <c r="AK519" i="34"/>
  <c r="AJ519" i="34"/>
  <c r="AL518" i="34"/>
  <c r="AK518" i="34"/>
  <c r="AJ518" i="34"/>
  <c r="AL517" i="34"/>
  <c r="AK517" i="34"/>
  <c r="AJ517" i="34"/>
  <c r="AL516" i="34"/>
  <c r="AK516" i="34"/>
  <c r="AJ516" i="34"/>
  <c r="AL515" i="34"/>
  <c r="AK515" i="34"/>
  <c r="AJ515" i="34"/>
  <c r="AL514" i="34"/>
  <c r="AK514" i="34"/>
  <c r="AJ514" i="34"/>
  <c r="AL513" i="34"/>
  <c r="AK513" i="34"/>
  <c r="AJ513" i="34"/>
  <c r="AL512" i="34"/>
  <c r="AK512" i="34"/>
  <c r="AJ512" i="34"/>
  <c r="AL511" i="34"/>
  <c r="AK511" i="34"/>
  <c r="AJ511" i="34"/>
  <c r="AL510" i="34"/>
  <c r="AK510" i="34"/>
  <c r="AJ510" i="34"/>
  <c r="AL509" i="34"/>
  <c r="AK509" i="34"/>
  <c r="AJ509" i="34"/>
  <c r="AL508" i="34"/>
  <c r="AK508" i="34"/>
  <c r="AJ508" i="34"/>
  <c r="AL507" i="34"/>
  <c r="AK507" i="34"/>
  <c r="AJ507" i="34"/>
  <c r="AL506" i="34"/>
  <c r="AK506" i="34"/>
  <c r="AJ506" i="34"/>
  <c r="AL505" i="34"/>
  <c r="AK505" i="34"/>
  <c r="AJ505" i="34"/>
  <c r="AL504" i="34"/>
  <c r="AK504" i="34"/>
  <c r="AJ504" i="34"/>
  <c r="AL503" i="34"/>
  <c r="AK503" i="34"/>
  <c r="AJ503" i="34"/>
  <c r="AL502" i="34"/>
  <c r="AK502" i="34"/>
  <c r="AJ502" i="34"/>
  <c r="AL501" i="34"/>
  <c r="AK501" i="34"/>
  <c r="AJ501" i="34"/>
  <c r="AL500" i="34"/>
  <c r="AK500" i="34"/>
  <c r="AJ500" i="34"/>
  <c r="AL499" i="34"/>
  <c r="AK499" i="34"/>
  <c r="AJ499" i="34"/>
  <c r="AL498" i="34"/>
  <c r="AK498" i="34"/>
  <c r="AJ498" i="34"/>
  <c r="AL497" i="34"/>
  <c r="AK497" i="34"/>
  <c r="AJ497" i="34"/>
  <c r="AL496" i="34"/>
  <c r="AK496" i="34"/>
  <c r="AJ496" i="34"/>
  <c r="AL495" i="34"/>
  <c r="AK495" i="34"/>
  <c r="AJ495" i="34"/>
  <c r="AL494" i="34"/>
  <c r="AK494" i="34"/>
  <c r="AJ494" i="34"/>
  <c r="AL493" i="34"/>
  <c r="AK493" i="34"/>
  <c r="AJ493" i="34"/>
  <c r="AL492" i="34"/>
  <c r="AK492" i="34"/>
  <c r="AJ492" i="34"/>
  <c r="AL491" i="34"/>
  <c r="AK491" i="34"/>
  <c r="AJ491" i="34"/>
  <c r="AL490" i="34"/>
  <c r="AK490" i="34"/>
  <c r="AJ490" i="34"/>
  <c r="AL489" i="34"/>
  <c r="AK489" i="34"/>
  <c r="AJ489" i="34"/>
  <c r="AL488" i="34"/>
  <c r="AK488" i="34"/>
  <c r="AJ488" i="34"/>
  <c r="AL487" i="34"/>
  <c r="AK487" i="34"/>
  <c r="AJ487" i="34"/>
  <c r="AL486" i="34"/>
  <c r="AK486" i="34"/>
  <c r="AJ486" i="34"/>
  <c r="AL485" i="34"/>
  <c r="AK485" i="34"/>
  <c r="AJ485" i="34"/>
  <c r="AL484" i="34"/>
  <c r="AK484" i="34"/>
  <c r="AJ484" i="34"/>
  <c r="AL483" i="34"/>
  <c r="AK483" i="34"/>
  <c r="AJ483" i="34"/>
  <c r="AL482" i="34"/>
  <c r="AK482" i="34"/>
  <c r="AJ482" i="34"/>
  <c r="AL481" i="34"/>
  <c r="AK481" i="34"/>
  <c r="AJ481" i="34"/>
  <c r="AL480" i="34"/>
  <c r="AK480" i="34"/>
  <c r="AJ480" i="34"/>
  <c r="AL479" i="34"/>
  <c r="AK479" i="34"/>
  <c r="AJ479" i="34"/>
  <c r="AL478" i="34"/>
  <c r="AK478" i="34"/>
  <c r="AJ478" i="34"/>
  <c r="AL477" i="34"/>
  <c r="AK477" i="34"/>
  <c r="AJ477" i="34"/>
  <c r="AL476" i="34"/>
  <c r="AK476" i="34"/>
  <c r="AJ476" i="34"/>
  <c r="AL475" i="34"/>
  <c r="AK475" i="34"/>
  <c r="AJ475" i="34"/>
  <c r="AL474" i="34"/>
  <c r="AK474" i="34"/>
  <c r="AJ474" i="34"/>
  <c r="AL473" i="34"/>
  <c r="AK473" i="34"/>
  <c r="AJ473" i="34"/>
  <c r="AL472" i="34"/>
  <c r="AK472" i="34"/>
  <c r="AJ472" i="34"/>
  <c r="AL471" i="34"/>
  <c r="AK471" i="34"/>
  <c r="AJ471" i="34"/>
  <c r="AL470" i="34"/>
  <c r="AK470" i="34"/>
  <c r="AJ470" i="34"/>
  <c r="AL469" i="34"/>
  <c r="AK469" i="34"/>
  <c r="AJ469" i="34"/>
  <c r="AL468" i="34"/>
  <c r="AK468" i="34"/>
  <c r="AJ468" i="34"/>
  <c r="AL467" i="34"/>
  <c r="AK467" i="34"/>
  <c r="AJ467" i="34"/>
  <c r="AL466" i="34"/>
  <c r="AK466" i="34"/>
  <c r="AJ466" i="34"/>
  <c r="AL465" i="34"/>
  <c r="AK465" i="34"/>
  <c r="AJ465" i="34"/>
  <c r="AL464" i="34"/>
  <c r="AK464" i="34"/>
  <c r="AJ464" i="34"/>
  <c r="AL463" i="34"/>
  <c r="AK463" i="34"/>
  <c r="AJ463" i="34"/>
  <c r="AL462" i="34"/>
  <c r="AK462" i="34"/>
  <c r="AJ462" i="34"/>
  <c r="AL461" i="34"/>
  <c r="AK461" i="34"/>
  <c r="AJ461" i="34"/>
  <c r="AL460" i="34"/>
  <c r="AK460" i="34"/>
  <c r="AJ460" i="34"/>
  <c r="AL459" i="34"/>
  <c r="AK459" i="34"/>
  <c r="AJ459" i="34"/>
  <c r="AL458" i="34"/>
  <c r="AK458" i="34"/>
  <c r="AJ458" i="34"/>
  <c r="AL457" i="34"/>
  <c r="AK457" i="34"/>
  <c r="AJ457" i="34"/>
  <c r="AL456" i="34"/>
  <c r="AK456" i="34"/>
  <c r="AJ456" i="34"/>
  <c r="AL455" i="34"/>
  <c r="AK455" i="34"/>
  <c r="AJ455" i="34"/>
  <c r="AL454" i="34"/>
  <c r="AK454" i="34"/>
  <c r="AJ454" i="34"/>
  <c r="AL453" i="34"/>
  <c r="AK453" i="34"/>
  <c r="AJ453" i="34"/>
  <c r="AL452" i="34"/>
  <c r="AK452" i="34"/>
  <c r="AJ452" i="34"/>
  <c r="AL451" i="34"/>
  <c r="AK451" i="34"/>
  <c r="AJ451" i="34"/>
  <c r="AL450" i="34"/>
  <c r="AK450" i="34"/>
  <c r="AJ450" i="34"/>
  <c r="AL449" i="34"/>
  <c r="AK449" i="34"/>
  <c r="AJ449" i="34"/>
  <c r="AL448" i="34"/>
  <c r="AK448" i="34"/>
  <c r="AJ448" i="34"/>
  <c r="AL447" i="34"/>
  <c r="AK447" i="34"/>
  <c r="AJ447" i="34"/>
  <c r="AL446" i="34"/>
  <c r="AK446" i="34"/>
  <c r="AJ446" i="34"/>
  <c r="AL445" i="34"/>
  <c r="AK445" i="34"/>
  <c r="AJ445" i="34"/>
  <c r="AL444" i="34"/>
  <c r="AK444" i="34"/>
  <c r="AJ444" i="34"/>
  <c r="AL443" i="34"/>
  <c r="AK443" i="34"/>
  <c r="AJ443" i="34"/>
  <c r="AL442" i="34"/>
  <c r="AK442" i="34"/>
  <c r="AJ442" i="34"/>
  <c r="AL441" i="34"/>
  <c r="AK441" i="34"/>
  <c r="AJ441" i="34"/>
  <c r="AL440" i="34"/>
  <c r="AK440" i="34"/>
  <c r="AJ440" i="34"/>
  <c r="AL439" i="34"/>
  <c r="AK439" i="34"/>
  <c r="AJ439" i="34"/>
  <c r="AL438" i="34"/>
  <c r="AK438" i="34"/>
  <c r="AJ438" i="34"/>
  <c r="AL437" i="34"/>
  <c r="AK437" i="34"/>
  <c r="AJ437" i="34"/>
  <c r="AL436" i="34"/>
  <c r="AK436" i="34"/>
  <c r="AJ436" i="34"/>
  <c r="AL435" i="34"/>
  <c r="AK435" i="34"/>
  <c r="AJ435" i="34"/>
  <c r="AL434" i="34"/>
  <c r="AK434" i="34"/>
  <c r="AJ434" i="34"/>
  <c r="AL433" i="34"/>
  <c r="AK433" i="34"/>
  <c r="AJ433" i="34"/>
  <c r="AL432" i="34"/>
  <c r="AK432" i="34"/>
  <c r="AJ432" i="34"/>
  <c r="AL431" i="34"/>
  <c r="AK431" i="34"/>
  <c r="AJ431" i="34"/>
  <c r="AL430" i="34"/>
  <c r="AK430" i="34"/>
  <c r="AJ430" i="34"/>
  <c r="AL429" i="34"/>
  <c r="AK429" i="34"/>
  <c r="AJ429" i="34"/>
  <c r="AL428" i="34"/>
  <c r="AK428" i="34"/>
  <c r="AJ428" i="34"/>
  <c r="AL427" i="34"/>
  <c r="AK427" i="34"/>
  <c r="AJ427" i="34"/>
  <c r="AL426" i="34"/>
  <c r="AK426" i="34"/>
  <c r="AJ426" i="34"/>
  <c r="AL425" i="34"/>
  <c r="AK425" i="34"/>
  <c r="AJ425" i="34"/>
  <c r="AL424" i="34"/>
  <c r="AK424" i="34"/>
  <c r="AJ424" i="34"/>
  <c r="AL423" i="34"/>
  <c r="AK423" i="34"/>
  <c r="AJ423" i="34"/>
  <c r="AL422" i="34"/>
  <c r="AK422" i="34"/>
  <c r="AJ422" i="34"/>
  <c r="AL421" i="34"/>
  <c r="AK421" i="34"/>
  <c r="AJ421" i="34"/>
  <c r="AL420" i="34"/>
  <c r="AK420" i="34"/>
  <c r="AJ420" i="34"/>
  <c r="AL419" i="34"/>
  <c r="AK419" i="34"/>
  <c r="AJ419" i="34"/>
  <c r="AL418" i="34"/>
  <c r="AK418" i="34"/>
  <c r="AJ418" i="34"/>
  <c r="AL417" i="34"/>
  <c r="AK417" i="34"/>
  <c r="AJ417" i="34"/>
  <c r="AL416" i="34"/>
  <c r="AK416" i="34"/>
  <c r="AJ416" i="34"/>
  <c r="AL415" i="34"/>
  <c r="AK415" i="34"/>
  <c r="AJ415" i="34"/>
  <c r="AL414" i="34"/>
  <c r="AK414" i="34"/>
  <c r="AJ414" i="34"/>
  <c r="AL413" i="34"/>
  <c r="AK413" i="34"/>
  <c r="AJ413" i="34"/>
  <c r="AL412" i="34"/>
  <c r="AK412" i="34"/>
  <c r="AJ412" i="34"/>
  <c r="AL411" i="34"/>
  <c r="AK411" i="34"/>
  <c r="AJ411" i="34"/>
  <c r="AL410" i="34"/>
  <c r="AK410" i="34"/>
  <c r="AJ410" i="34"/>
  <c r="AL409" i="34"/>
  <c r="AK409" i="34"/>
  <c r="AJ409" i="34"/>
  <c r="AL408" i="34"/>
  <c r="AK408" i="34"/>
  <c r="AJ408" i="34"/>
  <c r="AL407" i="34"/>
  <c r="AK407" i="34"/>
  <c r="AJ407" i="34"/>
  <c r="AL406" i="34"/>
  <c r="AK406" i="34"/>
  <c r="AJ406" i="34"/>
  <c r="AL405" i="34"/>
  <c r="AK405" i="34"/>
  <c r="AJ405" i="34"/>
  <c r="AL404" i="34"/>
  <c r="AK404" i="34"/>
  <c r="AJ404" i="34"/>
  <c r="AL403" i="34"/>
  <c r="AK403" i="34"/>
  <c r="AJ403" i="34"/>
  <c r="AL402" i="34"/>
  <c r="AK402" i="34"/>
  <c r="AJ402" i="34"/>
  <c r="AL401" i="34"/>
  <c r="AK401" i="34"/>
  <c r="AJ401" i="34"/>
  <c r="AL400" i="34"/>
  <c r="AK400" i="34"/>
  <c r="AJ400" i="34"/>
  <c r="AL399" i="34"/>
  <c r="AK399" i="34"/>
  <c r="AJ399" i="34"/>
  <c r="AL398" i="34"/>
  <c r="AK398" i="34"/>
  <c r="AJ398" i="34"/>
  <c r="AL397" i="34"/>
  <c r="AK397" i="34"/>
  <c r="AJ397" i="34"/>
  <c r="AL396" i="34"/>
  <c r="AK396" i="34"/>
  <c r="AJ396" i="34"/>
  <c r="AL395" i="34"/>
  <c r="AK395" i="34"/>
  <c r="AJ395" i="34"/>
  <c r="AL394" i="34"/>
  <c r="AK394" i="34"/>
  <c r="AJ394" i="34"/>
  <c r="AL393" i="34"/>
  <c r="AK393" i="34"/>
  <c r="AJ393" i="34"/>
  <c r="AL392" i="34"/>
  <c r="AK392" i="34"/>
  <c r="AJ392" i="34"/>
  <c r="AL391" i="34"/>
  <c r="AK391" i="34"/>
  <c r="AJ391" i="34"/>
  <c r="AL390" i="34"/>
  <c r="AK390" i="34"/>
  <c r="AJ390" i="34"/>
  <c r="AL389" i="34"/>
  <c r="AK389" i="34"/>
  <c r="AJ389" i="34"/>
  <c r="AL388" i="34"/>
  <c r="AK388" i="34"/>
  <c r="AJ388" i="34"/>
  <c r="AL387" i="34"/>
  <c r="AK387" i="34"/>
  <c r="AJ387" i="34"/>
  <c r="AL386" i="34"/>
  <c r="AK386" i="34"/>
  <c r="AJ386" i="34"/>
  <c r="AL385" i="34"/>
  <c r="AK385" i="34"/>
  <c r="AJ385" i="34"/>
  <c r="AL384" i="34"/>
  <c r="AK384" i="34"/>
  <c r="AJ384" i="34"/>
  <c r="AL383" i="34"/>
  <c r="AK383" i="34"/>
  <c r="AJ383" i="34"/>
  <c r="AL382" i="34"/>
  <c r="AK382" i="34"/>
  <c r="AJ382" i="34"/>
  <c r="AL381" i="34"/>
  <c r="AK381" i="34"/>
  <c r="AJ381" i="34"/>
  <c r="AL380" i="34"/>
  <c r="AK380" i="34"/>
  <c r="AJ380" i="34"/>
  <c r="AL379" i="34"/>
  <c r="AK379" i="34"/>
  <c r="AJ379" i="34"/>
  <c r="AL378" i="34"/>
  <c r="AK378" i="34"/>
  <c r="AJ378" i="34"/>
  <c r="AL377" i="34"/>
  <c r="AK377" i="34"/>
  <c r="AJ377" i="34"/>
  <c r="AL376" i="34"/>
  <c r="AK376" i="34"/>
  <c r="AJ376" i="34"/>
  <c r="AL375" i="34"/>
  <c r="AK375" i="34"/>
  <c r="AJ375" i="34"/>
  <c r="AL374" i="34"/>
  <c r="AK374" i="34"/>
  <c r="AJ374" i="34"/>
  <c r="AL373" i="34"/>
  <c r="AK373" i="34"/>
  <c r="AJ373" i="34"/>
  <c r="AL372" i="34"/>
  <c r="AK372" i="34"/>
  <c r="AJ372" i="34"/>
  <c r="AL371" i="34"/>
  <c r="AK371" i="34"/>
  <c r="AJ371" i="34"/>
  <c r="AL370" i="34"/>
  <c r="AK370" i="34"/>
  <c r="AJ370" i="34"/>
  <c r="AL369" i="34"/>
  <c r="AK369" i="34"/>
  <c r="AJ369" i="34"/>
  <c r="AL368" i="34"/>
  <c r="AK368" i="34"/>
  <c r="AJ368" i="34"/>
  <c r="AL367" i="34"/>
  <c r="AK367" i="34"/>
  <c r="AJ367" i="34"/>
  <c r="AL366" i="34"/>
  <c r="AK366" i="34"/>
  <c r="AJ366" i="34"/>
  <c r="AL365" i="34"/>
  <c r="AK365" i="34"/>
  <c r="AJ365" i="34"/>
  <c r="AL364" i="34"/>
  <c r="AK364" i="34"/>
  <c r="AJ364" i="34"/>
  <c r="AL363" i="34"/>
  <c r="AK363" i="34"/>
  <c r="AJ363" i="34"/>
  <c r="AL362" i="34"/>
  <c r="AK362" i="34"/>
  <c r="AJ362" i="34"/>
  <c r="AL361" i="34"/>
  <c r="AK361" i="34"/>
  <c r="AJ361" i="34"/>
  <c r="AL360" i="34"/>
  <c r="AK360" i="34"/>
  <c r="AJ360" i="34"/>
  <c r="AL359" i="34"/>
  <c r="AK359" i="34"/>
  <c r="AJ359" i="34"/>
  <c r="AL358" i="34"/>
  <c r="AK358" i="34"/>
  <c r="AJ358" i="34"/>
  <c r="AL357" i="34"/>
  <c r="AK357" i="34"/>
  <c r="AJ357" i="34"/>
  <c r="AL356" i="34"/>
  <c r="AK356" i="34"/>
  <c r="AJ356" i="34"/>
  <c r="AL355" i="34"/>
  <c r="AK355" i="34"/>
  <c r="AJ355" i="34"/>
  <c r="AL354" i="34"/>
  <c r="AK354" i="34"/>
  <c r="AJ354" i="34"/>
  <c r="AL353" i="34"/>
  <c r="AK353" i="34"/>
  <c r="AJ353" i="34"/>
  <c r="AL352" i="34"/>
  <c r="AK352" i="34"/>
  <c r="AJ352" i="34"/>
  <c r="AL351" i="34"/>
  <c r="AK351" i="34"/>
  <c r="AJ351" i="34"/>
  <c r="AL350" i="34"/>
  <c r="AK350" i="34"/>
  <c r="AJ350" i="34"/>
  <c r="AL349" i="34"/>
  <c r="AK349" i="34"/>
  <c r="AJ349" i="34"/>
  <c r="AL348" i="34"/>
  <c r="AK348" i="34"/>
  <c r="AJ348" i="34"/>
  <c r="AL347" i="34"/>
  <c r="AK347" i="34"/>
  <c r="AJ347" i="34"/>
  <c r="AL346" i="34"/>
  <c r="AK346" i="34"/>
  <c r="AJ346" i="34"/>
  <c r="AL345" i="34"/>
  <c r="AK345" i="34"/>
  <c r="AJ345" i="34"/>
  <c r="AL344" i="34"/>
  <c r="AK344" i="34"/>
  <c r="AJ344" i="34"/>
  <c r="AL343" i="34"/>
  <c r="AK343" i="34"/>
  <c r="AJ343" i="34"/>
  <c r="AL342" i="34"/>
  <c r="AK342" i="34"/>
  <c r="AJ342" i="34"/>
  <c r="AL341" i="34"/>
  <c r="AK341" i="34"/>
  <c r="AJ341" i="34"/>
  <c r="AL340" i="34"/>
  <c r="AK340" i="34"/>
  <c r="AJ340" i="34"/>
  <c r="AL339" i="34"/>
  <c r="AK339" i="34"/>
  <c r="AJ339" i="34"/>
  <c r="AL338" i="34"/>
  <c r="AK338" i="34"/>
  <c r="AJ338" i="34"/>
  <c r="AL337" i="34"/>
  <c r="AK337" i="34"/>
  <c r="AJ337" i="34"/>
  <c r="AL336" i="34"/>
  <c r="AK336" i="34"/>
  <c r="AJ336" i="34"/>
  <c r="AL335" i="34"/>
  <c r="AK335" i="34"/>
  <c r="AJ335" i="34"/>
  <c r="AL334" i="34"/>
  <c r="AK334" i="34"/>
  <c r="AJ334" i="34"/>
  <c r="AL333" i="34"/>
  <c r="AK333" i="34"/>
  <c r="AJ333" i="34"/>
  <c r="AL332" i="34"/>
  <c r="AK332" i="34"/>
  <c r="AJ332" i="34"/>
  <c r="AL331" i="34"/>
  <c r="AK331" i="34"/>
  <c r="AJ331" i="34"/>
  <c r="AL330" i="34"/>
  <c r="AK330" i="34"/>
  <c r="AJ330" i="34"/>
  <c r="AL329" i="34"/>
  <c r="AK329" i="34"/>
  <c r="AJ329" i="34"/>
  <c r="AL328" i="34"/>
  <c r="AK328" i="34"/>
  <c r="AJ328" i="34"/>
  <c r="AL327" i="34"/>
  <c r="AK327" i="34"/>
  <c r="AJ327" i="34"/>
  <c r="AL326" i="34"/>
  <c r="AK326" i="34"/>
  <c r="AJ326" i="34"/>
  <c r="AL325" i="34"/>
  <c r="AK325" i="34"/>
  <c r="AJ325" i="34"/>
  <c r="AL324" i="34"/>
  <c r="AK324" i="34"/>
  <c r="AJ324" i="34"/>
  <c r="AL323" i="34"/>
  <c r="AK323" i="34"/>
  <c r="AJ323" i="34"/>
  <c r="AL322" i="34"/>
  <c r="AK322" i="34"/>
  <c r="AJ322" i="34"/>
  <c r="AL321" i="34"/>
  <c r="AK321" i="34"/>
  <c r="AJ321" i="34"/>
  <c r="AL320" i="34"/>
  <c r="AK320" i="34"/>
  <c r="AJ320" i="34"/>
  <c r="AL319" i="34"/>
  <c r="AK319" i="34"/>
  <c r="AJ319" i="34"/>
  <c r="AL318" i="34"/>
  <c r="AK318" i="34"/>
  <c r="AJ318" i="34"/>
  <c r="AL317" i="34"/>
  <c r="AK317" i="34"/>
  <c r="AJ317" i="34"/>
  <c r="AL316" i="34"/>
  <c r="AK316" i="34"/>
  <c r="AJ316" i="34"/>
  <c r="AL315" i="34"/>
  <c r="AK315" i="34"/>
  <c r="AJ315" i="34"/>
  <c r="AL314" i="34"/>
  <c r="AK314" i="34"/>
  <c r="AJ314" i="34"/>
  <c r="AL313" i="34"/>
  <c r="AK313" i="34"/>
  <c r="AJ313" i="34"/>
  <c r="AL312" i="34"/>
  <c r="AK312" i="34"/>
  <c r="AJ312" i="34"/>
  <c r="AL311" i="34"/>
  <c r="AK311" i="34"/>
  <c r="AJ311" i="34"/>
  <c r="AL310" i="34"/>
  <c r="AK310" i="34"/>
  <c r="AJ310" i="34"/>
  <c r="AL309" i="34"/>
  <c r="AK309" i="34"/>
  <c r="AJ309" i="34"/>
  <c r="AL308" i="34"/>
  <c r="AK308" i="34"/>
  <c r="AJ308" i="34"/>
  <c r="AL307" i="34"/>
  <c r="AK307" i="34"/>
  <c r="AJ307" i="34"/>
  <c r="AL306" i="34"/>
  <c r="AK306" i="34"/>
  <c r="AJ306" i="34"/>
  <c r="AL305" i="34"/>
  <c r="AK305" i="34"/>
  <c r="AJ305" i="34"/>
  <c r="AL304" i="34"/>
  <c r="AK304" i="34"/>
  <c r="AJ304" i="34"/>
  <c r="AL303" i="34"/>
  <c r="AK303" i="34"/>
  <c r="AJ303" i="34"/>
  <c r="AL302" i="34"/>
  <c r="AK302" i="34"/>
  <c r="AJ302" i="34"/>
  <c r="AL301" i="34"/>
  <c r="AK301" i="34"/>
  <c r="AJ301" i="34"/>
  <c r="AL300" i="34"/>
  <c r="AK300" i="34"/>
  <c r="AJ300" i="34"/>
  <c r="AL299" i="34"/>
  <c r="AK299" i="34"/>
  <c r="AJ299" i="34"/>
  <c r="AL298" i="34"/>
  <c r="AK298" i="34"/>
  <c r="AJ298" i="34"/>
  <c r="AL297" i="34"/>
  <c r="AK297" i="34"/>
  <c r="AJ297" i="34"/>
  <c r="AL296" i="34"/>
  <c r="AK296" i="34"/>
  <c r="AJ296" i="34"/>
  <c r="AL295" i="34"/>
  <c r="AK295" i="34"/>
  <c r="AJ295" i="34"/>
  <c r="AL294" i="34"/>
  <c r="AK294" i="34"/>
  <c r="AJ294" i="34"/>
  <c r="AL293" i="34"/>
  <c r="AK293" i="34"/>
  <c r="AJ293" i="34"/>
  <c r="AL292" i="34"/>
  <c r="AK292" i="34"/>
  <c r="AJ292" i="34"/>
  <c r="AL291" i="34"/>
  <c r="AK291" i="34"/>
  <c r="AJ291" i="34"/>
  <c r="AL290" i="34"/>
  <c r="AK290" i="34"/>
  <c r="AJ290" i="34"/>
  <c r="AL289" i="34"/>
  <c r="AK289" i="34"/>
  <c r="AJ289" i="34"/>
  <c r="AL288" i="34"/>
  <c r="AK288" i="34"/>
  <c r="AJ288" i="34"/>
  <c r="AL287" i="34"/>
  <c r="AK287" i="34"/>
  <c r="AJ287" i="34"/>
  <c r="AL286" i="34"/>
  <c r="AK286" i="34"/>
  <c r="AJ286" i="34"/>
  <c r="AL285" i="34"/>
  <c r="AK285" i="34"/>
  <c r="AJ285" i="34"/>
  <c r="AL284" i="34"/>
  <c r="AK284" i="34"/>
  <c r="AJ284" i="34"/>
  <c r="AL283" i="34"/>
  <c r="AK283" i="34"/>
  <c r="AJ283" i="34"/>
  <c r="AL282" i="34"/>
  <c r="AK282" i="34"/>
  <c r="AJ282" i="34"/>
  <c r="AL281" i="34"/>
  <c r="AK281" i="34"/>
  <c r="AJ281" i="34"/>
  <c r="AL280" i="34"/>
  <c r="AK280" i="34"/>
  <c r="AJ280" i="34"/>
  <c r="AL279" i="34"/>
  <c r="AK279" i="34"/>
  <c r="AJ279" i="34"/>
  <c r="AL278" i="34"/>
  <c r="AK278" i="34"/>
  <c r="AJ278" i="34"/>
  <c r="AL277" i="34"/>
  <c r="AK277" i="34"/>
  <c r="AJ277" i="34"/>
  <c r="AL276" i="34"/>
  <c r="AK276" i="34"/>
  <c r="AJ276" i="34"/>
  <c r="AL275" i="34"/>
  <c r="AK275" i="34"/>
  <c r="AJ275" i="34"/>
  <c r="AL274" i="34"/>
  <c r="AK274" i="34"/>
  <c r="AJ274" i="34"/>
  <c r="AL273" i="34"/>
  <c r="AK273" i="34"/>
  <c r="AJ273" i="34"/>
  <c r="AL272" i="34"/>
  <c r="AK272" i="34"/>
  <c r="AJ272" i="34"/>
  <c r="AL271" i="34"/>
  <c r="AK271" i="34"/>
  <c r="AJ271" i="34"/>
  <c r="AL270" i="34"/>
  <c r="AK270" i="34"/>
  <c r="AJ270" i="34"/>
  <c r="AL269" i="34"/>
  <c r="AK269" i="34"/>
  <c r="AJ269" i="34"/>
  <c r="AL268" i="34"/>
  <c r="AK268" i="34"/>
  <c r="AJ268" i="34"/>
  <c r="AL267" i="34"/>
  <c r="AK267" i="34"/>
  <c r="AJ267" i="34"/>
  <c r="AL266" i="34"/>
  <c r="AK266" i="34"/>
  <c r="AJ266" i="34"/>
  <c r="AL265" i="34"/>
  <c r="AK265" i="34"/>
  <c r="AJ265" i="34"/>
  <c r="AL264" i="34"/>
  <c r="AK264" i="34"/>
  <c r="AJ264" i="34"/>
  <c r="AL263" i="34"/>
  <c r="AK263" i="34"/>
  <c r="AJ263" i="34"/>
  <c r="AL262" i="34"/>
  <c r="AK262" i="34"/>
  <c r="AJ262" i="34"/>
  <c r="AL261" i="34"/>
  <c r="AK261" i="34"/>
  <c r="AJ261" i="34"/>
  <c r="AL260" i="34"/>
  <c r="AK260" i="34"/>
  <c r="AJ260" i="34"/>
  <c r="AL259" i="34"/>
  <c r="AK259" i="34"/>
  <c r="AJ259" i="34"/>
  <c r="AL258" i="34"/>
  <c r="AK258" i="34"/>
  <c r="AJ258" i="34"/>
  <c r="AL257" i="34"/>
  <c r="AK257" i="34"/>
  <c r="AJ257" i="34"/>
  <c r="AL256" i="34"/>
  <c r="AK256" i="34"/>
  <c r="AJ256" i="34"/>
  <c r="AL255" i="34"/>
  <c r="AK255" i="34"/>
  <c r="AJ255" i="34"/>
  <c r="AL254" i="34"/>
  <c r="AK254" i="34"/>
  <c r="AJ254" i="34"/>
  <c r="AL253" i="34"/>
  <c r="AK253" i="34"/>
  <c r="AJ253" i="34"/>
  <c r="AL252" i="34"/>
  <c r="AK252" i="34"/>
  <c r="AJ252" i="34"/>
  <c r="AL251" i="34"/>
  <c r="AK251" i="34"/>
  <c r="AJ251" i="34"/>
  <c r="AL250" i="34"/>
  <c r="AK250" i="34"/>
  <c r="AJ250" i="34"/>
  <c r="AL249" i="34"/>
  <c r="AK249" i="34"/>
  <c r="AJ249" i="34"/>
  <c r="AL248" i="34"/>
  <c r="AK248" i="34"/>
  <c r="AJ248" i="34"/>
  <c r="AL247" i="34"/>
  <c r="AK247" i="34"/>
  <c r="AJ247" i="34"/>
  <c r="AL246" i="34"/>
  <c r="AK246" i="34"/>
  <c r="AJ246" i="34"/>
  <c r="AL245" i="34"/>
  <c r="AK245" i="34"/>
  <c r="AJ245" i="34"/>
  <c r="AL244" i="34"/>
  <c r="AK244" i="34"/>
  <c r="AJ244" i="34"/>
  <c r="AL243" i="34"/>
  <c r="AK243" i="34"/>
  <c r="AJ243" i="34"/>
  <c r="AL242" i="34"/>
  <c r="AK242" i="34"/>
  <c r="AJ242" i="34"/>
  <c r="AL241" i="34"/>
  <c r="AK241" i="34"/>
  <c r="AJ241" i="34"/>
  <c r="AL240" i="34"/>
  <c r="AK240" i="34"/>
  <c r="AJ240" i="34"/>
  <c r="AL239" i="34"/>
  <c r="AK239" i="34"/>
  <c r="AJ239" i="34"/>
  <c r="AL238" i="34"/>
  <c r="AK238" i="34"/>
  <c r="AJ238" i="34"/>
  <c r="AL237" i="34"/>
  <c r="AK237" i="34"/>
  <c r="AJ237" i="34"/>
  <c r="AL236" i="34"/>
  <c r="AK236" i="34"/>
  <c r="AJ236" i="34"/>
  <c r="AL235" i="34"/>
  <c r="AK235" i="34"/>
  <c r="AJ235" i="34"/>
  <c r="AL234" i="34"/>
  <c r="AK234" i="34"/>
  <c r="AJ234" i="34"/>
  <c r="AL233" i="34"/>
  <c r="AK233" i="34"/>
  <c r="AJ233" i="34"/>
  <c r="AL232" i="34"/>
  <c r="AK232" i="34"/>
  <c r="AJ232" i="34"/>
  <c r="AL231" i="34"/>
  <c r="AK231" i="34"/>
  <c r="AJ231" i="34"/>
  <c r="AL230" i="34"/>
  <c r="AK230" i="34"/>
  <c r="AJ230" i="34"/>
  <c r="AL229" i="34"/>
  <c r="AK229" i="34"/>
  <c r="AJ229" i="34"/>
  <c r="AL228" i="34"/>
  <c r="AK228" i="34"/>
  <c r="AJ228" i="34"/>
  <c r="AL227" i="34"/>
  <c r="AK227" i="34"/>
  <c r="AJ227" i="34"/>
  <c r="AL226" i="34"/>
  <c r="AK226" i="34"/>
  <c r="AJ226" i="34"/>
  <c r="AL225" i="34"/>
  <c r="AK225" i="34"/>
  <c r="AJ225" i="34"/>
  <c r="AL224" i="34"/>
  <c r="AK224" i="34"/>
  <c r="AJ224" i="34"/>
  <c r="AL223" i="34"/>
  <c r="AK223" i="34"/>
  <c r="AJ223" i="34"/>
  <c r="AL222" i="34"/>
  <c r="AK222" i="34"/>
  <c r="AJ222" i="34"/>
  <c r="AL221" i="34"/>
  <c r="AK221" i="34"/>
  <c r="AJ221" i="34"/>
  <c r="AL220" i="34"/>
  <c r="AK220" i="34"/>
  <c r="AJ220" i="34"/>
  <c r="AL219" i="34"/>
  <c r="AK219" i="34"/>
  <c r="AJ219" i="34"/>
  <c r="AL218" i="34"/>
  <c r="AK218" i="34"/>
  <c r="AJ218" i="34"/>
  <c r="AL217" i="34"/>
  <c r="AK217" i="34"/>
  <c r="AJ217" i="34"/>
  <c r="AL216" i="34"/>
  <c r="AK216" i="34"/>
  <c r="AJ216" i="34"/>
  <c r="AL215" i="34"/>
  <c r="AK215" i="34"/>
  <c r="AJ215" i="34"/>
  <c r="AL214" i="34"/>
  <c r="AK214" i="34"/>
  <c r="AJ214" i="34"/>
  <c r="AL213" i="34"/>
  <c r="AK213" i="34"/>
  <c r="AJ213" i="34"/>
  <c r="AL212" i="34"/>
  <c r="AK212" i="34"/>
  <c r="AJ212" i="34"/>
  <c r="AL211" i="34"/>
  <c r="AK211" i="34"/>
  <c r="AJ211" i="34"/>
  <c r="AL210" i="34"/>
  <c r="AK210" i="34"/>
  <c r="AJ210" i="34"/>
  <c r="AL209" i="34"/>
  <c r="AK209" i="34"/>
  <c r="AJ209" i="34"/>
  <c r="AL208" i="34"/>
  <c r="AK208" i="34"/>
  <c r="AJ208" i="34"/>
  <c r="AL207" i="34"/>
  <c r="AK207" i="34"/>
  <c r="AJ207" i="34"/>
  <c r="AL206" i="34"/>
  <c r="AK206" i="34"/>
  <c r="AJ206" i="34"/>
  <c r="AL205" i="34"/>
  <c r="AK205" i="34"/>
  <c r="AJ205" i="34"/>
  <c r="AL204" i="34"/>
  <c r="AK204" i="34"/>
  <c r="AJ204" i="34"/>
  <c r="AL203" i="34"/>
  <c r="AK203" i="34"/>
  <c r="AJ203" i="34"/>
  <c r="AL202" i="34"/>
  <c r="AK202" i="34"/>
  <c r="AJ202" i="34"/>
  <c r="AL201" i="34"/>
  <c r="AK201" i="34"/>
  <c r="AJ201" i="34"/>
  <c r="AL200" i="34"/>
  <c r="AK200" i="34"/>
  <c r="AJ200" i="34"/>
  <c r="AL199" i="34"/>
  <c r="AK199" i="34"/>
  <c r="AJ199" i="34"/>
  <c r="AL198" i="34"/>
  <c r="AK198" i="34"/>
  <c r="AJ198" i="34"/>
  <c r="AL197" i="34"/>
  <c r="AK197" i="34"/>
  <c r="AJ197" i="34"/>
  <c r="AL196" i="34"/>
  <c r="AK196" i="34"/>
  <c r="AJ196" i="34"/>
  <c r="AL195" i="34"/>
  <c r="AK195" i="34"/>
  <c r="AJ195" i="34"/>
  <c r="AL194" i="34"/>
  <c r="AK194" i="34"/>
  <c r="AJ194" i="34"/>
  <c r="AL193" i="34"/>
  <c r="AK193" i="34"/>
  <c r="AJ193" i="34"/>
  <c r="AL192" i="34"/>
  <c r="AK192" i="34"/>
  <c r="AJ192" i="34"/>
  <c r="AL191" i="34"/>
  <c r="AK191" i="34"/>
  <c r="AJ191" i="34"/>
  <c r="AL190" i="34"/>
  <c r="AK190" i="34"/>
  <c r="AJ190" i="34"/>
  <c r="AL189" i="34"/>
  <c r="AK189" i="34"/>
  <c r="AJ189" i="34"/>
  <c r="AL188" i="34"/>
  <c r="AK188" i="34"/>
  <c r="AJ188" i="34"/>
  <c r="AL187" i="34"/>
  <c r="AK187" i="34"/>
  <c r="AJ187" i="34"/>
  <c r="AL186" i="34"/>
  <c r="AK186" i="34"/>
  <c r="AJ186" i="34"/>
  <c r="AL185" i="34"/>
  <c r="AK185" i="34"/>
  <c r="AJ185" i="34"/>
  <c r="AL184" i="34"/>
  <c r="AK184" i="34"/>
  <c r="AJ184" i="34"/>
  <c r="AL183" i="34"/>
  <c r="AK183" i="34"/>
  <c r="AJ183" i="34"/>
  <c r="AL182" i="34"/>
  <c r="AK182" i="34"/>
  <c r="AJ182" i="34"/>
  <c r="AL181" i="34"/>
  <c r="AK181" i="34"/>
  <c r="AJ181" i="34"/>
  <c r="AL180" i="34"/>
  <c r="AK180" i="34"/>
  <c r="AJ180" i="34"/>
  <c r="AL179" i="34"/>
  <c r="AK179" i="34"/>
  <c r="AJ179" i="34"/>
  <c r="AL178" i="34"/>
  <c r="AK178" i="34"/>
  <c r="AJ178" i="34"/>
  <c r="AL177" i="34"/>
  <c r="AK177" i="34"/>
  <c r="AJ177" i="34"/>
  <c r="AL176" i="34"/>
  <c r="AK176" i="34"/>
  <c r="AJ176" i="34"/>
  <c r="AL175" i="34"/>
  <c r="AK175" i="34"/>
  <c r="AJ175" i="34"/>
  <c r="AL174" i="34"/>
  <c r="AK174" i="34"/>
  <c r="AJ174" i="34"/>
  <c r="AL173" i="34"/>
  <c r="AK173" i="34"/>
  <c r="AJ173" i="34"/>
  <c r="AL172" i="34"/>
  <c r="AK172" i="34"/>
  <c r="AJ172" i="34"/>
  <c r="AL171" i="34"/>
  <c r="AK171" i="34"/>
  <c r="AJ171" i="34"/>
  <c r="AL170" i="34"/>
  <c r="AK170" i="34"/>
  <c r="AJ170" i="34"/>
  <c r="AL169" i="34"/>
  <c r="AK169" i="34"/>
  <c r="AJ169" i="34"/>
  <c r="AL168" i="34"/>
  <c r="AK168" i="34"/>
  <c r="AJ168" i="34"/>
  <c r="AL167" i="34"/>
  <c r="AK167" i="34"/>
  <c r="AJ167" i="34"/>
  <c r="AL166" i="34"/>
  <c r="AK166" i="34"/>
  <c r="AJ166" i="34"/>
  <c r="AL165" i="34"/>
  <c r="AK165" i="34"/>
  <c r="AJ165" i="34"/>
  <c r="AL164" i="34"/>
  <c r="AK164" i="34"/>
  <c r="AJ164" i="34"/>
  <c r="AL163" i="34"/>
  <c r="AK163" i="34"/>
  <c r="AJ163" i="34"/>
  <c r="AL162" i="34"/>
  <c r="AK162" i="34"/>
  <c r="AJ162" i="34"/>
  <c r="AL161" i="34"/>
  <c r="AK161" i="34"/>
  <c r="AJ161" i="34"/>
  <c r="AL160" i="34"/>
  <c r="AK160" i="34"/>
  <c r="AJ160" i="34"/>
  <c r="AL159" i="34"/>
  <c r="AK159" i="34"/>
  <c r="AJ159" i="34"/>
  <c r="AL158" i="34"/>
  <c r="AK158" i="34"/>
  <c r="AJ158" i="34"/>
  <c r="AL157" i="34"/>
  <c r="AK157" i="34"/>
  <c r="AJ157" i="34"/>
  <c r="AL156" i="34"/>
  <c r="AK156" i="34"/>
  <c r="AJ156" i="34"/>
  <c r="AL155" i="34"/>
  <c r="AK155" i="34"/>
  <c r="AJ155" i="34"/>
  <c r="AL154" i="34"/>
  <c r="AK154" i="34"/>
  <c r="AJ154" i="34"/>
  <c r="AL153" i="34"/>
  <c r="AK153" i="34"/>
  <c r="AJ153" i="34"/>
  <c r="AL152" i="34"/>
  <c r="AK152" i="34"/>
  <c r="AJ152" i="34"/>
  <c r="AL151" i="34"/>
  <c r="AK151" i="34"/>
  <c r="AJ151" i="34"/>
  <c r="AL150" i="34"/>
  <c r="AK150" i="34"/>
  <c r="AJ150" i="34"/>
  <c r="AL149" i="34"/>
  <c r="AK149" i="34"/>
  <c r="AJ149" i="34"/>
  <c r="AL148" i="34"/>
  <c r="AK148" i="34"/>
  <c r="AJ148" i="34"/>
  <c r="AL147" i="34"/>
  <c r="AK147" i="34"/>
  <c r="AJ147" i="34"/>
  <c r="AL146" i="34"/>
  <c r="AK146" i="34"/>
  <c r="AJ146" i="34"/>
  <c r="AL145" i="34"/>
  <c r="AK145" i="34"/>
  <c r="AJ145" i="34"/>
  <c r="AL144" i="34"/>
  <c r="AK144" i="34"/>
  <c r="AJ144" i="34"/>
  <c r="AL143" i="34"/>
  <c r="AK143" i="34"/>
  <c r="AJ143" i="34"/>
  <c r="AL142" i="34"/>
  <c r="AK142" i="34"/>
  <c r="AJ142" i="34"/>
  <c r="AL141" i="34"/>
  <c r="AK141" i="34"/>
  <c r="AJ141" i="34"/>
  <c r="AL140" i="34"/>
  <c r="AK140" i="34"/>
  <c r="AJ140" i="34"/>
  <c r="AL139" i="34"/>
  <c r="AK139" i="34"/>
  <c r="AJ139" i="34"/>
  <c r="AL138" i="34"/>
  <c r="AK138" i="34"/>
  <c r="AJ138" i="34"/>
  <c r="AL137" i="34"/>
  <c r="AK137" i="34"/>
  <c r="AJ137" i="34"/>
  <c r="AL136" i="34"/>
  <c r="AK136" i="34"/>
  <c r="AJ136" i="34"/>
  <c r="AL135" i="34"/>
  <c r="AK135" i="34"/>
  <c r="AJ135" i="34"/>
  <c r="AL134" i="34"/>
  <c r="AK134" i="34"/>
  <c r="AJ134" i="34"/>
  <c r="AL133" i="34"/>
  <c r="AK133" i="34"/>
  <c r="AJ133" i="34"/>
  <c r="AL132" i="34"/>
  <c r="AK132" i="34"/>
  <c r="AJ132" i="34"/>
  <c r="AL131" i="34"/>
  <c r="AK131" i="34"/>
  <c r="AJ131" i="34"/>
  <c r="AL130" i="34"/>
  <c r="AK130" i="34"/>
  <c r="AJ130" i="34"/>
  <c r="AL129" i="34"/>
  <c r="AK129" i="34"/>
  <c r="AJ129" i="34"/>
  <c r="AI129" i="34"/>
  <c r="AH129" i="34"/>
  <c r="AG129" i="34"/>
  <c r="AF129" i="34"/>
  <c r="AE129" i="34"/>
  <c r="AD129" i="34"/>
  <c r="AC129" i="34"/>
  <c r="AB129" i="34"/>
  <c r="AA129" i="34"/>
  <c r="Z129" i="34"/>
  <c r="Y129" i="34"/>
  <c r="X129" i="34"/>
  <c r="W129" i="34"/>
  <c r="AL128" i="34"/>
  <c r="AK128" i="34"/>
  <c r="AJ128" i="34"/>
  <c r="AL127" i="34"/>
  <c r="AK127" i="34"/>
  <c r="AJ127" i="34"/>
  <c r="AL126" i="34"/>
  <c r="AK126" i="34"/>
  <c r="AJ126" i="34"/>
  <c r="AI126" i="34"/>
  <c r="AH126" i="34"/>
  <c r="AG126" i="34"/>
  <c r="AF126" i="34"/>
  <c r="AE126" i="34"/>
  <c r="AD126" i="34"/>
  <c r="AC126" i="34"/>
  <c r="AB126" i="34"/>
  <c r="AA126" i="34"/>
  <c r="Z126" i="34"/>
  <c r="Y126" i="34"/>
  <c r="X126" i="34"/>
  <c r="W126" i="34"/>
  <c r="AL125" i="34"/>
  <c r="AK125" i="34"/>
  <c r="AJ125" i="34"/>
  <c r="AL124" i="34"/>
  <c r="AK124" i="34"/>
  <c r="AJ124" i="34"/>
  <c r="AI124" i="34"/>
  <c r="AH124" i="34"/>
  <c r="AG124" i="34"/>
  <c r="AF124" i="34"/>
  <c r="AE124" i="34"/>
  <c r="AD124" i="34"/>
  <c r="AC124" i="34"/>
  <c r="AB124" i="34"/>
  <c r="AA124" i="34"/>
  <c r="Z124" i="34"/>
  <c r="Y124" i="34"/>
  <c r="X124" i="34"/>
  <c r="W124" i="34"/>
  <c r="AL123" i="34"/>
  <c r="AK123" i="34"/>
  <c r="AJ123" i="34"/>
  <c r="AL122" i="34"/>
  <c r="AK122" i="34"/>
  <c r="AJ122" i="34"/>
  <c r="AL121" i="34"/>
  <c r="AK121" i="34"/>
  <c r="AJ121" i="34"/>
  <c r="AI121" i="34"/>
  <c r="AH121" i="34"/>
  <c r="AG121" i="34"/>
  <c r="AF121" i="34"/>
  <c r="AE121" i="34"/>
  <c r="AD121" i="34"/>
  <c r="AC121" i="34"/>
  <c r="AB121" i="34"/>
  <c r="AA121" i="34"/>
  <c r="Z121" i="34"/>
  <c r="Y121" i="34"/>
  <c r="X121" i="34"/>
  <c r="W121" i="34"/>
  <c r="AL120" i="34"/>
  <c r="AK120" i="34"/>
  <c r="AJ120" i="34"/>
  <c r="AL119" i="34"/>
  <c r="AK119" i="34"/>
  <c r="AJ119" i="34"/>
  <c r="AI119" i="34"/>
  <c r="AH119" i="34"/>
  <c r="AG119" i="34"/>
  <c r="AF119" i="34"/>
  <c r="AE119" i="34"/>
  <c r="AD119" i="34"/>
  <c r="AC119" i="34"/>
  <c r="AB119" i="34"/>
  <c r="AA119" i="34"/>
  <c r="Z119" i="34"/>
  <c r="Y119" i="34"/>
  <c r="X119" i="34"/>
  <c r="W119" i="34"/>
  <c r="AL118" i="34"/>
  <c r="AK118" i="34"/>
  <c r="AJ118" i="34"/>
  <c r="AL117" i="34"/>
  <c r="AK117" i="34"/>
  <c r="AJ117" i="34"/>
  <c r="AI117" i="34"/>
  <c r="AH117" i="34"/>
  <c r="AG117" i="34"/>
  <c r="AF117" i="34"/>
  <c r="AE117" i="34"/>
  <c r="AD117" i="34"/>
  <c r="AC117" i="34"/>
  <c r="AB117" i="34"/>
  <c r="AA117" i="34"/>
  <c r="Z117" i="34"/>
  <c r="Y117" i="34"/>
  <c r="X117" i="34"/>
  <c r="W117" i="34"/>
  <c r="AL116" i="34"/>
  <c r="AK116" i="34"/>
  <c r="AJ116" i="34"/>
  <c r="AL115" i="34"/>
  <c r="AK115" i="34"/>
  <c r="AJ115" i="34"/>
  <c r="AL114" i="34"/>
  <c r="AK114" i="34"/>
  <c r="AJ114" i="34"/>
  <c r="AI114" i="34"/>
  <c r="AH114" i="34"/>
  <c r="AG114" i="34"/>
  <c r="AF114" i="34"/>
  <c r="AE114" i="34"/>
  <c r="AD114" i="34"/>
  <c r="AC114" i="34"/>
  <c r="AB114" i="34"/>
  <c r="AA114" i="34"/>
  <c r="Z114" i="34"/>
  <c r="Y114" i="34"/>
  <c r="X114" i="34"/>
  <c r="W114" i="34"/>
  <c r="AL113" i="34"/>
  <c r="AK113" i="34"/>
  <c r="AJ113" i="34"/>
  <c r="AL112" i="34"/>
  <c r="AK112" i="34"/>
  <c r="AJ112" i="34"/>
  <c r="AL111" i="34"/>
  <c r="AK111" i="34"/>
  <c r="AJ111" i="34"/>
  <c r="AI111" i="34"/>
  <c r="AH111" i="34"/>
  <c r="AG111" i="34"/>
  <c r="AF111" i="34"/>
  <c r="AE111" i="34"/>
  <c r="AD111" i="34"/>
  <c r="AC111" i="34"/>
  <c r="AB111" i="34"/>
  <c r="AA111" i="34"/>
  <c r="Z111" i="34"/>
  <c r="Y111" i="34"/>
  <c r="X111" i="34"/>
  <c r="W111" i="34"/>
  <c r="AL110" i="34"/>
  <c r="AK110" i="34"/>
  <c r="AJ110" i="34"/>
  <c r="AL109" i="34"/>
  <c r="AK109" i="34"/>
  <c r="AJ109" i="34"/>
  <c r="AI109" i="34"/>
  <c r="AH109" i="34"/>
  <c r="AG109" i="34"/>
  <c r="AF109" i="34"/>
  <c r="AE109" i="34"/>
  <c r="AD109" i="34"/>
  <c r="AC109" i="34"/>
  <c r="AB109" i="34"/>
  <c r="AA109" i="34"/>
  <c r="Z109" i="34"/>
  <c r="Y109" i="34"/>
  <c r="X109" i="34"/>
  <c r="W109" i="34"/>
  <c r="AL108" i="34"/>
  <c r="AK108" i="34"/>
  <c r="AJ108" i="34"/>
  <c r="AL107" i="34"/>
  <c r="AK107" i="34"/>
  <c r="AJ107" i="34"/>
  <c r="AL106" i="34"/>
  <c r="AK106" i="34"/>
  <c r="AJ106" i="34"/>
  <c r="AL105" i="34"/>
  <c r="AK105" i="34"/>
  <c r="AJ105" i="34"/>
  <c r="AI105" i="34"/>
  <c r="AH105" i="34"/>
  <c r="AG105" i="34"/>
  <c r="AF105" i="34"/>
  <c r="AE105" i="34"/>
  <c r="AD105" i="34"/>
  <c r="AC105" i="34"/>
  <c r="AB105" i="34"/>
  <c r="AA105" i="34"/>
  <c r="Z105" i="34"/>
  <c r="Y105" i="34"/>
  <c r="X105" i="34"/>
  <c r="W105" i="34"/>
  <c r="AL104" i="34"/>
  <c r="AK104" i="34"/>
  <c r="AJ104" i="34"/>
  <c r="AL103" i="34"/>
  <c r="AK103" i="34"/>
  <c r="AJ103" i="34"/>
  <c r="AL102" i="34"/>
  <c r="AK102" i="34"/>
  <c r="AJ102" i="34"/>
  <c r="AI102" i="34"/>
  <c r="AH102" i="34"/>
  <c r="AG102" i="34"/>
  <c r="AF102" i="34"/>
  <c r="AE102" i="34"/>
  <c r="AD102" i="34"/>
  <c r="AC102" i="34"/>
  <c r="AB102" i="34"/>
  <c r="AA102" i="34"/>
  <c r="Z102" i="34"/>
  <c r="Y102" i="34"/>
  <c r="X102" i="34"/>
  <c r="W102" i="34"/>
  <c r="AL101" i="34"/>
  <c r="AK101" i="34"/>
  <c r="AJ101" i="34"/>
  <c r="AL100" i="34"/>
  <c r="AK100" i="34"/>
  <c r="AJ100" i="34"/>
  <c r="AI100" i="34"/>
  <c r="AH100" i="34"/>
  <c r="AG100" i="34"/>
  <c r="AF100" i="34"/>
  <c r="AE100" i="34"/>
  <c r="AD100" i="34"/>
  <c r="AC100" i="34"/>
  <c r="AB100" i="34"/>
  <c r="AA100" i="34"/>
  <c r="Z100" i="34"/>
  <c r="Y100" i="34"/>
  <c r="X100" i="34"/>
  <c r="W100" i="34"/>
  <c r="AL99" i="34"/>
  <c r="AK99" i="34"/>
  <c r="AJ99" i="34"/>
  <c r="AL98" i="34"/>
  <c r="AK98" i="34"/>
  <c r="AJ98" i="34"/>
  <c r="AL97" i="34"/>
  <c r="AK97" i="34"/>
  <c r="AJ97" i="34"/>
  <c r="AI97" i="34"/>
  <c r="AH97" i="34"/>
  <c r="AG97" i="34"/>
  <c r="AF97" i="34"/>
  <c r="AE97" i="34"/>
  <c r="AD97" i="34"/>
  <c r="AC97" i="34"/>
  <c r="AB97" i="34"/>
  <c r="AA97" i="34"/>
  <c r="Z97" i="34"/>
  <c r="Y97" i="34"/>
  <c r="X97" i="34"/>
  <c r="W97" i="34"/>
  <c r="AL96" i="34"/>
  <c r="AK96" i="34"/>
  <c r="AJ96" i="34"/>
  <c r="AL95" i="34"/>
  <c r="AK95" i="34"/>
  <c r="AJ95" i="34"/>
  <c r="AI95" i="34"/>
  <c r="AH95" i="34"/>
  <c r="AG95" i="34"/>
  <c r="AF95" i="34"/>
  <c r="AE95" i="34"/>
  <c r="AD95" i="34"/>
  <c r="AC95" i="34"/>
  <c r="AB95" i="34"/>
  <c r="AA95" i="34"/>
  <c r="Z95" i="34"/>
  <c r="Y95" i="34"/>
  <c r="X95" i="34"/>
  <c r="W95" i="34"/>
  <c r="AL94" i="34"/>
  <c r="AK94" i="34"/>
  <c r="AJ94" i="34"/>
  <c r="AL93" i="34"/>
  <c r="AK93" i="34"/>
  <c r="AJ93" i="34"/>
  <c r="AI93" i="34"/>
  <c r="AH93" i="34"/>
  <c r="AG93" i="34"/>
  <c r="AF93" i="34"/>
  <c r="AE93" i="34"/>
  <c r="AD93" i="34"/>
  <c r="AC93" i="34"/>
  <c r="AB93" i="34"/>
  <c r="AA93" i="34"/>
  <c r="Z93" i="34"/>
  <c r="Y93" i="34"/>
  <c r="X93" i="34"/>
  <c r="W93" i="34"/>
  <c r="AL92" i="34"/>
  <c r="AK92" i="34"/>
  <c r="AJ92" i="34"/>
  <c r="AL91" i="34"/>
  <c r="AK91" i="34"/>
  <c r="AJ91" i="34"/>
  <c r="AL90" i="34"/>
  <c r="AK90" i="34"/>
  <c r="AJ90" i="34"/>
  <c r="AI90" i="34"/>
  <c r="AH90" i="34"/>
  <c r="AG90" i="34"/>
  <c r="AF90" i="34"/>
  <c r="AE90" i="34"/>
  <c r="AD90" i="34"/>
  <c r="AC90" i="34"/>
  <c r="AB90" i="34"/>
  <c r="AA90" i="34"/>
  <c r="Z90" i="34"/>
  <c r="Y90" i="34"/>
  <c r="X90" i="34"/>
  <c r="W90" i="34"/>
  <c r="AL89" i="34"/>
  <c r="AK89" i="34"/>
  <c r="AJ89" i="34"/>
  <c r="AL88" i="34"/>
  <c r="AK88" i="34"/>
  <c r="AJ88" i="34"/>
  <c r="AL87" i="34"/>
  <c r="AK87" i="34"/>
  <c r="AJ87" i="34"/>
  <c r="AI87" i="34"/>
  <c r="AH87" i="34"/>
  <c r="AG87" i="34"/>
  <c r="AF87" i="34"/>
  <c r="AE87" i="34"/>
  <c r="AD87" i="34"/>
  <c r="AC87" i="34"/>
  <c r="AB87" i="34"/>
  <c r="AA87" i="34"/>
  <c r="Z87" i="34"/>
  <c r="Y87" i="34"/>
  <c r="X87" i="34"/>
  <c r="W87" i="34"/>
  <c r="AL86" i="34"/>
  <c r="AK86" i="34"/>
  <c r="AJ86" i="34"/>
  <c r="AL85" i="34"/>
  <c r="AK85" i="34"/>
  <c r="AJ85" i="34"/>
  <c r="AI85" i="34"/>
  <c r="AH85" i="34"/>
  <c r="AG85" i="34"/>
  <c r="AF85" i="34"/>
  <c r="AE85" i="34"/>
  <c r="AD85" i="34"/>
  <c r="AC85" i="34"/>
  <c r="AB85" i="34"/>
  <c r="AA85" i="34"/>
  <c r="Z85" i="34"/>
  <c r="Y85" i="34"/>
  <c r="X85" i="34"/>
  <c r="W85" i="34"/>
  <c r="AL84" i="34"/>
  <c r="AK84" i="34"/>
  <c r="AJ84" i="34"/>
  <c r="AL83" i="34"/>
  <c r="AK83" i="34"/>
  <c r="AJ83" i="34"/>
  <c r="AL82" i="34"/>
  <c r="AK82" i="34"/>
  <c r="AJ82" i="34"/>
  <c r="AL81" i="34"/>
  <c r="AK81" i="34"/>
  <c r="AJ81" i="34"/>
  <c r="AL80" i="34"/>
  <c r="AK80" i="34"/>
  <c r="AJ80" i="34"/>
  <c r="AL79" i="34"/>
  <c r="AK79" i="34"/>
  <c r="AJ79" i="34"/>
  <c r="AL78" i="34"/>
  <c r="AK78" i="34"/>
  <c r="AJ78" i="34"/>
  <c r="AL77" i="34"/>
  <c r="AK77" i="34"/>
  <c r="AJ77" i="34"/>
  <c r="AL76" i="34"/>
  <c r="AK76" i="34"/>
  <c r="AJ76" i="34"/>
  <c r="AL75" i="34"/>
  <c r="AK75" i="34"/>
  <c r="AJ75" i="34"/>
  <c r="AL74" i="34"/>
  <c r="AK74" i="34"/>
  <c r="AJ74" i="34"/>
  <c r="AL73" i="34"/>
  <c r="AK73" i="34"/>
  <c r="AJ73" i="34"/>
  <c r="AL72" i="34"/>
  <c r="AK72" i="34"/>
  <c r="AJ72" i="34"/>
  <c r="AL71" i="34"/>
  <c r="AK71" i="34"/>
  <c r="AJ71" i="34"/>
  <c r="AL70" i="34"/>
  <c r="AK70" i="34"/>
  <c r="AJ70" i="34"/>
  <c r="AL69" i="34"/>
  <c r="AK69" i="34"/>
  <c r="AJ69" i="34"/>
  <c r="AL68" i="34"/>
  <c r="AK68" i="34"/>
  <c r="AJ68" i="34"/>
  <c r="AL67" i="34"/>
  <c r="AK67" i="34"/>
  <c r="AJ67" i="34"/>
  <c r="AL66" i="34"/>
  <c r="AK66" i="34"/>
  <c r="AJ66" i="34"/>
  <c r="AL65" i="34"/>
  <c r="AK65" i="34"/>
  <c r="AJ65" i="34"/>
  <c r="AL64" i="34"/>
  <c r="AK64" i="34"/>
  <c r="AJ64" i="34"/>
  <c r="AL63" i="34"/>
  <c r="AK63" i="34"/>
  <c r="AJ63" i="34"/>
  <c r="AL62" i="34"/>
  <c r="AK62" i="34"/>
  <c r="AJ62" i="34"/>
  <c r="AL61" i="34"/>
  <c r="AK61" i="34"/>
  <c r="AJ61" i="34"/>
  <c r="AL60" i="34"/>
  <c r="AK60" i="34"/>
  <c r="AJ60" i="34"/>
  <c r="AL59" i="34"/>
  <c r="AK59" i="34"/>
  <c r="AJ59" i="34"/>
  <c r="AL58" i="34"/>
  <c r="AK58" i="34"/>
  <c r="AJ58" i="34"/>
  <c r="AL57" i="34"/>
  <c r="AK57" i="34"/>
  <c r="AJ57" i="34"/>
  <c r="AL56" i="34"/>
  <c r="AK56" i="34"/>
  <c r="AJ56" i="34"/>
  <c r="AL55" i="34"/>
  <c r="AK55" i="34"/>
  <c r="AJ55" i="34"/>
  <c r="AL54" i="34"/>
  <c r="AK54" i="34"/>
  <c r="AJ54" i="34"/>
  <c r="AL53" i="34"/>
  <c r="AK53" i="34"/>
  <c r="AJ53" i="34"/>
  <c r="AL52" i="34"/>
  <c r="AK52" i="34"/>
  <c r="AJ52" i="34"/>
  <c r="AL51" i="34"/>
  <c r="AK51" i="34"/>
  <c r="AJ51" i="34"/>
  <c r="AL50" i="34"/>
  <c r="AK50" i="34"/>
  <c r="AJ50" i="34"/>
  <c r="AL49" i="34"/>
  <c r="AK49" i="34"/>
  <c r="AJ49" i="34"/>
  <c r="AL48" i="34"/>
  <c r="AK48" i="34"/>
  <c r="AJ48" i="34"/>
  <c r="AL47" i="34"/>
  <c r="AK47" i="34"/>
  <c r="AJ47" i="34"/>
  <c r="AL46" i="34"/>
  <c r="AK46" i="34"/>
  <c r="AJ46" i="34"/>
  <c r="AL45" i="34"/>
  <c r="AK45" i="34"/>
  <c r="AJ45" i="34"/>
  <c r="AL44" i="34"/>
  <c r="AK44" i="34"/>
  <c r="AJ44" i="34"/>
  <c r="AL43" i="34"/>
  <c r="AK43" i="34"/>
  <c r="AJ43" i="34"/>
  <c r="AL42" i="34"/>
  <c r="AK42" i="34"/>
  <c r="AJ42" i="34"/>
  <c r="AL41" i="34"/>
  <c r="AK41" i="34"/>
  <c r="AJ41" i="34"/>
  <c r="AL40" i="34"/>
  <c r="AK40" i="34"/>
  <c r="AJ40" i="34"/>
  <c r="AL39" i="34"/>
  <c r="AK39" i="34"/>
  <c r="AJ39" i="34"/>
  <c r="AL38" i="34"/>
  <c r="AK38" i="34"/>
  <c r="AJ38" i="34"/>
  <c r="AL37" i="34"/>
  <c r="AK37" i="34"/>
  <c r="AJ37" i="34"/>
  <c r="AL36" i="34"/>
  <c r="AK36" i="34"/>
  <c r="AJ36" i="34"/>
  <c r="AL35" i="34"/>
  <c r="AK35" i="34"/>
  <c r="AJ35" i="34"/>
  <c r="AL34" i="34"/>
  <c r="AK34" i="34"/>
  <c r="AJ34" i="34"/>
  <c r="AL33" i="34"/>
  <c r="AK33" i="34"/>
  <c r="AJ33" i="34"/>
  <c r="AL32" i="34"/>
  <c r="AK32" i="34"/>
  <c r="AJ32" i="34"/>
  <c r="AL31" i="34"/>
  <c r="AK31" i="34"/>
  <c r="AJ31" i="34"/>
  <c r="AL30" i="34"/>
  <c r="AK30" i="34"/>
  <c r="AJ30" i="34"/>
  <c r="AL29" i="34"/>
  <c r="AK29" i="34"/>
  <c r="AJ29" i="34"/>
  <c r="AL28" i="34"/>
  <c r="AK28" i="34"/>
  <c r="AJ28" i="34"/>
  <c r="AL27" i="34"/>
  <c r="AK27" i="34"/>
  <c r="AJ27" i="34"/>
  <c r="AL26" i="34"/>
  <c r="AK26" i="34"/>
  <c r="AJ26" i="34"/>
  <c r="AL25" i="34"/>
  <c r="AK25" i="34"/>
  <c r="AJ25" i="34"/>
  <c r="AL24" i="34"/>
  <c r="AK24" i="34"/>
  <c r="AJ24" i="34"/>
  <c r="AL23" i="34"/>
  <c r="AK23" i="34"/>
  <c r="AJ23" i="34"/>
  <c r="AL22" i="34"/>
  <c r="AK22" i="34"/>
  <c r="AJ22" i="34"/>
  <c r="AL21" i="34"/>
  <c r="AK21" i="34"/>
  <c r="AJ21" i="34"/>
  <c r="AL20" i="34"/>
  <c r="AK20" i="34"/>
  <c r="AJ20" i="34"/>
  <c r="AL19" i="34"/>
  <c r="AK19" i="34"/>
  <c r="AJ19" i="34"/>
  <c r="X19" i="34"/>
  <c r="AL18" i="34"/>
  <c r="AK18" i="34"/>
  <c r="AJ18" i="34"/>
  <c r="AL17" i="34"/>
  <c r="AK17" i="34"/>
  <c r="AJ17" i="34"/>
  <c r="AL16" i="34"/>
  <c r="AK16" i="34"/>
  <c r="AJ16" i="34"/>
  <c r="AL15" i="34"/>
  <c r="AK15" i="34"/>
  <c r="AJ15" i="34"/>
  <c r="AL14" i="34"/>
  <c r="AK14" i="34"/>
  <c r="AJ14" i="34"/>
  <c r="AL13" i="34"/>
  <c r="AK13" i="34"/>
  <c r="AJ13" i="34"/>
  <c r="AL12" i="34"/>
  <c r="AK12" i="34"/>
  <c r="AJ12" i="34"/>
  <c r="AL11" i="34"/>
  <c r="AK11" i="34"/>
  <c r="AJ11" i="34"/>
  <c r="AL10" i="34"/>
  <c r="AK10" i="34"/>
  <c r="AJ10" i="34"/>
  <c r="AL9" i="34"/>
  <c r="AK9" i="34"/>
  <c r="AJ9" i="34"/>
  <c r="AL8" i="34"/>
  <c r="AK8" i="34"/>
  <c r="AJ8" i="34"/>
  <c r="AL7" i="34"/>
  <c r="AK7" i="34"/>
  <c r="AJ7" i="34"/>
  <c r="AL6" i="34"/>
  <c r="AK6" i="34"/>
  <c r="AJ6" i="34"/>
  <c r="AL5" i="34"/>
  <c r="AK5" i="34"/>
  <c r="AJ5" i="34"/>
  <c r="AF5" i="34"/>
  <c r="AE5" i="34"/>
  <c r="AD5" i="34"/>
  <c r="AC5" i="34"/>
  <c r="AB5" i="34"/>
  <c r="AA5" i="34"/>
  <c r="Y5" i="34"/>
  <c r="X5" i="34"/>
  <c r="W5" i="34"/>
  <c r="AL4" i="34"/>
  <c r="AK4" i="34"/>
  <c r="AJ4" i="34"/>
  <c r="AF4" i="34"/>
  <c r="AE4" i="34"/>
  <c r="AD4" i="34"/>
  <c r="AC4" i="34"/>
  <c r="AB4" i="34"/>
  <c r="AA4" i="34"/>
  <c r="Y4" i="34"/>
  <c r="X4" i="34"/>
  <c r="W4" i="34"/>
  <c r="AI3" i="34"/>
  <c r="AH3" i="34"/>
  <c r="AG3" i="34"/>
  <c r="AF3" i="34"/>
  <c r="AE3" i="34"/>
  <c r="AD3" i="34"/>
  <c r="AC3" i="34"/>
  <c r="AB3" i="34"/>
  <c r="AA3" i="34"/>
  <c r="Z3" i="34"/>
  <c r="Y3" i="34"/>
  <c r="X3" i="34"/>
  <c r="W3" i="34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G4" i="46"/>
  <c r="E4" i="46"/>
  <c r="C4" i="46"/>
  <c r="D7" i="47"/>
  <c r="D101" i="47" l="1"/>
  <c r="D103" i="47"/>
  <c r="D104" i="47"/>
  <c r="D105" i="47"/>
  <c r="D106" i="47"/>
  <c r="D108" i="47"/>
  <c r="D109" i="47"/>
  <c r="D110" i="47"/>
  <c r="D112" i="47"/>
  <c r="D113" i="47"/>
  <c r="D114" i="47"/>
  <c r="D115" i="47"/>
  <c r="D116" i="47"/>
  <c r="D117" i="47"/>
  <c r="D118" i="47"/>
  <c r="D119" i="47"/>
  <c r="D120" i="47"/>
  <c r="D121" i="47"/>
  <c r="D122" i="47"/>
  <c r="D123" i="47"/>
  <c r="D124" i="47"/>
  <c r="D125" i="47"/>
  <c r="D126" i="47"/>
  <c r="D127" i="47"/>
  <c r="D100" i="47"/>
  <c r="D72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9" i="47"/>
  <c r="D90" i="47"/>
  <c r="D91" i="47"/>
  <c r="D92" i="47"/>
  <c r="D93" i="47"/>
  <c r="D94" i="47"/>
  <c r="D95" i="47"/>
  <c r="D96" i="47"/>
  <c r="D97" i="47"/>
  <c r="D71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9" i="47"/>
  <c r="D61" i="47"/>
  <c r="D63" i="47"/>
  <c r="D64" i="47"/>
  <c r="D65" i="47"/>
  <c r="D66" i="47"/>
  <c r="D67" i="47"/>
  <c r="D68" i="47"/>
  <c r="D69" i="47"/>
  <c r="D44" i="47"/>
  <c r="D36" i="47"/>
  <c r="D37" i="47"/>
  <c r="D38" i="47"/>
  <c r="D39" i="47"/>
  <c r="D40" i="47"/>
  <c r="D41" i="47"/>
  <c r="D42" i="47"/>
  <c r="D35" i="47"/>
  <c r="D20" i="47"/>
  <c r="D21" i="47"/>
  <c r="D22" i="47"/>
  <c r="D23" i="47"/>
  <c r="D24" i="47"/>
  <c r="D25" i="47"/>
  <c r="D26" i="47"/>
  <c r="D27" i="47"/>
  <c r="D29" i="47"/>
  <c r="D30" i="47"/>
  <c r="D31" i="47"/>
  <c r="D32" i="47"/>
  <c r="D33" i="47"/>
  <c r="D3" i="47"/>
  <c r="D4" i="47"/>
  <c r="D5" i="47"/>
  <c r="D12" i="47"/>
  <c r="D13" i="47"/>
  <c r="D14" i="47"/>
  <c r="D15" i="47"/>
  <c r="D17" i="47"/>
  <c r="D18" i="47"/>
  <c r="D11" i="47"/>
  <c r="C17" i="46" l="1"/>
  <c r="C16" i="46"/>
  <c r="C15" i="46"/>
  <c r="C14" i="46"/>
  <c r="C13" i="46"/>
  <c r="C12" i="46"/>
  <c r="C11" i="46"/>
  <c r="C10" i="46"/>
  <c r="C9" i="46"/>
  <c r="C8" i="46"/>
  <c r="C7" i="46"/>
  <c r="C6" i="46"/>
  <c r="D43" i="50" l="1"/>
  <c r="E43" i="50"/>
  <c r="D44" i="50"/>
  <c r="E44" i="50"/>
  <c r="D45" i="50"/>
  <c r="E45" i="50"/>
  <c r="D46" i="50"/>
  <c r="E46" i="50"/>
  <c r="D47" i="50"/>
  <c r="E47" i="50"/>
  <c r="D48" i="50"/>
  <c r="E48" i="50"/>
  <c r="D49" i="50"/>
  <c r="E49" i="50"/>
  <c r="D50" i="50"/>
  <c r="E50" i="50"/>
  <c r="D51" i="50"/>
  <c r="E51" i="50"/>
  <c r="D52" i="50"/>
  <c r="E52" i="50"/>
  <c r="D53" i="50"/>
  <c r="E53" i="50"/>
  <c r="D54" i="50"/>
  <c r="E54" i="50"/>
  <c r="D55" i="50"/>
  <c r="E55" i="50"/>
  <c r="D56" i="50"/>
  <c r="E56" i="50"/>
  <c r="D57" i="50"/>
  <c r="E57" i="50"/>
  <c r="D58" i="50"/>
  <c r="E58" i="50"/>
  <c r="D20" i="50"/>
  <c r="E20" i="50"/>
  <c r="D21" i="50"/>
  <c r="E21" i="50"/>
  <c r="D22" i="50"/>
  <c r="E22" i="50"/>
  <c r="D23" i="50"/>
  <c r="E23" i="50"/>
  <c r="D24" i="50"/>
  <c r="E24" i="50"/>
  <c r="D25" i="50"/>
  <c r="E25" i="50"/>
  <c r="D26" i="50"/>
  <c r="E26" i="50"/>
  <c r="D27" i="50"/>
  <c r="E27" i="50"/>
  <c r="D28" i="50"/>
  <c r="E28" i="50"/>
  <c r="D29" i="50"/>
  <c r="E29" i="50"/>
  <c r="D30" i="50"/>
  <c r="E30" i="50"/>
  <c r="D31" i="50"/>
  <c r="E31" i="50"/>
  <c r="D32" i="50"/>
  <c r="E32" i="50"/>
  <c r="D33" i="50"/>
  <c r="E33" i="50"/>
  <c r="D34" i="50"/>
  <c r="E34" i="50"/>
  <c r="D35" i="50"/>
  <c r="E35" i="50"/>
  <c r="D36" i="50"/>
  <c r="E36" i="50"/>
  <c r="D37" i="50"/>
  <c r="E37" i="50"/>
  <c r="D38" i="50"/>
  <c r="E38" i="50"/>
  <c r="D39" i="50"/>
  <c r="E39" i="50"/>
  <c r="D40" i="50"/>
  <c r="E40" i="50"/>
  <c r="D41" i="50"/>
  <c r="E41" i="50"/>
  <c r="D42" i="50"/>
  <c r="E42" i="50"/>
  <c r="D5" i="50"/>
  <c r="E5" i="50"/>
  <c r="D6" i="50"/>
  <c r="E6" i="50"/>
  <c r="D7" i="50"/>
  <c r="E7" i="50"/>
  <c r="D8" i="50"/>
  <c r="E8" i="50"/>
  <c r="D9" i="50"/>
  <c r="E9" i="50"/>
  <c r="D10" i="50"/>
  <c r="E10" i="50"/>
  <c r="D11" i="50"/>
  <c r="E11" i="50"/>
  <c r="D12" i="50"/>
  <c r="E12" i="50"/>
  <c r="D13" i="50"/>
  <c r="E13" i="50"/>
  <c r="D14" i="50"/>
  <c r="E14" i="50"/>
  <c r="D15" i="50"/>
  <c r="E15" i="50"/>
  <c r="D16" i="50"/>
  <c r="E16" i="50"/>
  <c r="D17" i="50"/>
  <c r="E17" i="50"/>
  <c r="D18" i="50"/>
  <c r="E18" i="50"/>
  <c r="D19" i="50"/>
  <c r="E19" i="50"/>
  <c r="E4" i="50"/>
  <c r="D4" i="50"/>
  <c r="E127" i="47"/>
  <c r="F214" i="44" l="1"/>
  <c r="E214" i="44"/>
  <c r="D214" i="44"/>
  <c r="F205" i="44"/>
  <c r="E205" i="44"/>
  <c r="D205" i="44"/>
  <c r="F198" i="44"/>
  <c r="E198" i="44"/>
  <c r="D198" i="44"/>
  <c r="F197" i="44"/>
  <c r="E197" i="44"/>
  <c r="D197" i="44"/>
  <c r="F190" i="44"/>
  <c r="E190" i="44"/>
  <c r="D190" i="44"/>
  <c r="F189" i="44"/>
  <c r="E189" i="44"/>
  <c r="D189" i="44"/>
  <c r="F167" i="44"/>
  <c r="E167" i="44"/>
  <c r="D167" i="44"/>
  <c r="F165" i="44"/>
  <c r="E165" i="44"/>
  <c r="D165" i="44"/>
  <c r="F150" i="44"/>
  <c r="E150" i="44"/>
  <c r="D150" i="44"/>
  <c r="F148" i="44"/>
  <c r="E148" i="44"/>
  <c r="D148" i="44"/>
  <c r="F142" i="44"/>
  <c r="E142" i="44"/>
  <c r="D142" i="44"/>
  <c r="F140" i="44"/>
  <c r="E140" i="44"/>
  <c r="D140" i="44"/>
  <c r="F136" i="44"/>
  <c r="E136" i="44"/>
  <c r="D136" i="44"/>
  <c r="D95" i="44"/>
  <c r="E95" i="44"/>
  <c r="F95" i="44"/>
  <c r="D96" i="44"/>
  <c r="E96" i="44"/>
  <c r="F96" i="44"/>
  <c r="D97" i="44"/>
  <c r="E97" i="44"/>
  <c r="F97" i="44"/>
  <c r="F98" i="44"/>
  <c r="D99" i="44"/>
  <c r="E99" i="44"/>
  <c r="F99" i="44"/>
  <c r="F85" i="44"/>
  <c r="E85" i="44"/>
  <c r="D85" i="44"/>
  <c r="F83" i="44"/>
  <c r="E83" i="44"/>
  <c r="D83" i="44"/>
  <c r="F81" i="44"/>
  <c r="E81" i="44"/>
  <c r="D81" i="44"/>
  <c r="F80" i="44"/>
  <c r="E80" i="44"/>
  <c r="D80" i="44"/>
  <c r="F72" i="44"/>
  <c r="E72" i="44"/>
  <c r="D72" i="44"/>
  <c r="F68" i="44"/>
  <c r="F69" i="44"/>
  <c r="F70" i="44"/>
  <c r="F71" i="44"/>
  <c r="D66" i="44"/>
  <c r="E66" i="44"/>
  <c r="D67" i="44"/>
  <c r="E67" i="44"/>
  <c r="D68" i="44"/>
  <c r="E68" i="44"/>
  <c r="D69" i="44"/>
  <c r="E69" i="44"/>
  <c r="D70" i="44"/>
  <c r="E70" i="44"/>
  <c r="D71" i="44"/>
  <c r="E71" i="44"/>
  <c r="D73" i="44"/>
  <c r="E73" i="44"/>
  <c r="F73" i="44"/>
  <c r="F66" i="44"/>
  <c r="D209" i="44"/>
  <c r="E209" i="44"/>
  <c r="D210" i="44"/>
  <c r="E210" i="44"/>
  <c r="D211" i="44"/>
  <c r="E211" i="44"/>
  <c r="D212" i="44"/>
  <c r="E212" i="44"/>
  <c r="D213" i="44"/>
  <c r="E213" i="44"/>
  <c r="D217" i="44"/>
  <c r="E217" i="44"/>
  <c r="D218" i="44"/>
  <c r="E218" i="44"/>
  <c r="D219" i="44"/>
  <c r="E219" i="44"/>
  <c r="D220" i="44"/>
  <c r="E220" i="44"/>
  <c r="D221" i="44"/>
  <c r="E221" i="44"/>
  <c r="D222" i="44"/>
  <c r="E222" i="44"/>
  <c r="D223" i="44"/>
  <c r="E223" i="44"/>
  <c r="D224" i="44"/>
  <c r="E224" i="44"/>
  <c r="D225" i="44"/>
  <c r="E225" i="44"/>
  <c r="D204" i="44"/>
  <c r="E204" i="44"/>
  <c r="D206" i="44"/>
  <c r="E206" i="44"/>
  <c r="D207" i="44"/>
  <c r="E207" i="44"/>
  <c r="E203" i="44"/>
  <c r="D203" i="44"/>
  <c r="D195" i="44"/>
  <c r="E195" i="44"/>
  <c r="D196" i="44"/>
  <c r="E196" i="44"/>
  <c r="D199" i="44"/>
  <c r="E199" i="44"/>
  <c r="D200" i="44"/>
  <c r="E200" i="44"/>
  <c r="D201" i="44"/>
  <c r="E201" i="44"/>
  <c r="D186" i="44" l="1"/>
  <c r="E186" i="44"/>
  <c r="D187" i="44"/>
  <c r="E187" i="44"/>
  <c r="D188" i="44"/>
  <c r="E188" i="44"/>
  <c r="D191" i="44"/>
  <c r="E191" i="44"/>
  <c r="D192" i="44"/>
  <c r="E192" i="44"/>
  <c r="D193" i="44"/>
  <c r="E193" i="44"/>
  <c r="D194" i="44"/>
  <c r="E194" i="44"/>
  <c r="D163" i="44"/>
  <c r="E163" i="44"/>
  <c r="D164" i="44"/>
  <c r="E164" i="44"/>
  <c r="D166" i="44"/>
  <c r="E166" i="44"/>
  <c r="D168" i="44"/>
  <c r="E168" i="44"/>
  <c r="D169" i="44"/>
  <c r="E169" i="44"/>
  <c r="D170" i="44"/>
  <c r="E170" i="44"/>
  <c r="D171" i="44"/>
  <c r="E171" i="44"/>
  <c r="D172" i="44"/>
  <c r="E172" i="44"/>
  <c r="D173" i="44"/>
  <c r="E173" i="44"/>
  <c r="D174" i="44"/>
  <c r="E174" i="44"/>
  <c r="D175" i="44"/>
  <c r="E175" i="44"/>
  <c r="D176" i="44"/>
  <c r="E176" i="44"/>
  <c r="D177" i="44"/>
  <c r="E177" i="44"/>
  <c r="D178" i="44"/>
  <c r="E178" i="44"/>
  <c r="D179" i="44"/>
  <c r="E179" i="44"/>
  <c r="D180" i="44"/>
  <c r="E180" i="44"/>
  <c r="D181" i="44"/>
  <c r="E181" i="44"/>
  <c r="D183" i="44"/>
  <c r="E183" i="44"/>
  <c r="D184" i="44"/>
  <c r="E184" i="44"/>
  <c r="D139" i="44"/>
  <c r="E139" i="44"/>
  <c r="D141" i="44"/>
  <c r="E141" i="44"/>
  <c r="D143" i="44"/>
  <c r="E143" i="44"/>
  <c r="D144" i="44"/>
  <c r="E144" i="44"/>
  <c r="D145" i="44"/>
  <c r="E145" i="44"/>
  <c r="D146" i="44"/>
  <c r="E146" i="44"/>
  <c r="D147" i="44"/>
  <c r="E147" i="44"/>
  <c r="D149" i="44"/>
  <c r="E149" i="44"/>
  <c r="D151" i="44"/>
  <c r="E151" i="44"/>
  <c r="D153" i="44"/>
  <c r="E153" i="44"/>
  <c r="D155" i="44"/>
  <c r="E155" i="44"/>
  <c r="D156" i="44"/>
  <c r="E156" i="44"/>
  <c r="D157" i="44"/>
  <c r="E157" i="44"/>
  <c r="D158" i="44"/>
  <c r="E158" i="44"/>
  <c r="D159" i="44"/>
  <c r="E159" i="44"/>
  <c r="D160" i="44"/>
  <c r="E160" i="44"/>
  <c r="D161" i="44"/>
  <c r="E161" i="44"/>
  <c r="D162" i="44"/>
  <c r="E162" i="44"/>
  <c r="D120" i="44"/>
  <c r="E120" i="44"/>
  <c r="D121" i="44"/>
  <c r="E121" i="44"/>
  <c r="D122" i="44"/>
  <c r="E122" i="44"/>
  <c r="D124" i="44"/>
  <c r="E124" i="44"/>
  <c r="D125" i="44"/>
  <c r="E125" i="44"/>
  <c r="D126" i="44"/>
  <c r="E126" i="44"/>
  <c r="D127" i="44"/>
  <c r="E127" i="44"/>
  <c r="D129" i="44"/>
  <c r="E129" i="44"/>
  <c r="D130" i="44"/>
  <c r="E130" i="44"/>
  <c r="D131" i="44"/>
  <c r="E131" i="44"/>
  <c r="D132" i="44"/>
  <c r="E132" i="44"/>
  <c r="D134" i="44"/>
  <c r="E134" i="44"/>
  <c r="D135" i="44"/>
  <c r="E135" i="44"/>
  <c r="D137" i="44"/>
  <c r="E137" i="44"/>
  <c r="D138" i="44"/>
  <c r="E138" i="44"/>
  <c r="D100" i="44"/>
  <c r="E100" i="44"/>
  <c r="D101" i="44"/>
  <c r="E101" i="44"/>
  <c r="D102" i="44"/>
  <c r="E102" i="44"/>
  <c r="D103" i="44"/>
  <c r="E103" i="44"/>
  <c r="D104" i="44"/>
  <c r="E104" i="44"/>
  <c r="D105" i="44"/>
  <c r="E105" i="44"/>
  <c r="D106" i="44"/>
  <c r="E106" i="44"/>
  <c r="D107" i="44"/>
  <c r="E107" i="44"/>
  <c r="D108" i="44"/>
  <c r="E108" i="44"/>
  <c r="D109" i="44"/>
  <c r="E109" i="44"/>
  <c r="D110" i="44"/>
  <c r="E110" i="44"/>
  <c r="D111" i="44"/>
  <c r="E111" i="44"/>
  <c r="D112" i="44"/>
  <c r="E112" i="44"/>
  <c r="D113" i="44"/>
  <c r="E113" i="44"/>
  <c r="D114" i="44"/>
  <c r="E114" i="44"/>
  <c r="D115" i="44"/>
  <c r="E115" i="44"/>
  <c r="D117" i="44"/>
  <c r="E117" i="44"/>
  <c r="D118" i="44"/>
  <c r="E118" i="44"/>
  <c r="D47" i="44"/>
  <c r="E47" i="44"/>
  <c r="D48" i="44"/>
  <c r="E48" i="44"/>
  <c r="D49" i="44"/>
  <c r="E49" i="44"/>
  <c r="D50" i="44"/>
  <c r="E50" i="44"/>
  <c r="D51" i="44"/>
  <c r="E51" i="44"/>
  <c r="D52" i="44"/>
  <c r="E52" i="44"/>
  <c r="D53" i="44"/>
  <c r="E53" i="44"/>
  <c r="D55" i="44"/>
  <c r="E55" i="44"/>
  <c r="D57" i="44"/>
  <c r="E57" i="44"/>
  <c r="D58" i="44"/>
  <c r="E58" i="44"/>
  <c r="D59" i="44"/>
  <c r="E59" i="44"/>
  <c r="D60" i="44"/>
  <c r="E60" i="44"/>
  <c r="D61" i="44"/>
  <c r="E61" i="44"/>
  <c r="D62" i="44"/>
  <c r="E62" i="44"/>
  <c r="D63" i="44"/>
  <c r="E63" i="44"/>
  <c r="D64" i="44"/>
  <c r="E64" i="44"/>
  <c r="D65" i="44"/>
  <c r="E65" i="44"/>
  <c r="D74" i="44"/>
  <c r="E74" i="44"/>
  <c r="D75" i="44"/>
  <c r="E75" i="44"/>
  <c r="D76" i="44"/>
  <c r="E76" i="44"/>
  <c r="D77" i="44"/>
  <c r="E77" i="44"/>
  <c r="D78" i="44"/>
  <c r="E78" i="44"/>
  <c r="D79" i="44"/>
  <c r="E79" i="44"/>
  <c r="D82" i="44"/>
  <c r="E82" i="44"/>
  <c r="D84" i="44"/>
  <c r="E84" i="44"/>
  <c r="D86" i="44"/>
  <c r="E86" i="44"/>
  <c r="D87" i="44"/>
  <c r="E87" i="44"/>
  <c r="D88" i="44"/>
  <c r="E88" i="44"/>
  <c r="D89" i="44"/>
  <c r="E89" i="44"/>
  <c r="D90" i="44"/>
  <c r="E90" i="44"/>
  <c r="D91" i="44"/>
  <c r="E91" i="44"/>
  <c r="D92" i="44"/>
  <c r="E92" i="44"/>
  <c r="D93" i="44"/>
  <c r="E93" i="44"/>
  <c r="D94" i="44"/>
  <c r="E94" i="44"/>
  <c r="F65" i="44"/>
  <c r="F64" i="44"/>
  <c r="F53" i="44"/>
  <c r="F93" i="44"/>
  <c r="F55" i="44"/>
  <c r="F52" i="44"/>
  <c r="F51" i="44"/>
  <c r="F50" i="44"/>
  <c r="F49" i="44"/>
  <c r="F48" i="44"/>
  <c r="F47" i="44"/>
  <c r="F56" i="44"/>
  <c r="F46" i="44"/>
  <c r="E46" i="44"/>
  <c r="D46" i="44"/>
  <c r="D21" i="44"/>
  <c r="E21" i="44"/>
  <c r="D22" i="44"/>
  <c r="E22" i="44"/>
  <c r="D23" i="44"/>
  <c r="E23" i="44"/>
  <c r="D24" i="44"/>
  <c r="E24" i="44"/>
  <c r="D25" i="44"/>
  <c r="E25" i="44"/>
  <c r="D26" i="44"/>
  <c r="E26" i="44"/>
  <c r="D27" i="44"/>
  <c r="E27" i="44"/>
  <c r="D28" i="44"/>
  <c r="E28" i="44"/>
  <c r="D29" i="44"/>
  <c r="E29" i="44"/>
  <c r="D30" i="44"/>
  <c r="E30" i="44"/>
  <c r="D31" i="44"/>
  <c r="E31" i="44"/>
  <c r="D32" i="44"/>
  <c r="E32" i="44"/>
  <c r="D33" i="44"/>
  <c r="E33" i="44"/>
  <c r="D34" i="44"/>
  <c r="E34" i="44"/>
  <c r="D35" i="44"/>
  <c r="E35" i="44"/>
  <c r="D36" i="44"/>
  <c r="E36" i="44"/>
  <c r="D37" i="44"/>
  <c r="E37" i="44"/>
  <c r="D38" i="44"/>
  <c r="E38" i="44"/>
  <c r="D39" i="44"/>
  <c r="E39" i="44"/>
  <c r="D40" i="44"/>
  <c r="E40" i="44"/>
  <c r="D41" i="44"/>
  <c r="E41" i="44"/>
  <c r="D42" i="44"/>
  <c r="E42" i="44"/>
  <c r="D43" i="44"/>
  <c r="E43" i="44"/>
  <c r="D45" i="44"/>
  <c r="E45" i="44"/>
  <c r="D6" i="44"/>
  <c r="E6" i="44"/>
  <c r="D7" i="44"/>
  <c r="E7" i="44"/>
  <c r="D9" i="44"/>
  <c r="E9" i="44"/>
  <c r="D10" i="44"/>
  <c r="E10" i="44"/>
  <c r="D12" i="44"/>
  <c r="E12" i="44"/>
  <c r="D13" i="44"/>
  <c r="E13" i="44"/>
  <c r="D14" i="44"/>
  <c r="E14" i="44"/>
  <c r="D15" i="44"/>
  <c r="E15" i="44"/>
  <c r="D17" i="44"/>
  <c r="E17" i="44"/>
  <c r="D18" i="44"/>
  <c r="E18" i="44"/>
  <c r="D19" i="44"/>
  <c r="E19" i="44"/>
  <c r="E5" i="44"/>
  <c r="D5" i="44"/>
  <c r="E4" i="44"/>
  <c r="D4" i="44"/>
  <c r="F8" i="44"/>
  <c r="F13" i="44"/>
  <c r="F10" i="44"/>
  <c r="F9" i="44"/>
  <c r="F207" i="44"/>
  <c r="C180" i="19"/>
  <c r="F180" i="19" s="1"/>
  <c r="C181" i="19"/>
  <c r="F181" i="19" s="1"/>
  <c r="C182" i="19"/>
  <c r="F182" i="19" s="1"/>
  <c r="C183" i="19"/>
  <c r="F183" i="19" s="1"/>
  <c r="C179" i="19"/>
  <c r="F179" i="19" s="1"/>
  <c r="C163" i="19"/>
  <c r="F163" i="19" s="1"/>
  <c r="C164" i="19"/>
  <c r="F164" i="19" s="1"/>
  <c r="C165" i="19"/>
  <c r="F165" i="19" s="1"/>
  <c r="C162" i="19"/>
  <c r="F162" i="19" s="1"/>
  <c r="C134" i="19"/>
  <c r="F134" i="19" s="1"/>
  <c r="C135" i="19"/>
  <c r="F135" i="19" s="1"/>
  <c r="C136" i="19"/>
  <c r="F136" i="19" s="1"/>
  <c r="C137" i="19"/>
  <c r="F137" i="19" s="1"/>
  <c r="C129" i="19"/>
  <c r="F129" i="19" s="1"/>
  <c r="C131" i="19"/>
  <c r="F131" i="19" s="1"/>
  <c r="C132" i="19"/>
  <c r="F132" i="19" s="1"/>
  <c r="C133" i="19"/>
  <c r="F133" i="19" s="1"/>
  <c r="C128" i="19"/>
  <c r="F128" i="19" s="1"/>
  <c r="C115" i="19"/>
  <c r="F115" i="19" s="1"/>
  <c r="C116" i="19"/>
  <c r="F116" i="19" s="1"/>
  <c r="C117" i="19"/>
  <c r="F117" i="19" s="1"/>
  <c r="C118" i="19"/>
  <c r="F118" i="19" s="1"/>
  <c r="C119" i="19"/>
  <c r="F119" i="19" s="1"/>
  <c r="C114" i="19"/>
  <c r="F114" i="19" s="1"/>
  <c r="E5" i="46" l="1"/>
  <c r="F7" i="44" l="1"/>
  <c r="E3" i="50"/>
  <c r="F7" i="50"/>
  <c r="F8" i="50"/>
  <c r="F9" i="50"/>
  <c r="F10" i="50"/>
  <c r="F11" i="50"/>
  <c r="F12" i="50"/>
  <c r="F13" i="50"/>
  <c r="F14" i="50"/>
  <c r="F15" i="50"/>
  <c r="F16" i="50"/>
  <c r="F17" i="50"/>
  <c r="F18" i="50"/>
  <c r="F19" i="50"/>
  <c r="F20" i="50"/>
  <c r="F21" i="50"/>
  <c r="F22" i="50"/>
  <c r="F23" i="50"/>
  <c r="F24" i="50"/>
  <c r="F25" i="50"/>
  <c r="F26" i="50"/>
  <c r="F27" i="50"/>
  <c r="F28" i="50"/>
  <c r="F29" i="50"/>
  <c r="F30" i="50"/>
  <c r="F31" i="50"/>
  <c r="F32" i="50"/>
  <c r="F34" i="50"/>
  <c r="F35" i="50"/>
  <c r="F36" i="50"/>
  <c r="F37" i="50"/>
  <c r="F38" i="50"/>
  <c r="F39" i="50"/>
  <c r="F40" i="50"/>
  <c r="F41" i="50"/>
  <c r="F2" i="50"/>
  <c r="F42" i="50"/>
  <c r="F43" i="50"/>
  <c r="F44" i="50"/>
  <c r="F45" i="50"/>
  <c r="F46" i="50"/>
  <c r="F47" i="50"/>
  <c r="F48" i="50"/>
  <c r="F49" i="50"/>
  <c r="F50" i="50"/>
  <c r="F51" i="50"/>
  <c r="F52" i="50"/>
  <c r="F53" i="50"/>
  <c r="F54" i="50"/>
  <c r="F55" i="50"/>
  <c r="F56" i="50"/>
  <c r="F57" i="50"/>
  <c r="F3" i="50"/>
  <c r="F58" i="50"/>
  <c r="F4" i="50"/>
  <c r="F5" i="50"/>
  <c r="F6" i="50"/>
  <c r="F2" i="48" l="1"/>
  <c r="F127" i="47" l="1"/>
  <c r="F126" i="47"/>
  <c r="F125" i="47"/>
  <c r="F124" i="47"/>
  <c r="F123" i="47"/>
  <c r="F122" i="47"/>
  <c r="F121" i="47"/>
  <c r="F120" i="47"/>
  <c r="F119" i="47"/>
  <c r="F118" i="47"/>
  <c r="F117" i="47"/>
  <c r="F116" i="47"/>
  <c r="F115" i="47"/>
  <c r="F114" i="47"/>
  <c r="F113" i="47"/>
  <c r="F112" i="47"/>
  <c r="F111" i="47"/>
  <c r="F110" i="47"/>
  <c r="F109" i="47"/>
  <c r="F108" i="47"/>
  <c r="F107" i="47"/>
  <c r="F106" i="47"/>
  <c r="F105" i="47"/>
  <c r="F104" i="47"/>
  <c r="F103" i="47"/>
  <c r="F102" i="47"/>
  <c r="F101" i="47"/>
  <c r="F100" i="47"/>
  <c r="F97" i="47"/>
  <c r="F96" i="47"/>
  <c r="F95" i="47"/>
  <c r="F94" i="47"/>
  <c r="F93" i="47"/>
  <c r="F92" i="47"/>
  <c r="F91" i="47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2" i="47"/>
  <c r="F41" i="47"/>
  <c r="F40" i="47"/>
  <c r="F39" i="47"/>
  <c r="F38" i="47"/>
  <c r="F37" i="47"/>
  <c r="F36" i="47"/>
  <c r="F35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7" i="47"/>
  <c r="F6" i="47"/>
  <c r="F5" i="47"/>
  <c r="F4" i="47"/>
  <c r="F3" i="47"/>
  <c r="F2" i="47"/>
  <c r="G6" i="46"/>
  <c r="G7" i="46"/>
  <c r="G8" i="46"/>
  <c r="G9" i="46"/>
  <c r="G10" i="46"/>
  <c r="G11" i="46"/>
  <c r="G12" i="46"/>
  <c r="G13" i="46"/>
  <c r="G14" i="46"/>
  <c r="G15" i="46"/>
  <c r="G16" i="46"/>
  <c r="G17" i="46"/>
  <c r="E6" i="46"/>
  <c r="E7" i="46"/>
  <c r="E8" i="46"/>
  <c r="E9" i="46"/>
  <c r="E10" i="46"/>
  <c r="E11" i="46"/>
  <c r="E12" i="46"/>
  <c r="E13" i="46"/>
  <c r="E14" i="46"/>
  <c r="E15" i="46"/>
  <c r="E16" i="46"/>
  <c r="E17" i="46"/>
  <c r="F225" i="44"/>
  <c r="F224" i="44"/>
  <c r="F223" i="44"/>
  <c r="F222" i="44"/>
  <c r="F221" i="44"/>
  <c r="F220" i="44"/>
  <c r="F219" i="44"/>
  <c r="F218" i="44"/>
  <c r="F217" i="44"/>
  <c r="F216" i="44"/>
  <c r="F215" i="44"/>
  <c r="F213" i="44"/>
  <c r="F212" i="44"/>
  <c r="F211" i="44"/>
  <c r="F210" i="44"/>
  <c r="F209" i="44"/>
  <c r="F208" i="44"/>
  <c r="F206" i="44"/>
  <c r="F204" i="44"/>
  <c r="F201" i="44"/>
  <c r="F200" i="44"/>
  <c r="F199" i="44"/>
  <c r="F196" i="44"/>
  <c r="F195" i="44"/>
  <c r="F194" i="44"/>
  <c r="F193" i="44"/>
  <c r="F192" i="44"/>
  <c r="F191" i="44"/>
  <c r="F188" i="44"/>
  <c r="F187" i="44"/>
  <c r="F186" i="44"/>
  <c r="F184" i="44"/>
  <c r="F183" i="44"/>
  <c r="F181" i="44"/>
  <c r="F180" i="44"/>
  <c r="F179" i="44"/>
  <c r="F178" i="44"/>
  <c r="F177" i="44"/>
  <c r="F176" i="44"/>
  <c r="F175" i="44"/>
  <c r="F174" i="44"/>
  <c r="F173" i="44"/>
  <c r="F172" i="44"/>
  <c r="F171" i="44"/>
  <c r="F170" i="44"/>
  <c r="F169" i="44"/>
  <c r="F168" i="44"/>
  <c r="F166" i="44"/>
  <c r="F164" i="44"/>
  <c r="F163" i="44"/>
  <c r="F162" i="44"/>
  <c r="F161" i="44"/>
  <c r="F160" i="44"/>
  <c r="F159" i="44"/>
  <c r="F158" i="44"/>
  <c r="F157" i="44"/>
  <c r="F156" i="44"/>
  <c r="F155" i="44"/>
  <c r="F153" i="44"/>
  <c r="F151" i="44"/>
  <c r="F149" i="44"/>
  <c r="F147" i="44"/>
  <c r="F146" i="44"/>
  <c r="F145" i="44"/>
  <c r="F144" i="44"/>
  <c r="F143" i="44"/>
  <c r="F141" i="44"/>
  <c r="F139" i="44"/>
  <c r="F138" i="44"/>
  <c r="F137" i="44"/>
  <c r="F135" i="44"/>
  <c r="F134" i="44"/>
  <c r="F133" i="44"/>
  <c r="F132" i="44"/>
  <c r="F131" i="44"/>
  <c r="F130" i="44"/>
  <c r="F129" i="44"/>
  <c r="F128" i="44"/>
  <c r="F127" i="44"/>
  <c r="F126" i="44"/>
  <c r="F125" i="44"/>
  <c r="F124" i="44"/>
  <c r="F123" i="44"/>
  <c r="F122" i="44"/>
  <c r="F121" i="44"/>
  <c r="F120" i="44"/>
  <c r="F119" i="44"/>
  <c r="F118" i="44"/>
  <c r="F117" i="44"/>
  <c r="F116" i="44"/>
  <c r="F115" i="44"/>
  <c r="F114" i="44"/>
  <c r="F113" i="44"/>
  <c r="F112" i="44"/>
  <c r="F111" i="44"/>
  <c r="F110" i="44"/>
  <c r="F109" i="44"/>
  <c r="F108" i="44"/>
  <c r="F107" i="44"/>
  <c r="F106" i="44"/>
  <c r="F105" i="44"/>
  <c r="F104" i="44"/>
  <c r="F103" i="44"/>
  <c r="F102" i="44"/>
  <c r="F101" i="44"/>
  <c r="F100" i="44"/>
  <c r="F94" i="44"/>
  <c r="F92" i="44"/>
  <c r="F91" i="44"/>
  <c r="F90" i="44"/>
  <c r="F89" i="44"/>
  <c r="F88" i="44"/>
  <c r="F87" i="44"/>
  <c r="F86" i="44"/>
  <c r="F84" i="44"/>
  <c r="F82" i="44"/>
  <c r="F79" i="44"/>
  <c r="F78" i="44"/>
  <c r="F77" i="44"/>
  <c r="F76" i="44"/>
  <c r="F75" i="44"/>
  <c r="F74" i="44"/>
  <c r="F67" i="44"/>
  <c r="F63" i="44"/>
  <c r="F62" i="44"/>
  <c r="F61" i="44"/>
  <c r="F60" i="44"/>
  <c r="F59" i="44"/>
  <c r="F58" i="44"/>
  <c r="F57" i="44"/>
  <c r="F45" i="44"/>
  <c r="F43" i="44"/>
  <c r="F42" i="44"/>
  <c r="F41" i="44"/>
  <c r="F40" i="44"/>
  <c r="F39" i="44"/>
  <c r="F38" i="44"/>
  <c r="F37" i="44"/>
  <c r="F36" i="44"/>
  <c r="F35" i="44"/>
  <c r="F34" i="44"/>
  <c r="F33" i="44"/>
  <c r="F32" i="44"/>
  <c r="F31" i="44"/>
  <c r="F30" i="44"/>
  <c r="F29" i="44"/>
  <c r="F28" i="44"/>
  <c r="F27" i="44"/>
  <c r="F26" i="44"/>
  <c r="F25" i="44"/>
  <c r="F24" i="44"/>
  <c r="F23" i="44"/>
  <c r="F22" i="44"/>
  <c r="F21" i="44"/>
  <c r="F20" i="44"/>
  <c r="F19" i="44"/>
  <c r="F18" i="44"/>
  <c r="F17" i="44"/>
  <c r="F15" i="44"/>
  <c r="F14" i="44"/>
  <c r="F12" i="44"/>
  <c r="F11" i="44"/>
  <c r="F6" i="44"/>
  <c r="F5" i="44"/>
  <c r="F4" i="44"/>
  <c r="I2" i="46" l="1"/>
  <c r="C250" i="19"/>
  <c r="F250" i="19" s="1"/>
  <c r="C251" i="19"/>
  <c r="F251" i="19" s="1"/>
  <c r="C252" i="19"/>
  <c r="F252" i="19" s="1"/>
  <c r="C253" i="19"/>
  <c r="F253" i="19" s="1"/>
  <c r="C254" i="19"/>
  <c r="F254" i="19" s="1"/>
  <c r="C255" i="19"/>
  <c r="F255" i="19" s="1"/>
  <c r="C249" i="19"/>
  <c r="F249" i="19" s="1"/>
  <c r="C232" i="19"/>
  <c r="F232" i="19" s="1"/>
  <c r="C233" i="19"/>
  <c r="F233" i="19" s="1"/>
  <c r="C234" i="19"/>
  <c r="F234" i="19" s="1"/>
  <c r="C235" i="19"/>
  <c r="F235" i="19" s="1"/>
  <c r="C236" i="19"/>
  <c r="F236" i="19" s="1"/>
  <c r="C237" i="19"/>
  <c r="F237" i="19" s="1"/>
  <c r="C238" i="19"/>
  <c r="F238" i="19" s="1"/>
  <c r="C239" i="19"/>
  <c r="F239" i="19" s="1"/>
  <c r="C240" i="19"/>
  <c r="F240" i="19" s="1"/>
  <c r="C241" i="19"/>
  <c r="F241" i="19" s="1"/>
  <c r="C242" i="19"/>
  <c r="F242" i="19" s="1"/>
  <c r="C243" i="19"/>
  <c r="F243" i="19" s="1"/>
  <c r="C244" i="19"/>
  <c r="F244" i="19" s="1"/>
  <c r="C245" i="19"/>
  <c r="F245" i="19" s="1"/>
  <c r="C246" i="19"/>
  <c r="F246" i="19" s="1"/>
  <c r="C247" i="19"/>
  <c r="F247" i="19" s="1"/>
  <c r="C231" i="19"/>
  <c r="F231" i="19" s="1"/>
  <c r="C220" i="19"/>
  <c r="F220" i="19" s="1"/>
  <c r="C221" i="19"/>
  <c r="F221" i="19" s="1"/>
  <c r="C222" i="19"/>
  <c r="F222" i="19" s="1"/>
  <c r="C223" i="19"/>
  <c r="F223" i="19" s="1"/>
  <c r="C224" i="19"/>
  <c r="F224" i="19" s="1"/>
  <c r="C225" i="19"/>
  <c r="F225" i="19" s="1"/>
  <c r="C226" i="19"/>
  <c r="F226" i="19" s="1"/>
  <c r="C227" i="19"/>
  <c r="F227" i="19" s="1"/>
  <c r="C228" i="19"/>
  <c r="F228" i="19" s="1"/>
  <c r="C219" i="19"/>
  <c r="F219" i="19" s="1"/>
  <c r="AG6" i="34" l="1"/>
  <c r="AH6" i="34"/>
  <c r="AI6" i="34"/>
  <c r="AG7" i="34"/>
  <c r="AH7" i="34"/>
  <c r="AI7" i="34"/>
  <c r="AG8" i="34"/>
  <c r="AH8" i="34"/>
  <c r="AI8" i="34"/>
  <c r="AG9" i="34"/>
  <c r="AH9" i="34"/>
  <c r="AI9" i="34"/>
  <c r="AG10" i="34"/>
  <c r="AH10" i="34"/>
  <c r="AI10" i="34"/>
  <c r="AG11" i="34"/>
  <c r="AH11" i="34"/>
  <c r="AI11" i="34"/>
  <c r="AG12" i="34"/>
  <c r="AH12" i="34"/>
  <c r="AI12" i="34"/>
  <c r="AG14" i="34"/>
  <c r="AH14" i="34"/>
  <c r="AI14" i="34"/>
  <c r="AG15" i="34"/>
  <c r="AH15" i="34"/>
  <c r="AI15" i="34"/>
  <c r="AG18" i="34"/>
  <c r="AH18" i="34"/>
  <c r="AI18" i="34"/>
  <c r="AG22" i="34"/>
  <c r="AH22" i="34"/>
  <c r="AI22" i="34"/>
  <c r="AG23" i="34"/>
  <c r="AH23" i="34"/>
  <c r="AI23" i="34"/>
  <c r="AG24" i="34"/>
  <c r="AH24" i="34"/>
  <c r="AI24" i="34"/>
  <c r="AG25" i="34"/>
  <c r="AH25" i="34"/>
  <c r="AI25" i="34"/>
  <c r="AG58" i="34"/>
  <c r="AH58" i="34"/>
  <c r="AI58" i="34"/>
  <c r="AG63" i="34"/>
  <c r="AH63" i="34"/>
  <c r="AI63" i="34"/>
  <c r="AG64" i="34"/>
  <c r="AH64" i="34"/>
  <c r="AI64" i="34"/>
  <c r="AG65" i="34"/>
  <c r="AH65" i="34"/>
  <c r="AI65" i="34"/>
  <c r="AG66" i="34"/>
  <c r="AH66" i="34"/>
  <c r="AI66" i="34"/>
  <c r="AG67" i="34"/>
  <c r="AH67" i="34"/>
  <c r="AI67" i="34"/>
  <c r="AG68" i="34"/>
  <c r="AH68" i="34"/>
  <c r="AI68" i="34"/>
  <c r="AG69" i="34"/>
  <c r="AH69" i="34"/>
  <c r="AI69" i="34"/>
  <c r="AG70" i="34"/>
  <c r="AH70" i="34"/>
  <c r="AI70" i="34"/>
  <c r="AG71" i="34"/>
  <c r="AH71" i="34"/>
  <c r="AI71" i="34"/>
  <c r="AG72" i="34"/>
  <c r="AH72" i="34"/>
  <c r="AI72" i="34"/>
  <c r="AG73" i="34"/>
  <c r="AH73" i="34"/>
  <c r="AI73" i="34"/>
  <c r="AG74" i="34"/>
  <c r="AH74" i="34"/>
  <c r="AI74" i="34"/>
  <c r="AG75" i="34"/>
  <c r="AH75" i="34"/>
  <c r="AI75" i="34"/>
  <c r="AG76" i="34"/>
  <c r="AH76" i="34"/>
  <c r="AI76" i="34"/>
  <c r="AG77" i="34"/>
  <c r="AH77" i="34"/>
  <c r="AI77" i="34"/>
  <c r="AG78" i="34"/>
  <c r="AH78" i="34"/>
  <c r="AI78" i="34"/>
  <c r="AG79" i="34"/>
  <c r="AH79" i="34"/>
  <c r="AI79" i="34"/>
  <c r="AG80" i="34"/>
  <c r="AH80" i="34"/>
  <c r="AI80" i="34"/>
  <c r="AG81" i="34"/>
  <c r="AH81" i="34"/>
  <c r="AI81" i="34"/>
  <c r="AG82" i="34"/>
  <c r="AH82" i="34"/>
  <c r="AI82" i="34"/>
  <c r="AG83" i="34"/>
  <c r="AH83" i="34"/>
  <c r="AI83" i="34"/>
  <c r="AG84" i="34"/>
  <c r="AH84" i="34"/>
  <c r="AI84" i="34"/>
  <c r="AG86" i="34"/>
  <c r="AH86" i="34"/>
  <c r="AI86" i="34"/>
  <c r="AG88" i="34"/>
  <c r="AH88" i="34"/>
  <c r="AI88" i="34"/>
  <c r="AG89" i="34"/>
  <c r="AH89" i="34"/>
  <c r="AI89" i="34"/>
  <c r="AG91" i="34"/>
  <c r="AH91" i="34"/>
  <c r="AI91" i="34"/>
  <c r="AG92" i="34"/>
  <c r="AH92" i="34"/>
  <c r="AI92" i="34"/>
  <c r="AG94" i="34"/>
  <c r="AH94" i="34"/>
  <c r="AI94" i="34"/>
  <c r="AG96" i="34"/>
  <c r="AH96" i="34"/>
  <c r="AI96" i="34"/>
  <c r="AG98" i="34"/>
  <c r="AH98" i="34"/>
  <c r="AI98" i="34"/>
  <c r="AG99" i="34"/>
  <c r="AH99" i="34"/>
  <c r="AI99" i="34"/>
  <c r="AG101" i="34"/>
  <c r="AH101" i="34"/>
  <c r="AI101" i="34"/>
  <c r="AG103" i="34"/>
  <c r="AH103" i="34"/>
  <c r="AI103" i="34"/>
  <c r="AG104" i="34"/>
  <c r="AH104" i="34"/>
  <c r="AI104" i="34"/>
  <c r="AG106" i="34"/>
  <c r="AH106" i="34"/>
  <c r="AI106" i="34"/>
  <c r="AG107" i="34"/>
  <c r="AH107" i="34"/>
  <c r="AI107" i="34"/>
  <c r="AG108" i="34"/>
  <c r="AH108" i="34"/>
  <c r="AI108" i="34"/>
  <c r="AG110" i="34"/>
  <c r="AH110" i="34"/>
  <c r="AI110" i="34"/>
  <c r="AG112" i="34"/>
  <c r="AH112" i="34"/>
  <c r="AI112" i="34"/>
  <c r="AG113" i="34"/>
  <c r="AH113" i="34"/>
  <c r="AI113" i="34"/>
  <c r="AG115" i="34"/>
  <c r="AH115" i="34"/>
  <c r="AI115" i="34"/>
  <c r="AG116" i="34"/>
  <c r="AH116" i="34"/>
  <c r="AI116" i="34"/>
  <c r="AG118" i="34"/>
  <c r="AH118" i="34"/>
  <c r="AI118" i="34"/>
  <c r="AG120" i="34"/>
  <c r="AH120" i="34"/>
  <c r="AI120" i="34"/>
  <c r="AG122" i="34"/>
  <c r="AH122" i="34"/>
  <c r="AI122" i="34"/>
  <c r="AG123" i="34"/>
  <c r="AH123" i="34"/>
  <c r="AI123" i="34"/>
  <c r="AG125" i="34"/>
  <c r="AH125" i="34"/>
  <c r="AI125" i="34"/>
  <c r="AG127" i="34"/>
  <c r="AH127" i="34"/>
  <c r="AI127" i="34"/>
  <c r="AG128" i="34"/>
  <c r="AH128" i="34"/>
  <c r="AI128" i="34"/>
  <c r="AG130" i="34"/>
  <c r="AH130" i="34"/>
  <c r="AI130" i="34"/>
  <c r="AG131" i="34"/>
  <c r="AH131" i="34"/>
  <c r="AI131" i="34"/>
  <c r="AG132" i="34"/>
  <c r="AH132" i="34"/>
  <c r="AI132" i="34"/>
  <c r="AG136" i="34"/>
  <c r="AH136" i="34"/>
  <c r="AI136" i="34"/>
  <c r="AG137" i="34"/>
  <c r="AH137" i="34"/>
  <c r="AI137" i="34"/>
  <c r="AG138" i="34"/>
  <c r="AH138" i="34"/>
  <c r="AI138" i="34"/>
  <c r="AG139" i="34"/>
  <c r="AH139" i="34"/>
  <c r="AI139" i="34"/>
  <c r="AG140" i="34"/>
  <c r="AH140" i="34"/>
  <c r="AI140" i="34"/>
  <c r="AG141" i="34"/>
  <c r="AH141" i="34"/>
  <c r="AI141" i="34"/>
  <c r="AG142" i="34"/>
  <c r="AH142" i="34"/>
  <c r="AI142" i="34"/>
  <c r="AG143" i="34"/>
  <c r="AH143" i="34"/>
  <c r="AI143" i="34"/>
  <c r="AG144" i="34"/>
  <c r="AH144" i="34"/>
  <c r="AI144" i="34"/>
  <c r="AG145" i="34"/>
  <c r="AH145" i="34"/>
  <c r="AI145" i="34"/>
  <c r="AG146" i="34"/>
  <c r="AH146" i="34"/>
  <c r="AI146" i="34"/>
  <c r="AG147" i="34"/>
  <c r="AH147" i="34"/>
  <c r="AI147" i="34"/>
  <c r="AG148" i="34"/>
  <c r="AH148" i="34"/>
  <c r="AI148" i="34"/>
  <c r="AG149" i="34"/>
  <c r="AH149" i="34"/>
  <c r="AI149" i="34"/>
  <c r="AG150" i="34"/>
  <c r="AH150" i="34"/>
  <c r="AI150" i="34"/>
  <c r="AG151" i="34"/>
  <c r="AH151" i="34"/>
  <c r="AI151" i="34"/>
  <c r="AG152" i="34"/>
  <c r="AH152" i="34"/>
  <c r="AI152" i="34"/>
  <c r="AG153" i="34"/>
  <c r="AH153" i="34"/>
  <c r="AI153" i="34"/>
  <c r="AG155" i="34"/>
  <c r="AH155" i="34"/>
  <c r="AI155" i="34"/>
  <c r="AG156" i="34"/>
  <c r="AH156" i="34"/>
  <c r="AI156" i="34"/>
  <c r="AG157" i="34"/>
  <c r="AH157" i="34"/>
  <c r="AI157" i="34"/>
  <c r="AG162" i="34"/>
  <c r="AH162" i="34"/>
  <c r="AI162" i="34"/>
  <c r="AG166" i="34"/>
  <c r="AH166" i="34"/>
  <c r="AI166" i="34"/>
  <c r="AG184" i="34"/>
  <c r="AH184" i="34"/>
  <c r="AI184" i="34"/>
  <c r="AG188" i="34"/>
  <c r="AH188" i="34"/>
  <c r="AI188" i="34"/>
  <c r="AG189" i="34"/>
  <c r="AH189" i="34"/>
  <c r="AI189" i="34"/>
  <c r="AG191" i="34"/>
  <c r="AH191" i="34"/>
  <c r="AI191" i="34"/>
  <c r="AG192" i="34"/>
  <c r="AH192" i="34"/>
  <c r="AI192" i="34"/>
  <c r="AG193" i="34"/>
  <c r="AH193" i="34"/>
  <c r="AI193" i="34"/>
  <c r="AG196" i="34"/>
  <c r="AH196" i="34"/>
  <c r="AI196" i="34"/>
  <c r="AG199" i="34"/>
  <c r="AH199" i="34"/>
  <c r="AI199" i="34"/>
  <c r="AG203" i="34"/>
  <c r="AH203" i="34"/>
  <c r="AI203" i="34"/>
  <c r="AG204" i="34"/>
  <c r="AH204" i="34"/>
  <c r="AI204" i="34"/>
  <c r="AG205" i="34"/>
  <c r="AH205" i="34"/>
  <c r="AI205" i="34"/>
  <c r="AG206" i="34"/>
  <c r="AH206" i="34"/>
  <c r="AI206" i="34"/>
  <c r="AG207" i="34"/>
  <c r="AH207" i="34"/>
  <c r="AI207" i="34"/>
  <c r="AG208" i="34"/>
  <c r="AH208" i="34"/>
  <c r="AI208" i="34"/>
  <c r="AG209" i="34"/>
  <c r="AH209" i="34"/>
  <c r="AI209" i="34"/>
  <c r="AG210" i="34"/>
  <c r="AH210" i="34"/>
  <c r="AI210" i="34"/>
  <c r="AG211" i="34"/>
  <c r="AH211" i="34"/>
  <c r="AI211" i="34"/>
  <c r="AG212" i="34"/>
  <c r="AH212" i="34"/>
  <c r="AI212" i="34"/>
  <c r="AG213" i="34"/>
  <c r="AH213" i="34"/>
  <c r="AI213" i="34"/>
  <c r="AG223" i="34"/>
  <c r="AH223" i="34"/>
  <c r="AI223" i="34"/>
  <c r="AG224" i="34"/>
  <c r="AH224" i="34"/>
  <c r="AI224" i="34"/>
  <c r="AG230" i="34"/>
  <c r="AH230" i="34"/>
  <c r="AI230" i="34"/>
  <c r="AG231" i="34"/>
  <c r="AH231" i="34"/>
  <c r="AI231" i="34"/>
  <c r="AG232" i="34"/>
  <c r="AH232" i="34"/>
  <c r="AI232" i="34"/>
  <c r="AG233" i="34"/>
  <c r="AH233" i="34"/>
  <c r="AI233" i="34"/>
  <c r="AG240" i="34"/>
  <c r="AH240" i="34"/>
  <c r="AI240" i="34"/>
  <c r="AG241" i="34"/>
  <c r="AH241" i="34"/>
  <c r="AI241" i="34"/>
  <c r="AG256" i="34"/>
  <c r="AH256" i="34"/>
  <c r="AI256" i="34"/>
  <c r="AG257" i="34"/>
  <c r="AH257" i="34"/>
  <c r="AI257" i="34"/>
  <c r="AG261" i="34"/>
  <c r="AH261" i="34"/>
  <c r="AI261" i="34"/>
  <c r="AG263" i="34"/>
  <c r="AH263" i="34"/>
  <c r="AI263" i="34"/>
  <c r="AG287" i="34"/>
  <c r="AH287" i="34"/>
  <c r="AI287" i="34"/>
  <c r="AG290" i="34"/>
  <c r="AH290" i="34"/>
  <c r="AI290" i="34"/>
  <c r="AG295" i="34"/>
  <c r="AH295" i="34"/>
  <c r="AI295" i="34"/>
  <c r="AG297" i="34"/>
  <c r="AH297" i="34"/>
  <c r="AI297" i="34"/>
  <c r="AG303" i="34"/>
  <c r="AH303" i="34"/>
  <c r="AI303" i="34"/>
  <c r="AG304" i="34"/>
  <c r="AH304" i="34"/>
  <c r="AI304" i="34"/>
  <c r="AG306" i="34"/>
  <c r="AH306" i="34"/>
  <c r="AI306" i="34"/>
  <c r="AG307" i="34"/>
  <c r="AH307" i="34"/>
  <c r="AI307" i="34"/>
  <c r="AG312" i="34"/>
  <c r="AH312" i="34"/>
  <c r="AI312" i="34"/>
  <c r="AG313" i="34"/>
  <c r="AH313" i="34"/>
  <c r="AI313" i="34"/>
  <c r="AG314" i="34"/>
  <c r="AH314" i="34"/>
  <c r="AI314" i="34"/>
  <c r="AG315" i="34"/>
  <c r="AH315" i="34"/>
  <c r="AI315" i="34"/>
  <c r="AG316" i="34"/>
  <c r="AH316" i="34"/>
  <c r="AI316" i="34"/>
  <c r="AG317" i="34"/>
  <c r="AH317" i="34"/>
  <c r="AI317" i="34"/>
  <c r="AG318" i="34"/>
  <c r="AH318" i="34"/>
  <c r="AI318" i="34"/>
  <c r="AG319" i="34"/>
  <c r="AH319" i="34"/>
  <c r="AI319" i="34"/>
  <c r="AG320" i="34"/>
  <c r="AH320" i="34"/>
  <c r="AI320" i="34"/>
  <c r="AG321" i="34"/>
  <c r="AH321" i="34"/>
  <c r="AI321" i="34"/>
  <c r="AG322" i="34"/>
  <c r="AH322" i="34"/>
  <c r="AI322" i="34"/>
  <c r="AG324" i="34"/>
  <c r="AH324" i="34"/>
  <c r="AI324" i="34"/>
  <c r="AG333" i="34"/>
  <c r="AH333" i="34"/>
  <c r="AI333" i="34"/>
  <c r="AG335" i="34"/>
  <c r="AH335" i="34"/>
  <c r="AI335" i="34"/>
  <c r="AG343" i="34"/>
  <c r="AI343" i="34"/>
  <c r="AH343" i="34"/>
  <c r="AG353" i="34"/>
  <c r="AH353" i="34"/>
  <c r="AI353" i="34"/>
  <c r="AG354" i="34"/>
  <c r="AH354" i="34"/>
  <c r="AI354" i="34"/>
  <c r="AG355" i="34"/>
  <c r="AH355" i="34"/>
  <c r="AI355" i="34"/>
  <c r="AG356" i="34"/>
  <c r="AH356" i="34"/>
  <c r="AI356" i="34"/>
  <c r="AG357" i="34"/>
  <c r="AH357" i="34"/>
  <c r="AI357" i="34"/>
  <c r="AG370" i="34"/>
  <c r="AH370" i="34"/>
  <c r="AI370" i="34"/>
  <c r="AG371" i="34"/>
  <c r="AH371" i="34"/>
  <c r="AI371" i="34"/>
  <c r="AG381" i="34"/>
  <c r="AH381" i="34"/>
  <c r="AI381" i="34"/>
  <c r="AG382" i="34"/>
  <c r="AH382" i="34"/>
  <c r="AI382" i="34"/>
  <c r="AG383" i="34"/>
  <c r="AH383" i="34"/>
  <c r="AI383" i="34"/>
  <c r="AG384" i="34"/>
  <c r="AH384" i="34"/>
  <c r="AI384" i="34"/>
  <c r="AG385" i="34"/>
  <c r="AH385" i="34"/>
  <c r="AI385" i="34"/>
  <c r="AG386" i="34"/>
  <c r="AH386" i="34"/>
  <c r="AI386" i="34"/>
  <c r="AG387" i="34"/>
  <c r="AH387" i="34"/>
  <c r="AI387" i="34"/>
  <c r="AG388" i="34"/>
  <c r="AH388" i="34"/>
  <c r="AI388" i="34"/>
  <c r="AG391" i="34"/>
  <c r="AH391" i="34"/>
  <c r="AI391" i="34"/>
  <c r="AG392" i="34"/>
  <c r="AH392" i="34"/>
  <c r="AI392" i="34"/>
  <c r="AG393" i="34"/>
  <c r="AH393" i="34"/>
  <c r="AI393" i="34"/>
  <c r="AG394" i="34"/>
  <c r="AH394" i="34"/>
  <c r="AI394" i="34"/>
  <c r="AG395" i="34"/>
  <c r="AH395" i="34"/>
  <c r="AI395" i="34"/>
  <c r="AG396" i="34"/>
  <c r="AH396" i="34"/>
  <c r="AI396" i="34"/>
  <c r="AG397" i="34"/>
  <c r="AH397" i="34"/>
  <c r="AI397" i="34"/>
  <c r="AG398" i="34"/>
  <c r="AH398" i="34"/>
  <c r="AI398" i="34"/>
  <c r="AG399" i="34"/>
  <c r="AH399" i="34"/>
  <c r="AI399" i="34"/>
  <c r="AG400" i="34"/>
  <c r="AH400" i="34"/>
  <c r="AI400" i="34"/>
  <c r="AG401" i="34"/>
  <c r="AH401" i="34"/>
  <c r="AI401" i="34"/>
  <c r="AG402" i="34"/>
  <c r="AH402" i="34"/>
  <c r="AI402" i="34"/>
  <c r="AG403" i="34"/>
  <c r="AH403" i="34"/>
  <c r="AI403" i="34"/>
  <c r="AG404" i="34"/>
  <c r="AH404" i="34"/>
  <c r="AI404" i="34"/>
  <c r="AG405" i="34"/>
  <c r="AH405" i="34"/>
  <c r="AI405" i="34"/>
  <c r="AG406" i="34"/>
  <c r="AH406" i="34"/>
  <c r="AI406" i="34"/>
  <c r="AG407" i="34"/>
  <c r="AH407" i="34"/>
  <c r="AI407" i="34"/>
  <c r="AG408" i="34"/>
  <c r="AH408" i="34"/>
  <c r="AI408" i="34"/>
  <c r="AG409" i="34"/>
  <c r="AH409" i="34"/>
  <c r="AI409" i="34"/>
  <c r="AG410" i="34"/>
  <c r="AH410" i="34"/>
  <c r="AI410" i="34"/>
  <c r="AG411" i="34"/>
  <c r="AH411" i="34"/>
  <c r="AI411" i="34"/>
  <c r="AG412" i="34"/>
  <c r="AH412" i="34"/>
  <c r="AI412" i="34"/>
  <c r="AG413" i="34"/>
  <c r="AH413" i="34"/>
  <c r="AI413" i="34"/>
  <c r="AG414" i="34"/>
  <c r="AH414" i="34"/>
  <c r="AI414" i="34"/>
  <c r="AG415" i="34"/>
  <c r="AH415" i="34"/>
  <c r="AI415" i="34"/>
  <c r="AG416" i="34"/>
  <c r="AH416" i="34"/>
  <c r="AI416" i="34"/>
  <c r="AG417" i="34"/>
  <c r="AH417" i="34"/>
  <c r="AI417" i="34"/>
  <c r="AG418" i="34"/>
  <c r="AH418" i="34"/>
  <c r="AI418" i="34"/>
  <c r="AG419" i="34"/>
  <c r="AH419" i="34"/>
  <c r="AI419" i="34"/>
  <c r="AG420" i="34"/>
  <c r="AH420" i="34"/>
  <c r="AI420" i="34"/>
  <c r="AG421" i="34"/>
  <c r="AH421" i="34"/>
  <c r="AI421" i="34"/>
  <c r="AG422" i="34"/>
  <c r="AH422" i="34"/>
  <c r="AI422" i="34"/>
  <c r="AG423" i="34"/>
  <c r="AH423" i="34"/>
  <c r="AI423" i="34"/>
  <c r="AG424" i="34"/>
  <c r="AH424" i="34"/>
  <c r="AI424" i="34"/>
  <c r="AG425" i="34"/>
  <c r="AH425" i="34"/>
  <c r="AI425" i="34"/>
  <c r="AG426" i="34"/>
  <c r="AH426" i="34"/>
  <c r="AI426" i="34"/>
  <c r="AG427" i="34"/>
  <c r="AH427" i="34"/>
  <c r="AI427" i="34"/>
  <c r="AG428" i="34"/>
  <c r="AH428" i="34"/>
  <c r="AI428" i="34"/>
  <c r="AG429" i="34"/>
  <c r="AH429" i="34"/>
  <c r="AI429" i="34"/>
  <c r="AG430" i="34"/>
  <c r="AH430" i="34"/>
  <c r="AI430" i="34"/>
  <c r="AG431" i="34"/>
  <c r="AH431" i="34"/>
  <c r="AI431" i="34"/>
  <c r="AG432" i="34"/>
  <c r="AH432" i="34"/>
  <c r="AI432" i="34"/>
  <c r="AG433" i="34"/>
  <c r="AH433" i="34"/>
  <c r="AI433" i="34"/>
  <c r="AG434" i="34"/>
  <c r="AH434" i="34"/>
  <c r="AI434" i="34"/>
  <c r="AG435" i="34"/>
  <c r="AH435" i="34"/>
  <c r="AI435" i="34"/>
  <c r="AG436" i="34"/>
  <c r="AH436" i="34"/>
  <c r="AI436" i="34"/>
  <c r="AG437" i="34"/>
  <c r="AH437" i="34"/>
  <c r="AI437" i="34"/>
  <c r="AG438" i="34"/>
  <c r="AH438" i="34"/>
  <c r="AI438" i="34"/>
  <c r="AG439" i="34"/>
  <c r="AH439" i="34"/>
  <c r="AI439" i="34"/>
  <c r="AG440" i="34"/>
  <c r="AH440" i="34"/>
  <c r="AI440" i="34"/>
  <c r="AG441" i="34"/>
  <c r="AH441" i="34"/>
  <c r="AI441" i="34"/>
  <c r="AG442" i="34"/>
  <c r="AH442" i="34"/>
  <c r="AI442" i="34"/>
  <c r="AG443" i="34"/>
  <c r="AH443" i="34"/>
  <c r="AI443" i="34"/>
  <c r="AG444" i="34"/>
  <c r="AH444" i="34"/>
  <c r="AI444" i="34"/>
  <c r="AG445" i="34"/>
  <c r="AH445" i="34"/>
  <c r="AI445" i="34"/>
  <c r="AG446" i="34"/>
  <c r="AH446" i="34"/>
  <c r="AI446" i="34"/>
  <c r="AG447" i="34"/>
  <c r="AH447" i="34"/>
  <c r="AI447" i="34"/>
  <c r="AG448" i="34"/>
  <c r="AH448" i="34"/>
  <c r="AI448" i="34"/>
  <c r="AG449" i="34"/>
  <c r="AH449" i="34"/>
  <c r="AI449" i="34"/>
  <c r="AG450" i="34"/>
  <c r="AH450" i="34"/>
  <c r="AI450" i="34"/>
  <c r="AG451" i="34"/>
  <c r="AH451" i="34"/>
  <c r="AI451" i="34"/>
  <c r="AG453" i="34"/>
  <c r="AH453" i="34"/>
  <c r="AI453" i="34"/>
  <c r="AG454" i="34"/>
  <c r="AH454" i="34"/>
  <c r="AI454" i="34"/>
  <c r="AG455" i="34"/>
  <c r="AH455" i="34"/>
  <c r="AI455" i="34"/>
  <c r="AG456" i="34"/>
  <c r="AH456" i="34"/>
  <c r="AI456" i="34"/>
  <c r="AG457" i="34"/>
  <c r="AH457" i="34"/>
  <c r="AI457" i="34"/>
  <c r="AG458" i="34"/>
  <c r="AH458" i="34"/>
  <c r="AI458" i="34"/>
  <c r="AG460" i="34"/>
  <c r="AH460" i="34"/>
  <c r="AI460" i="34"/>
  <c r="AG461" i="34"/>
  <c r="AH461" i="34"/>
  <c r="AI461" i="34"/>
  <c r="AG462" i="34"/>
  <c r="AH462" i="34"/>
  <c r="AI462" i="34"/>
  <c r="AG464" i="34"/>
  <c r="AH464" i="34"/>
  <c r="AI464" i="34"/>
  <c r="AG465" i="34"/>
  <c r="AH465" i="34"/>
  <c r="AI465" i="34"/>
  <c r="AG466" i="34"/>
  <c r="AH466" i="34"/>
  <c r="AI466" i="34"/>
  <c r="AG467" i="34"/>
  <c r="AH467" i="34"/>
  <c r="AI467" i="34"/>
  <c r="AG468" i="34"/>
  <c r="AH468" i="34"/>
  <c r="AI468" i="34"/>
  <c r="AG469" i="34"/>
  <c r="AH469" i="34"/>
  <c r="AI469" i="34"/>
  <c r="AG471" i="34"/>
  <c r="AH471" i="34"/>
  <c r="AI471" i="34"/>
  <c r="AG472" i="34"/>
  <c r="AH472" i="34"/>
  <c r="AI472" i="34"/>
  <c r="AG473" i="34"/>
  <c r="AH473" i="34"/>
  <c r="AI473" i="34"/>
  <c r="AG474" i="34"/>
  <c r="AH474" i="34"/>
  <c r="AI474" i="34"/>
  <c r="AG475" i="34"/>
  <c r="AH475" i="34"/>
  <c r="AI475" i="34"/>
  <c r="AG476" i="34"/>
  <c r="AH476" i="34"/>
  <c r="AI476" i="34"/>
  <c r="AG478" i="34"/>
  <c r="AH478" i="34"/>
  <c r="AI478" i="34"/>
  <c r="AG479" i="34"/>
  <c r="AH479" i="34"/>
  <c r="AI479" i="34"/>
  <c r="AG480" i="34"/>
  <c r="AH480" i="34"/>
  <c r="AI480" i="34"/>
  <c r="AG481" i="34"/>
  <c r="AH481" i="34"/>
  <c r="AI481" i="34"/>
  <c r="AG482" i="34"/>
  <c r="AH482" i="34"/>
  <c r="AI482" i="34"/>
  <c r="AG483" i="34"/>
  <c r="AH483" i="34"/>
  <c r="AI483" i="34"/>
  <c r="AG484" i="34"/>
  <c r="AH484" i="34"/>
  <c r="AI484" i="34"/>
  <c r="AG485" i="34"/>
  <c r="AH485" i="34"/>
  <c r="AI485" i="34"/>
  <c r="AG486" i="34"/>
  <c r="AH486" i="34"/>
  <c r="AI486" i="34"/>
  <c r="AG487" i="34"/>
  <c r="AH487" i="34"/>
  <c r="AI487" i="34"/>
  <c r="AG488" i="34"/>
  <c r="AH488" i="34"/>
  <c r="AI488" i="34"/>
  <c r="AG489" i="34"/>
  <c r="AH489" i="34"/>
  <c r="AI489" i="34"/>
  <c r="AG490" i="34"/>
  <c r="AH490" i="34"/>
  <c r="AI490" i="34"/>
  <c r="AG491" i="34"/>
  <c r="AH491" i="34"/>
  <c r="AI491" i="34"/>
  <c r="AG492" i="34"/>
  <c r="AH492" i="34"/>
  <c r="AI492" i="34"/>
  <c r="AG493" i="34"/>
  <c r="AH493" i="34"/>
  <c r="AI493" i="34"/>
  <c r="AG494" i="34"/>
  <c r="AH494" i="34"/>
  <c r="AI494" i="34"/>
  <c r="AG495" i="34"/>
  <c r="AH495" i="34"/>
  <c r="AI495" i="34"/>
  <c r="AG496" i="34"/>
  <c r="AH496" i="34"/>
  <c r="AI496" i="34"/>
  <c r="AG497" i="34"/>
  <c r="AH497" i="34"/>
  <c r="AI497" i="34"/>
  <c r="AG498" i="34"/>
  <c r="AH498" i="34"/>
  <c r="AI498" i="34"/>
  <c r="AG499" i="34"/>
  <c r="AH499" i="34"/>
  <c r="AI499" i="34"/>
  <c r="AG500" i="34"/>
  <c r="AH500" i="34"/>
  <c r="AI500" i="34"/>
  <c r="AG501" i="34"/>
  <c r="AH501" i="34"/>
  <c r="AI501" i="34"/>
  <c r="AG502" i="34"/>
  <c r="AH502" i="34"/>
  <c r="AI502" i="34"/>
  <c r="AG503" i="34"/>
  <c r="AH503" i="34"/>
  <c r="AI503" i="34"/>
  <c r="AG504" i="34"/>
  <c r="AH504" i="34"/>
  <c r="AI504" i="34"/>
  <c r="AG505" i="34"/>
  <c r="AH505" i="34"/>
  <c r="AI505" i="34"/>
  <c r="AG506" i="34"/>
  <c r="AH506" i="34"/>
  <c r="AI506" i="34"/>
  <c r="AG507" i="34"/>
  <c r="AH507" i="34"/>
  <c r="AI507" i="34"/>
  <c r="AG508" i="34"/>
  <c r="AH508" i="34"/>
  <c r="AI508" i="34"/>
  <c r="AG509" i="34"/>
  <c r="AH509" i="34"/>
  <c r="AI509" i="34"/>
  <c r="AG510" i="34"/>
  <c r="AH510" i="34"/>
  <c r="AI510" i="34"/>
  <c r="AG512" i="34"/>
  <c r="AH512" i="34"/>
  <c r="AI512" i="34"/>
  <c r="AG513" i="34"/>
  <c r="AH513" i="34"/>
  <c r="AI513" i="34"/>
  <c r="AG514" i="34"/>
  <c r="AH514" i="34"/>
  <c r="AI514" i="34"/>
  <c r="AG515" i="34"/>
  <c r="AH515" i="34"/>
  <c r="AI515" i="34"/>
  <c r="AG516" i="34"/>
  <c r="AH516" i="34"/>
  <c r="AI516" i="34"/>
  <c r="AG517" i="34"/>
  <c r="AH517" i="34"/>
  <c r="AI517" i="34"/>
  <c r="AG519" i="34"/>
  <c r="AH519" i="34"/>
  <c r="AI519" i="34"/>
  <c r="AG520" i="34"/>
  <c r="AH520" i="34"/>
  <c r="AI520" i="34"/>
  <c r="AG521" i="34"/>
  <c r="AH521" i="34"/>
  <c r="AI521" i="34"/>
  <c r="AG523" i="34"/>
  <c r="AH523" i="34"/>
  <c r="AI523" i="34"/>
  <c r="AG524" i="34"/>
  <c r="AH524" i="34"/>
  <c r="AI524" i="34"/>
  <c r="AG525" i="34"/>
  <c r="AH525" i="34"/>
  <c r="AI525" i="34"/>
  <c r="AG526" i="34"/>
  <c r="AH526" i="34"/>
  <c r="AI526" i="34"/>
  <c r="AG527" i="34"/>
  <c r="AH527" i="34"/>
  <c r="AI527" i="34"/>
  <c r="AG528" i="34"/>
  <c r="AH528" i="34"/>
  <c r="AI528" i="34"/>
  <c r="AG530" i="34"/>
  <c r="AH530" i="34"/>
  <c r="AI530" i="34"/>
  <c r="AG531" i="34"/>
  <c r="AH531" i="34"/>
  <c r="AI531" i="34"/>
  <c r="AG532" i="34"/>
  <c r="AH532" i="34"/>
  <c r="AI532" i="34"/>
  <c r="AG533" i="34"/>
  <c r="AH533" i="34"/>
  <c r="AI533" i="34"/>
  <c r="AG534" i="34"/>
  <c r="AH534" i="34"/>
  <c r="AI534" i="34"/>
  <c r="AG535" i="34"/>
  <c r="AH535" i="34"/>
  <c r="AI535" i="34"/>
  <c r="AG537" i="34"/>
  <c r="AH537" i="34"/>
  <c r="AI537" i="34"/>
  <c r="AG538" i="34"/>
  <c r="AH538" i="34"/>
  <c r="AI538" i="34"/>
  <c r="AG539" i="34"/>
  <c r="AH539" i="34"/>
  <c r="AI539" i="34"/>
  <c r="AG540" i="34"/>
  <c r="AH540" i="34"/>
  <c r="AI540" i="34"/>
  <c r="AG541" i="34"/>
  <c r="AH541" i="34"/>
  <c r="AI541" i="34"/>
  <c r="AG542" i="34"/>
  <c r="AH542" i="34"/>
  <c r="AI542" i="34"/>
  <c r="AG543" i="34"/>
  <c r="AH543" i="34"/>
  <c r="AI543" i="34"/>
  <c r="AG544" i="34"/>
  <c r="AH544" i="34"/>
  <c r="AI544" i="34"/>
  <c r="AG545" i="34"/>
  <c r="AH545" i="34"/>
  <c r="AI545" i="34"/>
  <c r="AG546" i="34"/>
  <c r="AH546" i="34"/>
  <c r="AI546" i="34"/>
  <c r="AG547" i="34"/>
  <c r="AH547" i="34"/>
  <c r="AI547" i="34"/>
  <c r="AG548" i="34"/>
  <c r="AH548" i="34"/>
  <c r="AI548" i="34"/>
  <c r="AG549" i="34"/>
  <c r="AH549" i="34"/>
  <c r="AI549" i="34"/>
  <c r="AG550" i="34"/>
  <c r="AH550" i="34"/>
  <c r="AI550" i="34"/>
  <c r="AG551" i="34"/>
  <c r="AH551" i="34"/>
  <c r="AI551" i="34"/>
  <c r="AG552" i="34"/>
  <c r="AH552" i="34"/>
  <c r="AI552" i="34"/>
  <c r="AG553" i="34"/>
  <c r="AH553" i="34"/>
  <c r="AI553" i="34"/>
  <c r="AG554" i="34"/>
  <c r="AH554" i="34"/>
  <c r="AI554" i="34"/>
  <c r="AG555" i="34"/>
  <c r="AH555" i="34"/>
  <c r="AI555" i="34"/>
  <c r="AG556" i="34"/>
  <c r="AH556" i="34"/>
  <c r="AI556" i="34"/>
  <c r="AG557" i="34"/>
  <c r="AH557" i="34"/>
  <c r="AI557" i="34"/>
  <c r="AG558" i="34"/>
  <c r="AH558" i="34"/>
  <c r="AI558" i="34"/>
  <c r="AG559" i="34"/>
  <c r="AH559" i="34"/>
  <c r="AI559" i="34"/>
  <c r="AG560" i="34"/>
  <c r="AH560" i="34"/>
  <c r="AI560" i="34"/>
  <c r="AG561" i="34"/>
  <c r="AH561" i="34"/>
  <c r="AI561" i="34"/>
  <c r="AG562" i="34"/>
  <c r="AH562" i="34"/>
  <c r="AI562" i="34"/>
  <c r="AG563" i="34"/>
  <c r="AH563" i="34"/>
  <c r="AI563" i="34"/>
  <c r="AG564" i="34"/>
  <c r="AH564" i="34"/>
  <c r="AI564" i="34"/>
  <c r="AG565" i="34"/>
  <c r="AH565" i="34"/>
  <c r="AI565" i="34"/>
  <c r="AG566" i="34"/>
  <c r="AH566" i="34"/>
  <c r="AI566" i="34"/>
  <c r="AG567" i="34"/>
  <c r="AH567" i="34"/>
  <c r="AI567" i="34"/>
  <c r="AG568" i="34"/>
  <c r="AH568" i="34"/>
  <c r="AI568" i="34"/>
  <c r="AG569" i="34"/>
  <c r="AH569" i="34"/>
  <c r="AI569" i="34"/>
  <c r="AG570" i="34"/>
  <c r="AH570" i="34"/>
  <c r="AI570" i="34"/>
  <c r="AG571" i="34"/>
  <c r="AH571" i="34"/>
  <c r="AI571" i="34"/>
  <c r="AG572" i="34"/>
  <c r="AH572" i="34"/>
  <c r="AI572" i="34"/>
  <c r="AG573" i="34"/>
  <c r="AH573" i="34"/>
  <c r="AI573" i="34"/>
  <c r="AG574" i="34"/>
  <c r="AH574" i="34"/>
  <c r="AI574" i="34"/>
  <c r="AG575" i="34"/>
  <c r="AH575" i="34"/>
  <c r="AI575" i="34"/>
  <c r="AG577" i="34"/>
  <c r="AH577" i="34"/>
  <c r="AI577" i="34"/>
  <c r="AG578" i="34"/>
  <c r="AH578" i="34"/>
  <c r="AI578" i="34"/>
  <c r="AG579" i="34"/>
  <c r="AH579" i="34"/>
  <c r="AI579" i="34"/>
  <c r="AG580" i="34"/>
  <c r="AH580" i="34"/>
  <c r="AI580" i="34"/>
  <c r="AG581" i="34"/>
  <c r="AH581" i="34"/>
  <c r="AI581" i="34"/>
  <c r="AG582" i="34"/>
  <c r="AH582" i="34"/>
  <c r="AI582" i="34"/>
  <c r="AG583" i="34"/>
  <c r="AH583" i="34"/>
  <c r="AI583" i="34"/>
  <c r="AG584" i="34"/>
  <c r="AH584" i="34"/>
  <c r="AI584" i="34"/>
  <c r="AG585" i="34"/>
  <c r="AH585" i="34"/>
  <c r="AI585" i="34"/>
  <c r="AG586" i="34"/>
  <c r="AH586" i="34"/>
  <c r="AI586" i="34"/>
  <c r="AG587" i="34"/>
  <c r="AH587" i="34"/>
  <c r="AI587" i="34"/>
  <c r="AG588" i="34"/>
  <c r="AH588" i="34"/>
  <c r="AI588" i="34"/>
  <c r="AG589" i="34"/>
  <c r="AH589" i="34"/>
  <c r="AI589" i="34"/>
  <c r="AG590" i="34"/>
  <c r="AH590" i="34"/>
  <c r="AI590" i="34"/>
  <c r="AG591" i="34"/>
  <c r="AH591" i="34"/>
  <c r="AI591" i="34"/>
  <c r="AG592" i="34"/>
  <c r="AH592" i="34"/>
  <c r="AI592" i="34"/>
  <c r="AG593" i="34"/>
  <c r="AH593" i="34"/>
  <c r="AI593" i="34"/>
  <c r="AG594" i="34"/>
  <c r="AH594" i="34"/>
  <c r="AI594" i="34"/>
  <c r="AG595" i="34"/>
  <c r="AH595" i="34"/>
  <c r="AI595" i="34"/>
  <c r="AG596" i="34"/>
  <c r="AH596" i="34"/>
  <c r="AI596" i="34"/>
  <c r="AG597" i="34"/>
  <c r="AH597" i="34"/>
  <c r="AI597" i="34"/>
  <c r="AG598" i="34"/>
  <c r="AH598" i="34"/>
  <c r="AI598" i="34"/>
  <c r="AG599" i="34"/>
  <c r="AH599" i="34"/>
  <c r="AI599" i="34"/>
  <c r="AG600" i="34"/>
  <c r="AH600" i="34"/>
  <c r="AI600" i="34"/>
  <c r="AG601" i="34"/>
  <c r="AH601" i="34"/>
  <c r="AI601" i="34"/>
  <c r="AG602" i="34"/>
  <c r="AH602" i="34"/>
  <c r="AI602" i="34"/>
  <c r="AG603" i="34"/>
  <c r="AH603" i="34"/>
  <c r="AI603" i="34"/>
  <c r="AG604" i="34"/>
  <c r="AH604" i="34"/>
  <c r="AI604" i="34"/>
  <c r="AG605" i="34"/>
  <c r="AH605" i="34"/>
  <c r="AI605" i="34"/>
  <c r="AG606" i="34"/>
  <c r="AH606" i="34"/>
  <c r="AI606" i="34"/>
  <c r="AG607" i="34"/>
  <c r="AH607" i="34"/>
  <c r="AI607" i="34"/>
  <c r="AG608" i="34"/>
  <c r="AH608" i="34"/>
  <c r="AI608" i="34"/>
  <c r="AG609" i="34"/>
  <c r="AH609" i="34"/>
  <c r="AI609" i="34"/>
  <c r="AG610" i="34"/>
  <c r="AH610" i="34"/>
  <c r="AI610" i="34"/>
  <c r="AG620" i="34"/>
  <c r="AH620" i="34"/>
  <c r="AI620" i="34"/>
  <c r="AG621" i="34"/>
  <c r="AH621" i="34"/>
  <c r="AI621" i="34"/>
  <c r="AG622" i="34"/>
  <c r="AH622" i="34"/>
  <c r="AI622" i="34"/>
  <c r="AG623" i="34"/>
  <c r="AH623" i="34"/>
  <c r="AI623" i="34"/>
  <c r="AG624" i="34"/>
  <c r="AH624" i="34"/>
  <c r="AI624" i="34"/>
  <c r="AG625" i="34"/>
  <c r="AH625" i="34"/>
  <c r="AI625" i="34"/>
  <c r="AG626" i="34"/>
  <c r="AH626" i="34"/>
  <c r="AI626" i="34"/>
  <c r="AG627" i="34"/>
  <c r="AH627" i="34"/>
  <c r="AI627" i="34"/>
  <c r="AG628" i="34"/>
  <c r="AH628" i="34"/>
  <c r="AI628" i="34"/>
  <c r="AG629" i="34"/>
  <c r="AH629" i="34"/>
  <c r="AI629" i="34"/>
  <c r="AG630" i="34"/>
  <c r="AH630" i="34"/>
  <c r="AI630" i="34"/>
  <c r="AG631" i="34"/>
  <c r="AH631" i="34"/>
  <c r="AI631" i="34"/>
  <c r="AG632" i="34"/>
  <c r="AH632" i="34"/>
  <c r="AI632" i="34"/>
  <c r="AG633" i="34"/>
  <c r="AH633" i="34"/>
  <c r="AI633" i="34"/>
  <c r="AG634" i="34"/>
  <c r="AH634" i="34"/>
  <c r="AI634" i="34"/>
  <c r="AG635" i="34"/>
  <c r="AH635" i="34"/>
  <c r="AI635" i="34"/>
  <c r="AG637" i="34"/>
  <c r="AH637" i="34"/>
  <c r="AI637" i="34"/>
  <c r="AG638" i="34"/>
  <c r="AH638" i="34"/>
  <c r="AI638" i="34"/>
  <c r="AG639" i="34"/>
  <c r="AH639" i="34"/>
  <c r="AI639" i="34"/>
  <c r="AG642" i="34"/>
  <c r="AH642" i="34"/>
  <c r="AI642" i="34"/>
  <c r="AG643" i="34"/>
  <c r="AH643" i="34"/>
  <c r="AI643" i="34"/>
  <c r="AG644" i="34"/>
  <c r="AH644" i="34"/>
  <c r="AI644" i="34"/>
  <c r="AG645" i="34"/>
  <c r="AH645" i="34"/>
  <c r="AI645" i="34"/>
  <c r="AG646" i="34"/>
  <c r="AH646" i="34"/>
  <c r="AI646" i="34"/>
  <c r="AG647" i="34"/>
  <c r="AH647" i="34"/>
  <c r="AI647" i="34"/>
  <c r="AG648" i="34"/>
  <c r="AH648" i="34"/>
  <c r="AI648" i="34"/>
  <c r="AG649" i="34"/>
  <c r="AH649" i="34"/>
  <c r="AI649" i="34"/>
  <c r="AG650" i="34"/>
  <c r="AH650" i="34"/>
  <c r="AI650" i="34"/>
  <c r="AG651" i="34"/>
  <c r="AH651" i="34"/>
  <c r="AI651" i="34"/>
  <c r="AG652" i="34"/>
  <c r="AH652" i="34"/>
  <c r="AI652" i="34"/>
  <c r="AG653" i="34"/>
  <c r="AH653" i="34"/>
  <c r="AI653" i="34"/>
  <c r="AG654" i="34"/>
  <c r="AH654" i="34"/>
  <c r="AI654" i="34"/>
  <c r="AG655" i="34"/>
  <c r="AH655" i="34"/>
  <c r="AI655" i="34"/>
  <c r="AG656" i="34"/>
  <c r="AH656" i="34"/>
  <c r="AI656" i="34"/>
  <c r="AG657" i="34"/>
  <c r="AH657" i="34"/>
  <c r="AI657" i="34"/>
  <c r="AG658" i="34"/>
  <c r="AH658" i="34"/>
  <c r="AI658" i="34"/>
  <c r="AG659" i="34"/>
  <c r="AH659" i="34"/>
  <c r="AI659" i="34"/>
  <c r="AG660" i="34"/>
  <c r="AH660" i="34"/>
  <c r="AI660" i="34"/>
  <c r="AG661" i="34"/>
  <c r="AH661" i="34"/>
  <c r="AI661" i="34"/>
  <c r="AG662" i="34"/>
  <c r="AH662" i="34"/>
  <c r="AI662" i="34"/>
  <c r="AG663" i="34"/>
  <c r="AH663" i="34"/>
  <c r="AI663" i="34"/>
  <c r="AG664" i="34"/>
  <c r="AH664" i="34"/>
  <c r="AI664" i="34"/>
  <c r="AG665" i="34"/>
  <c r="AH665" i="34"/>
  <c r="AI665" i="34"/>
  <c r="AG666" i="34"/>
  <c r="AH666" i="34"/>
  <c r="AI666" i="34"/>
  <c r="AG667" i="34"/>
  <c r="AH667" i="34"/>
  <c r="AI667" i="34"/>
  <c r="AG668" i="34"/>
  <c r="AH668" i="34"/>
  <c r="AI668" i="34"/>
  <c r="AG669" i="34"/>
  <c r="AH669" i="34"/>
  <c r="AI669" i="34"/>
  <c r="AG672" i="34"/>
  <c r="AH672" i="34"/>
  <c r="AI672" i="34"/>
  <c r="AG673" i="34"/>
  <c r="AH673" i="34"/>
  <c r="AI673" i="34"/>
  <c r="AG674" i="34"/>
  <c r="AH674" i="34"/>
  <c r="AI674" i="34"/>
  <c r="AG675" i="34"/>
  <c r="AH675" i="34"/>
  <c r="AI675" i="34"/>
  <c r="AG676" i="34"/>
  <c r="AH676" i="34"/>
  <c r="AI676" i="34"/>
  <c r="AG677" i="34"/>
  <c r="AH677" i="34"/>
  <c r="AI677" i="34"/>
  <c r="AG678" i="34"/>
  <c r="AH678" i="34"/>
  <c r="AI678" i="34"/>
  <c r="AG679" i="34"/>
  <c r="AH679" i="34"/>
  <c r="AI679" i="34"/>
  <c r="AG680" i="34"/>
  <c r="AH680" i="34"/>
  <c r="AI680" i="34"/>
  <c r="AG681" i="34"/>
  <c r="AH681" i="34"/>
  <c r="AI681" i="34"/>
  <c r="AG682" i="34"/>
  <c r="AH682" i="34"/>
  <c r="AI682" i="34"/>
  <c r="AG683" i="34"/>
  <c r="AH683" i="34"/>
  <c r="AI683" i="34"/>
  <c r="AG684" i="34"/>
  <c r="AH684" i="34"/>
  <c r="AI684" i="34"/>
  <c r="AG685" i="34"/>
  <c r="AH685" i="34"/>
  <c r="AI685" i="34"/>
  <c r="AG686" i="34"/>
  <c r="AH686" i="34"/>
  <c r="AI686" i="34"/>
  <c r="AG687" i="34"/>
  <c r="AH687" i="34"/>
  <c r="AI687" i="34"/>
  <c r="AG689" i="34"/>
  <c r="AH689" i="34"/>
  <c r="AI689" i="34"/>
  <c r="AG692" i="34"/>
  <c r="AH692" i="34"/>
  <c r="AI692" i="34"/>
  <c r="AG702" i="34"/>
  <c r="AH702" i="34"/>
  <c r="AI702" i="34"/>
  <c r="AG722" i="34"/>
  <c r="AH722" i="34"/>
  <c r="AI722" i="34"/>
  <c r="AG723" i="34"/>
  <c r="AH723" i="34"/>
  <c r="AI723" i="34"/>
  <c r="AG724" i="34"/>
  <c r="AH724" i="34"/>
  <c r="AI724" i="34"/>
  <c r="AG725" i="34"/>
  <c r="AH725" i="34"/>
  <c r="AI725" i="34"/>
  <c r="AG726" i="34"/>
  <c r="AH726" i="34"/>
  <c r="AI726" i="34"/>
  <c r="AG727" i="34"/>
  <c r="AH727" i="34"/>
  <c r="AI727" i="34"/>
  <c r="AG728" i="34"/>
  <c r="AH728" i="34"/>
  <c r="AI728" i="34"/>
  <c r="AG729" i="34"/>
  <c r="AH729" i="34"/>
  <c r="AI729" i="34"/>
  <c r="AG730" i="34"/>
  <c r="AH730" i="34"/>
  <c r="AI730" i="34"/>
  <c r="AG731" i="34"/>
  <c r="AH731" i="34"/>
  <c r="AI731" i="34"/>
  <c r="AG732" i="34"/>
  <c r="AH732" i="34"/>
  <c r="AI732" i="34"/>
  <c r="AG733" i="34"/>
  <c r="AH733" i="34"/>
  <c r="AI733" i="34"/>
  <c r="AG734" i="34"/>
  <c r="AH734" i="34"/>
  <c r="AI734" i="34"/>
  <c r="AG735" i="34"/>
  <c r="AH735" i="34"/>
  <c r="AI735" i="34"/>
  <c r="AG736" i="34"/>
  <c r="AH736" i="34"/>
  <c r="AI736" i="34"/>
  <c r="AG737" i="34"/>
  <c r="AH737" i="34"/>
  <c r="AI737" i="34"/>
  <c r="AG738" i="34"/>
  <c r="AH738" i="34"/>
  <c r="AI738" i="34"/>
  <c r="AG739" i="34"/>
  <c r="AH739" i="34"/>
  <c r="AI739" i="34"/>
  <c r="AG740" i="34"/>
  <c r="AH740" i="34"/>
  <c r="AI740" i="34"/>
  <c r="AG741" i="34"/>
  <c r="AH741" i="34"/>
  <c r="AI741" i="34"/>
  <c r="AG742" i="34"/>
  <c r="AH742" i="34"/>
  <c r="AI742" i="34"/>
  <c r="AG743" i="34"/>
  <c r="AH743" i="34"/>
  <c r="AI743" i="34"/>
  <c r="AG744" i="34"/>
  <c r="AH744" i="34"/>
  <c r="AI744" i="34"/>
  <c r="AG745" i="34"/>
  <c r="AH745" i="34"/>
  <c r="AI745" i="34"/>
  <c r="AG746" i="34"/>
  <c r="AH746" i="34"/>
  <c r="AI746" i="34"/>
  <c r="AG747" i="34"/>
  <c r="AH747" i="34"/>
  <c r="AI747" i="34"/>
  <c r="AG748" i="34"/>
  <c r="AH748" i="34"/>
  <c r="AI748" i="34"/>
  <c r="AG749" i="34"/>
  <c r="AH749" i="34"/>
  <c r="AI749" i="34"/>
  <c r="AG750" i="34"/>
  <c r="AH750" i="34"/>
  <c r="AI750" i="34"/>
  <c r="AG751" i="34"/>
  <c r="AH751" i="34"/>
  <c r="AI751" i="34"/>
  <c r="AG752" i="34"/>
  <c r="AH752" i="34"/>
  <c r="AI752" i="34"/>
  <c r="AG753" i="34"/>
  <c r="AH753" i="34"/>
  <c r="AI753" i="34"/>
  <c r="AG754" i="34"/>
  <c r="AH754" i="34"/>
  <c r="AI754" i="34"/>
  <c r="AG755" i="34"/>
  <c r="AH755" i="34"/>
  <c r="AI755" i="34"/>
  <c r="AG756" i="34"/>
  <c r="AH756" i="34"/>
  <c r="AI756" i="34"/>
  <c r="AG757" i="34"/>
  <c r="AH757" i="34"/>
  <c r="AI757" i="34"/>
  <c r="AG758" i="34"/>
  <c r="AH758" i="34"/>
  <c r="AI758" i="34"/>
  <c r="AG759" i="34"/>
  <c r="AH759" i="34"/>
  <c r="AI759" i="34"/>
  <c r="AG760" i="34"/>
  <c r="AH760" i="34"/>
  <c r="AI760" i="34"/>
  <c r="AG761" i="34"/>
  <c r="AH761" i="34"/>
  <c r="AI761" i="34"/>
  <c r="AG762" i="34"/>
  <c r="AH762" i="34"/>
  <c r="AI762" i="34"/>
  <c r="AG763" i="34"/>
  <c r="AH763" i="34"/>
  <c r="AI763" i="34"/>
  <c r="AG764" i="34"/>
  <c r="AH764" i="34"/>
  <c r="AI764" i="34"/>
  <c r="AG765" i="34"/>
  <c r="AH765" i="34"/>
  <c r="AI765" i="34"/>
  <c r="AG766" i="34"/>
  <c r="AH766" i="34"/>
  <c r="AI766" i="34"/>
  <c r="AG767" i="34"/>
  <c r="AH767" i="34"/>
  <c r="AI767" i="34"/>
  <c r="AG768" i="34"/>
  <c r="AH768" i="34"/>
  <c r="AI768" i="34"/>
  <c r="AG770" i="34"/>
  <c r="AH770" i="34"/>
  <c r="AI770" i="34"/>
  <c r="AG771" i="34"/>
  <c r="AH771" i="34"/>
  <c r="AI771" i="34"/>
  <c r="AG772" i="34"/>
  <c r="AH772" i="34"/>
  <c r="AI772" i="34"/>
  <c r="AG773" i="34"/>
  <c r="AH773" i="34"/>
  <c r="AI773" i="34"/>
  <c r="AG774" i="34"/>
  <c r="AH774" i="34"/>
  <c r="AI774" i="34"/>
  <c r="AG775" i="34"/>
  <c r="AH775" i="34"/>
  <c r="AI775" i="34"/>
  <c r="AG776" i="34"/>
  <c r="AH776" i="34"/>
  <c r="AI776" i="34"/>
  <c r="AG777" i="34"/>
  <c r="AH777" i="34"/>
  <c r="AI777" i="34"/>
  <c r="AG778" i="34"/>
  <c r="AH778" i="34"/>
  <c r="AI778" i="34"/>
  <c r="AG779" i="34"/>
  <c r="AH779" i="34"/>
  <c r="AI779" i="34"/>
  <c r="AG780" i="34"/>
  <c r="AH780" i="34"/>
  <c r="AI780" i="34"/>
  <c r="AG781" i="34"/>
  <c r="AH781" i="34"/>
  <c r="AI781" i="34"/>
  <c r="AG782" i="34"/>
  <c r="AH782" i="34"/>
  <c r="AI782" i="34"/>
  <c r="AG783" i="34"/>
  <c r="AH783" i="34"/>
  <c r="AI783" i="34"/>
  <c r="AG784" i="34"/>
  <c r="AH784" i="34"/>
  <c r="AI784" i="34"/>
  <c r="AG785" i="34"/>
  <c r="AH785" i="34"/>
  <c r="AI785" i="34"/>
  <c r="AG786" i="34"/>
  <c r="AH786" i="34"/>
  <c r="AI786" i="34"/>
  <c r="AG787" i="34"/>
  <c r="AH787" i="34"/>
  <c r="AI787" i="34"/>
  <c r="AG788" i="34"/>
  <c r="AH788" i="34"/>
  <c r="AI788" i="34"/>
  <c r="AG789" i="34"/>
  <c r="AH789" i="34"/>
  <c r="AI789" i="34"/>
  <c r="AG790" i="34"/>
  <c r="AH790" i="34"/>
  <c r="AI790" i="34"/>
  <c r="AG791" i="34"/>
  <c r="AH791" i="34"/>
  <c r="AI791" i="34"/>
  <c r="AG792" i="34"/>
  <c r="AH792" i="34"/>
  <c r="AI792" i="34"/>
  <c r="AG793" i="34"/>
  <c r="AH793" i="34"/>
  <c r="AI793" i="34"/>
  <c r="AG794" i="34"/>
  <c r="AH794" i="34"/>
  <c r="AI794" i="34"/>
  <c r="AG795" i="34"/>
  <c r="AH795" i="34"/>
  <c r="AI795" i="34"/>
  <c r="AG796" i="34"/>
  <c r="AH796" i="34"/>
  <c r="AI796" i="34"/>
  <c r="AG797" i="34"/>
  <c r="AH797" i="34"/>
  <c r="AI797" i="34"/>
  <c r="AG798" i="34"/>
  <c r="AH798" i="34"/>
  <c r="AI798" i="34"/>
  <c r="AG799" i="34"/>
  <c r="AH799" i="34"/>
  <c r="AI799" i="34"/>
  <c r="AG800" i="34"/>
  <c r="AH800" i="34"/>
  <c r="AI800" i="34"/>
  <c r="AG801" i="34"/>
  <c r="AH801" i="34"/>
  <c r="AI801" i="34"/>
  <c r="AG802" i="34"/>
  <c r="AH802" i="34"/>
  <c r="AI802" i="34"/>
  <c r="AG803" i="34"/>
  <c r="AH803" i="34"/>
  <c r="AI803" i="34"/>
  <c r="AG807" i="34"/>
  <c r="AH807" i="34"/>
  <c r="AI807" i="34"/>
  <c r="AG808" i="34"/>
  <c r="AH808" i="34"/>
  <c r="AI808" i="34"/>
  <c r="AG812" i="34"/>
  <c r="AH812" i="34"/>
  <c r="AI812" i="34"/>
  <c r="AG816" i="34"/>
  <c r="AH816" i="34"/>
  <c r="AI816" i="34"/>
  <c r="AG821" i="34"/>
  <c r="AH821" i="34"/>
  <c r="AI821" i="34"/>
  <c r="AG831" i="34"/>
  <c r="AH831" i="34"/>
  <c r="AI831" i="34"/>
  <c r="AG837" i="34"/>
  <c r="AH837" i="34"/>
  <c r="AI837" i="34"/>
  <c r="AG838" i="34"/>
  <c r="AH838" i="34"/>
  <c r="AI838" i="34"/>
  <c r="AG842" i="34"/>
  <c r="AH842" i="34"/>
  <c r="AI842" i="34"/>
  <c r="AG847" i="34"/>
  <c r="AH847" i="34"/>
  <c r="AI847" i="34"/>
  <c r="AG861" i="34"/>
  <c r="AH861" i="34"/>
  <c r="AI861" i="34"/>
  <c r="AG862" i="34"/>
  <c r="AH862" i="34"/>
  <c r="AI862" i="34"/>
  <c r="AG863" i="34"/>
  <c r="AH863" i="34"/>
  <c r="AI863" i="34"/>
  <c r="AG864" i="34"/>
  <c r="AH864" i="34"/>
  <c r="AI864" i="34"/>
  <c r="AG865" i="34"/>
  <c r="AH865" i="34"/>
  <c r="AI865" i="34"/>
  <c r="AG866" i="34"/>
  <c r="AH866" i="34"/>
  <c r="AI866" i="34"/>
  <c r="AG867" i="34"/>
  <c r="AH867" i="34"/>
  <c r="AI867" i="34"/>
  <c r="AG868" i="34"/>
  <c r="AH868" i="34"/>
  <c r="AI868" i="34"/>
  <c r="AG869" i="34"/>
  <c r="AH869" i="34"/>
  <c r="AI869" i="34"/>
  <c r="AG870" i="34"/>
  <c r="AH870" i="34"/>
  <c r="AI870" i="34"/>
  <c r="AG871" i="34"/>
  <c r="AH871" i="34"/>
  <c r="AI871" i="34"/>
  <c r="AG872" i="34"/>
  <c r="AH872" i="34"/>
  <c r="AI872" i="34"/>
  <c r="AG873" i="34"/>
  <c r="AH873" i="34"/>
  <c r="AI873" i="34"/>
  <c r="AG874" i="34"/>
  <c r="AH874" i="34"/>
  <c r="AI874" i="34"/>
  <c r="AG875" i="34"/>
  <c r="AH875" i="34"/>
  <c r="AI875" i="34"/>
  <c r="AG876" i="34"/>
  <c r="AH876" i="34"/>
  <c r="AI876" i="34"/>
  <c r="AG877" i="34"/>
  <c r="AH877" i="34"/>
  <c r="AI877" i="34"/>
  <c r="AG878" i="34"/>
  <c r="AH878" i="34"/>
  <c r="AI878" i="34"/>
  <c r="AG879" i="34"/>
  <c r="AH879" i="34"/>
  <c r="AI879" i="34"/>
  <c r="AG880" i="34"/>
  <c r="AH880" i="34"/>
  <c r="AI880" i="34"/>
  <c r="AG881" i="34"/>
  <c r="AH881" i="34"/>
  <c r="AI881" i="34"/>
  <c r="AG882" i="34"/>
  <c r="AH882" i="34"/>
  <c r="AI882" i="34"/>
  <c r="AG883" i="34"/>
  <c r="AH883" i="34"/>
  <c r="AI883" i="34"/>
  <c r="AG884" i="34"/>
  <c r="AH884" i="34"/>
  <c r="AI884" i="34"/>
  <c r="AG888" i="34"/>
  <c r="AH888" i="34"/>
  <c r="AI888" i="34"/>
  <c r="AG889" i="34"/>
  <c r="AH889" i="34"/>
  <c r="AI889" i="34"/>
  <c r="AG890" i="34"/>
  <c r="AH890" i="34"/>
  <c r="AI890" i="34"/>
  <c r="AG891" i="34"/>
  <c r="AH891" i="34"/>
  <c r="AI891" i="34"/>
  <c r="AG892" i="34"/>
  <c r="AH892" i="34"/>
  <c r="AI892" i="34"/>
  <c r="AG893" i="34"/>
  <c r="AH893" i="34"/>
  <c r="AI893" i="34"/>
  <c r="AG894" i="34"/>
  <c r="AH894" i="34"/>
  <c r="AI894" i="34"/>
  <c r="AG895" i="34"/>
  <c r="AH895" i="34"/>
  <c r="AI895" i="34"/>
  <c r="AG896" i="34"/>
  <c r="AH896" i="34"/>
  <c r="AI896" i="34"/>
  <c r="AG897" i="34"/>
  <c r="AH897" i="34"/>
  <c r="AI897" i="34"/>
  <c r="AG898" i="34"/>
  <c r="AH898" i="34"/>
  <c r="AI898" i="34"/>
  <c r="AG899" i="34"/>
  <c r="AH899" i="34"/>
  <c r="AI899" i="34"/>
  <c r="AG900" i="34"/>
  <c r="AH900" i="34"/>
  <c r="AI900" i="34"/>
  <c r="AG901" i="34"/>
  <c r="AH901" i="34"/>
  <c r="AI901" i="34"/>
  <c r="AG902" i="34"/>
  <c r="AH902" i="34"/>
  <c r="AI902" i="34"/>
  <c r="AG903" i="34"/>
  <c r="AH903" i="34"/>
  <c r="AI903" i="34"/>
  <c r="AG905" i="34"/>
  <c r="AH905" i="34"/>
  <c r="AI905" i="34"/>
  <c r="AG906" i="34"/>
  <c r="AH906" i="34"/>
  <c r="AI906" i="34"/>
  <c r="AG907" i="34"/>
  <c r="AH907" i="34"/>
  <c r="AI907" i="34"/>
  <c r="AG908" i="34"/>
  <c r="AH908" i="34"/>
  <c r="AI908" i="34"/>
  <c r="AG909" i="34"/>
  <c r="AH909" i="34"/>
  <c r="AI909" i="34"/>
  <c r="AG910" i="34"/>
  <c r="AH910" i="34"/>
  <c r="AI910" i="34"/>
  <c r="AG911" i="34"/>
  <c r="AH911" i="34"/>
  <c r="AI911" i="34"/>
  <c r="AG912" i="34"/>
  <c r="AH912" i="34"/>
  <c r="AI912" i="34"/>
  <c r="AG913" i="34"/>
  <c r="AH913" i="34"/>
  <c r="AI913" i="34"/>
  <c r="AG914" i="34"/>
  <c r="AH914" i="34"/>
  <c r="AI914" i="34"/>
  <c r="AG915" i="34"/>
  <c r="AH915" i="34"/>
  <c r="AI915" i="34"/>
  <c r="AG916" i="34"/>
  <c r="AH916" i="34"/>
  <c r="AI916" i="34"/>
  <c r="AG917" i="34"/>
  <c r="AH917" i="34"/>
  <c r="AI917" i="34"/>
  <c r="AG918" i="34"/>
  <c r="AH918" i="34"/>
  <c r="AI918" i="34"/>
  <c r="AG919" i="34"/>
  <c r="AH919" i="34"/>
  <c r="AI919" i="34"/>
  <c r="AG920" i="34"/>
  <c r="AH920" i="34"/>
  <c r="AI920" i="34"/>
  <c r="AG921" i="34"/>
  <c r="AH921" i="34"/>
  <c r="AI921" i="34"/>
  <c r="AG922" i="34"/>
  <c r="AH922" i="34"/>
  <c r="AI922" i="34"/>
  <c r="AG923" i="34"/>
  <c r="AH923" i="34"/>
  <c r="AI923" i="34"/>
  <c r="AG924" i="34"/>
  <c r="AH924" i="34"/>
  <c r="AI924" i="34"/>
  <c r="AG925" i="34"/>
  <c r="AH925" i="34"/>
  <c r="AI925" i="34"/>
  <c r="AG926" i="34"/>
  <c r="AH926" i="34"/>
  <c r="AI926" i="34"/>
  <c r="AG927" i="34"/>
  <c r="AH927" i="34"/>
  <c r="AI927" i="34"/>
  <c r="AG928" i="34"/>
  <c r="AH928" i="34"/>
  <c r="AI928" i="34"/>
  <c r="AG929" i="34"/>
  <c r="AH929" i="34"/>
  <c r="AI929" i="34"/>
  <c r="AG930" i="34"/>
  <c r="AH930" i="34"/>
  <c r="AI930" i="34"/>
  <c r="AG934" i="34"/>
  <c r="AH934" i="34"/>
  <c r="AI934" i="34"/>
  <c r="AG936" i="34"/>
  <c r="AH936" i="34"/>
  <c r="AI936" i="34"/>
  <c r="AG938" i="34"/>
  <c r="AH938" i="34"/>
  <c r="AI938" i="34"/>
  <c r="AG946" i="34"/>
  <c r="AH946" i="34"/>
  <c r="AI946" i="34"/>
  <c r="AG949" i="34"/>
  <c r="AH949" i="34"/>
  <c r="AI949" i="34"/>
  <c r="AG955" i="34"/>
  <c r="AH955" i="34"/>
  <c r="AI955" i="34"/>
  <c r="AG961" i="34"/>
  <c r="AH961" i="34"/>
  <c r="AI961" i="34"/>
  <c r="AG962" i="34"/>
  <c r="AH962" i="34"/>
  <c r="AI962" i="34"/>
  <c r="AG963" i="34"/>
  <c r="AH963" i="34"/>
  <c r="AI963" i="34"/>
  <c r="AG965" i="34"/>
  <c r="AH965" i="34"/>
  <c r="AI965" i="34"/>
  <c r="AG969" i="34"/>
  <c r="AH969" i="34"/>
  <c r="AI969" i="34"/>
  <c r="AG978" i="34"/>
  <c r="AH978" i="34"/>
  <c r="AI978" i="34"/>
  <c r="AG983" i="34"/>
  <c r="AH983" i="34"/>
  <c r="AI983" i="34"/>
  <c r="AG986" i="34"/>
  <c r="AH986" i="34"/>
  <c r="AI986" i="34"/>
  <c r="AG987" i="34"/>
  <c r="AH987" i="34"/>
  <c r="AI987" i="34"/>
  <c r="AG989" i="34"/>
  <c r="AH989" i="34"/>
  <c r="AI989" i="34"/>
  <c r="AG990" i="34"/>
  <c r="AH990" i="34"/>
  <c r="AI990" i="34"/>
  <c r="AG991" i="34"/>
  <c r="AH991" i="34"/>
  <c r="AI991" i="34"/>
  <c r="AG992" i="34"/>
  <c r="AH992" i="34"/>
  <c r="AI992" i="34"/>
  <c r="AG993" i="34"/>
  <c r="AH993" i="34"/>
  <c r="AI993" i="34"/>
  <c r="AG994" i="34"/>
  <c r="AH994" i="34"/>
  <c r="AI994" i="34"/>
  <c r="AG996" i="34"/>
  <c r="AH996" i="34"/>
  <c r="AI996" i="34"/>
  <c r="AG997" i="34"/>
  <c r="AH997" i="34"/>
  <c r="AI997" i="34"/>
  <c r="AG998" i="34"/>
  <c r="AH998" i="34"/>
  <c r="AI998" i="34"/>
  <c r="AG999" i="34"/>
  <c r="AH999" i="34"/>
  <c r="AI999" i="34"/>
  <c r="AG1000" i="34"/>
  <c r="AH1000" i="34"/>
  <c r="AI1000" i="34"/>
  <c r="AG1001" i="34"/>
  <c r="AH1001" i="34"/>
  <c r="AI1001" i="34"/>
  <c r="AG1002" i="34"/>
  <c r="AH1002" i="34"/>
  <c r="AI1002" i="34"/>
  <c r="AG1003" i="34"/>
  <c r="AH1003" i="34"/>
  <c r="AI1003" i="34"/>
  <c r="AG1005" i="34"/>
  <c r="AH1005" i="34"/>
  <c r="AI1005" i="34"/>
  <c r="AG1007" i="34"/>
  <c r="AH1007" i="34"/>
  <c r="AI1007" i="34"/>
  <c r="AG1008" i="34"/>
  <c r="AH1008" i="34"/>
  <c r="AI1008" i="34"/>
  <c r="AG1009" i="34"/>
  <c r="AH1009" i="34"/>
  <c r="AI1009" i="34"/>
  <c r="AG1010" i="34"/>
  <c r="AH1010" i="34"/>
  <c r="AI1010" i="34"/>
  <c r="AG1011" i="34"/>
  <c r="AH1011" i="34"/>
  <c r="AI1011" i="34"/>
  <c r="AG1013" i="34"/>
  <c r="AH1013" i="34"/>
  <c r="AI1013" i="34"/>
  <c r="AG1014" i="34"/>
  <c r="AH1014" i="34"/>
  <c r="AI1014" i="34"/>
  <c r="AG1015" i="34"/>
  <c r="AH1015" i="34"/>
  <c r="AI1015" i="34"/>
  <c r="AG1016" i="34"/>
  <c r="AH1016" i="34"/>
  <c r="AI1016" i="34"/>
  <c r="AG1017" i="34"/>
  <c r="AH1017" i="34"/>
  <c r="AI1017" i="34"/>
  <c r="AG1018" i="34"/>
  <c r="AH1018" i="34"/>
  <c r="AI1018" i="34"/>
  <c r="AG1019" i="34"/>
  <c r="AH1019" i="34"/>
  <c r="AI1019" i="34"/>
  <c r="AG1021" i="34"/>
  <c r="AH1021" i="34"/>
  <c r="AI1021" i="34"/>
  <c r="AG1022" i="34"/>
  <c r="AH1022" i="34"/>
  <c r="AI1022" i="34"/>
  <c r="AG1023" i="34"/>
  <c r="AH1023" i="34"/>
  <c r="AI1023" i="34"/>
  <c r="AG1024" i="34"/>
  <c r="AH1024" i="34"/>
  <c r="AI1024" i="34"/>
  <c r="AG1025" i="34"/>
  <c r="AH1025" i="34"/>
  <c r="AI1025" i="34"/>
  <c r="AG1027" i="34"/>
  <c r="AH1027" i="34"/>
  <c r="AI1027" i="34"/>
  <c r="AG1028" i="34"/>
  <c r="AH1028" i="34"/>
  <c r="AI1028" i="34"/>
  <c r="AG1029" i="34"/>
  <c r="AH1029" i="34"/>
  <c r="AI1029" i="34"/>
  <c r="AG1030" i="34"/>
  <c r="AH1030" i="34"/>
  <c r="AI1030" i="34"/>
  <c r="AG1031" i="34"/>
  <c r="AH1031" i="34"/>
  <c r="AI1031" i="34"/>
  <c r="AG1032" i="34"/>
  <c r="AH1032" i="34"/>
  <c r="AI1032" i="34"/>
  <c r="AG1033" i="34"/>
  <c r="AH1033" i="34"/>
  <c r="AI1033" i="34"/>
  <c r="AG1034" i="34"/>
  <c r="AH1034" i="34"/>
  <c r="AI1034" i="34"/>
  <c r="AG1035" i="34"/>
  <c r="AH1035" i="34"/>
  <c r="AI1035" i="34"/>
  <c r="AG1038" i="34"/>
  <c r="AI1038" i="34"/>
  <c r="AH1038" i="34"/>
  <c r="AG1039" i="34"/>
  <c r="AH1039" i="34"/>
  <c r="AI1039" i="34"/>
  <c r="AG1040" i="34"/>
  <c r="AH1040" i="34"/>
  <c r="AI1040" i="34"/>
  <c r="AG1041" i="34"/>
  <c r="AH1041" i="34"/>
  <c r="AI1041" i="34"/>
  <c r="AG1042" i="34"/>
  <c r="AH1042" i="34"/>
  <c r="AI1042" i="34"/>
  <c r="AG1043" i="34"/>
  <c r="AH1043" i="34"/>
  <c r="AI1043" i="34"/>
  <c r="AG1044" i="34"/>
  <c r="AH1044" i="34"/>
  <c r="AI1044" i="34"/>
  <c r="AG1045" i="34"/>
  <c r="AH1045" i="34"/>
  <c r="AI1045" i="34"/>
  <c r="AG1046" i="34"/>
  <c r="AH1046" i="34"/>
  <c r="AI1046" i="34"/>
  <c r="AG1047" i="34"/>
  <c r="AH1047" i="34"/>
  <c r="AI1047" i="34"/>
  <c r="AG1048" i="34"/>
  <c r="AH1048" i="34"/>
  <c r="AI1048" i="34"/>
  <c r="AG1052" i="34"/>
  <c r="AH1052" i="34"/>
  <c r="AI1052" i="34"/>
  <c r="AG1053" i="34"/>
  <c r="AH1053" i="34"/>
  <c r="AI1053" i="34"/>
  <c r="AG1054" i="34"/>
  <c r="AH1054" i="34"/>
  <c r="AI1054" i="34"/>
  <c r="AG1055" i="34"/>
  <c r="AH1055" i="34"/>
  <c r="AI1055" i="34"/>
  <c r="AG1056" i="34"/>
  <c r="AH1056" i="34"/>
  <c r="AI1056" i="34"/>
  <c r="AG1057" i="34"/>
  <c r="AH1057" i="34"/>
  <c r="AI1057" i="34"/>
  <c r="AG1058" i="34"/>
  <c r="AH1058" i="34"/>
  <c r="AI1058" i="34"/>
  <c r="AG1059" i="34"/>
  <c r="AH1059" i="34"/>
  <c r="AI1059" i="34"/>
  <c r="AG1060" i="34"/>
  <c r="AH1060" i="34"/>
  <c r="AI1060" i="34"/>
  <c r="AG1061" i="34"/>
  <c r="AH1061" i="34"/>
  <c r="AI1061" i="34"/>
  <c r="AG1062" i="34"/>
  <c r="AH1062" i="34"/>
  <c r="AI1062" i="34"/>
  <c r="AG1063" i="34"/>
  <c r="AH1063" i="34"/>
  <c r="AI1063" i="34"/>
  <c r="AG1064" i="34"/>
  <c r="AH1064" i="34"/>
  <c r="AI1064" i="34"/>
  <c r="AG1065" i="34"/>
  <c r="AH1065" i="34"/>
  <c r="AI1065" i="34"/>
  <c r="AG1066" i="34"/>
  <c r="AI1066" i="34"/>
  <c r="AH1066" i="34"/>
  <c r="AG1068" i="34"/>
  <c r="AH1068" i="34"/>
  <c r="AI1068" i="34"/>
  <c r="AG1069" i="34"/>
  <c r="AH1069" i="34"/>
  <c r="AI1069" i="34"/>
  <c r="AG1070" i="34"/>
  <c r="AH1070" i="34"/>
  <c r="AI1070" i="34"/>
  <c r="AG1071" i="34"/>
  <c r="AH1071" i="34"/>
  <c r="AI1071" i="34"/>
  <c r="AG1072" i="34"/>
  <c r="AH1072" i="34"/>
  <c r="AI1072" i="34"/>
  <c r="AG1073" i="34"/>
  <c r="AH1073" i="34"/>
  <c r="AI1073" i="34"/>
  <c r="AG1074" i="34"/>
  <c r="AH1074" i="34"/>
  <c r="AI1074" i="34"/>
  <c r="AG1076" i="34"/>
  <c r="AH1076" i="34"/>
  <c r="AI1076" i="34"/>
  <c r="AG1085" i="34"/>
  <c r="AH1085" i="34"/>
  <c r="AI1085" i="34"/>
  <c r="AG1086" i="34"/>
  <c r="AH1086" i="34"/>
  <c r="AI1086" i="34"/>
  <c r="AG1087" i="34"/>
  <c r="AH1087" i="34"/>
  <c r="AI1087" i="34"/>
  <c r="AG1088" i="34"/>
  <c r="AH1088" i="34"/>
  <c r="AI1088" i="34"/>
  <c r="AG1096" i="34"/>
  <c r="AH1096" i="34"/>
  <c r="AI1096" i="34"/>
  <c r="AG1097" i="34"/>
  <c r="AH1097" i="34"/>
  <c r="AI1097" i="34"/>
  <c r="AG1098" i="34"/>
  <c r="AH1098" i="34"/>
  <c r="AI1098" i="34"/>
  <c r="AG1100" i="34"/>
  <c r="AH1100" i="34"/>
  <c r="AI1100" i="34"/>
  <c r="AG1103" i="34"/>
  <c r="AH1103" i="34"/>
  <c r="AI1103" i="34"/>
  <c r="AG1105" i="34"/>
  <c r="AH1105" i="34"/>
  <c r="AI1105" i="34"/>
  <c r="AG1107" i="34"/>
  <c r="AH1107" i="34"/>
  <c r="AI1107" i="34"/>
  <c r="AG1109" i="34"/>
  <c r="AH1109" i="34"/>
  <c r="AI1109" i="34"/>
  <c r="AG1111" i="34"/>
  <c r="AH1111" i="34"/>
  <c r="AI1111" i="34"/>
  <c r="AG1113" i="34"/>
  <c r="AH1113" i="34"/>
  <c r="AI1113" i="34"/>
  <c r="AG1124" i="34"/>
  <c r="AH1124" i="34"/>
  <c r="AI1124" i="34"/>
  <c r="AG1127" i="34"/>
  <c r="AH1127" i="34"/>
  <c r="AI1127" i="34"/>
  <c r="AG1129" i="34"/>
  <c r="AH1129" i="34"/>
  <c r="AI1129" i="34"/>
  <c r="AG1130" i="34"/>
  <c r="AH1130" i="34"/>
  <c r="AI1130" i="34"/>
  <c r="AG1131" i="34"/>
  <c r="AH1131" i="34"/>
  <c r="AI1131" i="34"/>
  <c r="AG1133" i="34"/>
  <c r="AH1133" i="34"/>
  <c r="AI1133" i="34"/>
  <c r="AG1134" i="34"/>
  <c r="AH1134" i="34"/>
  <c r="AI1134" i="34"/>
  <c r="AG1136" i="34"/>
  <c r="AH1136" i="34"/>
  <c r="AI1136" i="34"/>
  <c r="AG1137" i="34"/>
  <c r="AH1137" i="34"/>
  <c r="AI1137" i="34"/>
  <c r="AG1145" i="34"/>
  <c r="AH1145" i="34"/>
  <c r="AI1145" i="34"/>
  <c r="AG1147" i="34"/>
  <c r="AH1147" i="34"/>
  <c r="AI1147" i="34"/>
  <c r="AG1148" i="34"/>
  <c r="AH1148" i="34"/>
  <c r="AI1148" i="34"/>
  <c r="AG1151" i="34"/>
  <c r="AH1151" i="34"/>
  <c r="AI1151" i="34"/>
  <c r="AG1152" i="34"/>
  <c r="AH1152" i="34"/>
  <c r="AI1152" i="34"/>
  <c r="AG1156" i="34"/>
  <c r="AH1156" i="34"/>
  <c r="AI1156" i="34"/>
  <c r="AG1158" i="34"/>
  <c r="AH1158" i="34"/>
  <c r="AI1158" i="34"/>
  <c r="AG1160" i="34"/>
  <c r="AH1160" i="34"/>
  <c r="AI1160" i="34"/>
  <c r="AG1167" i="34"/>
  <c r="AH1167" i="34"/>
  <c r="AI1167" i="34"/>
  <c r="AG1168" i="34"/>
  <c r="AH1168" i="34"/>
  <c r="AI1168" i="34"/>
  <c r="AG1173" i="34"/>
  <c r="AH1173" i="34"/>
  <c r="AI1173" i="34"/>
  <c r="AG1175" i="34"/>
  <c r="AH1175" i="34"/>
  <c r="AI1175" i="34"/>
  <c r="AG1177" i="34"/>
  <c r="AH1177" i="34"/>
  <c r="AI1177" i="34"/>
  <c r="AG1178" i="34"/>
  <c r="AH1178" i="34"/>
  <c r="AI1178" i="34"/>
  <c r="AG1179" i="34"/>
  <c r="AH1179" i="34"/>
  <c r="AI1179" i="34"/>
  <c r="AG1180" i="34"/>
  <c r="AH1180" i="34"/>
  <c r="AI1180" i="34"/>
  <c r="AG1181" i="34"/>
  <c r="AH1181" i="34"/>
  <c r="AI1181" i="34"/>
  <c r="AG1183" i="34"/>
  <c r="AH1183" i="34"/>
  <c r="AI1183" i="34"/>
  <c r="AG1185" i="34"/>
  <c r="AH1185" i="34"/>
  <c r="AI1185" i="34"/>
  <c r="AG1191" i="34"/>
  <c r="AH1191" i="34"/>
  <c r="AI1191" i="34"/>
  <c r="AG1197" i="34"/>
  <c r="AH1197" i="34"/>
  <c r="AI1197" i="34"/>
  <c r="AG1198" i="34"/>
  <c r="AH1198" i="34"/>
  <c r="AI1198" i="34"/>
  <c r="AG1199" i="34"/>
  <c r="AH1199" i="34"/>
  <c r="AI1199" i="34"/>
  <c r="AG1204" i="34"/>
  <c r="AH1204" i="34"/>
  <c r="AI1204" i="34"/>
  <c r="AG1211" i="34"/>
  <c r="AH1211" i="34"/>
  <c r="AI1211" i="34"/>
  <c r="AG1215" i="34"/>
  <c r="AH1215" i="34"/>
  <c r="AI1215" i="34"/>
  <c r="AG1216" i="34"/>
  <c r="AH1216" i="34"/>
  <c r="AI1216" i="34"/>
  <c r="AG1227" i="34"/>
  <c r="AH1227" i="34"/>
  <c r="AI1227" i="34"/>
  <c r="AG1228" i="34"/>
  <c r="AH1228" i="34"/>
  <c r="AI1228" i="34"/>
  <c r="AG1229" i="34"/>
  <c r="AH1229" i="34"/>
  <c r="AI1229" i="34"/>
  <c r="AG1230" i="34"/>
  <c r="AH1230" i="34"/>
  <c r="AI1230" i="34"/>
  <c r="AG1232" i="34"/>
  <c r="AH1232" i="34"/>
  <c r="AI1232" i="34"/>
  <c r="AG1233" i="34"/>
  <c r="AH1233" i="34"/>
  <c r="AI1233" i="34"/>
  <c r="AG1248" i="34"/>
  <c r="AH1248" i="34"/>
  <c r="AI1248" i="34"/>
  <c r="AG1249" i="34"/>
  <c r="AH1249" i="34"/>
  <c r="AI1249" i="34"/>
  <c r="AG1250" i="34"/>
  <c r="AH1250" i="34"/>
  <c r="AI1250" i="34"/>
  <c r="AG1251" i="34"/>
  <c r="AH1251" i="34"/>
  <c r="AI1251" i="34"/>
  <c r="AG1252" i="34"/>
  <c r="AH1252" i="34"/>
  <c r="AI1252" i="34"/>
  <c r="AG1266" i="34"/>
  <c r="AH1266" i="34"/>
  <c r="AI1266" i="34"/>
  <c r="AG1269" i="34"/>
  <c r="AH1269" i="34"/>
  <c r="AI1269" i="34"/>
  <c r="AG1270" i="34"/>
  <c r="AH1270" i="34"/>
  <c r="AI1270" i="34"/>
  <c r="AG1271" i="34"/>
  <c r="AH1271" i="34"/>
  <c r="AI1271" i="34"/>
  <c r="AG1272" i="34"/>
  <c r="AH1272" i="34"/>
  <c r="AI1272" i="34"/>
  <c r="AG1273" i="34"/>
  <c r="AH1273" i="34"/>
  <c r="AI1273" i="34"/>
  <c r="AG1274" i="34"/>
  <c r="AH1274" i="34"/>
  <c r="AI1274" i="34"/>
  <c r="AG1275" i="34"/>
  <c r="AH1275" i="34"/>
  <c r="AI1275" i="34"/>
  <c r="AG1276" i="34"/>
  <c r="AH1276" i="34"/>
  <c r="AI1276" i="34"/>
  <c r="AG1277" i="34"/>
  <c r="AH1277" i="34"/>
  <c r="AI1277" i="34"/>
  <c r="AG1278" i="34"/>
  <c r="AH1278" i="34"/>
  <c r="AI1278" i="34"/>
  <c r="AG1279" i="34"/>
  <c r="AH1279" i="34"/>
  <c r="AI1279" i="34"/>
  <c r="AG1280" i="34"/>
  <c r="AH1280" i="34"/>
  <c r="AI1280" i="34"/>
  <c r="AG1281" i="34"/>
  <c r="AH1281" i="34"/>
  <c r="AI1281" i="34"/>
  <c r="AG1282" i="34"/>
  <c r="AH1282" i="34"/>
  <c r="AI1282" i="34"/>
  <c r="AG1283" i="34"/>
  <c r="AH1283" i="34"/>
  <c r="AI1283" i="34"/>
  <c r="AG1284" i="34"/>
  <c r="AH1284" i="34"/>
  <c r="AI1284" i="34"/>
  <c r="AG1285" i="34"/>
  <c r="AH1285" i="34"/>
  <c r="AI1285" i="34"/>
  <c r="AG1286" i="34"/>
  <c r="AH1286" i="34"/>
  <c r="AI1286" i="34"/>
  <c r="AG1287" i="34"/>
  <c r="AH1287" i="34"/>
  <c r="AI1287" i="34"/>
  <c r="AG1288" i="34"/>
  <c r="AH1288" i="34"/>
  <c r="AI1288" i="34"/>
  <c r="AG1289" i="34"/>
  <c r="AH1289" i="34"/>
  <c r="AI1289" i="34"/>
  <c r="AG1290" i="34"/>
  <c r="AH1290" i="34"/>
  <c r="AI1290" i="34"/>
  <c r="AG1291" i="34"/>
  <c r="AH1291" i="34"/>
  <c r="AI1291" i="34"/>
  <c r="AG1292" i="34"/>
  <c r="AH1292" i="34"/>
  <c r="AI1292" i="34"/>
  <c r="AG1293" i="34"/>
  <c r="AH1293" i="34"/>
  <c r="AI1293" i="34"/>
  <c r="AG1294" i="34"/>
  <c r="AH1294" i="34"/>
  <c r="AI1294" i="34"/>
  <c r="AG1295" i="34"/>
  <c r="AH1295" i="34"/>
  <c r="AI1295" i="34"/>
  <c r="AG1296" i="34"/>
  <c r="AH1296" i="34"/>
  <c r="AI1296" i="34"/>
  <c r="AG1297" i="34"/>
  <c r="AH1297" i="34"/>
  <c r="AI1297" i="34"/>
  <c r="AG1298" i="34"/>
  <c r="AH1298" i="34"/>
  <c r="AI1298" i="34"/>
  <c r="AG1299" i="34"/>
  <c r="AH1299" i="34"/>
  <c r="AI1299" i="34"/>
  <c r="AG1300" i="34"/>
  <c r="AH1300" i="34"/>
  <c r="AI1300" i="34"/>
  <c r="AG1301" i="34"/>
  <c r="AH1301" i="34"/>
  <c r="AI1301" i="34"/>
  <c r="AG1302" i="34"/>
  <c r="AH1302" i="34"/>
  <c r="AI1302" i="34"/>
  <c r="AG1303" i="34"/>
  <c r="AH1303" i="34"/>
  <c r="AI1303" i="34"/>
  <c r="AG1304" i="34"/>
  <c r="AH1304" i="34"/>
  <c r="AI1304" i="34"/>
  <c r="AG1305" i="34"/>
  <c r="AH1305" i="34"/>
  <c r="AI1305" i="34"/>
  <c r="AG1306" i="34"/>
  <c r="AH1306" i="34"/>
  <c r="AI1306" i="34"/>
  <c r="AG1307" i="34"/>
  <c r="AH1307" i="34"/>
  <c r="AI1307" i="34"/>
  <c r="AG1308" i="34"/>
  <c r="AH1308" i="34"/>
  <c r="AI1308" i="34"/>
  <c r="AG1309" i="34"/>
  <c r="AH1309" i="34"/>
  <c r="AI1309" i="34"/>
  <c r="AG1310" i="34"/>
  <c r="AH1310" i="34"/>
  <c r="AI1310" i="34"/>
  <c r="AG1311" i="34"/>
  <c r="AH1311" i="34"/>
  <c r="AI1311" i="34"/>
  <c r="AG1312" i="34"/>
  <c r="AH1312" i="34"/>
  <c r="AI1312" i="34"/>
  <c r="AG1313" i="34"/>
  <c r="AH1313" i="34"/>
  <c r="AI1313" i="34"/>
  <c r="AG1314" i="34"/>
  <c r="AH1314" i="34"/>
  <c r="AI1314" i="34"/>
  <c r="AG1315" i="34"/>
  <c r="AH1315" i="34"/>
  <c r="AI1315" i="34"/>
  <c r="AG1316" i="34"/>
  <c r="AH1316" i="34"/>
  <c r="AI1316" i="34"/>
  <c r="AG1317" i="34"/>
  <c r="AH1317" i="34"/>
  <c r="AI1317" i="34"/>
  <c r="AG1318" i="34"/>
  <c r="AH1318" i="34"/>
  <c r="AI1318" i="34"/>
  <c r="AG1319" i="34"/>
  <c r="AH1319" i="34"/>
  <c r="AI1319" i="34"/>
  <c r="AG1320" i="34"/>
  <c r="AH1320" i="34"/>
  <c r="AI1320" i="34"/>
  <c r="AG1321" i="34"/>
  <c r="AH1321" i="34"/>
  <c r="AI1321" i="34"/>
  <c r="AG1322" i="34"/>
  <c r="AH1322" i="34"/>
  <c r="AI1322" i="34"/>
  <c r="AG1323" i="34"/>
  <c r="AH1323" i="34"/>
  <c r="AI1323" i="34"/>
  <c r="AG1324" i="34"/>
  <c r="AH1324" i="34"/>
  <c r="AI1324" i="34"/>
  <c r="AG1325" i="34"/>
  <c r="AH1325" i="34"/>
  <c r="AI1325" i="34"/>
  <c r="AG1326" i="34"/>
  <c r="AH1326" i="34"/>
  <c r="AI1326" i="34"/>
  <c r="AG1327" i="34"/>
  <c r="AH1327" i="34"/>
  <c r="AI1327" i="34"/>
  <c r="AG1328" i="34"/>
  <c r="AH1328" i="34"/>
  <c r="AI1328" i="34"/>
  <c r="AG1329" i="34"/>
  <c r="AH1329" i="34"/>
  <c r="AI1329" i="34"/>
  <c r="AG1330" i="34"/>
  <c r="AH1330" i="34"/>
  <c r="AI1330" i="34"/>
  <c r="AG1331" i="34"/>
  <c r="AH1331" i="34"/>
  <c r="AI1331" i="34"/>
  <c r="AG1332" i="34"/>
  <c r="AH1332" i="34"/>
  <c r="AI1332" i="34"/>
  <c r="AG1333" i="34"/>
  <c r="AH1333" i="34"/>
  <c r="AI1333" i="34"/>
  <c r="AG1334" i="34"/>
  <c r="AH1334" i="34"/>
  <c r="AI1334" i="34"/>
  <c r="AG1335" i="34"/>
  <c r="AH1335" i="34"/>
  <c r="AI1335" i="34"/>
  <c r="AG1336" i="34"/>
  <c r="AH1336" i="34"/>
  <c r="AI1336" i="34"/>
  <c r="AG1337" i="34"/>
  <c r="AH1337" i="34"/>
  <c r="AI1337" i="34"/>
  <c r="AG1338" i="34"/>
  <c r="AH1338" i="34"/>
  <c r="AI1338" i="34"/>
  <c r="AG1339" i="34"/>
  <c r="AH1339" i="34"/>
  <c r="AI1339" i="34"/>
  <c r="AG1342" i="34"/>
  <c r="AH1342" i="34"/>
  <c r="AI1342" i="34"/>
  <c r="AG1343" i="34"/>
  <c r="AH1343" i="34"/>
  <c r="AI1343" i="34"/>
  <c r="AG1344" i="34"/>
  <c r="AH1344" i="34"/>
  <c r="AI1344" i="34"/>
  <c r="AG1345" i="34"/>
  <c r="AH1345" i="34"/>
  <c r="AI1345" i="34"/>
  <c r="AG1348" i="34"/>
  <c r="AH1348" i="34"/>
  <c r="AI1348" i="34"/>
  <c r="AG1349" i="34"/>
  <c r="AH1349" i="34"/>
  <c r="AI1349" i="34"/>
  <c r="AG1350" i="34"/>
  <c r="AH1350" i="34"/>
  <c r="AI1350" i="34"/>
  <c r="AG1351" i="34"/>
  <c r="AH1351" i="34"/>
  <c r="AI1351" i="34"/>
  <c r="AG1352" i="34"/>
  <c r="AH1352" i="34"/>
  <c r="AI1352" i="34"/>
  <c r="AG1353" i="34"/>
  <c r="AH1353" i="34"/>
  <c r="AI1353" i="34"/>
  <c r="AG1354" i="34"/>
  <c r="AH1354" i="34"/>
  <c r="AI1354" i="34"/>
  <c r="AG1355" i="34"/>
  <c r="AH1355" i="34"/>
  <c r="AI1355" i="34"/>
  <c r="AG1356" i="34"/>
  <c r="AH1356" i="34"/>
  <c r="AI1356" i="34"/>
  <c r="AG1357" i="34"/>
  <c r="AH1357" i="34"/>
  <c r="AI1357" i="34"/>
  <c r="AG1358" i="34"/>
  <c r="AH1358" i="34"/>
  <c r="AI1358" i="34"/>
  <c r="AG1359" i="34"/>
  <c r="AH1359" i="34"/>
  <c r="AI1359" i="34"/>
  <c r="AG1360" i="34"/>
  <c r="AH1360" i="34"/>
  <c r="AI1360" i="34"/>
  <c r="AG1361" i="34"/>
  <c r="AH1361" i="34"/>
  <c r="AI1361" i="34"/>
  <c r="AG1362" i="34"/>
  <c r="AH1362" i="34"/>
  <c r="AI1362" i="34"/>
  <c r="AG1363" i="34"/>
  <c r="AH1363" i="34"/>
  <c r="AI1363" i="34"/>
  <c r="AG1364" i="34"/>
  <c r="AH1364" i="34"/>
  <c r="AI1364" i="34"/>
  <c r="AG1365" i="34"/>
  <c r="AH1365" i="34"/>
  <c r="AI1365" i="34"/>
  <c r="AG1366" i="34"/>
  <c r="AH1366" i="34"/>
  <c r="AI1366" i="34"/>
  <c r="AG1367" i="34"/>
  <c r="AH1367" i="34"/>
  <c r="AI1367" i="34"/>
  <c r="AG1368" i="34"/>
  <c r="AH1368" i="34"/>
  <c r="AI1368" i="34"/>
  <c r="AG1369" i="34"/>
  <c r="AH1369" i="34"/>
  <c r="AI1369" i="34"/>
  <c r="AG1370" i="34"/>
  <c r="AH1370" i="34"/>
  <c r="AI1370" i="34"/>
  <c r="AG1371" i="34"/>
  <c r="AH1371" i="34"/>
  <c r="AI1371" i="34"/>
  <c r="AG1372" i="34"/>
  <c r="AH1372" i="34"/>
  <c r="AI1372" i="34"/>
  <c r="AG1373" i="34"/>
  <c r="AH1373" i="34"/>
  <c r="AI1373" i="34"/>
  <c r="AG1374" i="34"/>
  <c r="AH1374" i="34"/>
  <c r="AI1374" i="34"/>
  <c r="AG1375" i="34"/>
  <c r="AH1375" i="34"/>
  <c r="AI1375" i="34"/>
  <c r="AG1376" i="34"/>
  <c r="AH1376" i="34"/>
  <c r="AI1376" i="34"/>
  <c r="AG1377" i="34"/>
  <c r="AH1377" i="34"/>
  <c r="AI1377" i="34"/>
  <c r="AG1378" i="34"/>
  <c r="AH1378" i="34"/>
  <c r="AI1378" i="34"/>
  <c r="AG1379" i="34"/>
  <c r="AH1379" i="34"/>
  <c r="AI1379" i="34"/>
  <c r="AG1380" i="34"/>
  <c r="AH1380" i="34"/>
  <c r="AI1380" i="34"/>
  <c r="AG1381" i="34"/>
  <c r="AH1381" i="34"/>
  <c r="AI1381" i="34"/>
  <c r="AG1382" i="34"/>
  <c r="AH1382" i="34"/>
  <c r="AI1382" i="34"/>
  <c r="AG1383" i="34"/>
  <c r="AH1383" i="34"/>
  <c r="AI1383" i="34"/>
  <c r="AG1384" i="34"/>
  <c r="AH1384" i="34"/>
  <c r="AI1384" i="34"/>
  <c r="AG1385" i="34"/>
  <c r="AH1385" i="34"/>
  <c r="AI1385" i="34"/>
  <c r="AG1386" i="34"/>
  <c r="AH1386" i="34"/>
  <c r="AI1386" i="34"/>
  <c r="AG1387" i="34"/>
  <c r="AH1387" i="34"/>
  <c r="AI1387" i="34"/>
  <c r="AG1388" i="34"/>
  <c r="AH1388" i="34"/>
  <c r="AI1388" i="34"/>
  <c r="AG1389" i="34"/>
  <c r="AH1389" i="34"/>
  <c r="AI1389" i="34"/>
  <c r="AG1390" i="34"/>
  <c r="AH1390" i="34"/>
  <c r="AI1390" i="34"/>
  <c r="AG1391" i="34"/>
  <c r="AH1391" i="34"/>
  <c r="AI1391" i="34"/>
  <c r="AG1392" i="34"/>
  <c r="AH1392" i="34"/>
  <c r="AI1392" i="34"/>
  <c r="AG1393" i="34"/>
  <c r="AH1393" i="34"/>
  <c r="AI1393" i="34"/>
  <c r="AG1394" i="34"/>
  <c r="AH1394" i="34"/>
  <c r="AI1394" i="34"/>
  <c r="AG1395" i="34"/>
  <c r="AH1395" i="34"/>
  <c r="AI1395" i="34"/>
  <c r="AG1396" i="34"/>
  <c r="AH1396" i="34"/>
  <c r="AI1396" i="34"/>
  <c r="AG1397" i="34"/>
  <c r="AH1397" i="34"/>
  <c r="AI1397" i="34"/>
  <c r="AG1398" i="34"/>
  <c r="AH1398" i="34"/>
  <c r="AI1398" i="34"/>
  <c r="AG1399" i="34"/>
  <c r="AH1399" i="34"/>
  <c r="AI1399" i="34"/>
  <c r="AG1400" i="34"/>
  <c r="AH1400" i="34"/>
  <c r="AI1400" i="34"/>
  <c r="AG1401" i="34"/>
  <c r="AH1401" i="34"/>
  <c r="AI1401" i="34"/>
  <c r="AG1402" i="34"/>
  <c r="AH1402" i="34"/>
  <c r="AI1402" i="34"/>
  <c r="AG1403" i="34"/>
  <c r="AH1403" i="34"/>
  <c r="AI1403" i="34"/>
  <c r="AG1404" i="34"/>
  <c r="AH1404" i="34"/>
  <c r="AI1404" i="34"/>
  <c r="AG1405" i="34"/>
  <c r="AH1405" i="34"/>
  <c r="AI1405" i="34"/>
  <c r="AG1406" i="34"/>
  <c r="AH1406" i="34"/>
  <c r="AI1406" i="34"/>
  <c r="AG1407" i="34"/>
  <c r="AH1407" i="34"/>
  <c r="AI1407" i="34"/>
  <c r="AG1408" i="34"/>
  <c r="AH1408" i="34"/>
  <c r="AI1408" i="34"/>
  <c r="AG1409" i="34"/>
  <c r="AH1409" i="34"/>
  <c r="AI1409" i="34"/>
  <c r="AG1410" i="34"/>
  <c r="AH1410" i="34"/>
  <c r="AI1410" i="34"/>
  <c r="AG1411" i="34"/>
  <c r="AH1411" i="34"/>
  <c r="AI1411" i="34"/>
  <c r="AG1412" i="34"/>
  <c r="AH1412" i="34"/>
  <c r="AI1412" i="34"/>
  <c r="AG1413" i="34"/>
  <c r="AH1413" i="34"/>
  <c r="AI1413" i="34"/>
  <c r="AG1414" i="34"/>
  <c r="AH1414" i="34"/>
  <c r="AI1414" i="34"/>
  <c r="AG1415" i="34"/>
  <c r="AH1415" i="34"/>
  <c r="AI1415" i="34"/>
  <c r="AG1416" i="34"/>
  <c r="AH1416" i="34"/>
  <c r="AI1416" i="34"/>
  <c r="AG1417" i="34"/>
  <c r="AH1417" i="34"/>
  <c r="AI1417" i="34"/>
  <c r="AG1418" i="34"/>
  <c r="AH1418" i="34"/>
  <c r="AI1418" i="34"/>
  <c r="AG1419" i="34"/>
  <c r="AH1419" i="34"/>
  <c r="AI1419" i="34"/>
  <c r="AG1420" i="34"/>
  <c r="AH1420" i="34"/>
  <c r="AI1420" i="34"/>
  <c r="AG1421" i="34"/>
  <c r="AH1421" i="34"/>
  <c r="AI1421" i="34"/>
  <c r="AG1422" i="34"/>
  <c r="AH1422" i="34"/>
  <c r="AI1422" i="34"/>
  <c r="AG1423" i="34"/>
  <c r="AH1423" i="34"/>
  <c r="AI1423" i="34"/>
  <c r="AG1424" i="34"/>
  <c r="AH1424" i="34"/>
  <c r="AI1424" i="34"/>
  <c r="AG1425" i="34"/>
  <c r="AH1425" i="34"/>
  <c r="AI1425" i="34"/>
  <c r="AG1426" i="34"/>
  <c r="AH1426" i="34"/>
  <c r="AI1426" i="34"/>
  <c r="AG1427" i="34"/>
  <c r="AH1427" i="34"/>
  <c r="AI1427" i="34"/>
  <c r="AG1428" i="34"/>
  <c r="AH1428" i="34"/>
  <c r="AI1428" i="34"/>
  <c r="AG1429" i="34"/>
  <c r="AH1429" i="34"/>
  <c r="AI1429" i="34"/>
  <c r="AG1430" i="34"/>
  <c r="AH1430" i="34"/>
  <c r="AI1430" i="34"/>
  <c r="AG1431" i="34"/>
  <c r="AH1431" i="34"/>
  <c r="AI1431" i="34"/>
  <c r="AG1432" i="34"/>
  <c r="AH1432" i="34"/>
  <c r="AI1432" i="34"/>
  <c r="AG1433" i="34"/>
  <c r="AH1433" i="34"/>
  <c r="AI1433" i="34"/>
  <c r="AG1434" i="34"/>
  <c r="AH1434" i="34"/>
  <c r="AI1434" i="34"/>
  <c r="AG1435" i="34"/>
  <c r="AH1435" i="34"/>
  <c r="AI1435" i="34"/>
  <c r="AG1436" i="34"/>
  <c r="AH1436" i="34"/>
  <c r="AI1436" i="34"/>
  <c r="AG1437" i="34"/>
  <c r="AH1437" i="34"/>
  <c r="AI1437" i="34"/>
  <c r="AG1438" i="34"/>
  <c r="AH1438" i="34"/>
  <c r="AI1438" i="34"/>
  <c r="AG1439" i="34"/>
  <c r="AH1439" i="34"/>
  <c r="AI1439" i="34"/>
  <c r="AG1440" i="34"/>
  <c r="AH1440" i="34"/>
  <c r="AI1440" i="34"/>
  <c r="AG1441" i="34"/>
  <c r="AH1441" i="34"/>
  <c r="AI1441" i="34"/>
  <c r="AG1442" i="34"/>
  <c r="AH1442" i="34"/>
  <c r="AI1442" i="34"/>
  <c r="AG1443" i="34"/>
  <c r="AH1443" i="34"/>
  <c r="AI1443" i="34"/>
  <c r="AG1444" i="34"/>
  <c r="AH1444" i="34"/>
  <c r="AI1444" i="34"/>
  <c r="AG1445" i="34"/>
  <c r="AH1445" i="34"/>
  <c r="AI1445" i="34"/>
  <c r="AG1446" i="34"/>
  <c r="AH1446" i="34"/>
  <c r="AI1446" i="34"/>
  <c r="AG1447" i="34"/>
  <c r="AH1447" i="34"/>
  <c r="AI1447" i="34"/>
  <c r="AG1448" i="34"/>
  <c r="AH1448" i="34"/>
  <c r="AI1448" i="34"/>
  <c r="AG1449" i="34"/>
  <c r="AH1449" i="34"/>
  <c r="AI1449" i="34"/>
  <c r="AG1450" i="34"/>
  <c r="AH1450" i="34"/>
  <c r="AI1450" i="34"/>
  <c r="AG1451" i="34"/>
  <c r="AH1451" i="34"/>
  <c r="AI1451" i="34"/>
  <c r="AG1452" i="34"/>
  <c r="AH1452" i="34"/>
  <c r="AI1452" i="34"/>
  <c r="AG1453" i="34"/>
  <c r="AH1453" i="34"/>
  <c r="AI1453" i="34"/>
  <c r="AG1454" i="34"/>
  <c r="AH1454" i="34"/>
  <c r="AI1454" i="34"/>
  <c r="AG1455" i="34"/>
  <c r="AH1455" i="34"/>
  <c r="AI1455" i="34"/>
  <c r="AG1456" i="34"/>
  <c r="AH1456" i="34"/>
  <c r="AI1456" i="34"/>
  <c r="AG1457" i="34"/>
  <c r="AH1457" i="34"/>
  <c r="AI1457" i="34"/>
  <c r="AG1458" i="34"/>
  <c r="AH1458" i="34"/>
  <c r="AI1458" i="34"/>
  <c r="AG1459" i="34"/>
  <c r="AH1459" i="34"/>
  <c r="AI1459" i="34"/>
  <c r="AG1460" i="34"/>
  <c r="AH1460" i="34"/>
  <c r="AI1460" i="34"/>
  <c r="AG1461" i="34"/>
  <c r="AH1461" i="34"/>
  <c r="AI1461" i="34"/>
  <c r="AG1462" i="34"/>
  <c r="AH1462" i="34"/>
  <c r="AI1462" i="34"/>
  <c r="AG1463" i="34"/>
  <c r="AH1463" i="34"/>
  <c r="AI1463" i="34"/>
  <c r="AG1464" i="34"/>
  <c r="AH1464" i="34"/>
  <c r="AI1464" i="34"/>
  <c r="AG1465" i="34"/>
  <c r="AH1465" i="34"/>
  <c r="AI1465" i="34"/>
  <c r="AG1466" i="34"/>
  <c r="AH1466" i="34"/>
  <c r="AI1466" i="34"/>
  <c r="AG1467" i="34"/>
  <c r="AH1467" i="34"/>
  <c r="AI1467" i="34"/>
  <c r="AG1468" i="34"/>
  <c r="AH1468" i="34"/>
  <c r="AI1468" i="34"/>
  <c r="AG1469" i="34"/>
  <c r="AH1469" i="34"/>
  <c r="AI1469" i="34"/>
  <c r="AG1470" i="34"/>
  <c r="AH1470" i="34"/>
  <c r="AI1470" i="34"/>
  <c r="AG1471" i="34"/>
  <c r="AH1471" i="34"/>
  <c r="AI1471" i="34"/>
  <c r="AG1472" i="34"/>
  <c r="AH1472" i="34"/>
  <c r="AI1472" i="34"/>
  <c r="AG1473" i="34"/>
  <c r="AH1473" i="34"/>
  <c r="AI1473" i="34"/>
  <c r="AG1474" i="34"/>
  <c r="AH1474" i="34"/>
  <c r="AI1474" i="34"/>
  <c r="AG1475" i="34"/>
  <c r="AH1475" i="34"/>
  <c r="AI1475" i="34"/>
  <c r="AG1476" i="34"/>
  <c r="AH1476" i="34"/>
  <c r="AI1476" i="34"/>
  <c r="AG1477" i="34"/>
  <c r="AH1477" i="34"/>
  <c r="AI1477" i="34"/>
  <c r="AG1478" i="34"/>
  <c r="AH1478" i="34"/>
  <c r="AI1478" i="34"/>
  <c r="AG1480" i="34"/>
  <c r="AH1480" i="34"/>
  <c r="AI1480" i="34"/>
  <c r="AG1482" i="34"/>
  <c r="AH1482" i="34"/>
  <c r="AI1482" i="34"/>
  <c r="AG1486" i="34"/>
  <c r="AH1486" i="34"/>
  <c r="AI1486" i="34"/>
  <c r="AG1487" i="34"/>
  <c r="AH1487" i="34"/>
  <c r="AI1487" i="34"/>
  <c r="AG1489" i="34"/>
  <c r="AH1489" i="34"/>
  <c r="AI1489" i="34"/>
  <c r="AG1491" i="34"/>
  <c r="AH1491" i="34"/>
  <c r="AI1491" i="34"/>
  <c r="AG1493" i="34"/>
  <c r="AH1493" i="34"/>
  <c r="AI1493" i="34"/>
  <c r="AG1494" i="34"/>
  <c r="AH1494" i="34"/>
  <c r="AI1494" i="34"/>
  <c r="AG1495" i="34"/>
  <c r="AH1495" i="34"/>
  <c r="AI1495" i="34"/>
  <c r="AG1496" i="34"/>
  <c r="AH1496" i="34"/>
  <c r="AI1496" i="34"/>
  <c r="AG1498" i="34"/>
  <c r="AH1498" i="34"/>
  <c r="AI1498" i="34"/>
  <c r="AG1499" i="34"/>
  <c r="AH1499" i="34"/>
  <c r="AI1499" i="34"/>
  <c r="AG1508" i="34"/>
  <c r="AH1508" i="34"/>
  <c r="AI1508" i="34"/>
  <c r="AG1509" i="34"/>
  <c r="AH1509" i="34"/>
  <c r="AI1509" i="34"/>
  <c r="AG1515" i="34"/>
  <c r="AH1515" i="34"/>
  <c r="AI1515" i="34"/>
  <c r="AG1517" i="34"/>
  <c r="AH1517" i="34"/>
  <c r="AI1517" i="34"/>
  <c r="AG1519" i="34"/>
  <c r="AH1519" i="34"/>
  <c r="AI1519" i="34"/>
  <c r="AG1520" i="34"/>
  <c r="AH1520" i="34"/>
  <c r="AI1520" i="34"/>
  <c r="AG1521" i="34"/>
  <c r="AH1521" i="34"/>
  <c r="AI1521" i="34"/>
  <c r="AG1522" i="34"/>
  <c r="AH1522" i="34"/>
  <c r="AI1522" i="34"/>
  <c r="AG1523" i="34"/>
  <c r="AH1523" i="34"/>
  <c r="AI1523" i="34"/>
  <c r="AG1524" i="34"/>
  <c r="AH1524" i="34"/>
  <c r="AI1524" i="34"/>
  <c r="AG1525" i="34"/>
  <c r="AH1525" i="34"/>
  <c r="AI1525" i="34"/>
  <c r="AG1526" i="34"/>
  <c r="AH1526" i="34"/>
  <c r="AI1526" i="34"/>
  <c r="AG1527" i="34"/>
  <c r="AH1527" i="34"/>
  <c r="AI1527" i="34"/>
  <c r="AG1528" i="34"/>
  <c r="AH1528" i="34"/>
  <c r="AI1528" i="34"/>
  <c r="AG1529" i="34"/>
  <c r="AH1529" i="34"/>
  <c r="AI1529" i="34"/>
  <c r="AG1530" i="34"/>
  <c r="AH1530" i="34"/>
  <c r="AI1530" i="34"/>
  <c r="AG1532" i="34"/>
  <c r="AH1532" i="34"/>
  <c r="AI1532" i="34"/>
  <c r="AG1533" i="34"/>
  <c r="AH1533" i="34"/>
  <c r="AI1533" i="34"/>
  <c r="AG1536" i="34"/>
  <c r="AH1536" i="34"/>
  <c r="AI1536" i="34"/>
  <c r="AG1537" i="34"/>
  <c r="AH1537" i="34"/>
  <c r="AI1537" i="34"/>
  <c r="AG1539" i="34"/>
  <c r="AH1539" i="34"/>
  <c r="AI1539" i="34"/>
  <c r="AG1540" i="34"/>
  <c r="AH1540" i="34"/>
  <c r="AI1540" i="34"/>
  <c r="AG1541" i="34"/>
  <c r="AH1541" i="34"/>
  <c r="AI1541" i="34"/>
  <c r="AG1542" i="34"/>
  <c r="AH1542" i="34"/>
  <c r="AI1542" i="34"/>
  <c r="AG1543" i="34"/>
  <c r="AI1543" i="34"/>
  <c r="AH1543" i="34"/>
  <c r="AG1544" i="34"/>
  <c r="AH1544" i="34"/>
  <c r="AI1544" i="34"/>
  <c r="AG1545" i="34"/>
  <c r="AH1545" i="34"/>
  <c r="AI1545" i="34"/>
  <c r="AG1546" i="34"/>
  <c r="AH1546" i="34"/>
  <c r="AI1546" i="34"/>
  <c r="AG1547" i="34"/>
  <c r="AH1547" i="34"/>
  <c r="AI1547" i="34"/>
  <c r="AG1548" i="34"/>
  <c r="AH1548" i="34"/>
  <c r="AI1548" i="34"/>
  <c r="AG1549" i="34"/>
  <c r="AH1549" i="34"/>
  <c r="AI1549" i="34"/>
  <c r="AG1550" i="34"/>
  <c r="AH1550" i="34"/>
  <c r="AI1550" i="34"/>
  <c r="AG1551" i="34"/>
  <c r="AH1551" i="34"/>
  <c r="AI1551" i="34"/>
  <c r="AG1552" i="34"/>
  <c r="AH1552" i="34"/>
  <c r="AI1552" i="34"/>
  <c r="AG1553" i="34"/>
  <c r="AH1553" i="34"/>
  <c r="AI1553" i="34"/>
  <c r="AG1554" i="34"/>
  <c r="AH1554" i="34"/>
  <c r="AI1554" i="34"/>
  <c r="AG1555" i="34"/>
  <c r="AH1555" i="34"/>
  <c r="AI1555" i="34"/>
  <c r="AG1556" i="34"/>
  <c r="AH1556" i="34"/>
  <c r="AI1556" i="34"/>
  <c r="AG1557" i="34"/>
  <c r="AH1557" i="34"/>
  <c r="AI1557" i="34"/>
  <c r="AG1559" i="34"/>
  <c r="AH1559" i="34"/>
  <c r="AI1559" i="34"/>
  <c r="AG1562" i="34"/>
  <c r="AH1562" i="34"/>
  <c r="AI1562" i="34"/>
  <c r="AG1563" i="34"/>
  <c r="AH1563" i="34"/>
  <c r="AI1563" i="34"/>
  <c r="AG1565" i="34"/>
  <c r="AH1565" i="34"/>
  <c r="AI1565" i="34"/>
  <c r="AG1570" i="34"/>
  <c r="AH1570" i="34"/>
  <c r="AI1570" i="34"/>
  <c r="AG1571" i="34"/>
  <c r="AH1571" i="34"/>
  <c r="AI1571" i="34"/>
  <c r="AG1572" i="34"/>
  <c r="AH1572" i="34"/>
  <c r="AI1572" i="34"/>
  <c r="AG1573" i="34"/>
  <c r="AH1573" i="34"/>
  <c r="AI1573" i="34"/>
  <c r="AG1576" i="34"/>
  <c r="AH1576" i="34"/>
  <c r="AI1576" i="34"/>
  <c r="AG1577" i="34"/>
  <c r="AH1577" i="34"/>
  <c r="AI1577" i="34"/>
  <c r="AG1578" i="34"/>
  <c r="AH1578" i="34"/>
  <c r="AI1578" i="34"/>
  <c r="AG1579" i="34"/>
  <c r="AH1579" i="34"/>
  <c r="AI1579" i="34"/>
  <c r="AG1581" i="34"/>
  <c r="AH1581" i="34"/>
  <c r="AI1581" i="34"/>
  <c r="AG1582" i="34"/>
  <c r="AH1582" i="34"/>
  <c r="AI1582" i="34"/>
  <c r="AG1584" i="34"/>
  <c r="AH1584" i="34"/>
  <c r="AI1584" i="34"/>
  <c r="AG1585" i="34"/>
  <c r="AH1585" i="34"/>
  <c r="AI1585" i="34"/>
  <c r="AG1593" i="34"/>
  <c r="AH1593" i="34"/>
  <c r="AI1593" i="34"/>
  <c r="AG1595" i="34"/>
  <c r="AH1595" i="34"/>
  <c r="AI1595" i="34"/>
  <c r="AG1596" i="34"/>
  <c r="AH1596" i="34"/>
  <c r="AI1596" i="34"/>
  <c r="AG1597" i="34"/>
  <c r="AH1597" i="34"/>
  <c r="AI1597" i="34"/>
  <c r="AG1598" i="34"/>
  <c r="AH1598" i="34"/>
  <c r="AI1598" i="34"/>
  <c r="AG1599" i="34"/>
  <c r="AH1599" i="34"/>
  <c r="AI1599" i="34"/>
  <c r="AG1600" i="34"/>
  <c r="AH1600" i="34"/>
  <c r="AI1600" i="34"/>
  <c r="AG1601" i="34"/>
  <c r="AH1601" i="34"/>
  <c r="AI1601" i="34"/>
  <c r="AG1608" i="34"/>
  <c r="AH1608" i="34"/>
  <c r="AI1608" i="34"/>
  <c r="AG1609" i="34"/>
  <c r="AH1609" i="34"/>
  <c r="AI1609" i="34"/>
  <c r="AG1610" i="34"/>
  <c r="AH1610" i="34"/>
  <c r="AI1610" i="34"/>
  <c r="AG1615" i="34"/>
  <c r="AH1615" i="34"/>
  <c r="AI1615" i="34"/>
  <c r="AG1616" i="34"/>
  <c r="AH1616" i="34"/>
  <c r="AI1616" i="34"/>
  <c r="AG1619" i="34"/>
  <c r="AH1619" i="34"/>
  <c r="AI1619" i="34"/>
  <c r="AG1620" i="34"/>
  <c r="AH1620" i="34"/>
  <c r="AI1620" i="34"/>
  <c r="AG1623" i="34"/>
  <c r="AH1623" i="34"/>
  <c r="AI1623" i="34"/>
  <c r="AG1633" i="34"/>
  <c r="AH1633" i="34"/>
  <c r="AI1633" i="34"/>
  <c r="AG1634" i="34"/>
  <c r="AH1634" i="34"/>
  <c r="AI1634" i="34"/>
  <c r="AG1635" i="34"/>
  <c r="AH1635" i="34"/>
  <c r="AI1635" i="34"/>
  <c r="AG1637" i="34"/>
  <c r="AH1637" i="34"/>
  <c r="AI1637" i="34"/>
  <c r="AG1638" i="34"/>
  <c r="AH1638" i="34"/>
  <c r="AI1638" i="34"/>
  <c r="AG1639" i="34"/>
  <c r="AH1639" i="34"/>
  <c r="AI1639" i="34"/>
  <c r="AG1643" i="34"/>
  <c r="AH1643" i="34"/>
  <c r="AI1643" i="34"/>
  <c r="AG1646" i="34"/>
  <c r="AH1646" i="34"/>
  <c r="AI1646" i="34"/>
  <c r="AG1647" i="34"/>
  <c r="AH1647" i="34"/>
  <c r="AI1647" i="34"/>
  <c r="AG1651" i="34"/>
  <c r="AH1651" i="34"/>
  <c r="AI1651" i="34"/>
  <c r="AG1652" i="34"/>
  <c r="AH1652" i="34"/>
  <c r="AI1652" i="34"/>
  <c r="AG1655" i="34"/>
  <c r="AH1655" i="34"/>
  <c r="AI1655" i="34"/>
  <c r="AG1656" i="34"/>
  <c r="AH1656" i="34"/>
  <c r="AI1656" i="34"/>
  <c r="AG1657" i="34"/>
  <c r="AH1657" i="34"/>
  <c r="AI1657" i="34"/>
  <c r="AG1658" i="34"/>
  <c r="AH1658" i="34"/>
  <c r="AI1658" i="34"/>
  <c r="AG1659" i="34"/>
  <c r="AH1659" i="34"/>
  <c r="AI1659" i="34"/>
  <c r="AG1661" i="34"/>
  <c r="AH1661" i="34"/>
  <c r="AI1661" i="34"/>
  <c r="AG1663" i="34"/>
  <c r="AH1663" i="34"/>
  <c r="AI1663" i="34"/>
  <c r="AG1664" i="34"/>
  <c r="AH1664" i="34"/>
  <c r="AI1664" i="34"/>
  <c r="AG1665" i="34"/>
  <c r="AH1665" i="34"/>
  <c r="AI1665" i="34"/>
  <c r="AG1666" i="34"/>
  <c r="AH1666" i="34"/>
  <c r="AI1666" i="34"/>
  <c r="AG1668" i="34"/>
  <c r="AH1668" i="34"/>
  <c r="AI1668" i="34"/>
  <c r="AG1669" i="34"/>
  <c r="AH1669" i="34"/>
  <c r="AI1669" i="34"/>
  <c r="AG1670" i="34"/>
  <c r="AH1670" i="34"/>
  <c r="AI1670" i="34"/>
  <c r="AG1671" i="34"/>
  <c r="AH1671" i="34"/>
  <c r="AI1671" i="34"/>
  <c r="AG1673" i="34"/>
  <c r="AH1673" i="34"/>
  <c r="AI1673" i="34"/>
  <c r="AG1674" i="34"/>
  <c r="AH1674" i="34"/>
  <c r="AI1674" i="34"/>
  <c r="AG1675" i="34"/>
  <c r="AH1675" i="34"/>
  <c r="AI1675" i="34"/>
  <c r="AG1676" i="34"/>
  <c r="AH1676" i="34"/>
  <c r="AI1676" i="34"/>
  <c r="AG1677" i="34"/>
  <c r="AH1677" i="34"/>
  <c r="AI1677" i="34"/>
  <c r="AG1678" i="34"/>
  <c r="AH1678" i="34"/>
  <c r="AI1678" i="34"/>
  <c r="AG1679" i="34"/>
  <c r="AH1679" i="34"/>
  <c r="AI1679" i="34"/>
  <c r="AG1680" i="34"/>
  <c r="AH1680" i="34"/>
  <c r="AI1680" i="34"/>
  <c r="AG1681" i="34"/>
  <c r="AH1681" i="34"/>
  <c r="AI1681" i="34"/>
  <c r="AG1682" i="34"/>
  <c r="AH1682" i="34"/>
  <c r="AI1682" i="34"/>
  <c r="AG1684" i="34"/>
  <c r="AH1684" i="34"/>
  <c r="AI1684" i="34"/>
  <c r="AG1685" i="34"/>
  <c r="AH1685" i="34"/>
  <c r="AI1685" i="34"/>
  <c r="AG1686" i="34"/>
  <c r="AH1686" i="34"/>
  <c r="AI1686" i="34"/>
  <c r="AG1687" i="34"/>
  <c r="AH1687" i="34"/>
  <c r="AI1687" i="34"/>
  <c r="AG1689" i="34"/>
  <c r="AH1689" i="34"/>
  <c r="AI1689" i="34"/>
  <c r="AG1692" i="34"/>
  <c r="AH1692" i="34"/>
  <c r="AI1692" i="34"/>
  <c r="AG1693" i="34"/>
  <c r="AH1693" i="34"/>
  <c r="AI1693" i="34"/>
  <c r="AG1694" i="34"/>
  <c r="AH1694" i="34"/>
  <c r="AI1694" i="34"/>
  <c r="AG1695" i="34"/>
  <c r="AH1695" i="34"/>
  <c r="AI1695" i="34"/>
  <c r="AG1696" i="34"/>
  <c r="AH1696" i="34"/>
  <c r="AI1696" i="34"/>
  <c r="AG1698" i="34"/>
  <c r="AH1698" i="34"/>
  <c r="AI1698" i="34"/>
  <c r="AG1700" i="34"/>
  <c r="AH1700" i="34"/>
  <c r="AI1700" i="34"/>
  <c r="AG1701" i="34"/>
  <c r="AH1701" i="34"/>
  <c r="AI1701" i="34"/>
  <c r="AG1702" i="34"/>
  <c r="AH1702" i="34"/>
  <c r="AI1702" i="34"/>
  <c r="AG1703" i="34"/>
  <c r="AH1703" i="34"/>
  <c r="AI1703" i="34"/>
  <c r="AG1704" i="34"/>
  <c r="AH1704" i="34"/>
  <c r="AI1704" i="34"/>
  <c r="AG1705" i="34"/>
  <c r="AH1705" i="34"/>
  <c r="AI1705" i="34"/>
  <c r="AG1706" i="34"/>
  <c r="AH1706" i="34"/>
  <c r="AI1706" i="34"/>
  <c r="AG1707" i="34"/>
  <c r="AH1707" i="34"/>
  <c r="AI1707" i="34"/>
  <c r="AG1708" i="34"/>
  <c r="AH1708" i="34"/>
  <c r="AI1708" i="34"/>
  <c r="AG1709" i="34"/>
  <c r="AH1709" i="34"/>
  <c r="AI1709" i="34"/>
  <c r="AG1710" i="34"/>
  <c r="AH1710" i="34"/>
  <c r="AI1710" i="34"/>
  <c r="AG1712" i="34"/>
  <c r="AH1712" i="34"/>
  <c r="AI1712" i="34"/>
  <c r="AG1713" i="34"/>
  <c r="AH1713" i="34"/>
  <c r="AI1713" i="34"/>
  <c r="AG1714" i="34"/>
  <c r="AH1714" i="34"/>
  <c r="AI1714" i="34"/>
  <c r="AG1716" i="34"/>
  <c r="AH1716" i="34"/>
  <c r="AI1716" i="34"/>
  <c r="AG1718" i="34"/>
  <c r="AH1718" i="34"/>
  <c r="AI1718" i="34"/>
  <c r="AG1720" i="34"/>
  <c r="AH1720" i="34"/>
  <c r="AI1720" i="34"/>
  <c r="AG1722" i="34"/>
  <c r="AH1722" i="34"/>
  <c r="AI1722" i="34"/>
  <c r="AG1723" i="34"/>
  <c r="AH1723" i="34"/>
  <c r="AI1723" i="34"/>
  <c r="AG1725" i="34"/>
  <c r="AH1725" i="34"/>
  <c r="AI1725" i="34"/>
  <c r="AG1729" i="34"/>
  <c r="AH1729" i="34"/>
  <c r="AI1729" i="34"/>
  <c r="AG1730" i="34"/>
  <c r="AH1730" i="34"/>
  <c r="AI1730" i="34"/>
  <c r="AG1731" i="34"/>
  <c r="AH1731" i="34"/>
  <c r="AI1731" i="34"/>
  <c r="AG1733" i="34"/>
  <c r="AH1733" i="34"/>
  <c r="AI1733" i="34"/>
  <c r="AG1734" i="34"/>
  <c r="AH1734" i="34"/>
  <c r="AI1734" i="34"/>
  <c r="AG1735" i="34"/>
  <c r="AH1735" i="34"/>
  <c r="AI1735" i="34"/>
  <c r="AG1736" i="34"/>
  <c r="AH1736" i="34"/>
  <c r="AI1736" i="34"/>
  <c r="AG1737" i="34"/>
  <c r="AH1737" i="34"/>
  <c r="AI1737" i="34"/>
  <c r="AG1738" i="34"/>
  <c r="AH1738" i="34"/>
  <c r="AI1738" i="34"/>
  <c r="AG1739" i="34"/>
  <c r="AH1739" i="34"/>
  <c r="AI1739" i="34"/>
  <c r="AG1740" i="34"/>
  <c r="AH1740" i="34"/>
  <c r="AI1740" i="34"/>
  <c r="AG1741" i="34"/>
  <c r="AH1741" i="34"/>
  <c r="AI1741" i="34"/>
  <c r="AG1742" i="34"/>
  <c r="AH1742" i="34"/>
  <c r="AI1742" i="34"/>
  <c r="AG1743" i="34"/>
  <c r="AH1743" i="34"/>
  <c r="AI1743" i="34"/>
  <c r="AG1745" i="34"/>
  <c r="AH1745" i="34"/>
  <c r="AI1745" i="34"/>
  <c r="AG1746" i="34"/>
  <c r="AH1746" i="34"/>
  <c r="AI1746" i="34"/>
  <c r="AG1747" i="34"/>
  <c r="AH1747" i="34"/>
  <c r="AI1747" i="34"/>
  <c r="AG1748" i="34"/>
  <c r="AH1748" i="34"/>
  <c r="AI1748" i="34"/>
  <c r="AG1749" i="34"/>
  <c r="AH1749" i="34"/>
  <c r="AI1749" i="34"/>
  <c r="AG1750" i="34"/>
  <c r="AH1750" i="34"/>
  <c r="AI1750" i="34"/>
  <c r="AG1751" i="34"/>
  <c r="AH1751" i="34"/>
  <c r="AI1751" i="34"/>
  <c r="AG1752" i="34"/>
  <c r="AH1752" i="34"/>
  <c r="AI1752" i="34"/>
  <c r="AG1754" i="34"/>
  <c r="AH1754" i="34"/>
  <c r="AI1754" i="34"/>
  <c r="AG1755" i="34"/>
  <c r="AH1755" i="34"/>
  <c r="AI1755" i="34"/>
  <c r="AG1756" i="34"/>
  <c r="AH1756" i="34"/>
  <c r="AI1756" i="34"/>
  <c r="AG1757" i="34"/>
  <c r="AH1757" i="34"/>
  <c r="AI1757" i="34"/>
  <c r="AG1758" i="34"/>
  <c r="AH1758" i="34"/>
  <c r="AI1758" i="34"/>
  <c r="AG1759" i="34"/>
  <c r="AH1759" i="34"/>
  <c r="AI1759" i="34"/>
  <c r="AG1761" i="34"/>
  <c r="AH1761" i="34"/>
  <c r="AI1761" i="34"/>
  <c r="AG1762" i="34"/>
  <c r="AH1762" i="34"/>
  <c r="AI1762" i="34"/>
  <c r="AG1763" i="34"/>
  <c r="AH1763" i="34"/>
  <c r="AI1763" i="34"/>
  <c r="AG1765" i="34"/>
  <c r="AH1765" i="34"/>
  <c r="AI1765" i="34"/>
  <c r="AG1766" i="34"/>
  <c r="AH1766" i="34"/>
  <c r="AI1766" i="34"/>
  <c r="AG1767" i="34"/>
  <c r="AH1767" i="34"/>
  <c r="AI1767" i="34"/>
  <c r="AG1768" i="34"/>
  <c r="AH1768" i="34"/>
  <c r="AI1768" i="34"/>
  <c r="AG1769" i="34"/>
  <c r="AH1769" i="34"/>
  <c r="AI1769" i="34"/>
  <c r="AG1770" i="34"/>
  <c r="AH1770" i="34"/>
  <c r="AI1770" i="34"/>
  <c r="AG1771" i="34"/>
  <c r="AH1771" i="34"/>
  <c r="AI1771" i="34"/>
  <c r="AG1772" i="34"/>
  <c r="AH1772" i="34"/>
  <c r="AI1772" i="34"/>
  <c r="AG1773" i="34"/>
  <c r="AH1773" i="34"/>
  <c r="AI1773" i="34"/>
  <c r="AG1774" i="34"/>
  <c r="AH1774" i="34"/>
  <c r="AI1774" i="34"/>
  <c r="AG1779" i="34"/>
  <c r="AH1779" i="34"/>
  <c r="AI1779" i="34"/>
  <c r="AG1785" i="34"/>
  <c r="AH1785" i="34"/>
  <c r="AI1785" i="34"/>
  <c r="AG1794" i="34"/>
  <c r="AH1794" i="34"/>
  <c r="AI1794" i="34"/>
  <c r="AG1795" i="34"/>
  <c r="AH1795" i="34"/>
  <c r="AI1795" i="34"/>
  <c r="AG1796" i="34"/>
  <c r="AH1796" i="34"/>
  <c r="AI1796" i="34"/>
  <c r="AG1798" i="34"/>
  <c r="AH1798" i="34"/>
  <c r="AI1798" i="34"/>
  <c r="AG1799" i="34"/>
  <c r="AH1799" i="34"/>
  <c r="AI1799" i="34"/>
  <c r="AG1800" i="34"/>
  <c r="AH1800" i="34"/>
  <c r="AI1800" i="34"/>
  <c r="AG1801" i="34"/>
  <c r="AH1801" i="34"/>
  <c r="AI1801" i="34"/>
  <c r="AG1802" i="34"/>
  <c r="AH1802" i="34"/>
  <c r="AI1802" i="34"/>
  <c r="AG1803" i="34"/>
  <c r="AH1803" i="34"/>
  <c r="AI1803" i="34"/>
  <c r="AG1805" i="34"/>
  <c r="AH1805" i="34"/>
  <c r="AI1805" i="34"/>
  <c r="AG1806" i="34"/>
  <c r="AH1806" i="34"/>
  <c r="AI1806" i="34"/>
  <c r="AG1807" i="34"/>
  <c r="AH1807" i="34"/>
  <c r="AI1807" i="34"/>
  <c r="AG1808" i="34"/>
  <c r="AH1808" i="34"/>
  <c r="AI1808" i="34"/>
  <c r="AG1811" i="34"/>
  <c r="AH1811" i="34"/>
  <c r="AI1811" i="34"/>
  <c r="AG1818" i="34"/>
  <c r="AH1818" i="34"/>
  <c r="AI1818" i="34"/>
  <c r="AG1819" i="34"/>
  <c r="AH1819" i="34"/>
  <c r="AI1819" i="34"/>
  <c r="AG1820" i="34"/>
  <c r="AH1820" i="34"/>
  <c r="AI1820" i="34"/>
  <c r="AG1833" i="34"/>
  <c r="AH1833" i="34"/>
  <c r="AI1833" i="34"/>
  <c r="AG1834" i="34"/>
  <c r="AH1834" i="34"/>
  <c r="AI1834" i="34"/>
  <c r="AG1841" i="34"/>
  <c r="AH1841" i="34"/>
  <c r="AI1841" i="34"/>
  <c r="AG1844" i="34"/>
  <c r="AH1844" i="34"/>
  <c r="AI1844" i="34"/>
  <c r="AG1846" i="34"/>
  <c r="AH1846" i="34"/>
  <c r="AI1846" i="34"/>
  <c r="AG1852" i="34"/>
  <c r="AH1852" i="34"/>
  <c r="AI1852" i="34"/>
  <c r="AG1853" i="34"/>
  <c r="AH1853" i="34"/>
  <c r="AI1853" i="34"/>
  <c r="AG1854" i="34"/>
  <c r="AH1854" i="34"/>
  <c r="AI1854" i="34"/>
  <c r="AG1855" i="34"/>
  <c r="AH1855" i="34"/>
  <c r="AI1855" i="34"/>
  <c r="AG1856" i="34"/>
  <c r="AH1856" i="34"/>
  <c r="AI1856" i="34"/>
  <c r="AG1857" i="34"/>
  <c r="AH1857" i="34"/>
  <c r="AI1857" i="34"/>
  <c r="AG1858" i="34"/>
  <c r="AH1858" i="34"/>
  <c r="AI1858" i="34"/>
  <c r="AG1859" i="34"/>
  <c r="AH1859" i="34"/>
  <c r="AI1859" i="34"/>
  <c r="AG1860" i="34"/>
  <c r="AH1860" i="34"/>
  <c r="AI1860" i="34"/>
  <c r="AG1861" i="34"/>
  <c r="AH1861" i="34"/>
  <c r="AI1861" i="34"/>
  <c r="AG1862" i="34"/>
  <c r="AH1862" i="34"/>
  <c r="AI1862" i="34"/>
  <c r="AG1863" i="34"/>
  <c r="AH1863" i="34"/>
  <c r="AI1863" i="34"/>
  <c r="AG1864" i="34"/>
  <c r="AH1864" i="34"/>
  <c r="AI1864" i="34"/>
  <c r="AG1865" i="34"/>
  <c r="AH1865" i="34"/>
  <c r="AI1865" i="34"/>
  <c r="AG1866" i="34"/>
  <c r="AH1866" i="34"/>
  <c r="AI1866" i="34"/>
  <c r="AG1867" i="34"/>
  <c r="AH1867" i="34"/>
  <c r="AI1867" i="34"/>
  <c r="AG1868" i="34"/>
  <c r="AH1868" i="34"/>
  <c r="AI1868" i="34"/>
  <c r="AG1869" i="34"/>
  <c r="AH1869" i="34"/>
  <c r="AI1869" i="34"/>
  <c r="AG1870" i="34"/>
  <c r="AH1870" i="34"/>
  <c r="AI1870" i="34"/>
  <c r="AG1871" i="34"/>
  <c r="AH1871" i="34"/>
  <c r="AI1871" i="34"/>
  <c r="AG1872" i="34"/>
  <c r="AH1872" i="34"/>
  <c r="AI1872" i="34"/>
  <c r="AG1873" i="34"/>
  <c r="AH1873" i="34"/>
  <c r="AI1873" i="34"/>
  <c r="AG1874" i="34"/>
  <c r="AH1874" i="34"/>
  <c r="AI1874" i="34"/>
  <c r="AG1875" i="34"/>
  <c r="AH1875" i="34"/>
  <c r="AI1875" i="34"/>
  <c r="AG1876" i="34"/>
  <c r="AH1876" i="34"/>
  <c r="AI1876" i="34"/>
  <c r="AG1877" i="34"/>
  <c r="AH1877" i="34"/>
  <c r="AI1877" i="34"/>
  <c r="AG1878" i="34"/>
  <c r="AH1878" i="34"/>
  <c r="AI1878" i="34"/>
  <c r="AG1879" i="34"/>
  <c r="AH1879" i="34"/>
  <c r="AI1879" i="34"/>
  <c r="AG1880" i="34"/>
  <c r="AH1880" i="34"/>
  <c r="AI1880" i="34"/>
  <c r="AG1881" i="34"/>
  <c r="AH1881" i="34"/>
  <c r="AI1881" i="34"/>
  <c r="AG1882" i="34"/>
  <c r="AH1882" i="34"/>
  <c r="AI1882" i="34"/>
  <c r="AG1883" i="34"/>
  <c r="AH1883" i="34"/>
  <c r="AI1883" i="34"/>
  <c r="AG1884" i="34"/>
  <c r="AH1884" i="34"/>
  <c r="AI1884" i="34"/>
  <c r="AG1885" i="34"/>
  <c r="AH1885" i="34"/>
  <c r="AI1885" i="34"/>
  <c r="AG1886" i="34"/>
  <c r="AH1886" i="34"/>
  <c r="AI1886" i="34"/>
  <c r="AG1887" i="34"/>
  <c r="AH1887" i="34"/>
  <c r="AI1887" i="34"/>
  <c r="AG1888" i="34"/>
  <c r="AH1888" i="34"/>
  <c r="AI1888" i="34"/>
  <c r="AG1889" i="34"/>
  <c r="AH1889" i="34"/>
  <c r="AI1889" i="34"/>
  <c r="AG1890" i="34"/>
  <c r="AH1890" i="34"/>
  <c r="AI1890" i="34"/>
  <c r="AG1891" i="34"/>
  <c r="AH1891" i="34"/>
  <c r="AI1891" i="34"/>
  <c r="AG1892" i="34"/>
  <c r="AH1892" i="34"/>
  <c r="AI1892" i="34"/>
  <c r="AG1893" i="34"/>
  <c r="AH1893" i="34"/>
  <c r="AI1893" i="34"/>
  <c r="AG1894" i="34"/>
  <c r="AH1894" i="34"/>
  <c r="AI1894" i="34"/>
  <c r="AG1895" i="34"/>
  <c r="AH1895" i="34"/>
  <c r="AI1895" i="34"/>
  <c r="AG1896" i="34"/>
  <c r="AH1896" i="34"/>
  <c r="AI1896" i="34"/>
  <c r="AG1897" i="34"/>
  <c r="AH1897" i="34"/>
  <c r="AI1897" i="34"/>
  <c r="AG1898" i="34"/>
  <c r="AH1898" i="34"/>
  <c r="AI1898" i="34"/>
  <c r="AG1899" i="34"/>
  <c r="AH1899" i="34"/>
  <c r="AI1899" i="34"/>
  <c r="AG1900" i="34"/>
  <c r="AH1900" i="34"/>
  <c r="AI1900" i="34"/>
  <c r="AG1901" i="34"/>
  <c r="AH1901" i="34"/>
  <c r="AI1901" i="34"/>
  <c r="AG1902" i="34"/>
  <c r="AH1902" i="34"/>
  <c r="AI1902" i="34"/>
  <c r="AG1903" i="34"/>
  <c r="AH1903" i="34"/>
  <c r="AI1903" i="34"/>
  <c r="AG1904" i="34"/>
  <c r="AH1904" i="34"/>
  <c r="AI1904" i="34"/>
  <c r="AG1905" i="34"/>
  <c r="AH1905" i="34"/>
  <c r="AI1905" i="34"/>
  <c r="AG1906" i="34"/>
  <c r="AH1906" i="34"/>
  <c r="AI1906" i="34"/>
  <c r="AG1907" i="34"/>
  <c r="AH1907" i="34"/>
  <c r="AI1907" i="34"/>
  <c r="AG1908" i="34"/>
  <c r="AH1908" i="34"/>
  <c r="AI1908" i="34"/>
  <c r="AG1909" i="34"/>
  <c r="AH1909" i="34"/>
  <c r="AI1909" i="34"/>
  <c r="AG1910" i="34"/>
  <c r="AH1910" i="34"/>
  <c r="AI1910" i="34"/>
  <c r="AG1911" i="34"/>
  <c r="AH1911" i="34"/>
  <c r="AI1911" i="34"/>
  <c r="AG1912" i="34"/>
  <c r="AH1912" i="34"/>
  <c r="AI1912" i="34"/>
  <c r="AG1913" i="34"/>
  <c r="AH1913" i="34"/>
  <c r="AI1913" i="34"/>
  <c r="AG1914" i="34"/>
  <c r="AH1914" i="34"/>
  <c r="AI1914" i="34"/>
  <c r="AG1915" i="34"/>
  <c r="AH1915" i="34"/>
  <c r="AI1915" i="34"/>
  <c r="AG1916" i="34"/>
  <c r="AH1916" i="34"/>
  <c r="AI1916" i="34"/>
  <c r="AG1917" i="34"/>
  <c r="AH1917" i="34"/>
  <c r="AI1917" i="34"/>
  <c r="AG1918" i="34"/>
  <c r="AH1918" i="34"/>
  <c r="AI1918" i="34"/>
  <c r="AG1919" i="34"/>
  <c r="AH1919" i="34"/>
  <c r="AI1919" i="34"/>
  <c r="AG1920" i="34"/>
  <c r="AH1920" i="34"/>
  <c r="AI1920" i="34"/>
  <c r="AG1921" i="34"/>
  <c r="AH1921" i="34"/>
  <c r="AI1921" i="34"/>
  <c r="AG1922" i="34"/>
  <c r="AH1922" i="34"/>
  <c r="AI1922" i="34"/>
  <c r="AG1923" i="34"/>
  <c r="AH1923" i="34"/>
  <c r="AI1923" i="34"/>
  <c r="AG1924" i="34"/>
  <c r="AH1924" i="34"/>
  <c r="AI1924" i="34"/>
  <c r="AG1925" i="34"/>
  <c r="AH1925" i="34"/>
  <c r="AI1925" i="34"/>
  <c r="AG1926" i="34"/>
  <c r="AH1926" i="34"/>
  <c r="AI1926" i="34"/>
  <c r="AG1927" i="34"/>
  <c r="AH1927" i="34"/>
  <c r="AI1927" i="34"/>
  <c r="AG1928" i="34"/>
  <c r="AH1928" i="34"/>
  <c r="AI1928" i="34"/>
  <c r="AG1929" i="34"/>
  <c r="AH1929" i="34"/>
  <c r="AI1929" i="34"/>
  <c r="AG1934" i="34"/>
  <c r="AH1934" i="34"/>
  <c r="AI1934" i="34"/>
  <c r="AG1935" i="34"/>
  <c r="AH1935" i="34"/>
  <c r="AI1935" i="34"/>
  <c r="AG1937" i="34"/>
  <c r="AH1937" i="34"/>
  <c r="AI1937" i="34"/>
  <c r="AG1939" i="34"/>
  <c r="AH1939" i="34"/>
  <c r="AI1939" i="34"/>
  <c r="AG1940" i="34"/>
  <c r="AH1940" i="34"/>
  <c r="AI1940" i="34"/>
  <c r="AG1941" i="34"/>
  <c r="AH1941" i="34"/>
  <c r="AI1941" i="34"/>
  <c r="AG1943" i="34"/>
  <c r="AH1943" i="34"/>
  <c r="AI1943" i="34"/>
  <c r="AG1944" i="34"/>
  <c r="AH1944" i="34"/>
  <c r="AI1944" i="34"/>
  <c r="AG1945" i="34"/>
  <c r="AH1945" i="34"/>
  <c r="AI1945" i="34"/>
  <c r="AG1947" i="34"/>
  <c r="AH1947" i="34"/>
  <c r="AI1947" i="34"/>
  <c r="AG1948" i="34"/>
  <c r="AH1948" i="34"/>
  <c r="AI1948" i="34"/>
  <c r="AG1949" i="34"/>
  <c r="AH1949" i="34"/>
  <c r="AI1949" i="34"/>
  <c r="AG1950" i="34"/>
  <c r="AH1950" i="34"/>
  <c r="AI1950" i="34"/>
  <c r="AG1951" i="34"/>
  <c r="AH1951" i="34"/>
  <c r="AI1951" i="34"/>
  <c r="AG1955" i="34"/>
  <c r="AH1955" i="34"/>
  <c r="AI1955" i="34"/>
  <c r="AG1957" i="34"/>
  <c r="AH1957" i="34"/>
  <c r="AI1957" i="34"/>
  <c r="AG1959" i="34"/>
  <c r="AH1959" i="34"/>
  <c r="AI1959" i="34"/>
  <c r="AG1960" i="34"/>
  <c r="AH1960" i="34"/>
  <c r="AI1960" i="34"/>
  <c r="AG1961" i="34"/>
  <c r="AH1961" i="34"/>
  <c r="AI1961" i="34"/>
  <c r="AG1962" i="34"/>
  <c r="AH1962" i="34"/>
  <c r="AI1962" i="34"/>
  <c r="AG1963" i="34"/>
  <c r="AH1963" i="34"/>
  <c r="AI1963" i="34"/>
  <c r="AG1964" i="34"/>
  <c r="AH1964" i="34"/>
  <c r="AI1964" i="34"/>
  <c r="AG1965" i="34"/>
  <c r="AH1965" i="34"/>
  <c r="AI1965" i="34"/>
  <c r="AG1967" i="34"/>
  <c r="AH1967" i="34"/>
  <c r="AI1967" i="34"/>
  <c r="AG1968" i="34"/>
  <c r="AH1968" i="34"/>
  <c r="AI1968" i="34"/>
  <c r="AG1969" i="34"/>
  <c r="AH1969" i="34"/>
  <c r="AI1969" i="34"/>
  <c r="AG1971" i="34"/>
  <c r="AH1971" i="34"/>
  <c r="AI1971" i="34"/>
  <c r="AG1972" i="34"/>
  <c r="AH1972" i="34"/>
  <c r="AI1972" i="34"/>
  <c r="AG1973" i="34"/>
  <c r="AH1973" i="34"/>
  <c r="AI1973" i="34"/>
  <c r="AG1974" i="34"/>
  <c r="AH1974" i="34"/>
  <c r="AI1974" i="34"/>
  <c r="AG1975" i="34"/>
  <c r="AH1975" i="34"/>
  <c r="AI1975" i="34"/>
  <c r="AG1976" i="34"/>
  <c r="AH1976" i="34"/>
  <c r="AI1976" i="34"/>
  <c r="AG1977" i="34"/>
  <c r="AH1977" i="34"/>
  <c r="AI1977" i="34"/>
  <c r="AG1978" i="34"/>
  <c r="AH1978" i="34"/>
  <c r="AI1978" i="34"/>
  <c r="AG1979" i="34"/>
  <c r="AH1979" i="34"/>
  <c r="AI1979" i="34"/>
  <c r="AG1980" i="34"/>
  <c r="AH1980" i="34"/>
  <c r="AI1980" i="34"/>
  <c r="AG1981" i="34"/>
  <c r="AH1981" i="34"/>
  <c r="AI1981" i="34"/>
  <c r="AG1982" i="34"/>
  <c r="AH1982" i="34"/>
  <c r="AI1982" i="34"/>
  <c r="AG1983" i="34"/>
  <c r="AH1983" i="34"/>
  <c r="AI1983" i="34"/>
  <c r="AG1984" i="34"/>
  <c r="AH1984" i="34"/>
  <c r="AI1984" i="34"/>
  <c r="AG1985" i="34"/>
  <c r="AH1985" i="34"/>
  <c r="AI1985" i="34"/>
  <c r="AG1986" i="34"/>
  <c r="AH1986" i="34"/>
  <c r="AI1986" i="34"/>
  <c r="AG1987" i="34"/>
  <c r="AH1987" i="34"/>
  <c r="AI1987" i="34"/>
  <c r="AG1988" i="34"/>
  <c r="AH1988" i="34"/>
  <c r="AI1988" i="34"/>
  <c r="AG1989" i="34"/>
  <c r="AH1989" i="34"/>
  <c r="AI1989" i="34"/>
  <c r="AG1990" i="34"/>
  <c r="AH1990" i="34"/>
  <c r="AI1990" i="34"/>
  <c r="AG1991" i="34"/>
  <c r="AH1991" i="34"/>
  <c r="AI1991" i="34"/>
  <c r="AG1992" i="34"/>
  <c r="AH1992" i="34"/>
  <c r="AI1992" i="34"/>
  <c r="AG1993" i="34"/>
  <c r="AH1993" i="34"/>
  <c r="AI1993" i="34"/>
  <c r="AG1994" i="34"/>
  <c r="AH1994" i="34"/>
  <c r="AI1994" i="34"/>
  <c r="AG1996" i="34"/>
  <c r="AH1996" i="34"/>
  <c r="AI1996" i="34"/>
  <c r="AG1998" i="34"/>
  <c r="AH1998" i="34"/>
  <c r="AI1998" i="34"/>
  <c r="AG1999" i="34"/>
  <c r="AH1999" i="34"/>
  <c r="AI1999" i="34"/>
  <c r="AG2000" i="34"/>
  <c r="AH2000" i="34"/>
  <c r="AI2000" i="34"/>
  <c r="AG2001" i="34"/>
  <c r="AH2001" i="34"/>
  <c r="AI2001" i="34"/>
  <c r="AG2002" i="34"/>
  <c r="AH2002" i="34"/>
  <c r="AI2002" i="34"/>
  <c r="AG2003" i="34"/>
  <c r="AH2003" i="34"/>
  <c r="AI2003" i="34"/>
  <c r="AG2004" i="34"/>
  <c r="AH2004" i="34"/>
  <c r="AI2004" i="34"/>
  <c r="AG2005" i="34"/>
  <c r="AH2005" i="34"/>
  <c r="AI2005" i="34"/>
  <c r="AG2006" i="34"/>
  <c r="AH2006" i="34"/>
  <c r="AI2006" i="34"/>
  <c r="AG2007" i="34"/>
  <c r="AH2007" i="34"/>
  <c r="AI2007" i="34"/>
  <c r="AG2008" i="34"/>
  <c r="AH2008" i="34"/>
  <c r="AI2008" i="34"/>
  <c r="AG2009" i="34"/>
  <c r="AH2009" i="34"/>
  <c r="AI2009" i="34"/>
  <c r="AG2010" i="34"/>
  <c r="AH2010" i="34"/>
  <c r="AI2010" i="34"/>
  <c r="AG2011" i="34"/>
  <c r="AH2011" i="34"/>
  <c r="AI2011" i="34"/>
  <c r="AG2012" i="34"/>
  <c r="AH2012" i="34"/>
  <c r="AI2012" i="34"/>
  <c r="AG2014" i="34"/>
  <c r="AH2014" i="34"/>
  <c r="AI2014" i="34"/>
  <c r="AG2016" i="34"/>
  <c r="AH2016" i="34"/>
  <c r="AI2016" i="34"/>
  <c r="AG2018" i="34"/>
  <c r="AH2018" i="34"/>
  <c r="AI2018" i="34"/>
  <c r="AG2019" i="34"/>
  <c r="AH2019" i="34"/>
  <c r="AI2019" i="34"/>
  <c r="AG2020" i="34"/>
  <c r="AH2020" i="34"/>
  <c r="AI2020" i="34"/>
  <c r="AG2021" i="34"/>
  <c r="AH2021" i="34"/>
  <c r="AI2021" i="34"/>
  <c r="AG2022" i="34"/>
  <c r="AH2022" i="34"/>
  <c r="AI2022" i="34"/>
  <c r="AG2025" i="34"/>
  <c r="AH2025" i="34"/>
  <c r="AI2025" i="34"/>
  <c r="AG2028" i="34"/>
  <c r="AH2028" i="34"/>
  <c r="AI2028" i="34"/>
  <c r="AG2029" i="34"/>
  <c r="AH2029" i="34"/>
  <c r="AI2029" i="34"/>
  <c r="AG2032" i="34"/>
  <c r="AH2032" i="34"/>
  <c r="AI2032" i="34"/>
  <c r="AG2034" i="34"/>
  <c r="AH2034" i="34"/>
  <c r="AI2034" i="34"/>
  <c r="AG2042" i="34"/>
  <c r="AH2042" i="34"/>
  <c r="AI2042" i="34"/>
  <c r="AG2043" i="34"/>
  <c r="AH2043" i="34"/>
  <c r="AI2043" i="34"/>
  <c r="AG2045" i="34"/>
  <c r="AH2045" i="34"/>
  <c r="AI2045" i="34"/>
  <c r="AG2049" i="34"/>
  <c r="AH2049" i="34"/>
  <c r="AI2049" i="34"/>
  <c r="AG2051" i="34"/>
  <c r="AH2051" i="34"/>
  <c r="AI2051" i="34"/>
  <c r="AG2052" i="34"/>
  <c r="AH2052" i="34"/>
  <c r="AI2052" i="34"/>
  <c r="AG2055" i="34"/>
  <c r="AH2055" i="34"/>
  <c r="AI2055" i="34"/>
  <c r="AG2056" i="34"/>
  <c r="AH2056" i="34"/>
  <c r="AI2056" i="34"/>
  <c r="AG2058" i="34"/>
  <c r="AH2058" i="34"/>
  <c r="AI2058" i="34"/>
  <c r="AG2060" i="34"/>
  <c r="AH2060" i="34"/>
  <c r="AI2060" i="34"/>
  <c r="AG2072" i="34"/>
  <c r="AH2072" i="34"/>
  <c r="AI2072" i="34"/>
  <c r="AG2073" i="34"/>
  <c r="AH2073" i="34"/>
  <c r="AI2073" i="34"/>
  <c r="AG2079" i="34"/>
  <c r="AH2079" i="34"/>
  <c r="AI2079" i="34"/>
  <c r="AG2097" i="34"/>
  <c r="AH2097" i="34"/>
  <c r="AI2097" i="34"/>
  <c r="AG2103" i="34"/>
  <c r="AH2103" i="34"/>
  <c r="AI2103" i="34"/>
  <c r="AG2108" i="34"/>
  <c r="AH2108" i="34"/>
  <c r="AI2108" i="34"/>
  <c r="AG2112" i="34"/>
  <c r="AH2112" i="34"/>
  <c r="AI2112" i="34"/>
  <c r="AG2122" i="34"/>
  <c r="AH2122" i="34"/>
  <c r="AI2122" i="34"/>
  <c r="AG2125" i="34"/>
  <c r="AH2125" i="34"/>
  <c r="AI2125" i="34"/>
  <c r="AG2126" i="34"/>
  <c r="AH2126" i="34"/>
  <c r="AI2126" i="34"/>
  <c r="AG2130" i="34"/>
  <c r="AH2130" i="34"/>
  <c r="AI2130" i="34"/>
  <c r="AG2140" i="34"/>
  <c r="AH2140" i="34"/>
  <c r="AI2140" i="34"/>
  <c r="AG2142" i="34"/>
  <c r="AH2142" i="34"/>
  <c r="AI2142" i="34"/>
  <c r="AG2144" i="34"/>
  <c r="AH2144" i="34"/>
  <c r="AI2144" i="34"/>
  <c r="AG2146" i="34"/>
  <c r="AH2146" i="34"/>
  <c r="AI2146" i="34"/>
  <c r="AG2149" i="34"/>
  <c r="AH2149" i="34"/>
  <c r="AI2149" i="34"/>
  <c r="AG2153" i="34"/>
  <c r="AH2153" i="34"/>
  <c r="AI2153" i="34"/>
  <c r="AG2155" i="34"/>
  <c r="AH2155" i="34"/>
  <c r="AI2155" i="34"/>
  <c r="AG2158" i="34"/>
  <c r="AH2158" i="34"/>
  <c r="AI2158" i="34"/>
  <c r="AG2159" i="34"/>
  <c r="AH2159" i="34"/>
  <c r="AI2159" i="34"/>
  <c r="AG2160" i="34"/>
  <c r="AH2160" i="34"/>
  <c r="AI2160" i="34"/>
  <c r="AG2161" i="34"/>
  <c r="AH2161" i="34"/>
  <c r="AI2161" i="34"/>
  <c r="AG2163" i="34"/>
  <c r="AH2163" i="34"/>
  <c r="AI2163" i="34"/>
  <c r="AG2167" i="34"/>
  <c r="AH2167" i="34"/>
  <c r="AI2167" i="34"/>
  <c r="AG2174" i="34"/>
  <c r="AH2174" i="34"/>
  <c r="AI2174" i="34"/>
  <c r="AG2182" i="34"/>
  <c r="AH2182" i="34"/>
  <c r="AI2182" i="34"/>
  <c r="AG2191" i="34"/>
  <c r="AH2191" i="34"/>
  <c r="AI2191" i="34"/>
  <c r="AG2194" i="34"/>
  <c r="AH2194" i="34"/>
  <c r="AI2194" i="34"/>
  <c r="AG2195" i="34"/>
  <c r="AH2195" i="34"/>
  <c r="AI2195" i="34"/>
  <c r="AG2200" i="34"/>
  <c r="AH2200" i="34"/>
  <c r="AI2200" i="34"/>
  <c r="AG2204" i="34"/>
  <c r="AH2204" i="34"/>
  <c r="AI2204" i="34"/>
  <c r="AG2205" i="34"/>
  <c r="AH2205" i="34"/>
  <c r="AI2205" i="34"/>
  <c r="AG2206" i="34"/>
  <c r="AH2206" i="34"/>
  <c r="AI2206" i="34"/>
  <c r="AG2207" i="34"/>
  <c r="AH2207" i="34"/>
  <c r="AI2207" i="34"/>
  <c r="AG2217" i="34"/>
  <c r="AH2217" i="34"/>
  <c r="AI2217" i="34"/>
  <c r="AG2218" i="34"/>
  <c r="AH2218" i="34"/>
  <c r="AI2218" i="34"/>
  <c r="AG2219" i="34"/>
  <c r="AH2219" i="34"/>
  <c r="AI2219" i="34"/>
  <c r="AG2231" i="34"/>
  <c r="AH2231" i="34"/>
  <c r="AI2231" i="34"/>
  <c r="AG2236" i="34"/>
  <c r="AH2236" i="34"/>
  <c r="AI2236" i="34"/>
  <c r="AG2241" i="34"/>
  <c r="AH2241" i="34"/>
  <c r="AI2241" i="34"/>
  <c r="AG2243" i="34"/>
  <c r="AH2243" i="34"/>
  <c r="AI2243" i="34"/>
  <c r="AG2244" i="34"/>
  <c r="AH2244" i="34"/>
  <c r="AI2244" i="34"/>
  <c r="AG2248" i="34"/>
  <c r="AH2248" i="34"/>
  <c r="AI2248" i="34"/>
  <c r="AG2250" i="34"/>
  <c r="AH2250" i="34"/>
  <c r="AI2250" i="34"/>
  <c r="AG2253" i="34"/>
  <c r="AH2253" i="34"/>
  <c r="AI2253" i="34"/>
  <c r="AG2254" i="34"/>
  <c r="AH2254" i="34"/>
  <c r="AI2254" i="34"/>
  <c r="AG2259" i="34"/>
  <c r="AH2259" i="34"/>
  <c r="AI2259" i="34"/>
  <c r="AG2260" i="34"/>
  <c r="AH2260" i="34"/>
  <c r="AI2260" i="34"/>
  <c r="AG2261" i="34"/>
  <c r="AH2261" i="34"/>
  <c r="AI2261" i="34"/>
  <c r="AG2264" i="34"/>
  <c r="AH2264" i="34"/>
  <c r="AI2264" i="34"/>
  <c r="AG2267" i="34"/>
  <c r="AH2267" i="34"/>
  <c r="AI2267" i="34"/>
  <c r="AG2270" i="34"/>
  <c r="AH2270" i="34"/>
  <c r="AI2270" i="34"/>
  <c r="AG2271" i="34"/>
  <c r="AH2271" i="34"/>
  <c r="AI2271" i="34"/>
  <c r="AG2272" i="34"/>
  <c r="AH2272" i="34"/>
  <c r="AI2272" i="34"/>
  <c r="AG2274" i="34"/>
  <c r="AH2274" i="34"/>
  <c r="AI2274" i="34"/>
  <c r="AG2275" i="34"/>
  <c r="AH2275" i="34"/>
  <c r="AI2275" i="34"/>
  <c r="AG2276" i="34"/>
  <c r="AH2276" i="34"/>
  <c r="AI2276" i="34"/>
  <c r="AG2277" i="34"/>
  <c r="AH2277" i="34"/>
  <c r="AI2277" i="34"/>
  <c r="AG2280" i="34"/>
  <c r="AH2280" i="34"/>
  <c r="AI2280" i="34"/>
  <c r="AG2281" i="34"/>
  <c r="AH2281" i="34"/>
  <c r="AI2281" i="34"/>
  <c r="AG2283" i="34"/>
  <c r="AH2283" i="34"/>
  <c r="AI2283" i="34"/>
  <c r="AG2284" i="34"/>
  <c r="AH2284" i="34"/>
  <c r="AI2284" i="34"/>
  <c r="AG2285" i="34"/>
  <c r="AH2285" i="34"/>
  <c r="AI2285" i="34"/>
  <c r="AG2286" i="34"/>
  <c r="AH2286" i="34"/>
  <c r="AI2286" i="34"/>
  <c r="AG2287" i="34"/>
  <c r="AH2287" i="34"/>
  <c r="AI2287" i="34"/>
  <c r="AG2288" i="34"/>
  <c r="AH2288" i="34"/>
  <c r="AI2288" i="34"/>
  <c r="AG2289" i="34"/>
  <c r="AH2289" i="34"/>
  <c r="AI2289" i="34"/>
  <c r="AG2290" i="34"/>
  <c r="AH2290" i="34"/>
  <c r="AI2290" i="34"/>
  <c r="AG2291" i="34"/>
  <c r="AH2291" i="34"/>
  <c r="AI2291" i="34"/>
  <c r="AG2292" i="34"/>
  <c r="AH2292" i="34"/>
  <c r="AI2292" i="34"/>
  <c r="AG2293" i="34"/>
  <c r="AH2293" i="34"/>
  <c r="AI2293" i="34"/>
  <c r="AG2295" i="34"/>
  <c r="AH2295" i="34"/>
  <c r="AI2295" i="34"/>
  <c r="AG2296" i="34"/>
  <c r="AH2296" i="34"/>
  <c r="AI2296" i="34"/>
  <c r="AG2298" i="34"/>
  <c r="AH2298" i="34"/>
  <c r="AI2298" i="34"/>
  <c r="AG2299" i="34"/>
  <c r="AH2299" i="34"/>
  <c r="AI2299" i="34"/>
  <c r="AG2300" i="34"/>
  <c r="AH2300" i="34"/>
  <c r="AI2300" i="34"/>
  <c r="AG2301" i="34"/>
  <c r="AH2301" i="34"/>
  <c r="AI2301" i="34"/>
  <c r="AG2302" i="34"/>
  <c r="AH2302" i="34"/>
  <c r="AI2302" i="34"/>
  <c r="AG2303" i="34"/>
  <c r="AH2303" i="34"/>
  <c r="AI2303" i="34"/>
  <c r="AG2304" i="34"/>
  <c r="AH2304" i="34"/>
  <c r="AI2304" i="34"/>
  <c r="AG2305" i="34"/>
  <c r="AH2305" i="34"/>
  <c r="AI2305" i="34"/>
  <c r="AG2306" i="34"/>
  <c r="AH2306" i="34"/>
  <c r="AI2306" i="34"/>
  <c r="AG2308" i="34"/>
  <c r="AH2308" i="34"/>
  <c r="AI2308" i="34"/>
  <c r="AG2309" i="34"/>
  <c r="AH2309" i="34"/>
  <c r="AI2309" i="34"/>
  <c r="AG2310" i="34"/>
  <c r="AH2310" i="34"/>
  <c r="AI2310" i="34"/>
  <c r="AG2312" i="34"/>
  <c r="AH2312" i="34"/>
  <c r="AI2312" i="34"/>
  <c r="AG2313" i="34"/>
  <c r="AH2313" i="34"/>
  <c r="AI2313" i="34"/>
  <c r="AG2314" i="34"/>
  <c r="AH2314" i="34"/>
  <c r="AI2314" i="34"/>
  <c r="AG2315" i="34"/>
  <c r="AH2315" i="34"/>
  <c r="AI2315" i="34"/>
  <c r="AG2316" i="34"/>
  <c r="AH2316" i="34"/>
  <c r="AI2316" i="34"/>
  <c r="AG2317" i="34"/>
  <c r="AH2317" i="34"/>
  <c r="AI2317" i="34"/>
  <c r="AG2318" i="34"/>
  <c r="AH2318" i="34"/>
  <c r="AI2318" i="34"/>
  <c r="AG2319" i="34"/>
  <c r="AH2319" i="34"/>
  <c r="AI2319" i="34"/>
  <c r="AG2320" i="34"/>
  <c r="AH2320" i="34"/>
  <c r="AI2320" i="34"/>
  <c r="AG2321" i="34"/>
  <c r="AH2321" i="34"/>
  <c r="AI2321" i="34"/>
  <c r="AG2322" i="34"/>
  <c r="AH2322" i="34"/>
  <c r="AI2322" i="34"/>
  <c r="AG2323" i="34"/>
  <c r="AH2323" i="34"/>
  <c r="AI2323" i="34"/>
  <c r="AG2324" i="34"/>
  <c r="AH2324" i="34"/>
  <c r="AI2324" i="34"/>
  <c r="AG2325" i="34"/>
  <c r="AH2325" i="34"/>
  <c r="AI2325" i="34"/>
  <c r="AG2326" i="34"/>
  <c r="AH2326" i="34"/>
  <c r="AI2326" i="34"/>
  <c r="AG2327" i="34"/>
  <c r="AH2327" i="34"/>
  <c r="AI2327" i="34"/>
  <c r="AG2328" i="34"/>
  <c r="AH2328" i="34"/>
  <c r="AI2328" i="34"/>
  <c r="AG2329" i="34"/>
  <c r="AH2329" i="34"/>
  <c r="AI2329" i="34"/>
  <c r="AG2330" i="34"/>
  <c r="AH2330" i="34"/>
  <c r="AI2330" i="34"/>
  <c r="AG2331" i="34"/>
  <c r="AH2331" i="34"/>
  <c r="AI2331" i="34"/>
  <c r="AG2332" i="34"/>
  <c r="AH2332" i="34"/>
  <c r="AI2332" i="34"/>
  <c r="AG2334" i="34"/>
  <c r="AH2334" i="34"/>
  <c r="AI2334" i="34"/>
  <c r="AG2335" i="34"/>
  <c r="AH2335" i="34"/>
  <c r="AI2335" i="34"/>
  <c r="AG2336" i="34"/>
  <c r="AH2336" i="34"/>
  <c r="AI2336" i="34"/>
  <c r="AG2337" i="34"/>
  <c r="AH2337" i="34"/>
  <c r="AI2337" i="34"/>
  <c r="AG2338" i="34"/>
  <c r="AH2338" i="34"/>
  <c r="AI2338" i="34"/>
  <c r="AG2339" i="34"/>
  <c r="AH2339" i="34"/>
  <c r="AI2339" i="34"/>
  <c r="AG2340" i="34"/>
  <c r="AH2340" i="34"/>
  <c r="AI2340" i="34"/>
  <c r="AG2341" i="34"/>
  <c r="AH2341" i="34"/>
  <c r="AI2341" i="34"/>
  <c r="AG2342" i="34"/>
  <c r="AH2342" i="34"/>
  <c r="AI2342" i="34"/>
  <c r="AG2343" i="34"/>
  <c r="AH2343" i="34"/>
  <c r="AI2343" i="34"/>
  <c r="AG2344" i="34"/>
  <c r="AH2344" i="34"/>
  <c r="AI2344" i="34"/>
  <c r="AG2345" i="34"/>
  <c r="AH2345" i="34"/>
  <c r="AI2345" i="34"/>
  <c r="AG2346" i="34"/>
  <c r="AH2346" i="34"/>
  <c r="AI2346" i="34"/>
  <c r="AG2347" i="34"/>
  <c r="AH2347" i="34"/>
  <c r="AI2347" i="34"/>
  <c r="AG2348" i="34"/>
  <c r="AH2348" i="34"/>
  <c r="AI2348" i="34"/>
  <c r="AG2349" i="34"/>
  <c r="AH2349" i="34"/>
  <c r="AI2349" i="34"/>
  <c r="AG2350" i="34"/>
  <c r="AH2350" i="34"/>
  <c r="AI2350" i="34"/>
  <c r="AG2351" i="34"/>
  <c r="AH2351" i="34"/>
  <c r="AI2351" i="34"/>
  <c r="AG2352" i="34"/>
  <c r="AH2352" i="34"/>
  <c r="AI2352" i="34"/>
  <c r="AG2353" i="34"/>
  <c r="AH2353" i="34"/>
  <c r="AI2353" i="34"/>
  <c r="AG2354" i="34"/>
  <c r="AH2354" i="34"/>
  <c r="AI2354" i="34"/>
  <c r="AG2355" i="34"/>
  <c r="AH2355" i="34"/>
  <c r="AI2355" i="34"/>
  <c r="AG2357" i="34"/>
  <c r="AH2357" i="34"/>
  <c r="AI2357" i="34"/>
  <c r="AG2358" i="34"/>
  <c r="AH2358" i="34"/>
  <c r="AI2358" i="34"/>
  <c r="AG2359" i="34"/>
  <c r="AH2359" i="34"/>
  <c r="AI2359" i="34"/>
  <c r="AG2360" i="34"/>
  <c r="AH2360" i="34"/>
  <c r="AI2360" i="34"/>
  <c r="AG2361" i="34"/>
  <c r="AH2361" i="34"/>
  <c r="AI2361" i="34"/>
  <c r="AG2362" i="34"/>
  <c r="AH2362" i="34"/>
  <c r="AI2362" i="34"/>
  <c r="AG2363" i="34"/>
  <c r="AH2363" i="34"/>
  <c r="AI2363" i="34"/>
  <c r="AG2365" i="34"/>
  <c r="AH2365" i="34"/>
  <c r="AI2365" i="34"/>
  <c r="AG2366" i="34"/>
  <c r="AH2366" i="34"/>
  <c r="AI2366" i="34"/>
  <c r="AG2367" i="34"/>
  <c r="AH2367" i="34"/>
  <c r="AI2367" i="34"/>
  <c r="AG2368" i="34"/>
  <c r="AH2368" i="34"/>
  <c r="AI2368" i="34"/>
  <c r="AG2370" i="34"/>
  <c r="AH2370" i="34"/>
  <c r="AI2370" i="34"/>
  <c r="AG2371" i="34"/>
  <c r="AH2371" i="34"/>
  <c r="AI2371" i="34"/>
  <c r="AG2372" i="34"/>
  <c r="AH2372" i="34"/>
  <c r="AI2372" i="34"/>
  <c r="AG2373" i="34"/>
  <c r="AH2373" i="34"/>
  <c r="AI2373" i="34"/>
  <c r="AG2374" i="34"/>
  <c r="AH2374" i="34"/>
  <c r="AI2374" i="34"/>
  <c r="AG2375" i="34"/>
  <c r="AH2375" i="34"/>
  <c r="AI2375" i="34"/>
  <c r="AG2376" i="34"/>
  <c r="AH2376" i="34"/>
  <c r="AI2376" i="34"/>
  <c r="AG2377" i="34"/>
  <c r="AH2377" i="34"/>
  <c r="AI2377" i="34"/>
  <c r="AG2378" i="34"/>
  <c r="AH2378" i="34"/>
  <c r="AI2378" i="34"/>
  <c r="AG2379" i="34"/>
  <c r="AH2379" i="34"/>
  <c r="AI2379" i="34"/>
  <c r="AG2380" i="34"/>
  <c r="AH2380" i="34"/>
  <c r="AI2380" i="34"/>
  <c r="AG2381" i="34"/>
  <c r="AH2381" i="34"/>
  <c r="AI2381" i="34"/>
  <c r="AG2382" i="34"/>
  <c r="AH2382" i="34"/>
  <c r="AI2382" i="34"/>
  <c r="AG2383" i="34"/>
  <c r="AH2383" i="34"/>
  <c r="AI2383" i="34"/>
  <c r="AG2384" i="34"/>
  <c r="AH2384" i="34"/>
  <c r="AI2384" i="34"/>
  <c r="AG2385" i="34"/>
  <c r="AH2385" i="34"/>
  <c r="AI2385" i="34"/>
  <c r="AG2386" i="34"/>
  <c r="AH2386" i="34"/>
  <c r="AI2386" i="34"/>
  <c r="AG2387" i="34"/>
  <c r="AH2387" i="34"/>
  <c r="AI2387" i="34"/>
  <c r="AG2388" i="34"/>
  <c r="AH2388" i="34"/>
  <c r="AI2388" i="34"/>
  <c r="AG2389" i="34"/>
  <c r="AH2389" i="34"/>
  <c r="AI2389" i="34"/>
  <c r="AG2390" i="34"/>
  <c r="AH2390" i="34"/>
  <c r="AI2390" i="34"/>
  <c r="AG2391" i="34"/>
  <c r="AH2391" i="34"/>
  <c r="AI2391" i="34"/>
  <c r="AG2392" i="34"/>
  <c r="AH2392" i="34"/>
  <c r="AI2392" i="34"/>
  <c r="AG2393" i="34"/>
  <c r="AH2393" i="34"/>
  <c r="AI2393" i="34"/>
  <c r="AG2394" i="34"/>
  <c r="AH2394" i="34"/>
  <c r="AI2394" i="34"/>
  <c r="AG2395" i="34"/>
  <c r="AH2395" i="34"/>
  <c r="AI2395" i="34"/>
  <c r="AG2396" i="34"/>
  <c r="AH2396" i="34"/>
  <c r="AI2396" i="34"/>
  <c r="AG2397" i="34"/>
  <c r="AH2397" i="34"/>
  <c r="AI2397" i="34"/>
  <c r="AG2398" i="34"/>
  <c r="AH2398" i="34"/>
  <c r="AI2398" i="34"/>
  <c r="AG2399" i="34"/>
  <c r="AH2399" i="34"/>
  <c r="AI2399" i="34"/>
  <c r="AG2400" i="34"/>
  <c r="AH2400" i="34"/>
  <c r="AI2400" i="34"/>
  <c r="AG2401" i="34"/>
  <c r="AH2401" i="34"/>
  <c r="AI2401" i="34"/>
  <c r="AG2402" i="34"/>
  <c r="AH2402" i="34"/>
  <c r="AI2402" i="34"/>
  <c r="AG2403" i="34"/>
  <c r="AH2403" i="34"/>
  <c r="AI2403" i="34"/>
  <c r="AG2404" i="34"/>
  <c r="AH2404" i="34"/>
  <c r="AI2404" i="34"/>
  <c r="AG2405" i="34"/>
  <c r="AH2405" i="34"/>
  <c r="AI2405" i="34"/>
  <c r="AG2406" i="34"/>
  <c r="AH2406" i="34"/>
  <c r="AI2406" i="34"/>
  <c r="AG2407" i="34"/>
  <c r="AH2407" i="34"/>
  <c r="AI2407" i="34"/>
  <c r="AG2408" i="34"/>
  <c r="AH2408" i="34"/>
  <c r="AI2408" i="34"/>
  <c r="AG2409" i="34"/>
  <c r="AH2409" i="34"/>
  <c r="AI2409" i="34"/>
  <c r="AG2410" i="34"/>
  <c r="AH2410" i="34"/>
  <c r="AI2410" i="34"/>
  <c r="AG2411" i="34"/>
  <c r="AH2411" i="34"/>
  <c r="AI2411" i="34"/>
  <c r="AG2412" i="34"/>
  <c r="AH2412" i="34"/>
  <c r="AI2412" i="34"/>
  <c r="AG2413" i="34"/>
  <c r="AH2413" i="34"/>
  <c r="AI2413" i="34"/>
  <c r="AG2414" i="34"/>
  <c r="AH2414" i="34"/>
  <c r="AI2414" i="34"/>
  <c r="AG2415" i="34"/>
  <c r="AH2415" i="34"/>
  <c r="AI2415" i="34"/>
  <c r="AG2416" i="34"/>
  <c r="AH2416" i="34"/>
  <c r="AI2416" i="34"/>
  <c r="AG2417" i="34"/>
  <c r="AH2417" i="34"/>
  <c r="AI2417" i="34"/>
  <c r="AG2418" i="34"/>
  <c r="AH2418" i="34"/>
  <c r="AI2418" i="34"/>
  <c r="AG2419" i="34"/>
  <c r="AH2419" i="34"/>
  <c r="AI2419" i="34"/>
  <c r="AG2420" i="34"/>
  <c r="AH2420" i="34"/>
  <c r="AI2420" i="34"/>
  <c r="AG2421" i="34"/>
  <c r="AH2421" i="34"/>
  <c r="AI2421" i="34"/>
  <c r="AG2422" i="34"/>
  <c r="AH2422" i="34"/>
  <c r="AI2422" i="34"/>
  <c r="AG2423" i="34"/>
  <c r="AH2423" i="34"/>
  <c r="AI2423" i="34"/>
  <c r="AG2424" i="34"/>
  <c r="AH2424" i="34"/>
  <c r="AI2424" i="34"/>
  <c r="AG2425" i="34"/>
  <c r="AH2425" i="34"/>
  <c r="AI2425" i="34"/>
  <c r="AG2426" i="34"/>
  <c r="AH2426" i="34"/>
  <c r="AI2426" i="34"/>
  <c r="AG2427" i="34"/>
  <c r="AH2427" i="34"/>
  <c r="AI2427" i="34"/>
  <c r="AG2428" i="34"/>
  <c r="AH2428" i="34"/>
  <c r="AI2428" i="34"/>
  <c r="AG2429" i="34"/>
  <c r="AH2429" i="34"/>
  <c r="AI2429" i="34"/>
  <c r="AG2430" i="34"/>
  <c r="AH2430" i="34"/>
  <c r="AI2430" i="34"/>
  <c r="AG2431" i="34"/>
  <c r="AH2431" i="34"/>
  <c r="AI2431" i="34"/>
  <c r="AG2432" i="34"/>
  <c r="AH2432" i="34"/>
  <c r="AI2432" i="34"/>
  <c r="AG2433" i="34"/>
  <c r="AH2433" i="34"/>
  <c r="AI2433" i="34"/>
  <c r="AG2434" i="34"/>
  <c r="AH2434" i="34"/>
  <c r="AI2434" i="34"/>
  <c r="AG2435" i="34"/>
  <c r="AH2435" i="34"/>
  <c r="AI2435" i="34"/>
  <c r="AG2436" i="34"/>
  <c r="AH2436" i="34"/>
  <c r="AI2436" i="34"/>
  <c r="AG2437" i="34"/>
  <c r="AH2437" i="34"/>
  <c r="AI2437" i="34"/>
  <c r="AG2438" i="34"/>
  <c r="AH2438" i="34"/>
  <c r="AI2438" i="34"/>
  <c r="AG2439" i="34"/>
  <c r="AH2439" i="34"/>
  <c r="AI2439" i="34"/>
  <c r="AG2440" i="34"/>
  <c r="AH2440" i="34"/>
  <c r="AI2440" i="34"/>
  <c r="AG2441" i="34"/>
  <c r="AH2441" i="34"/>
  <c r="AI2441" i="34"/>
  <c r="AG2442" i="34"/>
  <c r="AH2442" i="34"/>
  <c r="AI2442" i="34"/>
  <c r="AG2443" i="34"/>
  <c r="AH2443" i="34"/>
  <c r="AI2443" i="34"/>
  <c r="AG2444" i="34"/>
  <c r="AH2444" i="34"/>
  <c r="AI2444" i="34"/>
  <c r="AG2445" i="34"/>
  <c r="AH2445" i="34"/>
  <c r="AI2445" i="34"/>
  <c r="AG2446" i="34"/>
  <c r="AH2446" i="34"/>
  <c r="AI2446" i="34"/>
  <c r="AG2447" i="34"/>
  <c r="AH2447" i="34"/>
  <c r="AI2447" i="34"/>
  <c r="AG2448" i="34"/>
  <c r="AH2448" i="34"/>
  <c r="AI2448" i="34"/>
  <c r="AG2449" i="34"/>
  <c r="AH2449" i="34"/>
  <c r="AI2449" i="34"/>
  <c r="AG2450" i="34"/>
  <c r="AH2450" i="34"/>
  <c r="AI2450" i="34"/>
  <c r="AG2451" i="34"/>
  <c r="AH2451" i="34"/>
  <c r="AI2451" i="34"/>
  <c r="AG2452" i="34"/>
  <c r="AH2452" i="34"/>
  <c r="AI2452" i="34"/>
  <c r="AG2453" i="34"/>
  <c r="AH2453" i="34"/>
  <c r="AI2453" i="34"/>
  <c r="AG2454" i="34"/>
  <c r="AH2454" i="34"/>
  <c r="AI2454" i="34"/>
  <c r="AG2455" i="34"/>
  <c r="AH2455" i="34"/>
  <c r="AI2455" i="34"/>
  <c r="AG2456" i="34"/>
  <c r="AH2456" i="34"/>
  <c r="AI2456" i="34"/>
  <c r="AG2457" i="34"/>
  <c r="AH2457" i="34"/>
  <c r="AI2457" i="34"/>
  <c r="AG2458" i="34"/>
  <c r="AH2458" i="34"/>
  <c r="AI2458" i="34"/>
  <c r="AG2459" i="34"/>
  <c r="AH2459" i="34"/>
  <c r="AI2459" i="34"/>
  <c r="AG2460" i="34"/>
  <c r="AH2460" i="34"/>
  <c r="AI2460" i="34"/>
  <c r="AG2461" i="34"/>
  <c r="AH2461" i="34"/>
  <c r="AI2461" i="34"/>
  <c r="AG2462" i="34"/>
  <c r="AH2462" i="34"/>
  <c r="AI2462" i="34"/>
  <c r="AG2463" i="34"/>
  <c r="AH2463" i="34"/>
  <c r="AI2463" i="34"/>
  <c r="AG2464" i="34"/>
  <c r="AH2464" i="34"/>
  <c r="AI2464" i="34"/>
  <c r="AG2465" i="34"/>
  <c r="AH2465" i="34"/>
  <c r="AI2465" i="34"/>
  <c r="AG2466" i="34"/>
  <c r="AH2466" i="34"/>
  <c r="AI2466" i="34"/>
  <c r="AG2467" i="34"/>
  <c r="AH2467" i="34"/>
  <c r="AI2467" i="34"/>
  <c r="AG2468" i="34"/>
  <c r="AH2468" i="34"/>
  <c r="AI2468" i="34"/>
  <c r="AG2469" i="34"/>
  <c r="AH2469" i="34"/>
  <c r="AI2469" i="34"/>
  <c r="AG2470" i="34"/>
  <c r="AH2470" i="34"/>
  <c r="AI2470" i="34"/>
  <c r="AG2471" i="34"/>
  <c r="AH2471" i="34"/>
  <c r="AI2471" i="34"/>
  <c r="AG2472" i="34"/>
  <c r="AH2472" i="34"/>
  <c r="AI2472" i="34"/>
  <c r="AG2473" i="34"/>
  <c r="AH2473" i="34"/>
  <c r="AI2473" i="34"/>
  <c r="AG2474" i="34"/>
  <c r="AH2474" i="34"/>
  <c r="AI2474" i="34"/>
  <c r="AG2475" i="34"/>
  <c r="AH2475" i="34"/>
  <c r="AI2475" i="34"/>
  <c r="AG2476" i="34"/>
  <c r="AH2476" i="34"/>
  <c r="AI2476" i="34"/>
  <c r="AG2477" i="34"/>
  <c r="AH2477" i="34"/>
  <c r="AI2477" i="34"/>
  <c r="AG2478" i="34"/>
  <c r="AH2478" i="34"/>
  <c r="AI2478" i="34"/>
  <c r="AG2479" i="34"/>
  <c r="AH2479" i="34"/>
  <c r="AI2479" i="34"/>
  <c r="AG2480" i="34"/>
  <c r="AH2480" i="34"/>
  <c r="AI2480" i="34"/>
  <c r="AG2481" i="34"/>
  <c r="AH2481" i="34"/>
  <c r="AI2481" i="34"/>
  <c r="AG2482" i="34"/>
  <c r="AH2482" i="34"/>
  <c r="AI2482" i="34"/>
  <c r="AG2483" i="34"/>
  <c r="AH2483" i="34"/>
  <c r="AI2483" i="34"/>
  <c r="AG2484" i="34"/>
  <c r="AH2484" i="34"/>
  <c r="AI2484" i="34"/>
  <c r="AG2485" i="34"/>
  <c r="AH2485" i="34"/>
  <c r="AI2485" i="34"/>
  <c r="AG2486" i="34"/>
  <c r="AH2486" i="34"/>
  <c r="AI2486" i="34"/>
  <c r="AG2487" i="34"/>
  <c r="AH2487" i="34"/>
  <c r="AI2487" i="34"/>
  <c r="AG2488" i="34"/>
  <c r="AH2488" i="34"/>
  <c r="AI2488" i="34"/>
  <c r="AG2489" i="34"/>
  <c r="AH2489" i="34"/>
  <c r="AI2489" i="34"/>
  <c r="AG2490" i="34"/>
  <c r="AH2490" i="34"/>
  <c r="AI2490" i="34"/>
  <c r="AG2491" i="34"/>
  <c r="AH2491" i="34"/>
  <c r="AI2491" i="34"/>
  <c r="AG53" i="34"/>
  <c r="AH53" i="34"/>
  <c r="AI53" i="34"/>
  <c r="AG54" i="34"/>
  <c r="AH54" i="34"/>
  <c r="AI54" i="34"/>
  <c r="AG55" i="34"/>
  <c r="AH55" i="34"/>
  <c r="AI55" i="34"/>
  <c r="AG56" i="34"/>
  <c r="AH56" i="34"/>
  <c r="AI56" i="34"/>
  <c r="AG57" i="34"/>
  <c r="AH57" i="34"/>
  <c r="AI57" i="34"/>
  <c r="AI52" i="34"/>
  <c r="AH52" i="34"/>
  <c r="AG52" i="34"/>
  <c r="AI51" i="34"/>
  <c r="AH51" i="34"/>
  <c r="AG51" i="34"/>
  <c r="AI50" i="34"/>
  <c r="AH50" i="34"/>
  <c r="AG50" i="34"/>
  <c r="AI49" i="34"/>
  <c r="AH49" i="34"/>
  <c r="AG49" i="34"/>
  <c r="AI47" i="34"/>
  <c r="AH47" i="34"/>
  <c r="AG47" i="34"/>
  <c r="AI46" i="34"/>
  <c r="AH46" i="34"/>
  <c r="AG46" i="34"/>
  <c r="AI42" i="34"/>
  <c r="AH42" i="34"/>
  <c r="AG42" i="34"/>
  <c r="AI39" i="34"/>
  <c r="AH39" i="34"/>
  <c r="AG39" i="34"/>
  <c r="AI37" i="34"/>
  <c r="AH37" i="34"/>
  <c r="AG37" i="34"/>
  <c r="AI36" i="34"/>
  <c r="AH36" i="34"/>
  <c r="AG36" i="34"/>
  <c r="AI35" i="34"/>
  <c r="AH35" i="34"/>
  <c r="AG35" i="34"/>
  <c r="AI34" i="34"/>
  <c r="AH34" i="34"/>
  <c r="AG34" i="34"/>
  <c r="AI33" i="34"/>
  <c r="AH33" i="34"/>
  <c r="AG33" i="34"/>
  <c r="AI32" i="34"/>
  <c r="AH32" i="34"/>
  <c r="AG32" i="34"/>
  <c r="AI31" i="34"/>
  <c r="AH31" i="34"/>
  <c r="AG31" i="34"/>
  <c r="AI30" i="34"/>
  <c r="AH30" i="34"/>
  <c r="AG30" i="34"/>
  <c r="AI26" i="34"/>
  <c r="AH26" i="34"/>
  <c r="AG26" i="34"/>
  <c r="AI1264" i="34"/>
  <c r="AH1264" i="34"/>
  <c r="AG1265" i="34"/>
  <c r="AG1997" i="34" l="1"/>
  <c r="AG1995" i="34"/>
  <c r="AI1346" i="34"/>
  <c r="AI1347" i="34"/>
  <c r="AI1341" i="34"/>
  <c r="AI1340" i="34"/>
  <c r="AI1004" i="34"/>
  <c r="AI1067" i="34"/>
  <c r="AH1020" i="34"/>
  <c r="AH988" i="34"/>
  <c r="AH2078" i="34"/>
  <c r="AH2087" i="34"/>
  <c r="AH1930" i="34"/>
  <c r="AH1492" i="34"/>
  <c r="AH1190" i="34"/>
  <c r="AH1049" i="34"/>
  <c r="AH804" i="34"/>
  <c r="AG719" i="34"/>
  <c r="AG709" i="34"/>
  <c r="AI718" i="34"/>
  <c r="AI708" i="34"/>
  <c r="AH706" i="34"/>
  <c r="AH716" i="34"/>
  <c r="AG714" i="34"/>
  <c r="AG704" i="34"/>
  <c r="AI713" i="34"/>
  <c r="AI703" i="34"/>
  <c r="AG670" i="34"/>
  <c r="AG769" i="34"/>
  <c r="AG618" i="34"/>
  <c r="AG700" i="34"/>
  <c r="AH697" i="34"/>
  <c r="AH615" i="34"/>
  <c r="AI694" i="34"/>
  <c r="AI612" i="34"/>
  <c r="AH470" i="34"/>
  <c r="AH529" i="34"/>
  <c r="AH463" i="34"/>
  <c r="AH522" i="34"/>
  <c r="AG181" i="34"/>
  <c r="AG180" i="34"/>
  <c r="AI2038" i="34"/>
  <c r="AI20" i="34"/>
  <c r="AH1346" i="34"/>
  <c r="AH1347" i="34"/>
  <c r="AH1340" i="34"/>
  <c r="AH1341" i="34"/>
  <c r="AH1004" i="34"/>
  <c r="AH1067" i="34"/>
  <c r="AG1020" i="34"/>
  <c r="AG988" i="34"/>
  <c r="AG2078" i="34"/>
  <c r="AG2087" i="34"/>
  <c r="AG1930" i="34"/>
  <c r="AG1492" i="34"/>
  <c r="AG1190" i="34"/>
  <c r="AG1049" i="34"/>
  <c r="AG804" i="34"/>
  <c r="AI721" i="34"/>
  <c r="AI711" i="34"/>
  <c r="AH718" i="34"/>
  <c r="AH708" i="34"/>
  <c r="AG706" i="34"/>
  <c r="AG716" i="34"/>
  <c r="AI715" i="34"/>
  <c r="AI705" i="34"/>
  <c r="AH713" i="34"/>
  <c r="AH703" i="34"/>
  <c r="AI699" i="34"/>
  <c r="AI617" i="34"/>
  <c r="AG697" i="34"/>
  <c r="AG615" i="34"/>
  <c r="AH694" i="34"/>
  <c r="AH612" i="34"/>
  <c r="AG470" i="34"/>
  <c r="AG529" i="34"/>
  <c r="AG463" i="34"/>
  <c r="AG522" i="34"/>
  <c r="AH2038" i="34"/>
  <c r="AH20" i="34"/>
  <c r="AI1263" i="34"/>
  <c r="AI19" i="34"/>
  <c r="AH2044" i="34"/>
  <c r="AG1346" i="34"/>
  <c r="AG1347" i="34"/>
  <c r="AG1340" i="34"/>
  <c r="AG1341" i="34"/>
  <c r="AG1067" i="34"/>
  <c r="AG1004" i="34"/>
  <c r="AH721" i="34"/>
  <c r="AH711" i="34"/>
  <c r="AG718" i="34"/>
  <c r="AG708" i="34"/>
  <c r="AH715" i="34"/>
  <c r="AH705" i="34"/>
  <c r="AG703" i="34"/>
  <c r="AG713" i="34"/>
  <c r="AI691" i="34"/>
  <c r="AI641" i="34"/>
  <c r="AI636" i="34"/>
  <c r="AI671" i="34"/>
  <c r="AH699" i="34"/>
  <c r="AH617" i="34"/>
  <c r="AG694" i="34"/>
  <c r="AG612" i="34"/>
  <c r="AI477" i="34"/>
  <c r="AI536" i="34"/>
  <c r="AG2038" i="34"/>
  <c r="AG20" i="34"/>
  <c r="AH1263" i="34"/>
  <c r="AH19" i="34"/>
  <c r="AH2227" i="34"/>
  <c r="AH2059" i="34"/>
  <c r="AH2040" i="34"/>
  <c r="AG711" i="34"/>
  <c r="AG721" i="34"/>
  <c r="AI717" i="34"/>
  <c r="AI707" i="34"/>
  <c r="AG715" i="34"/>
  <c r="AG705" i="34"/>
  <c r="AH691" i="34"/>
  <c r="AH641" i="34"/>
  <c r="AH636" i="34"/>
  <c r="AH671" i="34"/>
  <c r="AI701" i="34"/>
  <c r="AI619" i="34"/>
  <c r="AG699" i="34"/>
  <c r="AG617" i="34"/>
  <c r="AI696" i="34"/>
  <c r="AI614" i="34"/>
  <c r="AI693" i="34"/>
  <c r="AI611" i="34"/>
  <c r="AH477" i="34"/>
  <c r="AH536" i="34"/>
  <c r="AI452" i="34"/>
  <c r="AI511" i="34"/>
  <c r="AG1263" i="34"/>
  <c r="AG19" i="34"/>
  <c r="AI1036" i="34"/>
  <c r="AI1037" i="34"/>
  <c r="AI995" i="34"/>
  <c r="AI720" i="34"/>
  <c r="AI710" i="34"/>
  <c r="AH717" i="34"/>
  <c r="AH707" i="34"/>
  <c r="AG691" i="34"/>
  <c r="AG641" i="34"/>
  <c r="AG671" i="34"/>
  <c r="AG636" i="34"/>
  <c r="AH701" i="34"/>
  <c r="AH619" i="34"/>
  <c r="AI616" i="34"/>
  <c r="AI698" i="34"/>
  <c r="AH696" i="34"/>
  <c r="AH614" i="34"/>
  <c r="AH693" i="34"/>
  <c r="AH611" i="34"/>
  <c r="AG536" i="34"/>
  <c r="AG477" i="34"/>
  <c r="AH452" i="34"/>
  <c r="AH511" i="34"/>
  <c r="Z5" i="34"/>
  <c r="Z1" i="34" s="1"/>
  <c r="Z4" i="34"/>
  <c r="AI1050" i="34"/>
  <c r="AI1051" i="34"/>
  <c r="AH1036" i="34"/>
  <c r="AH1037" i="34"/>
  <c r="AH995" i="34"/>
  <c r="AH720" i="34"/>
  <c r="AH710" i="34"/>
  <c r="AG717" i="34"/>
  <c r="AG707" i="34"/>
  <c r="AI712" i="34"/>
  <c r="AI688" i="34"/>
  <c r="AI640" i="34"/>
  <c r="AI690" i="34"/>
  <c r="AG701" i="34"/>
  <c r="AG619" i="34"/>
  <c r="AH698" i="34"/>
  <c r="AH616" i="34"/>
  <c r="AG696" i="34"/>
  <c r="AG614" i="34"/>
  <c r="AI695" i="34"/>
  <c r="AI613" i="34"/>
  <c r="AG693" i="34"/>
  <c r="AG611" i="34"/>
  <c r="AI518" i="34"/>
  <c r="AI459" i="34"/>
  <c r="AG452" i="34"/>
  <c r="AG511" i="34"/>
  <c r="AI1997" i="34"/>
  <c r="AI1995" i="34"/>
  <c r="AH1050" i="34"/>
  <c r="AH1051" i="34"/>
  <c r="AG995" i="34"/>
  <c r="AG1036" i="34"/>
  <c r="AG1037" i="34"/>
  <c r="AG720" i="34"/>
  <c r="AG710" i="34"/>
  <c r="AI709" i="34"/>
  <c r="AI719" i="34"/>
  <c r="AI704" i="34"/>
  <c r="AI714" i="34"/>
  <c r="AH712" i="34"/>
  <c r="AH688" i="34"/>
  <c r="AI670" i="34"/>
  <c r="AI769" i="34"/>
  <c r="AH690" i="34"/>
  <c r="AH640" i="34"/>
  <c r="AI700" i="34"/>
  <c r="AI618" i="34"/>
  <c r="AG698" i="34"/>
  <c r="AG616" i="34"/>
  <c r="AH613" i="34"/>
  <c r="AH695" i="34"/>
  <c r="AH459" i="34"/>
  <c r="AH518" i="34"/>
  <c r="AI181" i="34"/>
  <c r="AI180" i="34"/>
  <c r="AH1997" i="34"/>
  <c r="AH1995" i="34"/>
  <c r="AG1051" i="34"/>
  <c r="AG1050" i="34"/>
  <c r="AI1020" i="34"/>
  <c r="AI988" i="34"/>
  <c r="AI2078" i="34"/>
  <c r="AI2087" i="34"/>
  <c r="AI1930" i="34"/>
  <c r="AI1492" i="34"/>
  <c r="AI1190" i="34"/>
  <c r="AI1049" i="34"/>
  <c r="AI804" i="34"/>
  <c r="AH709" i="34"/>
  <c r="AH719" i="34"/>
  <c r="AI716" i="34"/>
  <c r="AI706" i="34"/>
  <c r="AH714" i="34"/>
  <c r="AH704" i="34"/>
  <c r="AG712" i="34"/>
  <c r="AG688" i="34"/>
  <c r="AH670" i="34"/>
  <c r="AH769" i="34"/>
  <c r="AG690" i="34"/>
  <c r="AG640" i="34"/>
  <c r="AH700" i="34"/>
  <c r="AH618" i="34"/>
  <c r="AI697" i="34"/>
  <c r="AI615" i="34"/>
  <c r="AG695" i="34"/>
  <c r="AG613" i="34"/>
  <c r="AI470" i="34"/>
  <c r="AI529" i="34"/>
  <c r="AI463" i="34"/>
  <c r="AI522" i="34"/>
  <c r="AG459" i="34"/>
  <c r="AG518" i="34"/>
  <c r="AH181" i="34"/>
  <c r="AH180" i="34"/>
  <c r="AI1265" i="34"/>
  <c r="AI2082" i="34"/>
  <c r="AH2082" i="34"/>
  <c r="AG2190" i="34"/>
  <c r="AI2192" i="34"/>
  <c r="AH2210" i="34"/>
  <c r="AG2192" i="34"/>
  <c r="AG2210" i="34"/>
  <c r="AI2227" i="34"/>
  <c r="AI2141" i="34"/>
  <c r="AI2044" i="34"/>
  <c r="AI2237" i="34"/>
  <c r="AI2170" i="34"/>
  <c r="AH2141" i="34"/>
  <c r="AI2065" i="34"/>
  <c r="AG2044" i="34"/>
  <c r="AG1264" i="34"/>
  <c r="AG2227" i="34"/>
  <c r="AH2237" i="34"/>
  <c r="AI2212" i="34"/>
  <c r="AH2170" i="34"/>
  <c r="AG2141" i="34"/>
  <c r="AH2065" i="34"/>
  <c r="AI1236" i="34"/>
  <c r="AI299" i="34"/>
  <c r="AG2237" i="34"/>
  <c r="AH2212" i="34"/>
  <c r="AG2170" i="34"/>
  <c r="AI2084" i="34"/>
  <c r="AG2065" i="34"/>
  <c r="AH1236" i="34"/>
  <c r="AH299" i="34"/>
  <c r="AG2082" i="34"/>
  <c r="AG2212" i="34"/>
  <c r="AI2201" i="34"/>
  <c r="AH2084" i="34"/>
  <c r="AG1236" i="34"/>
  <c r="AG299" i="34"/>
  <c r="AH2201" i="34"/>
  <c r="AI2190" i="34"/>
  <c r="AG2084" i="34"/>
  <c r="AG2201" i="34"/>
  <c r="AH2190" i="34"/>
  <c r="AI2059" i="34"/>
  <c r="AI2040" i="34"/>
  <c r="AG2059" i="34"/>
  <c r="AG2040" i="34"/>
  <c r="AH1265" i="34"/>
  <c r="AI2210" i="34"/>
  <c r="AH2192" i="34"/>
  <c r="AG2100" i="34"/>
  <c r="AG1952" i="34"/>
  <c r="AG1933" i="34"/>
  <c r="AG1936" i="34"/>
  <c r="AG1958" i="34"/>
  <c r="AG1938" i="34"/>
  <c r="AI967" i="34"/>
  <c r="AI1952" i="34"/>
  <c r="AI1933" i="34"/>
  <c r="AI1938" i="34"/>
  <c r="AI1958" i="34"/>
  <c r="AI1936" i="34"/>
  <c r="AH967" i="34"/>
  <c r="AH1933" i="34"/>
  <c r="AH1936" i="34"/>
  <c r="AH1958" i="34"/>
  <c r="AH1938" i="34"/>
  <c r="AH1952" i="34"/>
  <c r="AI1153" i="34"/>
  <c r="AH1153" i="34"/>
  <c r="AG1153" i="34"/>
  <c r="AI2100" i="34"/>
  <c r="AH2100" i="34"/>
  <c r="AI886" i="34"/>
  <c r="AI1954" i="34"/>
  <c r="AG886" i="34"/>
  <c r="AH886" i="34"/>
  <c r="AH1954" i="34"/>
  <c r="AG967" i="34"/>
  <c r="AG1954" i="34"/>
  <c r="AG2263" i="34"/>
  <c r="AH40" i="34"/>
  <c r="AI2232" i="34"/>
  <c r="AI29" i="34"/>
  <c r="AI2262" i="34"/>
  <c r="AG43" i="34"/>
  <c r="AG2252" i="34"/>
  <c r="AI2216" i="34"/>
  <c r="AI2333" i="34"/>
  <c r="AH2245" i="34"/>
  <c r="AI2238" i="34"/>
  <c r="AI2214" i="34"/>
  <c r="AH2197" i="34"/>
  <c r="AH28" i="34"/>
  <c r="AI2265" i="34"/>
  <c r="AI28" i="34"/>
  <c r="AH2266" i="34"/>
  <c r="AH2224" i="34"/>
  <c r="AG60" i="34"/>
  <c r="AG62" i="34"/>
  <c r="AG59" i="34"/>
  <c r="AG134" i="34"/>
  <c r="AG160" i="34"/>
  <c r="AG161" i="34"/>
  <c r="AG163" i="34"/>
  <c r="AG172" i="34"/>
  <c r="AG159" i="34"/>
  <c r="AG158" i="34"/>
  <c r="AG167" i="34"/>
  <c r="AG195" i="34"/>
  <c r="AG197" i="34"/>
  <c r="AG165" i="34"/>
  <c r="AG173" i="34"/>
  <c r="AG182" i="34"/>
  <c r="AG154" i="34"/>
  <c r="AG168" i="34"/>
  <c r="AG178" i="34"/>
  <c r="AG200" i="34"/>
  <c r="AG202" i="34"/>
  <c r="AG217" i="34"/>
  <c r="AG221" i="34"/>
  <c r="AG248" i="34"/>
  <c r="AG259" i="34"/>
  <c r="AG194" i="34"/>
  <c r="AG175" i="34"/>
  <c r="AG190" i="34"/>
  <c r="AG164" i="34"/>
  <c r="AG177" i="34"/>
  <c r="AG227" i="34"/>
  <c r="AG219" i="34"/>
  <c r="AG237" i="34"/>
  <c r="AG245" i="34"/>
  <c r="AG252" i="34"/>
  <c r="AG267" i="34"/>
  <c r="AG281" i="34"/>
  <c r="AG282" i="34"/>
  <c r="AG284" i="34"/>
  <c r="AG286" i="34"/>
  <c r="AG291" i="34"/>
  <c r="AG300" i="34"/>
  <c r="AG302" i="34"/>
  <c r="AG311" i="34"/>
  <c r="AG332" i="34"/>
  <c r="AG347" i="34"/>
  <c r="AG365" i="34"/>
  <c r="AG169" i="34"/>
  <c r="AG170" i="34"/>
  <c r="AG186" i="34"/>
  <c r="AG201" i="34"/>
  <c r="AG176" i="34"/>
  <c r="AG179" i="34"/>
  <c r="AG183" i="34"/>
  <c r="AG171" i="34"/>
  <c r="AG174" i="34"/>
  <c r="AG185" i="34"/>
  <c r="AG226" i="34"/>
  <c r="AG187" i="34"/>
  <c r="AG198" i="34"/>
  <c r="AG220" i="34"/>
  <c r="AG225" i="34"/>
  <c r="AG215" i="34"/>
  <c r="AG274" i="34"/>
  <c r="AG288" i="34"/>
  <c r="AG308" i="34"/>
  <c r="AG310" i="34"/>
  <c r="AG234" i="34"/>
  <c r="AG251" i="34"/>
  <c r="AG254" i="34"/>
  <c r="AG275" i="34"/>
  <c r="AG279" i="34"/>
  <c r="AG214" i="34"/>
  <c r="AG228" i="34"/>
  <c r="AG249" i="34"/>
  <c r="AG283" i="34"/>
  <c r="AG296" i="34"/>
  <c r="AG309" i="34"/>
  <c r="AG327" i="34"/>
  <c r="AG331" i="34"/>
  <c r="AG340" i="34"/>
  <c r="AG350" i="34"/>
  <c r="AG229" i="34"/>
  <c r="AG235" i="34"/>
  <c r="AG236" i="34"/>
  <c r="AG238" i="34"/>
  <c r="AG243" i="34"/>
  <c r="AG246" i="34"/>
  <c r="AG262" i="34"/>
  <c r="AG276" i="34"/>
  <c r="AG277" i="34"/>
  <c r="AG222" i="34"/>
  <c r="AG260" i="34"/>
  <c r="AG293" i="34"/>
  <c r="AG342" i="34"/>
  <c r="AG346" i="34"/>
  <c r="AG266" i="34"/>
  <c r="AG280" i="34"/>
  <c r="AG301" i="34"/>
  <c r="AG216" i="34"/>
  <c r="AG278" i="34"/>
  <c r="AG253" i="34"/>
  <c r="AG258" i="34"/>
  <c r="AG271" i="34"/>
  <c r="AG305" i="34"/>
  <c r="AG329" i="34"/>
  <c r="AG339" i="34"/>
  <c r="AG268" i="34"/>
  <c r="AG270" i="34"/>
  <c r="AG345" i="34"/>
  <c r="AG239" i="34"/>
  <c r="AG242" i="34"/>
  <c r="AG247" i="34"/>
  <c r="AG255" i="34"/>
  <c r="AG269" i="34"/>
  <c r="AG294" i="34"/>
  <c r="AG323" i="34"/>
  <c r="AG325" i="34"/>
  <c r="AG326" i="34"/>
  <c r="AG328" i="34"/>
  <c r="AG334" i="34"/>
  <c r="AG337" i="34"/>
  <c r="AG351" i="34"/>
  <c r="AG352" i="34"/>
  <c r="AG358" i="34"/>
  <c r="AG218" i="34"/>
  <c r="AG244" i="34"/>
  <c r="AG250" i="34"/>
  <c r="AG264" i="34"/>
  <c r="AG265" i="34"/>
  <c r="AG285" i="34"/>
  <c r="AG273" i="34"/>
  <c r="AG289" i="34"/>
  <c r="AG344" i="34"/>
  <c r="AG373" i="34"/>
  <c r="AG374" i="34"/>
  <c r="AG348" i="34"/>
  <c r="AG359" i="34"/>
  <c r="AG366" i="34"/>
  <c r="AG368" i="34"/>
  <c r="AG272" i="34"/>
  <c r="AG298" i="34"/>
  <c r="AG338" i="34"/>
  <c r="AG292" i="34"/>
  <c r="AG360" i="34"/>
  <c r="AG375" i="34"/>
  <c r="AG379" i="34"/>
  <c r="AG330" i="34"/>
  <c r="AG336" i="34"/>
  <c r="AG363" i="34"/>
  <c r="AG349" i="34"/>
  <c r="AG367" i="34"/>
  <c r="AG380" i="34"/>
  <c r="AG362" i="34"/>
  <c r="AG364" i="34"/>
  <c r="AG378" i="34"/>
  <c r="AG341" i="34"/>
  <c r="AG361" i="34"/>
  <c r="AG369" i="34"/>
  <c r="AG376" i="34"/>
  <c r="AG372" i="34"/>
  <c r="AG377" i="34"/>
  <c r="AG389" i="34"/>
  <c r="AG390" i="34"/>
  <c r="AG576" i="34"/>
  <c r="AG805" i="34"/>
  <c r="AG813" i="34"/>
  <c r="AG829" i="34"/>
  <c r="AG809" i="34"/>
  <c r="AG810" i="34"/>
  <c r="AG817" i="34"/>
  <c r="AG822" i="34"/>
  <c r="AG824" i="34"/>
  <c r="AG825" i="34"/>
  <c r="AG806" i="34"/>
  <c r="AG819" i="34"/>
  <c r="AG827" i="34"/>
  <c r="AG841" i="34"/>
  <c r="AG855" i="34"/>
  <c r="AG856" i="34"/>
  <c r="AG857" i="34"/>
  <c r="AG840" i="34"/>
  <c r="AG851" i="34"/>
  <c r="AG858" i="34"/>
  <c r="AG826" i="34"/>
  <c r="AG828" i="34"/>
  <c r="AG833" i="34"/>
  <c r="AG848" i="34"/>
  <c r="AG850" i="34"/>
  <c r="AG852" i="34"/>
  <c r="AG859" i="34"/>
  <c r="AG814" i="34"/>
  <c r="AG818" i="34"/>
  <c r="AG832" i="34"/>
  <c r="AG836" i="34"/>
  <c r="AG845" i="34"/>
  <c r="AG846" i="34"/>
  <c r="AG815" i="34"/>
  <c r="AG811" i="34"/>
  <c r="AG820" i="34"/>
  <c r="AG834" i="34"/>
  <c r="AG830" i="34"/>
  <c r="AG844" i="34"/>
  <c r="AG860" i="34"/>
  <c r="AG849" i="34"/>
  <c r="AG853" i="34"/>
  <c r="AG854" i="34"/>
  <c r="AG823" i="34"/>
  <c r="AG843" i="34"/>
  <c r="AG931" i="34"/>
  <c r="AG940" i="34"/>
  <c r="AG945" i="34"/>
  <c r="AG950" i="34"/>
  <c r="AG951" i="34"/>
  <c r="AG971" i="34"/>
  <c r="AG984" i="34"/>
  <c r="AG839" i="34"/>
  <c r="AG957" i="34"/>
  <c r="AG958" i="34"/>
  <c r="AG959" i="34"/>
  <c r="AG960" i="34"/>
  <c r="AG966" i="34"/>
  <c r="AG972" i="34"/>
  <c r="AG944" i="34"/>
  <c r="AG968" i="34"/>
  <c r="AG941" i="34"/>
  <c r="AG942" i="34"/>
  <c r="AG977" i="34"/>
  <c r="AG979" i="34"/>
  <c r="AG932" i="34"/>
  <c r="AG937" i="34"/>
  <c r="AG943" i="34"/>
  <c r="AG953" i="34"/>
  <c r="AG970" i="34"/>
  <c r="AG973" i="34"/>
  <c r="AG974" i="34"/>
  <c r="AG975" i="34"/>
  <c r="AG980" i="34"/>
  <c r="AG904" i="34"/>
  <c r="AG935" i="34"/>
  <c r="AG948" i="34"/>
  <c r="AG952" i="34"/>
  <c r="AG954" i="34"/>
  <c r="AG976" i="34"/>
  <c r="AG1006" i="34"/>
  <c r="AG933" i="34"/>
  <c r="AG981" i="34"/>
  <c r="AG982" i="34"/>
  <c r="AG964" i="34"/>
  <c r="AG1084" i="34"/>
  <c r="AG1104" i="34"/>
  <c r="AG1115" i="34"/>
  <c r="AG1026" i="34"/>
  <c r="AG1075" i="34"/>
  <c r="AG1081" i="34"/>
  <c r="AG1099" i="34"/>
  <c r="AG1101" i="34"/>
  <c r="AG1112" i="34"/>
  <c r="AG1080" i="34"/>
  <c r="AG1083" i="34"/>
  <c r="AG1092" i="34"/>
  <c r="AG1102" i="34"/>
  <c r="AG1117" i="34"/>
  <c r="AG1121" i="34"/>
  <c r="AG947" i="34"/>
  <c r="AG1077" i="34"/>
  <c r="AG1082" i="34"/>
  <c r="AG1089" i="34"/>
  <c r="AG1114" i="34"/>
  <c r="AG985" i="34"/>
  <c r="AG1078" i="34"/>
  <c r="AG1091" i="34"/>
  <c r="AG1093" i="34"/>
  <c r="AG1108" i="34"/>
  <c r="AG1118" i="34"/>
  <c r="AG939" i="34"/>
  <c r="AG1090" i="34"/>
  <c r="AG1094" i="34"/>
  <c r="AG1110" i="34"/>
  <c r="AG1079" i="34"/>
  <c r="AG956" i="34"/>
  <c r="AG1012" i="34"/>
  <c r="AG1095" i="34"/>
  <c r="AG1106" i="34"/>
  <c r="AG1119" i="34"/>
  <c r="AG1135" i="34"/>
  <c r="AG1141" i="34"/>
  <c r="AG1149" i="34"/>
  <c r="AG1161" i="34"/>
  <c r="AG1162" i="34"/>
  <c r="AG1172" i="34"/>
  <c r="AG1184" i="34"/>
  <c r="AG1186" i="34"/>
  <c r="AG1201" i="34"/>
  <c r="AG1225" i="34"/>
  <c r="AG1243" i="34"/>
  <c r="AG1245" i="34"/>
  <c r="AG1146" i="34"/>
  <c r="AG1159" i="34"/>
  <c r="AG1163" i="34"/>
  <c r="AG1195" i="34"/>
  <c r="AG1203" i="34"/>
  <c r="AG1205" i="34"/>
  <c r="AG1207" i="34"/>
  <c r="AG1212" i="34"/>
  <c r="AG1218" i="34"/>
  <c r="AG1221" i="34"/>
  <c r="AG1122" i="34"/>
  <c r="AG1138" i="34"/>
  <c r="AG1140" i="34"/>
  <c r="AG1155" i="34"/>
  <c r="AG1164" i="34"/>
  <c r="AG1187" i="34"/>
  <c r="AG1196" i="34"/>
  <c r="AG1200" i="34"/>
  <c r="AG1209" i="34"/>
  <c r="AG1220" i="34"/>
  <c r="AG1237" i="34"/>
  <c r="AG1240" i="34"/>
  <c r="AG1247" i="34"/>
  <c r="AG1253" i="34"/>
  <c r="AG1255" i="34"/>
  <c r="AG1116" i="34"/>
  <c r="AG1139" i="34"/>
  <c r="AG1150" i="34"/>
  <c r="AG1174" i="34"/>
  <c r="AG1223" i="34"/>
  <c r="AG1231" i="34"/>
  <c r="AG1234" i="34"/>
  <c r="AG1242" i="34"/>
  <c r="AG1244" i="34"/>
  <c r="AG1257" i="34"/>
  <c r="AG1260" i="34"/>
  <c r="AG1128" i="34"/>
  <c r="AG1132" i="34"/>
  <c r="AG1165" i="34"/>
  <c r="AG1169" i="34"/>
  <c r="AG1170" i="34"/>
  <c r="AG1182" i="34"/>
  <c r="AG1188" i="34"/>
  <c r="AG1208" i="34"/>
  <c r="AG1214" i="34"/>
  <c r="AG1217" i="34"/>
  <c r="AG1235" i="34"/>
  <c r="AG1267" i="34"/>
  <c r="AG1125" i="34"/>
  <c r="AG1126" i="34"/>
  <c r="AG1157" i="34"/>
  <c r="AG1166" i="34"/>
  <c r="AG1202" i="34"/>
  <c r="AG1206" i="34"/>
  <c r="AG1219" i="34"/>
  <c r="AG1239" i="34"/>
  <c r="AG1246" i="34"/>
  <c r="AG1254" i="34"/>
  <c r="AG1268" i="34"/>
  <c r="AG1144" i="34"/>
  <c r="AG1171" i="34"/>
  <c r="AG1189" i="34"/>
  <c r="AG1222" i="34"/>
  <c r="AG1224" i="34"/>
  <c r="AG1226" i="34"/>
  <c r="AG1258" i="34"/>
  <c r="AG1261" i="34"/>
  <c r="AG1142" i="34"/>
  <c r="AG1143" i="34"/>
  <c r="AG1154" i="34"/>
  <c r="AG1176" i="34"/>
  <c r="AG1192" i="34"/>
  <c r="AG1193" i="34"/>
  <c r="AG1194" i="34"/>
  <c r="AG1210" i="34"/>
  <c r="AG1213" i="34"/>
  <c r="AG1241" i="34"/>
  <c r="AG1256" i="34"/>
  <c r="AG1259" i="34"/>
  <c r="AG1481" i="34"/>
  <c r="AG1504" i="34"/>
  <c r="AG1505" i="34"/>
  <c r="AG1514" i="34"/>
  <c r="AG1518" i="34"/>
  <c r="AG1535" i="34"/>
  <c r="AG1569" i="34"/>
  <c r="AG1575" i="34"/>
  <c r="AG1587" i="34"/>
  <c r="AG1497" i="34"/>
  <c r="AG1501" i="34"/>
  <c r="AG1510" i="34"/>
  <c r="AG1558" i="34"/>
  <c r="AG1560" i="34"/>
  <c r="AG1561" i="34"/>
  <c r="AG1566" i="34"/>
  <c r="AG1483" i="34"/>
  <c r="AG1488" i="34"/>
  <c r="AG1507" i="34"/>
  <c r="AG1534" i="34"/>
  <c r="AG1538" i="34"/>
  <c r="AG1580" i="34"/>
  <c r="AG1617" i="34"/>
  <c r="AG1512" i="34"/>
  <c r="AG1513" i="34"/>
  <c r="AG1590" i="34"/>
  <c r="AG1479" i="34"/>
  <c r="AG1485" i="34"/>
  <c r="AG1500" i="34"/>
  <c r="AG1503" i="34"/>
  <c r="AG1583" i="34"/>
  <c r="AG1586" i="34"/>
  <c r="AG1490" i="34"/>
  <c r="AG1506" i="34"/>
  <c r="AG1531" i="34"/>
  <c r="AG1567" i="34"/>
  <c r="AG1568" i="34"/>
  <c r="AG1574" i="34"/>
  <c r="AG1588" i="34"/>
  <c r="AG1606" i="34"/>
  <c r="AG1502" i="34"/>
  <c r="AG1516" i="34"/>
  <c r="AG1592" i="34"/>
  <c r="AG1594" i="34"/>
  <c r="AG1602" i="34"/>
  <c r="AG1484" i="34"/>
  <c r="AG1511" i="34"/>
  <c r="AG1564" i="34"/>
  <c r="AG1591" i="34"/>
  <c r="AG1604" i="34"/>
  <c r="AG1605" i="34"/>
  <c r="AG1622" i="34"/>
  <c r="AG1624" i="34"/>
  <c r="AG1626" i="34"/>
  <c r="AG1630" i="34"/>
  <c r="AG1640" i="34"/>
  <c r="AG1727" i="34"/>
  <c r="AG1810" i="34"/>
  <c r="AG1812" i="34"/>
  <c r="AG1826" i="34"/>
  <c r="AG1829" i="34"/>
  <c r="AG1832" i="34"/>
  <c r="AG1628" i="34"/>
  <c r="AG1642" i="34"/>
  <c r="AG1653" i="34"/>
  <c r="AG1782" i="34"/>
  <c r="AG1787" i="34"/>
  <c r="AG1836" i="34"/>
  <c r="AG1839" i="34"/>
  <c r="AG1618" i="34"/>
  <c r="AG1625" i="34"/>
  <c r="AG1641" i="34"/>
  <c r="AG1644" i="34"/>
  <c r="AG1667" i="34"/>
  <c r="AG1732" i="34"/>
  <c r="AG1753" i="34"/>
  <c r="AG1783" i="34"/>
  <c r="AG1792" i="34"/>
  <c r="AG1814" i="34"/>
  <c r="AG1816" i="34"/>
  <c r="AG1589" i="34"/>
  <c r="AG1627" i="34"/>
  <c r="AG1632" i="34"/>
  <c r="AG1648" i="34"/>
  <c r="AG1650" i="34"/>
  <c r="AG1654" i="34"/>
  <c r="AG1780" i="34"/>
  <c r="AG1790" i="34"/>
  <c r="AG1804" i="34"/>
  <c r="AG1822" i="34"/>
  <c r="AG1824" i="34"/>
  <c r="AG1835" i="34"/>
  <c r="AG1837" i="34"/>
  <c r="AG1838" i="34"/>
  <c r="AG1848" i="34"/>
  <c r="AG1607" i="34"/>
  <c r="AG1726" i="34"/>
  <c r="AG1728" i="34"/>
  <c r="AG1788" i="34"/>
  <c r="AG1817" i="34"/>
  <c r="AG1840" i="34"/>
  <c r="AG1843" i="34"/>
  <c r="AG1850" i="34"/>
  <c r="AG1612" i="34"/>
  <c r="AG1613" i="34"/>
  <c r="AG1614" i="34"/>
  <c r="AG1629" i="34"/>
  <c r="AG1636" i="34"/>
  <c r="AG1649" i="34"/>
  <c r="AG1672" i="34"/>
  <c r="AG1724" i="34"/>
  <c r="AG1786" i="34"/>
  <c r="AG1797" i="34"/>
  <c r="AG1813" i="34"/>
  <c r="AG1815" i="34"/>
  <c r="AG1825" i="34"/>
  <c r="AG1831" i="34"/>
  <c r="AG1847" i="34"/>
  <c r="AG1603" i="34"/>
  <c r="AG1611" i="34"/>
  <c r="AG1621" i="34"/>
  <c r="AG1631" i="34"/>
  <c r="AG1662" i="34"/>
  <c r="AG1781" i="34"/>
  <c r="AG1809" i="34"/>
  <c r="AG1821" i="34"/>
  <c r="AG1823" i="34"/>
  <c r="AG1827" i="34"/>
  <c r="AG1842" i="34"/>
  <c r="AG1849" i="34"/>
  <c r="AG1645" i="34"/>
  <c r="AG1660" i="34"/>
  <c r="AG1784" i="34"/>
  <c r="AG1789" i="34"/>
  <c r="AG1791" i="34"/>
  <c r="AG1793" i="34"/>
  <c r="AG1830" i="34"/>
  <c r="AG1851" i="34"/>
  <c r="AG1946" i="34"/>
  <c r="AG2013" i="34"/>
  <c r="AG2015" i="34"/>
  <c r="AG2024" i="34"/>
  <c r="AG2041" i="34"/>
  <c r="AG2048" i="34"/>
  <c r="AG2053" i="34"/>
  <c r="AG2070" i="34"/>
  <c r="AG2074" i="34"/>
  <c r="AG2080" i="34"/>
  <c r="AG2085" i="34"/>
  <c r="AG2095" i="34"/>
  <c r="AG2099" i="34"/>
  <c r="AG2104" i="34"/>
  <c r="AG2124" i="34"/>
  <c r="AG2127" i="34"/>
  <c r="AG1956" i="34"/>
  <c r="AG1970" i="34"/>
  <c r="AG2037" i="34"/>
  <c r="AG2046" i="34"/>
  <c r="AG2068" i="34"/>
  <c r="AG2076" i="34"/>
  <c r="AG2088" i="34"/>
  <c r="AG2111" i="34"/>
  <c r="AG2115" i="34"/>
  <c r="AG2117" i="34"/>
  <c r="AG2132" i="34"/>
  <c r="AG1931" i="34"/>
  <c r="AG2026" i="34"/>
  <c r="AG2039" i="34"/>
  <c r="AG2050" i="34"/>
  <c r="AG2067" i="34"/>
  <c r="AG2096" i="34"/>
  <c r="AG2101" i="34"/>
  <c r="AG2106" i="34"/>
  <c r="AG2128" i="34"/>
  <c r="AG2138" i="34"/>
  <c r="AG1942" i="34"/>
  <c r="AG2031" i="34"/>
  <c r="AG2061" i="34"/>
  <c r="AG2063" i="34"/>
  <c r="AG2090" i="34"/>
  <c r="AG2094" i="34"/>
  <c r="AG2118" i="34"/>
  <c r="AG2054" i="34"/>
  <c r="AG2071" i="34"/>
  <c r="AG2081" i="34"/>
  <c r="AG2086" i="34"/>
  <c r="AG2092" i="34"/>
  <c r="AG2107" i="34"/>
  <c r="AG2114" i="34"/>
  <c r="AG2119" i="34"/>
  <c r="AG2123" i="34"/>
  <c r="AG1932" i="34"/>
  <c r="AG2027" i="34"/>
  <c r="AG2033" i="34"/>
  <c r="AG2064" i="34"/>
  <c r="AG2069" i="34"/>
  <c r="AG2077" i="34"/>
  <c r="AG2089" i="34"/>
  <c r="AG2098" i="34"/>
  <c r="AG2105" i="34"/>
  <c r="AG2113" i="34"/>
  <c r="AG2116" i="34"/>
  <c r="AG2129" i="34"/>
  <c r="AG2131" i="34"/>
  <c r="AG2139" i="34"/>
  <c r="AG1953" i="34"/>
  <c r="AG1966" i="34"/>
  <c r="AG2017" i="34"/>
  <c r="AG2023" i="34"/>
  <c r="AG2030" i="34"/>
  <c r="AG2047" i="34"/>
  <c r="AG2062" i="34"/>
  <c r="AG2083" i="34"/>
  <c r="AG2091" i="34"/>
  <c r="AG2102" i="34"/>
  <c r="AG2109" i="34"/>
  <c r="AG2110" i="34"/>
  <c r="AG2120" i="34"/>
  <c r="AG2135" i="34"/>
  <c r="AG2137" i="34"/>
  <c r="AG2057" i="34"/>
  <c r="AG2066" i="34"/>
  <c r="AG2093" i="34"/>
  <c r="AG2121" i="34"/>
  <c r="AG2148" i="34"/>
  <c r="AG2152" i="34"/>
  <c r="AG2154" i="34"/>
  <c r="AG2156" i="34"/>
  <c r="AG2162" i="34"/>
  <c r="AG2165" i="34"/>
  <c r="AG2177" i="34"/>
  <c r="AG2193" i="34"/>
  <c r="AG2196" i="34"/>
  <c r="AG2198" i="34"/>
  <c r="AG2208" i="34"/>
  <c r="AG2211" i="34"/>
  <c r="AG2215" i="34"/>
  <c r="AG2225" i="34"/>
  <c r="AG2233" i="34"/>
  <c r="AG2251" i="34"/>
  <c r="AG2255" i="34"/>
  <c r="AG2294" i="34"/>
  <c r="AG2364" i="34"/>
  <c r="AG2133" i="34"/>
  <c r="AG2136" i="34"/>
  <c r="AG2172" i="34"/>
  <c r="AG2179" i="34"/>
  <c r="AG2184" i="34"/>
  <c r="AG2213" i="34"/>
  <c r="AG2223" i="34"/>
  <c r="AG2246" i="34"/>
  <c r="AG2273" i="34"/>
  <c r="AG2279" i="34"/>
  <c r="AG2282" i="34"/>
  <c r="AG2297" i="34"/>
  <c r="AG2311" i="34"/>
  <c r="AG2356" i="34"/>
  <c r="AG2147" i="34"/>
  <c r="AG2169" i="34"/>
  <c r="AG2186" i="34"/>
  <c r="AG2188" i="34"/>
  <c r="AG2228" i="34"/>
  <c r="AG2249" i="34"/>
  <c r="AG2269" i="34"/>
  <c r="AG2278" i="34"/>
  <c r="AG2143" i="34"/>
  <c r="AG2157" i="34"/>
  <c r="AG2164" i="34"/>
  <c r="AG2166" i="34"/>
  <c r="AG2181" i="34"/>
  <c r="AG2209" i="34"/>
  <c r="AG2221" i="34"/>
  <c r="AG2226" i="34"/>
  <c r="AG2234" i="34"/>
  <c r="AG2242" i="34"/>
  <c r="AG2247" i="34"/>
  <c r="AG2145" i="34"/>
  <c r="AG2151" i="34"/>
  <c r="AG2171" i="34"/>
  <c r="AG2176" i="34"/>
  <c r="AG2183" i="34"/>
  <c r="AG2202" i="34"/>
  <c r="AG2214" i="34"/>
  <c r="AG2216" i="34"/>
  <c r="AG2232" i="34"/>
  <c r="AG2238" i="34"/>
  <c r="AG2240" i="34"/>
  <c r="AG2262" i="34"/>
  <c r="AG2265" i="34"/>
  <c r="AG2307" i="34"/>
  <c r="AG2333" i="34"/>
  <c r="AG2369" i="34"/>
  <c r="AG2178" i="34"/>
  <c r="AG2185" i="34"/>
  <c r="AG2187" i="34"/>
  <c r="AG2197" i="34"/>
  <c r="AG2222" i="34"/>
  <c r="AG2224" i="34"/>
  <c r="AG2245" i="34"/>
  <c r="AG2266" i="34"/>
  <c r="AG2268" i="34"/>
  <c r="AG2134" i="34"/>
  <c r="AG2168" i="34"/>
  <c r="AG2173" i="34"/>
  <c r="AG2180" i="34"/>
  <c r="AG2150" i="34"/>
  <c r="AG2175" i="34"/>
  <c r="AG2189" i="34"/>
  <c r="AG2203" i="34"/>
  <c r="AG2220" i="34"/>
  <c r="AG2239" i="34"/>
  <c r="AG2256" i="34"/>
  <c r="AI45" i="34"/>
  <c r="AI2369" i="34"/>
  <c r="AG2257" i="34"/>
  <c r="AG2230" i="34"/>
  <c r="AI2202" i="34"/>
  <c r="AH60" i="34"/>
  <c r="AH62" i="34"/>
  <c r="AH59" i="34"/>
  <c r="AH134" i="34"/>
  <c r="AH158" i="34"/>
  <c r="AH164" i="34"/>
  <c r="AH170" i="34"/>
  <c r="AH171" i="34"/>
  <c r="AH167" i="34"/>
  <c r="AH154" i="34"/>
  <c r="AH173" i="34"/>
  <c r="AH176" i="34"/>
  <c r="AH159" i="34"/>
  <c r="AH190" i="34"/>
  <c r="AH174" i="34"/>
  <c r="AH179" i="34"/>
  <c r="AH183" i="34"/>
  <c r="AH175" i="34"/>
  <c r="AH178" i="34"/>
  <c r="AH165" i="34"/>
  <c r="AH187" i="34"/>
  <c r="AH201" i="34"/>
  <c r="AH214" i="34"/>
  <c r="AH219" i="34"/>
  <c r="AH244" i="34"/>
  <c r="AH246" i="34"/>
  <c r="AH253" i="34"/>
  <c r="AH254" i="34"/>
  <c r="AH161" i="34"/>
  <c r="AH185" i="34"/>
  <c r="AH186" i="34"/>
  <c r="AH195" i="34"/>
  <c r="AH160" i="34"/>
  <c r="AH194" i="34"/>
  <c r="AH182" i="34"/>
  <c r="AH197" i="34"/>
  <c r="AH216" i="34"/>
  <c r="AH163" i="34"/>
  <c r="AH198" i="34"/>
  <c r="AH220" i="34"/>
  <c r="AH228" i="34"/>
  <c r="AH234" i="34"/>
  <c r="AH238" i="34"/>
  <c r="AH239" i="34"/>
  <c r="AH242" i="34"/>
  <c r="AH258" i="34"/>
  <c r="AH264" i="34"/>
  <c r="AH273" i="34"/>
  <c r="AH276" i="34"/>
  <c r="AH279" i="34"/>
  <c r="AH280" i="34"/>
  <c r="AH289" i="34"/>
  <c r="AH293" i="34"/>
  <c r="AH310" i="34"/>
  <c r="AH326" i="34"/>
  <c r="AH327" i="34"/>
  <c r="AH359" i="34"/>
  <c r="AH168" i="34"/>
  <c r="AH169" i="34"/>
  <c r="AH172" i="34"/>
  <c r="AH177" i="34"/>
  <c r="AH236" i="34"/>
  <c r="AH243" i="34"/>
  <c r="AH247" i="34"/>
  <c r="AH200" i="34"/>
  <c r="AH222" i="34"/>
  <c r="AH229" i="34"/>
  <c r="AH235" i="34"/>
  <c r="AH221" i="34"/>
  <c r="AH252" i="34"/>
  <c r="AH267" i="34"/>
  <c r="AH268" i="34"/>
  <c r="AH269" i="34"/>
  <c r="AH270" i="34"/>
  <c r="AH278" i="34"/>
  <c r="AH284" i="34"/>
  <c r="AH296" i="34"/>
  <c r="AH311" i="34"/>
  <c r="AH202" i="34"/>
  <c r="AH215" i="34"/>
  <c r="AH245" i="34"/>
  <c r="AH274" i="34"/>
  <c r="AH300" i="34"/>
  <c r="AH301" i="34"/>
  <c r="AH323" i="34"/>
  <c r="AH348" i="34"/>
  <c r="AH360" i="34"/>
  <c r="AH225" i="34"/>
  <c r="AH218" i="34"/>
  <c r="AH248" i="34"/>
  <c r="AH250" i="34"/>
  <c r="AH285" i="34"/>
  <c r="AH286" i="34"/>
  <c r="AH288" i="34"/>
  <c r="AH226" i="34"/>
  <c r="AH227" i="34"/>
  <c r="AH259" i="34"/>
  <c r="AH262" i="34"/>
  <c r="AH217" i="34"/>
  <c r="AH249" i="34"/>
  <c r="AH265" i="34"/>
  <c r="AH292" i="34"/>
  <c r="AH308" i="34"/>
  <c r="AH330" i="34"/>
  <c r="AH336" i="34"/>
  <c r="AH340" i="34"/>
  <c r="AH344" i="34"/>
  <c r="AH260" i="34"/>
  <c r="AH277" i="34"/>
  <c r="AH266" i="34"/>
  <c r="AH275" i="34"/>
  <c r="AH291" i="34"/>
  <c r="AH272" i="34"/>
  <c r="AH281" i="34"/>
  <c r="AH298" i="34"/>
  <c r="AH332" i="34"/>
  <c r="AH283" i="34"/>
  <c r="AH345" i="34"/>
  <c r="AH366" i="34"/>
  <c r="AH373" i="34"/>
  <c r="AH376" i="34"/>
  <c r="AH378" i="34"/>
  <c r="AH379" i="34"/>
  <c r="AH380" i="34"/>
  <c r="AH237" i="34"/>
  <c r="AH255" i="34"/>
  <c r="AH294" i="34"/>
  <c r="AH271" i="34"/>
  <c r="AH302" i="34"/>
  <c r="AH334" i="34"/>
  <c r="AH349" i="34"/>
  <c r="AH325" i="34"/>
  <c r="AH331" i="34"/>
  <c r="AH339" i="34"/>
  <c r="AH341" i="34"/>
  <c r="AH346" i="34"/>
  <c r="AH364" i="34"/>
  <c r="AH367" i="34"/>
  <c r="AH389" i="34"/>
  <c r="AH282" i="34"/>
  <c r="AH251" i="34"/>
  <c r="AH309" i="34"/>
  <c r="AH347" i="34"/>
  <c r="AH350" i="34"/>
  <c r="AH352" i="34"/>
  <c r="AH361" i="34"/>
  <c r="AH365" i="34"/>
  <c r="AH329" i="34"/>
  <c r="AH305" i="34"/>
  <c r="AH372" i="34"/>
  <c r="AH377" i="34"/>
  <c r="AH338" i="34"/>
  <c r="AH375" i="34"/>
  <c r="AH328" i="34"/>
  <c r="AH374" i="34"/>
  <c r="AH342" i="34"/>
  <c r="AH351" i="34"/>
  <c r="AH363" i="34"/>
  <c r="AH368" i="34"/>
  <c r="AH362" i="34"/>
  <c r="AH337" i="34"/>
  <c r="AH358" i="34"/>
  <c r="AH369" i="34"/>
  <c r="AH390" i="34"/>
  <c r="AH576" i="34"/>
  <c r="AH811" i="34"/>
  <c r="AH814" i="34"/>
  <c r="AH820" i="34"/>
  <c r="AH841" i="34"/>
  <c r="AH844" i="34"/>
  <c r="AH823" i="34"/>
  <c r="AH827" i="34"/>
  <c r="AH818" i="34"/>
  <c r="AH832" i="34"/>
  <c r="AH836" i="34"/>
  <c r="AH845" i="34"/>
  <c r="AH846" i="34"/>
  <c r="AH806" i="34"/>
  <c r="AH805" i="34"/>
  <c r="AH843" i="34"/>
  <c r="AH830" i="34"/>
  <c r="AH813" i="34"/>
  <c r="AH815" i="34"/>
  <c r="AH834" i="34"/>
  <c r="AH849" i="34"/>
  <c r="AH860" i="34"/>
  <c r="AH810" i="34"/>
  <c r="AH825" i="34"/>
  <c r="AH826" i="34"/>
  <c r="AH828" i="34"/>
  <c r="AH833" i="34"/>
  <c r="AH819" i="34"/>
  <c r="AH848" i="34"/>
  <c r="AH855" i="34"/>
  <c r="AH856" i="34"/>
  <c r="AH904" i="34"/>
  <c r="AH822" i="34"/>
  <c r="AH824" i="34"/>
  <c r="AH829" i="34"/>
  <c r="AH850" i="34"/>
  <c r="AH857" i="34"/>
  <c r="AH859" i="34"/>
  <c r="AH817" i="34"/>
  <c r="AH853" i="34"/>
  <c r="AH854" i="34"/>
  <c r="AH858" i="34"/>
  <c r="AH809" i="34"/>
  <c r="AH839" i="34"/>
  <c r="AH840" i="34"/>
  <c r="AH933" i="34"/>
  <c r="AH981" i="34"/>
  <c r="AH982" i="34"/>
  <c r="AH931" i="34"/>
  <c r="AH940" i="34"/>
  <c r="AH945" i="34"/>
  <c r="AH950" i="34"/>
  <c r="AH951" i="34"/>
  <c r="AH971" i="34"/>
  <c r="AH984" i="34"/>
  <c r="AH851" i="34"/>
  <c r="AH957" i="34"/>
  <c r="AH958" i="34"/>
  <c r="AH959" i="34"/>
  <c r="AH960" i="34"/>
  <c r="AH966" i="34"/>
  <c r="AH972" i="34"/>
  <c r="AH944" i="34"/>
  <c r="AH968" i="34"/>
  <c r="AH941" i="34"/>
  <c r="AH942" i="34"/>
  <c r="AH977" i="34"/>
  <c r="AH979" i="34"/>
  <c r="AH852" i="34"/>
  <c r="AH932" i="34"/>
  <c r="AH937" i="34"/>
  <c r="AH943" i="34"/>
  <c r="AH953" i="34"/>
  <c r="AH970" i="34"/>
  <c r="AH973" i="34"/>
  <c r="AH974" i="34"/>
  <c r="AH975" i="34"/>
  <c r="AH980" i="34"/>
  <c r="AH939" i="34"/>
  <c r="AH947" i="34"/>
  <c r="AH956" i="34"/>
  <c r="AH964" i="34"/>
  <c r="AH985" i="34"/>
  <c r="AH1012" i="34"/>
  <c r="AH1095" i="34"/>
  <c r="AH1106" i="34"/>
  <c r="AH1119" i="34"/>
  <c r="AH952" i="34"/>
  <c r="AH1084" i="34"/>
  <c r="AH1104" i="34"/>
  <c r="AH1115" i="34"/>
  <c r="AH1026" i="34"/>
  <c r="AH1075" i="34"/>
  <c r="AH1081" i="34"/>
  <c r="AH1099" i="34"/>
  <c r="AH1101" i="34"/>
  <c r="AH1112" i="34"/>
  <c r="AH1125" i="34"/>
  <c r="AH1080" i="34"/>
  <c r="AH1083" i="34"/>
  <c r="AH1092" i="34"/>
  <c r="AH1102" i="34"/>
  <c r="AH1117" i="34"/>
  <c r="AH1121" i="34"/>
  <c r="AH976" i="34"/>
  <c r="AH1077" i="34"/>
  <c r="AH1082" i="34"/>
  <c r="AH1089" i="34"/>
  <c r="AH1114" i="34"/>
  <c r="AH935" i="34"/>
  <c r="AH948" i="34"/>
  <c r="AH954" i="34"/>
  <c r="AH1078" i="34"/>
  <c r="AH1091" i="34"/>
  <c r="AH1093" i="34"/>
  <c r="AH1108" i="34"/>
  <c r="AH1090" i="34"/>
  <c r="AH1094" i="34"/>
  <c r="AH1006" i="34"/>
  <c r="AH1079" i="34"/>
  <c r="AH1142" i="34"/>
  <c r="AH1143" i="34"/>
  <c r="AH1154" i="34"/>
  <c r="AH1176" i="34"/>
  <c r="AH1192" i="34"/>
  <c r="AH1193" i="34"/>
  <c r="AH1194" i="34"/>
  <c r="AH1210" i="34"/>
  <c r="AH1213" i="34"/>
  <c r="AH1241" i="34"/>
  <c r="AH1256" i="34"/>
  <c r="AH1259" i="34"/>
  <c r="AH1118" i="34"/>
  <c r="AH1135" i="34"/>
  <c r="AH1141" i="34"/>
  <c r="AH1149" i="34"/>
  <c r="AH1161" i="34"/>
  <c r="AH1162" i="34"/>
  <c r="AH1172" i="34"/>
  <c r="AH1184" i="34"/>
  <c r="AH1186" i="34"/>
  <c r="AH1201" i="34"/>
  <c r="AH1225" i="34"/>
  <c r="AH1243" i="34"/>
  <c r="AH1245" i="34"/>
  <c r="AH1146" i="34"/>
  <c r="AH1159" i="34"/>
  <c r="AH1163" i="34"/>
  <c r="AH1195" i="34"/>
  <c r="AH1203" i="34"/>
  <c r="AH1205" i="34"/>
  <c r="AH1207" i="34"/>
  <c r="AH1212" i="34"/>
  <c r="AH1218" i="34"/>
  <c r="AH1221" i="34"/>
  <c r="AH1122" i="34"/>
  <c r="AH1138" i="34"/>
  <c r="AH1140" i="34"/>
  <c r="AH1155" i="34"/>
  <c r="AH1164" i="34"/>
  <c r="AH1187" i="34"/>
  <c r="AH1196" i="34"/>
  <c r="AH1200" i="34"/>
  <c r="AH1209" i="34"/>
  <c r="AH1220" i="34"/>
  <c r="AH1237" i="34"/>
  <c r="AH1240" i="34"/>
  <c r="AH1247" i="34"/>
  <c r="AH1253" i="34"/>
  <c r="AH1255" i="34"/>
  <c r="AH1116" i="34"/>
  <c r="AH1139" i="34"/>
  <c r="AH1150" i="34"/>
  <c r="AH1174" i="34"/>
  <c r="AH1223" i="34"/>
  <c r="AH1231" i="34"/>
  <c r="AH1234" i="34"/>
  <c r="AH1242" i="34"/>
  <c r="AH1244" i="34"/>
  <c r="AH1257" i="34"/>
  <c r="AH1260" i="34"/>
  <c r="AH1110" i="34"/>
  <c r="AH1128" i="34"/>
  <c r="AH1132" i="34"/>
  <c r="AH1165" i="34"/>
  <c r="AH1169" i="34"/>
  <c r="AH1170" i="34"/>
  <c r="AH1182" i="34"/>
  <c r="AH1188" i="34"/>
  <c r="AH1208" i="34"/>
  <c r="AH1214" i="34"/>
  <c r="AH1217" i="34"/>
  <c r="AH1235" i="34"/>
  <c r="AH1267" i="34"/>
  <c r="AH1126" i="34"/>
  <c r="AH1157" i="34"/>
  <c r="AH1166" i="34"/>
  <c r="AH1202" i="34"/>
  <c r="AH1206" i="34"/>
  <c r="AH1219" i="34"/>
  <c r="AH1239" i="34"/>
  <c r="AH1246" i="34"/>
  <c r="AH1254" i="34"/>
  <c r="AH1268" i="34"/>
  <c r="AH1144" i="34"/>
  <c r="AH1171" i="34"/>
  <c r="AH1189" i="34"/>
  <c r="AH1222" i="34"/>
  <c r="AH1224" i="34"/>
  <c r="AH1226" i="34"/>
  <c r="AH1258" i="34"/>
  <c r="AH1261" i="34"/>
  <c r="AH1484" i="34"/>
  <c r="AH1511" i="34"/>
  <c r="AH1564" i="34"/>
  <c r="AH1591" i="34"/>
  <c r="AH1481" i="34"/>
  <c r="AH1504" i="34"/>
  <c r="AH1505" i="34"/>
  <c r="AH1514" i="34"/>
  <c r="AH1518" i="34"/>
  <c r="AH1535" i="34"/>
  <c r="AH1569" i="34"/>
  <c r="AH1575" i="34"/>
  <c r="AH1497" i="34"/>
  <c r="AH1501" i="34"/>
  <c r="AH1510" i="34"/>
  <c r="AH1558" i="34"/>
  <c r="AH1560" i="34"/>
  <c r="AH1561" i="34"/>
  <c r="AH1566" i="34"/>
  <c r="AH1589" i="34"/>
  <c r="AH1603" i="34"/>
  <c r="AH1607" i="34"/>
  <c r="AH1612" i="34"/>
  <c r="AH1483" i="34"/>
  <c r="AH1488" i="34"/>
  <c r="AH1507" i="34"/>
  <c r="AH1534" i="34"/>
  <c r="AH1538" i="34"/>
  <c r="AH1580" i="34"/>
  <c r="AH1512" i="34"/>
  <c r="AH1513" i="34"/>
  <c r="AH1590" i="34"/>
  <c r="AH1605" i="34"/>
  <c r="AH1479" i="34"/>
  <c r="AH1485" i="34"/>
  <c r="AH1500" i="34"/>
  <c r="AH1503" i="34"/>
  <c r="AH1583" i="34"/>
  <c r="AH1586" i="34"/>
  <c r="AH1490" i="34"/>
  <c r="AH1506" i="34"/>
  <c r="AH1531" i="34"/>
  <c r="AH1567" i="34"/>
  <c r="AH1568" i="34"/>
  <c r="AH1574" i="34"/>
  <c r="AH1588" i="34"/>
  <c r="AH1606" i="34"/>
  <c r="AH1502" i="34"/>
  <c r="AH1516" i="34"/>
  <c r="AH1592" i="34"/>
  <c r="AH1594" i="34"/>
  <c r="AH1602" i="34"/>
  <c r="AH1613" i="34"/>
  <c r="AH1645" i="34"/>
  <c r="AH1660" i="34"/>
  <c r="AH1784" i="34"/>
  <c r="AH1789" i="34"/>
  <c r="AH1791" i="34"/>
  <c r="AH1793" i="34"/>
  <c r="AH1830" i="34"/>
  <c r="AH1851" i="34"/>
  <c r="AH1622" i="34"/>
  <c r="AH1624" i="34"/>
  <c r="AH1626" i="34"/>
  <c r="AH1630" i="34"/>
  <c r="AH1640" i="34"/>
  <c r="AH1727" i="34"/>
  <c r="AH1810" i="34"/>
  <c r="AH1812" i="34"/>
  <c r="AH1826" i="34"/>
  <c r="AH1829" i="34"/>
  <c r="AH1832" i="34"/>
  <c r="AH1628" i="34"/>
  <c r="AH1642" i="34"/>
  <c r="AH1653" i="34"/>
  <c r="AH1782" i="34"/>
  <c r="AH1787" i="34"/>
  <c r="AH1836" i="34"/>
  <c r="AH1839" i="34"/>
  <c r="AH1604" i="34"/>
  <c r="AH1618" i="34"/>
  <c r="AH1625" i="34"/>
  <c r="AH1641" i="34"/>
  <c r="AH1644" i="34"/>
  <c r="AH1667" i="34"/>
  <c r="AH1732" i="34"/>
  <c r="AH1753" i="34"/>
  <c r="AH1783" i="34"/>
  <c r="AH1792" i="34"/>
  <c r="AH1814" i="34"/>
  <c r="AH1816" i="34"/>
  <c r="AH1627" i="34"/>
  <c r="AH1632" i="34"/>
  <c r="AH1648" i="34"/>
  <c r="AH1650" i="34"/>
  <c r="AH1654" i="34"/>
  <c r="AH1780" i="34"/>
  <c r="AH1790" i="34"/>
  <c r="AH1804" i="34"/>
  <c r="AH1822" i="34"/>
  <c r="AH1824" i="34"/>
  <c r="AH1835" i="34"/>
  <c r="AH1837" i="34"/>
  <c r="AH1838" i="34"/>
  <c r="AH1848" i="34"/>
  <c r="AH1726" i="34"/>
  <c r="AH1728" i="34"/>
  <c r="AH1788" i="34"/>
  <c r="AH1817" i="34"/>
  <c r="AH1840" i="34"/>
  <c r="AH1843" i="34"/>
  <c r="AH1850" i="34"/>
  <c r="AH1614" i="34"/>
  <c r="AH1629" i="34"/>
  <c r="AH1636" i="34"/>
  <c r="AH1649" i="34"/>
  <c r="AH1672" i="34"/>
  <c r="AH1724" i="34"/>
  <c r="AH1786" i="34"/>
  <c r="AH1797" i="34"/>
  <c r="AH1813" i="34"/>
  <c r="AH1815" i="34"/>
  <c r="AH1825" i="34"/>
  <c r="AH1831" i="34"/>
  <c r="AH1847" i="34"/>
  <c r="AH1587" i="34"/>
  <c r="AH1611" i="34"/>
  <c r="AH1617" i="34"/>
  <c r="AH1621" i="34"/>
  <c r="AH1631" i="34"/>
  <c r="AH1662" i="34"/>
  <c r="AH1781" i="34"/>
  <c r="AH1809" i="34"/>
  <c r="AH1821" i="34"/>
  <c r="AH1823" i="34"/>
  <c r="AH1827" i="34"/>
  <c r="AH1842" i="34"/>
  <c r="AH1849" i="34"/>
  <c r="AH2057" i="34"/>
  <c r="AH2066" i="34"/>
  <c r="AH2093" i="34"/>
  <c r="AH2121" i="34"/>
  <c r="AH1946" i="34"/>
  <c r="AH2013" i="34"/>
  <c r="AH2015" i="34"/>
  <c r="AH2024" i="34"/>
  <c r="AH2041" i="34"/>
  <c r="AH2048" i="34"/>
  <c r="AH2053" i="34"/>
  <c r="AH2070" i="34"/>
  <c r="AH2074" i="34"/>
  <c r="AH2080" i="34"/>
  <c r="AH2085" i="34"/>
  <c r="AH2095" i="34"/>
  <c r="AH2099" i="34"/>
  <c r="AH2104" i="34"/>
  <c r="AH2124" i="34"/>
  <c r="AH2127" i="34"/>
  <c r="AH1956" i="34"/>
  <c r="AH1970" i="34"/>
  <c r="AH2037" i="34"/>
  <c r="AH2046" i="34"/>
  <c r="AH2068" i="34"/>
  <c r="AH2076" i="34"/>
  <c r="AH2088" i="34"/>
  <c r="AH2111" i="34"/>
  <c r="AH2115" i="34"/>
  <c r="AH2117" i="34"/>
  <c r="AH2132" i="34"/>
  <c r="AH2136" i="34"/>
  <c r="AH1931" i="34"/>
  <c r="AH2026" i="34"/>
  <c r="AH2039" i="34"/>
  <c r="AH2050" i="34"/>
  <c r="AH2067" i="34"/>
  <c r="AH2096" i="34"/>
  <c r="AH2101" i="34"/>
  <c r="AH2106" i="34"/>
  <c r="AH2128" i="34"/>
  <c r="AH1942" i="34"/>
  <c r="AH2031" i="34"/>
  <c r="AH2061" i="34"/>
  <c r="AH2063" i="34"/>
  <c r="AH2090" i="34"/>
  <c r="AH2094" i="34"/>
  <c r="AH2118" i="34"/>
  <c r="AH2054" i="34"/>
  <c r="AH2071" i="34"/>
  <c r="AH2081" i="34"/>
  <c r="AH2086" i="34"/>
  <c r="AH2092" i="34"/>
  <c r="AH2107" i="34"/>
  <c r="AH2114" i="34"/>
  <c r="AH2119" i="34"/>
  <c r="AH2123" i="34"/>
  <c r="AH2133" i="34"/>
  <c r="AH1932" i="34"/>
  <c r="AH2027" i="34"/>
  <c r="AH2033" i="34"/>
  <c r="AH2064" i="34"/>
  <c r="AH2069" i="34"/>
  <c r="AH2077" i="34"/>
  <c r="AH2089" i="34"/>
  <c r="AH2098" i="34"/>
  <c r="AH2105" i="34"/>
  <c r="AH2113" i="34"/>
  <c r="AH2116" i="34"/>
  <c r="AH2129" i="34"/>
  <c r="AH2131" i="34"/>
  <c r="AH2139" i="34"/>
  <c r="AH1953" i="34"/>
  <c r="AH1966" i="34"/>
  <c r="AH2017" i="34"/>
  <c r="AH2023" i="34"/>
  <c r="AH2030" i="34"/>
  <c r="AH2047" i="34"/>
  <c r="AH2062" i="34"/>
  <c r="AH2083" i="34"/>
  <c r="AH2091" i="34"/>
  <c r="AH2102" i="34"/>
  <c r="AH2109" i="34"/>
  <c r="AH2110" i="34"/>
  <c r="AH2120" i="34"/>
  <c r="AH2137" i="34"/>
  <c r="AH2150" i="34"/>
  <c r="AH2175" i="34"/>
  <c r="AH2189" i="34"/>
  <c r="AH2203" i="34"/>
  <c r="AH2220" i="34"/>
  <c r="AH2239" i="34"/>
  <c r="AH2256" i="34"/>
  <c r="AH2148" i="34"/>
  <c r="AH2152" i="34"/>
  <c r="AH2154" i="34"/>
  <c r="AH2156" i="34"/>
  <c r="AH2162" i="34"/>
  <c r="AH2165" i="34"/>
  <c r="AH2177" i="34"/>
  <c r="AH2193" i="34"/>
  <c r="AH2196" i="34"/>
  <c r="AH2198" i="34"/>
  <c r="AH2208" i="34"/>
  <c r="AH2211" i="34"/>
  <c r="AH2215" i="34"/>
  <c r="AH2225" i="34"/>
  <c r="AH2233" i="34"/>
  <c r="AH2251" i="34"/>
  <c r="AH2255" i="34"/>
  <c r="AH2294" i="34"/>
  <c r="AH2364" i="34"/>
  <c r="AH2172" i="34"/>
  <c r="AH2179" i="34"/>
  <c r="AH2184" i="34"/>
  <c r="AH2213" i="34"/>
  <c r="AH2223" i="34"/>
  <c r="AH2246" i="34"/>
  <c r="AH2273" i="34"/>
  <c r="AH2279" i="34"/>
  <c r="AH2282" i="34"/>
  <c r="AH2297" i="34"/>
  <c r="AH2311" i="34"/>
  <c r="AH2356" i="34"/>
  <c r="AH2135" i="34"/>
  <c r="AH2147" i="34"/>
  <c r="AH2169" i="34"/>
  <c r="AH2186" i="34"/>
  <c r="AH2188" i="34"/>
  <c r="AH2228" i="34"/>
  <c r="AH2249" i="34"/>
  <c r="AH2269" i="34"/>
  <c r="AH2278" i="34"/>
  <c r="AH2143" i="34"/>
  <c r="AH2157" i="34"/>
  <c r="AH2164" i="34"/>
  <c r="AH2166" i="34"/>
  <c r="AH2181" i="34"/>
  <c r="AH2209" i="34"/>
  <c r="AH2221" i="34"/>
  <c r="AH2226" i="34"/>
  <c r="AH2234" i="34"/>
  <c r="AH2242" i="34"/>
  <c r="AH2247" i="34"/>
  <c r="AH2145" i="34"/>
  <c r="AH2151" i="34"/>
  <c r="AH2171" i="34"/>
  <c r="AH2176" i="34"/>
  <c r="AH2183" i="34"/>
  <c r="AH2202" i="34"/>
  <c r="AH2214" i="34"/>
  <c r="AH2216" i="34"/>
  <c r="AH2232" i="34"/>
  <c r="AH2238" i="34"/>
  <c r="AH2240" i="34"/>
  <c r="AH2262" i="34"/>
  <c r="AH2265" i="34"/>
  <c r="AH2307" i="34"/>
  <c r="AH2333" i="34"/>
  <c r="AH2369" i="34"/>
  <c r="AH2178" i="34"/>
  <c r="AH2185" i="34"/>
  <c r="AH2187" i="34"/>
  <c r="AH2134" i="34"/>
  <c r="AH2138" i="34"/>
  <c r="AH2168" i="34"/>
  <c r="AH2173" i="34"/>
  <c r="AH2180" i="34"/>
  <c r="AH2199" i="34"/>
  <c r="AH2230" i="34"/>
  <c r="AH2235" i="34"/>
  <c r="AH2252" i="34"/>
  <c r="AH2257" i="34"/>
  <c r="AH2258" i="34"/>
  <c r="AH2263" i="34"/>
  <c r="AI40" i="34"/>
  <c r="AI41" i="34"/>
  <c r="AI44" i="34"/>
  <c r="AG2199" i="34"/>
  <c r="AI60" i="34"/>
  <c r="AI62" i="34"/>
  <c r="AI59" i="34"/>
  <c r="AI159" i="34"/>
  <c r="AI134" i="34"/>
  <c r="AI160" i="34"/>
  <c r="AI161" i="34"/>
  <c r="AI163" i="34"/>
  <c r="AI172" i="34"/>
  <c r="AI165" i="34"/>
  <c r="AI168" i="34"/>
  <c r="AI154" i="34"/>
  <c r="AI169" i="34"/>
  <c r="AI202" i="34"/>
  <c r="AI170" i="34"/>
  <c r="AI176" i="34"/>
  <c r="AI182" i="34"/>
  <c r="AI158" i="34"/>
  <c r="AI198" i="34"/>
  <c r="AI218" i="34"/>
  <c r="AI225" i="34"/>
  <c r="AI239" i="34"/>
  <c r="AI243" i="34"/>
  <c r="AI245" i="34"/>
  <c r="AI247" i="34"/>
  <c r="AI252" i="34"/>
  <c r="AI255" i="34"/>
  <c r="AI179" i="34"/>
  <c r="AI173" i="34"/>
  <c r="AI185" i="34"/>
  <c r="AI186" i="34"/>
  <c r="AI195" i="34"/>
  <c r="AI175" i="34"/>
  <c r="AI190" i="34"/>
  <c r="AI194" i="34"/>
  <c r="AI174" i="34"/>
  <c r="AI200" i="34"/>
  <c r="AI229" i="34"/>
  <c r="AI246" i="34"/>
  <c r="AI253" i="34"/>
  <c r="AI262" i="34"/>
  <c r="AI288" i="34"/>
  <c r="AI309" i="34"/>
  <c r="AI323" i="34"/>
  <c r="AI328" i="34"/>
  <c r="AI331" i="34"/>
  <c r="AI375" i="34"/>
  <c r="AI378" i="34"/>
  <c r="AI167" i="34"/>
  <c r="AI164" i="34"/>
  <c r="AI187" i="34"/>
  <c r="AI197" i="34"/>
  <c r="AI183" i="34"/>
  <c r="AI171" i="34"/>
  <c r="AI177" i="34"/>
  <c r="AI178" i="34"/>
  <c r="AI214" i="34"/>
  <c r="AI238" i="34"/>
  <c r="AI251" i="34"/>
  <c r="AI226" i="34"/>
  <c r="AI201" i="34"/>
  <c r="AI217" i="34"/>
  <c r="AI248" i="34"/>
  <c r="AI249" i="34"/>
  <c r="AI280" i="34"/>
  <c r="AI281" i="34"/>
  <c r="AI283" i="34"/>
  <c r="AI293" i="34"/>
  <c r="AI219" i="34"/>
  <c r="AI221" i="34"/>
  <c r="AI267" i="34"/>
  <c r="AI268" i="34"/>
  <c r="AI269" i="34"/>
  <c r="AI270" i="34"/>
  <c r="AI278" i="34"/>
  <c r="AI284" i="34"/>
  <c r="AI215" i="34"/>
  <c r="AI258" i="34"/>
  <c r="AI260" i="34"/>
  <c r="AI308" i="34"/>
  <c r="AI347" i="34"/>
  <c r="AI351" i="34"/>
  <c r="AI228" i="34"/>
  <c r="AI216" i="34"/>
  <c r="AI222" i="34"/>
  <c r="AI237" i="34"/>
  <c r="AI242" i="34"/>
  <c r="AI264" i="34"/>
  <c r="AI265" i="34"/>
  <c r="AI271" i="34"/>
  <c r="AI273" i="34"/>
  <c r="AI291" i="34"/>
  <c r="AI292" i="34"/>
  <c r="AI302" i="34"/>
  <c r="AI305" i="34"/>
  <c r="AI311" i="34"/>
  <c r="AI235" i="34"/>
  <c r="AI236" i="34"/>
  <c r="AI250" i="34"/>
  <c r="AI244" i="34"/>
  <c r="AI254" i="34"/>
  <c r="AI282" i="34"/>
  <c r="AI294" i="34"/>
  <c r="AI310" i="34"/>
  <c r="AI325" i="34"/>
  <c r="AI334" i="34"/>
  <c r="AI337" i="34"/>
  <c r="AI352" i="34"/>
  <c r="AI259" i="34"/>
  <c r="AI276" i="34"/>
  <c r="AI277" i="34"/>
  <c r="AI286" i="34"/>
  <c r="AI227" i="34"/>
  <c r="AI234" i="34"/>
  <c r="AI266" i="34"/>
  <c r="AI275" i="34"/>
  <c r="AI338" i="34"/>
  <c r="AI341" i="34"/>
  <c r="AI274" i="34"/>
  <c r="AI285" i="34"/>
  <c r="AI289" i="34"/>
  <c r="AI300" i="34"/>
  <c r="AI329" i="34"/>
  <c r="AI339" i="34"/>
  <c r="AI220" i="34"/>
  <c r="AI272" i="34"/>
  <c r="AI298" i="34"/>
  <c r="AI332" i="34"/>
  <c r="AI361" i="34"/>
  <c r="AI369" i="34"/>
  <c r="AI389" i="34"/>
  <c r="AI336" i="34"/>
  <c r="AI340" i="34"/>
  <c r="AI301" i="34"/>
  <c r="AI342" i="34"/>
  <c r="AI372" i="34"/>
  <c r="AI377" i="34"/>
  <c r="AI279" i="34"/>
  <c r="AI296" i="34"/>
  <c r="AI330" i="34"/>
  <c r="AI345" i="34"/>
  <c r="AI358" i="34"/>
  <c r="AI360" i="34"/>
  <c r="AI374" i="34"/>
  <c r="AI380" i="34"/>
  <c r="AI348" i="34"/>
  <c r="AI350" i="34"/>
  <c r="AI344" i="34"/>
  <c r="AI366" i="34"/>
  <c r="AI379" i="34"/>
  <c r="AI346" i="34"/>
  <c r="AI326" i="34"/>
  <c r="AI349" i="34"/>
  <c r="AI359" i="34"/>
  <c r="AI363" i="34"/>
  <c r="AI365" i="34"/>
  <c r="AI367" i="34"/>
  <c r="AI368" i="34"/>
  <c r="AI364" i="34"/>
  <c r="AI373" i="34"/>
  <c r="AI390" i="34"/>
  <c r="AI362" i="34"/>
  <c r="AI327" i="34"/>
  <c r="AI376" i="34"/>
  <c r="AI819" i="34"/>
  <c r="AI834" i="34"/>
  <c r="AI840" i="34"/>
  <c r="AI576" i="34"/>
  <c r="AI828" i="34"/>
  <c r="AI813" i="34"/>
  <c r="AI814" i="34"/>
  <c r="AI815" i="34"/>
  <c r="AI849" i="34"/>
  <c r="AI860" i="34"/>
  <c r="AI806" i="34"/>
  <c r="AI817" i="34"/>
  <c r="AI824" i="34"/>
  <c r="AI855" i="34"/>
  <c r="AI856" i="34"/>
  <c r="AI857" i="34"/>
  <c r="AI805" i="34"/>
  <c r="AI809" i="34"/>
  <c r="AI811" i="34"/>
  <c r="AI822" i="34"/>
  <c r="AI825" i="34"/>
  <c r="AI826" i="34"/>
  <c r="AI829" i="34"/>
  <c r="AI839" i="34"/>
  <c r="AI844" i="34"/>
  <c r="AI853" i="34"/>
  <c r="AI854" i="34"/>
  <c r="AI810" i="34"/>
  <c r="AI820" i="34"/>
  <c r="AI823" i="34"/>
  <c r="AI833" i="34"/>
  <c r="AI848" i="34"/>
  <c r="AI850" i="34"/>
  <c r="AI852" i="34"/>
  <c r="AI859" i="34"/>
  <c r="AI836" i="34"/>
  <c r="AI841" i="34"/>
  <c r="AI843" i="34"/>
  <c r="AI830" i="34"/>
  <c r="AI818" i="34"/>
  <c r="AI827" i="34"/>
  <c r="AI832" i="34"/>
  <c r="AI845" i="34"/>
  <c r="AI851" i="34"/>
  <c r="AI939" i="34"/>
  <c r="AI947" i="34"/>
  <c r="AI956" i="34"/>
  <c r="AI964" i="34"/>
  <c r="AI985" i="34"/>
  <c r="AI1012" i="34"/>
  <c r="AI933" i="34"/>
  <c r="AI981" i="34"/>
  <c r="AI982" i="34"/>
  <c r="AI846" i="34"/>
  <c r="AI858" i="34"/>
  <c r="AI931" i="34"/>
  <c r="AI940" i="34"/>
  <c r="AI945" i="34"/>
  <c r="AI950" i="34"/>
  <c r="AI951" i="34"/>
  <c r="AI971" i="34"/>
  <c r="AI984" i="34"/>
  <c r="AI957" i="34"/>
  <c r="AI958" i="34"/>
  <c r="AI959" i="34"/>
  <c r="AI960" i="34"/>
  <c r="AI966" i="34"/>
  <c r="AI972" i="34"/>
  <c r="AI944" i="34"/>
  <c r="AI968" i="34"/>
  <c r="AI941" i="34"/>
  <c r="AI942" i="34"/>
  <c r="AI977" i="34"/>
  <c r="AI979" i="34"/>
  <c r="AI935" i="34"/>
  <c r="AI948" i="34"/>
  <c r="AI952" i="34"/>
  <c r="AI954" i="34"/>
  <c r="AI976" i="34"/>
  <c r="AI1006" i="34"/>
  <c r="AI975" i="34"/>
  <c r="AI1079" i="34"/>
  <c r="AI1095" i="34"/>
  <c r="AI1106" i="34"/>
  <c r="AI937" i="34"/>
  <c r="AI953" i="34"/>
  <c r="AI970" i="34"/>
  <c r="AI974" i="34"/>
  <c r="AI1084" i="34"/>
  <c r="AI1104" i="34"/>
  <c r="AI1115" i="34"/>
  <c r="AI1122" i="34"/>
  <c r="AI1026" i="34"/>
  <c r="AI1075" i="34"/>
  <c r="AI1081" i="34"/>
  <c r="AI1099" i="34"/>
  <c r="AI1101" i="34"/>
  <c r="AI1112" i="34"/>
  <c r="AI1080" i="34"/>
  <c r="AI1083" i="34"/>
  <c r="AI1092" i="34"/>
  <c r="AI1102" i="34"/>
  <c r="AI1117" i="34"/>
  <c r="AI1121" i="34"/>
  <c r="AI904" i="34"/>
  <c r="AI943" i="34"/>
  <c r="AI1077" i="34"/>
  <c r="AI1082" i="34"/>
  <c r="AI1089" i="34"/>
  <c r="AI932" i="34"/>
  <c r="AI980" i="34"/>
  <c r="AI1078" i="34"/>
  <c r="AI1091" i="34"/>
  <c r="AI1093" i="34"/>
  <c r="AI973" i="34"/>
  <c r="AI1090" i="34"/>
  <c r="AI1094" i="34"/>
  <c r="AI1110" i="34"/>
  <c r="AI1116" i="34"/>
  <c r="AI1144" i="34"/>
  <c r="AI1171" i="34"/>
  <c r="AI1189" i="34"/>
  <c r="AI1222" i="34"/>
  <c r="AI1224" i="34"/>
  <c r="AI1226" i="34"/>
  <c r="AI1258" i="34"/>
  <c r="AI1261" i="34"/>
  <c r="AI1119" i="34"/>
  <c r="AI1142" i="34"/>
  <c r="AI1143" i="34"/>
  <c r="AI1154" i="34"/>
  <c r="AI1176" i="34"/>
  <c r="AI1192" i="34"/>
  <c r="AI1193" i="34"/>
  <c r="AI1194" i="34"/>
  <c r="AI1210" i="34"/>
  <c r="AI1213" i="34"/>
  <c r="AI1241" i="34"/>
  <c r="AI1256" i="34"/>
  <c r="AI1259" i="34"/>
  <c r="AI1108" i="34"/>
  <c r="AI1118" i="34"/>
  <c r="AI1135" i="34"/>
  <c r="AI1141" i="34"/>
  <c r="AI1149" i="34"/>
  <c r="AI1161" i="34"/>
  <c r="AI1162" i="34"/>
  <c r="AI1172" i="34"/>
  <c r="AI1184" i="34"/>
  <c r="AI1186" i="34"/>
  <c r="AI1201" i="34"/>
  <c r="AI1225" i="34"/>
  <c r="AI1243" i="34"/>
  <c r="AI1245" i="34"/>
  <c r="AI1114" i="34"/>
  <c r="AI1146" i="34"/>
  <c r="AI1159" i="34"/>
  <c r="AI1163" i="34"/>
  <c r="AI1195" i="34"/>
  <c r="AI1203" i="34"/>
  <c r="AI1205" i="34"/>
  <c r="AI1207" i="34"/>
  <c r="AI1212" i="34"/>
  <c r="AI1218" i="34"/>
  <c r="AI1221" i="34"/>
  <c r="AI1138" i="34"/>
  <c r="AI1140" i="34"/>
  <c r="AI1155" i="34"/>
  <c r="AI1164" i="34"/>
  <c r="AI1187" i="34"/>
  <c r="AI1196" i="34"/>
  <c r="AI1200" i="34"/>
  <c r="AI1209" i="34"/>
  <c r="AI1220" i="34"/>
  <c r="AI1237" i="34"/>
  <c r="AI1240" i="34"/>
  <c r="AI1247" i="34"/>
  <c r="AI1253" i="34"/>
  <c r="AI1255" i="34"/>
  <c r="AI1139" i="34"/>
  <c r="AI1150" i="34"/>
  <c r="AI1174" i="34"/>
  <c r="AI1223" i="34"/>
  <c r="AI1231" i="34"/>
  <c r="AI1234" i="34"/>
  <c r="AI1242" i="34"/>
  <c r="AI1244" i="34"/>
  <c r="AI1257" i="34"/>
  <c r="AI1260" i="34"/>
  <c r="AI1125" i="34"/>
  <c r="AI1128" i="34"/>
  <c r="AI1132" i="34"/>
  <c r="AI1165" i="34"/>
  <c r="AI1169" i="34"/>
  <c r="AI1170" i="34"/>
  <c r="AI1182" i="34"/>
  <c r="AI1188" i="34"/>
  <c r="AI1208" i="34"/>
  <c r="AI1214" i="34"/>
  <c r="AI1217" i="34"/>
  <c r="AI1235" i="34"/>
  <c r="AI1267" i="34"/>
  <c r="AI1126" i="34"/>
  <c r="AI1157" i="34"/>
  <c r="AI1166" i="34"/>
  <c r="AI1202" i="34"/>
  <c r="AI1206" i="34"/>
  <c r="AI1219" i="34"/>
  <c r="AI1239" i="34"/>
  <c r="AI1246" i="34"/>
  <c r="AI1254" i="34"/>
  <c r="AI1268" i="34"/>
  <c r="AI1502" i="34"/>
  <c r="AI1516" i="34"/>
  <c r="AI1592" i="34"/>
  <c r="AI1594" i="34"/>
  <c r="AI1602" i="34"/>
  <c r="AI1484" i="34"/>
  <c r="AI1511" i="34"/>
  <c r="AI1564" i="34"/>
  <c r="AI1481" i="34"/>
  <c r="AI1504" i="34"/>
  <c r="AI1505" i="34"/>
  <c r="AI1514" i="34"/>
  <c r="AI1518" i="34"/>
  <c r="AI1535" i="34"/>
  <c r="AI1569" i="34"/>
  <c r="AI1575" i="34"/>
  <c r="AI1587" i="34"/>
  <c r="AI1614" i="34"/>
  <c r="AI1497" i="34"/>
  <c r="AI1501" i="34"/>
  <c r="AI1510" i="34"/>
  <c r="AI1558" i="34"/>
  <c r="AI1560" i="34"/>
  <c r="AI1561" i="34"/>
  <c r="AI1566" i="34"/>
  <c r="AI1589" i="34"/>
  <c r="AI1483" i="34"/>
  <c r="AI1488" i="34"/>
  <c r="AI1507" i="34"/>
  <c r="AI1534" i="34"/>
  <c r="AI1538" i="34"/>
  <c r="AI1580" i="34"/>
  <c r="AI1512" i="34"/>
  <c r="AI1513" i="34"/>
  <c r="AI1590" i="34"/>
  <c r="AI1605" i="34"/>
  <c r="AI1611" i="34"/>
  <c r="AI1479" i="34"/>
  <c r="AI1485" i="34"/>
  <c r="AI1500" i="34"/>
  <c r="AI1503" i="34"/>
  <c r="AI1583" i="34"/>
  <c r="AI1586" i="34"/>
  <c r="AI1490" i="34"/>
  <c r="AI1506" i="34"/>
  <c r="AI1531" i="34"/>
  <c r="AI1567" i="34"/>
  <c r="AI1568" i="34"/>
  <c r="AI1574" i="34"/>
  <c r="AI1588" i="34"/>
  <c r="AI1606" i="34"/>
  <c r="AI1591" i="34"/>
  <c r="AI1617" i="34"/>
  <c r="AI1621" i="34"/>
  <c r="AI1631" i="34"/>
  <c r="AI1662" i="34"/>
  <c r="AI1781" i="34"/>
  <c r="AI1809" i="34"/>
  <c r="AI1821" i="34"/>
  <c r="AI1823" i="34"/>
  <c r="AI1827" i="34"/>
  <c r="AI1842" i="34"/>
  <c r="AI1849" i="34"/>
  <c r="AI1645" i="34"/>
  <c r="AI1660" i="34"/>
  <c r="AI1784" i="34"/>
  <c r="AI1789" i="34"/>
  <c r="AI1791" i="34"/>
  <c r="AI1793" i="34"/>
  <c r="AI1830" i="34"/>
  <c r="AI1851" i="34"/>
  <c r="AI1622" i="34"/>
  <c r="AI1624" i="34"/>
  <c r="AI1626" i="34"/>
  <c r="AI1630" i="34"/>
  <c r="AI1640" i="34"/>
  <c r="AI1727" i="34"/>
  <c r="AI1810" i="34"/>
  <c r="AI1812" i="34"/>
  <c r="AI1826" i="34"/>
  <c r="AI1829" i="34"/>
  <c r="AI1832" i="34"/>
  <c r="AI1628" i="34"/>
  <c r="AI1642" i="34"/>
  <c r="AI1653" i="34"/>
  <c r="AI1782" i="34"/>
  <c r="AI1787" i="34"/>
  <c r="AI1836" i="34"/>
  <c r="AI1839" i="34"/>
  <c r="AI1604" i="34"/>
  <c r="AI1618" i="34"/>
  <c r="AI1625" i="34"/>
  <c r="AI1641" i="34"/>
  <c r="AI1644" i="34"/>
  <c r="AI1667" i="34"/>
  <c r="AI1732" i="34"/>
  <c r="AI1753" i="34"/>
  <c r="AI1783" i="34"/>
  <c r="AI1792" i="34"/>
  <c r="AI1814" i="34"/>
  <c r="AI1816" i="34"/>
  <c r="AI1607" i="34"/>
  <c r="AI1627" i="34"/>
  <c r="AI1632" i="34"/>
  <c r="AI1648" i="34"/>
  <c r="AI1650" i="34"/>
  <c r="AI1654" i="34"/>
  <c r="AI1780" i="34"/>
  <c r="AI1790" i="34"/>
  <c r="AI1804" i="34"/>
  <c r="AI1822" i="34"/>
  <c r="AI1824" i="34"/>
  <c r="AI1835" i="34"/>
  <c r="AI1837" i="34"/>
  <c r="AI1838" i="34"/>
  <c r="AI1848" i="34"/>
  <c r="AI1612" i="34"/>
  <c r="AI1613" i="34"/>
  <c r="AI1726" i="34"/>
  <c r="AI1728" i="34"/>
  <c r="AI1788" i="34"/>
  <c r="AI1817" i="34"/>
  <c r="AI1840" i="34"/>
  <c r="AI1843" i="34"/>
  <c r="AI1850" i="34"/>
  <c r="AI1603" i="34"/>
  <c r="AI1629" i="34"/>
  <c r="AI1636" i="34"/>
  <c r="AI1649" i="34"/>
  <c r="AI1672" i="34"/>
  <c r="AI1724" i="34"/>
  <c r="AI1786" i="34"/>
  <c r="AI1797" i="34"/>
  <c r="AI1813" i="34"/>
  <c r="AI1815" i="34"/>
  <c r="AI1825" i="34"/>
  <c r="AI1831" i="34"/>
  <c r="AI1847" i="34"/>
  <c r="AI1953" i="34"/>
  <c r="AI1966" i="34"/>
  <c r="AI2017" i="34"/>
  <c r="AI2023" i="34"/>
  <c r="AI2030" i="34"/>
  <c r="AI2047" i="34"/>
  <c r="AI2062" i="34"/>
  <c r="AI2083" i="34"/>
  <c r="AI2091" i="34"/>
  <c r="AI2102" i="34"/>
  <c r="AI2109" i="34"/>
  <c r="AI2110" i="34"/>
  <c r="AI2120" i="34"/>
  <c r="AI2057" i="34"/>
  <c r="AI2066" i="34"/>
  <c r="AI2093" i="34"/>
  <c r="AI2121" i="34"/>
  <c r="AI2134" i="34"/>
  <c r="AI1946" i="34"/>
  <c r="AI2013" i="34"/>
  <c r="AI2015" i="34"/>
  <c r="AI2024" i="34"/>
  <c r="AI2041" i="34"/>
  <c r="AI2048" i="34"/>
  <c r="AI2053" i="34"/>
  <c r="AI2070" i="34"/>
  <c r="AI2074" i="34"/>
  <c r="AI2080" i="34"/>
  <c r="AI2085" i="34"/>
  <c r="AI2095" i="34"/>
  <c r="AI2099" i="34"/>
  <c r="AI2104" i="34"/>
  <c r="AI2124" i="34"/>
  <c r="AI2127" i="34"/>
  <c r="AI1956" i="34"/>
  <c r="AI1970" i="34"/>
  <c r="AI2037" i="34"/>
  <c r="AI2046" i="34"/>
  <c r="AI2068" i="34"/>
  <c r="AI2076" i="34"/>
  <c r="AI2088" i="34"/>
  <c r="AI2111" i="34"/>
  <c r="AI2115" i="34"/>
  <c r="AI2117" i="34"/>
  <c r="AI2132" i="34"/>
  <c r="AI1931" i="34"/>
  <c r="AI2026" i="34"/>
  <c r="AI2039" i="34"/>
  <c r="AI2050" i="34"/>
  <c r="AI2067" i="34"/>
  <c r="AI2096" i="34"/>
  <c r="AI2101" i="34"/>
  <c r="AI2106" i="34"/>
  <c r="AI1942" i="34"/>
  <c r="AI2031" i="34"/>
  <c r="AI2061" i="34"/>
  <c r="AI2063" i="34"/>
  <c r="AI2090" i="34"/>
  <c r="AI2094" i="34"/>
  <c r="AI2118" i="34"/>
  <c r="AI2143" i="34"/>
  <c r="AI2054" i="34"/>
  <c r="AI2071" i="34"/>
  <c r="AI2081" i="34"/>
  <c r="AI2086" i="34"/>
  <c r="AI2092" i="34"/>
  <c r="AI2107" i="34"/>
  <c r="AI2114" i="34"/>
  <c r="AI2119" i="34"/>
  <c r="AI2123" i="34"/>
  <c r="AI2133" i="34"/>
  <c r="AI1932" i="34"/>
  <c r="AI2027" i="34"/>
  <c r="AI2033" i="34"/>
  <c r="AI2064" i="34"/>
  <c r="AI2069" i="34"/>
  <c r="AI2077" i="34"/>
  <c r="AI2089" i="34"/>
  <c r="AI2098" i="34"/>
  <c r="AI2105" i="34"/>
  <c r="AI2113" i="34"/>
  <c r="AI2116" i="34"/>
  <c r="AI2138" i="34"/>
  <c r="AI2168" i="34"/>
  <c r="AI2173" i="34"/>
  <c r="AI2180" i="34"/>
  <c r="AI2199" i="34"/>
  <c r="AI2230" i="34"/>
  <c r="AI2235" i="34"/>
  <c r="AI2252" i="34"/>
  <c r="AI2257" i="34"/>
  <c r="AI2258" i="34"/>
  <c r="AI2263" i="34"/>
  <c r="AI2137" i="34"/>
  <c r="AI2150" i="34"/>
  <c r="AI2175" i="34"/>
  <c r="AI2189" i="34"/>
  <c r="AI2203" i="34"/>
  <c r="AI2220" i="34"/>
  <c r="AI2239" i="34"/>
  <c r="AI2256" i="34"/>
  <c r="AI2136" i="34"/>
  <c r="AI2148" i="34"/>
  <c r="AI2152" i="34"/>
  <c r="AI2154" i="34"/>
  <c r="AI2156" i="34"/>
  <c r="AI2162" i="34"/>
  <c r="AI2165" i="34"/>
  <c r="AI2177" i="34"/>
  <c r="AI2193" i="34"/>
  <c r="AI2196" i="34"/>
  <c r="AI2198" i="34"/>
  <c r="AI2208" i="34"/>
  <c r="AI2211" i="34"/>
  <c r="AI2215" i="34"/>
  <c r="AI2225" i="34"/>
  <c r="AI2233" i="34"/>
  <c r="AI2251" i="34"/>
  <c r="AI2255" i="34"/>
  <c r="AI2294" i="34"/>
  <c r="AI2364" i="34"/>
  <c r="AI2128" i="34"/>
  <c r="AI2172" i="34"/>
  <c r="AI2179" i="34"/>
  <c r="AI2184" i="34"/>
  <c r="AI2213" i="34"/>
  <c r="AI2223" i="34"/>
  <c r="AI2246" i="34"/>
  <c r="AI2273" i="34"/>
  <c r="AI2279" i="34"/>
  <c r="AI2282" i="34"/>
  <c r="AI2297" i="34"/>
  <c r="AI2311" i="34"/>
  <c r="AI2356" i="34"/>
  <c r="AI2135" i="34"/>
  <c r="AI2139" i="34"/>
  <c r="AI2147" i="34"/>
  <c r="AI2169" i="34"/>
  <c r="AI2186" i="34"/>
  <c r="AI2188" i="34"/>
  <c r="AI2228" i="34"/>
  <c r="AI2249" i="34"/>
  <c r="AI2269" i="34"/>
  <c r="AI2278" i="34"/>
  <c r="AI2157" i="34"/>
  <c r="AI2164" i="34"/>
  <c r="AI2166" i="34"/>
  <c r="AI2181" i="34"/>
  <c r="AI2209" i="34"/>
  <c r="AI2221" i="34"/>
  <c r="AI2226" i="34"/>
  <c r="AI2234" i="34"/>
  <c r="AI2242" i="34"/>
  <c r="AI2247" i="34"/>
  <c r="AI2129" i="34"/>
  <c r="AI2131" i="34"/>
  <c r="AI2145" i="34"/>
  <c r="AI2151" i="34"/>
  <c r="AI2171" i="34"/>
  <c r="AI2176" i="34"/>
  <c r="AI2183" i="34"/>
  <c r="AI2178" i="34"/>
  <c r="AI2185" i="34"/>
  <c r="AI2187" i="34"/>
  <c r="AI2197" i="34"/>
  <c r="AI2222" i="34"/>
  <c r="AI2224" i="34"/>
  <c r="AI2245" i="34"/>
  <c r="AI2266" i="34"/>
  <c r="AI2268" i="34"/>
  <c r="AH29" i="34"/>
  <c r="AH48" i="34"/>
  <c r="AG2258" i="34"/>
  <c r="AI2307" i="34"/>
  <c r="AH2268" i="34"/>
  <c r="AI2240" i="34"/>
  <c r="AG2235" i="34"/>
  <c r="AH2222" i="34"/>
  <c r="AG28" i="34"/>
  <c r="AH44" i="34"/>
  <c r="AG45" i="34"/>
  <c r="AG29" i="34"/>
  <c r="AG40" i="34"/>
  <c r="AH45" i="34"/>
  <c r="AG48" i="34"/>
  <c r="AG27" i="34"/>
  <c r="AG38" i="34"/>
  <c r="AH43" i="34"/>
  <c r="AI48" i="34"/>
  <c r="AH27" i="34"/>
  <c r="AH38" i="34"/>
  <c r="AG41" i="34"/>
  <c r="AI43" i="34"/>
  <c r="AI27" i="34"/>
  <c r="AI38" i="34"/>
  <c r="AH41" i="34"/>
  <c r="AG44" i="34"/>
  <c r="AH835" i="34" l="1"/>
  <c r="AH13" i="34"/>
  <c r="AG1123" i="34"/>
  <c r="AG17" i="34"/>
  <c r="AH1123" i="34"/>
  <c r="AH17" i="34"/>
  <c r="AH5" i="34"/>
  <c r="AH4" i="34"/>
  <c r="AI1123" i="34"/>
  <c r="AI17" i="34"/>
  <c r="AH1120" i="34"/>
  <c r="AH16" i="34"/>
  <c r="AG1120" i="34"/>
  <c r="AG16" i="34"/>
  <c r="AI1120" i="34"/>
  <c r="AI16" i="34"/>
  <c r="AI835" i="34"/>
  <c r="AI13" i="34"/>
  <c r="AI2075" i="34"/>
  <c r="AI21" i="34"/>
  <c r="AI5" i="34"/>
  <c r="AI4" i="34"/>
  <c r="AH2035" i="34"/>
  <c r="AH2036" i="34"/>
  <c r="AG2075" i="34"/>
  <c r="AG21" i="34"/>
  <c r="AI2035" i="34"/>
  <c r="AI2036" i="34"/>
  <c r="AG5" i="34"/>
  <c r="AG4" i="34"/>
  <c r="AG2036" i="34"/>
  <c r="AG2035" i="34"/>
  <c r="AH2075" i="34"/>
  <c r="AH21" i="34"/>
  <c r="AG835" i="34"/>
  <c r="AG13" i="34"/>
  <c r="AH135" i="34"/>
  <c r="AI135" i="34"/>
  <c r="AI61" i="34"/>
  <c r="AG133" i="34"/>
  <c r="AG135" i="34"/>
  <c r="AH61" i="34"/>
  <c r="AG61" i="34"/>
  <c r="AI133" i="34"/>
  <c r="AH133" i="34"/>
  <c r="AA60" i="34" l="1"/>
  <c r="AB63" i="34"/>
  <c r="AB69" i="34"/>
  <c r="AB80" i="34"/>
  <c r="AB60" i="34"/>
  <c r="AA74" i="34"/>
  <c r="AA83" i="34"/>
  <c r="AB101" i="34"/>
  <c r="Z104" i="34"/>
  <c r="AA107" i="34"/>
  <c r="Z110" i="34"/>
  <c r="Z123" i="34"/>
  <c r="Z127" i="34"/>
  <c r="AA128" i="34"/>
  <c r="AB136" i="34"/>
  <c r="AA140" i="34"/>
  <c r="AA145" i="34"/>
  <c r="AB150" i="34"/>
  <c r="AB154" i="34"/>
  <c r="AA157" i="34"/>
  <c r="AA164" i="34"/>
  <c r="Z166" i="34"/>
  <c r="AB169" i="34"/>
  <c r="AB171" i="34"/>
  <c r="AB173" i="34"/>
  <c r="AA179" i="34"/>
  <c r="Z187" i="34"/>
  <c r="Z193" i="34"/>
  <c r="AA194" i="34"/>
  <c r="AB196" i="34"/>
  <c r="AA199" i="34"/>
  <c r="Z202" i="34"/>
  <c r="Z208" i="34"/>
  <c r="Z209" i="34"/>
  <c r="AA210" i="34"/>
  <c r="AA215" i="34"/>
  <c r="AA221" i="34"/>
  <c r="AB228" i="34"/>
  <c r="Z233" i="34"/>
  <c r="AB234" i="34"/>
  <c r="Z239" i="34"/>
  <c r="AB240" i="34"/>
  <c r="AA244" i="34"/>
  <c r="Z251" i="34"/>
  <c r="Z254" i="34"/>
  <c r="Z260" i="34"/>
  <c r="Z68" i="34"/>
  <c r="AB77" i="34"/>
  <c r="AA104" i="34"/>
  <c r="AB107" i="34"/>
  <c r="AA110" i="34"/>
  <c r="AA123" i="34"/>
  <c r="AA127" i="34"/>
  <c r="AB128" i="34"/>
  <c r="AB140" i="34"/>
  <c r="Z144" i="34"/>
  <c r="AB145" i="34"/>
  <c r="Z153" i="34"/>
  <c r="AB157" i="34"/>
  <c r="Z161" i="34"/>
  <c r="AB164" i="34"/>
  <c r="AA166" i="34"/>
  <c r="Z175" i="34"/>
  <c r="AB179" i="34"/>
  <c r="Z182" i="34"/>
  <c r="Z185" i="34"/>
  <c r="AA187" i="34"/>
  <c r="Z191" i="34"/>
  <c r="Z192" i="34"/>
  <c r="AA193" i="34"/>
  <c r="AB194" i="34"/>
  <c r="AB199" i="34"/>
  <c r="AA202" i="34"/>
  <c r="Z207" i="34"/>
  <c r="AA208" i="34"/>
  <c r="AA209" i="34"/>
  <c r="AB210" i="34"/>
  <c r="AB215" i="34"/>
  <c r="Z218" i="34"/>
  <c r="AB221" i="34"/>
  <c r="Z230" i="34"/>
  <c r="Z231" i="34"/>
  <c r="Z232" i="34"/>
  <c r="AA233" i="34"/>
  <c r="AA59" i="34"/>
  <c r="AA61" i="34"/>
  <c r="AB73" i="34"/>
  <c r="AA76" i="34"/>
  <c r="Z92" i="34"/>
  <c r="Z99" i="34"/>
  <c r="AB106" i="34"/>
  <c r="Z63" i="34"/>
  <c r="AA81" i="34"/>
  <c r="AB96" i="34"/>
  <c r="AB113" i="34"/>
  <c r="Z116" i="34"/>
  <c r="AA120" i="34"/>
  <c r="AB127" i="34"/>
  <c r="Z132" i="34"/>
  <c r="AB133" i="34"/>
  <c r="Z135" i="34"/>
  <c r="AA138" i="34"/>
  <c r="AB142" i="34"/>
  <c r="AB146" i="34"/>
  <c r="AA153" i="34"/>
  <c r="AA156" i="34"/>
  <c r="AA162" i="34"/>
  <c r="AA163" i="34"/>
  <c r="AA167" i="34"/>
  <c r="AA169" i="34"/>
  <c r="Z183" i="34"/>
  <c r="AA186" i="34"/>
  <c r="Z195" i="34"/>
  <c r="AA200" i="34"/>
  <c r="AA58" i="34"/>
  <c r="Z60" i="34"/>
  <c r="Z65" i="34"/>
  <c r="Z75" i="34"/>
  <c r="Z112" i="34"/>
  <c r="AA115" i="34"/>
  <c r="AB123" i="34"/>
  <c r="Z130" i="34"/>
  <c r="AA131" i="34"/>
  <c r="Z134" i="34"/>
  <c r="AA137" i="34"/>
  <c r="AB141" i="34"/>
  <c r="AA149" i="34"/>
  <c r="AA152" i="34"/>
  <c r="AB155" i="34"/>
  <c r="Z158" i="34"/>
  <c r="Z160" i="34"/>
  <c r="AB172" i="34"/>
  <c r="AA174" i="34"/>
  <c r="AA176" i="34"/>
  <c r="Z178" i="34"/>
  <c r="AB187" i="34"/>
  <c r="AB191" i="34"/>
  <c r="AB58" i="34"/>
  <c r="AA65" i="34"/>
  <c r="AA75" i="34"/>
  <c r="Z80" i="34"/>
  <c r="AB92" i="34"/>
  <c r="Z98" i="34"/>
  <c r="AA112" i="34"/>
  <c r="AB115" i="34"/>
  <c r="AA130" i="34"/>
  <c r="AB131" i="34"/>
  <c r="AA134" i="34"/>
  <c r="AB137" i="34"/>
  <c r="AB149" i="34"/>
  <c r="AB152" i="34"/>
  <c r="AA158" i="34"/>
  <c r="AA160" i="34"/>
  <c r="AB166" i="34"/>
  <c r="Z170" i="34"/>
  <c r="AB174" i="34"/>
  <c r="AB176" i="34"/>
  <c r="AA178" i="34"/>
  <c r="AB197" i="34"/>
  <c r="AA205" i="34"/>
  <c r="Z64" i="34"/>
  <c r="Z94" i="34"/>
  <c r="AA106" i="34"/>
  <c r="Z108" i="34"/>
  <c r="Z118" i="34"/>
  <c r="AB122" i="34"/>
  <c r="AA136" i="34"/>
  <c r="AA143" i="34"/>
  <c r="AA148" i="34"/>
  <c r="AA151" i="34"/>
  <c r="AB168" i="34"/>
  <c r="AB182" i="34"/>
  <c r="Z184" i="34"/>
  <c r="Z188" i="34"/>
  <c r="AA189" i="34"/>
  <c r="AA190" i="34"/>
  <c r="AB82" i="34"/>
  <c r="AB86" i="34"/>
  <c r="AB88" i="34"/>
  <c r="AA91" i="34"/>
  <c r="AA103" i="34"/>
  <c r="AB118" i="34"/>
  <c r="AA125" i="34"/>
  <c r="Z128" i="34"/>
  <c r="Z139" i="34"/>
  <c r="AA147" i="34"/>
  <c r="AA154" i="34"/>
  <c r="Z159" i="34"/>
  <c r="AB161" i="34"/>
  <c r="Z165" i="34"/>
  <c r="AA173" i="34"/>
  <c r="AA175" i="34"/>
  <c r="Z177" i="34"/>
  <c r="AB184" i="34"/>
  <c r="AB188" i="34"/>
  <c r="AB198" i="34"/>
  <c r="AB203" i="34"/>
  <c r="AA213" i="34"/>
  <c r="AA216" i="34"/>
  <c r="AA219" i="34"/>
  <c r="Z221" i="34"/>
  <c r="AB237" i="34"/>
  <c r="Z243" i="34"/>
  <c r="AA246" i="34"/>
  <c r="AA248" i="34"/>
  <c r="Z250" i="34"/>
  <c r="AB253" i="34"/>
  <c r="AB259" i="34"/>
  <c r="AA261" i="34"/>
  <c r="AA262" i="34"/>
  <c r="Z266" i="34"/>
  <c r="AB269" i="34"/>
  <c r="AA272" i="34"/>
  <c r="AB275" i="34"/>
  <c r="Z280" i="34"/>
  <c r="AA284" i="34"/>
  <c r="AB287" i="34"/>
  <c r="AB292" i="34"/>
  <c r="AA295" i="34"/>
  <c r="AB296" i="34"/>
  <c r="AA69" i="34"/>
  <c r="AB91" i="34"/>
  <c r="AB103" i="34"/>
  <c r="AB125" i="34"/>
  <c r="Z133" i="34"/>
  <c r="AA139" i="34"/>
  <c r="Z142" i="34"/>
  <c r="Z146" i="34"/>
  <c r="AB147" i="34"/>
  <c r="Z150" i="34"/>
  <c r="AA159" i="34"/>
  <c r="AA165" i="34"/>
  <c r="Z171" i="34"/>
  <c r="AB175" i="34"/>
  <c r="AA177" i="34"/>
  <c r="Z66" i="34"/>
  <c r="Z81" i="34"/>
  <c r="AA96" i="34"/>
  <c r="AB110" i="34"/>
  <c r="Z113" i="34"/>
  <c r="Z120" i="34"/>
  <c r="AA133" i="34"/>
  <c r="Z138" i="34"/>
  <c r="AB139" i="34"/>
  <c r="AA142" i="34"/>
  <c r="AA146" i="34"/>
  <c r="AA150" i="34"/>
  <c r="Z156" i="34"/>
  <c r="AB159" i="34"/>
  <c r="Z162" i="34"/>
  <c r="Z163" i="34"/>
  <c r="AB64" i="34"/>
  <c r="AA141" i="34"/>
  <c r="Z143" i="34"/>
  <c r="Z155" i="34"/>
  <c r="Z179" i="34"/>
  <c r="AA183" i="34"/>
  <c r="AA185" i="34"/>
  <c r="Z199" i="34"/>
  <c r="AB208" i="34"/>
  <c r="Z73" i="34"/>
  <c r="AA82" i="34"/>
  <c r="AA108" i="34"/>
  <c r="Z122" i="34"/>
  <c r="Z136" i="34"/>
  <c r="AB143" i="34"/>
  <c r="AB153" i="34"/>
  <c r="AA155" i="34"/>
  <c r="Z167" i="34"/>
  <c r="AB183" i="34"/>
  <c r="AB185" i="34"/>
  <c r="AA68" i="34"/>
  <c r="AB75" i="34"/>
  <c r="AA132" i="34"/>
  <c r="AB138" i="34"/>
  <c r="Z148" i="34"/>
  <c r="Z157" i="34"/>
  <c r="AB165" i="34"/>
  <c r="AA170" i="34"/>
  <c r="Z176" i="34"/>
  <c r="Z190" i="34"/>
  <c r="AB193" i="34"/>
  <c r="AB195" i="34"/>
  <c r="AA197" i="34"/>
  <c r="AB201" i="34"/>
  <c r="AB207" i="34"/>
  <c r="AA211" i="34"/>
  <c r="Z217" i="34"/>
  <c r="AB239" i="34"/>
  <c r="AB245" i="34"/>
  <c r="Z247" i="34"/>
  <c r="Z249" i="34"/>
  <c r="Z256" i="34"/>
  <c r="AA265" i="34"/>
  <c r="AB270" i="34"/>
  <c r="AA273" i="34"/>
  <c r="Z275" i="34"/>
  <c r="AA280" i="34"/>
  <c r="Z283" i="34"/>
  <c r="Z286" i="34"/>
  <c r="AA289" i="34"/>
  <c r="AB293" i="34"/>
  <c r="AB297" i="34"/>
  <c r="AB301" i="34"/>
  <c r="Z310" i="34"/>
  <c r="AB311" i="34"/>
  <c r="Z321" i="34"/>
  <c r="Z333" i="34"/>
  <c r="Z334" i="34"/>
  <c r="Z338" i="34"/>
  <c r="Z341" i="34"/>
  <c r="Z346" i="34"/>
  <c r="Z351" i="34"/>
  <c r="AB352" i="34"/>
  <c r="AA361" i="34"/>
  <c r="AA70" i="34"/>
  <c r="AB99" i="34"/>
  <c r="AB112" i="34"/>
  <c r="Z89" i="34"/>
  <c r="AB98" i="34"/>
  <c r="Z103" i="34"/>
  <c r="AB116" i="34"/>
  <c r="Z131" i="34"/>
  <c r="AA161" i="34"/>
  <c r="AB163" i="34"/>
  <c r="AA168" i="34"/>
  <c r="AA171" i="34"/>
  <c r="Z174" i="34"/>
  <c r="AA182" i="34"/>
  <c r="AB189" i="34"/>
  <c r="AB192" i="34"/>
  <c r="AA198" i="34"/>
  <c r="Z200" i="34"/>
  <c r="AB202" i="34"/>
  <c r="Z205" i="34"/>
  <c r="AA214" i="34"/>
  <c r="Z216" i="34"/>
  <c r="AA223" i="34"/>
  <c r="AA224" i="34"/>
  <c r="AB225" i="34"/>
  <c r="AA227" i="34"/>
  <c r="AB229" i="34"/>
  <c r="AB236" i="34"/>
  <c r="AA238" i="34"/>
  <c r="AB242" i="34"/>
  <c r="AB260" i="34"/>
  <c r="AA264" i="34"/>
  <c r="AA267" i="34"/>
  <c r="AA269" i="34"/>
  <c r="AB272" i="34"/>
  <c r="AB135" i="34"/>
  <c r="AB158" i="34"/>
  <c r="AB162" i="34"/>
  <c r="Z172" i="34"/>
  <c r="AA191" i="34"/>
  <c r="Z204" i="34"/>
  <c r="Z213" i="34"/>
  <c r="Z91" i="34"/>
  <c r="AA118" i="34"/>
  <c r="AB130" i="34"/>
  <c r="AA144" i="34"/>
  <c r="Z149" i="34"/>
  <c r="Z151" i="34"/>
  <c r="AA172" i="34"/>
  <c r="AA188" i="34"/>
  <c r="AA204" i="34"/>
  <c r="AB209" i="34"/>
  <c r="AB213" i="34"/>
  <c r="Z220" i="34"/>
  <c r="Z222" i="34"/>
  <c r="AA232" i="34"/>
  <c r="AB241" i="34"/>
  <c r="Z246" i="34"/>
  <c r="AB248" i="34"/>
  <c r="AB250" i="34"/>
  <c r="Z252" i="34"/>
  <c r="AB255" i="34"/>
  <c r="AA258" i="34"/>
  <c r="AB263" i="34"/>
  <c r="AA266" i="34"/>
  <c r="Z271" i="34"/>
  <c r="AB274" i="34"/>
  <c r="Z281" i="34"/>
  <c r="Z287" i="34"/>
  <c r="Z294" i="34"/>
  <c r="AB299" i="34"/>
  <c r="AB302" i="34"/>
  <c r="AA308" i="34"/>
  <c r="AB312" i="34"/>
  <c r="AB313" i="34"/>
  <c r="Z125" i="34"/>
  <c r="AB132" i="34"/>
  <c r="Z168" i="34"/>
  <c r="AA196" i="34"/>
  <c r="AA206" i="34"/>
  <c r="Z215" i="34"/>
  <c r="AB217" i="34"/>
  <c r="Z219" i="34"/>
  <c r="AB223" i="34"/>
  <c r="AA226" i="34"/>
  <c r="AB120" i="34"/>
  <c r="Z137" i="34"/>
  <c r="Z203" i="34"/>
  <c r="AB206" i="34"/>
  <c r="Z212" i="34"/>
  <c r="AB219" i="34"/>
  <c r="AB226" i="34"/>
  <c r="AA78" i="34"/>
  <c r="AA101" i="34"/>
  <c r="AA122" i="34"/>
  <c r="AA135" i="34"/>
  <c r="Z141" i="34"/>
  <c r="AB148" i="34"/>
  <c r="Z173" i="34"/>
  <c r="AB190" i="34"/>
  <c r="AA192" i="34"/>
  <c r="Z201" i="34"/>
  <c r="AB212" i="34"/>
  <c r="Z229" i="34"/>
  <c r="AB233" i="34"/>
  <c r="AA240" i="34"/>
  <c r="Z154" i="34"/>
  <c r="Z169" i="34"/>
  <c r="AA201" i="34"/>
  <c r="AB205" i="34"/>
  <c r="AA222" i="34"/>
  <c r="AA229" i="34"/>
  <c r="Z211" i="34"/>
  <c r="AB216" i="34"/>
  <c r="AA220" i="34"/>
  <c r="AB222" i="34"/>
  <c r="Z145" i="34"/>
  <c r="AB160" i="34"/>
  <c r="Z194" i="34"/>
  <c r="AB211" i="34"/>
  <c r="Z214" i="34"/>
  <c r="AA218" i="34"/>
  <c r="AB220" i="34"/>
  <c r="Z225" i="34"/>
  <c r="AB227" i="34"/>
  <c r="AB232" i="34"/>
  <c r="Z235" i="34"/>
  <c r="Z237" i="34"/>
  <c r="AA239" i="34"/>
  <c r="Z58" i="34"/>
  <c r="AB177" i="34"/>
  <c r="AA79" i="34"/>
  <c r="Z147" i="34"/>
  <c r="AB151" i="34"/>
  <c r="AB167" i="34"/>
  <c r="AB170" i="34"/>
  <c r="Z186" i="34"/>
  <c r="Z197" i="34"/>
  <c r="AB89" i="34"/>
  <c r="Z140" i="34"/>
  <c r="Z164" i="34"/>
  <c r="AB186" i="34"/>
  <c r="AA195" i="34"/>
  <c r="AB204" i="34"/>
  <c r="AA207" i="34"/>
  <c r="AA116" i="34"/>
  <c r="AB134" i="34"/>
  <c r="AB178" i="34"/>
  <c r="AA184" i="34"/>
  <c r="AB200" i="34"/>
  <c r="Z210" i="34"/>
  <c r="AB224" i="34"/>
  <c r="Z228" i="34"/>
  <c r="AA230" i="34"/>
  <c r="AA249" i="34"/>
  <c r="Z257" i="34"/>
  <c r="AA268" i="34"/>
  <c r="Z272" i="34"/>
  <c r="AA274" i="34"/>
  <c r="Z276" i="34"/>
  <c r="AA278" i="34"/>
  <c r="AB280" i="34"/>
  <c r="AB285" i="34"/>
  <c r="AA287" i="34"/>
  <c r="AB290" i="34"/>
  <c r="Z295" i="34"/>
  <c r="AA301" i="34"/>
  <c r="Z303" i="34"/>
  <c r="Z305" i="34"/>
  <c r="AB309" i="34"/>
  <c r="Z319" i="34"/>
  <c r="Z320" i="34"/>
  <c r="AB321" i="34"/>
  <c r="AA322" i="34"/>
  <c r="AA323" i="34"/>
  <c r="AB326" i="34"/>
  <c r="AB328" i="34"/>
  <c r="AB330" i="34"/>
  <c r="AA332" i="34"/>
  <c r="Z336" i="34"/>
  <c r="AB339" i="34"/>
  <c r="AB346" i="34"/>
  <c r="Z349" i="34"/>
  <c r="AA350" i="34"/>
  <c r="AA354" i="34"/>
  <c r="AB355" i="34"/>
  <c r="AA357" i="34"/>
  <c r="AB358" i="34"/>
  <c r="Z364" i="34"/>
  <c r="AA368" i="34"/>
  <c r="AA377" i="34"/>
  <c r="AA397" i="34"/>
  <c r="AA403" i="34"/>
  <c r="Z404" i="34"/>
  <c r="AB144" i="34"/>
  <c r="Z196" i="34"/>
  <c r="Z198" i="34"/>
  <c r="Z206" i="34"/>
  <c r="AA217" i="34"/>
  <c r="Z223" i="34"/>
  <c r="Z226" i="34"/>
  <c r="AA228" i="34"/>
  <c r="AB230" i="34"/>
  <c r="Z234" i="34"/>
  <c r="Z241" i="34"/>
  <c r="AB249" i="34"/>
  <c r="AA257" i="34"/>
  <c r="Z263" i="34"/>
  <c r="AB268" i="34"/>
  <c r="AA276" i="34"/>
  <c r="AB278" i="34"/>
  <c r="AB295" i="34"/>
  <c r="Z298" i="34"/>
  <c r="AA303" i="34"/>
  <c r="Z304" i="34"/>
  <c r="AA305" i="34"/>
  <c r="AA319" i="34"/>
  <c r="AA320" i="34"/>
  <c r="AB322" i="34"/>
  <c r="AB323" i="34"/>
  <c r="AB332" i="34"/>
  <c r="Z335" i="34"/>
  <c r="AA336" i="34"/>
  <c r="AA341" i="34"/>
  <c r="AA349" i="34"/>
  <c r="AB350" i="34"/>
  <c r="Z353" i="34"/>
  <c r="AB354" i="34"/>
  <c r="AB357" i="34"/>
  <c r="AA364" i="34"/>
  <c r="AB368" i="34"/>
  <c r="AB377" i="34"/>
  <c r="Z381" i="34"/>
  <c r="AA235" i="34"/>
  <c r="AA241" i="34"/>
  <c r="AA243" i="34"/>
  <c r="Z253" i="34"/>
  <c r="Z255" i="34"/>
  <c r="AB265" i="34"/>
  <c r="AB267" i="34"/>
  <c r="Z270" i="34"/>
  <c r="AA283" i="34"/>
  <c r="Z227" i="34"/>
  <c r="AB235" i="34"/>
  <c r="AB243" i="34"/>
  <c r="Z248" i="34"/>
  <c r="AA253" i="34"/>
  <c r="AA255" i="34"/>
  <c r="AB257" i="34"/>
  <c r="AA270" i="34"/>
  <c r="Z277" i="34"/>
  <c r="AB283" i="34"/>
  <c r="Z293" i="34"/>
  <c r="AA296" i="34"/>
  <c r="AB307" i="34"/>
  <c r="AA312" i="34"/>
  <c r="AB319" i="34"/>
  <c r="Z326" i="34"/>
  <c r="Z331" i="34"/>
  <c r="AA334" i="34"/>
  <c r="AB337" i="34"/>
  <c r="AA339" i="34"/>
  <c r="AB341" i="34"/>
  <c r="AA345" i="34"/>
  <c r="AB348" i="34"/>
  <c r="AA353" i="34"/>
  <c r="Z358" i="34"/>
  <c r="Z363" i="34"/>
  <c r="AB366" i="34"/>
  <c r="AA369" i="34"/>
  <c r="AB374" i="34"/>
  <c r="Z376" i="34"/>
  <c r="AA379" i="34"/>
  <c r="AB386" i="34"/>
  <c r="AB388" i="34"/>
  <c r="AB389" i="34"/>
  <c r="AA251" i="34"/>
  <c r="AA275" i="34"/>
  <c r="AA277" i="34"/>
  <c r="AA293" i="34"/>
  <c r="Z306" i="34"/>
  <c r="AA326" i="34"/>
  <c r="AA331" i="34"/>
  <c r="AA333" i="34"/>
  <c r="AB334" i="34"/>
  <c r="AB156" i="34"/>
  <c r="AB251" i="34"/>
  <c r="Z262" i="34"/>
  <c r="AB277" i="34"/>
  <c r="AA298" i="34"/>
  <c r="AA306" i="34"/>
  <c r="Z309" i="34"/>
  <c r="Z316" i="34"/>
  <c r="Z317" i="34"/>
  <c r="Z318" i="34"/>
  <c r="Z327" i="34"/>
  <c r="AB331" i="34"/>
  <c r="AB333" i="34"/>
  <c r="AA343" i="34"/>
  <c r="Z344" i="34"/>
  <c r="Z347" i="34"/>
  <c r="Z350" i="34"/>
  <c r="Z360" i="34"/>
  <c r="AB363" i="34"/>
  <c r="AB376" i="34"/>
  <c r="AA212" i="34"/>
  <c r="Z238" i="34"/>
  <c r="AB262" i="34"/>
  <c r="Z268" i="34"/>
  <c r="Z291" i="34"/>
  <c r="AB298" i="34"/>
  <c r="Z302" i="34"/>
  <c r="AB306" i="34"/>
  <c r="AA309" i="34"/>
  <c r="Z315" i="34"/>
  <c r="AA316" i="34"/>
  <c r="AA317" i="34"/>
  <c r="AA318" i="34"/>
  <c r="Z323" i="34"/>
  <c r="AA327" i="34"/>
  <c r="AB343" i="34"/>
  <c r="AA344" i="34"/>
  <c r="AA347" i="34"/>
  <c r="Z356" i="34"/>
  <c r="Z357" i="34"/>
  <c r="AA360" i="34"/>
  <c r="Z373" i="34"/>
  <c r="Z152" i="34"/>
  <c r="AA203" i="34"/>
  <c r="AB214" i="34"/>
  <c r="Z236" i="34"/>
  <c r="AB238" i="34"/>
  <c r="Z240" i="34"/>
  <c r="AB246" i="34"/>
  <c r="AA254" i="34"/>
  <c r="AA256" i="34"/>
  <c r="Z261" i="34"/>
  <c r="Z273" i="34"/>
  <c r="Z282" i="34"/>
  <c r="AA286" i="34"/>
  <c r="Z288" i="34"/>
  <c r="AA291" i="34"/>
  <c r="Z297" i="34"/>
  <c r="AA302" i="34"/>
  <c r="AA315" i="34"/>
  <c r="AB316" i="34"/>
  <c r="AB317" i="34"/>
  <c r="AB318" i="34"/>
  <c r="AB327" i="34"/>
  <c r="Z329" i="34"/>
  <c r="AA338" i="34"/>
  <c r="AB344" i="34"/>
  <c r="AB347" i="34"/>
  <c r="Z352" i="34"/>
  <c r="AA356" i="34"/>
  <c r="AB360" i="34"/>
  <c r="Z362" i="34"/>
  <c r="Z365" i="34"/>
  <c r="Z368" i="34"/>
  <c r="AA373" i="34"/>
  <c r="Z378" i="34"/>
  <c r="AA398" i="34"/>
  <c r="AA406" i="34"/>
  <c r="AB412" i="34"/>
  <c r="AA413" i="34"/>
  <c r="AB417" i="34"/>
  <c r="Z418" i="34"/>
  <c r="AA225" i="34"/>
  <c r="AA231" i="34"/>
  <c r="AA234" i="34"/>
  <c r="AA236" i="34"/>
  <c r="Z244" i="34"/>
  <c r="AA252" i="34"/>
  <c r="AB254" i="34"/>
  <c r="AB256" i="34"/>
  <c r="AB261" i="34"/>
  <c r="Z264" i="34"/>
  <c r="AB266" i="34"/>
  <c r="AA271" i="34"/>
  <c r="AB273" i="34"/>
  <c r="Z278" i="34"/>
  <c r="AA282" i="34"/>
  <c r="Z284" i="34"/>
  <c r="AB286" i="34"/>
  <c r="AA288" i="34"/>
  <c r="AB291" i="34"/>
  <c r="AA297" i="34"/>
  <c r="Z300" i="34"/>
  <c r="Z311" i="34"/>
  <c r="AB315" i="34"/>
  <c r="Z322" i="34"/>
  <c r="Z325" i="34"/>
  <c r="AA329" i="34"/>
  <c r="AB336" i="34"/>
  <c r="AB338" i="34"/>
  <c r="Z340" i="34"/>
  <c r="AA352" i="34"/>
  <c r="AB356" i="34"/>
  <c r="AA362" i="34"/>
  <c r="AA365" i="34"/>
  <c r="Z372" i="34"/>
  <c r="AB373" i="34"/>
  <c r="Z375" i="34"/>
  <c r="AA378" i="34"/>
  <c r="AB398" i="34"/>
  <c r="Z399" i="34"/>
  <c r="AB406" i="34"/>
  <c r="Z407" i="34"/>
  <c r="AB413" i="34"/>
  <c r="AA418" i="34"/>
  <c r="AB423" i="34"/>
  <c r="AA424" i="34"/>
  <c r="Z425" i="34"/>
  <c r="AA430" i="34"/>
  <c r="AA435" i="34"/>
  <c r="Z436" i="34"/>
  <c r="AB231" i="34"/>
  <c r="Z242" i="34"/>
  <c r="AB244" i="34"/>
  <c r="AB252" i="34"/>
  <c r="Z258" i="34"/>
  <c r="AB264" i="34"/>
  <c r="Z269" i="34"/>
  <c r="AB271" i="34"/>
  <c r="AB282" i="34"/>
  <c r="AB284" i="34"/>
  <c r="AB288" i="34"/>
  <c r="Z290" i="34"/>
  <c r="AA300" i="34"/>
  <c r="Z308" i="34"/>
  <c r="AA311" i="34"/>
  <c r="Z314" i="34"/>
  <c r="AA325" i="34"/>
  <c r="AB329" i="34"/>
  <c r="AA340" i="34"/>
  <c r="Z342" i="34"/>
  <c r="AB349" i="34"/>
  <c r="AA242" i="34"/>
  <c r="AA247" i="34"/>
  <c r="AA250" i="34"/>
  <c r="AB258" i="34"/>
  <c r="Z259" i="34"/>
  <c r="AA290" i="34"/>
  <c r="AB300" i="34"/>
  <c r="AB305" i="34"/>
  <c r="AB308" i="34"/>
  <c r="AA314" i="34"/>
  <c r="AA321" i="34"/>
  <c r="AB325" i="34"/>
  <c r="Z332" i="34"/>
  <c r="AA335" i="34"/>
  <c r="AB340" i="34"/>
  <c r="AA342" i="34"/>
  <c r="AA355" i="34"/>
  <c r="AA359" i="34"/>
  <c r="Z367" i="34"/>
  <c r="AA370" i="34"/>
  <c r="AA371" i="34"/>
  <c r="AB372" i="34"/>
  <c r="AB375" i="34"/>
  <c r="AA381" i="34"/>
  <c r="Z382" i="34"/>
  <c r="Z383" i="34"/>
  <c r="Z390" i="34"/>
  <c r="AA391" i="34"/>
  <c r="Z392" i="34"/>
  <c r="AB218" i="34"/>
  <c r="AB247" i="34"/>
  <c r="AA259" i="34"/>
  <c r="AB276" i="34"/>
  <c r="Z279" i="34"/>
  <c r="AA281" i="34"/>
  <c r="Z292" i="34"/>
  <c r="AA294" i="34"/>
  <c r="Z299" i="34"/>
  <c r="AA310" i="34"/>
  <c r="Z313" i="34"/>
  <c r="AB314" i="34"/>
  <c r="Z324" i="34"/>
  <c r="Z330" i="34"/>
  <c r="AB335" i="34"/>
  <c r="AB342" i="34"/>
  <c r="AA346" i="34"/>
  <c r="AB359" i="34"/>
  <c r="AA367" i="34"/>
  <c r="AB370" i="34"/>
  <c r="AB371" i="34"/>
  <c r="Z380" i="34"/>
  <c r="AB381" i="34"/>
  <c r="AA382" i="34"/>
  <c r="AA383" i="34"/>
  <c r="Z384" i="34"/>
  <c r="AA390" i="34"/>
  <c r="AB391" i="34"/>
  <c r="AA392" i="34"/>
  <c r="Z245" i="34"/>
  <c r="AA263" i="34"/>
  <c r="Z274" i="34"/>
  <c r="AA279" i="34"/>
  <c r="AB281" i="34"/>
  <c r="AA292" i="34"/>
  <c r="AB294" i="34"/>
  <c r="AA299" i="34"/>
  <c r="AA304" i="34"/>
  <c r="AB310" i="34"/>
  <c r="AA313" i="34"/>
  <c r="AA324" i="34"/>
  <c r="AA330" i="34"/>
  <c r="AA351" i="34"/>
  <c r="Z354" i="34"/>
  <c r="Z189" i="34"/>
  <c r="Z224" i="34"/>
  <c r="AA237" i="34"/>
  <c r="Z265" i="34"/>
  <c r="Z345" i="34"/>
  <c r="Z348" i="34"/>
  <c r="AB351" i="34"/>
  <c r="AA366" i="34"/>
  <c r="AB392" i="34"/>
  <c r="Z393" i="34"/>
  <c r="Z397" i="34"/>
  <c r="AB399" i="34"/>
  <c r="AA400" i="34"/>
  <c r="AB415" i="34"/>
  <c r="Z416" i="34"/>
  <c r="AA423" i="34"/>
  <c r="AB424" i="34"/>
  <c r="AB425" i="34"/>
  <c r="AA426" i="34"/>
  <c r="AB431" i="34"/>
  <c r="Z432" i="34"/>
  <c r="AB439" i="34"/>
  <c r="Z440" i="34"/>
  <c r="AA448" i="34"/>
  <c r="AA460" i="34"/>
  <c r="AB465" i="34"/>
  <c r="AB474" i="34"/>
  <c r="AB479" i="34"/>
  <c r="AA480" i="34"/>
  <c r="Z487" i="34"/>
  <c r="AB493" i="34"/>
  <c r="AA494" i="34"/>
  <c r="Z495" i="34"/>
  <c r="Z503" i="34"/>
  <c r="Z512" i="34"/>
  <c r="AB517" i="34"/>
  <c r="Z519" i="34"/>
  <c r="AB524" i="34"/>
  <c r="AB304" i="34"/>
  <c r="Z312" i="34"/>
  <c r="AB320" i="34"/>
  <c r="AB345" i="34"/>
  <c r="AA348" i="34"/>
  <c r="Z369" i="34"/>
  <c r="AB378" i="34"/>
  <c r="AB382" i="34"/>
  <c r="Z389" i="34"/>
  <c r="Z391" i="34"/>
  <c r="AA393" i="34"/>
  <c r="Z394" i="34"/>
  <c r="Z396" i="34"/>
  <c r="AB397" i="34"/>
  <c r="AB400" i="34"/>
  <c r="AA416" i="34"/>
  <c r="AB426" i="34"/>
  <c r="Z427" i="34"/>
  <c r="AA432" i="34"/>
  <c r="AA440" i="34"/>
  <c r="AB448" i="34"/>
  <c r="AB460" i="34"/>
  <c r="AA260" i="34"/>
  <c r="Z339" i="34"/>
  <c r="Z343" i="34"/>
  <c r="AB369" i="34"/>
  <c r="Z371" i="34"/>
  <c r="AA389" i="34"/>
  <c r="AB393" i="34"/>
  <c r="AA394" i="34"/>
  <c r="AA396" i="34"/>
  <c r="Z401" i="34"/>
  <c r="AB416" i="34"/>
  <c r="AA427" i="34"/>
  <c r="AB432" i="34"/>
  <c r="Z433" i="34"/>
  <c r="Z361" i="34"/>
  <c r="AB364" i="34"/>
  <c r="AA376" i="34"/>
  <c r="Z387" i="34"/>
  <c r="Z388" i="34"/>
  <c r="AB394" i="34"/>
  <c r="Z395" i="34"/>
  <c r="AB396" i="34"/>
  <c r="AA401" i="34"/>
  <c r="Z402" i="34"/>
  <c r="AA404" i="34"/>
  <c r="Z417" i="34"/>
  <c r="AB418" i="34"/>
  <c r="Z419" i="34"/>
  <c r="AB427" i="34"/>
  <c r="AA433" i="34"/>
  <c r="Z434" i="34"/>
  <c r="AA441" i="34"/>
  <c r="Z442" i="34"/>
  <c r="AA449" i="34"/>
  <c r="Z450" i="34"/>
  <c r="AA455" i="34"/>
  <c r="AA461" i="34"/>
  <c r="AB466" i="34"/>
  <c r="AB469" i="34"/>
  <c r="AA475" i="34"/>
  <c r="AA481" i="34"/>
  <c r="Z296" i="34"/>
  <c r="AB303" i="34"/>
  <c r="AA358" i="34"/>
  <c r="AB361" i="34"/>
  <c r="AB367" i="34"/>
  <c r="Z379" i="34"/>
  <c r="AA387" i="34"/>
  <c r="AA388" i="34"/>
  <c r="AA395" i="34"/>
  <c r="AB401" i="34"/>
  <c r="AA402" i="34"/>
  <c r="Z403" i="34"/>
  <c r="AB404" i="34"/>
  <c r="Z405" i="34"/>
  <c r="Z406" i="34"/>
  <c r="AA407" i="34"/>
  <c r="AA417" i="34"/>
  <c r="AA419" i="34"/>
  <c r="Z428" i="34"/>
  <c r="Z307" i="34"/>
  <c r="Z370" i="34"/>
  <c r="AB379" i="34"/>
  <c r="AB387" i="34"/>
  <c r="AB390" i="34"/>
  <c r="AB395" i="34"/>
  <c r="AB402" i="34"/>
  <c r="AB403" i="34"/>
  <c r="AA405" i="34"/>
  <c r="AB407" i="34"/>
  <c r="Z408" i="34"/>
  <c r="AB419" i="34"/>
  <c r="Z420" i="34"/>
  <c r="AA428" i="34"/>
  <c r="Z429" i="34"/>
  <c r="AB434" i="34"/>
  <c r="AB435" i="34"/>
  <c r="AB436" i="34"/>
  <c r="Z437" i="34"/>
  <c r="AB442" i="34"/>
  <c r="AA443" i="34"/>
  <c r="Z444" i="34"/>
  <c r="Z285" i="34"/>
  <c r="AA307" i="34"/>
  <c r="Z328" i="34"/>
  <c r="AB353" i="34"/>
  <c r="Z374" i="34"/>
  <c r="Z386" i="34"/>
  <c r="AB405" i="34"/>
  <c r="AA408" i="34"/>
  <c r="Z409" i="34"/>
  <c r="AA420" i="34"/>
  <c r="AB428" i="34"/>
  <c r="AA429" i="34"/>
  <c r="AA437" i="34"/>
  <c r="AB443" i="34"/>
  <c r="AA444" i="34"/>
  <c r="AB451" i="34"/>
  <c r="AB456" i="34"/>
  <c r="Z457" i="34"/>
  <c r="AB462" i="34"/>
  <c r="Z467" i="34"/>
  <c r="AB471" i="34"/>
  <c r="Z472" i="34"/>
  <c r="AB476" i="34"/>
  <c r="AB482" i="34"/>
  <c r="AA483" i="34"/>
  <c r="Z484" i="34"/>
  <c r="AA245" i="34"/>
  <c r="Z267" i="34"/>
  <c r="AA285" i="34"/>
  <c r="AA328" i="34"/>
  <c r="Z355" i="34"/>
  <c r="Z359" i="34"/>
  <c r="AA374" i="34"/>
  <c r="Z377" i="34"/>
  <c r="Z385" i="34"/>
  <c r="AA386" i="34"/>
  <c r="AB408" i="34"/>
  <c r="AA409" i="34"/>
  <c r="Z413" i="34"/>
  <c r="AB420" i="34"/>
  <c r="Z421" i="34"/>
  <c r="AB429" i="34"/>
  <c r="Z430" i="34"/>
  <c r="AB437" i="34"/>
  <c r="AB444" i="34"/>
  <c r="Z445" i="34"/>
  <c r="Z453" i="34"/>
  <c r="AA457" i="34"/>
  <c r="AB362" i="34"/>
  <c r="AA380" i="34"/>
  <c r="AA384" i="34"/>
  <c r="AA385" i="34"/>
  <c r="AB409" i="34"/>
  <c r="Z412" i="34"/>
  <c r="Z414" i="34"/>
  <c r="AA421" i="34"/>
  <c r="AB430" i="34"/>
  <c r="Z438" i="34"/>
  <c r="AA445" i="34"/>
  <c r="Z446" i="34"/>
  <c r="Z337" i="34"/>
  <c r="AB365" i="34"/>
  <c r="AB380" i="34"/>
  <c r="AB384" i="34"/>
  <c r="AB385" i="34"/>
  <c r="Z410" i="34"/>
  <c r="Z411" i="34"/>
  <c r="AA412" i="34"/>
  <c r="AA414" i="34"/>
  <c r="AB421" i="34"/>
  <c r="Z422" i="34"/>
  <c r="AB279" i="34"/>
  <c r="Z289" i="34"/>
  <c r="AB324" i="34"/>
  <c r="AA337" i="34"/>
  <c r="AA372" i="34"/>
  <c r="AB383" i="34"/>
  <c r="AA410" i="34"/>
  <c r="AA411" i="34"/>
  <c r="AB414" i="34"/>
  <c r="Z415" i="34"/>
  <c r="AA422" i="34"/>
  <c r="Z431" i="34"/>
  <c r="AB438" i="34"/>
  <c r="Z439" i="34"/>
  <c r="AB446" i="34"/>
  <c r="AA447" i="34"/>
  <c r="AB289" i="34"/>
  <c r="Z301" i="34"/>
  <c r="AA363" i="34"/>
  <c r="Z366" i="34"/>
  <c r="AA375" i="34"/>
  <c r="Z398" i="34"/>
  <c r="AA399" i="34"/>
  <c r="Z400" i="34"/>
  <c r="AB410" i="34"/>
  <c r="AB411" i="34"/>
  <c r="AA415" i="34"/>
  <c r="AB422" i="34"/>
  <c r="Z423" i="34"/>
  <c r="Z424" i="34"/>
  <c r="AA425" i="34"/>
  <c r="Z426" i="34"/>
  <c r="AA431" i="34"/>
  <c r="AA439" i="34"/>
  <c r="AB447" i="34"/>
  <c r="Z448" i="34"/>
  <c r="AB454" i="34"/>
  <c r="Z460" i="34"/>
  <c r="AA465" i="34"/>
  <c r="AB468" i="34"/>
  <c r="AA474" i="34"/>
  <c r="AA479" i="34"/>
  <c r="Z480" i="34"/>
  <c r="AB486" i="34"/>
  <c r="AB492" i="34"/>
  <c r="AA493" i="34"/>
  <c r="Z494" i="34"/>
  <c r="AB445" i="34"/>
  <c r="AB449" i="34"/>
  <c r="AB467" i="34"/>
  <c r="AA468" i="34"/>
  <c r="Z469" i="34"/>
  <c r="AA471" i="34"/>
  <c r="AA472" i="34"/>
  <c r="AA473" i="34"/>
  <c r="AB475" i="34"/>
  <c r="AA476" i="34"/>
  <c r="AA478" i="34"/>
  <c r="AA490" i="34"/>
  <c r="Z492" i="34"/>
  <c r="AB497" i="34"/>
  <c r="AA498" i="34"/>
  <c r="AB508" i="34"/>
  <c r="AB509" i="34"/>
  <c r="AB510" i="34"/>
  <c r="AA512" i="34"/>
  <c r="Z531" i="34"/>
  <c r="Z435" i="34"/>
  <c r="AA442" i="34"/>
  <c r="Z458" i="34"/>
  <c r="AA469" i="34"/>
  <c r="AB472" i="34"/>
  <c r="AB473" i="34"/>
  <c r="AB478" i="34"/>
  <c r="AB490" i="34"/>
  <c r="Z491" i="34"/>
  <c r="AA492" i="34"/>
  <c r="AB498" i="34"/>
  <c r="Z499" i="34"/>
  <c r="AB512" i="34"/>
  <c r="Z513" i="34"/>
  <c r="Z523" i="34"/>
  <c r="AA531" i="34"/>
  <c r="AB537" i="34"/>
  <c r="Z538" i="34"/>
  <c r="Z544" i="34"/>
  <c r="AB549" i="34"/>
  <c r="Z550" i="34"/>
  <c r="Z554" i="34"/>
  <c r="AB559" i="34"/>
  <c r="AA564" i="34"/>
  <c r="AA568" i="34"/>
  <c r="Z572" i="34"/>
  <c r="AB578" i="34"/>
  <c r="AA438" i="34"/>
  <c r="AA458" i="34"/>
  <c r="AA491" i="34"/>
  <c r="AA499" i="34"/>
  <c r="Z500" i="34"/>
  <c r="AA513" i="34"/>
  <c r="Z514" i="34"/>
  <c r="AA523" i="34"/>
  <c r="Z524" i="34"/>
  <c r="Z525" i="34"/>
  <c r="AB531" i="34"/>
  <c r="Z532" i="34"/>
  <c r="AA538" i="34"/>
  <c r="AA544" i="34"/>
  <c r="AA550" i="34"/>
  <c r="AA554" i="34"/>
  <c r="Z560" i="34"/>
  <c r="AB564" i="34"/>
  <c r="AB568" i="34"/>
  <c r="AA572" i="34"/>
  <c r="Z573" i="34"/>
  <c r="Z447" i="34"/>
  <c r="Z454" i="34"/>
  <c r="Z456" i="34"/>
  <c r="AB457" i="34"/>
  <c r="AB458" i="34"/>
  <c r="AB491" i="34"/>
  <c r="AB499" i="34"/>
  <c r="AA500" i="34"/>
  <c r="Z501" i="34"/>
  <c r="Z502" i="34"/>
  <c r="AB513" i="34"/>
  <c r="AA514" i="34"/>
  <c r="AB523" i="34"/>
  <c r="AA524" i="34"/>
  <c r="AA525" i="34"/>
  <c r="AA532" i="34"/>
  <c r="AB538" i="34"/>
  <c r="Z539" i="34"/>
  <c r="AB544" i="34"/>
  <c r="Z545" i="34"/>
  <c r="AB550" i="34"/>
  <c r="AB554" i="34"/>
  <c r="Z555" i="34"/>
  <c r="AA560" i="34"/>
  <c r="Z565" i="34"/>
  <c r="Z569" i="34"/>
  <c r="AB572" i="34"/>
  <c r="AA573" i="34"/>
  <c r="Z579" i="34"/>
  <c r="AA583" i="34"/>
  <c r="Z584" i="34"/>
  <c r="AB589" i="34"/>
  <c r="Z590" i="34"/>
  <c r="AB595" i="34"/>
  <c r="AA596" i="34"/>
  <c r="AB600" i="34"/>
  <c r="AA601" i="34"/>
  <c r="AB605" i="34"/>
  <c r="AA606" i="34"/>
  <c r="AA625" i="34"/>
  <c r="AA454" i="34"/>
  <c r="Z455" i="34"/>
  <c r="AA456" i="34"/>
  <c r="AB500" i="34"/>
  <c r="AA501" i="34"/>
  <c r="AA502" i="34"/>
  <c r="AB514" i="34"/>
  <c r="AB525" i="34"/>
  <c r="Z526" i="34"/>
  <c r="AB532" i="34"/>
  <c r="Z533" i="34"/>
  <c r="AA539" i="34"/>
  <c r="AA545" i="34"/>
  <c r="Z551" i="34"/>
  <c r="AA555" i="34"/>
  <c r="Z556" i="34"/>
  <c r="AB560" i="34"/>
  <c r="Z561" i="34"/>
  <c r="AA565" i="34"/>
  <c r="AA569" i="34"/>
  <c r="AA434" i="34"/>
  <c r="Z441" i="34"/>
  <c r="AA453" i="34"/>
  <c r="AB455" i="34"/>
  <c r="AB501" i="34"/>
  <c r="AB502" i="34"/>
  <c r="AA503" i="34"/>
  <c r="Z515" i="34"/>
  <c r="AA526" i="34"/>
  <c r="AA533" i="34"/>
  <c r="AB539" i="34"/>
  <c r="Z540" i="34"/>
  <c r="AB545" i="34"/>
  <c r="Z546" i="34"/>
  <c r="AA551" i="34"/>
  <c r="AB555" i="34"/>
  <c r="AA556" i="34"/>
  <c r="AA561" i="34"/>
  <c r="AB565" i="34"/>
  <c r="AB569" i="34"/>
  <c r="AA574" i="34"/>
  <c r="AB579" i="34"/>
  <c r="AA580" i="34"/>
  <c r="AB441" i="34"/>
  <c r="AB453" i="34"/>
  <c r="Z486" i="34"/>
  <c r="AB503" i="34"/>
  <c r="Z504" i="34"/>
  <c r="AA515" i="34"/>
  <c r="Z516" i="34"/>
  <c r="AB526" i="34"/>
  <c r="Z527" i="34"/>
  <c r="AA446" i="34"/>
  <c r="Z451" i="34"/>
  <c r="Z485" i="34"/>
  <c r="AA486" i="34"/>
  <c r="AA487" i="34"/>
  <c r="Z488" i="34"/>
  <c r="AA504" i="34"/>
  <c r="Z505" i="34"/>
  <c r="AB515" i="34"/>
  <c r="AA516" i="34"/>
  <c r="Z517" i="34"/>
  <c r="AA519" i="34"/>
  <c r="AA527" i="34"/>
  <c r="Z528" i="34"/>
  <c r="AA534" i="34"/>
  <c r="AB540" i="34"/>
  <c r="Z541" i="34"/>
  <c r="AA436" i="34"/>
  <c r="AB440" i="34"/>
  <c r="AA451" i="34"/>
  <c r="Z461" i="34"/>
  <c r="Z462" i="34"/>
  <c r="AA484" i="34"/>
  <c r="AA485" i="34"/>
  <c r="AB487" i="34"/>
  <c r="AA488" i="34"/>
  <c r="AB504" i="34"/>
  <c r="AA505" i="34"/>
  <c r="Z506" i="34"/>
  <c r="AB516" i="34"/>
  <c r="AA517" i="34"/>
  <c r="AB519" i="34"/>
  <c r="Z520" i="34"/>
  <c r="AB527" i="34"/>
  <c r="AA528" i="34"/>
  <c r="AB534" i="34"/>
  <c r="Z535" i="34"/>
  <c r="AA541" i="34"/>
  <c r="Z542" i="34"/>
  <c r="AB547" i="34"/>
  <c r="Z552" i="34"/>
  <c r="Z557" i="34"/>
  <c r="AB433" i="34"/>
  <c r="Z443" i="34"/>
  <c r="AA450" i="34"/>
  <c r="AB461" i="34"/>
  <c r="AA462" i="34"/>
  <c r="Z464" i="34"/>
  <c r="Z465" i="34"/>
  <c r="Z466" i="34"/>
  <c r="AB480" i="34"/>
  <c r="Z481" i="34"/>
  <c r="Z482" i="34"/>
  <c r="Z483" i="34"/>
  <c r="AB484" i="34"/>
  <c r="AB485" i="34"/>
  <c r="AB488" i="34"/>
  <c r="Z489" i="34"/>
  <c r="AA495" i="34"/>
  <c r="Z496" i="34"/>
  <c r="AB505" i="34"/>
  <c r="AA506" i="34"/>
  <c r="Z507" i="34"/>
  <c r="AA520" i="34"/>
  <c r="Z521" i="34"/>
  <c r="AB528" i="34"/>
  <c r="Z530" i="34"/>
  <c r="AA535" i="34"/>
  <c r="AB541" i="34"/>
  <c r="AA542" i="34"/>
  <c r="Z548" i="34"/>
  <c r="AA552" i="34"/>
  <c r="AA557" i="34"/>
  <c r="AB562" i="34"/>
  <c r="Z563" i="34"/>
  <c r="AA567" i="34"/>
  <c r="AB570" i="34"/>
  <c r="AB575" i="34"/>
  <c r="Z576" i="34"/>
  <c r="AA577" i="34"/>
  <c r="AB450" i="34"/>
  <c r="AA464" i="34"/>
  <c r="AA466" i="34"/>
  <c r="AB481" i="34"/>
  <c r="AA482" i="34"/>
  <c r="AB483" i="34"/>
  <c r="AA489" i="34"/>
  <c r="AB494" i="34"/>
  <c r="AB495" i="34"/>
  <c r="AA496" i="34"/>
  <c r="Z497" i="34"/>
  <c r="AB506" i="34"/>
  <c r="AA507" i="34"/>
  <c r="Z508" i="34"/>
  <c r="Z509" i="34"/>
  <c r="Z510" i="34"/>
  <c r="AB520" i="34"/>
  <c r="AA521" i="34"/>
  <c r="AA530" i="34"/>
  <c r="AB535" i="34"/>
  <c r="AB542" i="34"/>
  <c r="Z543" i="34"/>
  <c r="AA548" i="34"/>
  <c r="AB552" i="34"/>
  <c r="Z553" i="34"/>
  <c r="AB557" i="34"/>
  <c r="Z558" i="34"/>
  <c r="AA563" i="34"/>
  <c r="AB567" i="34"/>
  <c r="Z571" i="34"/>
  <c r="AA576" i="34"/>
  <c r="AB577" i="34"/>
  <c r="AB581" i="34"/>
  <c r="Z582" i="34"/>
  <c r="AB587" i="34"/>
  <c r="Z588" i="34"/>
  <c r="Z593" i="34"/>
  <c r="AB598" i="34"/>
  <c r="Z449" i="34"/>
  <c r="AB464" i="34"/>
  <c r="AA467" i="34"/>
  <c r="Z468" i="34"/>
  <c r="Z471" i="34"/>
  <c r="Z473" i="34"/>
  <c r="Z474" i="34"/>
  <c r="Z475" i="34"/>
  <c r="Z476" i="34"/>
  <c r="Z478" i="34"/>
  <c r="Z479" i="34"/>
  <c r="AB489" i="34"/>
  <c r="Z490" i="34"/>
  <c r="Z493" i="34"/>
  <c r="AB496" i="34"/>
  <c r="AA497" i="34"/>
  <c r="Z498" i="34"/>
  <c r="AB507" i="34"/>
  <c r="AA508" i="34"/>
  <c r="AA509" i="34"/>
  <c r="AA510" i="34"/>
  <c r="AB521" i="34"/>
  <c r="AB530" i="34"/>
  <c r="Z537" i="34"/>
  <c r="AA543" i="34"/>
  <c r="AB548" i="34"/>
  <c r="Z549" i="34"/>
  <c r="AB553" i="34"/>
  <c r="Z562" i="34"/>
  <c r="AB573" i="34"/>
  <c r="AB574" i="34"/>
  <c r="AA575" i="34"/>
  <c r="Z591" i="34"/>
  <c r="Z592" i="34"/>
  <c r="AB602" i="34"/>
  <c r="AB561" i="34"/>
  <c r="AA562" i="34"/>
  <c r="AA591" i="34"/>
  <c r="AA592" i="34"/>
  <c r="Z603" i="34"/>
  <c r="AA610" i="34"/>
  <c r="Z620" i="34"/>
  <c r="AA627" i="34"/>
  <c r="AB632" i="34"/>
  <c r="Z633" i="34"/>
  <c r="AA638" i="34"/>
  <c r="AA644" i="34"/>
  <c r="AB650" i="34"/>
  <c r="Z651" i="34"/>
  <c r="AB656" i="34"/>
  <c r="AA661" i="34"/>
  <c r="AB666" i="34"/>
  <c r="Z672" i="34"/>
  <c r="Z677" i="34"/>
  <c r="Z683" i="34"/>
  <c r="AB687" i="34"/>
  <c r="Z547" i="34"/>
  <c r="AB556" i="34"/>
  <c r="Z580" i="34"/>
  <c r="AB591" i="34"/>
  <c r="AB592" i="34"/>
  <c r="AA593" i="34"/>
  <c r="Z594" i="34"/>
  <c r="Z595" i="34"/>
  <c r="Z596" i="34"/>
  <c r="AA603" i="34"/>
  <c r="AB610" i="34"/>
  <c r="AA620" i="34"/>
  <c r="Z621" i="34"/>
  <c r="AB627" i="34"/>
  <c r="Z628" i="34"/>
  <c r="AA633" i="34"/>
  <c r="Z634" i="34"/>
  <c r="AB638" i="34"/>
  <c r="AB644" i="34"/>
  <c r="Z645" i="34"/>
  <c r="AA651" i="34"/>
  <c r="Z657" i="34"/>
  <c r="AA547" i="34"/>
  <c r="AB551" i="34"/>
  <c r="Z578" i="34"/>
  <c r="AA579" i="34"/>
  <c r="AB580" i="34"/>
  <c r="AB593" i="34"/>
  <c r="AA594" i="34"/>
  <c r="AA595" i="34"/>
  <c r="AB596" i="34"/>
  <c r="AB603" i="34"/>
  <c r="Z604" i="34"/>
  <c r="AB620" i="34"/>
  <c r="AA621" i="34"/>
  <c r="AA628" i="34"/>
  <c r="AB633" i="34"/>
  <c r="AA634" i="34"/>
  <c r="Z570" i="34"/>
  <c r="AA571" i="34"/>
  <c r="Z577" i="34"/>
  <c r="AA578" i="34"/>
  <c r="Z581" i="34"/>
  <c r="AB594" i="34"/>
  <c r="AA604" i="34"/>
  <c r="AB621" i="34"/>
  <c r="Z622" i="34"/>
  <c r="AB628" i="34"/>
  <c r="AB634" i="34"/>
  <c r="AA639" i="34"/>
  <c r="AB645" i="34"/>
  <c r="Z646" i="34"/>
  <c r="AA652" i="34"/>
  <c r="Z653" i="34"/>
  <c r="AB657" i="34"/>
  <c r="Z658" i="34"/>
  <c r="AB662" i="34"/>
  <c r="AB667" i="34"/>
  <c r="Z668" i="34"/>
  <c r="AA673" i="34"/>
  <c r="AB678" i="34"/>
  <c r="AB684" i="34"/>
  <c r="AB689" i="34"/>
  <c r="Z559" i="34"/>
  <c r="AA570" i="34"/>
  <c r="AB571" i="34"/>
  <c r="AA581" i="34"/>
  <c r="AA582" i="34"/>
  <c r="Z597" i="34"/>
  <c r="AB604" i="34"/>
  <c r="AA622" i="34"/>
  <c r="Z629" i="34"/>
  <c r="Z635" i="34"/>
  <c r="AB639" i="34"/>
  <c r="AA646" i="34"/>
  <c r="AB652" i="34"/>
  <c r="AA653" i="34"/>
  <c r="AA658" i="34"/>
  <c r="Z663" i="34"/>
  <c r="AA668" i="34"/>
  <c r="AB673" i="34"/>
  <c r="Z674" i="34"/>
  <c r="AA702" i="34"/>
  <c r="AB543" i="34"/>
  <c r="AA546" i="34"/>
  <c r="AA559" i="34"/>
  <c r="Z566" i="34"/>
  <c r="Z567" i="34"/>
  <c r="Z568" i="34"/>
  <c r="AB582" i="34"/>
  <c r="Z583" i="34"/>
  <c r="AA584" i="34"/>
  <c r="AA597" i="34"/>
  <c r="Z598" i="34"/>
  <c r="Z605" i="34"/>
  <c r="Z606" i="34"/>
  <c r="AB622" i="34"/>
  <c r="Z623" i="34"/>
  <c r="AA629" i="34"/>
  <c r="Z630" i="34"/>
  <c r="AA635" i="34"/>
  <c r="AB646" i="34"/>
  <c r="Z647" i="34"/>
  <c r="AB653" i="34"/>
  <c r="AB658" i="34"/>
  <c r="Z534" i="34"/>
  <c r="AA537" i="34"/>
  <c r="AA540" i="34"/>
  <c r="AB546" i="34"/>
  <c r="AA566" i="34"/>
  <c r="AB583" i="34"/>
  <c r="AB584" i="34"/>
  <c r="Z585" i="34"/>
  <c r="Z586" i="34"/>
  <c r="AB597" i="34"/>
  <c r="AA598" i="34"/>
  <c r="AA605" i="34"/>
  <c r="AB606" i="34"/>
  <c r="Z607" i="34"/>
  <c r="AA623" i="34"/>
  <c r="Z624" i="34"/>
  <c r="AB629" i="34"/>
  <c r="AA630" i="34"/>
  <c r="AB635" i="34"/>
  <c r="AB566" i="34"/>
  <c r="AA585" i="34"/>
  <c r="AA586" i="34"/>
  <c r="Z587" i="34"/>
  <c r="Z599" i="34"/>
  <c r="AA607" i="34"/>
  <c r="Z608" i="34"/>
  <c r="AB623" i="34"/>
  <c r="AA624" i="34"/>
  <c r="Z625" i="34"/>
  <c r="AB630" i="34"/>
  <c r="AA642" i="34"/>
  <c r="AB647" i="34"/>
  <c r="Z648" i="34"/>
  <c r="AA654" i="34"/>
  <c r="AA659" i="34"/>
  <c r="AB664" i="34"/>
  <c r="AA549" i="34"/>
  <c r="AA558" i="34"/>
  <c r="Z564" i="34"/>
  <c r="AB585" i="34"/>
  <c r="AB586" i="34"/>
  <c r="AA587" i="34"/>
  <c r="AA588" i="34"/>
  <c r="Z589" i="34"/>
  <c r="AA599" i="34"/>
  <c r="Z600" i="34"/>
  <c r="Z601" i="34"/>
  <c r="AB607" i="34"/>
  <c r="AA608" i="34"/>
  <c r="AB624" i="34"/>
  <c r="AB625" i="34"/>
  <c r="Z626" i="34"/>
  <c r="Z631" i="34"/>
  <c r="Z637" i="34"/>
  <c r="AB642" i="34"/>
  <c r="AA648" i="34"/>
  <c r="Z649" i="34"/>
  <c r="AB654" i="34"/>
  <c r="AB659" i="34"/>
  <c r="Z660" i="34"/>
  <c r="Z665" i="34"/>
  <c r="AA669" i="34"/>
  <c r="AB558" i="34"/>
  <c r="AB576" i="34"/>
  <c r="AB588" i="34"/>
  <c r="AA589" i="34"/>
  <c r="AA590" i="34"/>
  <c r="AB599" i="34"/>
  <c r="AA600" i="34"/>
  <c r="AB601" i="34"/>
  <c r="Z602" i="34"/>
  <c r="AB608" i="34"/>
  <c r="Z609" i="34"/>
  <c r="AA626" i="34"/>
  <c r="AA631" i="34"/>
  <c r="AA637" i="34"/>
  <c r="Z643" i="34"/>
  <c r="AB648" i="34"/>
  <c r="AA649" i="34"/>
  <c r="Z655" i="34"/>
  <c r="AA660" i="34"/>
  <c r="AA665" i="34"/>
  <c r="AB669" i="34"/>
  <c r="AB675" i="34"/>
  <c r="Z676" i="34"/>
  <c r="AB680" i="34"/>
  <c r="AA681" i="34"/>
  <c r="Z682" i="34"/>
  <c r="AB533" i="34"/>
  <c r="AA553" i="34"/>
  <c r="AB563" i="34"/>
  <c r="Z574" i="34"/>
  <c r="Z575" i="34"/>
  <c r="AB590" i="34"/>
  <c r="AA602" i="34"/>
  <c r="AA609" i="34"/>
  <c r="AB626" i="34"/>
  <c r="AB631" i="34"/>
  <c r="Z632" i="34"/>
  <c r="AB637" i="34"/>
  <c r="AA643" i="34"/>
  <c r="AB649" i="34"/>
  <c r="Z650" i="34"/>
  <c r="AA655" i="34"/>
  <c r="Z656" i="34"/>
  <c r="AB660" i="34"/>
  <c r="AB665" i="34"/>
  <c r="Z666" i="34"/>
  <c r="AA676" i="34"/>
  <c r="AB681" i="34"/>
  <c r="AA682" i="34"/>
  <c r="Z687" i="34"/>
  <c r="AA647" i="34"/>
  <c r="Z654" i="34"/>
  <c r="Z664" i="34"/>
  <c r="Z673" i="34"/>
  <c r="AA674" i="34"/>
  <c r="Z675" i="34"/>
  <c r="AB679" i="34"/>
  <c r="AB723" i="34"/>
  <c r="AA728" i="34"/>
  <c r="AA733" i="34"/>
  <c r="AA742" i="34"/>
  <c r="Z743" i="34"/>
  <c r="AB747" i="34"/>
  <c r="Z748" i="34"/>
  <c r="AB753" i="34"/>
  <c r="AA759" i="34"/>
  <c r="AB765" i="34"/>
  <c r="AB770" i="34"/>
  <c r="AA771" i="34"/>
  <c r="AA776" i="34"/>
  <c r="Z777" i="34"/>
  <c r="AB609" i="34"/>
  <c r="AB643" i="34"/>
  <c r="AA650" i="34"/>
  <c r="AA664" i="34"/>
  <c r="AA672" i="34"/>
  <c r="AB674" i="34"/>
  <c r="AA675" i="34"/>
  <c r="Z702" i="34"/>
  <c r="Z724" i="34"/>
  <c r="AB728" i="34"/>
  <c r="Z729" i="34"/>
  <c r="AB733" i="34"/>
  <c r="Z738" i="34"/>
  <c r="AB742" i="34"/>
  <c r="AA743" i="34"/>
  <c r="AA748" i="34"/>
  <c r="Z749" i="34"/>
  <c r="Z754" i="34"/>
  <c r="AB759" i="34"/>
  <c r="Z760" i="34"/>
  <c r="Z766" i="34"/>
  <c r="AB771" i="34"/>
  <c r="AB776" i="34"/>
  <c r="AA777" i="34"/>
  <c r="AB781" i="34"/>
  <c r="Z782" i="34"/>
  <c r="AB787" i="34"/>
  <c r="Z788" i="34"/>
  <c r="AB793" i="34"/>
  <c r="AA794" i="34"/>
  <c r="AB809" i="34"/>
  <c r="AA814" i="34"/>
  <c r="Z820" i="34"/>
  <c r="AB822" i="34"/>
  <c r="Z826" i="34"/>
  <c r="AA830" i="34"/>
  <c r="Z840" i="34"/>
  <c r="Z846" i="34"/>
  <c r="AB847" i="34"/>
  <c r="AA848" i="34"/>
  <c r="AA853" i="34"/>
  <c r="AA857" i="34"/>
  <c r="AA861" i="34"/>
  <c r="Z862" i="34"/>
  <c r="AB872" i="34"/>
  <c r="AA873" i="34"/>
  <c r="Z874" i="34"/>
  <c r="AB891" i="34"/>
  <c r="AA892" i="34"/>
  <c r="Z893" i="34"/>
  <c r="AB914" i="34"/>
  <c r="AB915" i="34"/>
  <c r="AA916" i="34"/>
  <c r="AA917" i="34"/>
  <c r="AA918" i="34"/>
  <c r="AA919" i="34"/>
  <c r="AA920" i="34"/>
  <c r="AA921" i="34"/>
  <c r="AA922" i="34"/>
  <c r="AA923" i="34"/>
  <c r="AA924" i="34"/>
  <c r="AA925" i="34"/>
  <c r="AA926" i="34"/>
  <c r="AA927" i="34"/>
  <c r="AA928" i="34"/>
  <c r="AA929" i="34"/>
  <c r="Z930" i="34"/>
  <c r="AB932" i="34"/>
  <c r="AB672" i="34"/>
  <c r="AB702" i="34"/>
  <c r="AA724" i="34"/>
  <c r="AA729" i="34"/>
  <c r="Z730" i="34"/>
  <c r="Z734" i="34"/>
  <c r="AA738" i="34"/>
  <c r="AB743" i="34"/>
  <c r="AB748" i="34"/>
  <c r="AA749" i="34"/>
  <c r="AA754" i="34"/>
  <c r="AA760" i="34"/>
  <c r="Z761" i="34"/>
  <c r="AA766" i="34"/>
  <c r="Z767" i="34"/>
  <c r="Z772" i="34"/>
  <c r="AB777" i="34"/>
  <c r="Z642" i="34"/>
  <c r="Z684" i="34"/>
  <c r="Z689" i="34"/>
  <c r="Z692" i="34"/>
  <c r="AB724" i="34"/>
  <c r="Z725" i="34"/>
  <c r="AB729" i="34"/>
  <c r="AA730" i="34"/>
  <c r="AA734" i="34"/>
  <c r="AB738" i="34"/>
  <c r="Z739" i="34"/>
  <c r="AB749" i="34"/>
  <c r="AB754" i="34"/>
  <c r="Z755" i="34"/>
  <c r="AB760" i="34"/>
  <c r="AA761" i="34"/>
  <c r="AB766" i="34"/>
  <c r="AA767" i="34"/>
  <c r="Z639" i="34"/>
  <c r="AA657" i="34"/>
  <c r="Z662" i="34"/>
  <c r="AA663" i="34"/>
  <c r="AA684" i="34"/>
  <c r="AA689" i="34"/>
  <c r="AA692" i="34"/>
  <c r="AA725" i="34"/>
  <c r="AB730" i="34"/>
  <c r="AB734" i="34"/>
  <c r="Z735" i="34"/>
  <c r="AA739" i="34"/>
  <c r="Z750" i="34"/>
  <c r="AA755" i="34"/>
  <c r="Z756" i="34"/>
  <c r="AB761" i="34"/>
  <c r="Z762" i="34"/>
  <c r="AB767" i="34"/>
  <c r="AB772" i="34"/>
  <c r="Z773" i="34"/>
  <c r="AA778" i="34"/>
  <c r="Z779" i="34"/>
  <c r="AA783" i="34"/>
  <c r="AA789" i="34"/>
  <c r="Z627" i="34"/>
  <c r="Z661" i="34"/>
  <c r="AA662" i="34"/>
  <c r="AB663" i="34"/>
  <c r="AA683" i="34"/>
  <c r="Z685" i="34"/>
  <c r="AB692" i="34"/>
  <c r="AB725" i="34"/>
  <c r="Z726" i="34"/>
  <c r="Z731" i="34"/>
  <c r="AA735" i="34"/>
  <c r="AB739" i="34"/>
  <c r="Z744" i="34"/>
  <c r="AA750" i="34"/>
  <c r="Z751" i="34"/>
  <c r="AB755" i="34"/>
  <c r="AA756" i="34"/>
  <c r="AA762" i="34"/>
  <c r="Z763" i="34"/>
  <c r="AA773" i="34"/>
  <c r="AB778" i="34"/>
  <c r="Z638" i="34"/>
  <c r="AA656" i="34"/>
  <c r="AB661" i="34"/>
  <c r="AB682" i="34"/>
  <c r="AB683" i="34"/>
  <c r="AA685" i="34"/>
  <c r="Z686" i="34"/>
  <c r="AA726" i="34"/>
  <c r="AA731" i="34"/>
  <c r="AB735" i="34"/>
  <c r="Z740" i="34"/>
  <c r="AA744" i="34"/>
  <c r="AB750" i="34"/>
  <c r="AA751" i="34"/>
  <c r="AB756" i="34"/>
  <c r="Z757" i="34"/>
  <c r="AB762" i="34"/>
  <c r="AA763" i="34"/>
  <c r="Z768" i="34"/>
  <c r="AB773" i="34"/>
  <c r="AB779" i="34"/>
  <c r="Z784" i="34"/>
  <c r="AA790" i="34"/>
  <c r="Z791" i="34"/>
  <c r="AA796" i="34"/>
  <c r="Z802" i="34"/>
  <c r="Z807" i="34"/>
  <c r="Z811" i="34"/>
  <c r="AB813" i="34"/>
  <c r="AA816" i="34"/>
  <c r="AA818" i="34"/>
  <c r="AA824" i="34"/>
  <c r="AA828" i="34"/>
  <c r="AA833" i="34"/>
  <c r="AA837" i="34"/>
  <c r="AB838" i="34"/>
  <c r="AB839" i="34"/>
  <c r="AB845" i="34"/>
  <c r="AA645" i="34"/>
  <c r="Z652" i="34"/>
  <c r="AB685" i="34"/>
  <c r="AA686" i="34"/>
  <c r="AA687" i="34"/>
  <c r="AB726" i="34"/>
  <c r="AB731" i="34"/>
  <c r="Z736" i="34"/>
  <c r="AA740" i="34"/>
  <c r="Z741" i="34"/>
  <c r="AA632" i="34"/>
  <c r="Z667" i="34"/>
  <c r="AB668" i="34"/>
  <c r="Z669" i="34"/>
  <c r="Z678" i="34"/>
  <c r="Z681" i="34"/>
  <c r="AB686" i="34"/>
  <c r="Z727" i="34"/>
  <c r="AA736" i="34"/>
  <c r="AB740" i="34"/>
  <c r="AA741" i="34"/>
  <c r="AA745" i="34"/>
  <c r="Z746" i="34"/>
  <c r="AB757" i="34"/>
  <c r="Z764" i="34"/>
  <c r="AB768" i="34"/>
  <c r="AA774" i="34"/>
  <c r="Z780" i="34"/>
  <c r="AB784" i="34"/>
  <c r="AA785" i="34"/>
  <c r="AB791" i="34"/>
  <c r="AA797" i="34"/>
  <c r="Z798" i="34"/>
  <c r="Z610" i="34"/>
  <c r="AA666" i="34"/>
  <c r="AA667" i="34"/>
  <c r="AA678" i="34"/>
  <c r="Z722" i="34"/>
  <c r="AA727" i="34"/>
  <c r="Z732" i="34"/>
  <c r="AB736" i="34"/>
  <c r="Z737" i="34"/>
  <c r="AB741" i="34"/>
  <c r="AB745" i="34"/>
  <c r="AA746" i="34"/>
  <c r="Z752" i="34"/>
  <c r="Z758" i="34"/>
  <c r="AA764" i="34"/>
  <c r="AB774" i="34"/>
  <c r="Z775" i="34"/>
  <c r="AA780" i="34"/>
  <c r="AB785" i="34"/>
  <c r="Z786" i="34"/>
  <c r="Z792" i="34"/>
  <c r="AB797" i="34"/>
  <c r="AA798" i="34"/>
  <c r="AB803" i="34"/>
  <c r="AB806" i="34"/>
  <c r="AA810" i="34"/>
  <c r="AB817" i="34"/>
  <c r="AA823" i="34"/>
  <c r="AA827" i="34"/>
  <c r="AA831" i="34"/>
  <c r="AA832" i="34"/>
  <c r="AA836" i="34"/>
  <c r="AA842" i="34"/>
  <c r="AB844" i="34"/>
  <c r="Z644" i="34"/>
  <c r="AB651" i="34"/>
  <c r="AB655" i="34"/>
  <c r="Z659" i="34"/>
  <c r="AA677" i="34"/>
  <c r="Z679" i="34"/>
  <c r="Z680" i="34"/>
  <c r="AA722" i="34"/>
  <c r="Z723" i="34"/>
  <c r="AB727" i="34"/>
  <c r="AA732" i="34"/>
  <c r="AA737" i="34"/>
  <c r="AB746" i="34"/>
  <c r="Z747" i="34"/>
  <c r="AA752" i="34"/>
  <c r="Z753" i="34"/>
  <c r="AA758" i="34"/>
  <c r="AB764" i="34"/>
  <c r="Z765" i="34"/>
  <c r="Z770" i="34"/>
  <c r="AA775" i="34"/>
  <c r="AB780" i="34"/>
  <c r="AA786" i="34"/>
  <c r="AA792" i="34"/>
  <c r="AB798" i="34"/>
  <c r="Z799" i="34"/>
  <c r="Z805" i="34"/>
  <c r="Z808" i="34"/>
  <c r="AB810" i="34"/>
  <c r="Z815" i="34"/>
  <c r="Z821" i="34"/>
  <c r="AB823" i="34"/>
  <c r="AB827" i="34"/>
  <c r="AB831" i="34"/>
  <c r="AB832" i="34"/>
  <c r="AB836" i="34"/>
  <c r="Z841" i="34"/>
  <c r="AB676" i="34"/>
  <c r="AB677" i="34"/>
  <c r="AA679" i="34"/>
  <c r="AA680" i="34"/>
  <c r="AB722" i="34"/>
  <c r="AA723" i="34"/>
  <c r="Z728" i="34"/>
  <c r="AB732" i="34"/>
  <c r="Z733" i="34"/>
  <c r="AB737" i="34"/>
  <c r="Z742" i="34"/>
  <c r="Z745" i="34"/>
  <c r="AB792" i="34"/>
  <c r="AA793" i="34"/>
  <c r="AB794" i="34"/>
  <c r="AA795" i="34"/>
  <c r="Z796" i="34"/>
  <c r="AA806" i="34"/>
  <c r="Z822" i="34"/>
  <c r="Z831" i="34"/>
  <c r="Z836" i="34"/>
  <c r="AA839" i="34"/>
  <c r="AA841" i="34"/>
  <c r="AA784" i="34"/>
  <c r="AA791" i="34"/>
  <c r="AB795" i="34"/>
  <c r="AB796" i="34"/>
  <c r="AA821" i="34"/>
  <c r="AA822" i="34"/>
  <c r="AB841" i="34"/>
  <c r="AA852" i="34"/>
  <c r="AB856" i="34"/>
  <c r="AA859" i="34"/>
  <c r="AA868" i="34"/>
  <c r="AA869" i="34"/>
  <c r="AA870" i="34"/>
  <c r="AB871" i="34"/>
  <c r="AB875" i="34"/>
  <c r="AA876" i="34"/>
  <c r="Z877" i="34"/>
  <c r="Z883" i="34"/>
  <c r="AA884" i="34"/>
  <c r="AA888" i="34"/>
  <c r="AA889" i="34"/>
  <c r="AA890" i="34"/>
  <c r="AA891" i="34"/>
  <c r="AB892" i="34"/>
  <c r="AB893" i="34"/>
  <c r="AA894" i="34"/>
  <c r="Z895" i="34"/>
  <c r="Z904" i="34"/>
  <c r="AB911" i="34"/>
  <c r="AB912" i="34"/>
  <c r="Z924" i="34"/>
  <c r="AB925" i="34"/>
  <c r="AA938" i="34"/>
  <c r="AB939" i="34"/>
  <c r="AA943" i="34"/>
  <c r="AA948" i="34"/>
  <c r="Z953" i="34"/>
  <c r="AB954" i="34"/>
  <c r="AA753" i="34"/>
  <c r="Z783" i="34"/>
  <c r="Z818" i="34"/>
  <c r="AB821" i="34"/>
  <c r="Z824" i="34"/>
  <c r="Z838" i="34"/>
  <c r="AA747" i="34"/>
  <c r="Z781" i="34"/>
  <c r="AA782" i="34"/>
  <c r="AB783" i="34"/>
  <c r="Z810" i="34"/>
  <c r="Z813" i="34"/>
  <c r="AB818" i="34"/>
  <c r="AB824" i="34"/>
  <c r="Z833" i="34"/>
  <c r="AA838" i="34"/>
  <c r="Z844" i="34"/>
  <c r="AA847" i="34"/>
  <c r="AB848" i="34"/>
  <c r="Z851" i="34"/>
  <c r="AA855" i="34"/>
  <c r="AB877" i="34"/>
  <c r="AA878" i="34"/>
  <c r="Z879" i="34"/>
  <c r="Z881" i="34"/>
  <c r="AA882" i="34"/>
  <c r="AB883" i="34"/>
  <c r="AB895" i="34"/>
  <c r="AA896" i="34"/>
  <c r="Z902" i="34"/>
  <c r="AA903" i="34"/>
  <c r="AB904" i="34"/>
  <c r="Z922" i="34"/>
  <c r="AB923" i="34"/>
  <c r="AA933" i="34"/>
  <c r="AB744" i="34"/>
  <c r="Z759" i="34"/>
  <c r="AA765" i="34"/>
  <c r="AA772" i="34"/>
  <c r="Z776" i="34"/>
  <c r="AA781" i="34"/>
  <c r="AB782" i="34"/>
  <c r="Z790" i="34"/>
  <c r="AA805" i="34"/>
  <c r="Z812" i="34"/>
  <c r="AA813" i="34"/>
  <c r="AA815" i="34"/>
  <c r="Z828" i="34"/>
  <c r="AB833" i="34"/>
  <c r="AA844" i="34"/>
  <c r="AA851" i="34"/>
  <c r="AB855" i="34"/>
  <c r="AB878" i="34"/>
  <c r="AA879" i="34"/>
  <c r="Z880" i="34"/>
  <c r="AA881" i="34"/>
  <c r="AB882" i="34"/>
  <c r="AB896" i="34"/>
  <c r="Z897" i="34"/>
  <c r="Z898" i="34"/>
  <c r="Z901" i="34"/>
  <c r="AA902" i="34"/>
  <c r="AB903" i="34"/>
  <c r="Z921" i="34"/>
  <c r="AB922" i="34"/>
  <c r="AA779" i="34"/>
  <c r="AB790" i="34"/>
  <c r="AA799" i="34"/>
  <c r="AB805" i="34"/>
  <c r="AA812" i="34"/>
  <c r="AB815" i="34"/>
  <c r="AA826" i="34"/>
  <c r="AB828" i="34"/>
  <c r="AA840" i="34"/>
  <c r="AB851" i="34"/>
  <c r="Z858" i="34"/>
  <c r="AB879" i="34"/>
  <c r="AA880" i="34"/>
  <c r="AB881" i="34"/>
  <c r="AA897" i="34"/>
  <c r="AA898" i="34"/>
  <c r="Z899" i="34"/>
  <c r="Z900" i="34"/>
  <c r="AA901" i="34"/>
  <c r="AB902" i="34"/>
  <c r="Z920" i="34"/>
  <c r="AB921" i="34"/>
  <c r="Z932" i="34"/>
  <c r="Z941" i="34"/>
  <c r="AB942" i="34"/>
  <c r="Z945" i="34"/>
  <c r="AB947" i="34"/>
  <c r="AA952" i="34"/>
  <c r="AB958" i="34"/>
  <c r="Z961" i="34"/>
  <c r="Z963" i="34"/>
  <c r="Z964" i="34"/>
  <c r="AA768" i="34"/>
  <c r="Z771" i="34"/>
  <c r="Z789" i="34"/>
  <c r="AB799" i="34"/>
  <c r="Z803" i="34"/>
  <c r="AB812" i="34"/>
  <c r="AA820" i="34"/>
  <c r="AB826" i="34"/>
  <c r="Z830" i="34"/>
  <c r="Z837" i="34"/>
  <c r="AB840" i="34"/>
  <c r="AA846" i="34"/>
  <c r="Z850" i="34"/>
  <c r="Z854" i="34"/>
  <c r="AA858" i="34"/>
  <c r="Z861" i="34"/>
  <c r="AA862" i="34"/>
  <c r="Z863" i="34"/>
  <c r="Z864" i="34"/>
  <c r="AB880" i="34"/>
  <c r="AB897" i="34"/>
  <c r="AB898" i="34"/>
  <c r="AA899" i="34"/>
  <c r="AA900" i="34"/>
  <c r="AB901" i="34"/>
  <c r="Z919" i="34"/>
  <c r="AB920" i="34"/>
  <c r="AB752" i="34"/>
  <c r="AB775" i="34"/>
  <c r="Z787" i="34"/>
  <c r="AA788" i="34"/>
  <c r="AB789" i="34"/>
  <c r="Z800" i="34"/>
  <c r="Z801" i="34"/>
  <c r="AA803" i="34"/>
  <c r="AA807" i="34"/>
  <c r="Z809" i="34"/>
  <c r="Z817" i="34"/>
  <c r="AB820" i="34"/>
  <c r="AB758" i="34"/>
  <c r="AB786" i="34"/>
  <c r="AA787" i="34"/>
  <c r="AB788" i="34"/>
  <c r="AA800" i="34"/>
  <c r="AA801" i="34"/>
  <c r="AA802" i="34"/>
  <c r="AB807" i="34"/>
  <c r="AA808" i="34"/>
  <c r="AA809" i="34"/>
  <c r="Z814" i="34"/>
  <c r="AA817" i="34"/>
  <c r="Z819" i="34"/>
  <c r="Z823" i="34"/>
  <c r="Z842" i="34"/>
  <c r="AA843" i="34"/>
  <c r="AB850" i="34"/>
  <c r="AB854" i="34"/>
  <c r="Z857" i="34"/>
  <c r="Z860" i="34"/>
  <c r="AB863" i="34"/>
  <c r="AB864" i="34"/>
  <c r="AA865" i="34"/>
  <c r="Z917" i="34"/>
  <c r="AB918" i="34"/>
  <c r="Z929" i="34"/>
  <c r="AA930" i="34"/>
  <c r="Z931" i="34"/>
  <c r="Z935" i="34"/>
  <c r="AB936" i="34"/>
  <c r="AA937" i="34"/>
  <c r="Z940" i="34"/>
  <c r="Z944" i="34"/>
  <c r="Z949" i="34"/>
  <c r="AB951" i="34"/>
  <c r="AB957" i="34"/>
  <c r="AB751" i="34"/>
  <c r="Z778" i="34"/>
  <c r="AB800" i="34"/>
  <c r="AB801" i="34"/>
  <c r="AB802" i="34"/>
  <c r="AB808" i="34"/>
  <c r="AB814" i="34"/>
  <c r="Z816" i="34"/>
  <c r="AA819" i="34"/>
  <c r="Z825" i="34"/>
  <c r="Z829" i="34"/>
  <c r="Z832" i="34"/>
  <c r="Z834" i="34"/>
  <c r="AB842" i="34"/>
  <c r="AB843" i="34"/>
  <c r="AB857" i="34"/>
  <c r="AA860" i="34"/>
  <c r="AB865" i="34"/>
  <c r="Z866" i="34"/>
  <c r="Z905" i="34"/>
  <c r="Z906" i="34"/>
  <c r="Z907" i="34"/>
  <c r="Z908" i="34"/>
  <c r="Z909" i="34"/>
  <c r="Z910" i="34"/>
  <c r="Z915" i="34"/>
  <c r="Z916" i="34"/>
  <c r="AB917" i="34"/>
  <c r="Z928" i="34"/>
  <c r="AB929" i="34"/>
  <c r="AB930" i="34"/>
  <c r="AA931" i="34"/>
  <c r="Z934" i="34"/>
  <c r="AA935" i="34"/>
  <c r="AB937" i="34"/>
  <c r="AA940" i="34"/>
  <c r="AA944" i="34"/>
  <c r="AA949" i="34"/>
  <c r="Z950" i="34"/>
  <c r="Z955" i="34"/>
  <c r="Z960" i="34"/>
  <c r="AA757" i="34"/>
  <c r="AB763" i="34"/>
  <c r="Z774" i="34"/>
  <c r="Z785" i="34"/>
  <c r="Z797" i="34"/>
  <c r="AA811" i="34"/>
  <c r="AB816" i="34"/>
  <c r="AB819" i="34"/>
  <c r="AA825" i="34"/>
  <c r="Z827" i="34"/>
  <c r="AA829" i="34"/>
  <c r="AA834" i="34"/>
  <c r="Z845" i="34"/>
  <c r="Z849" i="34"/>
  <c r="Z853" i="34"/>
  <c r="AB860" i="34"/>
  <c r="AA866" i="34"/>
  <c r="Z867" i="34"/>
  <c r="AA905" i="34"/>
  <c r="AA906" i="34"/>
  <c r="AA907" i="34"/>
  <c r="AA908" i="34"/>
  <c r="AA909" i="34"/>
  <c r="AA910" i="34"/>
  <c r="Z913" i="34"/>
  <c r="Z914" i="34"/>
  <c r="AA915" i="34"/>
  <c r="AB916" i="34"/>
  <c r="Z927" i="34"/>
  <c r="AB928" i="34"/>
  <c r="AB931" i="34"/>
  <c r="AA934" i="34"/>
  <c r="AB935" i="34"/>
  <c r="AB940" i="34"/>
  <c r="AB944" i="34"/>
  <c r="AA770" i="34"/>
  <c r="Z793" i="34"/>
  <c r="Z794" i="34"/>
  <c r="Z795" i="34"/>
  <c r="Z806" i="34"/>
  <c r="AB811" i="34"/>
  <c r="AB825" i="34"/>
  <c r="AB829" i="34"/>
  <c r="AB834" i="34"/>
  <c r="Z839" i="34"/>
  <c r="AA845" i="34"/>
  <c r="AA849" i="34"/>
  <c r="AB853" i="34"/>
  <c r="Z856" i="34"/>
  <c r="AB866" i="34"/>
  <c r="AA867" i="34"/>
  <c r="Z871" i="34"/>
  <c r="Z872" i="34"/>
  <c r="Z873" i="34"/>
  <c r="AA874" i="34"/>
  <c r="Z875" i="34"/>
  <c r="AB905" i="34"/>
  <c r="AB906" i="34"/>
  <c r="AB907" i="34"/>
  <c r="AB908" i="34"/>
  <c r="AB909" i="34"/>
  <c r="AB910" i="34"/>
  <c r="Z911" i="34"/>
  <c r="Z912" i="34"/>
  <c r="AA913" i="34"/>
  <c r="AA914" i="34"/>
  <c r="AB859" i="34"/>
  <c r="Z865" i="34"/>
  <c r="AA871" i="34"/>
  <c r="AB874" i="34"/>
  <c r="AA877" i="34"/>
  <c r="Z884" i="34"/>
  <c r="Z890" i="34"/>
  <c r="AA893" i="34"/>
  <c r="Z896" i="34"/>
  <c r="Z925" i="34"/>
  <c r="AA946" i="34"/>
  <c r="AB952" i="34"/>
  <c r="Z958" i="34"/>
  <c r="AB965" i="34"/>
  <c r="AA966" i="34"/>
  <c r="Z971" i="34"/>
  <c r="AB972" i="34"/>
  <c r="AA977" i="34"/>
  <c r="Z982" i="34"/>
  <c r="AB984" i="34"/>
  <c r="Z1008" i="34"/>
  <c r="Z1013" i="34"/>
  <c r="Z1014" i="34"/>
  <c r="AA1015" i="34"/>
  <c r="AB1016" i="34"/>
  <c r="AB1027" i="34"/>
  <c r="Z1029" i="34"/>
  <c r="Z1030" i="34"/>
  <c r="AA1031" i="34"/>
  <c r="AB1032" i="34"/>
  <c r="AB1038" i="34"/>
  <c r="AA1039" i="34"/>
  <c r="AA1040" i="34"/>
  <c r="AA1041" i="34"/>
  <c r="AB1042" i="34"/>
  <c r="AB1043" i="34"/>
  <c r="AA1044" i="34"/>
  <c r="AA1045" i="34"/>
  <c r="AB1046" i="34"/>
  <c r="AB1047" i="34"/>
  <c r="AB1048" i="34"/>
  <c r="AB1052" i="34"/>
  <c r="Z1060" i="34"/>
  <c r="AB1061" i="34"/>
  <c r="AA856" i="34"/>
  <c r="Z868" i="34"/>
  <c r="AB884" i="34"/>
  <c r="AB890" i="34"/>
  <c r="Z937" i="34"/>
  <c r="Z942" i="34"/>
  <c r="AB946" i="34"/>
  <c r="Z954" i="34"/>
  <c r="AA958" i="34"/>
  <c r="AB966" i="34"/>
  <c r="AA971" i="34"/>
  <c r="Z976" i="34"/>
  <c r="AB977" i="34"/>
  <c r="AA982" i="34"/>
  <c r="Z1001" i="34"/>
  <c r="Z1007" i="34"/>
  <c r="AA1008" i="34"/>
  <c r="Z1009" i="34"/>
  <c r="AA1013" i="34"/>
  <c r="AA1014" i="34"/>
  <c r="AB1015" i="34"/>
  <c r="AA1029" i="34"/>
  <c r="AA1030" i="34"/>
  <c r="AB1031" i="34"/>
  <c r="AB1039" i="34"/>
  <c r="AB1040" i="34"/>
  <c r="AB1041" i="34"/>
  <c r="AB1044" i="34"/>
  <c r="AB1045" i="34"/>
  <c r="Z1059" i="34"/>
  <c r="AA1060" i="34"/>
  <c r="AB862" i="34"/>
  <c r="AB868" i="34"/>
  <c r="AB934" i="34"/>
  <c r="AA942" i="34"/>
  <c r="AA954" i="34"/>
  <c r="AA960" i="34"/>
  <c r="Z969" i="34"/>
  <c r="Z970" i="34"/>
  <c r="AB971" i="34"/>
  <c r="AA976" i="34"/>
  <c r="AB982" i="34"/>
  <c r="AA1001" i="34"/>
  <c r="Z1002" i="34"/>
  <c r="AA1007" i="34"/>
  <c r="AB1008" i="34"/>
  <c r="AA1009" i="34"/>
  <c r="AB1013" i="34"/>
  <c r="AB1014" i="34"/>
  <c r="Z1026" i="34"/>
  <c r="AB1029" i="34"/>
  <c r="AB1030" i="34"/>
  <c r="AA850" i="34"/>
  <c r="AB900" i="34"/>
  <c r="AA911" i="34"/>
  <c r="AB927" i="34"/>
  <c r="Z936" i="34"/>
  <c r="Z951" i="34"/>
  <c r="AB960" i="34"/>
  <c r="AA964" i="34"/>
  <c r="AA969" i="34"/>
  <c r="AA970" i="34"/>
  <c r="Z975" i="34"/>
  <c r="AB976" i="34"/>
  <c r="Z981" i="34"/>
  <c r="Z1000" i="34"/>
  <c r="AB1001" i="34"/>
  <c r="AA1002" i="34"/>
  <c r="Z1003" i="34"/>
  <c r="AB1007" i="34"/>
  <c r="AB1009" i="34"/>
  <c r="Z1025" i="34"/>
  <c r="AA1026" i="34"/>
  <c r="Z1058" i="34"/>
  <c r="AB1059" i="34"/>
  <c r="AB830" i="34"/>
  <c r="AA864" i="34"/>
  <c r="AB873" i="34"/>
  <c r="Z876" i="34"/>
  <c r="Z889" i="34"/>
  <c r="Z892" i="34"/>
  <c r="AA895" i="34"/>
  <c r="AA904" i="34"/>
  <c r="Z918" i="34"/>
  <c r="AA932" i="34"/>
  <c r="AA936" i="34"/>
  <c r="Z948" i="34"/>
  <c r="AA951" i="34"/>
  <c r="AB964" i="34"/>
  <c r="AB969" i="34"/>
  <c r="AB970" i="34"/>
  <c r="AA975" i="34"/>
  <c r="AA981" i="34"/>
  <c r="Z986" i="34"/>
  <c r="Z997" i="34"/>
  <c r="Z998" i="34"/>
  <c r="Z999" i="34"/>
  <c r="AA1000" i="34"/>
  <c r="AB1002" i="34"/>
  <c r="AA1003" i="34"/>
  <c r="Z1006" i="34"/>
  <c r="Z1010" i="34"/>
  <c r="Z1011" i="34"/>
  <c r="Z1012" i="34"/>
  <c r="Z1024" i="34"/>
  <c r="AA1025" i="34"/>
  <c r="AB1026" i="34"/>
  <c r="AA1058" i="34"/>
  <c r="AB867" i="34"/>
  <c r="Z870" i="34"/>
  <c r="AB876" i="34"/>
  <c r="AB889" i="34"/>
  <c r="AB913" i="34"/>
  <c r="AB948" i="34"/>
  <c r="AA953" i="34"/>
  <c r="Z957" i="34"/>
  <c r="Z959" i="34"/>
  <c r="AA963" i="34"/>
  <c r="Z968" i="34"/>
  <c r="Z974" i="34"/>
  <c r="AB975" i="34"/>
  <c r="AB981" i="34"/>
  <c r="AA986" i="34"/>
  <c r="AA997" i="34"/>
  <c r="AA998" i="34"/>
  <c r="AA999" i="34"/>
  <c r="AB1000" i="34"/>
  <c r="AB1003" i="34"/>
  <c r="Z1005" i="34"/>
  <c r="AA1006" i="34"/>
  <c r="AA1010" i="34"/>
  <c r="AA1011" i="34"/>
  <c r="AA1012" i="34"/>
  <c r="Z1023" i="34"/>
  <c r="AA1024" i="34"/>
  <c r="AB1025" i="34"/>
  <c r="Z1057" i="34"/>
  <c r="AB1058" i="34"/>
  <c r="AA1080" i="34"/>
  <c r="Z1093" i="34"/>
  <c r="AB1094" i="34"/>
  <c r="AA1099" i="34"/>
  <c r="AB1101" i="34"/>
  <c r="Z1118" i="34"/>
  <c r="AB1119" i="34"/>
  <c r="AA1125" i="34"/>
  <c r="AB1126" i="34"/>
  <c r="AB1127" i="34"/>
  <c r="AB1128" i="34"/>
  <c r="AB1132" i="34"/>
  <c r="AB1135" i="34"/>
  <c r="Z1143" i="34"/>
  <c r="AB1144" i="34"/>
  <c r="AA1149" i="34"/>
  <c r="AB1150" i="34"/>
  <c r="AA1160" i="34"/>
  <c r="Z1161" i="34"/>
  <c r="AA854" i="34"/>
  <c r="AB870" i="34"/>
  <c r="AA883" i="34"/>
  <c r="AB924" i="34"/>
  <c r="Z939" i="34"/>
  <c r="AA945" i="34"/>
  <c r="AB953" i="34"/>
  <c r="AA957" i="34"/>
  <c r="AA959" i="34"/>
  <c r="AB963" i="34"/>
  <c r="AA968" i="34"/>
  <c r="AA974" i="34"/>
  <c r="Z980" i="34"/>
  <c r="Z985" i="34"/>
  <c r="AB986" i="34"/>
  <c r="Z994" i="34"/>
  <c r="Z996" i="34"/>
  <c r="AB997" i="34"/>
  <c r="AB998" i="34"/>
  <c r="AB999" i="34"/>
  <c r="AA1005" i="34"/>
  <c r="AB1006" i="34"/>
  <c r="AB1010" i="34"/>
  <c r="AB1011" i="34"/>
  <c r="AB1012" i="34"/>
  <c r="Z1022" i="34"/>
  <c r="AA1023" i="34"/>
  <c r="AB1024" i="34"/>
  <c r="Z1056" i="34"/>
  <c r="AA1057" i="34"/>
  <c r="Z1066" i="34"/>
  <c r="Z1071" i="34"/>
  <c r="Z1072" i="34"/>
  <c r="Z1073" i="34"/>
  <c r="Z1076" i="34"/>
  <c r="Z1078" i="34"/>
  <c r="Z1079" i="34"/>
  <c r="AB1080" i="34"/>
  <c r="Z1085" i="34"/>
  <c r="AB846" i="34"/>
  <c r="Z848" i="34"/>
  <c r="AB861" i="34"/>
  <c r="Z926" i="34"/>
  <c r="AA939" i="34"/>
  <c r="AA941" i="34"/>
  <c r="Z943" i="34"/>
  <c r="AB945" i="34"/>
  <c r="AB959" i="34"/>
  <c r="Z962" i="34"/>
  <c r="AB968" i="34"/>
  <c r="AB974" i="34"/>
  <c r="AA980" i="34"/>
  <c r="AA985" i="34"/>
  <c r="Z987" i="34"/>
  <c r="Z992" i="34"/>
  <c r="Z993" i="34"/>
  <c r="AA994" i="34"/>
  <c r="AA996" i="34"/>
  <c r="AB1005" i="34"/>
  <c r="Z1019" i="34"/>
  <c r="AA872" i="34"/>
  <c r="AA875" i="34"/>
  <c r="Z878" i="34"/>
  <c r="Z888" i="34"/>
  <c r="Z891" i="34"/>
  <c r="Z894" i="34"/>
  <c r="AB926" i="34"/>
  <c r="AB941" i="34"/>
  <c r="AB943" i="34"/>
  <c r="AA950" i="34"/>
  <c r="AA962" i="34"/>
  <c r="Z973" i="34"/>
  <c r="Z978" i="34"/>
  <c r="Z979" i="34"/>
  <c r="AB980" i="34"/>
  <c r="AB985" i="34"/>
  <c r="AA987" i="34"/>
  <c r="AA992" i="34"/>
  <c r="AA993" i="34"/>
  <c r="AB994" i="34"/>
  <c r="AB996" i="34"/>
  <c r="Z1018" i="34"/>
  <c r="AA1019" i="34"/>
  <c r="AA1021" i="34"/>
  <c r="AB1022" i="34"/>
  <c r="Z1034" i="34"/>
  <c r="Z1035" i="34"/>
  <c r="Z1053" i="34"/>
  <c r="AA1054" i="34"/>
  <c r="AA1055" i="34"/>
  <c r="AB1056" i="34"/>
  <c r="Z1063" i="34"/>
  <c r="AA1064" i="34"/>
  <c r="AA1065" i="34"/>
  <c r="AB1066" i="34"/>
  <c r="AA1068" i="34"/>
  <c r="AA1069" i="34"/>
  <c r="AA1070" i="34"/>
  <c r="AB1071" i="34"/>
  <c r="AB1072" i="34"/>
  <c r="AB1073" i="34"/>
  <c r="Z1074" i="34"/>
  <c r="AB1076" i="34"/>
  <c r="AA1077" i="34"/>
  <c r="AB1078" i="34"/>
  <c r="AB1079" i="34"/>
  <c r="Z1084" i="34"/>
  <c r="AB1085" i="34"/>
  <c r="Z1086" i="34"/>
  <c r="AA1092" i="34"/>
  <c r="AA1117" i="34"/>
  <c r="AA1122" i="34"/>
  <c r="Z1142" i="34"/>
  <c r="AB837" i="34"/>
  <c r="Z855" i="34"/>
  <c r="AB858" i="34"/>
  <c r="AA863" i="34"/>
  <c r="Z869" i="34"/>
  <c r="AB888" i="34"/>
  <c r="AB894" i="34"/>
  <c r="AB899" i="34"/>
  <c r="Z903" i="34"/>
  <c r="Z933" i="34"/>
  <c r="Z938" i="34"/>
  <c r="AB950" i="34"/>
  <c r="AA955" i="34"/>
  <c r="Z956" i="34"/>
  <c r="AA961" i="34"/>
  <c r="AB962" i="34"/>
  <c r="Z967" i="34"/>
  <c r="AA973" i="34"/>
  <c r="AA978" i="34"/>
  <c r="AA979" i="34"/>
  <c r="Z983" i="34"/>
  <c r="AB987" i="34"/>
  <c r="Z989" i="34"/>
  <c r="Z990" i="34"/>
  <c r="Z991" i="34"/>
  <c r="AB992" i="34"/>
  <c r="AB993" i="34"/>
  <c r="Z1017" i="34"/>
  <c r="AA1018" i="34"/>
  <c r="AB1019" i="34"/>
  <c r="AB1021" i="34"/>
  <c r="Z1028" i="34"/>
  <c r="Z1033" i="34"/>
  <c r="AA1034" i="34"/>
  <c r="AA1035" i="34"/>
  <c r="AA1053" i="34"/>
  <c r="AB1054" i="34"/>
  <c r="AB1055" i="34"/>
  <c r="Z1062" i="34"/>
  <c r="AA1063" i="34"/>
  <c r="AB1064" i="34"/>
  <c r="AB1065" i="34"/>
  <c r="AB1068" i="34"/>
  <c r="AB1069" i="34"/>
  <c r="AB1070" i="34"/>
  <c r="AA1074" i="34"/>
  <c r="Z1075" i="34"/>
  <c r="AB1077" i="34"/>
  <c r="AA1084" i="34"/>
  <c r="AA1086" i="34"/>
  <c r="Z1091" i="34"/>
  <c r="AB1092" i="34"/>
  <c r="Z1109" i="34"/>
  <c r="Z1111" i="34"/>
  <c r="Z1116" i="34"/>
  <c r="AB1117" i="34"/>
  <c r="AB1122" i="34"/>
  <c r="Z843" i="34"/>
  <c r="Z852" i="34"/>
  <c r="AB869" i="34"/>
  <c r="AA912" i="34"/>
  <c r="AB933" i="34"/>
  <c r="AB938" i="34"/>
  <c r="Z947" i="34"/>
  <c r="AB949" i="34"/>
  <c r="AB955" i="34"/>
  <c r="AA956" i="34"/>
  <c r="AB961" i="34"/>
  <c r="Z965" i="34"/>
  <c r="AA967" i="34"/>
  <c r="Z972" i="34"/>
  <c r="AB973" i="34"/>
  <c r="AB978" i="34"/>
  <c r="AB979" i="34"/>
  <c r="AA983" i="34"/>
  <c r="Z984" i="34"/>
  <c r="AA989" i="34"/>
  <c r="AA990" i="34"/>
  <c r="AA991" i="34"/>
  <c r="Z1016" i="34"/>
  <c r="AA1017" i="34"/>
  <c r="AB1018" i="34"/>
  <c r="Z1027" i="34"/>
  <c r="AA1028" i="34"/>
  <c r="Z1032" i="34"/>
  <c r="AA1033" i="34"/>
  <c r="AB1034" i="34"/>
  <c r="AB1035" i="34"/>
  <c r="Z1038" i="34"/>
  <c r="Z847" i="34"/>
  <c r="AB849" i="34"/>
  <c r="AB852" i="34"/>
  <c r="Z859" i="34"/>
  <c r="Z882" i="34"/>
  <c r="AB919" i="34"/>
  <c r="Z923" i="34"/>
  <c r="Z946" i="34"/>
  <c r="AA947" i="34"/>
  <c r="Z952" i="34"/>
  <c r="AB956" i="34"/>
  <c r="AA965" i="34"/>
  <c r="Z966" i="34"/>
  <c r="AB967" i="34"/>
  <c r="AA972" i="34"/>
  <c r="Z977" i="34"/>
  <c r="AB983" i="34"/>
  <c r="AA984" i="34"/>
  <c r="AB989" i="34"/>
  <c r="AB990" i="34"/>
  <c r="AB991" i="34"/>
  <c r="Z1015" i="34"/>
  <c r="AA1016" i="34"/>
  <c r="AB1017" i="34"/>
  <c r="AA1027" i="34"/>
  <c r="AB1028" i="34"/>
  <c r="Z1031" i="34"/>
  <c r="AA1032" i="34"/>
  <c r="AB1033" i="34"/>
  <c r="AA1038" i="34"/>
  <c r="Z1039" i="34"/>
  <c r="Z1040" i="34"/>
  <c r="Z1041" i="34"/>
  <c r="AA1042" i="34"/>
  <c r="AA1043" i="34"/>
  <c r="Z1044" i="34"/>
  <c r="AA1056" i="34"/>
  <c r="Z1064" i="34"/>
  <c r="AA1071" i="34"/>
  <c r="AA1076" i="34"/>
  <c r="AA1082" i="34"/>
  <c r="AB1086" i="34"/>
  <c r="Z1087" i="34"/>
  <c r="AA1090" i="34"/>
  <c r="Z1096" i="34"/>
  <c r="AA1103" i="34"/>
  <c r="Z1104" i="34"/>
  <c r="AA1111" i="34"/>
  <c r="AA1113" i="34"/>
  <c r="AA1115" i="34"/>
  <c r="AA1121" i="34"/>
  <c r="AB1124" i="34"/>
  <c r="AA1141" i="34"/>
  <c r="AB1154" i="34"/>
  <c r="Z1160" i="34"/>
  <c r="AA1161" i="34"/>
  <c r="AB1166" i="34"/>
  <c r="AB1169" i="34"/>
  <c r="AB1173" i="34"/>
  <c r="AA1174" i="34"/>
  <c r="AB1175" i="34"/>
  <c r="AB1180" i="34"/>
  <c r="AB1082" i="34"/>
  <c r="AA1085" i="34"/>
  <c r="AA1087" i="34"/>
  <c r="AB1090" i="34"/>
  <c r="AA1093" i="34"/>
  <c r="AA1096" i="34"/>
  <c r="Z1097" i="34"/>
  <c r="Z1098" i="34"/>
  <c r="Z1099" i="34"/>
  <c r="AB1103" i="34"/>
  <c r="AA1104" i="34"/>
  <c r="AB1111" i="34"/>
  <c r="AB1113" i="34"/>
  <c r="Z1114" i="34"/>
  <c r="AB1115" i="34"/>
  <c r="AA1118" i="34"/>
  <c r="AB1121" i="34"/>
  <c r="Z1128" i="34"/>
  <c r="Z1135" i="34"/>
  <c r="Z1140" i="34"/>
  <c r="AB1141" i="34"/>
  <c r="Z1144" i="34"/>
  <c r="Z1151" i="34"/>
  <c r="Z1152" i="34"/>
  <c r="Z1153" i="34"/>
  <c r="AB1160" i="34"/>
  <c r="AB1161" i="34"/>
  <c r="Z1165" i="34"/>
  <c r="Z1172" i="34"/>
  <c r="AB1174" i="34"/>
  <c r="Z1188" i="34"/>
  <c r="AB1189" i="34"/>
  <c r="AB1191" i="34"/>
  <c r="AA1192" i="34"/>
  <c r="AB1202" i="34"/>
  <c r="AB1207" i="34"/>
  <c r="AB1211" i="34"/>
  <c r="AB1212" i="34"/>
  <c r="AB1219" i="34"/>
  <c r="AB1227" i="34"/>
  <c r="AB1228" i="34"/>
  <c r="AA1229" i="34"/>
  <c r="Z1230" i="34"/>
  <c r="AA1235" i="34"/>
  <c r="AB1241" i="34"/>
  <c r="AB1023" i="34"/>
  <c r="AB1053" i="34"/>
  <c r="AB1087" i="34"/>
  <c r="Z1088" i="34"/>
  <c r="Z1089" i="34"/>
  <c r="AB1093" i="34"/>
  <c r="AB1096" i="34"/>
  <c r="AA1097" i="34"/>
  <c r="AA1098" i="34"/>
  <c r="AB1099" i="34"/>
  <c r="AB1104" i="34"/>
  <c r="AA1109" i="34"/>
  <c r="Z1112" i="34"/>
  <c r="AA1114" i="34"/>
  <c r="AB1118" i="34"/>
  <c r="AA1128" i="34"/>
  <c r="Z1133" i="34"/>
  <c r="Z1134" i="34"/>
  <c r="AA1135" i="34"/>
  <c r="AA1140" i="34"/>
  <c r="AA1144" i="34"/>
  <c r="AA1151" i="34"/>
  <c r="AA1152" i="34"/>
  <c r="AA1153" i="34"/>
  <c r="Z1164" i="34"/>
  <c r="AA1165" i="34"/>
  <c r="Z1171" i="34"/>
  <c r="AA1172" i="34"/>
  <c r="Z1043" i="34"/>
  <c r="Z1045" i="34"/>
  <c r="Z1047" i="34"/>
  <c r="Z1061" i="34"/>
  <c r="AA1066" i="34"/>
  <c r="AA1079" i="34"/>
  <c r="AA1088" i="34"/>
  <c r="AA1089" i="34"/>
  <c r="Z1095" i="34"/>
  <c r="AB1097" i="34"/>
  <c r="AB1098" i="34"/>
  <c r="Z1102" i="34"/>
  <c r="AB1109" i="34"/>
  <c r="AA1112" i="34"/>
  <c r="AB1114" i="34"/>
  <c r="Z1127" i="34"/>
  <c r="AA1133" i="34"/>
  <c r="AA1134" i="34"/>
  <c r="AB1140" i="34"/>
  <c r="AB1151" i="34"/>
  <c r="AB1152" i="34"/>
  <c r="AB1153" i="34"/>
  <c r="AA1164" i="34"/>
  <c r="AB1165" i="34"/>
  <c r="AA1171" i="34"/>
  <c r="AB1172" i="34"/>
  <c r="AA1187" i="34"/>
  <c r="AB1188" i="34"/>
  <c r="AA1197" i="34"/>
  <c r="AA1201" i="34"/>
  <c r="AA1206" i="34"/>
  <c r="AA1210" i="34"/>
  <c r="Z1215" i="34"/>
  <c r="AA1218" i="34"/>
  <c r="AA1222" i="34"/>
  <c r="AA1226" i="34"/>
  <c r="AB1230" i="34"/>
  <c r="Z1231" i="34"/>
  <c r="Z1232" i="34"/>
  <c r="Z1233" i="34"/>
  <c r="Z1234" i="34"/>
  <c r="AA1240" i="34"/>
  <c r="AA1244" i="34"/>
  <c r="AA1256" i="34"/>
  <c r="AA1260" i="34"/>
  <c r="AA1269" i="34"/>
  <c r="Z1272" i="34"/>
  <c r="AA1273" i="34"/>
  <c r="Z1274" i="34"/>
  <c r="Z1275" i="34"/>
  <c r="AA1276" i="34"/>
  <c r="AB1277" i="34"/>
  <c r="AB1280" i="34"/>
  <c r="AA1281" i="34"/>
  <c r="AA1282" i="34"/>
  <c r="AA1283" i="34"/>
  <c r="AA1284" i="34"/>
  <c r="AA1285" i="34"/>
  <c r="AA1286" i="34"/>
  <c r="AA1287" i="34"/>
  <c r="Z1288" i="34"/>
  <c r="Z1291" i="34"/>
  <c r="AA1292" i="34"/>
  <c r="AB1293" i="34"/>
  <c r="AB1320" i="34"/>
  <c r="AB1321" i="34"/>
  <c r="AB1322" i="34"/>
  <c r="AB1323" i="34"/>
  <c r="AA1324" i="34"/>
  <c r="AA1325" i="34"/>
  <c r="AA1326" i="34"/>
  <c r="AA1327" i="34"/>
  <c r="AA1328" i="34"/>
  <c r="AB1336" i="34"/>
  <c r="Z1021" i="34"/>
  <c r="AA1047" i="34"/>
  <c r="AA1061" i="34"/>
  <c r="Z1070" i="34"/>
  <c r="AA1075" i="34"/>
  <c r="Z1081" i="34"/>
  <c r="AB1088" i="34"/>
  <c r="AB1089" i="34"/>
  <c r="AA1095" i="34"/>
  <c r="AA1102" i="34"/>
  <c r="Z1107" i="34"/>
  <c r="Z1110" i="34"/>
  <c r="AB1112" i="34"/>
  <c r="AA1127" i="34"/>
  <c r="AB1133" i="34"/>
  <c r="AB1134" i="34"/>
  <c r="Z1139" i="34"/>
  <c r="Z1158" i="34"/>
  <c r="Z1159" i="34"/>
  <c r="AB1164" i="34"/>
  <c r="AB1171" i="34"/>
  <c r="Z1186" i="34"/>
  <c r="AB1187" i="34"/>
  <c r="Z1196" i="34"/>
  <c r="AB1197" i="34"/>
  <c r="AB1201" i="34"/>
  <c r="AB1206" i="34"/>
  <c r="AB1210" i="34"/>
  <c r="AA1215" i="34"/>
  <c r="AB1218" i="34"/>
  <c r="AB1222" i="34"/>
  <c r="Z1225" i="34"/>
  <c r="AB1226" i="34"/>
  <c r="AA1231" i="34"/>
  <c r="AA1232" i="34"/>
  <c r="AA1233" i="34"/>
  <c r="AA1234" i="34"/>
  <c r="AB1240" i="34"/>
  <c r="Z1055" i="34"/>
  <c r="AA1059" i="34"/>
  <c r="AB1063" i="34"/>
  <c r="AB1074" i="34"/>
  <c r="AB1075" i="34"/>
  <c r="AA1081" i="34"/>
  <c r="AB1084" i="34"/>
  <c r="Z1092" i="34"/>
  <c r="AB1095" i="34"/>
  <c r="AB1102" i="34"/>
  <c r="AA1107" i="34"/>
  <c r="Z1108" i="34"/>
  <c r="AA1110" i="34"/>
  <c r="Z1117" i="34"/>
  <c r="AA1139" i="34"/>
  <c r="AA1143" i="34"/>
  <c r="Z1147" i="34"/>
  <c r="Z1150" i="34"/>
  <c r="AA1158" i="34"/>
  <c r="AA1159" i="34"/>
  <c r="Z1163" i="34"/>
  <c r="Z1177" i="34"/>
  <c r="Z1185" i="34"/>
  <c r="AA1186" i="34"/>
  <c r="AA1196" i="34"/>
  <c r="Z1198" i="34"/>
  <c r="Z1199" i="34"/>
  <c r="Z1200" i="34"/>
  <c r="Z1204" i="34"/>
  <c r="Z1205" i="34"/>
  <c r="Z1209" i="34"/>
  <c r="Z1214" i="34"/>
  <c r="AB1215" i="34"/>
  <c r="Z1216" i="34"/>
  <c r="Z1217" i="34"/>
  <c r="Z1221" i="34"/>
  <c r="AA1225" i="34"/>
  <c r="AA1073" i="34"/>
  <c r="AB1081" i="34"/>
  <c r="AB1107" i="34"/>
  <c r="AA1108" i="34"/>
  <c r="AB1110" i="34"/>
  <c r="Z1126" i="34"/>
  <c r="Z1132" i="34"/>
  <c r="AB1139" i="34"/>
  <c r="AB1143" i="34"/>
  <c r="AA1147" i="34"/>
  <c r="Z1148" i="34"/>
  <c r="AA1150" i="34"/>
  <c r="Z1156" i="34"/>
  <c r="Z1157" i="34"/>
  <c r="AB1158" i="34"/>
  <c r="AB1159" i="34"/>
  <c r="AA1163" i="34"/>
  <c r="Z1170" i="34"/>
  <c r="AA1177" i="34"/>
  <c r="Z1178" i="34"/>
  <c r="AB1057" i="34"/>
  <c r="Z1069" i="34"/>
  <c r="AA1078" i="34"/>
  <c r="Z1083" i="34"/>
  <c r="Z1101" i="34"/>
  <c r="Z1106" i="34"/>
  <c r="AB1108" i="34"/>
  <c r="AA1126" i="34"/>
  <c r="Z1131" i="34"/>
  <c r="AA1132" i="34"/>
  <c r="Z1138" i="34"/>
  <c r="AB1147" i="34"/>
  <c r="AA1148" i="34"/>
  <c r="Z1149" i="34"/>
  <c r="AA1156" i="34"/>
  <c r="AA1157" i="34"/>
  <c r="AB1163" i="34"/>
  <c r="AA1170" i="34"/>
  <c r="AB1177" i="34"/>
  <c r="AA1178" i="34"/>
  <c r="AA1183" i="34"/>
  <c r="Z1184" i="34"/>
  <c r="AB1185" i="34"/>
  <c r="Z1046" i="34"/>
  <c r="Z1065" i="34"/>
  <c r="AA1083" i="34"/>
  <c r="AA1091" i="34"/>
  <c r="Z1094" i="34"/>
  <c r="Z1100" i="34"/>
  <c r="AA1101" i="34"/>
  <c r="Z1105" i="34"/>
  <c r="AA1106" i="34"/>
  <c r="AA1116" i="34"/>
  <c r="Z1119" i="34"/>
  <c r="Z1122" i="34"/>
  <c r="AA1131" i="34"/>
  <c r="AA1138" i="34"/>
  <c r="AB1148" i="34"/>
  <c r="AB1149" i="34"/>
  <c r="Z1155" i="34"/>
  <c r="AB1156" i="34"/>
  <c r="AB1157" i="34"/>
  <c r="Z1162" i="34"/>
  <c r="Z1167" i="34"/>
  <c r="AB1170" i="34"/>
  <c r="AB1178" i="34"/>
  <c r="Z1179" i="34"/>
  <c r="AB1183" i="34"/>
  <c r="AA1184" i="34"/>
  <c r="Z1194" i="34"/>
  <c r="AB1195" i="34"/>
  <c r="Z1203" i="34"/>
  <c r="Z1208" i="34"/>
  <c r="Z1213" i="34"/>
  <c r="Z1220" i="34"/>
  <c r="AA1224" i="34"/>
  <c r="Z1242" i="34"/>
  <c r="Z1246" i="34"/>
  <c r="AA1249" i="34"/>
  <c r="AA1022" i="34"/>
  <c r="Z1042" i="34"/>
  <c r="AA1046" i="34"/>
  <c r="Z1052" i="34"/>
  <c r="Z1054" i="34"/>
  <c r="AA1072" i="34"/>
  <c r="AB1083" i="34"/>
  <c r="AB1091" i="34"/>
  <c r="AA1094" i="34"/>
  <c r="AA1100" i="34"/>
  <c r="AA1105" i="34"/>
  <c r="AB1106" i="34"/>
  <c r="AB1116" i="34"/>
  <c r="AA1119" i="34"/>
  <c r="Z1129" i="34"/>
  <c r="Z1130" i="34"/>
  <c r="AB1131" i="34"/>
  <c r="Z1136" i="34"/>
  <c r="Z1137" i="34"/>
  <c r="AB1138" i="34"/>
  <c r="AA1142" i="34"/>
  <c r="Z1145" i="34"/>
  <c r="Z1146" i="34"/>
  <c r="AA1155" i="34"/>
  <c r="AA1162" i="34"/>
  <c r="AA1167" i="34"/>
  <c r="Z1168" i="34"/>
  <c r="Z1176" i="34"/>
  <c r="AA1179" i="34"/>
  <c r="Z1181" i="34"/>
  <c r="Z1182" i="34"/>
  <c r="AB1184" i="34"/>
  <c r="AA1194" i="34"/>
  <c r="AA1203" i="34"/>
  <c r="AA1208" i="34"/>
  <c r="AA1213" i="34"/>
  <c r="AA1220" i="34"/>
  <c r="AB1224" i="34"/>
  <c r="Z1236" i="34"/>
  <c r="Z1237" i="34"/>
  <c r="AA1242" i="34"/>
  <c r="AA1246" i="34"/>
  <c r="AB1249" i="34"/>
  <c r="Z1250" i="34"/>
  <c r="Z1251" i="34"/>
  <c r="AA1254" i="34"/>
  <c r="AA1258" i="34"/>
  <c r="AB1267" i="34"/>
  <c r="Z1301" i="34"/>
  <c r="Z1302" i="34"/>
  <c r="AA1303" i="34"/>
  <c r="Z1304" i="34"/>
  <c r="Z1305" i="34"/>
  <c r="Z1306" i="34"/>
  <c r="Z1307" i="34"/>
  <c r="Z1308" i="34"/>
  <c r="Z1309" i="34"/>
  <c r="Z1310" i="34"/>
  <c r="Z1311" i="34"/>
  <c r="Z1312" i="34"/>
  <c r="Z1313" i="34"/>
  <c r="Z1048" i="34"/>
  <c r="AA1052" i="34"/>
  <c r="AA1062" i="34"/>
  <c r="Z1068" i="34"/>
  <c r="Z1077" i="34"/>
  <c r="Z1080" i="34"/>
  <c r="AB1100" i="34"/>
  <c r="AB1105" i="34"/>
  <c r="Z1124" i="34"/>
  <c r="Z1125" i="34"/>
  <c r="AA1129" i="34"/>
  <c r="AA1130" i="34"/>
  <c r="AA1136" i="34"/>
  <c r="AA1137" i="34"/>
  <c r="AB1142" i="34"/>
  <c r="AA1145" i="34"/>
  <c r="AA1146" i="34"/>
  <c r="Z1154" i="34"/>
  <c r="AB1155" i="34"/>
  <c r="AB1162" i="34"/>
  <c r="Z1166" i="34"/>
  <c r="AB1167" i="34"/>
  <c r="AA1168" i="34"/>
  <c r="Z1169" i="34"/>
  <c r="Z1173" i="34"/>
  <c r="Z1175" i="34"/>
  <c r="AA1176" i="34"/>
  <c r="AB1179" i="34"/>
  <c r="Z1180" i="34"/>
  <c r="AA1181" i="34"/>
  <c r="AA1182" i="34"/>
  <c r="Z1193" i="34"/>
  <c r="AB1194" i="34"/>
  <c r="AB1203" i="34"/>
  <c r="AB1208" i="34"/>
  <c r="AB1213" i="34"/>
  <c r="AB1220" i="34"/>
  <c r="Z1223" i="34"/>
  <c r="AA1236" i="34"/>
  <c r="AA1237" i="34"/>
  <c r="AB1242" i="34"/>
  <c r="AB1246" i="34"/>
  <c r="AA1250" i="34"/>
  <c r="AA1251" i="34"/>
  <c r="Z1252" i="34"/>
  <c r="AA1048" i="34"/>
  <c r="AB1060" i="34"/>
  <c r="AB1062" i="34"/>
  <c r="Z1082" i="34"/>
  <c r="Z1090" i="34"/>
  <c r="Z1103" i="34"/>
  <c r="Z1113" i="34"/>
  <c r="Z1115" i="34"/>
  <c r="Z1121" i="34"/>
  <c r="AA1124" i="34"/>
  <c r="AB1125" i="34"/>
  <c r="AB1129" i="34"/>
  <c r="AB1130" i="34"/>
  <c r="AB1136" i="34"/>
  <c r="AB1137" i="34"/>
  <c r="Z1141" i="34"/>
  <c r="AB1145" i="34"/>
  <c r="AB1146" i="34"/>
  <c r="AA1154" i="34"/>
  <c r="AA1166" i="34"/>
  <c r="AB1168" i="34"/>
  <c r="AA1169" i="34"/>
  <c r="AA1173" i="34"/>
  <c r="Z1174" i="34"/>
  <c r="AA1175" i="34"/>
  <c r="AB1176" i="34"/>
  <c r="AA1180" i="34"/>
  <c r="AB1181" i="34"/>
  <c r="AB1182" i="34"/>
  <c r="Z1189" i="34"/>
  <c r="Z1191" i="34"/>
  <c r="AA1193" i="34"/>
  <c r="Z1187" i="34"/>
  <c r="AA1189" i="34"/>
  <c r="AA1198" i="34"/>
  <c r="AA1204" i="34"/>
  <c r="AB1216" i="34"/>
  <c r="Z1218" i="34"/>
  <c r="AA1223" i="34"/>
  <c r="AB1245" i="34"/>
  <c r="Z1247" i="34"/>
  <c r="Z1253" i="34"/>
  <c r="Z1256" i="34"/>
  <c r="Z1259" i="34"/>
  <c r="AB1269" i="34"/>
  <c r="Z1270" i="34"/>
  <c r="AA1271" i="34"/>
  <c r="AA1277" i="34"/>
  <c r="Z1290" i="34"/>
  <c r="Z1296" i="34"/>
  <c r="AA1297" i="34"/>
  <c r="AB1298" i="34"/>
  <c r="Z1303" i="34"/>
  <c r="AA1304" i="34"/>
  <c r="AA1310" i="34"/>
  <c r="Z1322" i="34"/>
  <c r="AA1323" i="34"/>
  <c r="AB1324" i="34"/>
  <c r="AB1330" i="34"/>
  <c r="AA1331" i="34"/>
  <c r="Z1332" i="34"/>
  <c r="AA1343" i="34"/>
  <c r="AB1350" i="34"/>
  <c r="Z1351" i="34"/>
  <c r="AA1359" i="34"/>
  <c r="AA1366" i="34"/>
  <c r="AA1374" i="34"/>
  <c r="AB1380" i="34"/>
  <c r="AA1381" i="34"/>
  <c r="Z1382" i="34"/>
  <c r="AB1388" i="34"/>
  <c r="AA1389" i="34"/>
  <c r="AB1395" i="34"/>
  <c r="AA1396" i="34"/>
  <c r="Z1397" i="34"/>
  <c r="Z1197" i="34"/>
  <c r="AB1198" i="34"/>
  <c r="AB1204" i="34"/>
  <c r="Z1206" i="34"/>
  <c r="AB1223" i="34"/>
  <c r="Z1229" i="34"/>
  <c r="AA1247" i="34"/>
  <c r="AA1252" i="34"/>
  <c r="AA1253" i="34"/>
  <c r="AB1256" i="34"/>
  <c r="AA1259" i="34"/>
  <c r="AA1270" i="34"/>
  <c r="AB1271" i="34"/>
  <c r="Z1276" i="34"/>
  <c r="Z1289" i="34"/>
  <c r="AA1290" i="34"/>
  <c r="AA1296" i="34"/>
  <c r="AB1297" i="34"/>
  <c r="AB1303" i="34"/>
  <c r="AB1304" i="34"/>
  <c r="AB1310" i="34"/>
  <c r="Z1319" i="34"/>
  <c r="Z1321" i="34"/>
  <c r="AA1322" i="34"/>
  <c r="AB1331" i="34"/>
  <c r="AA1332" i="34"/>
  <c r="Z1333" i="34"/>
  <c r="Z1334" i="34"/>
  <c r="Z1335" i="34"/>
  <c r="AB1343" i="34"/>
  <c r="AA1351" i="34"/>
  <c r="AB1359" i="34"/>
  <c r="Z1360" i="34"/>
  <c r="AB1366" i="34"/>
  <c r="Z1367" i="34"/>
  <c r="AB1374" i="34"/>
  <c r="Z1375" i="34"/>
  <c r="AB1381" i="34"/>
  <c r="AA1382" i="34"/>
  <c r="AB1389" i="34"/>
  <c r="Z1390" i="34"/>
  <c r="AB1396" i="34"/>
  <c r="AA1397" i="34"/>
  <c r="AA1191" i="34"/>
  <c r="Z1195" i="34"/>
  <c r="Z1202" i="34"/>
  <c r="Z1211" i="34"/>
  <c r="AB1229" i="34"/>
  <c r="AB1233" i="34"/>
  <c r="AB1247" i="34"/>
  <c r="AB1252" i="34"/>
  <c r="AB1253" i="34"/>
  <c r="AB1259" i="34"/>
  <c r="Z1268" i="34"/>
  <c r="AB1270" i="34"/>
  <c r="AB1276" i="34"/>
  <c r="Z1287" i="34"/>
  <c r="AA1288" i="34"/>
  <c r="AA1289" i="34"/>
  <c r="AB1290" i="34"/>
  <c r="Z1295" i="34"/>
  <c r="AB1296" i="34"/>
  <c r="AA1309" i="34"/>
  <c r="Z1318" i="34"/>
  <c r="AA1319" i="34"/>
  <c r="Z1320" i="34"/>
  <c r="AA1321" i="34"/>
  <c r="AB1332" i="34"/>
  <c r="AA1333" i="34"/>
  <c r="AA1334" i="34"/>
  <c r="AA1335" i="34"/>
  <c r="Z1336" i="34"/>
  <c r="Z1344" i="34"/>
  <c r="AB1351" i="34"/>
  <c r="Z1352" i="34"/>
  <c r="AA1360" i="34"/>
  <c r="AA1367" i="34"/>
  <c r="Z1368" i="34"/>
  <c r="AA1375" i="34"/>
  <c r="Z1183" i="34"/>
  <c r="AA1185" i="34"/>
  <c r="AA1195" i="34"/>
  <c r="AA1202" i="34"/>
  <c r="AA1211" i="34"/>
  <c r="AA1221" i="34"/>
  <c r="Z1226" i="34"/>
  <c r="Z1235" i="34"/>
  <c r="Z1240" i="34"/>
  <c r="Z1244" i="34"/>
  <c r="AB1251" i="34"/>
  <c r="AA1268" i="34"/>
  <c r="Z1286" i="34"/>
  <c r="AB1287" i="34"/>
  <c r="AB1288" i="34"/>
  <c r="AB1289" i="34"/>
  <c r="Z1294" i="34"/>
  <c r="AA1295" i="34"/>
  <c r="AA1302" i="34"/>
  <c r="AB1309" i="34"/>
  <c r="Z1317" i="34"/>
  <c r="AA1318" i="34"/>
  <c r="AB1319" i="34"/>
  <c r="AA1320" i="34"/>
  <c r="AB1333" i="34"/>
  <c r="AB1334" i="34"/>
  <c r="AB1335" i="34"/>
  <c r="AA1336" i="34"/>
  <c r="AA1344" i="34"/>
  <c r="AA1352" i="34"/>
  <c r="Z1353" i="34"/>
  <c r="AB1360" i="34"/>
  <c r="Z1361" i="34"/>
  <c r="AB1367" i="34"/>
  <c r="AA1368" i="34"/>
  <c r="AB1375" i="34"/>
  <c r="Z1376" i="34"/>
  <c r="AA1383" i="34"/>
  <c r="Z1384" i="34"/>
  <c r="AB1390" i="34"/>
  <c r="AA1391" i="34"/>
  <c r="Z1392" i="34"/>
  <c r="AA1398" i="34"/>
  <c r="AA1406" i="34"/>
  <c r="AB1193" i="34"/>
  <c r="AA1200" i="34"/>
  <c r="AA1209" i="34"/>
  <c r="AB1221" i="34"/>
  <c r="Z1228" i="34"/>
  <c r="AB1235" i="34"/>
  <c r="AB1244" i="34"/>
  <c r="Z1255" i="34"/>
  <c r="Z1258" i="34"/>
  <c r="Z1261" i="34"/>
  <c r="AB1268" i="34"/>
  <c r="AA1275" i="34"/>
  <c r="Z1285" i="34"/>
  <c r="AB1286" i="34"/>
  <c r="AA1294" i="34"/>
  <c r="AB1295" i="34"/>
  <c r="AB1302" i="34"/>
  <c r="AA1308" i="34"/>
  <c r="Z1316" i="34"/>
  <c r="AA1317" i="34"/>
  <c r="AB1318" i="34"/>
  <c r="Z1337" i="34"/>
  <c r="AB1344" i="34"/>
  <c r="Z1345" i="34"/>
  <c r="AB1352" i="34"/>
  <c r="AA1353" i="34"/>
  <c r="AA1361" i="34"/>
  <c r="AB1368" i="34"/>
  <c r="Z1369" i="34"/>
  <c r="AA1376" i="34"/>
  <c r="AB1383" i="34"/>
  <c r="AB1200" i="34"/>
  <c r="AB1209" i="34"/>
  <c r="Z1219" i="34"/>
  <c r="Z1224" i="34"/>
  <c r="AA1228" i="34"/>
  <c r="AB1237" i="34"/>
  <c r="AA1255" i="34"/>
  <c r="AB1258" i="34"/>
  <c r="AA1261" i="34"/>
  <c r="AB1275" i="34"/>
  <c r="Z1284" i="34"/>
  <c r="AB1285" i="34"/>
  <c r="Z1293" i="34"/>
  <c r="AB1294" i="34"/>
  <c r="AA1301" i="34"/>
  <c r="AB1308" i="34"/>
  <c r="Z1315" i="34"/>
  <c r="AA1316" i="34"/>
  <c r="AB1317" i="34"/>
  <c r="AA1337" i="34"/>
  <c r="AA1345" i="34"/>
  <c r="AB1353" i="34"/>
  <c r="Z1354" i="34"/>
  <c r="AB1361" i="34"/>
  <c r="AA1369" i="34"/>
  <c r="AA1188" i="34"/>
  <c r="Z1207" i="34"/>
  <c r="AA1219" i="34"/>
  <c r="AB1232" i="34"/>
  <c r="AB1250" i="34"/>
  <c r="AB1255" i="34"/>
  <c r="AB1261" i="34"/>
  <c r="Z1265" i="34"/>
  <c r="Z1266" i="34"/>
  <c r="Z1267" i="34"/>
  <c r="Z1273" i="34"/>
  <c r="AA1274" i="34"/>
  <c r="Z1283" i="34"/>
  <c r="AB1284" i="34"/>
  <c r="AA1293" i="34"/>
  <c r="AB1301" i="34"/>
  <c r="AA1307" i="34"/>
  <c r="AA1313" i="34"/>
  <c r="Z1314" i="34"/>
  <c r="AA1315" i="34"/>
  <c r="AB1316" i="34"/>
  <c r="AB1337" i="34"/>
  <c r="AB1345" i="34"/>
  <c r="AA1207" i="34"/>
  <c r="AA1217" i="34"/>
  <c r="Z1249" i="34"/>
  <c r="AA1265" i="34"/>
  <c r="AA1266" i="34"/>
  <c r="AA1267" i="34"/>
  <c r="AB1273" i="34"/>
  <c r="AB1274" i="34"/>
  <c r="Z1282" i="34"/>
  <c r="AB1283" i="34"/>
  <c r="Z1292" i="34"/>
  <c r="Z1300" i="34"/>
  <c r="AB1307" i="34"/>
  <c r="AB1313" i="34"/>
  <c r="AA1314" i="34"/>
  <c r="AB1315" i="34"/>
  <c r="Z1328" i="34"/>
  <c r="Z1338" i="34"/>
  <c r="Z1348" i="34"/>
  <c r="AB1354" i="34"/>
  <c r="AA1355" i="34"/>
  <c r="Z1356" i="34"/>
  <c r="AB1186" i="34"/>
  <c r="AB1196" i="34"/>
  <c r="AA1199" i="34"/>
  <c r="AA1205" i="34"/>
  <c r="AA1214" i="34"/>
  <c r="AB1217" i="34"/>
  <c r="Z1222" i="34"/>
  <c r="Z1227" i="34"/>
  <c r="Z1248" i="34"/>
  <c r="Z1254" i="34"/>
  <c r="Z1257" i="34"/>
  <c r="Z1260" i="34"/>
  <c r="Z1264" i="34"/>
  <c r="AB1265" i="34"/>
  <c r="AB1266" i="34"/>
  <c r="Z1279" i="34"/>
  <c r="Z1280" i="34"/>
  <c r="Z1281" i="34"/>
  <c r="AB1282" i="34"/>
  <c r="AB1292" i="34"/>
  <c r="AA1300" i="34"/>
  <c r="AA1306" i="34"/>
  <c r="AA1312" i="34"/>
  <c r="AB1314" i="34"/>
  <c r="Z1327" i="34"/>
  <c r="AB1328" i="34"/>
  <c r="Z1329" i="34"/>
  <c r="AA1338" i="34"/>
  <c r="Z1339" i="34"/>
  <c r="AA1348" i="34"/>
  <c r="Z1349" i="34"/>
  <c r="AB1355" i="34"/>
  <c r="AA1356" i="34"/>
  <c r="Z1357" i="34"/>
  <c r="AB1362" i="34"/>
  <c r="AA1363" i="34"/>
  <c r="Z1364" i="34"/>
  <c r="AB1370" i="34"/>
  <c r="AA1371" i="34"/>
  <c r="Z1372" i="34"/>
  <c r="AA1378" i="34"/>
  <c r="AB1385" i="34"/>
  <c r="Z1386" i="34"/>
  <c r="AB1393" i="34"/>
  <c r="AB1401" i="34"/>
  <c r="Z1402" i="34"/>
  <c r="AB1199" i="34"/>
  <c r="Z1201" i="34"/>
  <c r="AB1205" i="34"/>
  <c r="Z1210" i="34"/>
  <c r="AB1214" i="34"/>
  <c r="AA1227" i="34"/>
  <c r="AB1236" i="34"/>
  <c r="Z1239" i="34"/>
  <c r="Z1241" i="34"/>
  <c r="Z1243" i="34"/>
  <c r="AA1248" i="34"/>
  <c r="AB1254" i="34"/>
  <c r="AA1257" i="34"/>
  <c r="AB1260" i="34"/>
  <c r="AA1264" i="34"/>
  <c r="AA1272" i="34"/>
  <c r="Z1278" i="34"/>
  <c r="AA1279" i="34"/>
  <c r="AA1280" i="34"/>
  <c r="AB1281" i="34"/>
  <c r="Z1299" i="34"/>
  <c r="AB1300" i="34"/>
  <c r="AB1306" i="34"/>
  <c r="AB1312" i="34"/>
  <c r="Z1326" i="34"/>
  <c r="AB1327" i="34"/>
  <c r="AA1329" i="34"/>
  <c r="AB1338" i="34"/>
  <c r="AA1339" i="34"/>
  <c r="Z1342" i="34"/>
  <c r="AB1348" i="34"/>
  <c r="AA1349" i="34"/>
  <c r="AB1356" i="34"/>
  <c r="AA1357" i="34"/>
  <c r="Z1358" i="34"/>
  <c r="AB1363" i="34"/>
  <c r="AA1364" i="34"/>
  <c r="Z1365" i="34"/>
  <c r="AB1371" i="34"/>
  <c r="AA1372" i="34"/>
  <c r="Z1373" i="34"/>
  <c r="AB1378" i="34"/>
  <c r="Z1379" i="34"/>
  <c r="AA1386" i="34"/>
  <c r="Z1387" i="34"/>
  <c r="Z1394" i="34"/>
  <c r="AA1402" i="34"/>
  <c r="Z1403" i="34"/>
  <c r="AB1409" i="34"/>
  <c r="Z1410" i="34"/>
  <c r="AA1417" i="34"/>
  <c r="Z1192" i="34"/>
  <c r="Z1212" i="34"/>
  <c r="AB1225" i="34"/>
  <c r="AB1231" i="34"/>
  <c r="AB1234" i="34"/>
  <c r="AA1239" i="34"/>
  <c r="AA1241" i="34"/>
  <c r="AA1243" i="34"/>
  <c r="Z1245" i="34"/>
  <c r="AB1248" i="34"/>
  <c r="AB1257" i="34"/>
  <c r="AB1264" i="34"/>
  <c r="AB1272" i="34"/>
  <c r="AA1278" i="34"/>
  <c r="AB1279" i="34"/>
  <c r="AA1291" i="34"/>
  <c r="Z1298" i="34"/>
  <c r="AA1299" i="34"/>
  <c r="AA1305" i="34"/>
  <c r="AA1311" i="34"/>
  <c r="Z1325" i="34"/>
  <c r="AB1326" i="34"/>
  <c r="AB1329" i="34"/>
  <c r="Z1330" i="34"/>
  <c r="AB1339" i="34"/>
  <c r="AA1342" i="34"/>
  <c r="AB1349" i="34"/>
  <c r="Z1350" i="34"/>
  <c r="AB1357" i="34"/>
  <c r="AA1358" i="34"/>
  <c r="AB1364" i="34"/>
  <c r="AA1365" i="34"/>
  <c r="AB1192" i="34"/>
  <c r="AA1212" i="34"/>
  <c r="AA1216" i="34"/>
  <c r="AA1230" i="34"/>
  <c r="AB1239" i="34"/>
  <c r="AB1243" i="34"/>
  <c r="AA1245" i="34"/>
  <c r="Z1269" i="34"/>
  <c r="Z1271" i="34"/>
  <c r="Z1277" i="34"/>
  <c r="AB1278" i="34"/>
  <c r="AB1291" i="34"/>
  <c r="Z1297" i="34"/>
  <c r="AA1298" i="34"/>
  <c r="AB1299" i="34"/>
  <c r="AB1305" i="34"/>
  <c r="AB1311" i="34"/>
  <c r="Z1323" i="34"/>
  <c r="Z1324" i="34"/>
  <c r="AB1325" i="34"/>
  <c r="AA1330" i="34"/>
  <c r="Z1331" i="34"/>
  <c r="AB1342" i="34"/>
  <c r="Z1343" i="34"/>
  <c r="AA1350" i="34"/>
  <c r="AB1358" i="34"/>
  <c r="Z1359" i="34"/>
  <c r="AB1365" i="34"/>
  <c r="Z1366" i="34"/>
  <c r="AB1373" i="34"/>
  <c r="Z1374" i="34"/>
  <c r="Z1355" i="34"/>
  <c r="Z1371" i="34"/>
  <c r="AA1379" i="34"/>
  <c r="AB1384" i="34"/>
  <c r="AA1390" i="34"/>
  <c r="AB1391" i="34"/>
  <c r="Z1400" i="34"/>
  <c r="AA1401" i="34"/>
  <c r="AB1405" i="34"/>
  <c r="AB1406" i="34"/>
  <c r="Z1407" i="34"/>
  <c r="Z1408" i="34"/>
  <c r="AB1418" i="34"/>
  <c r="AA1419" i="34"/>
  <c r="Z1420" i="34"/>
  <c r="AA1426" i="34"/>
  <c r="AA1434" i="34"/>
  <c r="AA1476" i="34"/>
  <c r="AB1480" i="34"/>
  <c r="AB1481" i="34"/>
  <c r="AA1485" i="34"/>
  <c r="AA1491" i="34"/>
  <c r="Z1493" i="34"/>
  <c r="Z1494" i="34"/>
  <c r="Z1495" i="34"/>
  <c r="Z1500" i="34"/>
  <c r="AB1504" i="34"/>
  <c r="AA1507" i="34"/>
  <c r="AA1512" i="34"/>
  <c r="AB1519" i="34"/>
  <c r="AB1520" i="34"/>
  <c r="AB1521" i="34"/>
  <c r="AB1522" i="34"/>
  <c r="AA1523" i="34"/>
  <c r="AA1524" i="34"/>
  <c r="AA1525" i="34"/>
  <c r="AA1526" i="34"/>
  <c r="Z1527" i="34"/>
  <c r="Z1528" i="34"/>
  <c r="AB1532" i="34"/>
  <c r="AB1533" i="34"/>
  <c r="AB1534" i="34"/>
  <c r="Z1362" i="34"/>
  <c r="AB1379" i="34"/>
  <c r="Z1383" i="34"/>
  <c r="Z1389" i="34"/>
  <c r="Z1398" i="34"/>
  <c r="Z1399" i="34"/>
  <c r="AA1400" i="34"/>
  <c r="AA1407" i="34"/>
  <c r="AA1408" i="34"/>
  <c r="Z1409" i="34"/>
  <c r="AB1419" i="34"/>
  <c r="AA1420" i="34"/>
  <c r="AB1426" i="34"/>
  <c r="Z1427" i="34"/>
  <c r="AB1434" i="34"/>
  <c r="Z1435" i="34"/>
  <c r="AB1476" i="34"/>
  <c r="Z1477" i="34"/>
  <c r="Z1478" i="34"/>
  <c r="Z1479" i="34"/>
  <c r="AB1485" i="34"/>
  <c r="AB1491" i="34"/>
  <c r="AA1493" i="34"/>
  <c r="AA1494" i="34"/>
  <c r="AA1495" i="34"/>
  <c r="Z1496" i="34"/>
  <c r="Z1498" i="34"/>
  <c r="Z1499" i="34"/>
  <c r="AA1500" i="34"/>
  <c r="Z1503" i="34"/>
  <c r="AB1507" i="34"/>
  <c r="AB1512" i="34"/>
  <c r="Z1517" i="34"/>
  <c r="Z1518" i="34"/>
  <c r="AB1523" i="34"/>
  <c r="AB1524" i="34"/>
  <c r="AB1525" i="34"/>
  <c r="AB1526" i="34"/>
  <c r="AA1527" i="34"/>
  <c r="AA1528" i="34"/>
  <c r="Z1529" i="34"/>
  <c r="Z1530" i="34"/>
  <c r="Z1531" i="34"/>
  <c r="AA1362" i="34"/>
  <c r="AB1397" i="34"/>
  <c r="AB1398" i="34"/>
  <c r="AA1399" i="34"/>
  <c r="AB1400" i="34"/>
  <c r="AB1407" i="34"/>
  <c r="AB1408" i="34"/>
  <c r="AA1409" i="34"/>
  <c r="AA1410" i="34"/>
  <c r="Z1411" i="34"/>
  <c r="AB1420" i="34"/>
  <c r="AA1427" i="34"/>
  <c r="AA1435" i="34"/>
  <c r="AA1477" i="34"/>
  <c r="AA1478" i="34"/>
  <c r="AA1479" i="34"/>
  <c r="Z1484" i="34"/>
  <c r="AB1493" i="34"/>
  <c r="AB1494" i="34"/>
  <c r="AB1495" i="34"/>
  <c r="AA1496" i="34"/>
  <c r="AA1498" i="34"/>
  <c r="AA1499" i="34"/>
  <c r="AB1500" i="34"/>
  <c r="AA1503" i="34"/>
  <c r="Z1511" i="34"/>
  <c r="AA1517" i="34"/>
  <c r="AA1518" i="34"/>
  <c r="Z1370" i="34"/>
  <c r="AA1373" i="34"/>
  <c r="Z1377" i="34"/>
  <c r="Z1378" i="34"/>
  <c r="AB1382" i="34"/>
  <c r="Z1388" i="34"/>
  <c r="AB1399" i="34"/>
  <c r="AB1410" i="34"/>
  <c r="AA1411" i="34"/>
  <c r="Z1412" i="34"/>
  <c r="Z1421" i="34"/>
  <c r="AB1427" i="34"/>
  <c r="Z1428" i="34"/>
  <c r="AB1435" i="34"/>
  <c r="AB1477" i="34"/>
  <c r="AB1478" i="34"/>
  <c r="AB1479" i="34"/>
  <c r="AA1484" i="34"/>
  <c r="Z1489" i="34"/>
  <c r="Z1490" i="34"/>
  <c r="AB1496" i="34"/>
  <c r="Z1497" i="34"/>
  <c r="AB1498" i="34"/>
  <c r="AB1499" i="34"/>
  <c r="AA1370" i="34"/>
  <c r="AA1377" i="34"/>
  <c r="AA1388" i="34"/>
  <c r="Z1396" i="34"/>
  <c r="AB1411" i="34"/>
  <c r="AA1412" i="34"/>
  <c r="AA1421" i="34"/>
  <c r="Z1422" i="34"/>
  <c r="AA1428" i="34"/>
  <c r="Z1429" i="34"/>
  <c r="Z1436" i="34"/>
  <c r="Z1437" i="34"/>
  <c r="AB1484" i="34"/>
  <c r="AA1489" i="34"/>
  <c r="AA1490" i="34"/>
  <c r="AA1497" i="34"/>
  <c r="Z1502" i="34"/>
  <c r="AA1506" i="34"/>
  <c r="AB1511" i="34"/>
  <c r="Z1536" i="34"/>
  <c r="Z1537" i="34"/>
  <c r="Z1538" i="34"/>
  <c r="AA1539" i="34"/>
  <c r="AA1540" i="34"/>
  <c r="AA1541" i="34"/>
  <c r="AA1542" i="34"/>
  <c r="AA1543" i="34"/>
  <c r="AA1544" i="34"/>
  <c r="AA1354" i="34"/>
  <c r="AB1369" i="34"/>
  <c r="AB1376" i="34"/>
  <c r="AB1377" i="34"/>
  <c r="AB1412" i="34"/>
  <c r="Z1413" i="34"/>
  <c r="AB1421" i="34"/>
  <c r="AA1422" i="34"/>
  <c r="Z1423" i="34"/>
  <c r="AB1428" i="34"/>
  <c r="AA1429" i="34"/>
  <c r="Z1430" i="34"/>
  <c r="AA1436" i="34"/>
  <c r="AA1437" i="34"/>
  <c r="Z1438" i="34"/>
  <c r="Z1439" i="34"/>
  <c r="Z1440" i="34"/>
  <c r="Z1441" i="34"/>
  <c r="Z1442" i="34"/>
  <c r="Z1482" i="34"/>
  <c r="Z1483" i="34"/>
  <c r="AB1489" i="34"/>
  <c r="AB1490" i="34"/>
  <c r="AB1497" i="34"/>
  <c r="AA1502" i="34"/>
  <c r="AB1506" i="34"/>
  <c r="Z1515" i="34"/>
  <c r="Z1516" i="34"/>
  <c r="Z1381" i="34"/>
  <c r="AA1387" i="34"/>
  <c r="Z1395" i="34"/>
  <c r="AA1413" i="34"/>
  <c r="AB1422" i="34"/>
  <c r="AA1423" i="34"/>
  <c r="Z1424" i="34"/>
  <c r="AB1429" i="34"/>
  <c r="AA1430" i="34"/>
  <c r="Z1431" i="34"/>
  <c r="AB1436" i="34"/>
  <c r="AB1437" i="34"/>
  <c r="AA1438" i="34"/>
  <c r="AA1439" i="34"/>
  <c r="AA1440" i="34"/>
  <c r="AA1441" i="34"/>
  <c r="AA1442" i="34"/>
  <c r="Z1443" i="34"/>
  <c r="Z1444" i="34"/>
  <c r="Z1445" i="34"/>
  <c r="AA1482" i="34"/>
  <c r="AA1483" i="34"/>
  <c r="AB1502" i="34"/>
  <c r="Z1510" i="34"/>
  <c r="Z1514" i="34"/>
  <c r="AA1515" i="34"/>
  <c r="AA1516" i="34"/>
  <c r="AB1536" i="34"/>
  <c r="AB1537" i="34"/>
  <c r="AB1538" i="34"/>
  <c r="AB1545" i="34"/>
  <c r="AB1546" i="34"/>
  <c r="AB1547" i="34"/>
  <c r="AB1548" i="34"/>
  <c r="AA1549" i="34"/>
  <c r="AA1550" i="34"/>
  <c r="Z1551" i="34"/>
  <c r="Z1552" i="34"/>
  <c r="AA1553" i="34"/>
  <c r="AA1554" i="34"/>
  <c r="AA1555" i="34"/>
  <c r="AB1561" i="34"/>
  <c r="AA1568" i="34"/>
  <c r="Z1574" i="34"/>
  <c r="Z1578" i="34"/>
  <c r="Z1579" i="34"/>
  <c r="Z1580" i="34"/>
  <c r="AB1589" i="34"/>
  <c r="AB1593" i="34"/>
  <c r="AB1594" i="34"/>
  <c r="AB1605" i="34"/>
  <c r="AA1608" i="34"/>
  <c r="AA1609" i="34"/>
  <c r="AB1387" i="34"/>
  <c r="AA1395" i="34"/>
  <c r="AB1413" i="34"/>
  <c r="Z1414" i="34"/>
  <c r="Z1415" i="34"/>
  <c r="AB1423" i="34"/>
  <c r="AA1424" i="34"/>
  <c r="AB1430" i="34"/>
  <c r="AA1431" i="34"/>
  <c r="Z1432" i="34"/>
  <c r="AB1372" i="34"/>
  <c r="AA1414" i="34"/>
  <c r="AA1415" i="34"/>
  <c r="Z1416" i="34"/>
  <c r="AB1424" i="34"/>
  <c r="AB1431" i="34"/>
  <c r="AA1432" i="34"/>
  <c r="AB1443" i="34"/>
  <c r="AB1444" i="34"/>
  <c r="AB1445" i="34"/>
  <c r="AA1446" i="34"/>
  <c r="AA1447" i="34"/>
  <c r="AA1448" i="34"/>
  <c r="AA1449" i="34"/>
  <c r="AA1450" i="34"/>
  <c r="AA1451" i="34"/>
  <c r="AA1452" i="34"/>
  <c r="AA1453" i="34"/>
  <c r="AA1454" i="34"/>
  <c r="AA1455" i="34"/>
  <c r="AA1456" i="34"/>
  <c r="Z1457" i="34"/>
  <c r="Z1458" i="34"/>
  <c r="Z1459" i="34"/>
  <c r="Z1460" i="34"/>
  <c r="Z1461" i="34"/>
  <c r="Z1462" i="34"/>
  <c r="Z1463" i="34"/>
  <c r="Z1464" i="34"/>
  <c r="Z1465" i="34"/>
  <c r="Z1466" i="34"/>
  <c r="Z1486" i="34"/>
  <c r="AA1487" i="34"/>
  <c r="AA1488" i="34"/>
  <c r="Z1501" i="34"/>
  <c r="AA1505" i="34"/>
  <c r="Z1508" i="34"/>
  <c r="AA1509" i="34"/>
  <c r="AB1510" i="34"/>
  <c r="Z1513" i="34"/>
  <c r="AB1514" i="34"/>
  <c r="AA1535" i="34"/>
  <c r="AB1551" i="34"/>
  <c r="AB1552" i="34"/>
  <c r="AA1556" i="34"/>
  <c r="AA1557" i="34"/>
  <c r="Z1558" i="34"/>
  <c r="AA1559" i="34"/>
  <c r="AA1560" i="34"/>
  <c r="Z1567" i="34"/>
  <c r="Z1570" i="34"/>
  <c r="Z1571" i="34"/>
  <c r="Z1572" i="34"/>
  <c r="AA1573" i="34"/>
  <c r="AB1574" i="34"/>
  <c r="Z1576" i="34"/>
  <c r="AA1577" i="34"/>
  <c r="AB1578" i="34"/>
  <c r="AB1579" i="34"/>
  <c r="AB1580" i="34"/>
  <c r="AA1588" i="34"/>
  <c r="AA1592" i="34"/>
  <c r="AA1604" i="34"/>
  <c r="Z1607" i="34"/>
  <c r="AB1610" i="34"/>
  <c r="AB1611" i="34"/>
  <c r="AB1615" i="34"/>
  <c r="AB1616" i="34"/>
  <c r="AB1617" i="34"/>
  <c r="AB1625" i="34"/>
  <c r="AA1628" i="34"/>
  <c r="Z1631" i="34"/>
  <c r="AA1645" i="34"/>
  <c r="AA1650" i="34"/>
  <c r="AB1663" i="34"/>
  <c r="AB1664" i="34"/>
  <c r="Z1363" i="34"/>
  <c r="Z1380" i="34"/>
  <c r="AB1386" i="34"/>
  <c r="Z1393" i="34"/>
  <c r="AA1394" i="34"/>
  <c r="Z1404" i="34"/>
  <c r="AB1414" i="34"/>
  <c r="AB1415" i="34"/>
  <c r="AA1416" i="34"/>
  <c r="Z1417" i="34"/>
  <c r="Z1425" i="34"/>
  <c r="AB1432" i="34"/>
  <c r="Z1433" i="34"/>
  <c r="AB1446" i="34"/>
  <c r="AB1447" i="34"/>
  <c r="AB1448" i="34"/>
  <c r="AB1449" i="34"/>
  <c r="AB1450" i="34"/>
  <c r="AB1451" i="34"/>
  <c r="AB1452" i="34"/>
  <c r="AB1453" i="34"/>
  <c r="AB1454" i="34"/>
  <c r="AB1455" i="34"/>
  <c r="AB1456" i="34"/>
  <c r="AA1457" i="34"/>
  <c r="AA1458" i="34"/>
  <c r="AA1459" i="34"/>
  <c r="AA1460" i="34"/>
  <c r="AA1461" i="34"/>
  <c r="AA1462" i="34"/>
  <c r="AA1463" i="34"/>
  <c r="AA1464" i="34"/>
  <c r="AA1465" i="34"/>
  <c r="AA1466" i="34"/>
  <c r="Z1467" i="34"/>
  <c r="Z1468" i="34"/>
  <c r="Z1469" i="34"/>
  <c r="Z1470" i="34"/>
  <c r="Z1471" i="34"/>
  <c r="Z1472" i="34"/>
  <c r="Z1473" i="34"/>
  <c r="Z1474" i="34"/>
  <c r="Z1475" i="34"/>
  <c r="AA1486" i="34"/>
  <c r="AB1487" i="34"/>
  <c r="AB1488" i="34"/>
  <c r="AA1501" i="34"/>
  <c r="AB1505" i="34"/>
  <c r="AA1508" i="34"/>
  <c r="AB1509" i="34"/>
  <c r="AA1513" i="34"/>
  <c r="AB1535" i="34"/>
  <c r="AB1556" i="34"/>
  <c r="AB1557" i="34"/>
  <c r="AA1558" i="34"/>
  <c r="AB1559" i="34"/>
  <c r="AB1560" i="34"/>
  <c r="AA1567" i="34"/>
  <c r="AA1570" i="34"/>
  <c r="AA1571" i="34"/>
  <c r="AA1572" i="34"/>
  <c r="AB1573" i="34"/>
  <c r="AA1576" i="34"/>
  <c r="AB1577" i="34"/>
  <c r="AB1588" i="34"/>
  <c r="AB1592" i="34"/>
  <c r="AB1604" i="34"/>
  <c r="AA1607" i="34"/>
  <c r="AA1380" i="34"/>
  <c r="Z1385" i="34"/>
  <c r="AA1392" i="34"/>
  <c r="AA1393" i="34"/>
  <c r="AB1394" i="34"/>
  <c r="AA1403" i="34"/>
  <c r="AA1404" i="34"/>
  <c r="Z1405" i="34"/>
  <c r="AB1416" i="34"/>
  <c r="AB1417" i="34"/>
  <c r="Z1418" i="34"/>
  <c r="AA1425" i="34"/>
  <c r="AA1433" i="34"/>
  <c r="AB1457" i="34"/>
  <c r="AB1458" i="34"/>
  <c r="AB1459" i="34"/>
  <c r="AB1460" i="34"/>
  <c r="AB1461" i="34"/>
  <c r="AB1462" i="34"/>
  <c r="AB1463" i="34"/>
  <c r="AB1464" i="34"/>
  <c r="AB1465" i="34"/>
  <c r="AB1466" i="34"/>
  <c r="AA1467" i="34"/>
  <c r="AA1468" i="34"/>
  <c r="AA1469" i="34"/>
  <c r="AA1470" i="34"/>
  <c r="AA1471" i="34"/>
  <c r="AA1472" i="34"/>
  <c r="AA1473" i="34"/>
  <c r="AA1474" i="34"/>
  <c r="AA1475" i="34"/>
  <c r="Z1480" i="34"/>
  <c r="Z1481" i="34"/>
  <c r="AB1486" i="34"/>
  <c r="AB1501" i="34"/>
  <c r="Z1504" i="34"/>
  <c r="AB1508" i="34"/>
  <c r="AB1513" i="34"/>
  <c r="Z1519" i="34"/>
  <c r="Z1520" i="34"/>
  <c r="Z1521" i="34"/>
  <c r="Z1522" i="34"/>
  <c r="Z1532" i="34"/>
  <c r="Z1533" i="34"/>
  <c r="Z1534" i="34"/>
  <c r="AB1558" i="34"/>
  <c r="AB1567" i="34"/>
  <c r="AB1570" i="34"/>
  <c r="AB1571" i="34"/>
  <c r="AB1572" i="34"/>
  <c r="AB1576" i="34"/>
  <c r="Z1587" i="34"/>
  <c r="Z1591" i="34"/>
  <c r="Z1603" i="34"/>
  <c r="AB1607" i="34"/>
  <c r="AA1614" i="34"/>
  <c r="AA1623" i="34"/>
  <c r="AA1624" i="34"/>
  <c r="AB1631" i="34"/>
  <c r="Z1637" i="34"/>
  <c r="Z1638" i="34"/>
  <c r="Z1639" i="34"/>
  <c r="AA1640" i="34"/>
  <c r="Z1649" i="34"/>
  <c r="Z1655" i="34"/>
  <c r="Z1656" i="34"/>
  <c r="Z1657" i="34"/>
  <c r="Z1658" i="34"/>
  <c r="AA1661" i="34"/>
  <c r="AA1662" i="34"/>
  <c r="AA1384" i="34"/>
  <c r="AA1385" i="34"/>
  <c r="Z1391" i="34"/>
  <c r="AB1392" i="34"/>
  <c r="Z1401" i="34"/>
  <c r="AB1402" i="34"/>
  <c r="AB1403" i="34"/>
  <c r="AB1404" i="34"/>
  <c r="AA1405" i="34"/>
  <c r="Z1406" i="34"/>
  <c r="AA1418" i="34"/>
  <c r="Z1419" i="34"/>
  <c r="AB1425" i="34"/>
  <c r="Z1426" i="34"/>
  <c r="AB1433" i="34"/>
  <c r="Z1434" i="34"/>
  <c r="AB1467" i="34"/>
  <c r="AB1468" i="34"/>
  <c r="AB1469" i="34"/>
  <c r="AB1470" i="34"/>
  <c r="AB1471" i="34"/>
  <c r="AB1472" i="34"/>
  <c r="AB1473" i="34"/>
  <c r="AB1474" i="34"/>
  <c r="AB1475" i="34"/>
  <c r="Z1476" i="34"/>
  <c r="AA1480" i="34"/>
  <c r="AA1481" i="34"/>
  <c r="Z1485" i="34"/>
  <c r="Z1491" i="34"/>
  <c r="AA1504" i="34"/>
  <c r="Z1507" i="34"/>
  <c r="Z1512" i="34"/>
  <c r="AA1519" i="34"/>
  <c r="AA1520" i="34"/>
  <c r="AA1521" i="34"/>
  <c r="AA1522" i="34"/>
  <c r="Z1523" i="34"/>
  <c r="Z1524" i="34"/>
  <c r="Z1525" i="34"/>
  <c r="Z1526" i="34"/>
  <c r="AA1532" i="34"/>
  <c r="AA1533" i="34"/>
  <c r="AA1534" i="34"/>
  <c r="AB1503" i="34"/>
  <c r="AA1510" i="34"/>
  <c r="AB1529" i="34"/>
  <c r="Z1540" i="34"/>
  <c r="Z1543" i="34"/>
  <c r="Z1546" i="34"/>
  <c r="Z1549" i="34"/>
  <c r="AA1552" i="34"/>
  <c r="Z1564" i="34"/>
  <c r="Z1569" i="34"/>
  <c r="Z1582" i="34"/>
  <c r="Z1589" i="34"/>
  <c r="AA1594" i="34"/>
  <c r="Z1597" i="34"/>
  <c r="AB1598" i="34"/>
  <c r="AB1609" i="34"/>
  <c r="AA1615" i="34"/>
  <c r="AA1619" i="34"/>
  <c r="Z1620" i="34"/>
  <c r="AA1621" i="34"/>
  <c r="AA1625" i="34"/>
  <c r="AA1630" i="34"/>
  <c r="AA1643" i="34"/>
  <c r="AA1644" i="34"/>
  <c r="AA1647" i="34"/>
  <c r="AB1648" i="34"/>
  <c r="AA1654" i="34"/>
  <c r="AB1540" i="34"/>
  <c r="AB1543" i="34"/>
  <c r="AA1546" i="34"/>
  <c r="AB1549" i="34"/>
  <c r="AA1564" i="34"/>
  <c r="AA1569" i="34"/>
  <c r="AA1582" i="34"/>
  <c r="AA1589" i="34"/>
  <c r="AA1591" i="34"/>
  <c r="AA1597" i="34"/>
  <c r="AB1619" i="34"/>
  <c r="AA1620" i="34"/>
  <c r="AB1621" i="34"/>
  <c r="Z1627" i="34"/>
  <c r="AB1630" i="34"/>
  <c r="Z1632" i="34"/>
  <c r="Z1640" i="34"/>
  <c r="AB1643" i="34"/>
  <c r="AB1644" i="34"/>
  <c r="Z1646" i="34"/>
  <c r="AB1647" i="34"/>
  <c r="Z1650" i="34"/>
  <c r="AB1654" i="34"/>
  <c r="Z1712" i="34"/>
  <c r="Z1713" i="34"/>
  <c r="Z1714" i="34"/>
  <c r="Z1723" i="34"/>
  <c r="Z1724" i="34"/>
  <c r="AB1731" i="34"/>
  <c r="AB1732" i="34"/>
  <c r="AA1739" i="34"/>
  <c r="AA1754" i="34"/>
  <c r="AB1755" i="34"/>
  <c r="AB1782" i="34"/>
  <c r="AA1785" i="34"/>
  <c r="AB1786" i="34"/>
  <c r="AA1789" i="34"/>
  <c r="AA1792" i="34"/>
  <c r="AA1811" i="34"/>
  <c r="AA1812" i="34"/>
  <c r="Z1815" i="34"/>
  <c r="AB1483" i="34"/>
  <c r="Z1487" i="34"/>
  <c r="AA1511" i="34"/>
  <c r="AB1528" i="34"/>
  <c r="Z1554" i="34"/>
  <c r="Z1563" i="34"/>
  <c r="AB1564" i="34"/>
  <c r="AB1569" i="34"/>
  <c r="AA1579" i="34"/>
  <c r="AB1582" i="34"/>
  <c r="Z1585" i="34"/>
  <c r="Z1586" i="34"/>
  <c r="AB1591" i="34"/>
  <c r="Z1596" i="34"/>
  <c r="AB1597" i="34"/>
  <c r="Z1602" i="34"/>
  <c r="Z1606" i="34"/>
  <c r="Z1618" i="34"/>
  <c r="AB1620" i="34"/>
  <c r="AA1627" i="34"/>
  <c r="AA1632" i="34"/>
  <c r="AB1640" i="34"/>
  <c r="AA1646" i="34"/>
  <c r="AB1650" i="34"/>
  <c r="Z1662" i="34"/>
  <c r="Z1676" i="34"/>
  <c r="Z1677" i="34"/>
  <c r="Z1678" i="34"/>
  <c r="Z1679" i="34"/>
  <c r="Z1682" i="34"/>
  <c r="Z1684" i="34"/>
  <c r="Z1685" i="34"/>
  <c r="Z1686" i="34"/>
  <c r="Z1687" i="34"/>
  <c r="Z1689" i="34"/>
  <c r="Z1692" i="34"/>
  <c r="Z1693" i="34"/>
  <c r="Z1694" i="34"/>
  <c r="Z1695" i="34"/>
  <c r="AB1515" i="34"/>
  <c r="AA1537" i="34"/>
  <c r="AB1554" i="34"/>
  <c r="Z1557" i="34"/>
  <c r="Z1562" i="34"/>
  <c r="AA1563" i="34"/>
  <c r="Z1581" i="34"/>
  <c r="Z1584" i="34"/>
  <c r="AA1585" i="34"/>
  <c r="AA1586" i="34"/>
  <c r="Z1593" i="34"/>
  <c r="AA1596" i="34"/>
  <c r="AA1602" i="34"/>
  <c r="AA1606" i="34"/>
  <c r="Z1608" i="34"/>
  <c r="Z1614" i="34"/>
  <c r="AA1618" i="34"/>
  <c r="AB1627" i="34"/>
  <c r="Z1629" i="34"/>
  <c r="AB1632" i="34"/>
  <c r="AA1639" i="34"/>
  <c r="Z1642" i="34"/>
  <c r="AB1646" i="34"/>
  <c r="Z1661" i="34"/>
  <c r="AB1662" i="34"/>
  <c r="Z1673" i="34"/>
  <c r="Z1674" i="34"/>
  <c r="Z1675" i="34"/>
  <c r="AA1676" i="34"/>
  <c r="AA1677" i="34"/>
  <c r="AA1678" i="34"/>
  <c r="AA1679" i="34"/>
  <c r="Z1680" i="34"/>
  <c r="Z1681" i="34"/>
  <c r="AA1682" i="34"/>
  <c r="AA1684" i="34"/>
  <c r="AA1685" i="34"/>
  <c r="AA1686" i="34"/>
  <c r="AA1687" i="34"/>
  <c r="AA1689" i="34"/>
  <c r="AA1692" i="34"/>
  <c r="AA1693" i="34"/>
  <c r="AA1694" i="34"/>
  <c r="AA1695" i="34"/>
  <c r="Z1696" i="34"/>
  <c r="Z1698" i="34"/>
  <c r="Z1700" i="34"/>
  <c r="Z1709" i="34"/>
  <c r="AA1710" i="34"/>
  <c r="AB1712" i="34"/>
  <c r="AB1713" i="34"/>
  <c r="AB1714" i="34"/>
  <c r="AA1716" i="34"/>
  <c r="AA1718" i="34"/>
  <c r="AA1720" i="34"/>
  <c r="AA1722" i="34"/>
  <c r="AB1723" i="34"/>
  <c r="AB1724" i="34"/>
  <c r="AA1728" i="34"/>
  <c r="Z1737" i="34"/>
  <c r="Z1738" i="34"/>
  <c r="Z1752" i="34"/>
  <c r="Z1753" i="34"/>
  <c r="AB1815" i="34"/>
  <c r="Z1818" i="34"/>
  <c r="AA1819" i="34"/>
  <c r="AA1820" i="34"/>
  <c r="AB1821" i="34"/>
  <c r="AB1439" i="34"/>
  <c r="AB1441" i="34"/>
  <c r="AA1443" i="34"/>
  <c r="AA1445" i="34"/>
  <c r="Z1447" i="34"/>
  <c r="Z1449" i="34"/>
  <c r="Z1451" i="34"/>
  <c r="Z1453" i="34"/>
  <c r="Z1455" i="34"/>
  <c r="Z1539" i="34"/>
  <c r="Z1542" i="34"/>
  <c r="Z1545" i="34"/>
  <c r="Z1548" i="34"/>
  <c r="AA1551" i="34"/>
  <c r="Z1560" i="34"/>
  <c r="AA1562" i="34"/>
  <c r="AB1563" i="34"/>
  <c r="AA1581" i="34"/>
  <c r="AA1584" i="34"/>
  <c r="AB1585" i="34"/>
  <c r="AB1586" i="34"/>
  <c r="AA1593" i="34"/>
  <c r="Z1595" i="34"/>
  <c r="AB1596" i="34"/>
  <c r="Z1601" i="34"/>
  <c r="AB1602" i="34"/>
  <c r="Z1604" i="34"/>
  <c r="AB1606" i="34"/>
  <c r="AB1608" i="34"/>
  <c r="Z1611" i="34"/>
  <c r="AB1614" i="34"/>
  <c r="AB1618" i="34"/>
  <c r="Z1624" i="34"/>
  <c r="AA1629" i="34"/>
  <c r="AA1638" i="34"/>
  <c r="AB1639" i="34"/>
  <c r="AA1642" i="34"/>
  <c r="Z1653" i="34"/>
  <c r="AB1661" i="34"/>
  <c r="AA1673" i="34"/>
  <c r="AA1674" i="34"/>
  <c r="AA1675" i="34"/>
  <c r="AB1676" i="34"/>
  <c r="AB1677" i="34"/>
  <c r="AB1678" i="34"/>
  <c r="AB1679" i="34"/>
  <c r="AA1680" i="34"/>
  <c r="AA1681" i="34"/>
  <c r="AB1682" i="34"/>
  <c r="AB1684" i="34"/>
  <c r="AB1685" i="34"/>
  <c r="AB1686" i="34"/>
  <c r="AB1687" i="34"/>
  <c r="AB1689" i="34"/>
  <c r="AB1692" i="34"/>
  <c r="AB1693" i="34"/>
  <c r="AB1694" i="34"/>
  <c r="AB1695" i="34"/>
  <c r="AA1696" i="34"/>
  <c r="AA1698" i="34"/>
  <c r="AA1700" i="34"/>
  <c r="Z1701" i="34"/>
  <c r="Z1702" i="34"/>
  <c r="Z1703" i="34"/>
  <c r="Z1704" i="34"/>
  <c r="Z1705" i="34"/>
  <c r="Z1706" i="34"/>
  <c r="Z1707" i="34"/>
  <c r="Z1708" i="34"/>
  <c r="AA1709" i="34"/>
  <c r="AB1710" i="34"/>
  <c r="AB1716" i="34"/>
  <c r="AB1718" i="34"/>
  <c r="AB1720" i="34"/>
  <c r="AB1722" i="34"/>
  <c r="AB1728" i="34"/>
  <c r="Z1736" i="34"/>
  <c r="AA1737" i="34"/>
  <c r="AA1738" i="34"/>
  <c r="AA1531" i="34"/>
  <c r="Z1535" i="34"/>
  <c r="AB1539" i="34"/>
  <c r="AB1542" i="34"/>
  <c r="AA1545" i="34"/>
  <c r="AA1548" i="34"/>
  <c r="AB1562" i="34"/>
  <c r="AA1574" i="34"/>
  <c r="AB1581" i="34"/>
  <c r="AB1584" i="34"/>
  <c r="Z1590" i="34"/>
  <c r="AA1595" i="34"/>
  <c r="AA1601" i="34"/>
  <c r="AA1611" i="34"/>
  <c r="Z1613" i="34"/>
  <c r="Z1623" i="34"/>
  <c r="AB1624" i="34"/>
  <c r="AB1629" i="34"/>
  <c r="AA1637" i="34"/>
  <c r="AB1638" i="34"/>
  <c r="AB1642" i="34"/>
  <c r="AA1649" i="34"/>
  <c r="AA1653" i="34"/>
  <c r="AA1658" i="34"/>
  <c r="Z1668" i="34"/>
  <c r="AB1673" i="34"/>
  <c r="AB1674" i="34"/>
  <c r="AB1675" i="34"/>
  <c r="AB1680" i="34"/>
  <c r="AB1681" i="34"/>
  <c r="AB1696" i="34"/>
  <c r="AB1698" i="34"/>
  <c r="AB1700" i="34"/>
  <c r="AA1701" i="34"/>
  <c r="AA1702" i="34"/>
  <c r="AA1703" i="34"/>
  <c r="AA1704" i="34"/>
  <c r="AA1705" i="34"/>
  <c r="AA1706" i="34"/>
  <c r="AA1707" i="34"/>
  <c r="AA1708" i="34"/>
  <c r="AB1709" i="34"/>
  <c r="AA1736" i="34"/>
  <c r="AB1737" i="34"/>
  <c r="AB1738" i="34"/>
  <c r="Z1749" i="34"/>
  <c r="Z1750" i="34"/>
  <c r="AA1751" i="34"/>
  <c r="AB1752" i="34"/>
  <c r="AB1753" i="34"/>
  <c r="AA1781" i="34"/>
  <c r="AA1784" i="34"/>
  <c r="AA1788" i="34"/>
  <c r="AA1791" i="34"/>
  <c r="AA1798" i="34"/>
  <c r="Z1805" i="34"/>
  <c r="AA1810" i="34"/>
  <c r="Z1814" i="34"/>
  <c r="AB1818" i="34"/>
  <c r="AB1824" i="34"/>
  <c r="Z1827" i="34"/>
  <c r="AB1837" i="34"/>
  <c r="Z1840" i="34"/>
  <c r="AB1848" i="34"/>
  <c r="AB1852" i="34"/>
  <c r="AB1853" i="34"/>
  <c r="AA1854" i="34"/>
  <c r="Z1855" i="34"/>
  <c r="AB1518" i="34"/>
  <c r="AB1527" i="34"/>
  <c r="AB1531" i="34"/>
  <c r="AA1578" i="34"/>
  <c r="Z1588" i="34"/>
  <c r="AA1590" i="34"/>
  <c r="AB1595" i="34"/>
  <c r="Z1600" i="34"/>
  <c r="AB1601" i="34"/>
  <c r="AA1613" i="34"/>
  <c r="AB1623" i="34"/>
  <c r="Z1626" i="34"/>
  <c r="AB1637" i="34"/>
  <c r="AB1649" i="34"/>
  <c r="Z1652" i="34"/>
  <c r="AB1653" i="34"/>
  <c r="AA1657" i="34"/>
  <c r="AB1658" i="34"/>
  <c r="Z1659" i="34"/>
  <c r="Z1660" i="34"/>
  <c r="AA1668" i="34"/>
  <c r="Z1669" i="34"/>
  <c r="Z1670" i="34"/>
  <c r="Z1671" i="34"/>
  <c r="Z1672" i="34"/>
  <c r="AB1701" i="34"/>
  <c r="AB1702" i="34"/>
  <c r="AB1703" i="34"/>
  <c r="AB1704" i="34"/>
  <c r="AB1705" i="34"/>
  <c r="AB1706" i="34"/>
  <c r="AB1707" i="34"/>
  <c r="AB1708" i="34"/>
  <c r="Z1727" i="34"/>
  <c r="Z1733" i="34"/>
  <c r="Z1734" i="34"/>
  <c r="Z1735" i="34"/>
  <c r="AB1736" i="34"/>
  <c r="Z1747" i="34"/>
  <c r="Z1748" i="34"/>
  <c r="AA1749" i="34"/>
  <c r="AA1750" i="34"/>
  <c r="AB1751" i="34"/>
  <c r="Z1765" i="34"/>
  <c r="Z1766" i="34"/>
  <c r="Z1767" i="34"/>
  <c r="Z1768" i="34"/>
  <c r="Z1769" i="34"/>
  <c r="Z1770" i="34"/>
  <c r="Z1771" i="34"/>
  <c r="Z1772" i="34"/>
  <c r="Z1773" i="34"/>
  <c r="Z1774" i="34"/>
  <c r="Z1488" i="34"/>
  <c r="Z1505" i="34"/>
  <c r="Z1509" i="34"/>
  <c r="Z1553" i="34"/>
  <c r="Z1556" i="34"/>
  <c r="Z1559" i="34"/>
  <c r="Z1565" i="34"/>
  <c r="AB1590" i="34"/>
  <c r="AA1600" i="34"/>
  <c r="Z1610" i="34"/>
  <c r="AB1613" i="34"/>
  <c r="Z1617" i="34"/>
  <c r="Z1622" i="34"/>
  <c r="AA1626" i="34"/>
  <c r="AA1631" i="34"/>
  <c r="Z1645" i="34"/>
  <c r="AA1652" i="34"/>
  <c r="AA1656" i="34"/>
  <c r="AB1657" i="34"/>
  <c r="AA1659" i="34"/>
  <c r="AA1660" i="34"/>
  <c r="AB1668" i="34"/>
  <c r="AA1669" i="34"/>
  <c r="AA1670" i="34"/>
  <c r="AA1671" i="34"/>
  <c r="AA1672" i="34"/>
  <c r="AB1482" i="34"/>
  <c r="AA1530" i="34"/>
  <c r="AA1536" i="34"/>
  <c r="Z1541" i="34"/>
  <c r="Z1544" i="34"/>
  <c r="Z1547" i="34"/>
  <c r="Z1550" i="34"/>
  <c r="AB1553" i="34"/>
  <c r="AA1565" i="34"/>
  <c r="Z1566" i="34"/>
  <c r="Z1575" i="34"/>
  <c r="Z1599" i="34"/>
  <c r="AB1600" i="34"/>
  <c r="AA1603" i="34"/>
  <c r="AA1610" i="34"/>
  <c r="AA1617" i="34"/>
  <c r="AA1622" i="34"/>
  <c r="AB1626" i="34"/>
  <c r="Z1633" i="34"/>
  <c r="Z1634" i="34"/>
  <c r="Z1635" i="34"/>
  <c r="Z1636" i="34"/>
  <c r="Z1641" i="34"/>
  <c r="AB1645" i="34"/>
  <c r="Z1651" i="34"/>
  <c r="AB1652" i="34"/>
  <c r="AA1655" i="34"/>
  <c r="AB1656" i="34"/>
  <c r="AB1659" i="34"/>
  <c r="AB1660" i="34"/>
  <c r="Z1665" i="34"/>
  <c r="Z1666" i="34"/>
  <c r="Z1667" i="34"/>
  <c r="AB1669" i="34"/>
  <c r="AB1670" i="34"/>
  <c r="AB1671" i="34"/>
  <c r="AB1672" i="34"/>
  <c r="AB1727" i="34"/>
  <c r="AB1733" i="34"/>
  <c r="AB1734" i="34"/>
  <c r="AB1735" i="34"/>
  <c r="Z1742" i="34"/>
  <c r="Z1743" i="34"/>
  <c r="AA1745" i="34"/>
  <c r="AA1746" i="34"/>
  <c r="AB1747" i="34"/>
  <c r="AB1748" i="34"/>
  <c r="Z1761" i="34"/>
  <c r="AA1762" i="34"/>
  <c r="AA1763" i="34"/>
  <c r="AB1765" i="34"/>
  <c r="AB1766" i="34"/>
  <c r="AB1767" i="34"/>
  <c r="AB1768" i="34"/>
  <c r="AB1769" i="34"/>
  <c r="AB1770" i="34"/>
  <c r="AB1771" i="34"/>
  <c r="AB1772" i="34"/>
  <c r="AB1773" i="34"/>
  <c r="AB1774" i="34"/>
  <c r="Z1779" i="34"/>
  <c r="Z1780" i="34"/>
  <c r="Z1783" i="34"/>
  <c r="Z1787" i="34"/>
  <c r="AA1794" i="34"/>
  <c r="AA1795" i="34"/>
  <c r="AA1796" i="34"/>
  <c r="AA1797" i="34"/>
  <c r="Z1799" i="34"/>
  <c r="Z1800" i="34"/>
  <c r="Z1801" i="34"/>
  <c r="Z1802" i="34"/>
  <c r="Z1803" i="34"/>
  <c r="Z1804" i="34"/>
  <c r="AB1806" i="34"/>
  <c r="AB1807" i="34"/>
  <c r="AA1808" i="34"/>
  <c r="AA1809" i="34"/>
  <c r="Z1813" i="34"/>
  <c r="AA1817" i="34"/>
  <c r="AB1823" i="34"/>
  <c r="Z1506" i="34"/>
  <c r="AB1516" i="34"/>
  <c r="AB1530" i="34"/>
  <c r="AB1541" i="34"/>
  <c r="AB1544" i="34"/>
  <c r="AA1547" i="34"/>
  <c r="AB1550" i="34"/>
  <c r="AB1565" i="34"/>
  <c r="AA1566" i="34"/>
  <c r="Z1568" i="34"/>
  <c r="Z1573" i="34"/>
  <c r="AA1575" i="34"/>
  <c r="Z1583" i="34"/>
  <c r="Z1592" i="34"/>
  <c r="AA1599" i="34"/>
  <c r="AB1603" i="34"/>
  <c r="Z1612" i="34"/>
  <c r="Z1616" i="34"/>
  <c r="AB1622" i="34"/>
  <c r="Z1628" i="34"/>
  <c r="AA1633" i="34"/>
  <c r="AA1634" i="34"/>
  <c r="AA1635" i="34"/>
  <c r="AA1636" i="34"/>
  <c r="AA1641" i="34"/>
  <c r="AA1651" i="34"/>
  <c r="AB1655" i="34"/>
  <c r="Z1664" i="34"/>
  <c r="AA1665" i="34"/>
  <c r="AA1666" i="34"/>
  <c r="AA1667" i="34"/>
  <c r="Z1725" i="34"/>
  <c r="Z1726" i="34"/>
  <c r="Z1741" i="34"/>
  <c r="AA1742" i="34"/>
  <c r="AA1743" i="34"/>
  <c r="AB1745" i="34"/>
  <c r="AB1746" i="34"/>
  <c r="AA1761" i="34"/>
  <c r="AB1762" i="34"/>
  <c r="AB1763" i="34"/>
  <c r="AA1779" i="34"/>
  <c r="AA1780" i="34"/>
  <c r="AA1783" i="34"/>
  <c r="AA1787" i="34"/>
  <c r="Z1790" i="34"/>
  <c r="Z1793" i="34"/>
  <c r="AB1794" i="34"/>
  <c r="AB1438" i="34"/>
  <c r="AB1440" i="34"/>
  <c r="AB1442" i="34"/>
  <c r="AA1444" i="34"/>
  <c r="Z1446" i="34"/>
  <c r="Z1448" i="34"/>
  <c r="Z1450" i="34"/>
  <c r="Z1452" i="34"/>
  <c r="Z1454" i="34"/>
  <c r="Z1456" i="34"/>
  <c r="AA1514" i="34"/>
  <c r="AA1538" i="34"/>
  <c r="Z1555" i="34"/>
  <c r="Z1561" i="34"/>
  <c r="AB1566" i="34"/>
  <c r="AB1568" i="34"/>
  <c r="AB1575" i="34"/>
  <c r="Z1577" i="34"/>
  <c r="AA1580" i="34"/>
  <c r="AA1583" i="34"/>
  <c r="AA1587" i="34"/>
  <c r="Z1598" i="34"/>
  <c r="AB1599" i="34"/>
  <c r="Z1605" i="34"/>
  <c r="AA1612" i="34"/>
  <c r="AA1616" i="34"/>
  <c r="AB1628" i="34"/>
  <c r="AB1633" i="34"/>
  <c r="AB1634" i="34"/>
  <c r="AB1635" i="34"/>
  <c r="AB1636" i="34"/>
  <c r="AB1641" i="34"/>
  <c r="Z1648" i="34"/>
  <c r="AB1651" i="34"/>
  <c r="Z1663" i="34"/>
  <c r="AA1664" i="34"/>
  <c r="AB1665" i="34"/>
  <c r="AB1666" i="34"/>
  <c r="AB1667" i="34"/>
  <c r="AA1725" i="34"/>
  <c r="AA1726" i="34"/>
  <c r="Z1729" i="34"/>
  <c r="Z1730" i="34"/>
  <c r="Z1740" i="34"/>
  <c r="AA1741" i="34"/>
  <c r="AB1742" i="34"/>
  <c r="AB1743" i="34"/>
  <c r="Z1756" i="34"/>
  <c r="Z1757" i="34"/>
  <c r="Z1758" i="34"/>
  <c r="Z1759" i="34"/>
  <c r="AB1761" i="34"/>
  <c r="AB1779" i="34"/>
  <c r="AB1780" i="34"/>
  <c r="AB1783" i="34"/>
  <c r="AB1787" i="34"/>
  <c r="AA1790" i="34"/>
  <c r="AA1793" i="34"/>
  <c r="AB1799" i="34"/>
  <c r="AB1800" i="34"/>
  <c r="AB1801" i="34"/>
  <c r="AB1802" i="34"/>
  <c r="AB1803" i="34"/>
  <c r="AB1804" i="34"/>
  <c r="AB1813" i="34"/>
  <c r="AB1517" i="34"/>
  <c r="AA1529" i="34"/>
  <c r="AB1555" i="34"/>
  <c r="AA1561" i="34"/>
  <c r="AB1583" i="34"/>
  <c r="AB1587" i="34"/>
  <c r="Z1594" i="34"/>
  <c r="AA1598" i="34"/>
  <c r="AA1605" i="34"/>
  <c r="Z1609" i="34"/>
  <c r="AB1612" i="34"/>
  <c r="Z1615" i="34"/>
  <c r="Z1619" i="34"/>
  <c r="Z1621" i="34"/>
  <c r="Z1625" i="34"/>
  <c r="Z1630" i="34"/>
  <c r="Z1643" i="34"/>
  <c r="Z1644" i="34"/>
  <c r="Z1647" i="34"/>
  <c r="AA1648" i="34"/>
  <c r="Z1654" i="34"/>
  <c r="AA1663" i="34"/>
  <c r="Z1718" i="34"/>
  <c r="AA1758" i="34"/>
  <c r="Z1781" i="34"/>
  <c r="AB1788" i="34"/>
  <c r="Z1791" i="34"/>
  <c r="Z1795" i="34"/>
  <c r="Z1798" i="34"/>
  <c r="AA1807" i="34"/>
  <c r="AB1819" i="34"/>
  <c r="AA1822" i="34"/>
  <c r="Z1831" i="34"/>
  <c r="AA1836" i="34"/>
  <c r="AA1839" i="34"/>
  <c r="AA1843" i="34"/>
  <c r="AB1849" i="34"/>
  <c r="Z1852" i="34"/>
  <c r="AA1853" i="34"/>
  <c r="AB1854" i="34"/>
  <c r="AB1855" i="34"/>
  <c r="AA1856" i="34"/>
  <c r="AB1864" i="34"/>
  <c r="AA1865" i="34"/>
  <c r="AB1873" i="34"/>
  <c r="Z1874" i="34"/>
  <c r="AA1882" i="34"/>
  <c r="Z1883" i="34"/>
  <c r="AA1890" i="34"/>
  <c r="Z1891" i="34"/>
  <c r="AB1898" i="34"/>
  <c r="AA1899" i="34"/>
  <c r="Z1900" i="34"/>
  <c r="AB1905" i="34"/>
  <c r="Z1906" i="34"/>
  <c r="AB1913" i="34"/>
  <c r="Z1914" i="34"/>
  <c r="AB1920" i="34"/>
  <c r="AA1921" i="34"/>
  <c r="Z1922" i="34"/>
  <c r="AB1929" i="34"/>
  <c r="AB1932" i="34"/>
  <c r="AB1936" i="34"/>
  <c r="AA1937" i="34"/>
  <c r="Z1938" i="34"/>
  <c r="Z1943" i="34"/>
  <c r="Z1710" i="34"/>
  <c r="AA1734" i="34"/>
  <c r="AB1758" i="34"/>
  <c r="AB1781" i="34"/>
  <c r="Z1784" i="34"/>
  <c r="Z1786" i="34"/>
  <c r="AB1791" i="34"/>
  <c r="AB1795" i="34"/>
  <c r="AB1798" i="34"/>
  <c r="AA1799" i="34"/>
  <c r="AA1803" i="34"/>
  <c r="Z1806" i="34"/>
  <c r="Z1810" i="34"/>
  <c r="AB1822" i="34"/>
  <c r="AA1827" i="34"/>
  <c r="AA1831" i="34"/>
  <c r="AB1836" i="34"/>
  <c r="AB1839" i="34"/>
  <c r="AB1843" i="34"/>
  <c r="AA1852" i="34"/>
  <c r="AB1856" i="34"/>
  <c r="Z1857" i="34"/>
  <c r="AB1865" i="34"/>
  <c r="Z1866" i="34"/>
  <c r="AA1874" i="34"/>
  <c r="Z1875" i="34"/>
  <c r="AB1882" i="34"/>
  <c r="AA1883" i="34"/>
  <c r="Z1884" i="34"/>
  <c r="AB1890" i="34"/>
  <c r="AA1891" i="34"/>
  <c r="Z1892" i="34"/>
  <c r="AB1899" i="34"/>
  <c r="AA1900" i="34"/>
  <c r="AA1906" i="34"/>
  <c r="Z1907" i="34"/>
  <c r="AA1914" i="34"/>
  <c r="AB1921" i="34"/>
  <c r="AA1922" i="34"/>
  <c r="Z1931" i="34"/>
  <c r="AB1937" i="34"/>
  <c r="AA1938" i="34"/>
  <c r="Z1939" i="34"/>
  <c r="Z1940" i="34"/>
  <c r="AA1943" i="34"/>
  <c r="Z1944" i="34"/>
  <c r="Z1947" i="34"/>
  <c r="AA1955" i="34"/>
  <c r="AA1956" i="34"/>
  <c r="AB1959" i="34"/>
  <c r="AB1960" i="34"/>
  <c r="AA1961" i="34"/>
  <c r="Z1962" i="34"/>
  <c r="AB1977" i="34"/>
  <c r="Z1978" i="34"/>
  <c r="AB1986" i="34"/>
  <c r="AA1987" i="34"/>
  <c r="Z1988" i="34"/>
  <c r="Z1996" i="34"/>
  <c r="AB2004" i="34"/>
  <c r="AA2005" i="34"/>
  <c r="Z2006" i="34"/>
  <c r="Z2017" i="34"/>
  <c r="AA2021" i="34"/>
  <c r="AA2022" i="34"/>
  <c r="AB2023" i="34"/>
  <c r="Z2026" i="34"/>
  <c r="AA1713" i="34"/>
  <c r="Z1722" i="34"/>
  <c r="AB1726" i="34"/>
  <c r="AA1729" i="34"/>
  <c r="Z1732" i="34"/>
  <c r="AA1748" i="34"/>
  <c r="AA1765" i="34"/>
  <c r="AA1768" i="34"/>
  <c r="AA1771" i="34"/>
  <c r="AA1774" i="34"/>
  <c r="AB1784" i="34"/>
  <c r="AA1786" i="34"/>
  <c r="AA1806" i="34"/>
  <c r="AB1810" i="34"/>
  <c r="AA1814" i="34"/>
  <c r="Z1816" i="34"/>
  <c r="Z1824" i="34"/>
  <c r="AB1827" i="34"/>
  <c r="AB1831" i="34"/>
  <c r="Z1833" i="34"/>
  <c r="Z1834" i="34"/>
  <c r="Z1835" i="34"/>
  <c r="Z1848" i="34"/>
  <c r="AA1857" i="34"/>
  <c r="AA1866" i="34"/>
  <c r="Z1867" i="34"/>
  <c r="AB1874" i="34"/>
  <c r="AA1875" i="34"/>
  <c r="Z1876" i="34"/>
  <c r="AB1883" i="34"/>
  <c r="AA1884" i="34"/>
  <c r="Z1885" i="34"/>
  <c r="AB1891" i="34"/>
  <c r="AA1892" i="34"/>
  <c r="Z1893" i="34"/>
  <c r="AB1900" i="34"/>
  <c r="AA1724" i="34"/>
  <c r="AB1729" i="34"/>
  <c r="AA1732" i="34"/>
  <c r="Z1745" i="34"/>
  <c r="Z1754" i="34"/>
  <c r="AA1757" i="34"/>
  <c r="Z1782" i="34"/>
  <c r="Z1789" i="34"/>
  <c r="Z1812" i="34"/>
  <c r="AB1814" i="34"/>
  <c r="AA1816" i="34"/>
  <c r="AA1818" i="34"/>
  <c r="AA1824" i="34"/>
  <c r="AA1833" i="34"/>
  <c r="AA1834" i="34"/>
  <c r="AA1835" i="34"/>
  <c r="Z1842" i="34"/>
  <c r="AA1848" i="34"/>
  <c r="Z1851" i="34"/>
  <c r="AB1857" i="34"/>
  <c r="Z1858" i="34"/>
  <c r="AB1866" i="34"/>
  <c r="AA1867" i="34"/>
  <c r="Z1868" i="34"/>
  <c r="AB1875" i="34"/>
  <c r="AA1876" i="34"/>
  <c r="Z1877" i="34"/>
  <c r="AB1884" i="34"/>
  <c r="AA1885" i="34"/>
  <c r="AB1892" i="34"/>
  <c r="AA1893" i="34"/>
  <c r="Z1901" i="34"/>
  <c r="AB1907" i="34"/>
  <c r="AA1908" i="34"/>
  <c r="AA1915" i="34"/>
  <c r="Z1916" i="34"/>
  <c r="AA1923" i="34"/>
  <c r="Z1924" i="34"/>
  <c r="AB1931" i="34"/>
  <c r="AB1939" i="34"/>
  <c r="AB1940" i="34"/>
  <c r="AA1941" i="34"/>
  <c r="AA1942" i="34"/>
  <c r="AB1944" i="34"/>
  <c r="AA1945" i="34"/>
  <c r="AB1947" i="34"/>
  <c r="AA1948" i="34"/>
  <c r="Z1949" i="34"/>
  <c r="Z1954" i="34"/>
  <c r="AB1962" i="34"/>
  <c r="AA1963" i="34"/>
  <c r="Z1967" i="34"/>
  <c r="Z1971" i="34"/>
  <c r="AB1978" i="34"/>
  <c r="AA1979" i="34"/>
  <c r="Z1980" i="34"/>
  <c r="AB1988" i="34"/>
  <c r="Z1989" i="34"/>
  <c r="AB1996" i="34"/>
  <c r="Z1998" i="34"/>
  <c r="AB2006" i="34"/>
  <c r="AA2007" i="34"/>
  <c r="AA2016" i="34"/>
  <c r="AB2017" i="34"/>
  <c r="Z2025" i="34"/>
  <c r="AB2026" i="34"/>
  <c r="Z2031" i="34"/>
  <c r="Z2032" i="34"/>
  <c r="Z2033" i="34"/>
  <c r="AB1750" i="34"/>
  <c r="AA1752" i="34"/>
  <c r="AB1754" i="34"/>
  <c r="AB1757" i="34"/>
  <c r="AA1782" i="34"/>
  <c r="AB1789" i="34"/>
  <c r="Z1792" i="34"/>
  <c r="Z1794" i="34"/>
  <c r="AA1802" i="34"/>
  <c r="AA1805" i="34"/>
  <c r="AB1812" i="34"/>
  <c r="AB1816" i="34"/>
  <c r="Z1821" i="34"/>
  <c r="Z1826" i="34"/>
  <c r="Z1830" i="34"/>
  <c r="AB1833" i="34"/>
  <c r="AB1834" i="34"/>
  <c r="AB1835" i="34"/>
  <c r="Z1838" i="34"/>
  <c r="Z1841" i="34"/>
  <c r="AA1842" i="34"/>
  <c r="AA1851" i="34"/>
  <c r="AA1858" i="34"/>
  <c r="Z1859" i="34"/>
  <c r="AB1867" i="34"/>
  <c r="AA1868" i="34"/>
  <c r="Z1869" i="34"/>
  <c r="AB1876" i="34"/>
  <c r="AA1877" i="34"/>
  <c r="Z1878" i="34"/>
  <c r="AB1885" i="34"/>
  <c r="Z1886" i="34"/>
  <c r="AB1893" i="34"/>
  <c r="Z1894" i="34"/>
  <c r="AA1901" i="34"/>
  <c r="AB1908" i="34"/>
  <c r="Z1909" i="34"/>
  <c r="AB1915" i="34"/>
  <c r="AA1916" i="34"/>
  <c r="AB1923" i="34"/>
  <c r="AA1924" i="34"/>
  <c r="AB1941" i="34"/>
  <c r="AB1942" i="34"/>
  <c r="AB1945" i="34"/>
  <c r="Z1946" i="34"/>
  <c r="AB1948" i="34"/>
  <c r="AA1949" i="34"/>
  <c r="Z1716" i="34"/>
  <c r="AA1733" i="34"/>
  <c r="Z1739" i="34"/>
  <c r="AB1741" i="34"/>
  <c r="Z1785" i="34"/>
  <c r="AB1792" i="34"/>
  <c r="AB1805" i="34"/>
  <c r="AA1821" i="34"/>
  <c r="AA1826" i="34"/>
  <c r="AA1830" i="34"/>
  <c r="AA1838" i="34"/>
  <c r="AA1841" i="34"/>
  <c r="AB1842" i="34"/>
  <c r="Z1847" i="34"/>
  <c r="AB1851" i="34"/>
  <c r="AB1858" i="34"/>
  <c r="AA1859" i="34"/>
  <c r="Z1860" i="34"/>
  <c r="AB1868" i="34"/>
  <c r="AA1869" i="34"/>
  <c r="AB1877" i="34"/>
  <c r="AA1878" i="34"/>
  <c r="AA1886" i="34"/>
  <c r="AA1894" i="34"/>
  <c r="AB1901" i="34"/>
  <c r="AA1909" i="34"/>
  <c r="AB1916" i="34"/>
  <c r="Z1917" i="34"/>
  <c r="AB1924" i="34"/>
  <c r="Z1925" i="34"/>
  <c r="AA1946" i="34"/>
  <c r="AB1949" i="34"/>
  <c r="AA1950" i="34"/>
  <c r="Z1951" i="34"/>
  <c r="AB1954" i="34"/>
  <c r="AA1964" i="34"/>
  <c r="Z1965" i="34"/>
  <c r="AB1967" i="34"/>
  <c r="AA1968" i="34"/>
  <c r="Z1969" i="34"/>
  <c r="AB1971" i="34"/>
  <c r="Z1972" i="34"/>
  <c r="AB1980" i="34"/>
  <c r="AA1981" i="34"/>
  <c r="AB1989" i="34"/>
  <c r="Z1990" i="34"/>
  <c r="AB1998" i="34"/>
  <c r="Z1999" i="34"/>
  <c r="AB1725" i="34"/>
  <c r="Z1731" i="34"/>
  <c r="AB1739" i="34"/>
  <c r="AA1747" i="34"/>
  <c r="AA1756" i="34"/>
  <c r="AA1767" i="34"/>
  <c r="AA1770" i="34"/>
  <c r="AA1773" i="34"/>
  <c r="AB1785" i="34"/>
  <c r="Z1797" i="34"/>
  <c r="Z1811" i="34"/>
  <c r="Z1823" i="34"/>
  <c r="AB1826" i="34"/>
  <c r="AB1830" i="34"/>
  <c r="AB1838" i="34"/>
  <c r="AB1841" i="34"/>
  <c r="Z1846" i="34"/>
  <c r="AA1847" i="34"/>
  <c r="Z1850" i="34"/>
  <c r="AB1859" i="34"/>
  <c r="AA1860" i="34"/>
  <c r="Z1861" i="34"/>
  <c r="AB1869" i="34"/>
  <c r="Z1870" i="34"/>
  <c r="AB1878" i="34"/>
  <c r="AB1886" i="34"/>
  <c r="AB1894" i="34"/>
  <c r="Z1895" i="34"/>
  <c r="Z1902" i="34"/>
  <c r="AB1909" i="34"/>
  <c r="Z1910" i="34"/>
  <c r="AA1917" i="34"/>
  <c r="AA1925" i="34"/>
  <c r="AB1946" i="34"/>
  <c r="AB1950" i="34"/>
  <c r="AA1951" i="34"/>
  <c r="Z1952" i="34"/>
  <c r="AB1964" i="34"/>
  <c r="AA1965" i="34"/>
  <c r="Z1966" i="34"/>
  <c r="AB1968" i="34"/>
  <c r="AA1969" i="34"/>
  <c r="Z1970" i="34"/>
  <c r="AA1972" i="34"/>
  <c r="Z1973" i="34"/>
  <c r="AB1981" i="34"/>
  <c r="Z1982" i="34"/>
  <c r="AA1990" i="34"/>
  <c r="AA1999" i="34"/>
  <c r="AB2008" i="34"/>
  <c r="AA2009" i="34"/>
  <c r="AA2014" i="34"/>
  <c r="AA2015" i="34"/>
  <c r="Z2024" i="34"/>
  <c r="AA2028" i="34"/>
  <c r="Z2029" i="34"/>
  <c r="Z2030" i="34"/>
  <c r="AB2040" i="34"/>
  <c r="AB2041" i="34"/>
  <c r="Z2049" i="34"/>
  <c r="Z2050" i="34"/>
  <c r="AA2058" i="34"/>
  <c r="AA1712" i="34"/>
  <c r="Z1720" i="34"/>
  <c r="AA1727" i="34"/>
  <c r="AA1731" i="34"/>
  <c r="AB1756" i="34"/>
  <c r="Z1763" i="34"/>
  <c r="AB1797" i="34"/>
  <c r="AA1801" i="34"/>
  <c r="Z1809" i="34"/>
  <c r="AB1811" i="34"/>
  <c r="AA1823" i="34"/>
  <c r="Z1832" i="34"/>
  <c r="Z1844" i="34"/>
  <c r="AA1846" i="34"/>
  <c r="AB1847" i="34"/>
  <c r="AA1850" i="34"/>
  <c r="AB1860" i="34"/>
  <c r="AA1861" i="34"/>
  <c r="Z1862" i="34"/>
  <c r="AA1870" i="34"/>
  <c r="Z1879" i="34"/>
  <c r="Z1887" i="34"/>
  <c r="AA1895" i="34"/>
  <c r="Z1896" i="34"/>
  <c r="AA1902" i="34"/>
  <c r="AA1723" i="34"/>
  <c r="AB1809" i="34"/>
  <c r="AA1813" i="34"/>
  <c r="AA1815" i="34"/>
  <c r="Z1820" i="34"/>
  <c r="Z1825" i="34"/>
  <c r="AA1832" i="34"/>
  <c r="Z1837" i="34"/>
  <c r="AA1840" i="34"/>
  <c r="AA1844" i="34"/>
  <c r="AB1846" i="34"/>
  <c r="AB1850" i="34"/>
  <c r="AB1861" i="34"/>
  <c r="AA1862" i="34"/>
  <c r="AB1870" i="34"/>
  <c r="Z1871" i="34"/>
  <c r="AA1879" i="34"/>
  <c r="Z1880" i="34"/>
  <c r="AA1887" i="34"/>
  <c r="Z1888" i="34"/>
  <c r="AB1895" i="34"/>
  <c r="AA1896" i="34"/>
  <c r="Z1897" i="34"/>
  <c r="AB1902" i="34"/>
  <c r="Z1903" i="34"/>
  <c r="AB1910" i="34"/>
  <c r="Z1911" i="34"/>
  <c r="AA1918" i="34"/>
  <c r="AA1926" i="34"/>
  <c r="Z1927" i="34"/>
  <c r="Z1933" i="34"/>
  <c r="AB1952" i="34"/>
  <c r="AA1953" i="34"/>
  <c r="AB1966" i="34"/>
  <c r="AB1970" i="34"/>
  <c r="AB1973" i="34"/>
  <c r="Z1974" i="34"/>
  <c r="AA1714" i="34"/>
  <c r="AA1735" i="34"/>
  <c r="AB1749" i="34"/>
  <c r="AA1759" i="34"/>
  <c r="AB1790" i="34"/>
  <c r="Z1796" i="34"/>
  <c r="Z1817" i="34"/>
  <c r="AB1820" i="34"/>
  <c r="AA1825" i="34"/>
  <c r="Z1829" i="34"/>
  <c r="AB1832" i="34"/>
  <c r="AA1837" i="34"/>
  <c r="AB1840" i="34"/>
  <c r="AB1844" i="34"/>
  <c r="AB1862" i="34"/>
  <c r="Z1863" i="34"/>
  <c r="AA1871" i="34"/>
  <c r="Z1872" i="34"/>
  <c r="AB1879" i="34"/>
  <c r="AA1880" i="34"/>
  <c r="Z1881" i="34"/>
  <c r="AB1887" i="34"/>
  <c r="AA1888" i="34"/>
  <c r="Z1889" i="34"/>
  <c r="AB1896" i="34"/>
  <c r="AA1897" i="34"/>
  <c r="AA1903" i="34"/>
  <c r="Z1904" i="34"/>
  <c r="AA1911" i="34"/>
  <c r="Z1912" i="34"/>
  <c r="AB1918" i="34"/>
  <c r="Z1919" i="34"/>
  <c r="AB1926" i="34"/>
  <c r="AA1927" i="34"/>
  <c r="Z1928" i="34"/>
  <c r="AA1933" i="34"/>
  <c r="Z1934" i="34"/>
  <c r="Z1935" i="34"/>
  <c r="AB1953" i="34"/>
  <c r="Z1957" i="34"/>
  <c r="AA1974" i="34"/>
  <c r="Z1975" i="34"/>
  <c r="AA1983" i="34"/>
  <c r="Z1984" i="34"/>
  <c r="AA1730" i="34"/>
  <c r="AA1740" i="34"/>
  <c r="Z1751" i="34"/>
  <c r="Z1755" i="34"/>
  <c r="AB1759" i="34"/>
  <c r="AA1766" i="34"/>
  <c r="AA1769" i="34"/>
  <c r="AA1772" i="34"/>
  <c r="AB1793" i="34"/>
  <c r="AB1796" i="34"/>
  <c r="AA1800" i="34"/>
  <c r="AA1804" i="34"/>
  <c r="Z1808" i="34"/>
  <c r="AB1817" i="34"/>
  <c r="AB1825" i="34"/>
  <c r="AA1829" i="34"/>
  <c r="Z1849" i="34"/>
  <c r="AA1863" i="34"/>
  <c r="Z1864" i="34"/>
  <c r="AB1871" i="34"/>
  <c r="AA1872" i="34"/>
  <c r="Z1873" i="34"/>
  <c r="AB1880" i="34"/>
  <c r="AA1881" i="34"/>
  <c r="AB1888" i="34"/>
  <c r="AA1889" i="34"/>
  <c r="AB1897" i="34"/>
  <c r="Z1898" i="34"/>
  <c r="AB1903" i="34"/>
  <c r="AA1904" i="34"/>
  <c r="Z1905" i="34"/>
  <c r="AB1911" i="34"/>
  <c r="AA1912" i="34"/>
  <c r="Z1913" i="34"/>
  <c r="AA1919" i="34"/>
  <c r="Z1920" i="34"/>
  <c r="AB1927" i="34"/>
  <c r="AA1928" i="34"/>
  <c r="Z1929" i="34"/>
  <c r="Z1932" i="34"/>
  <c r="AB1933" i="34"/>
  <c r="AA1934" i="34"/>
  <c r="AA1935" i="34"/>
  <c r="Z1936" i="34"/>
  <c r="Z1728" i="34"/>
  <c r="AB1730" i="34"/>
  <c r="AB1740" i="34"/>
  <c r="Z1746" i="34"/>
  <c r="AA1753" i="34"/>
  <c r="AA1755" i="34"/>
  <c r="Z1762" i="34"/>
  <c r="Z1788" i="34"/>
  <c r="Z1807" i="34"/>
  <c r="AB1808" i="34"/>
  <c r="Z1819" i="34"/>
  <c r="Z1822" i="34"/>
  <c r="AB1829" i="34"/>
  <c r="Z1836" i="34"/>
  <c r="Z1839" i="34"/>
  <c r="Z1843" i="34"/>
  <c r="AA1849" i="34"/>
  <c r="Z1853" i="34"/>
  <c r="Z1854" i="34"/>
  <c r="AA1855" i="34"/>
  <c r="Z1856" i="34"/>
  <c r="AB1863" i="34"/>
  <c r="AA1864" i="34"/>
  <c r="Z1865" i="34"/>
  <c r="AB1872" i="34"/>
  <c r="AA1873" i="34"/>
  <c r="AB1881" i="34"/>
  <c r="Z1882" i="34"/>
  <c r="AB1889" i="34"/>
  <c r="Z1890" i="34"/>
  <c r="AA1898" i="34"/>
  <c r="Z1899" i="34"/>
  <c r="AB1904" i="34"/>
  <c r="AA1905" i="34"/>
  <c r="AB1912" i="34"/>
  <c r="AA1913" i="34"/>
  <c r="AB1919" i="34"/>
  <c r="AA1920" i="34"/>
  <c r="Z1921" i="34"/>
  <c r="AB1928" i="34"/>
  <c r="AA1929" i="34"/>
  <c r="AA1932" i="34"/>
  <c r="AB1934" i="34"/>
  <c r="AB1935" i="34"/>
  <c r="AA1936" i="34"/>
  <c r="Z1937" i="34"/>
  <c r="AB1914" i="34"/>
  <c r="AB1917" i="34"/>
  <c r="AB1961" i="34"/>
  <c r="AB1965" i="34"/>
  <c r="Z1976" i="34"/>
  <c r="AA1977" i="34"/>
  <c r="AA1984" i="34"/>
  <c r="AB1985" i="34"/>
  <c r="AB1990" i="34"/>
  <c r="Z1991" i="34"/>
  <c r="Z1992" i="34"/>
  <c r="Z1993" i="34"/>
  <c r="AA1994" i="34"/>
  <c r="Z2005" i="34"/>
  <c r="AB2010" i="34"/>
  <c r="AB2019" i="34"/>
  <c r="AA2033" i="34"/>
  <c r="AB2039" i="34"/>
  <c r="Z2045" i="34"/>
  <c r="AA2046" i="34"/>
  <c r="AA2049" i="34"/>
  <c r="AB2050" i="34"/>
  <c r="AB2063" i="34"/>
  <c r="AA2067" i="34"/>
  <c r="AB2071" i="34"/>
  <c r="AB2077" i="34"/>
  <c r="Z2079" i="34"/>
  <c r="Z2080" i="34"/>
  <c r="Z2086" i="34"/>
  <c r="AB2088" i="34"/>
  <c r="AB2092" i="34"/>
  <c r="Z2095" i="34"/>
  <c r="AB2101" i="34"/>
  <c r="AB2106" i="34"/>
  <c r="AB2114" i="34"/>
  <c r="AB2118" i="34"/>
  <c r="AB2121" i="34"/>
  <c r="Z2129" i="34"/>
  <c r="AA2136" i="34"/>
  <c r="AA2148" i="34"/>
  <c r="AB2163" i="34"/>
  <c r="AB2164" i="34"/>
  <c r="AB2169" i="34"/>
  <c r="Z2173" i="34"/>
  <c r="Z2178" i="34"/>
  <c r="AB2182" i="34"/>
  <c r="AB2183" i="34"/>
  <c r="Z1908" i="34"/>
  <c r="AB1922" i="34"/>
  <c r="AB1925" i="34"/>
  <c r="Z1942" i="34"/>
  <c r="AA1944" i="34"/>
  <c r="Z1960" i="34"/>
  <c r="AA1976" i="34"/>
  <c r="AA1982" i="34"/>
  <c r="Z1983" i="34"/>
  <c r="AB1984" i="34"/>
  <c r="AA1989" i="34"/>
  <c r="AA1991" i="34"/>
  <c r="AA1992" i="34"/>
  <c r="AA1993" i="34"/>
  <c r="AB1994" i="34"/>
  <c r="Z2003" i="34"/>
  <c r="Z2004" i="34"/>
  <c r="AB2005" i="34"/>
  <c r="Z2018" i="34"/>
  <c r="Z2023" i="34"/>
  <c r="AB2033" i="34"/>
  <c r="Z2044" i="34"/>
  <c r="AA2045" i="34"/>
  <c r="AB2046" i="34"/>
  <c r="AB2049" i="34"/>
  <c r="Z2054" i="34"/>
  <c r="Z2062" i="34"/>
  <c r="AB2067" i="34"/>
  <c r="Z2070" i="34"/>
  <c r="Z2076" i="34"/>
  <c r="AA2079" i="34"/>
  <c r="AA2080" i="34"/>
  <c r="AA2086" i="34"/>
  <c r="Z2091" i="34"/>
  <c r="AA2095" i="34"/>
  <c r="Z2100" i="34"/>
  <c r="Z2105" i="34"/>
  <c r="Z2113" i="34"/>
  <c r="Z2117" i="34"/>
  <c r="Z2120" i="34"/>
  <c r="AA2129" i="34"/>
  <c r="Z2133" i="34"/>
  <c r="AB2136" i="34"/>
  <c r="Z2139" i="34"/>
  <c r="Z2146" i="34"/>
  <c r="AB2148" i="34"/>
  <c r="Z2153" i="34"/>
  <c r="Z2154" i="34"/>
  <c r="Z2160" i="34"/>
  <c r="Z2161" i="34"/>
  <c r="Z2162" i="34"/>
  <c r="Z2167" i="34"/>
  <c r="Z2168" i="34"/>
  <c r="AA2173" i="34"/>
  <c r="AA2178" i="34"/>
  <c r="Z2181" i="34"/>
  <c r="Z2186" i="34"/>
  <c r="AB2190" i="34"/>
  <c r="AB2191" i="34"/>
  <c r="AA2198" i="34"/>
  <c r="Z2203" i="34"/>
  <c r="AB2207" i="34"/>
  <c r="AB2208" i="34"/>
  <c r="AA2212" i="34"/>
  <c r="AA2213" i="34"/>
  <c r="Z2216" i="34"/>
  <c r="AA2217" i="34"/>
  <c r="Z2218" i="34"/>
  <c r="Z2219" i="34"/>
  <c r="Z2220" i="34"/>
  <c r="AA2224" i="34"/>
  <c r="Z2228" i="34"/>
  <c r="Z2233" i="34"/>
  <c r="Z2236" i="34"/>
  <c r="AB2239" i="34"/>
  <c r="AB2247" i="34"/>
  <c r="AA2249" i="34"/>
  <c r="AB2250" i="34"/>
  <c r="Z2251" i="34"/>
  <c r="AA1960" i="34"/>
  <c r="AA1975" i="34"/>
  <c r="AB1976" i="34"/>
  <c r="Z1981" i="34"/>
  <c r="AB1982" i="34"/>
  <c r="AB1983" i="34"/>
  <c r="AB1991" i="34"/>
  <c r="AB1992" i="34"/>
  <c r="AB1993" i="34"/>
  <c r="AA2003" i="34"/>
  <c r="AA2004" i="34"/>
  <c r="Z2015" i="34"/>
  <c r="AA2018" i="34"/>
  <c r="AA2023" i="34"/>
  <c r="AA2025" i="34"/>
  <c r="AA2032" i="34"/>
  <c r="Z2042" i="34"/>
  <c r="Z2043" i="34"/>
  <c r="AA2044" i="34"/>
  <c r="AB2045" i="34"/>
  <c r="AA2054" i="34"/>
  <c r="AA2062" i="34"/>
  <c r="AA2070" i="34"/>
  <c r="AA2076" i="34"/>
  <c r="AB2079" i="34"/>
  <c r="AB2080" i="34"/>
  <c r="AB2086" i="34"/>
  <c r="AA2091" i="34"/>
  <c r="AB2095" i="34"/>
  <c r="AA1939" i="34"/>
  <c r="AA1952" i="34"/>
  <c r="Z1964" i="34"/>
  <c r="AA1967" i="34"/>
  <c r="AB1975" i="34"/>
  <c r="AB1999" i="34"/>
  <c r="Z2000" i="34"/>
  <c r="Z2001" i="34"/>
  <c r="Z2002" i="34"/>
  <c r="AB2003" i="34"/>
  <c r="Z2014" i="34"/>
  <c r="AB2015" i="34"/>
  <c r="AB2018" i="34"/>
  <c r="AB2025" i="34"/>
  <c r="Z2027" i="34"/>
  <c r="AB2032" i="34"/>
  <c r="AA2042" i="34"/>
  <c r="AA2043" i="34"/>
  <c r="AB2044" i="34"/>
  <c r="Z2048" i="34"/>
  <c r="AB2054" i="34"/>
  <c r="AB2062" i="34"/>
  <c r="Z2065" i="34"/>
  <c r="Z2066" i="34"/>
  <c r="AB2070" i="34"/>
  <c r="AB2076" i="34"/>
  <c r="Z2084" i="34"/>
  <c r="Z2085" i="34"/>
  <c r="Z2090" i="34"/>
  <c r="AB2091" i="34"/>
  <c r="Z2094" i="34"/>
  <c r="AB2100" i="34"/>
  <c r="AB2105" i="34"/>
  <c r="Z2109" i="34"/>
  <c r="AB2113" i="34"/>
  <c r="AB2117" i="34"/>
  <c r="AB2120" i="34"/>
  <c r="Z2128" i="34"/>
  <c r="AB2133" i="34"/>
  <c r="Z2135" i="34"/>
  <c r="AB2139" i="34"/>
  <c r="AB2146" i="34"/>
  <c r="AA2147" i="34"/>
  <c r="AA2152" i="34"/>
  <c r="AB2153" i="34"/>
  <c r="AB2154" i="34"/>
  <c r="AA2158" i="34"/>
  <c r="AA2159" i="34"/>
  <c r="AB2160" i="34"/>
  <c r="AB2161" i="34"/>
  <c r="AB2162" i="34"/>
  <c r="AB2167" i="34"/>
  <c r="AB2168" i="34"/>
  <c r="Z2172" i="34"/>
  <c r="AA1954" i="34"/>
  <c r="Z1956" i="34"/>
  <c r="Z1959" i="34"/>
  <c r="AB1974" i="34"/>
  <c r="AA1988" i="34"/>
  <c r="AA1998" i="34"/>
  <c r="AA2000" i="34"/>
  <c r="AA2001" i="34"/>
  <c r="AA2002" i="34"/>
  <c r="AB2014" i="34"/>
  <c r="AA2027" i="34"/>
  <c r="AA2031" i="34"/>
  <c r="Z2037" i="34"/>
  <c r="AB2042" i="34"/>
  <c r="AB2043" i="34"/>
  <c r="AA2048" i="34"/>
  <c r="Z2059" i="34"/>
  <c r="Z2060" i="34"/>
  <c r="Z2061" i="34"/>
  <c r="AA2065" i="34"/>
  <c r="AA2066" i="34"/>
  <c r="AA2084" i="34"/>
  <c r="AA2085" i="34"/>
  <c r="AA2090" i="34"/>
  <c r="AA2094" i="34"/>
  <c r="Z2099" i="34"/>
  <c r="Z2103" i="34"/>
  <c r="Z2104" i="34"/>
  <c r="Z2108" i="34"/>
  <c r="AA2109" i="34"/>
  <c r="Z2112" i="34"/>
  <c r="Z2116" i="34"/>
  <c r="Z2119" i="34"/>
  <c r="Z2125" i="34"/>
  <c r="AA2128" i="34"/>
  <c r="AA2135" i="34"/>
  <c r="Z2138" i="34"/>
  <c r="Z2145" i="34"/>
  <c r="AB2147" i="34"/>
  <c r="AB2152" i="34"/>
  <c r="Z2157" i="34"/>
  <c r="AB2158" i="34"/>
  <c r="AB2159" i="34"/>
  <c r="Z2166" i="34"/>
  <c r="AA2172" i="34"/>
  <c r="AA2177" i="34"/>
  <c r="Z2185" i="34"/>
  <c r="AB2189" i="34"/>
  <c r="AA1907" i="34"/>
  <c r="AB1956" i="34"/>
  <c r="AA1959" i="34"/>
  <c r="Z1963" i="34"/>
  <c r="AA1970" i="34"/>
  <c r="AA1973" i="34"/>
  <c r="AA1980" i="34"/>
  <c r="AB2000" i="34"/>
  <c r="AB2001" i="34"/>
  <c r="AB2002" i="34"/>
  <c r="Z2022" i="34"/>
  <c r="AB2027" i="34"/>
  <c r="AB2031" i="34"/>
  <c r="Z2034" i="34"/>
  <c r="AA2037" i="34"/>
  <c r="Z2041" i="34"/>
  <c r="AB2048" i="34"/>
  <c r="Z2053" i="34"/>
  <c r="Z2058" i="34"/>
  <c r="AA2059" i="34"/>
  <c r="AA2060" i="34"/>
  <c r="AA2061" i="34"/>
  <c r="AB2065" i="34"/>
  <c r="AB2066" i="34"/>
  <c r="Z2069" i="34"/>
  <c r="AB2084" i="34"/>
  <c r="AB2085" i="34"/>
  <c r="AB2090" i="34"/>
  <c r="AB2094" i="34"/>
  <c r="AA2099" i="34"/>
  <c r="AA2103" i="34"/>
  <c r="AA2104" i="34"/>
  <c r="AA2108" i="34"/>
  <c r="AB2109" i="34"/>
  <c r="AA2112" i="34"/>
  <c r="AA2116" i="34"/>
  <c r="AA2119" i="34"/>
  <c r="Z2124" i="34"/>
  <c r="AA2125" i="34"/>
  <c r="Z2126" i="34"/>
  <c r="AB2128" i="34"/>
  <c r="Z2132" i="34"/>
  <c r="AB2135" i="34"/>
  <c r="AA2138" i="34"/>
  <c r="Z2144" i="34"/>
  <c r="AA2145" i="34"/>
  <c r="Z2151" i="34"/>
  <c r="AA2157" i="34"/>
  <c r="AA2166" i="34"/>
  <c r="AB2172" i="34"/>
  <c r="AB2177" i="34"/>
  <c r="Z2180" i="34"/>
  <c r="AA2185" i="34"/>
  <c r="Z2188" i="34"/>
  <c r="Z2197" i="34"/>
  <c r="Z2200" i="34"/>
  <c r="Z2201" i="34"/>
  <c r="Z2202" i="34"/>
  <c r="AB2210" i="34"/>
  <c r="AB2211" i="34"/>
  <c r="AA2215" i="34"/>
  <c r="AB2223" i="34"/>
  <c r="Z2226" i="34"/>
  <c r="AB2235" i="34"/>
  <c r="AA2241" i="34"/>
  <c r="AA2242" i="34"/>
  <c r="AB2243" i="34"/>
  <c r="AA2244" i="34"/>
  <c r="Z2245" i="34"/>
  <c r="Z2257" i="34"/>
  <c r="AB2258" i="34"/>
  <c r="AB2259" i="34"/>
  <c r="AA1910" i="34"/>
  <c r="Z1941" i="34"/>
  <c r="AB1943" i="34"/>
  <c r="Z1948" i="34"/>
  <c r="AB1951" i="34"/>
  <c r="AB1963" i="34"/>
  <c r="AB2022" i="34"/>
  <c r="AA2024" i="34"/>
  <c r="AA2034" i="34"/>
  <c r="AB2037" i="34"/>
  <c r="Z2040" i="34"/>
  <c r="AA2041" i="34"/>
  <c r="Z2052" i="34"/>
  <c r="AA2053" i="34"/>
  <c r="AB2058" i="34"/>
  <c r="AB2059" i="34"/>
  <c r="AB2060" i="34"/>
  <c r="AB2061" i="34"/>
  <c r="AA2069" i="34"/>
  <c r="Z2082" i="34"/>
  <c r="Z2083" i="34"/>
  <c r="Z2093" i="34"/>
  <c r="AB2099" i="34"/>
  <c r="Z2102" i="34"/>
  <c r="AB2103" i="34"/>
  <c r="AB2104" i="34"/>
  <c r="AB2108" i="34"/>
  <c r="Z2111" i="34"/>
  <c r="AB2112" i="34"/>
  <c r="AB2116" i="34"/>
  <c r="AB2119" i="34"/>
  <c r="AA2124" i="34"/>
  <c r="AB2125" i="34"/>
  <c r="AA2126" i="34"/>
  <c r="Z2127" i="34"/>
  <c r="AA2132" i="34"/>
  <c r="AB2138" i="34"/>
  <c r="AA2144" i="34"/>
  <c r="AB2145" i="34"/>
  <c r="AA2151" i="34"/>
  <c r="AB2157" i="34"/>
  <c r="AB2166" i="34"/>
  <c r="Z2176" i="34"/>
  <c r="AA2180" i="34"/>
  <c r="AB2185" i="34"/>
  <c r="AA2188" i="34"/>
  <c r="AA2197" i="34"/>
  <c r="AA2200" i="34"/>
  <c r="AA2201" i="34"/>
  <c r="AA2202" i="34"/>
  <c r="AB2215" i="34"/>
  <c r="AA2226" i="34"/>
  <c r="Z2232" i="34"/>
  <c r="AB2241" i="34"/>
  <c r="AB2242" i="34"/>
  <c r="AB2244" i="34"/>
  <c r="AA2245" i="34"/>
  <c r="Z1958" i="34"/>
  <c r="Z1979" i="34"/>
  <c r="Z1987" i="34"/>
  <c r="Z2013" i="34"/>
  <c r="AA2017" i="34"/>
  <c r="AB2024" i="34"/>
  <c r="AB2034" i="34"/>
  <c r="AA2040" i="34"/>
  <c r="Z1915" i="34"/>
  <c r="Z1918" i="34"/>
  <c r="Z1955" i="34"/>
  <c r="AA1958" i="34"/>
  <c r="AA1962" i="34"/>
  <c r="AB1969" i="34"/>
  <c r="AB1972" i="34"/>
  <c r="AB1979" i="34"/>
  <c r="AB1987" i="34"/>
  <c r="Z2007" i="34"/>
  <c r="Z2008" i="34"/>
  <c r="Z2009" i="34"/>
  <c r="Z2012" i="34"/>
  <c r="AA2013" i="34"/>
  <c r="Z2021" i="34"/>
  <c r="AA2030" i="34"/>
  <c r="AA2047" i="34"/>
  <c r="AA2051" i="34"/>
  <c r="AB2052" i="34"/>
  <c r="Z2056" i="34"/>
  <c r="Z2057" i="34"/>
  <c r="AA2064" i="34"/>
  <c r="Z2068" i="34"/>
  <c r="AA2072" i="34"/>
  <c r="AA2073" i="34"/>
  <c r="AA2074" i="34"/>
  <c r="AB2082" i="34"/>
  <c r="AB2083" i="34"/>
  <c r="AA2089" i="34"/>
  <c r="AB2093" i="34"/>
  <c r="AA2097" i="34"/>
  <c r="AA2098" i="34"/>
  <c r="AB2102" i="34"/>
  <c r="AA2107" i="34"/>
  <c r="AB2111" i="34"/>
  <c r="AA2115" i="34"/>
  <c r="Z2122" i="34"/>
  <c r="Z2123" i="34"/>
  <c r="AB2127" i="34"/>
  <c r="Z2134" i="34"/>
  <c r="Z2137" i="34"/>
  <c r="Z2142" i="34"/>
  <c r="Z2143" i="34"/>
  <c r="AA2165" i="34"/>
  <c r="AA2170" i="34"/>
  <c r="AA2171" i="34"/>
  <c r="AB2176" i="34"/>
  <c r="Z2179" i="34"/>
  <c r="AA2184" i="34"/>
  <c r="AA2194" i="34"/>
  <c r="Z1923" i="34"/>
  <c r="Z1926" i="34"/>
  <c r="AA1931" i="34"/>
  <c r="Z1945" i="34"/>
  <c r="Z1950" i="34"/>
  <c r="AB1955" i="34"/>
  <c r="AA1957" i="34"/>
  <c r="AB1958" i="34"/>
  <c r="AA1966" i="34"/>
  <c r="Z1986" i="34"/>
  <c r="AA1996" i="34"/>
  <c r="AB2007" i="34"/>
  <c r="AA2008" i="34"/>
  <c r="AB2009" i="34"/>
  <c r="Z2011" i="34"/>
  <c r="AA2012" i="34"/>
  <c r="AB2013" i="34"/>
  <c r="Z2020" i="34"/>
  <c r="AB2021" i="34"/>
  <c r="Z2028" i="34"/>
  <c r="AA2029" i="34"/>
  <c r="AB2030" i="34"/>
  <c r="AB2047" i="34"/>
  <c r="AB2051" i="34"/>
  <c r="Z2055" i="34"/>
  <c r="AA2056" i="34"/>
  <c r="AA2057" i="34"/>
  <c r="AB2064" i="34"/>
  <c r="AA2068" i="34"/>
  <c r="AB2072" i="34"/>
  <c r="AB2073" i="34"/>
  <c r="AB2074" i="34"/>
  <c r="Z2081" i="34"/>
  <c r="AB2089" i="34"/>
  <c r="Z2096" i="34"/>
  <c r="AB2097" i="34"/>
  <c r="AB2098" i="34"/>
  <c r="AB2107" i="34"/>
  <c r="Z2110" i="34"/>
  <c r="AB2115" i="34"/>
  <c r="AA2122" i="34"/>
  <c r="AA2123" i="34"/>
  <c r="Z2130" i="34"/>
  <c r="Z2131" i="34"/>
  <c r="AA2134" i="34"/>
  <c r="AA2137" i="34"/>
  <c r="Z2140" i="34"/>
  <c r="Z2141" i="34"/>
  <c r="AA2142" i="34"/>
  <c r="AA2143" i="34"/>
  <c r="AB1906" i="34"/>
  <c r="AB1938" i="34"/>
  <c r="AA1940" i="34"/>
  <c r="AA1947" i="34"/>
  <c r="AB1957" i="34"/>
  <c r="AA1978" i="34"/>
  <c r="Z1985" i="34"/>
  <c r="AA1986" i="34"/>
  <c r="AA2006" i="34"/>
  <c r="Z2010" i="34"/>
  <c r="AA2011" i="34"/>
  <c r="AB2012" i="34"/>
  <c r="Z2016" i="34"/>
  <c r="Z2019" i="34"/>
  <c r="AA2020" i="34"/>
  <c r="AA2026" i="34"/>
  <c r="AB2028" i="34"/>
  <c r="AB2029" i="34"/>
  <c r="Z2039" i="34"/>
  <c r="AA2055" i="34"/>
  <c r="AB2056" i="34"/>
  <c r="AB2057" i="34"/>
  <c r="Z2063" i="34"/>
  <c r="AB2068" i="34"/>
  <c r="Z2071" i="34"/>
  <c r="Z2077" i="34"/>
  <c r="AA2081" i="34"/>
  <c r="Z2088" i="34"/>
  <c r="Z2092" i="34"/>
  <c r="AA2096" i="34"/>
  <c r="Z2101" i="34"/>
  <c r="Z2106" i="34"/>
  <c r="AA2110" i="34"/>
  <c r="Z2114" i="34"/>
  <c r="Z2118" i="34"/>
  <c r="Z2121" i="34"/>
  <c r="AB2122" i="34"/>
  <c r="AB2123" i="34"/>
  <c r="AA2130" i="34"/>
  <c r="AA2131" i="34"/>
  <c r="AB2134" i="34"/>
  <c r="AB2137" i="34"/>
  <c r="AA2140" i="34"/>
  <c r="AA2141" i="34"/>
  <c r="AB2142" i="34"/>
  <c r="AB2143" i="34"/>
  <c r="AA2149" i="34"/>
  <c r="AA2150" i="34"/>
  <c r="AA2155" i="34"/>
  <c r="AA2156" i="34"/>
  <c r="Z2163" i="34"/>
  <c r="Z2164" i="34"/>
  <c r="Z2169" i="34"/>
  <c r="AA2174" i="34"/>
  <c r="AA2175" i="34"/>
  <c r="AB2179" i="34"/>
  <c r="Z2182" i="34"/>
  <c r="Z2183" i="34"/>
  <c r="AA2187" i="34"/>
  <c r="Z2192" i="34"/>
  <c r="Z2193" i="34"/>
  <c r="AA2195" i="34"/>
  <c r="AA2196" i="34"/>
  <c r="AB2199" i="34"/>
  <c r="AA2204" i="34"/>
  <c r="AA2205" i="34"/>
  <c r="AA2206" i="34"/>
  <c r="AA2214" i="34"/>
  <c r="Z2221" i="34"/>
  <c r="Z1953" i="34"/>
  <c r="Z1961" i="34"/>
  <c r="Z1968" i="34"/>
  <c r="AA1971" i="34"/>
  <c r="Z1977" i="34"/>
  <c r="AA1985" i="34"/>
  <c r="Z1994" i="34"/>
  <c r="AA2010" i="34"/>
  <c r="AB2011" i="34"/>
  <c r="AB2016" i="34"/>
  <c r="AA2019" i="34"/>
  <c r="AB2020" i="34"/>
  <c r="AA2039" i="34"/>
  <c r="Z2046" i="34"/>
  <c r="AA2050" i="34"/>
  <c r="AB2055" i="34"/>
  <c r="AA2063" i="34"/>
  <c r="Z2067" i="34"/>
  <c r="AA2071" i="34"/>
  <c r="AA2077" i="34"/>
  <c r="AB2081" i="34"/>
  <c r="AA2088" i="34"/>
  <c r="AA2092" i="34"/>
  <c r="AB2096" i="34"/>
  <c r="AA2101" i="34"/>
  <c r="AA2106" i="34"/>
  <c r="AB2110" i="34"/>
  <c r="AA2114" i="34"/>
  <c r="AA2118" i="34"/>
  <c r="AA2121" i="34"/>
  <c r="AB2130" i="34"/>
  <c r="AB2131" i="34"/>
  <c r="Z2136" i="34"/>
  <c r="AB2140" i="34"/>
  <c r="AB2141" i="34"/>
  <c r="Z2148" i="34"/>
  <c r="AB2149" i="34"/>
  <c r="AB2150" i="34"/>
  <c r="AB2155" i="34"/>
  <c r="AB2156" i="34"/>
  <c r="AA2163" i="34"/>
  <c r="AA2164" i="34"/>
  <c r="AA2169" i="34"/>
  <c r="AB2174" i="34"/>
  <c r="AB2175" i="34"/>
  <c r="Z2051" i="34"/>
  <c r="AB2053" i="34"/>
  <c r="Z2089" i="34"/>
  <c r="AB2129" i="34"/>
  <c r="AB2144" i="34"/>
  <c r="Z2149" i="34"/>
  <c r="Z2165" i="34"/>
  <c r="AB2173" i="34"/>
  <c r="Z2190" i="34"/>
  <c r="AA2203" i="34"/>
  <c r="AA2208" i="34"/>
  <c r="AA2210" i="34"/>
  <c r="Z2215" i="34"/>
  <c r="AB2218" i="34"/>
  <c r="AB2221" i="34"/>
  <c r="Z2223" i="34"/>
  <c r="Z2225" i="34"/>
  <c r="AA2228" i="34"/>
  <c r="AA2232" i="34"/>
  <c r="AB2234" i="34"/>
  <c r="AA2236" i="34"/>
  <c r="AB2237" i="34"/>
  <c r="Z2243" i="34"/>
  <c r="Z2247" i="34"/>
  <c r="AB2253" i="34"/>
  <c r="AB2255" i="34"/>
  <c r="Z2264" i="34"/>
  <c r="AA2266" i="34"/>
  <c r="AB2268" i="34"/>
  <c r="AB2273" i="34"/>
  <c r="AB2276" i="34"/>
  <c r="Z2277" i="34"/>
  <c r="Z2278" i="34"/>
  <c r="AB2281" i="34"/>
  <c r="AB2283" i="34"/>
  <c r="AB2290" i="34"/>
  <c r="AA2291" i="34"/>
  <c r="Z2292" i="34"/>
  <c r="Z2295" i="34"/>
  <c r="AB2305" i="34"/>
  <c r="AA2306" i="34"/>
  <c r="Z2307" i="34"/>
  <c r="AA2313" i="34"/>
  <c r="Z2314" i="34"/>
  <c r="AA2323" i="34"/>
  <c r="Z2324" i="34"/>
  <c r="Z2325" i="34"/>
  <c r="AB2332" i="34"/>
  <c r="AA2333" i="34"/>
  <c r="AB2335" i="34"/>
  <c r="AA2336" i="34"/>
  <c r="AB2337" i="34"/>
  <c r="Z2338" i="34"/>
  <c r="Z2339" i="34"/>
  <c r="AB2345" i="34"/>
  <c r="AB2346" i="34"/>
  <c r="AA2347" i="34"/>
  <c r="AB2353" i="34"/>
  <c r="AA2363" i="34"/>
  <c r="AB2365" i="34"/>
  <c r="Z2366" i="34"/>
  <c r="AA2376" i="34"/>
  <c r="AA2377" i="34"/>
  <c r="Z2378" i="34"/>
  <c r="AB2385" i="34"/>
  <c r="AB2386" i="34"/>
  <c r="Z2387" i="34"/>
  <c r="AB2394" i="34"/>
  <c r="Z2395" i="34"/>
  <c r="AA2133" i="34"/>
  <c r="AA2139" i="34"/>
  <c r="Z2156" i="34"/>
  <c r="AB2165" i="34"/>
  <c r="AB2178" i="34"/>
  <c r="AA2181" i="34"/>
  <c r="AA2190" i="34"/>
  <c r="AB2200" i="34"/>
  <c r="AB2203" i="34"/>
  <c r="Z2206" i="34"/>
  <c r="Z2207" i="34"/>
  <c r="Z2213" i="34"/>
  <c r="AA2223" i="34"/>
  <c r="AA2225" i="34"/>
  <c r="AB2228" i="34"/>
  <c r="AB2232" i="34"/>
  <c r="AB2236" i="34"/>
  <c r="AA2243" i="34"/>
  <c r="AA2247" i="34"/>
  <c r="AA2264" i="34"/>
  <c r="AB2266" i="34"/>
  <c r="AA2277" i="34"/>
  <c r="AA2278" i="34"/>
  <c r="Z2282" i="34"/>
  <c r="Z2284" i="34"/>
  <c r="Z2285" i="34"/>
  <c r="AB2291" i="34"/>
  <c r="AA2292" i="34"/>
  <c r="Z2293" i="34"/>
  <c r="AA2295" i="34"/>
  <c r="Z2296" i="34"/>
  <c r="Z2298" i="34"/>
  <c r="AB2306" i="34"/>
  <c r="AA2307" i="34"/>
  <c r="AB2313" i="34"/>
  <c r="AA2314" i="34"/>
  <c r="Z2315" i="34"/>
  <c r="AB2323" i="34"/>
  <c r="AA2324" i="34"/>
  <c r="AA2325" i="34"/>
  <c r="AB2333" i="34"/>
  <c r="AB2336" i="34"/>
  <c r="AA2338" i="34"/>
  <c r="AA2339" i="34"/>
  <c r="AB2347" i="34"/>
  <c r="Z2354" i="34"/>
  <c r="AB2363" i="34"/>
  <c r="Z2364" i="34"/>
  <c r="AA2366" i="34"/>
  <c r="AB2376" i="34"/>
  <c r="AB2377" i="34"/>
  <c r="AA2378" i="34"/>
  <c r="AA2387" i="34"/>
  <c r="Z2388" i="34"/>
  <c r="Z2389" i="34"/>
  <c r="AA2395" i="34"/>
  <c r="Z2396" i="34"/>
  <c r="AA2406" i="34"/>
  <c r="AB2415" i="34"/>
  <c r="AA2416" i="34"/>
  <c r="Z2417" i="34"/>
  <c r="AB2425" i="34"/>
  <c r="AA2426" i="34"/>
  <c r="Z2427" i="34"/>
  <c r="AB2436" i="34"/>
  <c r="AA2437" i="34"/>
  <c r="Z2438" i="34"/>
  <c r="AB2446" i="34"/>
  <c r="AA2083" i="34"/>
  <c r="AA2102" i="34"/>
  <c r="Z2152" i="34"/>
  <c r="AB2181" i="34"/>
  <c r="AA2183" i="34"/>
  <c r="AB2188" i="34"/>
  <c r="AA2193" i="34"/>
  <c r="Z2198" i="34"/>
  <c r="AB2206" i="34"/>
  <c r="AA2207" i="34"/>
  <c r="AB2213" i="34"/>
  <c r="Z2217" i="34"/>
  <c r="AB2225" i="34"/>
  <c r="Z2231" i="34"/>
  <c r="Z2252" i="34"/>
  <c r="Z2259" i="34"/>
  <c r="Z2263" i="34"/>
  <c r="AB2264" i="34"/>
  <c r="Z2265" i="34"/>
  <c r="AB2277" i="34"/>
  <c r="AB2278" i="34"/>
  <c r="AA2282" i="34"/>
  <c r="AA2284" i="34"/>
  <c r="AA2285" i="34"/>
  <c r="AB2292" i="34"/>
  <c r="AA2293" i="34"/>
  <c r="Z2294" i="34"/>
  <c r="AB2295" i="34"/>
  <c r="AA2296" i="34"/>
  <c r="Z2297" i="34"/>
  <c r="AA2298" i="34"/>
  <c r="Z2299" i="34"/>
  <c r="AB2307" i="34"/>
  <c r="AB2314" i="34"/>
  <c r="AA2315" i="34"/>
  <c r="Z2316" i="34"/>
  <c r="AB2324" i="34"/>
  <c r="AB2325" i="34"/>
  <c r="Z2326" i="34"/>
  <c r="AB2338" i="34"/>
  <c r="AB2339" i="34"/>
  <c r="Z2340" i="34"/>
  <c r="Z2348" i="34"/>
  <c r="AA2354" i="34"/>
  <c r="Z2357" i="34"/>
  <c r="AA2364" i="34"/>
  <c r="AB2366" i="34"/>
  <c r="Z2367" i="34"/>
  <c r="AB2378" i="34"/>
  <c r="Z2379" i="34"/>
  <c r="Z2072" i="34"/>
  <c r="Z2074" i="34"/>
  <c r="Z2098" i="34"/>
  <c r="AA2105" i="34"/>
  <c r="AA2111" i="34"/>
  <c r="AA2154" i="34"/>
  <c r="Z2159" i="34"/>
  <c r="AA2168" i="34"/>
  <c r="Z2174" i="34"/>
  <c r="AA2176" i="34"/>
  <c r="AB2193" i="34"/>
  <c r="AB2198" i="34"/>
  <c r="Z2205" i="34"/>
  <c r="AB2217" i="34"/>
  <c r="Z2227" i="34"/>
  <c r="AA2231" i="34"/>
  <c r="Z2239" i="34"/>
  <c r="Z2242" i="34"/>
  <c r="AA2252" i="34"/>
  <c r="Z2258" i="34"/>
  <c r="AA2259" i="34"/>
  <c r="Z2260" i="34"/>
  <c r="AA2263" i="34"/>
  <c r="AA2265" i="34"/>
  <c r="AB2282" i="34"/>
  <c r="AB2284" i="34"/>
  <c r="AB2285" i="34"/>
  <c r="Z2286" i="34"/>
  <c r="AB2293" i="34"/>
  <c r="AA2294" i="34"/>
  <c r="AB2296" i="34"/>
  <c r="AA2297" i="34"/>
  <c r="AB2298" i="34"/>
  <c r="AA2299" i="34"/>
  <c r="Z2300" i="34"/>
  <c r="AB2315" i="34"/>
  <c r="AA2316" i="34"/>
  <c r="Z2317" i="34"/>
  <c r="AA2326" i="34"/>
  <c r="Z2327" i="34"/>
  <c r="AA2340" i="34"/>
  <c r="AA2348" i="34"/>
  <c r="Z2349" i="34"/>
  <c r="AB2354" i="34"/>
  <c r="Z2355" i="34"/>
  <c r="AA2357" i="34"/>
  <c r="AB2364" i="34"/>
  <c r="AA2367" i="34"/>
  <c r="Z2370" i="34"/>
  <c r="AA2379" i="34"/>
  <c r="Z2380" i="34"/>
  <c r="Z2381" i="34"/>
  <c r="AB2388" i="34"/>
  <c r="AB2389" i="34"/>
  <c r="Z2390" i="34"/>
  <c r="AB2396" i="34"/>
  <c r="AA2397" i="34"/>
  <c r="Z2398" i="34"/>
  <c r="AA2113" i="34"/>
  <c r="Z2147" i="34"/>
  <c r="AA2161" i="34"/>
  <c r="AA2179" i="34"/>
  <c r="AA2186" i="34"/>
  <c r="AB2205" i="34"/>
  <c r="Z2212" i="34"/>
  <c r="AA2227" i="34"/>
  <c r="AB2231" i="34"/>
  <c r="Z2235" i="34"/>
  <c r="AA2239" i="34"/>
  <c r="AB2252" i="34"/>
  <c r="AA2258" i="34"/>
  <c r="AA2260" i="34"/>
  <c r="AB2263" i="34"/>
  <c r="AB2265" i="34"/>
  <c r="AA2286" i="34"/>
  <c r="Z2287" i="34"/>
  <c r="AB2294" i="34"/>
  <c r="AB2297" i="34"/>
  <c r="AB2299" i="34"/>
  <c r="AA2300" i="34"/>
  <c r="Z2301" i="34"/>
  <c r="AB2316" i="34"/>
  <c r="AA2317" i="34"/>
  <c r="Z2318" i="34"/>
  <c r="AB2326" i="34"/>
  <c r="AA2327" i="34"/>
  <c r="AB2340" i="34"/>
  <c r="Z2341" i="34"/>
  <c r="AB2348" i="34"/>
  <c r="AA2349" i="34"/>
  <c r="AA2117" i="34"/>
  <c r="Z2171" i="34"/>
  <c r="AB2186" i="34"/>
  <c r="AA2192" i="34"/>
  <c r="Z2196" i="34"/>
  <c r="Z2204" i="34"/>
  <c r="Z2209" i="34"/>
  <c r="AB2212" i="34"/>
  <c r="AA2220" i="34"/>
  <c r="AB2227" i="34"/>
  <c r="AA2235" i="34"/>
  <c r="Z2241" i="34"/>
  <c r="Z2246" i="34"/>
  <c r="AB2260" i="34"/>
  <c r="Z2261" i="34"/>
  <c r="Z2262" i="34"/>
  <c r="Z2270" i="34"/>
  <c r="AB2286" i="34"/>
  <c r="AA2287" i="34"/>
  <c r="AB2300" i="34"/>
  <c r="AA2301" i="34"/>
  <c r="Z2302" i="34"/>
  <c r="AB2317" i="34"/>
  <c r="AA2318" i="34"/>
  <c r="Z2319" i="34"/>
  <c r="AB2327" i="34"/>
  <c r="Z2328" i="34"/>
  <c r="AA2341" i="34"/>
  <c r="AB2349" i="34"/>
  <c r="Z2350" i="34"/>
  <c r="AB2355" i="34"/>
  <c r="Z2356" i="34"/>
  <c r="AA2358" i="34"/>
  <c r="Z2359" i="34"/>
  <c r="AA2368" i="34"/>
  <c r="Z2369" i="34"/>
  <c r="AB2370" i="34"/>
  <c r="AA2371" i="34"/>
  <c r="AB2380" i="34"/>
  <c r="AB2381" i="34"/>
  <c r="AB2390" i="34"/>
  <c r="Z2391" i="34"/>
  <c r="AB2398" i="34"/>
  <c r="Z2399" i="34"/>
  <c r="AB2408" i="34"/>
  <c r="AA2409" i="34"/>
  <c r="AB2418" i="34"/>
  <c r="AA2419" i="34"/>
  <c r="Z2420" i="34"/>
  <c r="AB2429" i="34"/>
  <c r="Z2430" i="34"/>
  <c r="AB2440" i="34"/>
  <c r="AB2441" i="34"/>
  <c r="Z2442" i="34"/>
  <c r="AA2052" i="34"/>
  <c r="Z2064" i="34"/>
  <c r="AA2120" i="34"/>
  <c r="AA2127" i="34"/>
  <c r="Z2155" i="34"/>
  <c r="AB2171" i="34"/>
  <c r="AA2182" i="34"/>
  <c r="AB2192" i="34"/>
  <c r="AB2196" i="34"/>
  <c r="Z2199" i="34"/>
  <c r="AB2204" i="34"/>
  <c r="AA2209" i="34"/>
  <c r="AA2216" i="34"/>
  <c r="AB2220" i="34"/>
  <c r="Z2222" i="34"/>
  <c r="Z2230" i="34"/>
  <c r="AA2233" i="34"/>
  <c r="AA2246" i="34"/>
  <c r="AA2257" i="34"/>
  <c r="AA2261" i="34"/>
  <c r="AA2262" i="34"/>
  <c r="AA2270" i="34"/>
  <c r="Z2271" i="34"/>
  <c r="AB2287" i="34"/>
  <c r="Z2288" i="34"/>
  <c r="AB2301" i="34"/>
  <c r="AA2302" i="34"/>
  <c r="Z2303" i="34"/>
  <c r="AB2318" i="34"/>
  <c r="AA2319" i="34"/>
  <c r="AA2328" i="34"/>
  <c r="AB2341" i="34"/>
  <c r="Z2342" i="34"/>
  <c r="AA2350" i="34"/>
  <c r="Z2351" i="34"/>
  <c r="AA2356" i="34"/>
  <c r="AB2358" i="34"/>
  <c r="AA2359" i="34"/>
  <c r="AB2368" i="34"/>
  <c r="AA2369" i="34"/>
  <c r="AB2371" i="34"/>
  <c r="Z2372" i="34"/>
  <c r="Z2382" i="34"/>
  <c r="AA2391" i="34"/>
  <c r="Z2392" i="34"/>
  <c r="AA2399" i="34"/>
  <c r="AB2409" i="34"/>
  <c r="Z2410" i="34"/>
  <c r="AB2419" i="34"/>
  <c r="AA2420" i="34"/>
  <c r="Z2421" i="34"/>
  <c r="AA2430" i="34"/>
  <c r="Z2431" i="34"/>
  <c r="AA2442" i="34"/>
  <c r="AB2449" i="34"/>
  <c r="AA2450" i="34"/>
  <c r="AA2459" i="34"/>
  <c r="Z2150" i="34"/>
  <c r="Z2184" i="34"/>
  <c r="Z2189" i="34"/>
  <c r="Z2195" i="34"/>
  <c r="AA2199" i="34"/>
  <c r="AB2202" i="34"/>
  <c r="AB2209" i="34"/>
  <c r="Z2214" i="34"/>
  <c r="AB2216" i="34"/>
  <c r="AA2222" i="34"/>
  <c r="Z2224" i="34"/>
  <c r="AA2230" i="34"/>
  <c r="AB2233" i="34"/>
  <c r="AB2246" i="34"/>
  <c r="Z2250" i="34"/>
  <c r="AA2251" i="34"/>
  <c r="Z2256" i="34"/>
  <c r="AB2257" i="34"/>
  <c r="AB2261" i="34"/>
  <c r="AB2262" i="34"/>
  <c r="Z2269" i="34"/>
  <c r="AB2270" i="34"/>
  <c r="AA2271" i="34"/>
  <c r="AA2288" i="34"/>
  <c r="AB2302" i="34"/>
  <c r="AA2303" i="34"/>
  <c r="AB2319" i="34"/>
  <c r="Z2320" i="34"/>
  <c r="AB2328" i="34"/>
  <c r="Z2329" i="34"/>
  <c r="AA2342" i="34"/>
  <c r="Z2343" i="34"/>
  <c r="AB2069" i="34"/>
  <c r="AA2082" i="34"/>
  <c r="AA2100" i="34"/>
  <c r="AA2146" i="34"/>
  <c r="AA2153" i="34"/>
  <c r="Z2158" i="34"/>
  <c r="AA2167" i="34"/>
  <c r="Z2177" i="34"/>
  <c r="AB2184" i="34"/>
  <c r="Z2187" i="34"/>
  <c r="AA2189" i="34"/>
  <c r="Z2194" i="34"/>
  <c r="AB2195" i="34"/>
  <c r="AB2214" i="34"/>
  <c r="AA2219" i="34"/>
  <c r="AB2222" i="34"/>
  <c r="AB2224" i="34"/>
  <c r="AB2226" i="34"/>
  <c r="AB2230" i="34"/>
  <c r="Z2238" i="34"/>
  <c r="AA2250" i="34"/>
  <c r="AB2251" i="34"/>
  <c r="Z2254" i="34"/>
  <c r="AA2256" i="34"/>
  <c r="AA2269" i="34"/>
  <c r="AB2271" i="34"/>
  <c r="Z2272" i="34"/>
  <c r="Z2280" i="34"/>
  <c r="AB2288" i="34"/>
  <c r="Z2289" i="34"/>
  <c r="AB2303" i="34"/>
  <c r="Z2304" i="34"/>
  <c r="AA2320" i="34"/>
  <c r="Z2321" i="34"/>
  <c r="AA2329" i="34"/>
  <c r="Z2330" i="34"/>
  <c r="AB2342" i="34"/>
  <c r="AA2343" i="34"/>
  <c r="Z2344" i="34"/>
  <c r="AB2351" i="34"/>
  <c r="Z2352" i="34"/>
  <c r="AA2360" i="34"/>
  <c r="Z2361" i="34"/>
  <c r="AB2372" i="34"/>
  <c r="AA2373" i="34"/>
  <c r="AB2382" i="34"/>
  <c r="Z2383" i="34"/>
  <c r="AB2392" i="34"/>
  <c r="AA2393" i="34"/>
  <c r="AA2400" i="34"/>
  <c r="AA2401" i="34"/>
  <c r="Z2402" i="34"/>
  <c r="Z2403" i="34"/>
  <c r="Z2073" i="34"/>
  <c r="AA2093" i="34"/>
  <c r="Z2097" i="34"/>
  <c r="AA2160" i="34"/>
  <c r="AB2180" i="34"/>
  <c r="AB2187" i="34"/>
  <c r="Z2191" i="34"/>
  <c r="AB2194" i="34"/>
  <c r="Z2211" i="34"/>
  <c r="AB2219" i="34"/>
  <c r="AA2238" i="34"/>
  <c r="Z2240" i="34"/>
  <c r="Z2248" i="34"/>
  <c r="AA2254" i="34"/>
  <c r="AB2256" i="34"/>
  <c r="Z2267" i="34"/>
  <c r="AB2269" i="34"/>
  <c r="AA2272" i="34"/>
  <c r="Z2274" i="34"/>
  <c r="Z2275" i="34"/>
  <c r="Z2279" i="34"/>
  <c r="AA2280" i="34"/>
  <c r="AA2289" i="34"/>
  <c r="AA2304" i="34"/>
  <c r="Z2308" i="34"/>
  <c r="Z2309" i="34"/>
  <c r="Z2310" i="34"/>
  <c r="Z2311" i="34"/>
  <c r="Z2312" i="34"/>
  <c r="AB2320" i="34"/>
  <c r="AA2321" i="34"/>
  <c r="Z2322" i="34"/>
  <c r="AB2329" i="34"/>
  <c r="AA2330" i="34"/>
  <c r="Z2331" i="34"/>
  <c r="Z2334" i="34"/>
  <c r="AB2343" i="34"/>
  <c r="AA2344" i="34"/>
  <c r="AA2352" i="34"/>
  <c r="AB2360" i="34"/>
  <c r="AA2361" i="34"/>
  <c r="Z2362" i="34"/>
  <c r="AB2373" i="34"/>
  <c r="Z2374" i="34"/>
  <c r="Z2375" i="34"/>
  <c r="AA2383" i="34"/>
  <c r="Z2384" i="34"/>
  <c r="AB2393" i="34"/>
  <c r="AB2400" i="34"/>
  <c r="AB2401" i="34"/>
  <c r="AA2402" i="34"/>
  <c r="AA2403" i="34"/>
  <c r="Z2404" i="34"/>
  <c r="AB2411" i="34"/>
  <c r="AA2412" i="34"/>
  <c r="AA2413" i="34"/>
  <c r="Z2414" i="34"/>
  <c r="AA2422" i="34"/>
  <c r="Z2423" i="34"/>
  <c r="AB2432" i="34"/>
  <c r="AA2433" i="34"/>
  <c r="AA2434" i="34"/>
  <c r="AB2443" i="34"/>
  <c r="AA2444" i="34"/>
  <c r="Z2445" i="34"/>
  <c r="AB2451" i="34"/>
  <c r="AA2452" i="34"/>
  <c r="Z2453" i="34"/>
  <c r="Z2461" i="34"/>
  <c r="AB2468" i="34"/>
  <c r="Z2469" i="34"/>
  <c r="AB2476" i="34"/>
  <c r="Z2107" i="34"/>
  <c r="AB2151" i="34"/>
  <c r="Z2170" i="34"/>
  <c r="Z2175" i="34"/>
  <c r="AA2191" i="34"/>
  <c r="AB2201" i="34"/>
  <c r="AA2211" i="34"/>
  <c r="Z2234" i="34"/>
  <c r="Z2237" i="34"/>
  <c r="AB2238" i="34"/>
  <c r="AA2240" i="34"/>
  <c r="AB2245" i="34"/>
  <c r="AA2248" i="34"/>
  <c r="Z2249" i="34"/>
  <c r="Z2253" i="34"/>
  <c r="AB2254" i="34"/>
  <c r="Z2255" i="34"/>
  <c r="AA2267" i="34"/>
  <c r="Z2268" i="34"/>
  <c r="AB2272" i="34"/>
  <c r="Z2273" i="34"/>
  <c r="AA2274" i="34"/>
  <c r="AA2275" i="34"/>
  <c r="Z2276" i="34"/>
  <c r="AA2279" i="34"/>
  <c r="AB2280" i="34"/>
  <c r="Z2281" i="34"/>
  <c r="Z2283" i="34"/>
  <c r="AB2289" i="34"/>
  <c r="Z2290" i="34"/>
  <c r="AB2304" i="34"/>
  <c r="Z2305" i="34"/>
  <c r="AA2308" i="34"/>
  <c r="AA2309" i="34"/>
  <c r="AA2310" i="34"/>
  <c r="AA2311" i="34"/>
  <c r="AA2312" i="34"/>
  <c r="AB2321" i="34"/>
  <c r="AA2322" i="34"/>
  <c r="AB2330" i="34"/>
  <c r="AA2331" i="34"/>
  <c r="Z2332" i="34"/>
  <c r="AA2334" i="34"/>
  <c r="Z2335" i="34"/>
  <c r="Z2337" i="34"/>
  <c r="AB2344" i="34"/>
  <c r="Z2345" i="34"/>
  <c r="Z2346" i="34"/>
  <c r="AB2352" i="34"/>
  <c r="Z2353" i="34"/>
  <c r="AB2361" i="34"/>
  <c r="AA2362" i="34"/>
  <c r="Z2365" i="34"/>
  <c r="AA2374" i="34"/>
  <c r="AA2375" i="34"/>
  <c r="AB2383" i="34"/>
  <c r="AA2384" i="34"/>
  <c r="Z2385" i="34"/>
  <c r="Z2386" i="34"/>
  <c r="Z2394" i="34"/>
  <c r="AB2402" i="34"/>
  <c r="AB2403" i="34"/>
  <c r="AA2404" i="34"/>
  <c r="Z2405" i="34"/>
  <c r="AB2412" i="34"/>
  <c r="AB2413" i="34"/>
  <c r="AA2414" i="34"/>
  <c r="AB2422" i="34"/>
  <c r="AA2423" i="34"/>
  <c r="Z2424" i="34"/>
  <c r="AB2433" i="34"/>
  <c r="AB2434" i="34"/>
  <c r="Z2435" i="34"/>
  <c r="AB2444" i="34"/>
  <c r="AA2445" i="34"/>
  <c r="AB2452" i="34"/>
  <c r="AA2453" i="34"/>
  <c r="Z2454" i="34"/>
  <c r="AA2461" i="34"/>
  <c r="Z2462" i="34"/>
  <c r="AA2469" i="34"/>
  <c r="Z2477" i="34"/>
  <c r="AA2485" i="34"/>
  <c r="Z2486" i="34"/>
  <c r="AA43" i="34"/>
  <c r="AB41" i="34"/>
  <c r="Z40" i="34"/>
  <c r="Z39" i="34"/>
  <c r="Z37" i="34"/>
  <c r="AA36" i="34"/>
  <c r="AA30" i="34"/>
  <c r="Z29" i="34"/>
  <c r="Z27" i="34"/>
  <c r="AB2375" i="34"/>
  <c r="Z2376" i="34"/>
  <c r="Z2377" i="34"/>
  <c r="AB2384" i="34"/>
  <c r="AA2385" i="34"/>
  <c r="AA2394" i="34"/>
  <c r="Z2047" i="34"/>
  <c r="Z2115" i="34"/>
  <c r="AB2124" i="34"/>
  <c r="AB2126" i="34"/>
  <c r="AB2132" i="34"/>
  <c r="AA2162" i="34"/>
  <c r="AB2170" i="34"/>
  <c r="AB2197" i="34"/>
  <c r="Z2208" i="34"/>
  <c r="Z2210" i="34"/>
  <c r="AA2218" i="34"/>
  <c r="AA2221" i="34"/>
  <c r="AA2234" i="34"/>
  <c r="AA2237" i="34"/>
  <c r="AB2240" i="34"/>
  <c r="Z2244" i="34"/>
  <c r="AB2248" i="34"/>
  <c r="AB2249" i="34"/>
  <c r="AA2253" i="34"/>
  <c r="AA2255" i="34"/>
  <c r="Z2266" i="34"/>
  <c r="AB2267" i="34"/>
  <c r="AA2268" i="34"/>
  <c r="AA2273" i="34"/>
  <c r="AB2274" i="34"/>
  <c r="AB2275" i="34"/>
  <c r="AA2276" i="34"/>
  <c r="AB2279" i="34"/>
  <c r="AA2281" i="34"/>
  <c r="AA2283" i="34"/>
  <c r="AA2290" i="34"/>
  <c r="Z2291" i="34"/>
  <c r="AA2305" i="34"/>
  <c r="Z2306" i="34"/>
  <c r="AB2308" i="34"/>
  <c r="AB2309" i="34"/>
  <c r="AB2310" i="34"/>
  <c r="AB2311" i="34"/>
  <c r="AB2312" i="34"/>
  <c r="Z2313" i="34"/>
  <c r="AB2322" i="34"/>
  <c r="Z2323" i="34"/>
  <c r="AB2331" i="34"/>
  <c r="AA2332" i="34"/>
  <c r="Z2333" i="34"/>
  <c r="AB2334" i="34"/>
  <c r="AA2335" i="34"/>
  <c r="Z2336" i="34"/>
  <c r="AA2337" i="34"/>
  <c r="AA2345" i="34"/>
  <c r="AA2346" i="34"/>
  <c r="Z2347" i="34"/>
  <c r="AA2353" i="34"/>
  <c r="AB2362" i="34"/>
  <c r="Z2363" i="34"/>
  <c r="AA2365" i="34"/>
  <c r="AB2374" i="34"/>
  <c r="AA2386" i="34"/>
  <c r="AB2359" i="34"/>
  <c r="Z2393" i="34"/>
  <c r="AB2397" i="34"/>
  <c r="AA2411" i="34"/>
  <c r="AA2417" i="34"/>
  <c r="AA2418" i="34"/>
  <c r="AB2423" i="34"/>
  <c r="AB2431" i="34"/>
  <c r="AB2438" i="34"/>
  <c r="Z2444" i="34"/>
  <c r="AA2447" i="34"/>
  <c r="AA2448" i="34"/>
  <c r="AB2472" i="34"/>
  <c r="AA2473" i="34"/>
  <c r="AA2474" i="34"/>
  <c r="AA2475" i="34"/>
  <c r="AB2477" i="34"/>
  <c r="AA2478" i="34"/>
  <c r="AB47" i="34"/>
  <c r="AA45" i="34"/>
  <c r="Z38" i="34"/>
  <c r="AB37" i="34"/>
  <c r="AB36" i="34"/>
  <c r="AB35" i="34"/>
  <c r="AB2369" i="34"/>
  <c r="Z2371" i="34"/>
  <c r="AA2381" i="34"/>
  <c r="AA2390" i="34"/>
  <c r="Z2400" i="34"/>
  <c r="AA2410" i="34"/>
  <c r="AB2417" i="34"/>
  <c r="Z2437" i="34"/>
  <c r="AB2447" i="34"/>
  <c r="AB2448" i="34"/>
  <c r="AB2473" i="34"/>
  <c r="AB2474" i="34"/>
  <c r="AB2475" i="34"/>
  <c r="AB2478" i="34"/>
  <c r="Z2479" i="34"/>
  <c r="AB48" i="34"/>
  <c r="AB46" i="34"/>
  <c r="AA35" i="34"/>
  <c r="AA34" i="34"/>
  <c r="AB2479" i="34"/>
  <c r="Z2484" i="34"/>
  <c r="AA40" i="34"/>
  <c r="AB33" i="34"/>
  <c r="AA2396" i="34"/>
  <c r="AB2410" i="34"/>
  <c r="Z2416" i="34"/>
  <c r="Z2422" i="34"/>
  <c r="AB2430" i="34"/>
  <c r="Z2436" i="34"/>
  <c r="AB2437" i="34"/>
  <c r="Z2443" i="34"/>
  <c r="Z2460" i="34"/>
  <c r="AA2462" i="34"/>
  <c r="AA2479" i="34"/>
  <c r="Z2480" i="34"/>
  <c r="Z2482" i="34"/>
  <c r="AA48" i="34"/>
  <c r="Z47" i="34"/>
  <c r="AA46" i="34"/>
  <c r="AA2389" i="34"/>
  <c r="Z2409" i="34"/>
  <c r="Z2415" i="34"/>
  <c r="AB2416" i="34"/>
  <c r="AA2421" i="34"/>
  <c r="Z2429" i="34"/>
  <c r="AA2435" i="34"/>
  <c r="AA2436" i="34"/>
  <c r="AA2443" i="34"/>
  <c r="AA2460" i="34"/>
  <c r="AB2461" i="34"/>
  <c r="AB2462" i="34"/>
  <c r="Z2463" i="34"/>
  <c r="AB2350" i="34"/>
  <c r="AB2356" i="34"/>
  <c r="Z2358" i="34"/>
  <c r="AB2414" i="34"/>
  <c r="AA2415" i="34"/>
  <c r="AB2421" i="34"/>
  <c r="Z2428" i="34"/>
  <c r="AA2429" i="34"/>
  <c r="Z2434" i="34"/>
  <c r="AB2435" i="34"/>
  <c r="AB2442" i="34"/>
  <c r="AA2454" i="34"/>
  <c r="Z2457" i="34"/>
  <c r="AB2460" i="34"/>
  <c r="AA2463" i="34"/>
  <c r="Z2464" i="34"/>
  <c r="AB2480" i="34"/>
  <c r="Z2481" i="34"/>
  <c r="AB2482" i="34"/>
  <c r="Z2483" i="34"/>
  <c r="AA2484" i="34"/>
  <c r="Z2485" i="34"/>
  <c r="AA2486" i="34"/>
  <c r="Z2487" i="34"/>
  <c r="AB52" i="34"/>
  <c r="AA51" i="34"/>
  <c r="Z2368" i="34"/>
  <c r="AA2370" i="34"/>
  <c r="Z2373" i="34"/>
  <c r="AA2392" i="34"/>
  <c r="AB2399" i="34"/>
  <c r="Z2408" i="34"/>
  <c r="AA2428" i="34"/>
  <c r="Z2441" i="34"/>
  <c r="AB2453" i="34"/>
  <c r="AB2454" i="34"/>
  <c r="Z2455" i="34"/>
  <c r="Z2456" i="34"/>
  <c r="AA2457" i="34"/>
  <c r="Z2458" i="34"/>
  <c r="Z2459" i="34"/>
  <c r="AB2463" i="34"/>
  <c r="AA2464" i="34"/>
  <c r="Z2465" i="34"/>
  <c r="AA2481" i="34"/>
  <c r="AA2483" i="34"/>
  <c r="AB2484" i="34"/>
  <c r="AB2485" i="34"/>
  <c r="AB2486" i="34"/>
  <c r="AA2487" i="34"/>
  <c r="Z2488" i="34"/>
  <c r="Z2489" i="34"/>
  <c r="Z2490" i="34"/>
  <c r="Z2491" i="34"/>
  <c r="AA52" i="34"/>
  <c r="Z51" i="34"/>
  <c r="AB50" i="34"/>
  <c r="AB49" i="34"/>
  <c r="AA41" i="34"/>
  <c r="Z33" i="34"/>
  <c r="AB32" i="34"/>
  <c r="AB28" i="34"/>
  <c r="AB40" i="34"/>
  <c r="Z35" i="34"/>
  <c r="AA2380" i="34"/>
  <c r="AB2395" i="34"/>
  <c r="Z2407" i="34"/>
  <c r="AA2408" i="34"/>
  <c r="Z2413" i="34"/>
  <c r="AB2420" i="34"/>
  <c r="AA2427" i="34"/>
  <c r="AB2428" i="34"/>
  <c r="AA2441" i="34"/>
  <c r="Z2452" i="34"/>
  <c r="AA2455" i="34"/>
  <c r="AA2456" i="34"/>
  <c r="AB2457" i="34"/>
  <c r="AA2458" i="34"/>
  <c r="AB2459" i="34"/>
  <c r="AB2464" i="34"/>
  <c r="AA2465" i="34"/>
  <c r="Z2466" i="34"/>
  <c r="AB2481" i="34"/>
  <c r="AB2483" i="34"/>
  <c r="AB2487" i="34"/>
  <c r="AA2488" i="34"/>
  <c r="AA2489" i="34"/>
  <c r="AA2490" i="34"/>
  <c r="AA2491" i="34"/>
  <c r="Z53" i="34"/>
  <c r="Z52" i="34"/>
  <c r="AA50" i="34"/>
  <c r="AA49" i="34"/>
  <c r="AB43" i="34"/>
  <c r="AB42" i="34"/>
  <c r="Z41" i="34"/>
  <c r="AA32" i="34"/>
  <c r="AA28" i="34"/>
  <c r="AB27" i="34"/>
  <c r="Z2450" i="34"/>
  <c r="AA2451" i="34"/>
  <c r="AB2466" i="34"/>
  <c r="AB53" i="34"/>
  <c r="Z56" i="34"/>
  <c r="AB44" i="34"/>
  <c r="AB2357" i="34"/>
  <c r="AA2388" i="34"/>
  <c r="Z2406" i="34"/>
  <c r="AA2407" i="34"/>
  <c r="AB2427" i="34"/>
  <c r="Z2433" i="34"/>
  <c r="Z2451" i="34"/>
  <c r="AB2455" i="34"/>
  <c r="AB2456" i="34"/>
  <c r="AB2458" i="34"/>
  <c r="AB2465" i="34"/>
  <c r="AA2466" i="34"/>
  <c r="Z2467" i="34"/>
  <c r="Z2468" i="34"/>
  <c r="AB2469" i="34"/>
  <c r="Z2470" i="34"/>
  <c r="AB2488" i="34"/>
  <c r="AB2489" i="34"/>
  <c r="AB2490" i="34"/>
  <c r="AB2491" i="34"/>
  <c r="AA53" i="34"/>
  <c r="Z54" i="34"/>
  <c r="Z55" i="34"/>
  <c r="Z50" i="34"/>
  <c r="Z49" i="34"/>
  <c r="Z43" i="34"/>
  <c r="AA42" i="34"/>
  <c r="Z32" i="34"/>
  <c r="AB31" i="34"/>
  <c r="AB29" i="34"/>
  <c r="Z28" i="34"/>
  <c r="AA27" i="34"/>
  <c r="AA2467" i="34"/>
  <c r="AA2470" i="34"/>
  <c r="AA31" i="34"/>
  <c r="AA29" i="34"/>
  <c r="AA2355" i="34"/>
  <c r="Z2360" i="34"/>
  <c r="AB2367" i="34"/>
  <c r="AA2398" i="34"/>
  <c r="AA2405" i="34"/>
  <c r="AB2406" i="34"/>
  <c r="AB2407" i="34"/>
  <c r="Z2426" i="34"/>
  <c r="Z2440" i="34"/>
  <c r="AA2468" i="34"/>
  <c r="AA54" i="34"/>
  <c r="AA55" i="34"/>
  <c r="Z42" i="34"/>
  <c r="AB26" i="34"/>
  <c r="Z45" i="34"/>
  <c r="AA39" i="34"/>
  <c r="Z48" i="34"/>
  <c r="Z46" i="34"/>
  <c r="Z34" i="34"/>
  <c r="Z2401" i="34"/>
  <c r="AB2405" i="34"/>
  <c r="Z2412" i="34"/>
  <c r="Z2419" i="34"/>
  <c r="Z2425" i="34"/>
  <c r="AB2426" i="34"/>
  <c r="Z2432" i="34"/>
  <c r="Z2439" i="34"/>
  <c r="AA2440" i="34"/>
  <c r="Z2446" i="34"/>
  <c r="AB2450" i="34"/>
  <c r="AB2467" i="34"/>
  <c r="AB2470" i="34"/>
  <c r="Z2471" i="34"/>
  <c r="AB54" i="34"/>
  <c r="AB55" i="34"/>
  <c r="AA56" i="34"/>
  <c r="Z57" i="34"/>
  <c r="AA44" i="34"/>
  <c r="Z31" i="34"/>
  <c r="AB30" i="34"/>
  <c r="AA26" i="34"/>
  <c r="AB56" i="34"/>
  <c r="AA57" i="34"/>
  <c r="Z44" i="34"/>
  <c r="AB38" i="34"/>
  <c r="Z26" i="34"/>
  <c r="Z2478" i="34"/>
  <c r="AB57" i="34"/>
  <c r="AA38" i="34"/>
  <c r="AA37" i="34"/>
  <c r="Z36" i="34"/>
  <c r="AB34" i="34"/>
  <c r="AA2372" i="34"/>
  <c r="AB2379" i="34"/>
  <c r="AB2391" i="34"/>
  <c r="AA2424" i="34"/>
  <c r="AA2425" i="34"/>
  <c r="AA2432" i="34"/>
  <c r="AA2439" i="34"/>
  <c r="AB2445" i="34"/>
  <c r="AA2446" i="34"/>
  <c r="Z2449" i="34"/>
  <c r="AA2471" i="34"/>
  <c r="Z2472" i="34"/>
  <c r="Z2476" i="34"/>
  <c r="Z30" i="34"/>
  <c r="AB45" i="34"/>
  <c r="AA47" i="34"/>
  <c r="AB39" i="34"/>
  <c r="AA2480" i="34"/>
  <c r="AB51" i="34"/>
  <c r="AA2351" i="34"/>
  <c r="AA2382" i="34"/>
  <c r="AB2387" i="34"/>
  <c r="Z2397" i="34"/>
  <c r="AB2404" i="34"/>
  <c r="Z2411" i="34"/>
  <c r="Z2418" i="34"/>
  <c r="AB2424" i="34"/>
  <c r="AA2431" i="34"/>
  <c r="AA2438" i="34"/>
  <c r="AB2439" i="34"/>
  <c r="Z2447" i="34"/>
  <c r="Z2448" i="34"/>
  <c r="AA2449" i="34"/>
  <c r="AB2471" i="34"/>
  <c r="AA2472" i="34"/>
  <c r="Z2473" i="34"/>
  <c r="Z2474" i="34"/>
  <c r="Z2475" i="34"/>
  <c r="AA2476" i="34"/>
  <c r="AA2477" i="34"/>
  <c r="AA2482" i="34"/>
  <c r="AA33" i="34"/>
  <c r="AB108" i="34"/>
  <c r="Z61" i="34"/>
  <c r="Z62" i="34"/>
  <c r="Z22" i="34"/>
  <c r="AB24" i="34"/>
  <c r="Z82" i="34"/>
  <c r="Z107" i="34"/>
  <c r="Z83" i="34"/>
  <c r="Z886" i="34"/>
  <c r="Z106" i="34"/>
  <c r="AA67" i="34"/>
  <c r="AA23" i="34"/>
  <c r="Z25" i="34"/>
  <c r="AA24" i="34"/>
  <c r="AB79" i="34"/>
  <c r="AA80" i="34"/>
  <c r="Z84" i="34"/>
  <c r="Z79" i="34"/>
  <c r="AB66" i="34"/>
  <c r="Z86" i="34"/>
  <c r="AA72" i="34"/>
  <c r="AB59" i="34"/>
  <c r="AA6" i="34"/>
  <c r="AB25" i="34"/>
  <c r="AB74" i="34"/>
  <c r="AB81" i="34"/>
  <c r="AB104" i="34"/>
  <c r="Z78" i="34"/>
  <c r="AA71" i="34"/>
  <c r="Z7" i="34"/>
  <c r="AB18" i="34"/>
  <c r="AA25" i="34"/>
  <c r="Z76" i="34"/>
  <c r="AB78" i="34"/>
  <c r="AA77" i="34"/>
  <c r="AA84" i="34"/>
  <c r="AB70" i="34"/>
  <c r="Z9" i="34"/>
  <c r="AA8" i="34"/>
  <c r="AB22" i="34"/>
  <c r="AA98" i="34"/>
  <c r="AA73" i="34"/>
  <c r="Z101" i="34"/>
  <c r="Z70" i="34"/>
  <c r="Z88" i="34"/>
  <c r="AB83" i="34"/>
  <c r="AA10" i="34"/>
  <c r="AB9" i="34"/>
  <c r="AB11" i="34"/>
  <c r="Z11" i="34"/>
  <c r="Z72" i="34"/>
  <c r="Z74" i="34"/>
  <c r="Z115" i="34"/>
  <c r="AA62" i="34"/>
  <c r="Z8" i="34"/>
  <c r="AB14" i="34"/>
  <c r="AB6" i="34"/>
  <c r="AB12" i="34"/>
  <c r="AB7" i="34"/>
  <c r="Z96" i="34"/>
  <c r="AA63" i="34"/>
  <c r="Z71" i="34"/>
  <c r="AA99" i="34"/>
  <c r="AA86" i="34"/>
  <c r="Z67" i="34"/>
  <c r="Z14" i="34"/>
  <c r="AA9" i="34"/>
  <c r="AB15" i="34"/>
  <c r="Z6" i="34"/>
  <c r="AA11" i="34"/>
  <c r="Z69" i="34"/>
  <c r="AB62" i="34"/>
  <c r="AB68" i="34"/>
  <c r="AB72" i="34"/>
  <c r="AA66" i="34"/>
  <c r="Z12" i="34"/>
  <c r="Z15" i="34"/>
  <c r="AB10" i="34"/>
  <c r="AA7" i="34"/>
  <c r="AA12" i="34"/>
  <c r="AA18" i="34"/>
  <c r="AA92" i="34"/>
  <c r="AA89" i="34"/>
  <c r="AB61" i="34"/>
  <c r="AB67" i="34"/>
  <c r="AB84" i="34"/>
  <c r="AB71" i="34"/>
  <c r="Z77" i="34"/>
  <c r="AB65" i="34"/>
  <c r="Z10" i="34"/>
  <c r="AA14" i="34"/>
  <c r="AB8" i="34"/>
  <c r="AA113" i="34"/>
  <c r="AA88" i="34"/>
  <c r="Z59" i="34"/>
  <c r="AB886" i="34"/>
  <c r="AA886" i="34"/>
  <c r="AB76" i="34"/>
  <c r="AA15" i="34"/>
  <c r="AA22" i="34"/>
  <c r="Z24" i="34"/>
  <c r="AA94" i="34"/>
  <c r="AA64" i="34"/>
  <c r="AB94" i="34"/>
  <c r="AB23" i="34"/>
  <c r="Z18" i="34"/>
  <c r="Z23" i="34"/>
  <c r="AF127" i="34"/>
  <c r="AF164" i="34"/>
  <c r="AF204" i="34"/>
  <c r="AF215" i="34"/>
  <c r="AF276" i="34"/>
  <c r="AF284" i="34"/>
  <c r="AF294" i="34"/>
  <c r="AF331" i="34"/>
  <c r="AF353" i="34"/>
  <c r="AF354" i="34"/>
  <c r="AF355" i="34"/>
  <c r="AF356" i="34"/>
  <c r="AF359" i="34"/>
  <c r="AF92" i="34"/>
  <c r="AF166" i="34"/>
  <c r="AF186" i="34"/>
  <c r="AF210" i="34"/>
  <c r="AF249" i="34"/>
  <c r="AF156" i="34"/>
  <c r="AF205" i="34"/>
  <c r="AF158" i="34"/>
  <c r="AF162" i="34"/>
  <c r="AF191" i="34"/>
  <c r="AF216" i="34"/>
  <c r="AF223" i="34"/>
  <c r="AF224" i="34"/>
  <c r="AF238" i="34"/>
  <c r="AF244" i="34"/>
  <c r="AF269" i="34"/>
  <c r="AF272" i="34"/>
  <c r="AF277" i="34"/>
  <c r="AF296" i="34"/>
  <c r="AF300" i="34"/>
  <c r="AF317" i="34"/>
  <c r="AF318" i="34"/>
  <c r="AF188" i="34"/>
  <c r="AF168" i="34"/>
  <c r="AF152" i="34"/>
  <c r="AF176" i="34"/>
  <c r="AF182" i="34"/>
  <c r="AF212" i="34"/>
  <c r="AF233" i="34"/>
  <c r="AF240" i="34"/>
  <c r="AF98" i="34"/>
  <c r="AF163" i="34"/>
  <c r="AF222" i="34"/>
  <c r="AF229" i="34"/>
  <c r="AF160" i="34"/>
  <c r="AF174" i="34"/>
  <c r="AF202" i="34"/>
  <c r="AF130" i="34"/>
  <c r="AF70" i="34"/>
  <c r="AF231" i="34"/>
  <c r="AF242" i="34"/>
  <c r="AF246" i="34"/>
  <c r="AF253" i="34"/>
  <c r="AF255" i="34"/>
  <c r="AF259" i="34"/>
  <c r="AF306" i="34"/>
  <c r="AF342" i="34"/>
  <c r="AF347" i="34"/>
  <c r="AF362" i="34"/>
  <c r="AF375" i="34"/>
  <c r="AF207" i="34"/>
  <c r="AF213" i="34"/>
  <c r="AF221" i="34"/>
  <c r="AF270" i="34"/>
  <c r="AF283" i="34"/>
  <c r="AF291" i="34"/>
  <c r="AF312" i="34"/>
  <c r="AF337" i="34"/>
  <c r="AF351" i="34"/>
  <c r="AF239" i="34"/>
  <c r="AF274" i="34"/>
  <c r="AF281" i="34"/>
  <c r="AF208" i="34"/>
  <c r="AF241" i="34"/>
  <c r="AF245" i="34"/>
  <c r="AF260" i="34"/>
  <c r="AF267" i="34"/>
  <c r="AF279" i="34"/>
  <c r="AF285" i="34"/>
  <c r="AF301" i="34"/>
  <c r="AF304" i="34"/>
  <c r="AF324" i="34"/>
  <c r="AF370" i="34"/>
  <c r="AF371" i="34"/>
  <c r="AF381" i="34"/>
  <c r="AF227" i="34"/>
  <c r="AF243" i="34"/>
  <c r="AF265" i="34"/>
  <c r="AF303" i="34"/>
  <c r="AF307" i="34"/>
  <c r="AF310" i="34"/>
  <c r="AF320" i="34"/>
  <c r="AF328" i="34"/>
  <c r="AF248" i="34"/>
  <c r="AF289" i="34"/>
  <c r="AF326" i="34"/>
  <c r="AF339" i="34"/>
  <c r="AF374" i="34"/>
  <c r="AF380" i="34"/>
  <c r="AF293" i="34"/>
  <c r="AF319" i="34"/>
  <c r="AF341" i="34"/>
  <c r="AF348" i="34"/>
  <c r="AF358" i="34"/>
  <c r="AF369" i="34"/>
  <c r="AF385" i="34"/>
  <c r="AF220" i="34"/>
  <c r="AF228" i="34"/>
  <c r="AF232" i="34"/>
  <c r="AF268" i="34"/>
  <c r="AF275" i="34"/>
  <c r="AF280" i="34"/>
  <c r="AF309" i="34"/>
  <c r="AF334" i="34"/>
  <c r="AF345" i="34"/>
  <c r="AF366" i="34"/>
  <c r="AF386" i="34"/>
  <c r="AF388" i="34"/>
  <c r="AF389" i="34"/>
  <c r="AF394" i="34"/>
  <c r="AF403" i="34"/>
  <c r="AF404" i="34"/>
  <c r="AF416" i="34"/>
  <c r="AF262" i="34"/>
  <c r="AF295" i="34"/>
  <c r="AF323" i="34"/>
  <c r="AF333" i="34"/>
  <c r="AF350" i="34"/>
  <c r="AF379" i="34"/>
  <c r="AF410" i="34"/>
  <c r="AF428" i="34"/>
  <c r="AF225" i="34"/>
  <c r="AF234" i="34"/>
  <c r="AF236" i="34"/>
  <c r="AF256" i="34"/>
  <c r="AF266" i="34"/>
  <c r="AF254" i="34"/>
  <c r="AF261" i="34"/>
  <c r="AF282" i="34"/>
  <c r="AF286" i="34"/>
  <c r="AF302" i="34"/>
  <c r="AF315" i="34"/>
  <c r="AF316" i="34"/>
  <c r="AF343" i="34"/>
  <c r="AF344" i="34"/>
  <c r="AF271" i="34"/>
  <c r="AF290" i="34"/>
  <c r="AF311" i="34"/>
  <c r="AF322" i="34"/>
  <c r="AF327" i="34"/>
  <c r="AF329" i="34"/>
  <c r="AF336" i="34"/>
  <c r="AF360" i="34"/>
  <c r="AF365" i="34"/>
  <c r="AF368" i="34"/>
  <c r="AF378" i="34"/>
  <c r="AF218" i="34"/>
  <c r="AF247" i="34"/>
  <c r="AF258" i="34"/>
  <c r="AF314" i="34"/>
  <c r="AF321" i="34"/>
  <c r="AF338" i="34"/>
  <c r="AF349" i="34"/>
  <c r="AF352" i="34"/>
  <c r="AF363" i="34"/>
  <c r="AF384" i="34"/>
  <c r="AF409" i="34"/>
  <c r="AF412" i="34"/>
  <c r="AF430" i="34"/>
  <c r="AF457" i="34"/>
  <c r="AF467" i="34"/>
  <c r="AF472" i="34"/>
  <c r="AF484" i="34"/>
  <c r="AF500" i="34"/>
  <c r="AF508" i="34"/>
  <c r="AF515" i="34"/>
  <c r="AF287" i="34"/>
  <c r="AF335" i="34"/>
  <c r="AF372" i="34"/>
  <c r="AF383" i="34"/>
  <c r="AF411" i="34"/>
  <c r="AF421" i="34"/>
  <c r="AF445" i="34"/>
  <c r="AF453" i="34"/>
  <c r="AF332" i="34"/>
  <c r="AF414" i="34"/>
  <c r="AF422" i="34"/>
  <c r="AF299" i="34"/>
  <c r="AF397" i="34"/>
  <c r="AF398" i="34"/>
  <c r="AF447" i="34"/>
  <c r="AF454" i="34"/>
  <c r="AF468" i="34"/>
  <c r="AF325" i="34"/>
  <c r="AF376" i="34"/>
  <c r="AF382" i="34"/>
  <c r="AF392" i="34"/>
  <c r="AF396" i="34"/>
  <c r="AF399" i="34"/>
  <c r="AF415" i="34"/>
  <c r="AF423" i="34"/>
  <c r="AF424" i="34"/>
  <c r="AF425" i="34"/>
  <c r="AF250" i="34"/>
  <c r="AF346" i="34"/>
  <c r="AF361" i="34"/>
  <c r="AF373" i="34"/>
  <c r="AF391" i="34"/>
  <c r="AF400" i="34"/>
  <c r="AF426" i="34"/>
  <c r="AF340" i="34"/>
  <c r="AF364" i="34"/>
  <c r="AF393" i="34"/>
  <c r="AF395" i="34"/>
  <c r="AF432" i="34"/>
  <c r="AF440" i="34"/>
  <c r="AF367" i="34"/>
  <c r="AF401" i="34"/>
  <c r="AF417" i="34"/>
  <c r="AF418" i="34"/>
  <c r="AF427" i="34"/>
  <c r="AF433" i="34"/>
  <c r="AF387" i="34"/>
  <c r="AF390" i="34"/>
  <c r="AF402" i="34"/>
  <c r="AF405" i="34"/>
  <c r="AF406" i="34"/>
  <c r="AF434" i="34"/>
  <c r="AF441" i="34"/>
  <c r="AF305" i="34"/>
  <c r="AF313" i="34"/>
  <c r="AF407" i="34"/>
  <c r="AF419" i="34"/>
  <c r="AF435" i="34"/>
  <c r="AF330" i="34"/>
  <c r="AF357" i="34"/>
  <c r="AF377" i="34"/>
  <c r="AF429" i="34"/>
  <c r="AF443" i="34"/>
  <c r="AF292" i="34"/>
  <c r="AF308" i="34"/>
  <c r="AF408" i="34"/>
  <c r="AF413" i="34"/>
  <c r="AF420" i="34"/>
  <c r="AF437" i="34"/>
  <c r="AF444" i="34"/>
  <c r="AF483" i="34"/>
  <c r="AF490" i="34"/>
  <c r="AF439" i="34"/>
  <c r="AF450" i="34"/>
  <c r="AF461" i="34"/>
  <c r="AF465" i="34"/>
  <c r="AF480" i="34"/>
  <c r="AF487" i="34"/>
  <c r="AF504" i="34"/>
  <c r="AF517" i="34"/>
  <c r="AF519" i="34"/>
  <c r="AF527" i="34"/>
  <c r="AF462" i="34"/>
  <c r="AF464" i="34"/>
  <c r="AF466" i="34"/>
  <c r="AF481" i="34"/>
  <c r="AF488" i="34"/>
  <c r="AF505" i="34"/>
  <c r="AF528" i="34"/>
  <c r="AF541" i="34"/>
  <c r="AF562" i="34"/>
  <c r="AF570" i="34"/>
  <c r="AF575" i="34"/>
  <c r="AF442" i="34"/>
  <c r="AF448" i="34"/>
  <c r="AF449" i="34"/>
  <c r="AF474" i="34"/>
  <c r="AF479" i="34"/>
  <c r="AF482" i="34"/>
  <c r="AF494" i="34"/>
  <c r="AF495" i="34"/>
  <c r="AF506" i="34"/>
  <c r="AF520" i="34"/>
  <c r="AF535" i="34"/>
  <c r="AF542" i="34"/>
  <c r="AF552" i="34"/>
  <c r="AF557" i="34"/>
  <c r="AF567" i="34"/>
  <c r="AF577" i="34"/>
  <c r="AF438" i="34"/>
  <c r="AF473" i="34"/>
  <c r="AF475" i="34"/>
  <c r="AF478" i="34"/>
  <c r="AF489" i="34"/>
  <c r="AF493" i="34"/>
  <c r="AF496" i="34"/>
  <c r="AF507" i="34"/>
  <c r="AF509" i="34"/>
  <c r="AF510" i="34"/>
  <c r="AF521" i="34"/>
  <c r="AF530" i="34"/>
  <c r="AF548" i="34"/>
  <c r="AF563" i="34"/>
  <c r="AF576" i="34"/>
  <c r="AF604" i="34"/>
  <c r="AF610" i="34"/>
  <c r="AF458" i="34"/>
  <c r="AF469" i="34"/>
  <c r="AF471" i="34"/>
  <c r="AF476" i="34"/>
  <c r="AF492" i="34"/>
  <c r="AF497" i="34"/>
  <c r="AF543" i="34"/>
  <c r="AF553" i="34"/>
  <c r="AF558" i="34"/>
  <c r="AF431" i="34"/>
  <c r="AF491" i="34"/>
  <c r="AF498" i="34"/>
  <c r="AF512" i="34"/>
  <c r="AF537" i="34"/>
  <c r="AF549" i="34"/>
  <c r="AF559" i="34"/>
  <c r="AF578" i="34"/>
  <c r="AF523" i="34"/>
  <c r="AF455" i="34"/>
  <c r="AF456" i="34"/>
  <c r="AF499" i="34"/>
  <c r="AF513" i="34"/>
  <c r="AF524" i="34"/>
  <c r="AF538" i="34"/>
  <c r="AF544" i="34"/>
  <c r="AF446" i="34"/>
  <c r="AF501" i="34"/>
  <c r="AF502" i="34"/>
  <c r="AF514" i="34"/>
  <c r="AF525" i="34"/>
  <c r="AF532" i="34"/>
  <c r="AF436" i="34"/>
  <c r="AF539" i="34"/>
  <c r="AF545" i="34"/>
  <c r="AF555" i="34"/>
  <c r="AF565" i="34"/>
  <c r="AF569" i="34"/>
  <c r="AF486" i="34"/>
  <c r="AF503" i="34"/>
  <c r="AF526" i="34"/>
  <c r="AF533" i="34"/>
  <c r="AF551" i="34"/>
  <c r="AF556" i="34"/>
  <c r="AF561" i="34"/>
  <c r="AF574" i="34"/>
  <c r="AF580" i="34"/>
  <c r="AF451" i="34"/>
  <c r="AF460" i="34"/>
  <c r="AF485" i="34"/>
  <c r="AF516" i="34"/>
  <c r="AF540" i="34"/>
  <c r="AF546" i="34"/>
  <c r="AF585" i="34"/>
  <c r="AF586" i="34"/>
  <c r="AF587" i="34"/>
  <c r="AF588" i="34"/>
  <c r="AF599" i="34"/>
  <c r="AF607" i="34"/>
  <c r="AF625" i="34"/>
  <c r="AF642" i="34"/>
  <c r="AF654" i="34"/>
  <c r="AF659" i="34"/>
  <c r="AF692" i="34"/>
  <c r="AF589" i="34"/>
  <c r="AF600" i="34"/>
  <c r="AF601" i="34"/>
  <c r="AF608" i="34"/>
  <c r="AF648" i="34"/>
  <c r="AF573" i="34"/>
  <c r="AF590" i="34"/>
  <c r="AF626" i="34"/>
  <c r="AF631" i="34"/>
  <c r="AF547" i="34"/>
  <c r="AF602" i="34"/>
  <c r="AF609" i="34"/>
  <c r="AF643" i="34"/>
  <c r="AF655" i="34"/>
  <c r="AF676" i="34"/>
  <c r="AF682" i="34"/>
  <c r="AF560" i="34"/>
  <c r="AF572" i="34"/>
  <c r="AF591" i="34"/>
  <c r="AF592" i="34"/>
  <c r="AF632" i="34"/>
  <c r="AF650" i="34"/>
  <c r="AF656" i="34"/>
  <c r="AF666" i="34"/>
  <c r="AF687" i="34"/>
  <c r="AF550" i="34"/>
  <c r="AF571" i="34"/>
  <c r="AF593" i="34"/>
  <c r="AF627" i="34"/>
  <c r="AF638" i="34"/>
  <c r="AF644" i="34"/>
  <c r="AF531" i="34"/>
  <c r="AF568" i="34"/>
  <c r="AF579" i="34"/>
  <c r="AF594" i="34"/>
  <c r="AF595" i="34"/>
  <c r="AF596" i="34"/>
  <c r="AF603" i="34"/>
  <c r="AF620" i="34"/>
  <c r="AF633" i="34"/>
  <c r="AF534" i="34"/>
  <c r="AF621" i="34"/>
  <c r="AF628" i="34"/>
  <c r="AF634" i="34"/>
  <c r="AF645" i="34"/>
  <c r="AF657" i="34"/>
  <c r="AF662" i="34"/>
  <c r="AF581" i="34"/>
  <c r="AF582" i="34"/>
  <c r="AF639" i="34"/>
  <c r="AF652" i="34"/>
  <c r="AF554" i="34"/>
  <c r="AF564" i="34"/>
  <c r="AF566" i="34"/>
  <c r="AF597" i="34"/>
  <c r="AF622" i="34"/>
  <c r="AF646" i="34"/>
  <c r="AF653" i="34"/>
  <c r="AF658" i="34"/>
  <c r="AF668" i="34"/>
  <c r="AF583" i="34"/>
  <c r="AF584" i="34"/>
  <c r="AF598" i="34"/>
  <c r="AF605" i="34"/>
  <c r="AF606" i="34"/>
  <c r="AF623" i="34"/>
  <c r="AF629" i="34"/>
  <c r="AF635" i="34"/>
  <c r="AF663" i="34"/>
  <c r="AF674" i="34"/>
  <c r="AF667" i="34"/>
  <c r="AF678" i="34"/>
  <c r="AF740" i="34"/>
  <c r="AF757" i="34"/>
  <c r="AF768" i="34"/>
  <c r="AF647" i="34"/>
  <c r="AF665" i="34"/>
  <c r="AF677" i="34"/>
  <c r="AF680" i="34"/>
  <c r="AF736" i="34"/>
  <c r="AF741" i="34"/>
  <c r="AF745" i="34"/>
  <c r="AF774" i="34"/>
  <c r="AF785" i="34"/>
  <c r="AF797" i="34"/>
  <c r="AF803" i="34"/>
  <c r="AF806" i="34"/>
  <c r="AF817" i="34"/>
  <c r="AF844" i="34"/>
  <c r="AF850" i="34"/>
  <c r="AF880" i="34"/>
  <c r="AF881" i="34"/>
  <c r="AF882" i="34"/>
  <c r="AF883" i="34"/>
  <c r="AF884" i="34"/>
  <c r="AF899" i="34"/>
  <c r="AF664" i="34"/>
  <c r="AF679" i="34"/>
  <c r="AF727" i="34"/>
  <c r="AF746" i="34"/>
  <c r="AF764" i="34"/>
  <c r="AF630" i="34"/>
  <c r="AF675" i="34"/>
  <c r="AF722" i="34"/>
  <c r="AF732" i="34"/>
  <c r="AF737" i="34"/>
  <c r="AF752" i="34"/>
  <c r="AF758" i="34"/>
  <c r="AF624" i="34"/>
  <c r="AF672" i="34"/>
  <c r="AF673" i="34"/>
  <c r="AF723" i="34"/>
  <c r="AF747" i="34"/>
  <c r="AF753" i="34"/>
  <c r="AF765" i="34"/>
  <c r="AF770" i="34"/>
  <c r="AF649" i="34"/>
  <c r="AF728" i="34"/>
  <c r="AF733" i="34"/>
  <c r="AF742" i="34"/>
  <c r="AF759" i="34"/>
  <c r="AF771" i="34"/>
  <c r="AF776" i="34"/>
  <c r="AF702" i="34"/>
  <c r="AF743" i="34"/>
  <c r="AF748" i="34"/>
  <c r="AF777" i="34"/>
  <c r="AF794" i="34"/>
  <c r="AF814" i="34"/>
  <c r="AF830" i="34"/>
  <c r="AF848" i="34"/>
  <c r="AF684" i="34"/>
  <c r="AF689" i="34"/>
  <c r="AF724" i="34"/>
  <c r="AF729" i="34"/>
  <c r="AF738" i="34"/>
  <c r="AF660" i="34"/>
  <c r="AF661" i="34"/>
  <c r="AF683" i="34"/>
  <c r="AF730" i="34"/>
  <c r="AF734" i="34"/>
  <c r="AF761" i="34"/>
  <c r="AF767" i="34"/>
  <c r="AF772" i="34"/>
  <c r="AF795" i="34"/>
  <c r="AF637" i="34"/>
  <c r="AF725" i="34"/>
  <c r="AF739" i="34"/>
  <c r="AF755" i="34"/>
  <c r="AF778" i="34"/>
  <c r="AF783" i="34"/>
  <c r="AF789" i="34"/>
  <c r="AF801" i="34"/>
  <c r="AF812" i="34"/>
  <c r="AF825" i="34"/>
  <c r="AF669" i="34"/>
  <c r="AF685" i="34"/>
  <c r="AF686" i="34"/>
  <c r="AF735" i="34"/>
  <c r="AF750" i="34"/>
  <c r="AF756" i="34"/>
  <c r="AF762" i="34"/>
  <c r="AF773" i="34"/>
  <c r="AF779" i="34"/>
  <c r="AF813" i="34"/>
  <c r="AF838" i="34"/>
  <c r="AF839" i="34"/>
  <c r="AF651" i="34"/>
  <c r="AF681" i="34"/>
  <c r="AF726" i="34"/>
  <c r="AF731" i="34"/>
  <c r="AF744" i="34"/>
  <c r="AF760" i="34"/>
  <c r="AF800" i="34"/>
  <c r="AF808" i="34"/>
  <c r="AF809" i="34"/>
  <c r="AF816" i="34"/>
  <c r="AF832" i="34"/>
  <c r="AF842" i="34"/>
  <c r="AF843" i="34"/>
  <c r="AF766" i="34"/>
  <c r="AF811" i="34"/>
  <c r="AF819" i="34"/>
  <c r="AF827" i="34"/>
  <c r="AF857" i="34"/>
  <c r="AF865" i="34"/>
  <c r="AF917" i="34"/>
  <c r="AF929" i="34"/>
  <c r="AF930" i="34"/>
  <c r="AF937" i="34"/>
  <c r="AF796" i="34"/>
  <c r="AF829" i="34"/>
  <c r="AF834" i="34"/>
  <c r="AF784" i="34"/>
  <c r="AF791" i="34"/>
  <c r="AF792" i="34"/>
  <c r="AF831" i="34"/>
  <c r="AF836" i="34"/>
  <c r="AF845" i="34"/>
  <c r="AF849" i="34"/>
  <c r="AF853" i="34"/>
  <c r="AF866" i="34"/>
  <c r="AF905" i="34"/>
  <c r="AF906" i="34"/>
  <c r="AF907" i="34"/>
  <c r="AF908" i="34"/>
  <c r="AF909" i="34"/>
  <c r="AF910" i="34"/>
  <c r="AF913" i="34"/>
  <c r="AF914" i="34"/>
  <c r="AF927" i="34"/>
  <c r="AF934" i="34"/>
  <c r="AF793" i="34"/>
  <c r="AF841" i="34"/>
  <c r="AF867" i="34"/>
  <c r="AF871" i="34"/>
  <c r="AF872" i="34"/>
  <c r="AF873" i="34"/>
  <c r="AF874" i="34"/>
  <c r="AF911" i="34"/>
  <c r="AF912" i="34"/>
  <c r="AF926" i="34"/>
  <c r="AF749" i="34"/>
  <c r="AF818" i="34"/>
  <c r="AF821" i="34"/>
  <c r="AF822" i="34"/>
  <c r="AF824" i="34"/>
  <c r="AF856" i="34"/>
  <c r="AF868" i="34"/>
  <c r="AF869" i="34"/>
  <c r="AF870" i="34"/>
  <c r="AF875" i="34"/>
  <c r="AF888" i="34"/>
  <c r="AF889" i="34"/>
  <c r="AF890" i="34"/>
  <c r="AF891" i="34"/>
  <c r="AF892" i="34"/>
  <c r="AF893" i="34"/>
  <c r="AF925" i="34"/>
  <c r="AF938" i="34"/>
  <c r="AF954" i="34"/>
  <c r="AF959" i="34"/>
  <c r="AF780" i="34"/>
  <c r="AF782" i="34"/>
  <c r="AF790" i="34"/>
  <c r="AF810" i="34"/>
  <c r="AF833" i="34"/>
  <c r="AF852" i="34"/>
  <c r="AF859" i="34"/>
  <c r="AF876" i="34"/>
  <c r="AF894" i="34"/>
  <c r="AF904" i="34"/>
  <c r="AF924" i="34"/>
  <c r="AF781" i="34"/>
  <c r="AF775" i="34"/>
  <c r="AF805" i="34"/>
  <c r="AF815" i="34"/>
  <c r="AF855" i="34"/>
  <c r="AF878" i="34"/>
  <c r="AF896" i="34"/>
  <c r="AF902" i="34"/>
  <c r="AF922" i="34"/>
  <c r="AF946" i="34"/>
  <c r="AF798" i="34"/>
  <c r="AF799" i="34"/>
  <c r="AF826" i="34"/>
  <c r="AF837" i="34"/>
  <c r="AF840" i="34"/>
  <c r="AF851" i="34"/>
  <c r="AF879" i="34"/>
  <c r="AF901" i="34"/>
  <c r="AF921" i="34"/>
  <c r="AF942" i="34"/>
  <c r="AF947" i="34"/>
  <c r="AF958" i="34"/>
  <c r="AF751" i="34"/>
  <c r="AF788" i="34"/>
  <c r="AF807" i="34"/>
  <c r="AF820" i="34"/>
  <c r="AF846" i="34"/>
  <c r="AF858" i="34"/>
  <c r="AF897" i="34"/>
  <c r="AF898" i="34"/>
  <c r="AF900" i="34"/>
  <c r="AF920" i="34"/>
  <c r="AF932" i="34"/>
  <c r="AF754" i="34"/>
  <c r="AF763" i="34"/>
  <c r="AF786" i="34"/>
  <c r="AF787" i="34"/>
  <c r="AF802" i="34"/>
  <c r="AF823" i="34"/>
  <c r="AF854" i="34"/>
  <c r="AF861" i="34"/>
  <c r="AF862" i="34"/>
  <c r="AF919" i="34"/>
  <c r="AF847" i="34"/>
  <c r="AF923" i="34"/>
  <c r="AF933" i="34"/>
  <c r="AF950" i="34"/>
  <c r="AF961" i="34"/>
  <c r="AF962" i="34"/>
  <c r="AF980" i="34"/>
  <c r="AF985" i="34"/>
  <c r="AF994" i="34"/>
  <c r="AF996" i="34"/>
  <c r="AF1022" i="34"/>
  <c r="AF1056" i="34"/>
  <c r="AF877" i="34"/>
  <c r="AF928" i="34"/>
  <c r="AF931" i="34"/>
  <c r="AF949" i="34"/>
  <c r="AF987" i="34"/>
  <c r="AF992" i="34"/>
  <c r="AF993" i="34"/>
  <c r="AF1019" i="34"/>
  <c r="AF1021" i="34"/>
  <c r="AF1054" i="34"/>
  <c r="AF1055" i="34"/>
  <c r="AF1064" i="34"/>
  <c r="AF1065" i="34"/>
  <c r="AF1068" i="34"/>
  <c r="AF1069" i="34"/>
  <c r="AF1070" i="34"/>
  <c r="AF952" i="34"/>
  <c r="AF955" i="34"/>
  <c r="AF973" i="34"/>
  <c r="AF978" i="34"/>
  <c r="AF979" i="34"/>
  <c r="AF1018" i="34"/>
  <c r="AF1034" i="34"/>
  <c r="AF1035" i="34"/>
  <c r="AF860" i="34"/>
  <c r="AF944" i="34"/>
  <c r="AF956" i="34"/>
  <c r="AF965" i="34"/>
  <c r="AF967" i="34"/>
  <c r="AF983" i="34"/>
  <c r="AF989" i="34"/>
  <c r="AF990" i="34"/>
  <c r="AF991" i="34"/>
  <c r="AF1017" i="34"/>
  <c r="AF1028" i="34"/>
  <c r="AF1033" i="34"/>
  <c r="AF1062" i="34"/>
  <c r="AF916" i="34"/>
  <c r="AF940" i="34"/>
  <c r="AF972" i="34"/>
  <c r="AF984" i="34"/>
  <c r="AF1016" i="34"/>
  <c r="AF1027" i="34"/>
  <c r="AF1032" i="34"/>
  <c r="AF1038" i="34"/>
  <c r="AF1042" i="34"/>
  <c r="AF1043" i="34"/>
  <c r="AF1046" i="34"/>
  <c r="AF1047" i="34"/>
  <c r="AF1048" i="34"/>
  <c r="AF1052" i="34"/>
  <c r="AF1061" i="34"/>
  <c r="AF864" i="34"/>
  <c r="AF895" i="34"/>
  <c r="AF918" i="34"/>
  <c r="AF966" i="34"/>
  <c r="AF977" i="34"/>
  <c r="AF1015" i="34"/>
  <c r="AF1031" i="34"/>
  <c r="AF1039" i="34"/>
  <c r="AF1040" i="34"/>
  <c r="AF1041" i="34"/>
  <c r="AF1044" i="34"/>
  <c r="AF1045" i="34"/>
  <c r="AF1090" i="34"/>
  <c r="AF1096" i="34"/>
  <c r="AF1108" i="34"/>
  <c r="AF1115" i="34"/>
  <c r="AF1140" i="34"/>
  <c r="AF1155" i="34"/>
  <c r="AF936" i="34"/>
  <c r="AF971" i="34"/>
  <c r="AF982" i="34"/>
  <c r="AF1008" i="34"/>
  <c r="AF1013" i="34"/>
  <c r="AF1014" i="34"/>
  <c r="AF1029" i="34"/>
  <c r="AF1030" i="34"/>
  <c r="AF1060" i="34"/>
  <c r="AF1082" i="34"/>
  <c r="AF951" i="34"/>
  <c r="AF960" i="34"/>
  <c r="AF964" i="34"/>
  <c r="AF976" i="34"/>
  <c r="AF1001" i="34"/>
  <c r="AF1007" i="34"/>
  <c r="AF1009" i="34"/>
  <c r="AF945" i="34"/>
  <c r="AF948" i="34"/>
  <c r="AF969" i="34"/>
  <c r="AF970" i="34"/>
  <c r="AF1002" i="34"/>
  <c r="AF1026" i="34"/>
  <c r="AF1081" i="34"/>
  <c r="AF1098" i="34"/>
  <c r="AF1100" i="34"/>
  <c r="AF1102" i="34"/>
  <c r="AF1104" i="34"/>
  <c r="AF1124" i="34"/>
  <c r="AF1130" i="34"/>
  <c r="AF1131" i="34"/>
  <c r="AF1134" i="34"/>
  <c r="AF1137" i="34"/>
  <c r="AF1138" i="34"/>
  <c r="AF1146" i="34"/>
  <c r="AF915" i="34"/>
  <c r="AF941" i="34"/>
  <c r="AF953" i="34"/>
  <c r="AF957" i="34"/>
  <c r="AF963" i="34"/>
  <c r="AF975" i="34"/>
  <c r="AF981" i="34"/>
  <c r="AF1000" i="34"/>
  <c r="AF1003" i="34"/>
  <c r="AF1025" i="34"/>
  <c r="AF1058" i="34"/>
  <c r="AF1094" i="34"/>
  <c r="AF1101" i="34"/>
  <c r="AF1119" i="34"/>
  <c r="AF863" i="34"/>
  <c r="AF903" i="34"/>
  <c r="AF939" i="34"/>
  <c r="AF986" i="34"/>
  <c r="AF997" i="34"/>
  <c r="AF998" i="34"/>
  <c r="AF999" i="34"/>
  <c r="AF1006" i="34"/>
  <c r="AF1010" i="34"/>
  <c r="AF1011" i="34"/>
  <c r="AF1012" i="34"/>
  <c r="AF1024" i="34"/>
  <c r="AF828" i="34"/>
  <c r="AF935" i="34"/>
  <c r="AF943" i="34"/>
  <c r="AF968" i="34"/>
  <c r="AF974" i="34"/>
  <c r="AF1005" i="34"/>
  <c r="AF1023" i="34"/>
  <c r="AF1072" i="34"/>
  <c r="AF1080" i="34"/>
  <c r="AF1106" i="34"/>
  <c r="AF1122" i="34"/>
  <c r="AF1149" i="34"/>
  <c r="AF1156" i="34"/>
  <c r="AF1157" i="34"/>
  <c r="AF1170" i="34"/>
  <c r="AF1178" i="34"/>
  <c r="AF1083" i="34"/>
  <c r="AF1091" i="34"/>
  <c r="AF1105" i="34"/>
  <c r="AF1116" i="34"/>
  <c r="AF1125" i="34"/>
  <c r="AF1162" i="34"/>
  <c r="AF1184" i="34"/>
  <c r="AF1224" i="34"/>
  <c r="AF1077" i="34"/>
  <c r="AF1129" i="34"/>
  <c r="AF1136" i="34"/>
  <c r="AF1142" i="34"/>
  <c r="AF1145" i="34"/>
  <c r="AF1167" i="34"/>
  <c r="AF1071" i="34"/>
  <c r="AF1076" i="34"/>
  <c r="AF1154" i="34"/>
  <c r="AF1168" i="34"/>
  <c r="AF1176" i="34"/>
  <c r="AF1181" i="34"/>
  <c r="AF1182" i="34"/>
  <c r="AF1236" i="34"/>
  <c r="AF1237" i="34"/>
  <c r="AF1250" i="34"/>
  <c r="AF1251" i="34"/>
  <c r="AF1301" i="34"/>
  <c r="AF1302" i="34"/>
  <c r="AF1304" i="34"/>
  <c r="AF1305" i="34"/>
  <c r="AF1306" i="34"/>
  <c r="AF1307" i="34"/>
  <c r="AF1308" i="34"/>
  <c r="AF1309" i="34"/>
  <c r="AF1310" i="34"/>
  <c r="AF1311" i="34"/>
  <c r="AF1312" i="34"/>
  <c r="AF1313" i="34"/>
  <c r="AF1333" i="34"/>
  <c r="AF1053" i="34"/>
  <c r="AF1085" i="34"/>
  <c r="AF1086" i="34"/>
  <c r="AF1093" i="34"/>
  <c r="AF1099" i="34"/>
  <c r="AF1103" i="34"/>
  <c r="AF1118" i="34"/>
  <c r="AF1166" i="34"/>
  <c r="AF1169" i="34"/>
  <c r="AF1173" i="34"/>
  <c r="AF1175" i="34"/>
  <c r="AF1180" i="34"/>
  <c r="AF1193" i="34"/>
  <c r="AF1223" i="34"/>
  <c r="AF1111" i="34"/>
  <c r="AF1113" i="34"/>
  <c r="AF1121" i="34"/>
  <c r="AF1128" i="34"/>
  <c r="AF1135" i="34"/>
  <c r="AF1141" i="34"/>
  <c r="AF1144" i="34"/>
  <c r="AF1160" i="34"/>
  <c r="AF1161" i="34"/>
  <c r="AF1174" i="34"/>
  <c r="AF1189" i="34"/>
  <c r="AF1191" i="34"/>
  <c r="AF1202" i="34"/>
  <c r="AF1207" i="34"/>
  <c r="AF1211" i="34"/>
  <c r="AF1212" i="34"/>
  <c r="AF1219" i="34"/>
  <c r="AF1227" i="34"/>
  <c r="AF1228" i="34"/>
  <c r="AF1059" i="34"/>
  <c r="AF1066" i="34"/>
  <c r="AF1079" i="34"/>
  <c r="AF1087" i="34"/>
  <c r="AF1097" i="34"/>
  <c r="AF1114" i="34"/>
  <c r="AF1151" i="34"/>
  <c r="AF1152" i="34"/>
  <c r="AF1153" i="34"/>
  <c r="AF1063" i="34"/>
  <c r="AF1088" i="34"/>
  <c r="AF1089" i="34"/>
  <c r="AF1109" i="34"/>
  <c r="AF1112" i="34"/>
  <c r="AF1127" i="34"/>
  <c r="AF1133" i="34"/>
  <c r="AF1165" i="34"/>
  <c r="AF1172" i="34"/>
  <c r="AF1095" i="34"/>
  <c r="AF1164" i="34"/>
  <c r="AF1171" i="34"/>
  <c r="AF1187" i="34"/>
  <c r="AF1197" i="34"/>
  <c r="AF1201" i="34"/>
  <c r="AF1206" i="34"/>
  <c r="AF1210" i="34"/>
  <c r="AF1218" i="34"/>
  <c r="AF1222" i="34"/>
  <c r="AF1226" i="34"/>
  <c r="AF1240" i="34"/>
  <c r="AF1244" i="34"/>
  <c r="AF1057" i="34"/>
  <c r="AF1073" i="34"/>
  <c r="AF1074" i="34"/>
  <c r="AF1075" i="34"/>
  <c r="AF1084" i="34"/>
  <c r="AF1092" i="34"/>
  <c r="AF1110" i="34"/>
  <c r="AF1117" i="34"/>
  <c r="AF1139" i="34"/>
  <c r="AF1143" i="34"/>
  <c r="AF1215" i="34"/>
  <c r="AF1231" i="34"/>
  <c r="AF1232" i="34"/>
  <c r="AF1233" i="34"/>
  <c r="AF1234" i="34"/>
  <c r="AF1272" i="34"/>
  <c r="AF1274" i="34"/>
  <c r="AF1275" i="34"/>
  <c r="AF1288" i="34"/>
  <c r="AF1291" i="34"/>
  <c r="AF1078" i="34"/>
  <c r="AF1107" i="34"/>
  <c r="AF1126" i="34"/>
  <c r="AF1132" i="34"/>
  <c r="AF1147" i="34"/>
  <c r="AF1150" i="34"/>
  <c r="AF1158" i="34"/>
  <c r="AF1159" i="34"/>
  <c r="AF1163" i="34"/>
  <c r="AF1186" i="34"/>
  <c r="AF1196" i="34"/>
  <c r="AF1225" i="34"/>
  <c r="AF1248" i="34"/>
  <c r="AF1148" i="34"/>
  <c r="AF1177" i="34"/>
  <c r="AF1185" i="34"/>
  <c r="AF1192" i="34"/>
  <c r="AF1220" i="34"/>
  <c r="AF1239" i="34"/>
  <c r="AF1241" i="34"/>
  <c r="AF1243" i="34"/>
  <c r="AF1282" i="34"/>
  <c r="AF1292" i="34"/>
  <c r="AF1300" i="34"/>
  <c r="AF1328" i="34"/>
  <c r="AF1355" i="34"/>
  <c r="AF1362" i="34"/>
  <c r="AF1370" i="34"/>
  <c r="AF1385" i="34"/>
  <c r="AF1393" i="34"/>
  <c r="AF1208" i="34"/>
  <c r="AF1216" i="34"/>
  <c r="AF1254" i="34"/>
  <c r="AF1257" i="34"/>
  <c r="AF1260" i="34"/>
  <c r="AF1264" i="34"/>
  <c r="AF1279" i="34"/>
  <c r="AF1280" i="34"/>
  <c r="AF1281" i="34"/>
  <c r="AF1327" i="34"/>
  <c r="AF1338" i="34"/>
  <c r="AF1348" i="34"/>
  <c r="AF1356" i="34"/>
  <c r="AF1363" i="34"/>
  <c r="AF1371" i="34"/>
  <c r="AF1378" i="34"/>
  <c r="AF1198" i="34"/>
  <c r="AF1204" i="34"/>
  <c r="AF1230" i="34"/>
  <c r="AF1278" i="34"/>
  <c r="AF1299" i="34"/>
  <c r="AF1326" i="34"/>
  <c r="AF1329" i="34"/>
  <c r="AF1339" i="34"/>
  <c r="AF1349" i="34"/>
  <c r="AF1357" i="34"/>
  <c r="AF1364" i="34"/>
  <c r="AF1372" i="34"/>
  <c r="AF1179" i="34"/>
  <c r="AF1245" i="34"/>
  <c r="AF1247" i="34"/>
  <c r="AF1298" i="34"/>
  <c r="AF1325" i="34"/>
  <c r="AF1342" i="34"/>
  <c r="AF1358" i="34"/>
  <c r="AF1365" i="34"/>
  <c r="AF1373" i="34"/>
  <c r="AF1379" i="34"/>
  <c r="AF1387" i="34"/>
  <c r="AF1394" i="34"/>
  <c r="AF1403" i="34"/>
  <c r="AF1183" i="34"/>
  <c r="AF1195" i="34"/>
  <c r="AF1229" i="34"/>
  <c r="AF1269" i="34"/>
  <c r="AF1271" i="34"/>
  <c r="AF1277" i="34"/>
  <c r="AF1297" i="34"/>
  <c r="AF1323" i="34"/>
  <c r="AF1324" i="34"/>
  <c r="AF1330" i="34"/>
  <c r="AF1350" i="34"/>
  <c r="AF1380" i="34"/>
  <c r="AF1213" i="34"/>
  <c r="AF1221" i="34"/>
  <c r="AF1252" i="34"/>
  <c r="AF1253" i="34"/>
  <c r="AF1256" i="34"/>
  <c r="AF1259" i="34"/>
  <c r="AF1270" i="34"/>
  <c r="AF1290" i="34"/>
  <c r="AF1296" i="34"/>
  <c r="AF1303" i="34"/>
  <c r="AF1322" i="34"/>
  <c r="AF1331" i="34"/>
  <c r="AF1343" i="34"/>
  <c r="AF1359" i="34"/>
  <c r="AF1366" i="34"/>
  <c r="AF1200" i="34"/>
  <c r="AF1209" i="34"/>
  <c r="AF1235" i="34"/>
  <c r="AF1242" i="34"/>
  <c r="AF1276" i="34"/>
  <c r="AF1289" i="34"/>
  <c r="AF1319" i="34"/>
  <c r="AF1321" i="34"/>
  <c r="AF1332" i="34"/>
  <c r="AF1334" i="34"/>
  <c r="AF1335" i="34"/>
  <c r="AF1268" i="34"/>
  <c r="AF1287" i="34"/>
  <c r="AF1295" i="34"/>
  <c r="AF1318" i="34"/>
  <c r="AF1320" i="34"/>
  <c r="AF1336" i="34"/>
  <c r="AF1360" i="34"/>
  <c r="AF1188" i="34"/>
  <c r="AF1286" i="34"/>
  <c r="AF1294" i="34"/>
  <c r="AF1317" i="34"/>
  <c r="AF1344" i="34"/>
  <c r="AF1352" i="34"/>
  <c r="AF1368" i="34"/>
  <c r="AF1383" i="34"/>
  <c r="AF1391" i="34"/>
  <c r="AF1398" i="34"/>
  <c r="AF1203" i="34"/>
  <c r="AF1217" i="34"/>
  <c r="AF1246" i="34"/>
  <c r="AF1255" i="34"/>
  <c r="AF1258" i="34"/>
  <c r="AF1261" i="34"/>
  <c r="AF1285" i="34"/>
  <c r="AF1316" i="34"/>
  <c r="AF1353" i="34"/>
  <c r="AF1361" i="34"/>
  <c r="AF1376" i="34"/>
  <c r="AF1384" i="34"/>
  <c r="AF1392" i="34"/>
  <c r="AF1414" i="34"/>
  <c r="AF1194" i="34"/>
  <c r="AF1199" i="34"/>
  <c r="AF1205" i="34"/>
  <c r="AF1214" i="34"/>
  <c r="AF1249" i="34"/>
  <c r="AF1284" i="34"/>
  <c r="AF1293" i="34"/>
  <c r="AF1315" i="34"/>
  <c r="AF1337" i="34"/>
  <c r="AF1345" i="34"/>
  <c r="AF1265" i="34"/>
  <c r="AF1266" i="34"/>
  <c r="AF1267" i="34"/>
  <c r="AF1273" i="34"/>
  <c r="AF1283" i="34"/>
  <c r="AF1314" i="34"/>
  <c r="AF1354" i="34"/>
  <c r="AF1415" i="34"/>
  <c r="AF1424" i="34"/>
  <c r="AF1431" i="34"/>
  <c r="AF1443" i="34"/>
  <c r="AF1444" i="34"/>
  <c r="AF1445" i="34"/>
  <c r="AF1510" i="34"/>
  <c r="AF1514" i="34"/>
  <c r="AF1367" i="34"/>
  <c r="AF1416" i="34"/>
  <c r="AF1432" i="34"/>
  <c r="AF1446" i="34"/>
  <c r="AF1447" i="34"/>
  <c r="AF1448" i="34"/>
  <c r="AF1449" i="34"/>
  <c r="AF1450" i="34"/>
  <c r="AF1451" i="34"/>
  <c r="AF1452" i="34"/>
  <c r="AF1453" i="34"/>
  <c r="AF1454" i="34"/>
  <c r="AF1455" i="34"/>
  <c r="AF1456" i="34"/>
  <c r="AF1487" i="34"/>
  <c r="AF1488" i="34"/>
  <c r="AF1505" i="34"/>
  <c r="AF1509" i="34"/>
  <c r="AF1535" i="34"/>
  <c r="AF1556" i="34"/>
  <c r="AF1557" i="34"/>
  <c r="AF1404" i="34"/>
  <c r="AF1417" i="34"/>
  <c r="AF1457" i="34"/>
  <c r="AF1458" i="34"/>
  <c r="AF1459" i="34"/>
  <c r="AF1460" i="34"/>
  <c r="AF1461" i="34"/>
  <c r="AF1462" i="34"/>
  <c r="AF1463" i="34"/>
  <c r="AF1464" i="34"/>
  <c r="AF1465" i="34"/>
  <c r="AF1466" i="34"/>
  <c r="AF1486" i="34"/>
  <c r="AF1501" i="34"/>
  <c r="AF1508" i="34"/>
  <c r="AF1513" i="34"/>
  <c r="AF1401" i="34"/>
  <c r="AF1402" i="34"/>
  <c r="AF1405" i="34"/>
  <c r="AF1425" i="34"/>
  <c r="AF1433" i="34"/>
  <c r="AF1467" i="34"/>
  <c r="AF1468" i="34"/>
  <c r="AF1469" i="34"/>
  <c r="AF1470" i="34"/>
  <c r="AF1471" i="34"/>
  <c r="AF1472" i="34"/>
  <c r="AF1473" i="34"/>
  <c r="AF1474" i="34"/>
  <c r="AF1475" i="34"/>
  <c r="AF1389" i="34"/>
  <c r="AF1390" i="34"/>
  <c r="AF1400" i="34"/>
  <c r="AF1406" i="34"/>
  <c r="AF1418" i="34"/>
  <c r="AF1480" i="34"/>
  <c r="AF1481" i="34"/>
  <c r="AF1504" i="34"/>
  <c r="AF1519" i="34"/>
  <c r="AF1520" i="34"/>
  <c r="AF1521" i="34"/>
  <c r="AF1522" i="34"/>
  <c r="AF1532" i="34"/>
  <c r="AF1533" i="34"/>
  <c r="AF1534" i="34"/>
  <c r="AF1382" i="34"/>
  <c r="AF1397" i="34"/>
  <c r="AF1399" i="34"/>
  <c r="AF1407" i="34"/>
  <c r="AF1408" i="34"/>
  <c r="AF1419" i="34"/>
  <c r="AF1426" i="34"/>
  <c r="AF1434" i="34"/>
  <c r="AF1476" i="34"/>
  <c r="AF1485" i="34"/>
  <c r="AF1491" i="34"/>
  <c r="AF1507" i="34"/>
  <c r="AF1512" i="34"/>
  <c r="AF1351" i="34"/>
  <c r="AF1388" i="34"/>
  <c r="AF1409" i="34"/>
  <c r="AF1420" i="34"/>
  <c r="AF1493" i="34"/>
  <c r="AF1494" i="34"/>
  <c r="AF1495" i="34"/>
  <c r="AF1500" i="34"/>
  <c r="AF1527" i="34"/>
  <c r="AF1528" i="34"/>
  <c r="AF1566" i="34"/>
  <c r="AF1569" i="34"/>
  <c r="AF1584" i="34"/>
  <c r="AF1585" i="34"/>
  <c r="AF1606" i="34"/>
  <c r="AF1369" i="34"/>
  <c r="AF1377" i="34"/>
  <c r="AF1396" i="34"/>
  <c r="AF1410" i="34"/>
  <c r="AF1427" i="34"/>
  <c r="AF1381" i="34"/>
  <c r="AF1411" i="34"/>
  <c r="AF1484" i="34"/>
  <c r="AF1511" i="34"/>
  <c r="AF1563" i="34"/>
  <c r="AF1564" i="34"/>
  <c r="AF1595" i="34"/>
  <c r="AF1596" i="34"/>
  <c r="AF1597" i="34"/>
  <c r="AF1598" i="34"/>
  <c r="AF1599" i="34"/>
  <c r="AF1600" i="34"/>
  <c r="AF1601" i="34"/>
  <c r="AF1602" i="34"/>
  <c r="AF1612" i="34"/>
  <c r="AF1620" i="34"/>
  <c r="AF1621" i="34"/>
  <c r="AF1642" i="34"/>
  <c r="AF1647" i="34"/>
  <c r="AF1648" i="34"/>
  <c r="AF1375" i="34"/>
  <c r="AF1395" i="34"/>
  <c r="AF1412" i="34"/>
  <c r="AF1421" i="34"/>
  <c r="AF1428" i="34"/>
  <c r="AF1489" i="34"/>
  <c r="AF1490" i="34"/>
  <c r="AF1497" i="34"/>
  <c r="AF1506" i="34"/>
  <c r="AF1539" i="34"/>
  <c r="AF1540" i="34"/>
  <c r="AF1541" i="34"/>
  <c r="AF1542" i="34"/>
  <c r="AF1543" i="34"/>
  <c r="AF1544" i="34"/>
  <c r="AF1581" i="34"/>
  <c r="AF1582" i="34"/>
  <c r="AF1583" i="34"/>
  <c r="AF1422" i="34"/>
  <c r="AF1429" i="34"/>
  <c r="AF1436" i="34"/>
  <c r="AF1437" i="34"/>
  <c r="AF1502" i="34"/>
  <c r="AF1536" i="34"/>
  <c r="AF1537" i="34"/>
  <c r="AF1538" i="34"/>
  <c r="AF1545" i="34"/>
  <c r="AF1546" i="34"/>
  <c r="AF1547" i="34"/>
  <c r="AF1548" i="34"/>
  <c r="AF1561" i="34"/>
  <c r="AF1589" i="34"/>
  <c r="AF1593" i="34"/>
  <c r="AF1594" i="34"/>
  <c r="AF1605" i="34"/>
  <c r="AF1632" i="34"/>
  <c r="AF1651" i="34"/>
  <c r="AF1652" i="34"/>
  <c r="AF1653" i="34"/>
  <c r="AF1374" i="34"/>
  <c r="AF1386" i="34"/>
  <c r="AF1413" i="34"/>
  <c r="AF1423" i="34"/>
  <c r="AF1430" i="34"/>
  <c r="AF1438" i="34"/>
  <c r="AF1439" i="34"/>
  <c r="AF1440" i="34"/>
  <c r="AF1441" i="34"/>
  <c r="AF1442" i="34"/>
  <c r="AF1482" i="34"/>
  <c r="AF1483" i="34"/>
  <c r="AF1515" i="34"/>
  <c r="AF1516" i="34"/>
  <c r="AF1477" i="34"/>
  <c r="AF1479" i="34"/>
  <c r="AF1517" i="34"/>
  <c r="AF1523" i="34"/>
  <c r="AF1526" i="34"/>
  <c r="AF1555" i="34"/>
  <c r="AF1573" i="34"/>
  <c r="AF1580" i="34"/>
  <c r="AF1592" i="34"/>
  <c r="AF1607" i="34"/>
  <c r="AF1641" i="34"/>
  <c r="AF1656" i="34"/>
  <c r="AF1659" i="34"/>
  <c r="AF1660" i="34"/>
  <c r="AF1669" i="34"/>
  <c r="AF1670" i="34"/>
  <c r="AF1671" i="34"/>
  <c r="AF1672" i="34"/>
  <c r="AF1435" i="34"/>
  <c r="AF1503" i="34"/>
  <c r="AF1565" i="34"/>
  <c r="AF1575" i="34"/>
  <c r="AF1577" i="34"/>
  <c r="AF1603" i="34"/>
  <c r="AF1609" i="34"/>
  <c r="AF1616" i="34"/>
  <c r="AF1622" i="34"/>
  <c r="AF1628" i="34"/>
  <c r="AF1655" i="34"/>
  <c r="AF1745" i="34"/>
  <c r="AF1746" i="34"/>
  <c r="AF1762" i="34"/>
  <c r="AF1763" i="34"/>
  <c r="AF1794" i="34"/>
  <c r="AF1795" i="34"/>
  <c r="AF1796" i="34"/>
  <c r="AF1797" i="34"/>
  <c r="AF1808" i="34"/>
  <c r="AF1809" i="34"/>
  <c r="AF1817" i="34"/>
  <c r="AF1499" i="34"/>
  <c r="AF1529" i="34"/>
  <c r="AF1549" i="34"/>
  <c r="AF1552" i="34"/>
  <c r="AF1558" i="34"/>
  <c r="AF1633" i="34"/>
  <c r="AF1634" i="34"/>
  <c r="AF1635" i="34"/>
  <c r="AF1636" i="34"/>
  <c r="AF1664" i="34"/>
  <c r="AF1665" i="34"/>
  <c r="AF1666" i="34"/>
  <c r="AF1667" i="34"/>
  <c r="AF1587" i="34"/>
  <c r="AF1615" i="34"/>
  <c r="AF1625" i="34"/>
  <c r="AF1663" i="34"/>
  <c r="AF1725" i="34"/>
  <c r="AF1726" i="34"/>
  <c r="AF1741" i="34"/>
  <c r="AF1790" i="34"/>
  <c r="AF1793" i="34"/>
  <c r="AF1525" i="34"/>
  <c r="AF1554" i="34"/>
  <c r="AF1572" i="34"/>
  <c r="AF1579" i="34"/>
  <c r="AF1729" i="34"/>
  <c r="AF1730" i="34"/>
  <c r="AF1740" i="34"/>
  <c r="AF1576" i="34"/>
  <c r="AF1608" i="34"/>
  <c r="AF1619" i="34"/>
  <c r="AF1630" i="34"/>
  <c r="AF1643" i="34"/>
  <c r="AF1644" i="34"/>
  <c r="AF1650" i="34"/>
  <c r="AF1654" i="34"/>
  <c r="AF1731" i="34"/>
  <c r="AF1732" i="34"/>
  <c r="AF1755" i="34"/>
  <c r="AF1782" i="34"/>
  <c r="AF1786" i="34"/>
  <c r="AF1825" i="34"/>
  <c r="AF1843" i="34"/>
  <c r="AF1478" i="34"/>
  <c r="AF1551" i="34"/>
  <c r="AF1567" i="34"/>
  <c r="AF1591" i="34"/>
  <c r="AF1640" i="34"/>
  <c r="AF1646" i="34"/>
  <c r="AF1739" i="34"/>
  <c r="AF1754" i="34"/>
  <c r="AF1518" i="34"/>
  <c r="AF1560" i="34"/>
  <c r="AF1571" i="34"/>
  <c r="AF1574" i="34"/>
  <c r="AF1586" i="34"/>
  <c r="AF1604" i="34"/>
  <c r="AF1611" i="34"/>
  <c r="AF1618" i="34"/>
  <c r="AF1627" i="34"/>
  <c r="AF1662" i="34"/>
  <c r="AF1496" i="34"/>
  <c r="AF1498" i="34"/>
  <c r="AF1524" i="34"/>
  <c r="AF1531" i="34"/>
  <c r="AF1562" i="34"/>
  <c r="AF1578" i="34"/>
  <c r="AF1614" i="34"/>
  <c r="AF1629" i="34"/>
  <c r="AF1639" i="34"/>
  <c r="AF1661" i="34"/>
  <c r="AF1676" i="34"/>
  <c r="AF1677" i="34"/>
  <c r="AF1678" i="34"/>
  <c r="AF1679" i="34"/>
  <c r="AF1682" i="34"/>
  <c r="AF1684" i="34"/>
  <c r="AF1685" i="34"/>
  <c r="AF1686" i="34"/>
  <c r="AF1687" i="34"/>
  <c r="AF1689" i="34"/>
  <c r="AF1692" i="34"/>
  <c r="AF1693" i="34"/>
  <c r="AF1694" i="34"/>
  <c r="AF1695" i="34"/>
  <c r="AF1710" i="34"/>
  <c r="AF1716" i="34"/>
  <c r="AF1718" i="34"/>
  <c r="AF1720" i="34"/>
  <c r="AF1722" i="34"/>
  <c r="AF1728" i="34"/>
  <c r="AF1819" i="34"/>
  <c r="AF1820" i="34"/>
  <c r="AF1553" i="34"/>
  <c r="AF1588" i="34"/>
  <c r="AF1624" i="34"/>
  <c r="AF1638" i="34"/>
  <c r="AF1673" i="34"/>
  <c r="AF1674" i="34"/>
  <c r="AF1675" i="34"/>
  <c r="AF1680" i="34"/>
  <c r="AF1681" i="34"/>
  <c r="AF1696" i="34"/>
  <c r="AF1698" i="34"/>
  <c r="AF1700" i="34"/>
  <c r="AF1709" i="34"/>
  <c r="AF1737" i="34"/>
  <c r="AF1738" i="34"/>
  <c r="AF1752" i="34"/>
  <c r="AF1753" i="34"/>
  <c r="AF1550" i="34"/>
  <c r="AF1559" i="34"/>
  <c r="AF1570" i="34"/>
  <c r="AF1590" i="34"/>
  <c r="AF1610" i="34"/>
  <c r="AF1623" i="34"/>
  <c r="AF1637" i="34"/>
  <c r="AF1649" i="34"/>
  <c r="AF1658" i="34"/>
  <c r="AF1701" i="34"/>
  <c r="AF1702" i="34"/>
  <c r="AF1703" i="34"/>
  <c r="AF1704" i="34"/>
  <c r="AF1705" i="34"/>
  <c r="AF1706" i="34"/>
  <c r="AF1707" i="34"/>
  <c r="AF1708" i="34"/>
  <c r="AF1736" i="34"/>
  <c r="AF1751" i="34"/>
  <c r="AF1781" i="34"/>
  <c r="AF1784" i="34"/>
  <c r="AF1788" i="34"/>
  <c r="AF1791" i="34"/>
  <c r="AF1798" i="34"/>
  <c r="AF1810" i="34"/>
  <c r="AF1530" i="34"/>
  <c r="AF1568" i="34"/>
  <c r="AF1613" i="34"/>
  <c r="AF1617" i="34"/>
  <c r="AF1626" i="34"/>
  <c r="AF1631" i="34"/>
  <c r="AF1645" i="34"/>
  <c r="AF1657" i="34"/>
  <c r="AF1668" i="34"/>
  <c r="AF1759" i="34"/>
  <c r="AF1766" i="34"/>
  <c r="AF1769" i="34"/>
  <c r="AF1772" i="34"/>
  <c r="AF1832" i="34"/>
  <c r="AF1846" i="34"/>
  <c r="AF1850" i="34"/>
  <c r="AF1861" i="34"/>
  <c r="AF1870" i="34"/>
  <c r="AF1895" i="34"/>
  <c r="AF1902" i="34"/>
  <c r="AF1910" i="34"/>
  <c r="AF1800" i="34"/>
  <c r="AF1804" i="34"/>
  <c r="AF1837" i="34"/>
  <c r="AF1840" i="34"/>
  <c r="AF1844" i="34"/>
  <c r="AF1862" i="34"/>
  <c r="AF1879" i="34"/>
  <c r="AF1887" i="34"/>
  <c r="AF1896" i="34"/>
  <c r="AF1918" i="34"/>
  <c r="AF1926" i="34"/>
  <c r="AF1953" i="34"/>
  <c r="AF1991" i="34"/>
  <c r="AF2000" i="34"/>
  <c r="AF1742" i="34"/>
  <c r="AF1779" i="34"/>
  <c r="AF1829" i="34"/>
  <c r="AF1871" i="34"/>
  <c r="AF1880" i="34"/>
  <c r="AF1888" i="34"/>
  <c r="AF1897" i="34"/>
  <c r="AF1713" i="34"/>
  <c r="AF1734" i="34"/>
  <c r="AF1758" i="34"/>
  <c r="AF1807" i="34"/>
  <c r="AF1849" i="34"/>
  <c r="AF1863" i="34"/>
  <c r="AF1872" i="34"/>
  <c r="AF1881" i="34"/>
  <c r="AF1889" i="34"/>
  <c r="AF1904" i="34"/>
  <c r="AF1912" i="34"/>
  <c r="AF1919" i="34"/>
  <c r="AF1928" i="34"/>
  <c r="AF1934" i="34"/>
  <c r="AF1935" i="34"/>
  <c r="AF1957" i="34"/>
  <c r="AF1975" i="34"/>
  <c r="AF1984" i="34"/>
  <c r="AF1993" i="34"/>
  <c r="AF2002" i="34"/>
  <c r="AF2003" i="34"/>
  <c r="AF2019" i="34"/>
  <c r="AF2027" i="34"/>
  <c r="AF1724" i="34"/>
  <c r="AF1748" i="34"/>
  <c r="AF1765" i="34"/>
  <c r="AF1768" i="34"/>
  <c r="AF1771" i="34"/>
  <c r="AF1774" i="34"/>
  <c r="AF1799" i="34"/>
  <c r="AF1803" i="34"/>
  <c r="AF1822" i="34"/>
  <c r="AF1853" i="34"/>
  <c r="AF1854" i="34"/>
  <c r="AF1855" i="34"/>
  <c r="AF1864" i="34"/>
  <c r="AF1873" i="34"/>
  <c r="AF1898" i="34"/>
  <c r="AF1905" i="34"/>
  <c r="AF1913" i="34"/>
  <c r="AF1920" i="34"/>
  <c r="AF1929" i="34"/>
  <c r="AF1932" i="34"/>
  <c r="AF1936" i="34"/>
  <c r="AF1750" i="34"/>
  <c r="AF1806" i="34"/>
  <c r="AF1836" i="34"/>
  <c r="AF1839" i="34"/>
  <c r="AF1852" i="34"/>
  <c r="AF1856" i="34"/>
  <c r="AF1865" i="34"/>
  <c r="AF1882" i="34"/>
  <c r="AF1890" i="34"/>
  <c r="AF1899" i="34"/>
  <c r="AF1921" i="34"/>
  <c r="AF1937" i="34"/>
  <c r="AF1959" i="34"/>
  <c r="AF1960" i="34"/>
  <c r="AF1977" i="34"/>
  <c r="AF1986" i="34"/>
  <c r="AF1757" i="34"/>
  <c r="AF1761" i="34"/>
  <c r="AF1789" i="34"/>
  <c r="AF1812" i="34"/>
  <c r="AF1814" i="34"/>
  <c r="AF1816" i="34"/>
  <c r="AF1818" i="34"/>
  <c r="AF1824" i="34"/>
  <c r="AF1827" i="34"/>
  <c r="AF1831" i="34"/>
  <c r="AF1874" i="34"/>
  <c r="AF1883" i="34"/>
  <c r="AF1891" i="34"/>
  <c r="AF1900" i="34"/>
  <c r="AF1906" i="34"/>
  <c r="AF1914" i="34"/>
  <c r="AF1922" i="34"/>
  <c r="AF1938" i="34"/>
  <c r="AF1943" i="34"/>
  <c r="AF1955" i="34"/>
  <c r="AF1956" i="34"/>
  <c r="AF1961" i="34"/>
  <c r="AF1987" i="34"/>
  <c r="AF2005" i="34"/>
  <c r="AF2021" i="34"/>
  <c r="AF2022" i="34"/>
  <c r="AF2037" i="34"/>
  <c r="AF2047" i="34"/>
  <c r="AF2054" i="34"/>
  <c r="AF1733" i="34"/>
  <c r="AF1792" i="34"/>
  <c r="AF1802" i="34"/>
  <c r="AF1805" i="34"/>
  <c r="AF1848" i="34"/>
  <c r="AF1857" i="34"/>
  <c r="AF1866" i="34"/>
  <c r="AF1875" i="34"/>
  <c r="AF1884" i="34"/>
  <c r="AF1892" i="34"/>
  <c r="AF1712" i="34"/>
  <c r="AF1747" i="34"/>
  <c r="AF1767" i="34"/>
  <c r="AF1770" i="34"/>
  <c r="AF1773" i="34"/>
  <c r="AF1785" i="34"/>
  <c r="AF1821" i="34"/>
  <c r="AF1833" i="34"/>
  <c r="AF1834" i="34"/>
  <c r="AF1835" i="34"/>
  <c r="AF1842" i="34"/>
  <c r="AF1867" i="34"/>
  <c r="AF1876" i="34"/>
  <c r="AF1885" i="34"/>
  <c r="AF1893" i="34"/>
  <c r="AF1908" i="34"/>
  <c r="AF1915" i="34"/>
  <c r="AF1923" i="34"/>
  <c r="AF1941" i="34"/>
  <c r="AF1942" i="34"/>
  <c r="AF1945" i="34"/>
  <c r="AF1948" i="34"/>
  <c r="AF1963" i="34"/>
  <c r="AF1723" i="34"/>
  <c r="AF1727" i="34"/>
  <c r="AF1756" i="34"/>
  <c r="AF1787" i="34"/>
  <c r="AF1811" i="34"/>
  <c r="AF1838" i="34"/>
  <c r="AF1841" i="34"/>
  <c r="AF1851" i="34"/>
  <c r="AF1858" i="34"/>
  <c r="AF1868" i="34"/>
  <c r="AF1877" i="34"/>
  <c r="AF1901" i="34"/>
  <c r="AF1916" i="34"/>
  <c r="AF1924" i="34"/>
  <c r="AF1949" i="34"/>
  <c r="AF1954" i="34"/>
  <c r="AF1967" i="34"/>
  <c r="AF1971" i="34"/>
  <c r="AF1980" i="34"/>
  <c r="AF1714" i="34"/>
  <c r="AF1743" i="34"/>
  <c r="AF1749" i="34"/>
  <c r="AF1780" i="34"/>
  <c r="AF1801" i="34"/>
  <c r="AF1826" i="34"/>
  <c r="AF1830" i="34"/>
  <c r="AF1859" i="34"/>
  <c r="AF1869" i="34"/>
  <c r="AF1878" i="34"/>
  <c r="AF1886" i="34"/>
  <c r="AF1894" i="34"/>
  <c r="AF1909" i="34"/>
  <c r="AF1735" i="34"/>
  <c r="AF1783" i="34"/>
  <c r="AF1813" i="34"/>
  <c r="AF1815" i="34"/>
  <c r="AF1823" i="34"/>
  <c r="AF1847" i="34"/>
  <c r="AF1860" i="34"/>
  <c r="AF1917" i="34"/>
  <c r="AF1925" i="34"/>
  <c r="AF1903" i="34"/>
  <c r="AF1966" i="34"/>
  <c r="AF1978" i="34"/>
  <c r="AF2007" i="34"/>
  <c r="AF2013" i="34"/>
  <c r="AF2051" i="34"/>
  <c r="AF2082" i="34"/>
  <c r="AF2083" i="34"/>
  <c r="AF2093" i="34"/>
  <c r="AF2102" i="34"/>
  <c r="AF2111" i="34"/>
  <c r="AF2127" i="34"/>
  <c r="AF2176" i="34"/>
  <c r="AF1968" i="34"/>
  <c r="AF2006" i="34"/>
  <c r="AF2008" i="34"/>
  <c r="AF2009" i="34"/>
  <c r="AF2012" i="34"/>
  <c r="AF2020" i="34"/>
  <c r="AF2026" i="34"/>
  <c r="AF2030" i="34"/>
  <c r="AF2064" i="34"/>
  <c r="AF2072" i="34"/>
  <c r="AF2073" i="34"/>
  <c r="AF2074" i="34"/>
  <c r="AF2089" i="34"/>
  <c r="AF2097" i="34"/>
  <c r="AF2098" i="34"/>
  <c r="AF2107" i="34"/>
  <c r="AF2115" i="34"/>
  <c r="AF2165" i="34"/>
  <c r="AF2170" i="34"/>
  <c r="AF2171" i="34"/>
  <c r="AF2184" i="34"/>
  <c r="AF2194" i="34"/>
  <c r="AF2209" i="34"/>
  <c r="AF2222" i="34"/>
  <c r="AF2231" i="34"/>
  <c r="AF2240" i="34"/>
  <c r="AF2253" i="34"/>
  <c r="AF2261" i="34"/>
  <c r="AF1911" i="34"/>
  <c r="AF1944" i="34"/>
  <c r="AF1965" i="34"/>
  <c r="AF1985" i="34"/>
  <c r="AF2011" i="34"/>
  <c r="AF2016" i="34"/>
  <c r="AF2028" i="34"/>
  <c r="AF2029" i="34"/>
  <c r="AF2056" i="34"/>
  <c r="AF2057" i="34"/>
  <c r="AF2068" i="34"/>
  <c r="AF1994" i="34"/>
  <c r="AF2010" i="34"/>
  <c r="AF2055" i="34"/>
  <c r="AF2081" i="34"/>
  <c r="AF2096" i="34"/>
  <c r="AF2110" i="34"/>
  <c r="AF2130" i="34"/>
  <c r="AF2131" i="34"/>
  <c r="AF2140" i="34"/>
  <c r="AF2141" i="34"/>
  <c r="AF2149" i="34"/>
  <c r="AF2150" i="34"/>
  <c r="AF2155" i="34"/>
  <c r="AF2156" i="34"/>
  <c r="AF2174" i="34"/>
  <c r="AF1927" i="34"/>
  <c r="AF1939" i="34"/>
  <c r="AF1976" i="34"/>
  <c r="AF1989" i="34"/>
  <c r="AF1990" i="34"/>
  <c r="AF2033" i="34"/>
  <c r="AF2039" i="34"/>
  <c r="AF2046" i="34"/>
  <c r="AF2050" i="34"/>
  <c r="AF2063" i="34"/>
  <c r="AF2071" i="34"/>
  <c r="AF2077" i="34"/>
  <c r="AF2088" i="34"/>
  <c r="AF2092" i="34"/>
  <c r="AF2101" i="34"/>
  <c r="AF2106" i="34"/>
  <c r="AF2114" i="34"/>
  <c r="AF2118" i="34"/>
  <c r="AF2121" i="34"/>
  <c r="AF2163" i="34"/>
  <c r="AF2164" i="34"/>
  <c r="AF2169" i="34"/>
  <c r="AF2182" i="34"/>
  <c r="AF2183" i="34"/>
  <c r="AF2192" i="34"/>
  <c r="AF2193" i="34"/>
  <c r="AF1933" i="34"/>
  <c r="AF1964" i="34"/>
  <c r="AF1981" i="34"/>
  <c r="AF1982" i="34"/>
  <c r="AF1983" i="34"/>
  <c r="AF1992" i="34"/>
  <c r="AF2004" i="34"/>
  <c r="AF2018" i="34"/>
  <c r="AF2023" i="34"/>
  <c r="AF2045" i="34"/>
  <c r="AF2049" i="34"/>
  <c r="AF2067" i="34"/>
  <c r="AF2136" i="34"/>
  <c r="AF2148" i="34"/>
  <c r="AF2190" i="34"/>
  <c r="AF2191" i="34"/>
  <c r="AF2207" i="34"/>
  <c r="AF2208" i="34"/>
  <c r="AF2239" i="34"/>
  <c r="AF2247" i="34"/>
  <c r="AF2250" i="34"/>
  <c r="AF1907" i="34"/>
  <c r="AF1952" i="34"/>
  <c r="AF1988" i="34"/>
  <c r="AF2025" i="34"/>
  <c r="AF2032" i="34"/>
  <c r="AF2044" i="34"/>
  <c r="AF2079" i="34"/>
  <c r="AF2080" i="34"/>
  <c r="AF2086" i="34"/>
  <c r="AF2095" i="34"/>
  <c r="AF2129" i="34"/>
  <c r="AF2173" i="34"/>
  <c r="AF2178" i="34"/>
  <c r="AF2198" i="34"/>
  <c r="AF2212" i="34"/>
  <c r="AF2213" i="34"/>
  <c r="AF2217" i="34"/>
  <c r="AF2224" i="34"/>
  <c r="AF1946" i="34"/>
  <c r="AF1974" i="34"/>
  <c r="AF1998" i="34"/>
  <c r="AF1999" i="34"/>
  <c r="AF2015" i="34"/>
  <c r="AF2042" i="34"/>
  <c r="AF2043" i="34"/>
  <c r="AF1951" i="34"/>
  <c r="AF1970" i="34"/>
  <c r="AF1973" i="34"/>
  <c r="AF2001" i="34"/>
  <c r="AF2014" i="34"/>
  <c r="AF2031" i="34"/>
  <c r="AF2147" i="34"/>
  <c r="AF2152" i="34"/>
  <c r="AF2158" i="34"/>
  <c r="AF2159" i="34"/>
  <c r="AF2189" i="34"/>
  <c r="AF2048" i="34"/>
  <c r="AF2065" i="34"/>
  <c r="AF2066" i="34"/>
  <c r="AF2084" i="34"/>
  <c r="AF2085" i="34"/>
  <c r="AF2090" i="34"/>
  <c r="AF2094" i="34"/>
  <c r="AF2109" i="34"/>
  <c r="AF2128" i="34"/>
  <c r="AF2135" i="34"/>
  <c r="AF1931" i="34"/>
  <c r="AF1962" i="34"/>
  <c r="AF1969" i="34"/>
  <c r="AF1972" i="34"/>
  <c r="AF1979" i="34"/>
  <c r="AF2017" i="34"/>
  <c r="AF2034" i="34"/>
  <c r="AF2041" i="34"/>
  <c r="AF2053" i="34"/>
  <c r="AF2058" i="34"/>
  <c r="AF2059" i="34"/>
  <c r="AF2060" i="34"/>
  <c r="AF2061" i="34"/>
  <c r="AF2099" i="34"/>
  <c r="AF2103" i="34"/>
  <c r="AF2104" i="34"/>
  <c r="AF2108" i="34"/>
  <c r="AF2112" i="34"/>
  <c r="AF2116" i="34"/>
  <c r="AF2119" i="34"/>
  <c r="AF2125" i="34"/>
  <c r="AF2138" i="34"/>
  <c r="AF2145" i="34"/>
  <c r="AF2157" i="34"/>
  <c r="AF2166" i="34"/>
  <c r="AF2185" i="34"/>
  <c r="AF2215" i="34"/>
  <c r="AF1940" i="34"/>
  <c r="AF1947" i="34"/>
  <c r="AF1950" i="34"/>
  <c r="AF1958" i="34"/>
  <c r="AF1996" i="34"/>
  <c r="AF2024" i="34"/>
  <c r="AF2040" i="34"/>
  <c r="AF2052" i="34"/>
  <c r="AF2069" i="34"/>
  <c r="AF2124" i="34"/>
  <c r="AF2126" i="34"/>
  <c r="AF2132" i="34"/>
  <c r="AF2144" i="34"/>
  <c r="AF2151" i="34"/>
  <c r="AF2162" i="34"/>
  <c r="AF2175" i="34"/>
  <c r="AF2187" i="34"/>
  <c r="AF2226" i="34"/>
  <c r="AF2238" i="34"/>
  <c r="AF2271" i="34"/>
  <c r="AF2288" i="34"/>
  <c r="AF2303" i="34"/>
  <c r="AF2342" i="34"/>
  <c r="AF2351" i="34"/>
  <c r="AF2372" i="34"/>
  <c r="AF2382" i="34"/>
  <c r="AF2392" i="34"/>
  <c r="AF2062" i="34"/>
  <c r="AF2197" i="34"/>
  <c r="AF2201" i="34"/>
  <c r="AF2211" i="34"/>
  <c r="AF2256" i="34"/>
  <c r="AF2269" i="34"/>
  <c r="AF2320" i="34"/>
  <c r="AF2329" i="34"/>
  <c r="AF2343" i="34"/>
  <c r="AF2360" i="34"/>
  <c r="AF2373" i="34"/>
  <c r="AF2393" i="34"/>
  <c r="AF2400" i="34"/>
  <c r="AF2401" i="34"/>
  <c r="AF2411" i="34"/>
  <c r="AF2432" i="34"/>
  <c r="AF2443" i="34"/>
  <c r="AF2122" i="34"/>
  <c r="AF2133" i="34"/>
  <c r="AF2139" i="34"/>
  <c r="AF2218" i="34"/>
  <c r="AF2237" i="34"/>
  <c r="AF2245" i="34"/>
  <c r="AF2248" i="34"/>
  <c r="AF2249" i="34"/>
  <c r="AF2254" i="34"/>
  <c r="AF2272" i="34"/>
  <c r="AF2280" i="34"/>
  <c r="AF2289" i="34"/>
  <c r="AF2304" i="34"/>
  <c r="AF2321" i="34"/>
  <c r="AF2330" i="34"/>
  <c r="AF2344" i="34"/>
  <c r="AF2352" i="34"/>
  <c r="AF2361" i="34"/>
  <c r="AF2383" i="34"/>
  <c r="AF2134" i="34"/>
  <c r="AF2142" i="34"/>
  <c r="AF2181" i="34"/>
  <c r="AF2203" i="34"/>
  <c r="AF2210" i="34"/>
  <c r="AF2221" i="34"/>
  <c r="AF2228" i="34"/>
  <c r="AF2234" i="34"/>
  <c r="AF2236" i="34"/>
  <c r="AF2244" i="34"/>
  <c r="AF2255" i="34"/>
  <c r="AF2267" i="34"/>
  <c r="AF2274" i="34"/>
  <c r="AF2275" i="34"/>
  <c r="AF2279" i="34"/>
  <c r="AF2308" i="34"/>
  <c r="AF2309" i="34"/>
  <c r="AF2310" i="34"/>
  <c r="AF2311" i="34"/>
  <c r="AF2312" i="34"/>
  <c r="AF2322" i="34"/>
  <c r="AF2331" i="34"/>
  <c r="AF2334" i="34"/>
  <c r="AF2362" i="34"/>
  <c r="AF2374" i="34"/>
  <c r="AF2375" i="34"/>
  <c r="AF2384" i="34"/>
  <c r="AF2404" i="34"/>
  <c r="AF2105" i="34"/>
  <c r="AF2154" i="34"/>
  <c r="AF2168" i="34"/>
  <c r="AF2188" i="34"/>
  <c r="AF2200" i="34"/>
  <c r="AF2223" i="34"/>
  <c r="AF2243" i="34"/>
  <c r="AF2268" i="34"/>
  <c r="AF2273" i="34"/>
  <c r="AF2276" i="34"/>
  <c r="AF2281" i="34"/>
  <c r="AF2283" i="34"/>
  <c r="AF2290" i="34"/>
  <c r="AF2305" i="34"/>
  <c r="AF2332" i="34"/>
  <c r="AF2335" i="34"/>
  <c r="AF2337" i="34"/>
  <c r="AF2345" i="34"/>
  <c r="AF2346" i="34"/>
  <c r="AF2091" i="34"/>
  <c r="AF2113" i="34"/>
  <c r="AF2161" i="34"/>
  <c r="AF2206" i="34"/>
  <c r="AF2225" i="34"/>
  <c r="AF2232" i="34"/>
  <c r="AF2266" i="34"/>
  <c r="AF2291" i="34"/>
  <c r="AF2306" i="34"/>
  <c r="AF2313" i="34"/>
  <c r="AF2323" i="34"/>
  <c r="AF2333" i="34"/>
  <c r="AF2336" i="34"/>
  <c r="AF2347" i="34"/>
  <c r="AF2363" i="34"/>
  <c r="AF2376" i="34"/>
  <c r="AF2377" i="34"/>
  <c r="AF2415" i="34"/>
  <c r="AF2425" i="34"/>
  <c r="AF2436" i="34"/>
  <c r="AF2117" i="34"/>
  <c r="AF2179" i="34"/>
  <c r="AF2186" i="34"/>
  <c r="AF2264" i="34"/>
  <c r="AF2277" i="34"/>
  <c r="AF2278" i="34"/>
  <c r="AF2292" i="34"/>
  <c r="AF2295" i="34"/>
  <c r="AF2307" i="34"/>
  <c r="AF2314" i="34"/>
  <c r="AF2324" i="34"/>
  <c r="AF2325" i="34"/>
  <c r="AF2338" i="34"/>
  <c r="AF2339" i="34"/>
  <c r="AF2366" i="34"/>
  <c r="AF2378" i="34"/>
  <c r="AF2387" i="34"/>
  <c r="AF2395" i="34"/>
  <c r="AF2406" i="34"/>
  <c r="AF2416" i="34"/>
  <c r="AF2426" i="34"/>
  <c r="AF2437" i="34"/>
  <c r="AF2455" i="34"/>
  <c r="AF2120" i="34"/>
  <c r="AF2205" i="34"/>
  <c r="AF2227" i="34"/>
  <c r="AF2242" i="34"/>
  <c r="AF2252" i="34"/>
  <c r="AF2259" i="34"/>
  <c r="AF2282" i="34"/>
  <c r="AF2284" i="34"/>
  <c r="AF2285" i="34"/>
  <c r="AF2293" i="34"/>
  <c r="AF2296" i="34"/>
  <c r="AF2298" i="34"/>
  <c r="AF2315" i="34"/>
  <c r="AF2123" i="34"/>
  <c r="AF2137" i="34"/>
  <c r="AF2220" i="34"/>
  <c r="AF2235" i="34"/>
  <c r="AF2258" i="34"/>
  <c r="AF2263" i="34"/>
  <c r="AF2265" i="34"/>
  <c r="AF2294" i="34"/>
  <c r="AF2297" i="34"/>
  <c r="AF2299" i="34"/>
  <c r="AF2316" i="34"/>
  <c r="AF2326" i="34"/>
  <c r="AF2340" i="34"/>
  <c r="AF2348" i="34"/>
  <c r="AF2357" i="34"/>
  <c r="AF2367" i="34"/>
  <c r="AF2379" i="34"/>
  <c r="AF2397" i="34"/>
  <c r="AF2076" i="34"/>
  <c r="AF2100" i="34"/>
  <c r="AF2143" i="34"/>
  <c r="AF2146" i="34"/>
  <c r="AF2153" i="34"/>
  <c r="AF2167" i="34"/>
  <c r="AF2172" i="34"/>
  <c r="AF2196" i="34"/>
  <c r="AF2204" i="34"/>
  <c r="AF2216" i="34"/>
  <c r="AF2233" i="34"/>
  <c r="AF2241" i="34"/>
  <c r="AF2246" i="34"/>
  <c r="AF2260" i="34"/>
  <c r="AF2286" i="34"/>
  <c r="AF2300" i="34"/>
  <c r="AF2317" i="34"/>
  <c r="AF2327" i="34"/>
  <c r="AF2349" i="34"/>
  <c r="AF2355" i="34"/>
  <c r="AF2370" i="34"/>
  <c r="AF2380" i="34"/>
  <c r="AF2381" i="34"/>
  <c r="AF2390" i="34"/>
  <c r="AF2398" i="34"/>
  <c r="AF2408" i="34"/>
  <c r="AF2418" i="34"/>
  <c r="AF2429" i="34"/>
  <c r="AF2440" i="34"/>
  <c r="AF2441" i="34"/>
  <c r="AF2448" i="34"/>
  <c r="AF2458" i="34"/>
  <c r="AF2466" i="34"/>
  <c r="AF2473" i="34"/>
  <c r="AF2070" i="34"/>
  <c r="AF2160" i="34"/>
  <c r="AF2177" i="34"/>
  <c r="AF2199" i="34"/>
  <c r="AF2202" i="34"/>
  <c r="AF2262" i="34"/>
  <c r="AF2287" i="34"/>
  <c r="AF2301" i="34"/>
  <c r="AF2318" i="34"/>
  <c r="AF2341" i="34"/>
  <c r="AF2358" i="34"/>
  <c r="AF2368" i="34"/>
  <c r="AF2371" i="34"/>
  <c r="AF2409" i="34"/>
  <c r="AF2419" i="34"/>
  <c r="AF2449" i="34"/>
  <c r="AF2474" i="34"/>
  <c r="AF2481" i="34"/>
  <c r="AF2482" i="34"/>
  <c r="AF57" i="34"/>
  <c r="AF46" i="34"/>
  <c r="AF2391" i="34"/>
  <c r="AF2180" i="34"/>
  <c r="AF2195" i="34"/>
  <c r="AF2214" i="34"/>
  <c r="AF2219" i="34"/>
  <c r="AF2230" i="34"/>
  <c r="AF2251" i="34"/>
  <c r="AF2257" i="34"/>
  <c r="AF2270" i="34"/>
  <c r="AF2302" i="34"/>
  <c r="AF2319" i="34"/>
  <c r="AF2328" i="34"/>
  <c r="AF2350" i="34"/>
  <c r="AF2356" i="34"/>
  <c r="AF2359" i="34"/>
  <c r="AF2369" i="34"/>
  <c r="AF2354" i="34"/>
  <c r="AF2412" i="34"/>
  <c r="AF53" i="34"/>
  <c r="AF51" i="34"/>
  <c r="AF2364" i="34"/>
  <c r="AF2439" i="34"/>
  <c r="AF2445" i="34"/>
  <c r="AF2470" i="34"/>
  <c r="AF52" i="34"/>
  <c r="AF27" i="34"/>
  <c r="AF2353" i="34"/>
  <c r="AF2424" i="34"/>
  <c r="AF2431" i="34"/>
  <c r="AF2438" i="34"/>
  <c r="AF2446" i="34"/>
  <c r="AF2476" i="34"/>
  <c r="AF56" i="34"/>
  <c r="AF43" i="34"/>
  <c r="AF2386" i="34"/>
  <c r="AF2417" i="34"/>
  <c r="AF2423" i="34"/>
  <c r="AF2444" i="34"/>
  <c r="AF2365" i="34"/>
  <c r="AF2396" i="34"/>
  <c r="AF2403" i="34"/>
  <c r="AF2410" i="34"/>
  <c r="AF2430" i="34"/>
  <c r="AF2447" i="34"/>
  <c r="AF2472" i="34"/>
  <c r="AF2477" i="34"/>
  <c r="AF2389" i="34"/>
  <c r="AF2422" i="34"/>
  <c r="AF2478" i="34"/>
  <c r="AF44" i="34"/>
  <c r="AF30" i="34"/>
  <c r="AF26" i="34"/>
  <c r="AF33" i="34"/>
  <c r="AF41" i="34"/>
  <c r="AF2399" i="34"/>
  <c r="AF2421" i="34"/>
  <c r="AF2442" i="34"/>
  <c r="AF2460" i="34"/>
  <c r="AF38" i="34"/>
  <c r="AF2480" i="34"/>
  <c r="AF45" i="34"/>
  <c r="AF2414" i="34"/>
  <c r="AF2434" i="34"/>
  <c r="AF2435" i="34"/>
  <c r="AF2461" i="34"/>
  <c r="AF2462" i="34"/>
  <c r="AF2479" i="34"/>
  <c r="AF2484" i="34"/>
  <c r="AF37" i="34"/>
  <c r="AF49" i="34"/>
  <c r="AF28" i="34"/>
  <c r="AF2385" i="34"/>
  <c r="AF2402" i="34"/>
  <c r="AF2420" i="34"/>
  <c r="AF2428" i="34"/>
  <c r="AF2459" i="34"/>
  <c r="AF36" i="34"/>
  <c r="AF2388" i="34"/>
  <c r="AF2413" i="34"/>
  <c r="AF2427" i="34"/>
  <c r="AF2453" i="34"/>
  <c r="AF2454" i="34"/>
  <c r="AF2457" i="34"/>
  <c r="AF2463" i="34"/>
  <c r="AF2483" i="34"/>
  <c r="AF2485" i="34"/>
  <c r="AF2486" i="34"/>
  <c r="AF47" i="34"/>
  <c r="AF39" i="34"/>
  <c r="AF35" i="34"/>
  <c r="AF2487" i="34"/>
  <c r="AF48" i="34"/>
  <c r="AF40" i="34"/>
  <c r="AF34" i="34"/>
  <c r="AF2490" i="34"/>
  <c r="AF2471" i="34"/>
  <c r="AF42" i="34"/>
  <c r="AF29" i="34"/>
  <c r="AF2394" i="34"/>
  <c r="AF2407" i="34"/>
  <c r="AF2433" i="34"/>
  <c r="AF2452" i="34"/>
  <c r="AF2456" i="34"/>
  <c r="AF2464" i="34"/>
  <c r="AF2488" i="34"/>
  <c r="AF2489" i="34"/>
  <c r="AF2491" i="34"/>
  <c r="AF55" i="34"/>
  <c r="AF50" i="34"/>
  <c r="AF32" i="34"/>
  <c r="AF2475" i="34"/>
  <c r="AF31" i="34"/>
  <c r="AF2405" i="34"/>
  <c r="AF2450" i="34"/>
  <c r="AF2451" i="34"/>
  <c r="AF2465" i="34"/>
  <c r="AF2467" i="34"/>
  <c r="AF2468" i="34"/>
  <c r="AF2469" i="34"/>
  <c r="AF54" i="34"/>
  <c r="AF91" i="34"/>
  <c r="AF252" i="34"/>
  <c r="AF183" i="34"/>
  <c r="AF144" i="34"/>
  <c r="AF235" i="34"/>
  <c r="AF189" i="34"/>
  <c r="AF112" i="34"/>
  <c r="AF107" i="34"/>
  <c r="AF159" i="34"/>
  <c r="AF136" i="34"/>
  <c r="AF84" i="34"/>
  <c r="AF68" i="34"/>
  <c r="AF886" i="34"/>
  <c r="AF25" i="34"/>
  <c r="AF69" i="34"/>
  <c r="AF192" i="34"/>
  <c r="AF170" i="34"/>
  <c r="AF251" i="34"/>
  <c r="AF198" i="34"/>
  <c r="AF106" i="34"/>
  <c r="AF66" i="34"/>
  <c r="AF151" i="34"/>
  <c r="AF80" i="34"/>
  <c r="AF73" i="34"/>
  <c r="AF61" i="34"/>
  <c r="AF6" i="34"/>
  <c r="AF171" i="34"/>
  <c r="AF195" i="34"/>
  <c r="AF179" i="34"/>
  <c r="AF257" i="34"/>
  <c r="AF203" i="34"/>
  <c r="AF103" i="34"/>
  <c r="AF101" i="34"/>
  <c r="AF150" i="34"/>
  <c r="AF131" i="34"/>
  <c r="AF104" i="34"/>
  <c r="AF86" i="34"/>
  <c r="AF173" i="34"/>
  <c r="AF185" i="34"/>
  <c r="AF263" i="34"/>
  <c r="AF147" i="34"/>
  <c r="AF78" i="34"/>
  <c r="AF154" i="34"/>
  <c r="AF149" i="34"/>
  <c r="AF108" i="34"/>
  <c r="AF22" i="34"/>
  <c r="AF125" i="34"/>
  <c r="AF12" i="34"/>
  <c r="AF146" i="34"/>
  <c r="AF196" i="34"/>
  <c r="AF155" i="34"/>
  <c r="AF157" i="34"/>
  <c r="AF264" i="34"/>
  <c r="AF76" i="34"/>
  <c r="AF139" i="34"/>
  <c r="AF148" i="34"/>
  <c r="AF71" i="34"/>
  <c r="AF89" i="34"/>
  <c r="AF167" i="34"/>
  <c r="AF82" i="34"/>
  <c r="AF172" i="34"/>
  <c r="AF190" i="34"/>
  <c r="AF273" i="34"/>
  <c r="AF83" i="34"/>
  <c r="AF118" i="34"/>
  <c r="AF75" i="34"/>
  <c r="AF9" i="34"/>
  <c r="AF116" i="34"/>
  <c r="AF18" i="34"/>
  <c r="AF197" i="34"/>
  <c r="AF165" i="34"/>
  <c r="AF187" i="34"/>
  <c r="AF194" i="34"/>
  <c r="AF278" i="34"/>
  <c r="AF110" i="34"/>
  <c r="AF64" i="34"/>
  <c r="AF24" i="34"/>
  <c r="AF77" i="34"/>
  <c r="AF200" i="34"/>
  <c r="AF177" i="34"/>
  <c r="AF199" i="34"/>
  <c r="AF201" i="34"/>
  <c r="AF288" i="34"/>
  <c r="AF142" i="34"/>
  <c r="AF178" i="34"/>
  <c r="AF94" i="34"/>
  <c r="AF7" i="34"/>
  <c r="AF74" i="34"/>
  <c r="AF60" i="34"/>
  <c r="AF211" i="34"/>
  <c r="AF193" i="34"/>
  <c r="AF206" i="34"/>
  <c r="AF209" i="34"/>
  <c r="AF297" i="34"/>
  <c r="AF141" i="34"/>
  <c r="AF143" i="34"/>
  <c r="AF153" i="34"/>
  <c r="AF79" i="34"/>
  <c r="AF175" i="34"/>
  <c r="AF115" i="34"/>
  <c r="AF23" i="34"/>
  <c r="AF14" i="34"/>
  <c r="AF99" i="34"/>
  <c r="AF219" i="34"/>
  <c r="AF81" i="34"/>
  <c r="AF214" i="34"/>
  <c r="AF298" i="34"/>
  <c r="AF135" i="34"/>
  <c r="AF133" i="34"/>
  <c r="AF113" i="34"/>
  <c r="AF169" i="34"/>
  <c r="AF96" i="34"/>
  <c r="AF58" i="34"/>
  <c r="AF10" i="34"/>
  <c r="AF226" i="34"/>
  <c r="AF134" i="34"/>
  <c r="AF217" i="34"/>
  <c r="AF128" i="34"/>
  <c r="AF132" i="34"/>
  <c r="AF123" i="34"/>
  <c r="AF88" i="34"/>
  <c r="AF72" i="34"/>
  <c r="AF138" i="34"/>
  <c r="AF63" i="34"/>
  <c r="AF65" i="34"/>
  <c r="AF15" i="34"/>
  <c r="AF11" i="34"/>
  <c r="AF67" i="34"/>
  <c r="AF237" i="34"/>
  <c r="AF145" i="34"/>
  <c r="AF140" i="34"/>
  <c r="AF230" i="34"/>
  <c r="AF184" i="34"/>
  <c r="AF120" i="34"/>
  <c r="AF122" i="34"/>
  <c r="AF161" i="34"/>
  <c r="AF137" i="34"/>
  <c r="AF59" i="34"/>
  <c r="AF62" i="34"/>
  <c r="AF8" i="34"/>
  <c r="AE241" i="34"/>
  <c r="AD249" i="34"/>
  <c r="AE255" i="34"/>
  <c r="AC228" i="34"/>
  <c r="AC191" i="34"/>
  <c r="AC189" i="34"/>
  <c r="AE240" i="34"/>
  <c r="AC256" i="34"/>
  <c r="AC267" i="34"/>
  <c r="AE281" i="34"/>
  <c r="AE301" i="34"/>
  <c r="AC188" i="34"/>
  <c r="AC134" i="34"/>
  <c r="AE230" i="34"/>
  <c r="AD243" i="34"/>
  <c r="AD254" i="34"/>
  <c r="AC257" i="34"/>
  <c r="AC259" i="34"/>
  <c r="AD261" i="34"/>
  <c r="AD262" i="34"/>
  <c r="AE268" i="34"/>
  <c r="AE278" i="34"/>
  <c r="AD290" i="34"/>
  <c r="AC291" i="34"/>
  <c r="AC298" i="34"/>
  <c r="AC306" i="34"/>
  <c r="AC307" i="34"/>
  <c r="AE324" i="34"/>
  <c r="AC329" i="34"/>
  <c r="AE335" i="34"/>
  <c r="AD336" i="34"/>
  <c r="AD339" i="34"/>
  <c r="AE342" i="34"/>
  <c r="AC347" i="34"/>
  <c r="AE348" i="34"/>
  <c r="AC357" i="34"/>
  <c r="AC358" i="34"/>
  <c r="AD251" i="34"/>
  <c r="AD253" i="34"/>
  <c r="AE264" i="34"/>
  <c r="AE279" i="34"/>
  <c r="AE282" i="34"/>
  <c r="AE285" i="34"/>
  <c r="AE288" i="34"/>
  <c r="AC292" i="34"/>
  <c r="AD295" i="34"/>
  <c r="AE309" i="34"/>
  <c r="AE314" i="34"/>
  <c r="AE215" i="34"/>
  <c r="AD217" i="34"/>
  <c r="AC223" i="34"/>
  <c r="AC243" i="34"/>
  <c r="AE245" i="34"/>
  <c r="AD208" i="34"/>
  <c r="AC216" i="34"/>
  <c r="AE207" i="34"/>
  <c r="AC251" i="34"/>
  <c r="AD264" i="34"/>
  <c r="AD266" i="34"/>
  <c r="AD270" i="34"/>
  <c r="AD283" i="34"/>
  <c r="AD291" i="34"/>
  <c r="AE296" i="34"/>
  <c r="AE312" i="34"/>
  <c r="AE337" i="34"/>
  <c r="AE351" i="34"/>
  <c r="AC356" i="34"/>
  <c r="AC361" i="34"/>
  <c r="AC365" i="34"/>
  <c r="AD369" i="34"/>
  <c r="AC374" i="34"/>
  <c r="AD378" i="34"/>
  <c r="AD395" i="34"/>
  <c r="AC396" i="34"/>
  <c r="AE401" i="34"/>
  <c r="AC402" i="34"/>
  <c r="AD224" i="34"/>
  <c r="AE266" i="34"/>
  <c r="AC272" i="34"/>
  <c r="AD274" i="34"/>
  <c r="AC280" i="34"/>
  <c r="AD285" i="34"/>
  <c r="AE287" i="34"/>
  <c r="AE290" i="34"/>
  <c r="AC301" i="34"/>
  <c r="AC309" i="34"/>
  <c r="AC321" i="34"/>
  <c r="AE326" i="34"/>
  <c r="AC328" i="34"/>
  <c r="AD330" i="34"/>
  <c r="AC339" i="34"/>
  <c r="AC346" i="34"/>
  <c r="AC355" i="34"/>
  <c r="AD356" i="34"/>
  <c r="AD358" i="34"/>
  <c r="AD361" i="34"/>
  <c r="AD365" i="34"/>
  <c r="AE369" i="34"/>
  <c r="AD374" i="34"/>
  <c r="AE378" i="34"/>
  <c r="AE237" i="34"/>
  <c r="AD245" i="34"/>
  <c r="AC260" i="34"/>
  <c r="AD279" i="34"/>
  <c r="AC265" i="34"/>
  <c r="AD272" i="34"/>
  <c r="AC289" i="34"/>
  <c r="AD303" i="34"/>
  <c r="AE310" i="34"/>
  <c r="AE320" i="34"/>
  <c r="AD328" i="34"/>
  <c r="AD351" i="34"/>
  <c r="AE354" i="34"/>
  <c r="AE361" i="34"/>
  <c r="AE364" i="34"/>
  <c r="AE367" i="34"/>
  <c r="AE377" i="34"/>
  <c r="AD380" i="34"/>
  <c r="AE382" i="34"/>
  <c r="AE383" i="34"/>
  <c r="AD384" i="34"/>
  <c r="AC385" i="34"/>
  <c r="AC387" i="34"/>
  <c r="AE390" i="34"/>
  <c r="AC235" i="34"/>
  <c r="AE248" i="34"/>
  <c r="AE253" i="34"/>
  <c r="AD257" i="34"/>
  <c r="AC270" i="34"/>
  <c r="AC283" i="34"/>
  <c r="AD289" i="34"/>
  <c r="AD296" i="34"/>
  <c r="AD312" i="34"/>
  <c r="AC319" i="34"/>
  <c r="AD275" i="34"/>
  <c r="AC293" i="34"/>
  <c r="AD319" i="34"/>
  <c r="AC334" i="34"/>
  <c r="AD337" i="34"/>
  <c r="AD341" i="34"/>
  <c r="AD345" i="34"/>
  <c r="AD348" i="34"/>
  <c r="AD353" i="34"/>
  <c r="AE358" i="34"/>
  <c r="AD366" i="34"/>
  <c r="AC369" i="34"/>
  <c r="AC379" i="34"/>
  <c r="AD232" i="34"/>
  <c r="AE275" i="34"/>
  <c r="AE277" i="34"/>
  <c r="AE331" i="34"/>
  <c r="AC333" i="34"/>
  <c r="AE334" i="34"/>
  <c r="AE345" i="34"/>
  <c r="AC350" i="34"/>
  <c r="AE353" i="34"/>
  <c r="AC363" i="34"/>
  <c r="AE366" i="34"/>
  <c r="AC376" i="34"/>
  <c r="AD379" i="34"/>
  <c r="AC262" i="34"/>
  <c r="AE295" i="34"/>
  <c r="AD298" i="34"/>
  <c r="AD306" i="34"/>
  <c r="AC323" i="34"/>
  <c r="AD333" i="34"/>
  <c r="AC343" i="34"/>
  <c r="AE350" i="34"/>
  <c r="AD357" i="34"/>
  <c r="AD363" i="34"/>
  <c r="AD376" i="34"/>
  <c r="AE379" i="34"/>
  <c r="AC395" i="34"/>
  <c r="AD396" i="34"/>
  <c r="AC397" i="34"/>
  <c r="AC405" i="34"/>
  <c r="AE410" i="34"/>
  <c r="AC411" i="34"/>
  <c r="AC238" i="34"/>
  <c r="AC246" i="34"/>
  <c r="AE249" i="34"/>
  <c r="AE298" i="34"/>
  <c r="AD302" i="34"/>
  <c r="AD316" i="34"/>
  <c r="AC317" i="34"/>
  <c r="AC318" i="34"/>
  <c r="AC327" i="34"/>
  <c r="AD343" i="34"/>
  <c r="AC344" i="34"/>
  <c r="AD347" i="34"/>
  <c r="AE357" i="34"/>
  <c r="AC360" i="34"/>
  <c r="AE363" i="34"/>
  <c r="AC368" i="34"/>
  <c r="AE376" i="34"/>
  <c r="AE395" i="34"/>
  <c r="AE396" i="34"/>
  <c r="AD397" i="34"/>
  <c r="AD405" i="34"/>
  <c r="AD411" i="34"/>
  <c r="AC412" i="34"/>
  <c r="AC417" i="34"/>
  <c r="AE422" i="34"/>
  <c r="AD429" i="34"/>
  <c r="AE433" i="34"/>
  <c r="AC434" i="34"/>
  <c r="AC254" i="34"/>
  <c r="AE261" i="34"/>
  <c r="AE273" i="34"/>
  <c r="AC286" i="34"/>
  <c r="AC297" i="34"/>
  <c r="AE302" i="34"/>
  <c r="AE315" i="34"/>
  <c r="AE316" i="34"/>
  <c r="AD317" i="34"/>
  <c r="AD318" i="34"/>
  <c r="AC322" i="34"/>
  <c r="AD327" i="34"/>
  <c r="AC336" i="34"/>
  <c r="AC338" i="34"/>
  <c r="AE343" i="34"/>
  <c r="AD344" i="34"/>
  <c r="AE347" i="34"/>
  <c r="AC352" i="34"/>
  <c r="AC229" i="34"/>
  <c r="AC231" i="34"/>
  <c r="AC252" i="34"/>
  <c r="AD269" i="34"/>
  <c r="AE271" i="34"/>
  <c r="AE284" i="34"/>
  <c r="AD297" i="34"/>
  <c r="AE311" i="34"/>
  <c r="AE317" i="34"/>
  <c r="AD322" i="34"/>
  <c r="AE327" i="34"/>
  <c r="AD329" i="34"/>
  <c r="AE336" i="34"/>
  <c r="AD338" i="34"/>
  <c r="AC349" i="34"/>
  <c r="AD352" i="34"/>
  <c r="AE360" i="34"/>
  <c r="AC362" i="34"/>
  <c r="AE365" i="34"/>
  <c r="AE368" i="34"/>
  <c r="AD373" i="34"/>
  <c r="AC378" i="34"/>
  <c r="AD242" i="34"/>
  <c r="AD250" i="34"/>
  <c r="AD258" i="34"/>
  <c r="AE269" i="34"/>
  <c r="AE297" i="34"/>
  <c r="AC300" i="34"/>
  <c r="AD305" i="34"/>
  <c r="AC308" i="34"/>
  <c r="AE321" i="34"/>
  <c r="AC325" i="34"/>
  <c r="AC332" i="34"/>
  <c r="AE338" i="34"/>
  <c r="AC340" i="34"/>
  <c r="AE349" i="34"/>
  <c r="AE352" i="34"/>
  <c r="AD355" i="34"/>
  <c r="AD362" i="34"/>
  <c r="AC372" i="34"/>
  <c r="AE373" i="34"/>
  <c r="AC375" i="34"/>
  <c r="AC226" i="34"/>
  <c r="AD239" i="34"/>
  <c r="AE250" i="34"/>
  <c r="AC276" i="34"/>
  <c r="AE305" i="34"/>
  <c r="AD308" i="34"/>
  <c r="AD325" i="34"/>
  <c r="AD332" i="34"/>
  <c r="AD335" i="34"/>
  <c r="AD340" i="34"/>
  <c r="AC342" i="34"/>
  <c r="AD346" i="34"/>
  <c r="AE355" i="34"/>
  <c r="AE239" i="34"/>
  <c r="AE274" i="34"/>
  <c r="AC354" i="34"/>
  <c r="AE372" i="34"/>
  <c r="AD375" i="34"/>
  <c r="AD383" i="34"/>
  <c r="AC398" i="34"/>
  <c r="AC410" i="34"/>
  <c r="AE411" i="34"/>
  <c r="AD414" i="34"/>
  <c r="AE421" i="34"/>
  <c r="AC422" i="34"/>
  <c r="AD438" i="34"/>
  <c r="AE445" i="34"/>
  <c r="AD446" i="34"/>
  <c r="AC447" i="34"/>
  <c r="AE453" i="34"/>
  <c r="AC454" i="34"/>
  <c r="AD458" i="34"/>
  <c r="AD464" i="34"/>
  <c r="AC468" i="34"/>
  <c r="AD473" i="34"/>
  <c r="AD478" i="34"/>
  <c r="AD485" i="34"/>
  <c r="AC486" i="34"/>
  <c r="AD491" i="34"/>
  <c r="AC492" i="34"/>
  <c r="AD501" i="34"/>
  <c r="AC502" i="34"/>
  <c r="AE509" i="34"/>
  <c r="AD510" i="34"/>
  <c r="AD516" i="34"/>
  <c r="AD523" i="34"/>
  <c r="AC351" i="34"/>
  <c r="AD354" i="34"/>
  <c r="AE356" i="34"/>
  <c r="AD360" i="34"/>
  <c r="AC366" i="34"/>
  <c r="AE375" i="34"/>
  <c r="AC392" i="34"/>
  <c r="AD398" i="34"/>
  <c r="AC399" i="34"/>
  <c r="AD410" i="34"/>
  <c r="AE414" i="34"/>
  <c r="AC415" i="34"/>
  <c r="AD422" i="34"/>
  <c r="AC423" i="34"/>
  <c r="AC424" i="34"/>
  <c r="AC425" i="34"/>
  <c r="AC431" i="34"/>
  <c r="AE438" i="34"/>
  <c r="AC439" i="34"/>
  <c r="AE446" i="34"/>
  <c r="AD447" i="34"/>
  <c r="AD454" i="34"/>
  <c r="AE458" i="34"/>
  <c r="AE263" i="34"/>
  <c r="AC299" i="34"/>
  <c r="AE304" i="34"/>
  <c r="AC320" i="34"/>
  <c r="AC348" i="34"/>
  <c r="AC382" i="34"/>
  <c r="AC391" i="34"/>
  <c r="AD392" i="34"/>
  <c r="AE397" i="34"/>
  <c r="AE398" i="34"/>
  <c r="AD399" i="34"/>
  <c r="AC400" i="34"/>
  <c r="AD415" i="34"/>
  <c r="AD423" i="34"/>
  <c r="AD424" i="34"/>
  <c r="AD425" i="34"/>
  <c r="AC426" i="34"/>
  <c r="AD431" i="34"/>
  <c r="AE339" i="34"/>
  <c r="AC371" i="34"/>
  <c r="AD382" i="34"/>
  <c r="AC389" i="34"/>
  <c r="AD391" i="34"/>
  <c r="AE392" i="34"/>
  <c r="AC393" i="34"/>
  <c r="AE399" i="34"/>
  <c r="AD400" i="34"/>
  <c r="AE415" i="34"/>
  <c r="AC416" i="34"/>
  <c r="AE423" i="34"/>
  <c r="AE424" i="34"/>
  <c r="AE425" i="34"/>
  <c r="AD426" i="34"/>
  <c r="AE431" i="34"/>
  <c r="AC432" i="34"/>
  <c r="AE439" i="34"/>
  <c r="AC440" i="34"/>
  <c r="AD448" i="34"/>
  <c r="AD460" i="34"/>
  <c r="AE465" i="34"/>
  <c r="AE474" i="34"/>
  <c r="AE479" i="34"/>
  <c r="AD480" i="34"/>
  <c r="AC364" i="34"/>
  <c r="AD371" i="34"/>
  <c r="AC373" i="34"/>
  <c r="AC381" i="34"/>
  <c r="AD389" i="34"/>
  <c r="AE391" i="34"/>
  <c r="AD393" i="34"/>
  <c r="AC394" i="34"/>
  <c r="AE400" i="34"/>
  <c r="AD416" i="34"/>
  <c r="AC418" i="34"/>
  <c r="AE426" i="34"/>
  <c r="AC427" i="34"/>
  <c r="AD281" i="34"/>
  <c r="AC294" i="34"/>
  <c r="AC303" i="34"/>
  <c r="AD364" i="34"/>
  <c r="AC367" i="34"/>
  <c r="AE371" i="34"/>
  <c r="AD381" i="34"/>
  <c r="AC388" i="34"/>
  <c r="AE389" i="34"/>
  <c r="AE393" i="34"/>
  <c r="AD394" i="34"/>
  <c r="AC401" i="34"/>
  <c r="AC404" i="34"/>
  <c r="AC406" i="34"/>
  <c r="AE416" i="34"/>
  <c r="AD417" i="34"/>
  <c r="AD418" i="34"/>
  <c r="AD427" i="34"/>
  <c r="AE432" i="34"/>
  <c r="AC433" i="34"/>
  <c r="AE440" i="34"/>
  <c r="AC441" i="34"/>
  <c r="AD294" i="34"/>
  <c r="AC310" i="34"/>
  <c r="AD367" i="34"/>
  <c r="AC370" i="34"/>
  <c r="AE381" i="34"/>
  <c r="AD387" i="34"/>
  <c r="AD388" i="34"/>
  <c r="AC390" i="34"/>
  <c r="AE394" i="34"/>
  <c r="AD401" i="34"/>
  <c r="AD402" i="34"/>
  <c r="AC403" i="34"/>
  <c r="AD404" i="34"/>
  <c r="AD406" i="34"/>
  <c r="AC407" i="34"/>
  <c r="AE417" i="34"/>
  <c r="AE418" i="34"/>
  <c r="AC419" i="34"/>
  <c r="AE427" i="34"/>
  <c r="AD433" i="34"/>
  <c r="AD434" i="34"/>
  <c r="AC435" i="34"/>
  <c r="AC436" i="34"/>
  <c r="AD441" i="34"/>
  <c r="AC442" i="34"/>
  <c r="AD449" i="34"/>
  <c r="AC450" i="34"/>
  <c r="AD455" i="34"/>
  <c r="AD461" i="34"/>
  <c r="AE466" i="34"/>
  <c r="AE469" i="34"/>
  <c r="AD475" i="34"/>
  <c r="AD481" i="34"/>
  <c r="AD310" i="34"/>
  <c r="AD370" i="34"/>
  <c r="AE387" i="34"/>
  <c r="AE388" i="34"/>
  <c r="AD390" i="34"/>
  <c r="AE402" i="34"/>
  <c r="AD403" i="34"/>
  <c r="AE404" i="34"/>
  <c r="AE405" i="34"/>
  <c r="AE406" i="34"/>
  <c r="AD407" i="34"/>
  <c r="AD419" i="34"/>
  <c r="AC428" i="34"/>
  <c r="AE434" i="34"/>
  <c r="AD435" i="34"/>
  <c r="AD436" i="34"/>
  <c r="AE441" i="34"/>
  <c r="AD442" i="34"/>
  <c r="AC443" i="34"/>
  <c r="AE449" i="34"/>
  <c r="AD450" i="34"/>
  <c r="AC451" i="34"/>
  <c r="AE455" i="34"/>
  <c r="AC456" i="34"/>
  <c r="AC313" i="34"/>
  <c r="AC341" i="34"/>
  <c r="AC359" i="34"/>
  <c r="AE370" i="34"/>
  <c r="AE374" i="34"/>
  <c r="AC377" i="34"/>
  <c r="AC386" i="34"/>
  <c r="AE403" i="34"/>
  <c r="AE407" i="34"/>
  <c r="AC408" i="34"/>
  <c r="AC413" i="34"/>
  <c r="AE419" i="34"/>
  <c r="AC420" i="34"/>
  <c r="AD428" i="34"/>
  <c r="AC429" i="34"/>
  <c r="AE435" i="34"/>
  <c r="AE436" i="34"/>
  <c r="AC437" i="34"/>
  <c r="AE442" i="34"/>
  <c r="AD443" i="34"/>
  <c r="AC444" i="34"/>
  <c r="AE330" i="34"/>
  <c r="AD359" i="34"/>
  <c r="AE362" i="34"/>
  <c r="AD377" i="34"/>
  <c r="AD386" i="34"/>
  <c r="AD408" i="34"/>
  <c r="AC409" i="34"/>
  <c r="AD413" i="34"/>
  <c r="AD420" i="34"/>
  <c r="AE428" i="34"/>
  <c r="AE429" i="34"/>
  <c r="AC430" i="34"/>
  <c r="AE359" i="34"/>
  <c r="AD368" i="34"/>
  <c r="AC380" i="34"/>
  <c r="AC384" i="34"/>
  <c r="AD385" i="34"/>
  <c r="AE386" i="34"/>
  <c r="AE408" i="34"/>
  <c r="AD409" i="34"/>
  <c r="AD412" i="34"/>
  <c r="AE413" i="34"/>
  <c r="AE420" i="34"/>
  <c r="AC421" i="34"/>
  <c r="AD430" i="34"/>
  <c r="AE437" i="34"/>
  <c r="AE444" i="34"/>
  <c r="AC445" i="34"/>
  <c r="AC324" i="34"/>
  <c r="AC337" i="34"/>
  <c r="AD372" i="34"/>
  <c r="AE380" i="34"/>
  <c r="AC383" i="34"/>
  <c r="AE384" i="34"/>
  <c r="AE385" i="34"/>
  <c r="AE409" i="34"/>
  <c r="AE412" i="34"/>
  <c r="AC414" i="34"/>
  <c r="AD421" i="34"/>
  <c r="AE430" i="34"/>
  <c r="AC438" i="34"/>
  <c r="AD445" i="34"/>
  <c r="AC446" i="34"/>
  <c r="AD453" i="34"/>
  <c r="AE457" i="34"/>
  <c r="AC458" i="34"/>
  <c r="AC464" i="34"/>
  <c r="AE467" i="34"/>
  <c r="AE472" i="34"/>
  <c r="AC473" i="34"/>
  <c r="AC478" i="34"/>
  <c r="AE484" i="34"/>
  <c r="AC485" i="34"/>
  <c r="AC491" i="34"/>
  <c r="AC448" i="34"/>
  <c r="AE462" i="34"/>
  <c r="AE464" i="34"/>
  <c r="AD466" i="34"/>
  <c r="AC474" i="34"/>
  <c r="AC479" i="34"/>
  <c r="AE481" i="34"/>
  <c r="AD482" i="34"/>
  <c r="AD483" i="34"/>
  <c r="AE488" i="34"/>
  <c r="AC489" i="34"/>
  <c r="AC493" i="34"/>
  <c r="AD494" i="34"/>
  <c r="AD495" i="34"/>
  <c r="AC496" i="34"/>
  <c r="AE505" i="34"/>
  <c r="AD506" i="34"/>
  <c r="AC507" i="34"/>
  <c r="AD520" i="34"/>
  <c r="AC521" i="34"/>
  <c r="AE528" i="34"/>
  <c r="AC530" i="34"/>
  <c r="AD432" i="34"/>
  <c r="AE448" i="34"/>
  <c r="AC449" i="34"/>
  <c r="AC467" i="34"/>
  <c r="AD468" i="34"/>
  <c r="AC471" i="34"/>
  <c r="AD474" i="34"/>
  <c r="AC475" i="34"/>
  <c r="AC476" i="34"/>
  <c r="AD479" i="34"/>
  <c r="AE482" i="34"/>
  <c r="AE483" i="34"/>
  <c r="AD489" i="34"/>
  <c r="AD493" i="34"/>
  <c r="AE494" i="34"/>
  <c r="AE495" i="34"/>
  <c r="AD496" i="34"/>
  <c r="AC497" i="34"/>
  <c r="AE506" i="34"/>
  <c r="AD507" i="34"/>
  <c r="AC508" i="34"/>
  <c r="AC509" i="34"/>
  <c r="AC510" i="34"/>
  <c r="AE520" i="34"/>
  <c r="AD521" i="34"/>
  <c r="AD530" i="34"/>
  <c r="AE535" i="34"/>
  <c r="AE542" i="34"/>
  <c r="AC543" i="34"/>
  <c r="AD548" i="34"/>
  <c r="AE552" i="34"/>
  <c r="AC553" i="34"/>
  <c r="AE557" i="34"/>
  <c r="AC558" i="34"/>
  <c r="AD563" i="34"/>
  <c r="AE567" i="34"/>
  <c r="AC571" i="34"/>
  <c r="AD576" i="34"/>
  <c r="AE577" i="34"/>
  <c r="AD467" i="34"/>
  <c r="AE468" i="34"/>
  <c r="AC469" i="34"/>
  <c r="AD471" i="34"/>
  <c r="AC472" i="34"/>
  <c r="AE473" i="34"/>
  <c r="AE475" i="34"/>
  <c r="AD476" i="34"/>
  <c r="AE478" i="34"/>
  <c r="AE489" i="34"/>
  <c r="AC490" i="34"/>
  <c r="AD492" i="34"/>
  <c r="AE493" i="34"/>
  <c r="AE496" i="34"/>
  <c r="AD497" i="34"/>
  <c r="AC498" i="34"/>
  <c r="AE507" i="34"/>
  <c r="AD508" i="34"/>
  <c r="AD509" i="34"/>
  <c r="AE510" i="34"/>
  <c r="AC512" i="34"/>
  <c r="AE521" i="34"/>
  <c r="AE530" i="34"/>
  <c r="AC537" i="34"/>
  <c r="AD543" i="34"/>
  <c r="AE548" i="34"/>
  <c r="AC549" i="34"/>
  <c r="AD553" i="34"/>
  <c r="AD558" i="34"/>
  <c r="AC559" i="34"/>
  <c r="AE563" i="34"/>
  <c r="AD571" i="34"/>
  <c r="AE576" i="34"/>
  <c r="AC578" i="34"/>
  <c r="AD469" i="34"/>
  <c r="AE471" i="34"/>
  <c r="AD472" i="34"/>
  <c r="AE476" i="34"/>
  <c r="AD490" i="34"/>
  <c r="AE492" i="34"/>
  <c r="AE497" i="34"/>
  <c r="AD498" i="34"/>
  <c r="AE508" i="34"/>
  <c r="AD512" i="34"/>
  <c r="AC531" i="34"/>
  <c r="AD537" i="34"/>
  <c r="AE543" i="34"/>
  <c r="AD549" i="34"/>
  <c r="AE553" i="34"/>
  <c r="AE558" i="34"/>
  <c r="AD559" i="34"/>
  <c r="AC564" i="34"/>
  <c r="AC568" i="34"/>
  <c r="AE571" i="34"/>
  <c r="AD578" i="34"/>
  <c r="AE582" i="34"/>
  <c r="AE588" i="34"/>
  <c r="AE593" i="34"/>
  <c r="AC594" i="34"/>
  <c r="AD599" i="34"/>
  <c r="AE623" i="34"/>
  <c r="AC624" i="34"/>
  <c r="AE447" i="34"/>
  <c r="AC457" i="34"/>
  <c r="AE490" i="34"/>
  <c r="AE491" i="34"/>
  <c r="AE498" i="34"/>
  <c r="AC499" i="34"/>
  <c r="AE512" i="34"/>
  <c r="AC513" i="34"/>
  <c r="AC523" i="34"/>
  <c r="AC524" i="34"/>
  <c r="AD531" i="34"/>
  <c r="AE537" i="34"/>
  <c r="AC538" i="34"/>
  <c r="AC544" i="34"/>
  <c r="AE549" i="34"/>
  <c r="AC550" i="34"/>
  <c r="AC554" i="34"/>
  <c r="AE559" i="34"/>
  <c r="AD564" i="34"/>
  <c r="AD568" i="34"/>
  <c r="AD437" i="34"/>
  <c r="AD444" i="34"/>
  <c r="AE454" i="34"/>
  <c r="AD456" i="34"/>
  <c r="AD457" i="34"/>
  <c r="AD499" i="34"/>
  <c r="AC500" i="34"/>
  <c r="AD513" i="34"/>
  <c r="AC514" i="34"/>
  <c r="AE523" i="34"/>
  <c r="AD524" i="34"/>
  <c r="AC525" i="34"/>
  <c r="AE531" i="34"/>
  <c r="AC532" i="34"/>
  <c r="AD538" i="34"/>
  <c r="AD544" i="34"/>
  <c r="AD550" i="34"/>
  <c r="AD554" i="34"/>
  <c r="AC560" i="34"/>
  <c r="AE564" i="34"/>
  <c r="AE568" i="34"/>
  <c r="AD572" i="34"/>
  <c r="AC573" i="34"/>
  <c r="AC455" i="34"/>
  <c r="AE456" i="34"/>
  <c r="AE499" i="34"/>
  <c r="AD500" i="34"/>
  <c r="AC501" i="34"/>
  <c r="AD502" i="34"/>
  <c r="AE513" i="34"/>
  <c r="AD514" i="34"/>
  <c r="AE524" i="34"/>
  <c r="AD525" i="34"/>
  <c r="AC453" i="34"/>
  <c r="AE500" i="34"/>
  <c r="AE501" i="34"/>
  <c r="AE502" i="34"/>
  <c r="AC503" i="34"/>
  <c r="AE514" i="34"/>
  <c r="AE525" i="34"/>
  <c r="AC526" i="34"/>
  <c r="AE532" i="34"/>
  <c r="AC533" i="34"/>
  <c r="AD539" i="34"/>
  <c r="AD545" i="34"/>
  <c r="AD486" i="34"/>
  <c r="AD503" i="34"/>
  <c r="AC515" i="34"/>
  <c r="AD526" i="34"/>
  <c r="AD533" i="34"/>
  <c r="AE539" i="34"/>
  <c r="AC540" i="34"/>
  <c r="AE545" i="34"/>
  <c r="AC546" i="34"/>
  <c r="AD551" i="34"/>
  <c r="AE555" i="34"/>
  <c r="AD556" i="34"/>
  <c r="AD440" i="34"/>
  <c r="AD451" i="34"/>
  <c r="AC460" i="34"/>
  <c r="AE486" i="34"/>
  <c r="AC487" i="34"/>
  <c r="AE503" i="34"/>
  <c r="AC504" i="34"/>
  <c r="AD515" i="34"/>
  <c r="AC516" i="34"/>
  <c r="AC517" i="34"/>
  <c r="AC519" i="34"/>
  <c r="AE526" i="34"/>
  <c r="AC527" i="34"/>
  <c r="AE533" i="34"/>
  <c r="AC534" i="34"/>
  <c r="AD540" i="34"/>
  <c r="AD546" i="34"/>
  <c r="AC547" i="34"/>
  <c r="AE551" i="34"/>
  <c r="AE556" i="34"/>
  <c r="AE561" i="34"/>
  <c r="AC566" i="34"/>
  <c r="AE574" i="34"/>
  <c r="AE443" i="34"/>
  <c r="AE451" i="34"/>
  <c r="AE460" i="34"/>
  <c r="AC461" i="34"/>
  <c r="AC462" i="34"/>
  <c r="AC465" i="34"/>
  <c r="AC480" i="34"/>
  <c r="AC484" i="34"/>
  <c r="AE485" i="34"/>
  <c r="AD487" i="34"/>
  <c r="AC488" i="34"/>
  <c r="AD504" i="34"/>
  <c r="AC505" i="34"/>
  <c r="AE515" i="34"/>
  <c r="AE516" i="34"/>
  <c r="AD517" i="34"/>
  <c r="AD519" i="34"/>
  <c r="AD527" i="34"/>
  <c r="AC528" i="34"/>
  <c r="AD534" i="34"/>
  <c r="AE540" i="34"/>
  <c r="AC541" i="34"/>
  <c r="AE546" i="34"/>
  <c r="AD547" i="34"/>
  <c r="AC562" i="34"/>
  <c r="AD566" i="34"/>
  <c r="AC570" i="34"/>
  <c r="AC575" i="34"/>
  <c r="AE585" i="34"/>
  <c r="AD586" i="34"/>
  <c r="AD591" i="34"/>
  <c r="AC592" i="34"/>
  <c r="AD597" i="34"/>
  <c r="AD439" i="34"/>
  <c r="AE450" i="34"/>
  <c r="AE461" i="34"/>
  <c r="AD462" i="34"/>
  <c r="AD465" i="34"/>
  <c r="AC466" i="34"/>
  <c r="AE480" i="34"/>
  <c r="AC481" i="34"/>
  <c r="AC482" i="34"/>
  <c r="AC483" i="34"/>
  <c r="AD484" i="34"/>
  <c r="AE487" i="34"/>
  <c r="AD488" i="34"/>
  <c r="AC494" i="34"/>
  <c r="AC495" i="34"/>
  <c r="AE504" i="34"/>
  <c r="AD505" i="34"/>
  <c r="AC506" i="34"/>
  <c r="AE517" i="34"/>
  <c r="AE519" i="34"/>
  <c r="AC520" i="34"/>
  <c r="AE527" i="34"/>
  <c r="AD528" i="34"/>
  <c r="AE534" i="34"/>
  <c r="AC535" i="34"/>
  <c r="AD541" i="34"/>
  <c r="AC542" i="34"/>
  <c r="AE547" i="34"/>
  <c r="AC557" i="34"/>
  <c r="AC563" i="34"/>
  <c r="AE587" i="34"/>
  <c r="AD588" i="34"/>
  <c r="AD589" i="34"/>
  <c r="AC590" i="34"/>
  <c r="AE599" i="34"/>
  <c r="AD600" i="34"/>
  <c r="AD601" i="34"/>
  <c r="AC548" i="34"/>
  <c r="AD557" i="34"/>
  <c r="AD573" i="34"/>
  <c r="AC574" i="34"/>
  <c r="AD575" i="34"/>
  <c r="AE589" i="34"/>
  <c r="AD590" i="34"/>
  <c r="AE600" i="34"/>
  <c r="AE601" i="34"/>
  <c r="AC602" i="34"/>
  <c r="AE608" i="34"/>
  <c r="AC609" i="34"/>
  <c r="AD626" i="34"/>
  <c r="AD631" i="34"/>
  <c r="AD637" i="34"/>
  <c r="AC643" i="34"/>
  <c r="AE648" i="34"/>
  <c r="AD649" i="34"/>
  <c r="AC655" i="34"/>
  <c r="AD660" i="34"/>
  <c r="AD665" i="34"/>
  <c r="AE669" i="34"/>
  <c r="AE675" i="34"/>
  <c r="AC676" i="34"/>
  <c r="AE680" i="34"/>
  <c r="AD681" i="34"/>
  <c r="AC682" i="34"/>
  <c r="AE686" i="34"/>
  <c r="AE544" i="34"/>
  <c r="AC552" i="34"/>
  <c r="AC561" i="34"/>
  <c r="AD562" i="34"/>
  <c r="AE573" i="34"/>
  <c r="AD574" i="34"/>
  <c r="AE575" i="34"/>
  <c r="AE590" i="34"/>
  <c r="AD602" i="34"/>
  <c r="AD609" i="34"/>
  <c r="AE626" i="34"/>
  <c r="AE631" i="34"/>
  <c r="AC632" i="34"/>
  <c r="AE637" i="34"/>
  <c r="AD643" i="34"/>
  <c r="AE649" i="34"/>
  <c r="AC650" i="34"/>
  <c r="AD655" i="34"/>
  <c r="AC656" i="34"/>
  <c r="AE660" i="34"/>
  <c r="AD532" i="34"/>
  <c r="AE538" i="34"/>
  <c r="AE541" i="34"/>
  <c r="AD552" i="34"/>
  <c r="AC556" i="34"/>
  <c r="AD560" i="34"/>
  <c r="AD561" i="34"/>
  <c r="AE562" i="34"/>
  <c r="AC572" i="34"/>
  <c r="AC591" i="34"/>
  <c r="AD592" i="34"/>
  <c r="AE602" i="34"/>
  <c r="AE609" i="34"/>
  <c r="AC610" i="34"/>
  <c r="AC627" i="34"/>
  <c r="AD632" i="34"/>
  <c r="AD535" i="34"/>
  <c r="AC551" i="34"/>
  <c r="AE560" i="34"/>
  <c r="AC569" i="34"/>
  <c r="AE572" i="34"/>
  <c r="AC579" i="34"/>
  <c r="AC580" i="34"/>
  <c r="AE591" i="34"/>
  <c r="AE592" i="34"/>
  <c r="AC593" i="34"/>
  <c r="AC595" i="34"/>
  <c r="AC596" i="34"/>
  <c r="AC603" i="34"/>
  <c r="AD610" i="34"/>
  <c r="AC620" i="34"/>
  <c r="AD627" i="34"/>
  <c r="AE632" i="34"/>
  <c r="AC633" i="34"/>
  <c r="AD638" i="34"/>
  <c r="AD644" i="34"/>
  <c r="AE650" i="34"/>
  <c r="AC651" i="34"/>
  <c r="AE656" i="34"/>
  <c r="AD661" i="34"/>
  <c r="AE666" i="34"/>
  <c r="AC672" i="34"/>
  <c r="AC677" i="34"/>
  <c r="AC683" i="34"/>
  <c r="AE687" i="34"/>
  <c r="AE550" i="34"/>
  <c r="AD569" i="34"/>
  <c r="AC577" i="34"/>
  <c r="AE578" i="34"/>
  <c r="AD579" i="34"/>
  <c r="AD580" i="34"/>
  <c r="AD593" i="34"/>
  <c r="AD594" i="34"/>
  <c r="AD595" i="34"/>
  <c r="AD596" i="34"/>
  <c r="AD603" i="34"/>
  <c r="AE610" i="34"/>
  <c r="AD620" i="34"/>
  <c r="AC621" i="34"/>
  <c r="AE627" i="34"/>
  <c r="AC628" i="34"/>
  <c r="AD633" i="34"/>
  <c r="AC634" i="34"/>
  <c r="AE638" i="34"/>
  <c r="AE644" i="34"/>
  <c r="AC645" i="34"/>
  <c r="AD651" i="34"/>
  <c r="AC657" i="34"/>
  <c r="AE661" i="34"/>
  <c r="AC662" i="34"/>
  <c r="AC667" i="34"/>
  <c r="AD672" i="34"/>
  <c r="AD677" i="34"/>
  <c r="AC678" i="34"/>
  <c r="AD683" i="34"/>
  <c r="AC684" i="34"/>
  <c r="AC689" i="34"/>
  <c r="AC555" i="34"/>
  <c r="AE569" i="34"/>
  <c r="AD570" i="34"/>
  <c r="AD577" i="34"/>
  <c r="AE579" i="34"/>
  <c r="AE580" i="34"/>
  <c r="AC581" i="34"/>
  <c r="AE594" i="34"/>
  <c r="AE595" i="34"/>
  <c r="AE596" i="34"/>
  <c r="AE603" i="34"/>
  <c r="AC604" i="34"/>
  <c r="AE620" i="34"/>
  <c r="AD621" i="34"/>
  <c r="AD628" i="34"/>
  <c r="AE633" i="34"/>
  <c r="AD634" i="34"/>
  <c r="AC639" i="34"/>
  <c r="AD645" i="34"/>
  <c r="AE651" i="34"/>
  <c r="AC652" i="34"/>
  <c r="AD657" i="34"/>
  <c r="AD555" i="34"/>
  <c r="AC565" i="34"/>
  <c r="AC567" i="34"/>
  <c r="AE570" i="34"/>
  <c r="AD581" i="34"/>
  <c r="AC582" i="34"/>
  <c r="AD604" i="34"/>
  <c r="AE621" i="34"/>
  <c r="AC622" i="34"/>
  <c r="AE628" i="34"/>
  <c r="AE634" i="34"/>
  <c r="AD639" i="34"/>
  <c r="AD565" i="34"/>
  <c r="AD567" i="34"/>
  <c r="AE581" i="34"/>
  <c r="AD582" i="34"/>
  <c r="AC583" i="34"/>
  <c r="AC584" i="34"/>
  <c r="AC597" i="34"/>
  <c r="AC598" i="34"/>
  <c r="AE604" i="34"/>
  <c r="AC605" i="34"/>
  <c r="AC606" i="34"/>
  <c r="AD622" i="34"/>
  <c r="AC629" i="34"/>
  <c r="AC635" i="34"/>
  <c r="AE639" i="34"/>
  <c r="AD646" i="34"/>
  <c r="AE652" i="34"/>
  <c r="AD653" i="34"/>
  <c r="AD658" i="34"/>
  <c r="AC663" i="34"/>
  <c r="AE554" i="34"/>
  <c r="AE565" i="34"/>
  <c r="AE566" i="34"/>
  <c r="AD583" i="34"/>
  <c r="AD584" i="34"/>
  <c r="AE597" i="34"/>
  <c r="AD598" i="34"/>
  <c r="AD605" i="34"/>
  <c r="AD606" i="34"/>
  <c r="AE622" i="34"/>
  <c r="AC623" i="34"/>
  <c r="AD629" i="34"/>
  <c r="AC630" i="34"/>
  <c r="AD635" i="34"/>
  <c r="AE646" i="34"/>
  <c r="AC647" i="34"/>
  <c r="AE653" i="34"/>
  <c r="AE658" i="34"/>
  <c r="AD663" i="34"/>
  <c r="AC664" i="34"/>
  <c r="AE668" i="34"/>
  <c r="AD542" i="34"/>
  <c r="AC545" i="34"/>
  <c r="AE583" i="34"/>
  <c r="AE584" i="34"/>
  <c r="AC585" i="34"/>
  <c r="AC586" i="34"/>
  <c r="AC587" i="34"/>
  <c r="AE598" i="34"/>
  <c r="AE605" i="34"/>
  <c r="AE606" i="34"/>
  <c r="AC607" i="34"/>
  <c r="AD623" i="34"/>
  <c r="AD624" i="34"/>
  <c r="AC625" i="34"/>
  <c r="AE629" i="34"/>
  <c r="AD630" i="34"/>
  <c r="AE635" i="34"/>
  <c r="AC642" i="34"/>
  <c r="AD647" i="34"/>
  <c r="AC654" i="34"/>
  <c r="AC659" i="34"/>
  <c r="AE663" i="34"/>
  <c r="AD664" i="34"/>
  <c r="AE674" i="34"/>
  <c r="AD679" i="34"/>
  <c r="AC539" i="34"/>
  <c r="AC576" i="34"/>
  <c r="AD585" i="34"/>
  <c r="AE586" i="34"/>
  <c r="AD587" i="34"/>
  <c r="AC588" i="34"/>
  <c r="AC589" i="34"/>
  <c r="AC599" i="34"/>
  <c r="AC600" i="34"/>
  <c r="AC601" i="34"/>
  <c r="AD607" i="34"/>
  <c r="AC608" i="34"/>
  <c r="AE624" i="34"/>
  <c r="AD625" i="34"/>
  <c r="AE630" i="34"/>
  <c r="AD642" i="34"/>
  <c r="AE647" i="34"/>
  <c r="AC648" i="34"/>
  <c r="AD654" i="34"/>
  <c r="AD659" i="34"/>
  <c r="AE664" i="34"/>
  <c r="AC669" i="34"/>
  <c r="AC675" i="34"/>
  <c r="AE679" i="34"/>
  <c r="AC680" i="34"/>
  <c r="AE685" i="34"/>
  <c r="AC686" i="34"/>
  <c r="AD692" i="34"/>
  <c r="AE625" i="34"/>
  <c r="AC631" i="34"/>
  <c r="AE665" i="34"/>
  <c r="AD676" i="34"/>
  <c r="AE677" i="34"/>
  <c r="AD680" i="34"/>
  <c r="AC722" i="34"/>
  <c r="AD727" i="34"/>
  <c r="AC732" i="34"/>
  <c r="AE736" i="34"/>
  <c r="AC737" i="34"/>
  <c r="AE741" i="34"/>
  <c r="AE745" i="34"/>
  <c r="AD746" i="34"/>
  <c r="AC752" i="34"/>
  <c r="AC758" i="34"/>
  <c r="AD764" i="34"/>
  <c r="AE774" i="34"/>
  <c r="AC775" i="34"/>
  <c r="AE654" i="34"/>
  <c r="AC658" i="34"/>
  <c r="AC673" i="34"/>
  <c r="AE676" i="34"/>
  <c r="AC679" i="34"/>
  <c r="AD722" i="34"/>
  <c r="AC723" i="34"/>
  <c r="AE727" i="34"/>
  <c r="AD732" i="34"/>
  <c r="AD737" i="34"/>
  <c r="AE746" i="34"/>
  <c r="AC747" i="34"/>
  <c r="AD752" i="34"/>
  <c r="AC753" i="34"/>
  <c r="AD758" i="34"/>
  <c r="AE764" i="34"/>
  <c r="AC765" i="34"/>
  <c r="AC770" i="34"/>
  <c r="AD775" i="34"/>
  <c r="AE780" i="34"/>
  <c r="AD786" i="34"/>
  <c r="AD792" i="34"/>
  <c r="AE798" i="34"/>
  <c r="AC799" i="34"/>
  <c r="AC805" i="34"/>
  <c r="AC808" i="34"/>
  <c r="AE810" i="34"/>
  <c r="AC815" i="34"/>
  <c r="AC821" i="34"/>
  <c r="AE823" i="34"/>
  <c r="AE827" i="34"/>
  <c r="AE831" i="34"/>
  <c r="AE832" i="34"/>
  <c r="AE836" i="34"/>
  <c r="AC841" i="34"/>
  <c r="AE842" i="34"/>
  <c r="AC843" i="34"/>
  <c r="AC849" i="34"/>
  <c r="AD854" i="34"/>
  <c r="AC858" i="34"/>
  <c r="AE868" i="34"/>
  <c r="AD869" i="34"/>
  <c r="AC870" i="34"/>
  <c r="AC871" i="34"/>
  <c r="AE888" i="34"/>
  <c r="AD889" i="34"/>
  <c r="AC890" i="34"/>
  <c r="AE900" i="34"/>
  <c r="AE901" i="34"/>
  <c r="AE902" i="34"/>
  <c r="AD903" i="34"/>
  <c r="AD904" i="34"/>
  <c r="AE911" i="34"/>
  <c r="AC912" i="34"/>
  <c r="AC913" i="34"/>
  <c r="AD933" i="34"/>
  <c r="AC938" i="34"/>
  <c r="AC939" i="34"/>
  <c r="AE643" i="34"/>
  <c r="AD650" i="34"/>
  <c r="AD673" i="34"/>
  <c r="AC674" i="34"/>
  <c r="AD675" i="34"/>
  <c r="AE722" i="34"/>
  <c r="AD723" i="34"/>
  <c r="AC728" i="34"/>
  <c r="AE732" i="34"/>
  <c r="AC733" i="34"/>
  <c r="AE737" i="34"/>
  <c r="AC742" i="34"/>
  <c r="AD747" i="34"/>
  <c r="AE752" i="34"/>
  <c r="AD753" i="34"/>
  <c r="AE758" i="34"/>
  <c r="AC759" i="34"/>
  <c r="AD765" i="34"/>
  <c r="AD770" i="34"/>
  <c r="AC771" i="34"/>
  <c r="AE775" i="34"/>
  <c r="AC776" i="34"/>
  <c r="AC653" i="34"/>
  <c r="AE672" i="34"/>
  <c r="AE673" i="34"/>
  <c r="AD674" i="34"/>
  <c r="AC702" i="34"/>
  <c r="AE723" i="34"/>
  <c r="AD728" i="34"/>
  <c r="AD733" i="34"/>
  <c r="AD742" i="34"/>
  <c r="AC743" i="34"/>
  <c r="AE747" i="34"/>
  <c r="AC748" i="34"/>
  <c r="AE753" i="34"/>
  <c r="AD759" i="34"/>
  <c r="AE765" i="34"/>
  <c r="AE770" i="34"/>
  <c r="AE642" i="34"/>
  <c r="AC646" i="34"/>
  <c r="AC649" i="34"/>
  <c r="AD702" i="34"/>
  <c r="AC724" i="34"/>
  <c r="AE728" i="34"/>
  <c r="AC729" i="34"/>
  <c r="AE733" i="34"/>
  <c r="AC738" i="34"/>
  <c r="AE742" i="34"/>
  <c r="AD743" i="34"/>
  <c r="AD748" i="34"/>
  <c r="AC749" i="34"/>
  <c r="AC754" i="34"/>
  <c r="AE759" i="34"/>
  <c r="AC760" i="34"/>
  <c r="AC766" i="34"/>
  <c r="AE771" i="34"/>
  <c r="AE776" i="34"/>
  <c r="AD777" i="34"/>
  <c r="AE781" i="34"/>
  <c r="AC782" i="34"/>
  <c r="AE787" i="34"/>
  <c r="AC788" i="34"/>
  <c r="AD608" i="34"/>
  <c r="AE657" i="34"/>
  <c r="AD684" i="34"/>
  <c r="AD689" i="34"/>
  <c r="AE702" i="34"/>
  <c r="AD724" i="34"/>
  <c r="AD729" i="34"/>
  <c r="AC730" i="34"/>
  <c r="AC734" i="34"/>
  <c r="AD738" i="34"/>
  <c r="AE743" i="34"/>
  <c r="AE748" i="34"/>
  <c r="AD749" i="34"/>
  <c r="AD754" i="34"/>
  <c r="AD760" i="34"/>
  <c r="AC761" i="34"/>
  <c r="AD766" i="34"/>
  <c r="AC767" i="34"/>
  <c r="AC772" i="34"/>
  <c r="AE777" i="34"/>
  <c r="AD662" i="34"/>
  <c r="AE684" i="34"/>
  <c r="AE689" i="34"/>
  <c r="AC692" i="34"/>
  <c r="AE724" i="34"/>
  <c r="AC725" i="34"/>
  <c r="AE729" i="34"/>
  <c r="AD730" i="34"/>
  <c r="AD734" i="34"/>
  <c r="AE738" i="34"/>
  <c r="AC739" i="34"/>
  <c r="AE749" i="34"/>
  <c r="AE754" i="34"/>
  <c r="AC755" i="34"/>
  <c r="AE760" i="34"/>
  <c r="AD761" i="34"/>
  <c r="AE766" i="34"/>
  <c r="AD767" i="34"/>
  <c r="AD772" i="34"/>
  <c r="AC778" i="34"/>
  <c r="AE782" i="34"/>
  <c r="AC783" i="34"/>
  <c r="AE788" i="34"/>
  <c r="AC789" i="34"/>
  <c r="AD795" i="34"/>
  <c r="AD800" i="34"/>
  <c r="AC801" i="34"/>
  <c r="AC812" i="34"/>
  <c r="AD819" i="34"/>
  <c r="AE820" i="34"/>
  <c r="AC825" i="34"/>
  <c r="AE826" i="34"/>
  <c r="AD829" i="34"/>
  <c r="AD834" i="34"/>
  <c r="AE840" i="34"/>
  <c r="AE846" i="34"/>
  <c r="AC638" i="34"/>
  <c r="AD656" i="34"/>
  <c r="AC660" i="34"/>
  <c r="AC661" i="34"/>
  <c r="AE662" i="34"/>
  <c r="AD682" i="34"/>
  <c r="AE683" i="34"/>
  <c r="AE692" i="34"/>
  <c r="AD725" i="34"/>
  <c r="AE730" i="34"/>
  <c r="AE734" i="34"/>
  <c r="AC735" i="34"/>
  <c r="AD739" i="34"/>
  <c r="AC626" i="34"/>
  <c r="AC637" i="34"/>
  <c r="AE645" i="34"/>
  <c r="AD652" i="34"/>
  <c r="AE682" i="34"/>
  <c r="AC685" i="34"/>
  <c r="AC687" i="34"/>
  <c r="AE725" i="34"/>
  <c r="AC726" i="34"/>
  <c r="AC731" i="34"/>
  <c r="AD735" i="34"/>
  <c r="AE739" i="34"/>
  <c r="AC744" i="34"/>
  <c r="AD750" i="34"/>
  <c r="AC751" i="34"/>
  <c r="AE755" i="34"/>
  <c r="AD756" i="34"/>
  <c r="AD762" i="34"/>
  <c r="AC763" i="34"/>
  <c r="AD773" i="34"/>
  <c r="AE778" i="34"/>
  <c r="AD779" i="34"/>
  <c r="AE783" i="34"/>
  <c r="AE789" i="34"/>
  <c r="AC790" i="34"/>
  <c r="AC796" i="34"/>
  <c r="AD648" i="34"/>
  <c r="AC668" i="34"/>
  <c r="AD669" i="34"/>
  <c r="AC681" i="34"/>
  <c r="AD685" i="34"/>
  <c r="AD686" i="34"/>
  <c r="AD687" i="34"/>
  <c r="AD726" i="34"/>
  <c r="AD731" i="34"/>
  <c r="AE735" i="34"/>
  <c r="AC740" i="34"/>
  <c r="AD744" i="34"/>
  <c r="AE750" i="34"/>
  <c r="AD751" i="34"/>
  <c r="AE756" i="34"/>
  <c r="AC757" i="34"/>
  <c r="AE762" i="34"/>
  <c r="AD763" i="34"/>
  <c r="AC768" i="34"/>
  <c r="AE773" i="34"/>
  <c r="AE779" i="34"/>
  <c r="AC784" i="34"/>
  <c r="AD790" i="34"/>
  <c r="AC791" i="34"/>
  <c r="AD796" i="34"/>
  <c r="AC802" i="34"/>
  <c r="AC807" i="34"/>
  <c r="AC811" i="34"/>
  <c r="AE813" i="34"/>
  <c r="AD816" i="34"/>
  <c r="AD818" i="34"/>
  <c r="AD824" i="34"/>
  <c r="AD828" i="34"/>
  <c r="AD833" i="34"/>
  <c r="AD837" i="34"/>
  <c r="AE838" i="34"/>
  <c r="AE839" i="34"/>
  <c r="AE607" i="34"/>
  <c r="AC666" i="34"/>
  <c r="AD667" i="34"/>
  <c r="AD668" i="34"/>
  <c r="AD678" i="34"/>
  <c r="AE681" i="34"/>
  <c r="AE726" i="34"/>
  <c r="AE731" i="34"/>
  <c r="AC736" i="34"/>
  <c r="AD740" i="34"/>
  <c r="AC741" i="34"/>
  <c r="AE744" i="34"/>
  <c r="AC745" i="34"/>
  <c r="AE751" i="34"/>
  <c r="AD757" i="34"/>
  <c r="AE763" i="34"/>
  <c r="AD768" i="34"/>
  <c r="AC774" i="34"/>
  <c r="AD784" i="34"/>
  <c r="AC785" i="34"/>
  <c r="AE790" i="34"/>
  <c r="AD791" i="34"/>
  <c r="AE796" i="34"/>
  <c r="AC797" i="34"/>
  <c r="AD802" i="34"/>
  <c r="AC803" i="34"/>
  <c r="AC806" i="34"/>
  <c r="AD807" i="34"/>
  <c r="AD811" i="34"/>
  <c r="AE816" i="34"/>
  <c r="AC817" i="34"/>
  <c r="AE818" i="34"/>
  <c r="AE824" i="34"/>
  <c r="AE828" i="34"/>
  <c r="AE833" i="34"/>
  <c r="AE837" i="34"/>
  <c r="AC644" i="34"/>
  <c r="AE655" i="34"/>
  <c r="AE659" i="34"/>
  <c r="AC665" i="34"/>
  <c r="AD666" i="34"/>
  <c r="AE667" i="34"/>
  <c r="AE678" i="34"/>
  <c r="AC727" i="34"/>
  <c r="AD736" i="34"/>
  <c r="AE740" i="34"/>
  <c r="AD741" i="34"/>
  <c r="AD745" i="34"/>
  <c r="AC777" i="34"/>
  <c r="AE785" i="34"/>
  <c r="AE797" i="34"/>
  <c r="AE811" i="34"/>
  <c r="AE814" i="34"/>
  <c r="AE819" i="34"/>
  <c r="AD825" i="34"/>
  <c r="AD827" i="34"/>
  <c r="AC829" i="34"/>
  <c r="AC834" i="34"/>
  <c r="AC845" i="34"/>
  <c r="AC773" i="34"/>
  <c r="AC792" i="34"/>
  <c r="AC793" i="34"/>
  <c r="AC794" i="34"/>
  <c r="AD806" i="34"/>
  <c r="AE825" i="34"/>
  <c r="AE829" i="34"/>
  <c r="AC831" i="34"/>
  <c r="AE834" i="34"/>
  <c r="AC836" i="34"/>
  <c r="AC839" i="34"/>
  <c r="AD845" i="34"/>
  <c r="AD849" i="34"/>
  <c r="AD853" i="34"/>
  <c r="AE860" i="34"/>
  <c r="AD866" i="34"/>
  <c r="AC867" i="34"/>
  <c r="AC872" i="34"/>
  <c r="AC873" i="34"/>
  <c r="AC874" i="34"/>
  <c r="AD905" i="34"/>
  <c r="AD906" i="34"/>
  <c r="AD907" i="34"/>
  <c r="AD908" i="34"/>
  <c r="AD909" i="34"/>
  <c r="AD910" i="34"/>
  <c r="AD913" i="34"/>
  <c r="AD914" i="34"/>
  <c r="AE915" i="34"/>
  <c r="AE916" i="34"/>
  <c r="AC926" i="34"/>
  <c r="AD927" i="34"/>
  <c r="AE928" i="34"/>
  <c r="AE931" i="34"/>
  <c r="AD934" i="34"/>
  <c r="AE935" i="34"/>
  <c r="AE940" i="34"/>
  <c r="AE944" i="34"/>
  <c r="AE949" i="34"/>
  <c r="AD950" i="34"/>
  <c r="AC750" i="34"/>
  <c r="AC756" i="34"/>
  <c r="AE784" i="34"/>
  <c r="AE791" i="34"/>
  <c r="AE792" i="34"/>
  <c r="AD793" i="34"/>
  <c r="AD794" i="34"/>
  <c r="AC795" i="34"/>
  <c r="AE806" i="34"/>
  <c r="AC822" i="34"/>
  <c r="AD831" i="34"/>
  <c r="AD836" i="34"/>
  <c r="AD839" i="34"/>
  <c r="AC762" i="34"/>
  <c r="AE793" i="34"/>
  <c r="AE794" i="34"/>
  <c r="AE795" i="34"/>
  <c r="AD821" i="34"/>
  <c r="AD822" i="34"/>
  <c r="AE841" i="34"/>
  <c r="AC852" i="34"/>
  <c r="AD856" i="34"/>
  <c r="AC859" i="34"/>
  <c r="AE867" i="34"/>
  <c r="AC868" i="34"/>
  <c r="AC869" i="34"/>
  <c r="AD870" i="34"/>
  <c r="AE871" i="34"/>
  <c r="AE872" i="34"/>
  <c r="AE873" i="34"/>
  <c r="AE874" i="34"/>
  <c r="AD875" i="34"/>
  <c r="AC876" i="34"/>
  <c r="AC884" i="34"/>
  <c r="AC888" i="34"/>
  <c r="AC889" i="34"/>
  <c r="AD890" i="34"/>
  <c r="AD891" i="34"/>
  <c r="AD892" i="34"/>
  <c r="AD893" i="34"/>
  <c r="AC894" i="34"/>
  <c r="AD911" i="34"/>
  <c r="AE912" i="34"/>
  <c r="AC924" i="34"/>
  <c r="AD925" i="34"/>
  <c r="AE926" i="34"/>
  <c r="AC780" i="34"/>
  <c r="AD783" i="34"/>
  <c r="AC810" i="34"/>
  <c r="AC818" i="34"/>
  <c r="AE821" i="34"/>
  <c r="AE822" i="34"/>
  <c r="AC824" i="34"/>
  <c r="AC838" i="34"/>
  <c r="AC847" i="34"/>
  <c r="AC848" i="34"/>
  <c r="AD852" i="34"/>
  <c r="AE856" i="34"/>
  <c r="AD859" i="34"/>
  <c r="AD868" i="34"/>
  <c r="AE869" i="34"/>
  <c r="AE870" i="34"/>
  <c r="AE875" i="34"/>
  <c r="AD876" i="34"/>
  <c r="AC877" i="34"/>
  <c r="AC883" i="34"/>
  <c r="AD884" i="34"/>
  <c r="AD888" i="34"/>
  <c r="AE889" i="34"/>
  <c r="AE890" i="34"/>
  <c r="AE891" i="34"/>
  <c r="AE892" i="34"/>
  <c r="AE893" i="34"/>
  <c r="AD894" i="34"/>
  <c r="AC895" i="34"/>
  <c r="AC904" i="34"/>
  <c r="AC923" i="34"/>
  <c r="AD924" i="34"/>
  <c r="AE925" i="34"/>
  <c r="AE772" i="34"/>
  <c r="AD776" i="34"/>
  <c r="AD780" i="34"/>
  <c r="AC781" i="34"/>
  <c r="AD782" i="34"/>
  <c r="AD810" i="34"/>
  <c r="AC813" i="34"/>
  <c r="AC833" i="34"/>
  <c r="AD838" i="34"/>
  <c r="AC844" i="34"/>
  <c r="AD847" i="34"/>
  <c r="AD848" i="34"/>
  <c r="AE852" i="34"/>
  <c r="AC855" i="34"/>
  <c r="AE859" i="34"/>
  <c r="AE876" i="34"/>
  <c r="AD877" i="34"/>
  <c r="AC878" i="34"/>
  <c r="AC882" i="34"/>
  <c r="AD883" i="34"/>
  <c r="AE884" i="34"/>
  <c r="AE894" i="34"/>
  <c r="AD895" i="34"/>
  <c r="AC896" i="34"/>
  <c r="AC903" i="34"/>
  <c r="AE904" i="34"/>
  <c r="AC922" i="34"/>
  <c r="AD923" i="34"/>
  <c r="AE924" i="34"/>
  <c r="AC933" i="34"/>
  <c r="AE943" i="34"/>
  <c r="AC946" i="34"/>
  <c r="AE948" i="34"/>
  <c r="AD953" i="34"/>
  <c r="AC965" i="34"/>
  <c r="AC779" i="34"/>
  <c r="AD781" i="34"/>
  <c r="AD805" i="34"/>
  <c r="AD813" i="34"/>
  <c r="AD815" i="34"/>
  <c r="AC828" i="34"/>
  <c r="AD844" i="34"/>
  <c r="AE847" i="34"/>
  <c r="AE848" i="34"/>
  <c r="AC851" i="34"/>
  <c r="AD855" i="34"/>
  <c r="AE877" i="34"/>
  <c r="AD878" i="34"/>
  <c r="AC879" i="34"/>
  <c r="AC881" i="34"/>
  <c r="AD882" i="34"/>
  <c r="AE883" i="34"/>
  <c r="AE895" i="34"/>
  <c r="AD896" i="34"/>
  <c r="AC902" i="34"/>
  <c r="AE903" i="34"/>
  <c r="AC921" i="34"/>
  <c r="AD922" i="34"/>
  <c r="AE923" i="34"/>
  <c r="AC746" i="34"/>
  <c r="AD755" i="34"/>
  <c r="AE761" i="34"/>
  <c r="AE768" i="34"/>
  <c r="AD771" i="34"/>
  <c r="AC798" i="34"/>
  <c r="AD799" i="34"/>
  <c r="AE805" i="34"/>
  <c r="AD812" i="34"/>
  <c r="AE815" i="34"/>
  <c r="AC764" i="34"/>
  <c r="AE767" i="34"/>
  <c r="AD789" i="34"/>
  <c r="AD798" i="34"/>
  <c r="AE799" i="34"/>
  <c r="AD803" i="34"/>
  <c r="AE812" i="34"/>
  <c r="AC820" i="34"/>
  <c r="AD826" i="34"/>
  <c r="AC830" i="34"/>
  <c r="AC837" i="34"/>
  <c r="AD840" i="34"/>
  <c r="AC846" i="34"/>
  <c r="AE851" i="34"/>
  <c r="AD858" i="34"/>
  <c r="AC861" i="34"/>
  <c r="AC862" i="34"/>
  <c r="AE879" i="34"/>
  <c r="AD880" i="34"/>
  <c r="AE881" i="34"/>
  <c r="AD897" i="34"/>
  <c r="AD898" i="34"/>
  <c r="AC899" i="34"/>
  <c r="AC900" i="34"/>
  <c r="AD901" i="34"/>
  <c r="AC919" i="34"/>
  <c r="AD920" i="34"/>
  <c r="AE921" i="34"/>
  <c r="AD932" i="34"/>
  <c r="AC941" i="34"/>
  <c r="AE942" i="34"/>
  <c r="AC945" i="34"/>
  <c r="AE947" i="34"/>
  <c r="AD952" i="34"/>
  <c r="AE958" i="34"/>
  <c r="AC961" i="34"/>
  <c r="AC786" i="34"/>
  <c r="AC787" i="34"/>
  <c r="AD788" i="34"/>
  <c r="AE803" i="34"/>
  <c r="AE807" i="34"/>
  <c r="AC809" i="34"/>
  <c r="AD817" i="34"/>
  <c r="AD820" i="34"/>
  <c r="AC823" i="34"/>
  <c r="AD830" i="34"/>
  <c r="AD846" i="34"/>
  <c r="AC850" i="34"/>
  <c r="AC854" i="34"/>
  <c r="AE858" i="34"/>
  <c r="AD861" i="34"/>
  <c r="AD862" i="34"/>
  <c r="AC863" i="34"/>
  <c r="AC864" i="34"/>
  <c r="AE880" i="34"/>
  <c r="AE897" i="34"/>
  <c r="AE898" i="34"/>
  <c r="AD899" i="34"/>
  <c r="AD900" i="34"/>
  <c r="AC918" i="34"/>
  <c r="AD919" i="34"/>
  <c r="AE920" i="34"/>
  <c r="AE932" i="34"/>
  <c r="AC936" i="34"/>
  <c r="AD941" i="34"/>
  <c r="AD945" i="34"/>
  <c r="AC951" i="34"/>
  <c r="AE952" i="34"/>
  <c r="AC957" i="34"/>
  <c r="AD961" i="34"/>
  <c r="AC962" i="34"/>
  <c r="AD963" i="34"/>
  <c r="AD964" i="34"/>
  <c r="AD778" i="34"/>
  <c r="AE786" i="34"/>
  <c r="AD787" i="34"/>
  <c r="AC800" i="34"/>
  <c r="AD801" i="34"/>
  <c r="AE802" i="34"/>
  <c r="AD808" i="34"/>
  <c r="AD809" i="34"/>
  <c r="AC814" i="34"/>
  <c r="AE817" i="34"/>
  <c r="AD823" i="34"/>
  <c r="AE830" i="34"/>
  <c r="AC832" i="34"/>
  <c r="AC842" i="34"/>
  <c r="AD843" i="34"/>
  <c r="AD850" i="34"/>
  <c r="AE854" i="34"/>
  <c r="AC857" i="34"/>
  <c r="AE861" i="34"/>
  <c r="AE862" i="34"/>
  <c r="AD863" i="34"/>
  <c r="AD864" i="34"/>
  <c r="AC865" i="34"/>
  <c r="AE899" i="34"/>
  <c r="AC917" i="34"/>
  <c r="AD918" i="34"/>
  <c r="AE919" i="34"/>
  <c r="AC929" i="34"/>
  <c r="AC930" i="34"/>
  <c r="AD936" i="34"/>
  <c r="AC937" i="34"/>
  <c r="AE941" i="34"/>
  <c r="AE945" i="34"/>
  <c r="AE757" i="34"/>
  <c r="AD774" i="34"/>
  <c r="AD785" i="34"/>
  <c r="AD797" i="34"/>
  <c r="AE800" i="34"/>
  <c r="AE801" i="34"/>
  <c r="AE808" i="34"/>
  <c r="AE809" i="34"/>
  <c r="AD814" i="34"/>
  <c r="AC816" i="34"/>
  <c r="AC819" i="34"/>
  <c r="AC827" i="34"/>
  <c r="AD832" i="34"/>
  <c r="AD842" i="34"/>
  <c r="AE843" i="34"/>
  <c r="AE850" i="34"/>
  <c r="AD857" i="34"/>
  <c r="AC860" i="34"/>
  <c r="AE863" i="34"/>
  <c r="AE864" i="34"/>
  <c r="AD865" i="34"/>
  <c r="AC915" i="34"/>
  <c r="AC916" i="34"/>
  <c r="AD917" i="34"/>
  <c r="AE918" i="34"/>
  <c r="AD841" i="34"/>
  <c r="AE849" i="34"/>
  <c r="AE882" i="34"/>
  <c r="AE909" i="34"/>
  <c r="AD928" i="34"/>
  <c r="AD931" i="34"/>
  <c r="AE938" i="34"/>
  <c r="AC947" i="34"/>
  <c r="AD949" i="34"/>
  <c r="AD955" i="34"/>
  <c r="AC956" i="34"/>
  <c r="AC967" i="34"/>
  <c r="AD973" i="34"/>
  <c r="AD978" i="34"/>
  <c r="AD979" i="34"/>
  <c r="AC983" i="34"/>
  <c r="AE987" i="34"/>
  <c r="AC989" i="34"/>
  <c r="AC990" i="34"/>
  <c r="AC991" i="34"/>
  <c r="AE992" i="34"/>
  <c r="AE993" i="34"/>
  <c r="AC1017" i="34"/>
  <c r="AD1018" i="34"/>
  <c r="AE1019" i="34"/>
  <c r="AE1021" i="34"/>
  <c r="AC1028" i="34"/>
  <c r="AC1033" i="34"/>
  <c r="AD1034" i="34"/>
  <c r="AD1035" i="34"/>
  <c r="AD1053" i="34"/>
  <c r="AE1054" i="34"/>
  <c r="AE1055" i="34"/>
  <c r="AC1062" i="34"/>
  <c r="AD1063" i="34"/>
  <c r="AE1064" i="34"/>
  <c r="AE1065" i="34"/>
  <c r="AE844" i="34"/>
  <c r="AE865" i="34"/>
  <c r="AD871" i="34"/>
  <c r="AD874" i="34"/>
  <c r="AC893" i="34"/>
  <c r="AE896" i="34"/>
  <c r="AC914" i="34"/>
  <c r="AC925" i="34"/>
  <c r="AC944" i="34"/>
  <c r="AD947" i="34"/>
  <c r="AC952" i="34"/>
  <c r="AE955" i="34"/>
  <c r="AD956" i="34"/>
  <c r="AD965" i="34"/>
  <c r="AD967" i="34"/>
  <c r="AC972" i="34"/>
  <c r="AE973" i="34"/>
  <c r="AE978" i="34"/>
  <c r="AE979" i="34"/>
  <c r="AD983" i="34"/>
  <c r="AC984" i="34"/>
  <c r="AD989" i="34"/>
  <c r="AD990" i="34"/>
  <c r="AD991" i="34"/>
  <c r="AC1016" i="34"/>
  <c r="AD1017" i="34"/>
  <c r="AE1018" i="34"/>
  <c r="AC1027" i="34"/>
  <c r="AD1028" i="34"/>
  <c r="AC1032" i="34"/>
  <c r="AD1033" i="34"/>
  <c r="AE1034" i="34"/>
  <c r="AE1035" i="34"/>
  <c r="AC1038" i="34"/>
  <c r="AC1042" i="34"/>
  <c r="AC1043" i="34"/>
  <c r="AC1046" i="34"/>
  <c r="AC1047" i="34"/>
  <c r="AC1048" i="34"/>
  <c r="AC1052" i="34"/>
  <c r="AE1053" i="34"/>
  <c r="AC1061" i="34"/>
  <c r="AD1062" i="34"/>
  <c r="AE1063" i="34"/>
  <c r="AC853" i="34"/>
  <c r="AC856" i="34"/>
  <c r="AD860" i="34"/>
  <c r="AC906" i="34"/>
  <c r="AE914" i="34"/>
  <c r="AD937" i="34"/>
  <c r="AC940" i="34"/>
  <c r="AD944" i="34"/>
  <c r="AD946" i="34"/>
  <c r="AE956" i="34"/>
  <c r="AC958" i="34"/>
  <c r="AE965" i="34"/>
  <c r="AC966" i="34"/>
  <c r="AE967" i="34"/>
  <c r="AD972" i="34"/>
  <c r="AC977" i="34"/>
  <c r="AE983" i="34"/>
  <c r="AD984" i="34"/>
  <c r="AE989" i="34"/>
  <c r="AE990" i="34"/>
  <c r="AE991" i="34"/>
  <c r="AC1015" i="34"/>
  <c r="AD1016" i="34"/>
  <c r="AE1017" i="34"/>
  <c r="AD1027" i="34"/>
  <c r="AE1028" i="34"/>
  <c r="AC1031" i="34"/>
  <c r="AD1032" i="34"/>
  <c r="AE1033" i="34"/>
  <c r="AD1038" i="34"/>
  <c r="AC1039" i="34"/>
  <c r="AC1040" i="34"/>
  <c r="AC1041" i="34"/>
  <c r="AD1042" i="34"/>
  <c r="AD1043" i="34"/>
  <c r="AC1044" i="34"/>
  <c r="AC1045" i="34"/>
  <c r="AD1046" i="34"/>
  <c r="AD1047" i="34"/>
  <c r="AD1048" i="34"/>
  <c r="AD1052" i="34"/>
  <c r="AE853" i="34"/>
  <c r="AC898" i="34"/>
  <c r="AD902" i="34"/>
  <c r="AE906" i="34"/>
  <c r="AD916" i="34"/>
  <c r="AD930" i="34"/>
  <c r="AC934" i="34"/>
  <c r="AE937" i="34"/>
  <c r="AD940" i="34"/>
  <c r="AC942" i="34"/>
  <c r="AE946" i="34"/>
  <c r="AC954" i="34"/>
  <c r="AD958" i="34"/>
  <c r="AD966" i="34"/>
  <c r="AC971" i="34"/>
  <c r="AE972" i="34"/>
  <c r="AD977" i="34"/>
  <c r="AC982" i="34"/>
  <c r="AE984" i="34"/>
  <c r="AC1008" i="34"/>
  <c r="AC1013" i="34"/>
  <c r="AC1014" i="34"/>
  <c r="AD1015" i="34"/>
  <c r="AE1016" i="34"/>
  <c r="AE1027" i="34"/>
  <c r="AC1029" i="34"/>
  <c r="AC1030" i="34"/>
  <c r="AD1031" i="34"/>
  <c r="AE1032" i="34"/>
  <c r="AE1038" i="34"/>
  <c r="AD1039" i="34"/>
  <c r="AD1040" i="34"/>
  <c r="AD1041" i="34"/>
  <c r="AE1042" i="34"/>
  <c r="AE1043" i="34"/>
  <c r="AD1044" i="34"/>
  <c r="AD1045" i="34"/>
  <c r="AE1046" i="34"/>
  <c r="AE1047" i="34"/>
  <c r="AE1048" i="34"/>
  <c r="AE1052" i="34"/>
  <c r="AC1060" i="34"/>
  <c r="AE1061" i="34"/>
  <c r="AE845" i="34"/>
  <c r="AD879" i="34"/>
  <c r="AC908" i="34"/>
  <c r="AC911" i="34"/>
  <c r="AC927" i="34"/>
  <c r="AE930" i="34"/>
  <c r="AE934" i="34"/>
  <c r="AD942" i="34"/>
  <c r="AD954" i="34"/>
  <c r="AC960" i="34"/>
  <c r="AE966" i="34"/>
  <c r="AD971" i="34"/>
  <c r="AC976" i="34"/>
  <c r="AE977" i="34"/>
  <c r="AD982" i="34"/>
  <c r="AC1001" i="34"/>
  <c r="AC1007" i="34"/>
  <c r="AD1008" i="34"/>
  <c r="AC1009" i="34"/>
  <c r="AD1013" i="34"/>
  <c r="AD1014" i="34"/>
  <c r="AE1015" i="34"/>
  <c r="AD1029" i="34"/>
  <c r="AD1030" i="34"/>
  <c r="AE1031" i="34"/>
  <c r="AE1039" i="34"/>
  <c r="AE1040" i="34"/>
  <c r="AE1041" i="34"/>
  <c r="AE1044" i="34"/>
  <c r="AE1045" i="34"/>
  <c r="AC1059" i="34"/>
  <c r="AD1060" i="34"/>
  <c r="AE857" i="34"/>
  <c r="AD873" i="34"/>
  <c r="AD881" i="34"/>
  <c r="AC892" i="34"/>
  <c r="AE908" i="34"/>
  <c r="AC920" i="34"/>
  <c r="AE922" i="34"/>
  <c r="AE927" i="34"/>
  <c r="AC932" i="34"/>
  <c r="AE936" i="34"/>
  <c r="AD951" i="34"/>
  <c r="AE954" i="34"/>
  <c r="AD960" i="34"/>
  <c r="AC964" i="34"/>
  <c r="AC969" i="34"/>
  <c r="AC970" i="34"/>
  <c r="AE971" i="34"/>
  <c r="AD976" i="34"/>
  <c r="AE982" i="34"/>
  <c r="AD1001" i="34"/>
  <c r="AC1002" i="34"/>
  <c r="AD1007" i="34"/>
  <c r="AE1008" i="34"/>
  <c r="AD1009" i="34"/>
  <c r="AE1013" i="34"/>
  <c r="AE1014" i="34"/>
  <c r="AC1026" i="34"/>
  <c r="AE1029" i="34"/>
  <c r="AE1030" i="34"/>
  <c r="AD1059" i="34"/>
  <c r="AE1060" i="34"/>
  <c r="AC1081" i="34"/>
  <c r="AE1082" i="34"/>
  <c r="AE1088" i="34"/>
  <c r="AD1089" i="34"/>
  <c r="AD1095" i="34"/>
  <c r="AD1097" i="34"/>
  <c r="AC1098" i="34"/>
  <c r="AC1100" i="34"/>
  <c r="AC1102" i="34"/>
  <c r="AE1103" i="34"/>
  <c r="AC1104" i="34"/>
  <c r="AE1105" i="34"/>
  <c r="AE1106" i="34"/>
  <c r="AE1110" i="34"/>
  <c r="AE1112" i="34"/>
  <c r="AE1114" i="34"/>
  <c r="AC1124" i="34"/>
  <c r="AD1129" i="34"/>
  <c r="AC1130" i="34"/>
  <c r="AC1131" i="34"/>
  <c r="AD1133" i="34"/>
  <c r="AC1134" i="34"/>
  <c r="AD1136" i="34"/>
  <c r="AC1137" i="34"/>
  <c r="AC1138" i="34"/>
  <c r="AD1139" i="34"/>
  <c r="AD1145" i="34"/>
  <c r="AC1146" i="34"/>
  <c r="AE1147" i="34"/>
  <c r="AC1148" i="34"/>
  <c r="AE1151" i="34"/>
  <c r="AD1152" i="34"/>
  <c r="AC1153" i="34"/>
  <c r="AE1154" i="34"/>
  <c r="AC1162" i="34"/>
  <c r="AE1163" i="34"/>
  <c r="AD867" i="34"/>
  <c r="AC910" i="34"/>
  <c r="AE913" i="34"/>
  <c r="AC948" i="34"/>
  <c r="AE951" i="34"/>
  <c r="AE960" i="34"/>
  <c r="AE964" i="34"/>
  <c r="AD969" i="34"/>
  <c r="AD970" i="34"/>
  <c r="AC975" i="34"/>
  <c r="AE976" i="34"/>
  <c r="AC981" i="34"/>
  <c r="AC1000" i="34"/>
  <c r="AE1001" i="34"/>
  <c r="AD1002" i="34"/>
  <c r="AC1003" i="34"/>
  <c r="AE1007" i="34"/>
  <c r="AE1009" i="34"/>
  <c r="AC1025" i="34"/>
  <c r="AD1026" i="34"/>
  <c r="AC1058" i="34"/>
  <c r="AE1059" i="34"/>
  <c r="AD1081" i="34"/>
  <c r="AD851" i="34"/>
  <c r="AC905" i="34"/>
  <c r="AE910" i="34"/>
  <c r="AD929" i="34"/>
  <c r="AD948" i="34"/>
  <c r="AC953" i="34"/>
  <c r="AD957" i="34"/>
  <c r="AC963" i="34"/>
  <c r="AE969" i="34"/>
  <c r="AE970" i="34"/>
  <c r="AD975" i="34"/>
  <c r="AD981" i="34"/>
  <c r="AC986" i="34"/>
  <c r="AC997" i="34"/>
  <c r="AC998" i="34"/>
  <c r="AC999" i="34"/>
  <c r="AD1000" i="34"/>
  <c r="AE1002" i="34"/>
  <c r="AD1003" i="34"/>
  <c r="AC1006" i="34"/>
  <c r="AC1010" i="34"/>
  <c r="AC1011" i="34"/>
  <c r="AC1012" i="34"/>
  <c r="AC826" i="34"/>
  <c r="AE905" i="34"/>
  <c r="AD915" i="34"/>
  <c r="AE929" i="34"/>
  <c r="AD939" i="34"/>
  <c r="AE953" i="34"/>
  <c r="AE957" i="34"/>
  <c r="AC959" i="34"/>
  <c r="AE963" i="34"/>
  <c r="AC968" i="34"/>
  <c r="AC974" i="34"/>
  <c r="AE975" i="34"/>
  <c r="AE981" i="34"/>
  <c r="AD986" i="34"/>
  <c r="AD997" i="34"/>
  <c r="AD998" i="34"/>
  <c r="AD999" i="34"/>
  <c r="AE1000" i="34"/>
  <c r="AE1003" i="34"/>
  <c r="AC1005" i="34"/>
  <c r="AD1006" i="34"/>
  <c r="AD1010" i="34"/>
  <c r="AD1011" i="34"/>
  <c r="AD1012" i="34"/>
  <c r="AC1023" i="34"/>
  <c r="AD1024" i="34"/>
  <c r="AE1025" i="34"/>
  <c r="AC1057" i="34"/>
  <c r="AE1058" i="34"/>
  <c r="AD1080" i="34"/>
  <c r="AC1093" i="34"/>
  <c r="AE1094" i="34"/>
  <c r="AD1099" i="34"/>
  <c r="AE1101" i="34"/>
  <c r="AC1118" i="34"/>
  <c r="AE1119" i="34"/>
  <c r="AD1125" i="34"/>
  <c r="AE1126" i="34"/>
  <c r="AE1127" i="34"/>
  <c r="AE1128" i="34"/>
  <c r="AE1132" i="34"/>
  <c r="AE1135" i="34"/>
  <c r="AC1143" i="34"/>
  <c r="AE1144" i="34"/>
  <c r="AC840" i="34"/>
  <c r="AC866" i="34"/>
  <c r="AD872" i="34"/>
  <c r="AC875" i="34"/>
  <c r="AE878" i="34"/>
  <c r="AC891" i="34"/>
  <c r="AC897" i="34"/>
  <c r="AC901" i="34"/>
  <c r="AC907" i="34"/>
  <c r="AD926" i="34"/>
  <c r="AC935" i="34"/>
  <c r="AE939" i="34"/>
  <c r="AC943" i="34"/>
  <c r="AD959" i="34"/>
  <c r="AD968" i="34"/>
  <c r="AD974" i="34"/>
  <c r="AC980" i="34"/>
  <c r="AC985" i="34"/>
  <c r="AE986" i="34"/>
  <c r="AC994" i="34"/>
  <c r="AC996" i="34"/>
  <c r="AE997" i="34"/>
  <c r="AE998" i="34"/>
  <c r="AE999" i="34"/>
  <c r="AD1005" i="34"/>
  <c r="AE1006" i="34"/>
  <c r="AE1010" i="34"/>
  <c r="AE1011" i="34"/>
  <c r="AE1012" i="34"/>
  <c r="AC1022" i="34"/>
  <c r="AD1023" i="34"/>
  <c r="AE1024" i="34"/>
  <c r="AC1056" i="34"/>
  <c r="AD1057" i="34"/>
  <c r="AC1066" i="34"/>
  <c r="AC1071" i="34"/>
  <c r="AC1072" i="34"/>
  <c r="AC1073" i="34"/>
  <c r="AC1076" i="34"/>
  <c r="AC1078" i="34"/>
  <c r="AC1079" i="34"/>
  <c r="AE1080" i="34"/>
  <c r="AC1085" i="34"/>
  <c r="AD1093" i="34"/>
  <c r="AE1099" i="34"/>
  <c r="AD1118" i="34"/>
  <c r="AE1125" i="34"/>
  <c r="AE855" i="34"/>
  <c r="AE866" i="34"/>
  <c r="AE907" i="34"/>
  <c r="AE917" i="34"/>
  <c r="AD935" i="34"/>
  <c r="AD943" i="34"/>
  <c r="AC950" i="34"/>
  <c r="AE959" i="34"/>
  <c r="AD962" i="34"/>
  <c r="AE968" i="34"/>
  <c r="AE974" i="34"/>
  <c r="AD980" i="34"/>
  <c r="AD985" i="34"/>
  <c r="AC987" i="34"/>
  <c r="AC992" i="34"/>
  <c r="AC993" i="34"/>
  <c r="AD994" i="34"/>
  <c r="AD996" i="34"/>
  <c r="AE1005" i="34"/>
  <c r="AC1019" i="34"/>
  <c r="AC1021" i="34"/>
  <c r="AD1022" i="34"/>
  <c r="AE1023" i="34"/>
  <c r="AC880" i="34"/>
  <c r="AC909" i="34"/>
  <c r="AD912" i="34"/>
  <c r="AD921" i="34"/>
  <c r="AC928" i="34"/>
  <c r="AC931" i="34"/>
  <c r="AE933" i="34"/>
  <c r="AD938" i="34"/>
  <c r="AC949" i="34"/>
  <c r="AE950" i="34"/>
  <c r="AC955" i="34"/>
  <c r="AE961" i="34"/>
  <c r="AE962" i="34"/>
  <c r="AC973" i="34"/>
  <c r="AC978" i="34"/>
  <c r="AC979" i="34"/>
  <c r="AE980" i="34"/>
  <c r="AE985" i="34"/>
  <c r="AD987" i="34"/>
  <c r="AD992" i="34"/>
  <c r="AD993" i="34"/>
  <c r="AE994" i="34"/>
  <c r="AE996" i="34"/>
  <c r="AC1018" i="34"/>
  <c r="AD1019" i="34"/>
  <c r="AD1021" i="34"/>
  <c r="AE1022" i="34"/>
  <c r="AC1034" i="34"/>
  <c r="AC1035" i="34"/>
  <c r="AD1025" i="34"/>
  <c r="AE1062" i="34"/>
  <c r="AD1068" i="34"/>
  <c r="AD1077" i="34"/>
  <c r="AE1083" i="34"/>
  <c r="AE1091" i="34"/>
  <c r="AE1100" i="34"/>
  <c r="AD1105" i="34"/>
  <c r="AE1116" i="34"/>
  <c r="AC1125" i="34"/>
  <c r="AC1129" i="34"/>
  <c r="AD1130" i="34"/>
  <c r="AC1136" i="34"/>
  <c r="AD1137" i="34"/>
  <c r="AD1142" i="34"/>
  <c r="AC1145" i="34"/>
  <c r="AD1146" i="34"/>
  <c r="AD1155" i="34"/>
  <c r="AE1162" i="34"/>
  <c r="AD1167" i="34"/>
  <c r="AC1168" i="34"/>
  <c r="AC1176" i="34"/>
  <c r="AD1179" i="34"/>
  <c r="AD1056" i="34"/>
  <c r="AD1058" i="34"/>
  <c r="AC1064" i="34"/>
  <c r="AE1068" i="34"/>
  <c r="AD1071" i="34"/>
  <c r="AD1076" i="34"/>
  <c r="AE1077" i="34"/>
  <c r="AC1086" i="34"/>
  <c r="AD1124" i="34"/>
  <c r="AE1129" i="34"/>
  <c r="AE1130" i="34"/>
  <c r="AE1136" i="34"/>
  <c r="AE1137" i="34"/>
  <c r="AE1142" i="34"/>
  <c r="AE1145" i="34"/>
  <c r="AE1146" i="34"/>
  <c r="AC1154" i="34"/>
  <c r="AE1155" i="34"/>
  <c r="AC1166" i="34"/>
  <c r="AE1167" i="34"/>
  <c r="AD1168" i="34"/>
  <c r="AC1169" i="34"/>
  <c r="AC1173" i="34"/>
  <c r="AC1175" i="34"/>
  <c r="AD1176" i="34"/>
  <c r="AE1179" i="34"/>
  <c r="AC1180" i="34"/>
  <c r="AD1181" i="34"/>
  <c r="AD1182" i="34"/>
  <c r="AC1193" i="34"/>
  <c r="AE1194" i="34"/>
  <c r="AE1203" i="34"/>
  <c r="AE1208" i="34"/>
  <c r="AE1213" i="34"/>
  <c r="AE1220" i="34"/>
  <c r="AC1223" i="34"/>
  <c r="AD1236" i="34"/>
  <c r="AD1237" i="34"/>
  <c r="AE1056" i="34"/>
  <c r="AD1064" i="34"/>
  <c r="AE1071" i="34"/>
  <c r="AE1076" i="34"/>
  <c r="AC1082" i="34"/>
  <c r="AD1085" i="34"/>
  <c r="AD1086" i="34"/>
  <c r="AC1090" i="34"/>
  <c r="AC1103" i="34"/>
  <c r="AC1111" i="34"/>
  <c r="AC1113" i="34"/>
  <c r="AC1115" i="34"/>
  <c r="AC1121" i="34"/>
  <c r="AE1124" i="34"/>
  <c r="AC1141" i="34"/>
  <c r="AD1154" i="34"/>
  <c r="AC1160" i="34"/>
  <c r="AC1161" i="34"/>
  <c r="AD1166" i="34"/>
  <c r="AE1168" i="34"/>
  <c r="AD1169" i="34"/>
  <c r="AC1053" i="34"/>
  <c r="AD1082" i="34"/>
  <c r="AE1085" i="34"/>
  <c r="AE1086" i="34"/>
  <c r="AC1087" i="34"/>
  <c r="AD1090" i="34"/>
  <c r="AE1093" i="34"/>
  <c r="AC1096" i="34"/>
  <c r="AC1099" i="34"/>
  <c r="AD1103" i="34"/>
  <c r="AD1104" i="34"/>
  <c r="AD1111" i="34"/>
  <c r="AD1113" i="34"/>
  <c r="AD1115" i="34"/>
  <c r="AE1118" i="34"/>
  <c r="AD1121" i="34"/>
  <c r="AC1128" i="34"/>
  <c r="AC1135" i="34"/>
  <c r="AD1141" i="34"/>
  <c r="AC1144" i="34"/>
  <c r="AD1160" i="34"/>
  <c r="AD1161" i="34"/>
  <c r="AE1166" i="34"/>
  <c r="AE1169" i="34"/>
  <c r="AE1173" i="34"/>
  <c r="AD1174" i="34"/>
  <c r="AE1175" i="34"/>
  <c r="AE1180" i="34"/>
  <c r="AD1189" i="34"/>
  <c r="AD1191" i="34"/>
  <c r="AC1192" i="34"/>
  <c r="AE1193" i="34"/>
  <c r="AD1202" i="34"/>
  <c r="AD1207" i="34"/>
  <c r="AD1211" i="34"/>
  <c r="AD1212" i="34"/>
  <c r="AD1219" i="34"/>
  <c r="AE1223" i="34"/>
  <c r="AD1227" i="34"/>
  <c r="AD1228" i="34"/>
  <c r="AC1229" i="34"/>
  <c r="AC1235" i="34"/>
  <c r="AD1241" i="34"/>
  <c r="AD1245" i="34"/>
  <c r="AE1252" i="34"/>
  <c r="AD1253" i="34"/>
  <c r="AD1257" i="34"/>
  <c r="AD1261" i="34"/>
  <c r="AC1278" i="34"/>
  <c r="AC1279" i="34"/>
  <c r="AC1294" i="34"/>
  <c r="AC1295" i="34"/>
  <c r="AD1296" i="34"/>
  <c r="AD1297" i="34"/>
  <c r="AD1298" i="34"/>
  <c r="AD1299" i="34"/>
  <c r="AE1300" i="34"/>
  <c r="AD1314" i="34"/>
  <c r="AD1315" i="34"/>
  <c r="AD1316" i="34"/>
  <c r="AD1317" i="34"/>
  <c r="AD1318" i="34"/>
  <c r="AD1319" i="34"/>
  <c r="AE1334" i="34"/>
  <c r="AD1335" i="34"/>
  <c r="AD1066" i="34"/>
  <c r="AD1079" i="34"/>
  <c r="AD1087" i="34"/>
  <c r="AE1090" i="34"/>
  <c r="AD1096" i="34"/>
  <c r="AC1097" i="34"/>
  <c r="AD1098" i="34"/>
  <c r="AE1104" i="34"/>
  <c r="AC1109" i="34"/>
  <c r="AE1111" i="34"/>
  <c r="AE1113" i="34"/>
  <c r="AC1114" i="34"/>
  <c r="AE1115" i="34"/>
  <c r="AE1121" i="34"/>
  <c r="AD1128" i="34"/>
  <c r="AD1135" i="34"/>
  <c r="AC1140" i="34"/>
  <c r="AE1141" i="34"/>
  <c r="AD1144" i="34"/>
  <c r="AC1151" i="34"/>
  <c r="AC1152" i="34"/>
  <c r="AD1153" i="34"/>
  <c r="AE1160" i="34"/>
  <c r="AE1161" i="34"/>
  <c r="AC1165" i="34"/>
  <c r="AC1172" i="34"/>
  <c r="AE1174" i="34"/>
  <c r="AC1188" i="34"/>
  <c r="AE1189" i="34"/>
  <c r="AE1191" i="34"/>
  <c r="AD1192" i="34"/>
  <c r="AE1202" i="34"/>
  <c r="AE1207" i="34"/>
  <c r="AE1211" i="34"/>
  <c r="AE1212" i="34"/>
  <c r="AE1219" i="34"/>
  <c r="AE1227" i="34"/>
  <c r="AE1228" i="34"/>
  <c r="AD1229" i="34"/>
  <c r="AC1230" i="34"/>
  <c r="AD1235" i="34"/>
  <c r="AE1241" i="34"/>
  <c r="AE1026" i="34"/>
  <c r="AD1061" i="34"/>
  <c r="AE1066" i="34"/>
  <c r="AC1070" i="34"/>
  <c r="AE1079" i="34"/>
  <c r="AE1087" i="34"/>
  <c r="AC1088" i="34"/>
  <c r="AC1089" i="34"/>
  <c r="AE1096" i="34"/>
  <c r="AE1097" i="34"/>
  <c r="AE1098" i="34"/>
  <c r="AD1109" i="34"/>
  <c r="AC1112" i="34"/>
  <c r="AD1114" i="34"/>
  <c r="AC1127" i="34"/>
  <c r="AC1133" i="34"/>
  <c r="AD1134" i="34"/>
  <c r="AD1140" i="34"/>
  <c r="AD1151" i="34"/>
  <c r="AE1152" i="34"/>
  <c r="AE1153" i="34"/>
  <c r="AC1164" i="34"/>
  <c r="AD1165" i="34"/>
  <c r="AC1171" i="34"/>
  <c r="AD1172" i="34"/>
  <c r="AC1187" i="34"/>
  <c r="AD1188" i="34"/>
  <c r="AE1192" i="34"/>
  <c r="AC1197" i="34"/>
  <c r="AC1201" i="34"/>
  <c r="AC1206" i="34"/>
  <c r="AC1210" i="34"/>
  <c r="AC1218" i="34"/>
  <c r="AC1222" i="34"/>
  <c r="AC1226" i="34"/>
  <c r="AC1055" i="34"/>
  <c r="AC1063" i="34"/>
  <c r="AD1070" i="34"/>
  <c r="AC1074" i="34"/>
  <c r="AC1075" i="34"/>
  <c r="AC1084" i="34"/>
  <c r="AD1088" i="34"/>
  <c r="AE1089" i="34"/>
  <c r="AC1092" i="34"/>
  <c r="AC1095" i="34"/>
  <c r="AD1102" i="34"/>
  <c r="AE1109" i="34"/>
  <c r="AD1112" i="34"/>
  <c r="AC1117" i="34"/>
  <c r="AD1127" i="34"/>
  <c r="AE1133" i="34"/>
  <c r="AE1134" i="34"/>
  <c r="AE1140" i="34"/>
  <c r="AD1164" i="34"/>
  <c r="AE1165" i="34"/>
  <c r="AD1171" i="34"/>
  <c r="AE1172" i="34"/>
  <c r="AC1024" i="34"/>
  <c r="AD1055" i="34"/>
  <c r="AE1070" i="34"/>
  <c r="AD1073" i="34"/>
  <c r="AD1074" i="34"/>
  <c r="AD1075" i="34"/>
  <c r="AE1081" i="34"/>
  <c r="AD1084" i="34"/>
  <c r="AD1092" i="34"/>
  <c r="AE1095" i="34"/>
  <c r="AE1102" i="34"/>
  <c r="AC1107" i="34"/>
  <c r="AC1110" i="34"/>
  <c r="AD1117" i="34"/>
  <c r="AC1139" i="34"/>
  <c r="AD1143" i="34"/>
  <c r="AC1150" i="34"/>
  <c r="AC1158" i="34"/>
  <c r="AC1159" i="34"/>
  <c r="AE1164" i="34"/>
  <c r="AE1171" i="34"/>
  <c r="AC1186" i="34"/>
  <c r="AE1187" i="34"/>
  <c r="AE1057" i="34"/>
  <c r="AC1069" i="34"/>
  <c r="AE1073" i="34"/>
  <c r="AE1074" i="34"/>
  <c r="AE1075" i="34"/>
  <c r="AD1078" i="34"/>
  <c r="AE1084" i="34"/>
  <c r="AE1092" i="34"/>
  <c r="AD1107" i="34"/>
  <c r="AC1108" i="34"/>
  <c r="AD1110" i="34"/>
  <c r="AE1117" i="34"/>
  <c r="AC1126" i="34"/>
  <c r="AC1132" i="34"/>
  <c r="AE1139" i="34"/>
  <c r="AE1143" i="34"/>
  <c r="AC1147" i="34"/>
  <c r="AD1150" i="34"/>
  <c r="AD1158" i="34"/>
  <c r="AD1159" i="34"/>
  <c r="AC1163" i="34"/>
  <c r="AC1177" i="34"/>
  <c r="AC1185" i="34"/>
  <c r="AD1186" i="34"/>
  <c r="AD1196" i="34"/>
  <c r="AC1198" i="34"/>
  <c r="AC1199" i="34"/>
  <c r="AC1200" i="34"/>
  <c r="AC1204" i="34"/>
  <c r="AC1205" i="34"/>
  <c r="AC1209" i="34"/>
  <c r="AC1214" i="34"/>
  <c r="AE1215" i="34"/>
  <c r="AC1216" i="34"/>
  <c r="AC1217" i="34"/>
  <c r="AC1221" i="34"/>
  <c r="AD1225" i="34"/>
  <c r="AE1231" i="34"/>
  <c r="AE1232" i="34"/>
  <c r="AE1233" i="34"/>
  <c r="AE1234" i="34"/>
  <c r="AC1239" i="34"/>
  <c r="AC1243" i="34"/>
  <c r="AC1247" i="34"/>
  <c r="AD1248" i="34"/>
  <c r="AC1065" i="34"/>
  <c r="AD1069" i="34"/>
  <c r="AE1078" i="34"/>
  <c r="AC1101" i="34"/>
  <c r="AE1107" i="34"/>
  <c r="AD1108" i="34"/>
  <c r="AC1122" i="34"/>
  <c r="AD1126" i="34"/>
  <c r="AD1132" i="34"/>
  <c r="AD1147" i="34"/>
  <c r="AD1148" i="34"/>
  <c r="AC1149" i="34"/>
  <c r="AE1150" i="34"/>
  <c r="AC1156" i="34"/>
  <c r="AC1157" i="34"/>
  <c r="AE1158" i="34"/>
  <c r="AE1159" i="34"/>
  <c r="AD1163" i="34"/>
  <c r="AC1170" i="34"/>
  <c r="AD1177" i="34"/>
  <c r="AC1178" i="34"/>
  <c r="AC1183" i="34"/>
  <c r="AD1185" i="34"/>
  <c r="AE1186" i="34"/>
  <c r="AC1195" i="34"/>
  <c r="AE1196" i="34"/>
  <c r="AD1198" i="34"/>
  <c r="AD1199" i="34"/>
  <c r="AD1200" i="34"/>
  <c r="AD1204" i="34"/>
  <c r="AD1205" i="34"/>
  <c r="AD1209" i="34"/>
  <c r="AD1214" i="34"/>
  <c r="AD1216" i="34"/>
  <c r="AD1217" i="34"/>
  <c r="AD1221" i="34"/>
  <c r="AE1225" i="34"/>
  <c r="AD1239" i="34"/>
  <c r="AD1243" i="34"/>
  <c r="AD1247" i="34"/>
  <c r="AE1248" i="34"/>
  <c r="AD1255" i="34"/>
  <c r="AD1259" i="34"/>
  <c r="AC1264" i="34"/>
  <c r="AD1265" i="34"/>
  <c r="AC1266" i="34"/>
  <c r="AE1268" i="34"/>
  <c r="AE1270" i="34"/>
  <c r="AE1271" i="34"/>
  <c r="AE1289" i="34"/>
  <c r="AE1290" i="34"/>
  <c r="AC1054" i="34"/>
  <c r="AD1065" i="34"/>
  <c r="AE1069" i="34"/>
  <c r="AD1072" i="34"/>
  <c r="AC1083" i="34"/>
  <c r="AC1091" i="34"/>
  <c r="AC1094" i="34"/>
  <c r="AD1101" i="34"/>
  <c r="AC1106" i="34"/>
  <c r="AE1108" i="34"/>
  <c r="AC1116" i="34"/>
  <c r="AC1119" i="34"/>
  <c r="AD1122" i="34"/>
  <c r="AD1131" i="34"/>
  <c r="AD1138" i="34"/>
  <c r="AE1148" i="34"/>
  <c r="AD1149" i="34"/>
  <c r="AD1156" i="34"/>
  <c r="AD1157" i="34"/>
  <c r="AD1170" i="34"/>
  <c r="AE1177" i="34"/>
  <c r="AD1178" i="34"/>
  <c r="AD1183" i="34"/>
  <c r="AC1184" i="34"/>
  <c r="AE1185" i="34"/>
  <c r="AD1195" i="34"/>
  <c r="AE1198" i="34"/>
  <c r="AE1199" i="34"/>
  <c r="AE1200" i="34"/>
  <c r="AE1204" i="34"/>
  <c r="AE1205" i="34"/>
  <c r="AE1209" i="34"/>
  <c r="AE1214" i="34"/>
  <c r="AE1216" i="34"/>
  <c r="AE1217" i="34"/>
  <c r="AE1221" i="34"/>
  <c r="AC1224" i="34"/>
  <c r="AE1239" i="34"/>
  <c r="AE1243" i="34"/>
  <c r="AE1247" i="34"/>
  <c r="AC1249" i="34"/>
  <c r="AD1054" i="34"/>
  <c r="AC1068" i="34"/>
  <c r="AE1072" i="34"/>
  <c r="AC1077" i="34"/>
  <c r="AC1080" i="34"/>
  <c r="AD1083" i="34"/>
  <c r="AD1091" i="34"/>
  <c r="AD1094" i="34"/>
  <c r="AD1100" i="34"/>
  <c r="AC1105" i="34"/>
  <c r="AD1106" i="34"/>
  <c r="AD1116" i="34"/>
  <c r="AD1119" i="34"/>
  <c r="AE1122" i="34"/>
  <c r="AE1131" i="34"/>
  <c r="AE1138" i="34"/>
  <c r="AC1142" i="34"/>
  <c r="AE1149" i="34"/>
  <c r="AC1155" i="34"/>
  <c r="AE1156" i="34"/>
  <c r="AE1157" i="34"/>
  <c r="AD1162" i="34"/>
  <c r="AC1167" i="34"/>
  <c r="AE1170" i="34"/>
  <c r="AE1178" i="34"/>
  <c r="AC1179" i="34"/>
  <c r="AE1183" i="34"/>
  <c r="AD1184" i="34"/>
  <c r="AC1194" i="34"/>
  <c r="AE1195" i="34"/>
  <c r="AE1176" i="34"/>
  <c r="AE1182" i="34"/>
  <c r="AD1208" i="34"/>
  <c r="AC1212" i="34"/>
  <c r="AD1230" i="34"/>
  <c r="AD1231" i="34"/>
  <c r="AD1234" i="34"/>
  <c r="AE1254" i="34"/>
  <c r="AE1257" i="34"/>
  <c r="AE1260" i="34"/>
  <c r="AE1264" i="34"/>
  <c r="AD1272" i="34"/>
  <c r="AD1278" i="34"/>
  <c r="AE1279" i="34"/>
  <c r="AE1280" i="34"/>
  <c r="AE1281" i="34"/>
  <c r="AC1291" i="34"/>
  <c r="AC1299" i="34"/>
  <c r="AC1305" i="34"/>
  <c r="AE1306" i="34"/>
  <c r="AC1311" i="34"/>
  <c r="AE1312" i="34"/>
  <c r="AC1325" i="34"/>
  <c r="AD1326" i="34"/>
  <c r="AE1327" i="34"/>
  <c r="AD1329" i="34"/>
  <c r="AE1338" i="34"/>
  <c r="AD1339" i="34"/>
  <c r="AC1342" i="34"/>
  <c r="AE1348" i="34"/>
  <c r="AD1349" i="34"/>
  <c r="AE1356" i="34"/>
  <c r="AD1357" i="34"/>
  <c r="AC1358" i="34"/>
  <c r="AE1363" i="34"/>
  <c r="AD1364" i="34"/>
  <c r="AC1365" i="34"/>
  <c r="AE1371" i="34"/>
  <c r="AD1372" i="34"/>
  <c r="AC1373" i="34"/>
  <c r="AE1378" i="34"/>
  <c r="AC1379" i="34"/>
  <c r="AD1386" i="34"/>
  <c r="AC1387" i="34"/>
  <c r="AC1394" i="34"/>
  <c r="AD1187" i="34"/>
  <c r="AC1189" i="34"/>
  <c r="AD1218" i="34"/>
  <c r="AE1230" i="34"/>
  <c r="AC1245" i="34"/>
  <c r="AC1269" i="34"/>
  <c r="AE1272" i="34"/>
  <c r="AC1277" i="34"/>
  <c r="AE1278" i="34"/>
  <c r="AD1291" i="34"/>
  <c r="AC1298" i="34"/>
  <c r="AE1299" i="34"/>
  <c r="AD1305" i="34"/>
  <c r="AD1311" i="34"/>
  <c r="AC1323" i="34"/>
  <c r="AC1324" i="34"/>
  <c r="AD1325" i="34"/>
  <c r="AE1326" i="34"/>
  <c r="AE1329" i="34"/>
  <c r="AC1330" i="34"/>
  <c r="AE1339" i="34"/>
  <c r="AD1342" i="34"/>
  <c r="AE1349" i="34"/>
  <c r="AC1350" i="34"/>
  <c r="AE1357" i="34"/>
  <c r="AD1358" i="34"/>
  <c r="AE1364" i="34"/>
  <c r="AD1365" i="34"/>
  <c r="AE1372" i="34"/>
  <c r="AD1373" i="34"/>
  <c r="AD1379" i="34"/>
  <c r="AC1380" i="34"/>
  <c r="AE1386" i="34"/>
  <c r="AD1387" i="34"/>
  <c r="AC1388" i="34"/>
  <c r="AD1394" i="34"/>
  <c r="AC1395" i="34"/>
  <c r="AD1197" i="34"/>
  <c r="AD1206" i="34"/>
  <c r="AC1215" i="34"/>
  <c r="AE1218" i="34"/>
  <c r="AD1223" i="34"/>
  <c r="AE1245" i="34"/>
  <c r="AC1256" i="34"/>
  <c r="AD1269" i="34"/>
  <c r="AC1271" i="34"/>
  <c r="AD1277" i="34"/>
  <c r="AE1291" i="34"/>
  <c r="AC1297" i="34"/>
  <c r="AE1298" i="34"/>
  <c r="AC1303" i="34"/>
  <c r="AC1304" i="34"/>
  <c r="AE1305" i="34"/>
  <c r="AC1310" i="34"/>
  <c r="AE1311" i="34"/>
  <c r="AC1322" i="34"/>
  <c r="AD1323" i="34"/>
  <c r="AD1324" i="34"/>
  <c r="AE1325" i="34"/>
  <c r="AD1330" i="34"/>
  <c r="AC1331" i="34"/>
  <c r="AE1342" i="34"/>
  <c r="AC1343" i="34"/>
  <c r="AD1350" i="34"/>
  <c r="AE1358" i="34"/>
  <c r="AC1359" i="34"/>
  <c r="AE1365" i="34"/>
  <c r="AC1366" i="34"/>
  <c r="AE1373" i="34"/>
  <c r="AC1374" i="34"/>
  <c r="AC1174" i="34"/>
  <c r="AC1191" i="34"/>
  <c r="AE1197" i="34"/>
  <c r="AE1206" i="34"/>
  <c r="AC1213" i="34"/>
  <c r="AD1215" i="34"/>
  <c r="AE1229" i="34"/>
  <c r="AC1233" i="34"/>
  <c r="AC1242" i="34"/>
  <c r="AC1252" i="34"/>
  <c r="AC1253" i="34"/>
  <c r="AD1256" i="34"/>
  <c r="AC1259" i="34"/>
  <c r="AE1269" i="34"/>
  <c r="AC1270" i="34"/>
  <c r="AD1271" i="34"/>
  <c r="AC1276" i="34"/>
  <c r="AE1277" i="34"/>
  <c r="AC1290" i="34"/>
  <c r="AC1296" i="34"/>
  <c r="AE1297" i="34"/>
  <c r="AD1303" i="34"/>
  <c r="AD1304" i="34"/>
  <c r="AD1310" i="34"/>
  <c r="AC1321" i="34"/>
  <c r="AD1322" i="34"/>
  <c r="AE1323" i="34"/>
  <c r="AE1324" i="34"/>
  <c r="AE1330" i="34"/>
  <c r="AD1331" i="34"/>
  <c r="AC1332" i="34"/>
  <c r="AD1343" i="34"/>
  <c r="AE1350" i="34"/>
  <c r="AC1351" i="34"/>
  <c r="AD1359" i="34"/>
  <c r="AD1366" i="34"/>
  <c r="AD1374" i="34"/>
  <c r="AE1380" i="34"/>
  <c r="AD1381" i="34"/>
  <c r="AC1382" i="34"/>
  <c r="AE1388" i="34"/>
  <c r="AD1389" i="34"/>
  <c r="AE1395" i="34"/>
  <c r="AD1396" i="34"/>
  <c r="AC1397" i="34"/>
  <c r="AE1404" i="34"/>
  <c r="AC1405" i="34"/>
  <c r="AC1181" i="34"/>
  <c r="AC1202" i="34"/>
  <c r="AC1211" i="34"/>
  <c r="AD1213" i="34"/>
  <c r="AD1226" i="34"/>
  <c r="AD1233" i="34"/>
  <c r="AC1240" i="34"/>
  <c r="AD1242" i="34"/>
  <c r="AC1251" i="34"/>
  <c r="AD1252" i="34"/>
  <c r="AE1253" i="34"/>
  <c r="AE1256" i="34"/>
  <c r="AE1259" i="34"/>
  <c r="AD1270" i="34"/>
  <c r="AD1276" i="34"/>
  <c r="AC1287" i="34"/>
  <c r="AC1288" i="34"/>
  <c r="AC1289" i="34"/>
  <c r="AD1290" i="34"/>
  <c r="AE1296" i="34"/>
  <c r="AE1303" i="34"/>
  <c r="AE1304" i="34"/>
  <c r="AC1309" i="34"/>
  <c r="AE1310" i="34"/>
  <c r="AC1319" i="34"/>
  <c r="AC1320" i="34"/>
  <c r="AD1321" i="34"/>
  <c r="AE1322" i="34"/>
  <c r="AE1331" i="34"/>
  <c r="AD1332" i="34"/>
  <c r="AC1333" i="34"/>
  <c r="AC1334" i="34"/>
  <c r="AC1335" i="34"/>
  <c r="AC1336" i="34"/>
  <c r="AE1343" i="34"/>
  <c r="AD1351" i="34"/>
  <c r="AE1359" i="34"/>
  <c r="AC1360" i="34"/>
  <c r="AE1366" i="34"/>
  <c r="AC1367" i="34"/>
  <c r="AE1374" i="34"/>
  <c r="AC1375" i="34"/>
  <c r="AE1381" i="34"/>
  <c r="AD1382" i="34"/>
  <c r="AE1181" i="34"/>
  <c r="AD1193" i="34"/>
  <c r="AE1226" i="34"/>
  <c r="AE1235" i="34"/>
  <c r="AD1240" i="34"/>
  <c r="AE1242" i="34"/>
  <c r="AC1244" i="34"/>
  <c r="AD1251" i="34"/>
  <c r="AC1268" i="34"/>
  <c r="AE1276" i="34"/>
  <c r="AC1286" i="34"/>
  <c r="AD1287" i="34"/>
  <c r="AD1288" i="34"/>
  <c r="AD1289" i="34"/>
  <c r="AD1295" i="34"/>
  <c r="AC1302" i="34"/>
  <c r="AD1309" i="34"/>
  <c r="AC1318" i="34"/>
  <c r="AE1319" i="34"/>
  <c r="AD1320" i="34"/>
  <c r="AE1321" i="34"/>
  <c r="AE1332" i="34"/>
  <c r="AD1333" i="34"/>
  <c r="AD1334" i="34"/>
  <c r="AE1335" i="34"/>
  <c r="AD1336" i="34"/>
  <c r="AC1344" i="34"/>
  <c r="AE1351" i="34"/>
  <c r="AC1352" i="34"/>
  <c r="AD1360" i="34"/>
  <c r="AD1367" i="34"/>
  <c r="AC1368" i="34"/>
  <c r="AD1224" i="34"/>
  <c r="AC1228" i="34"/>
  <c r="AC1237" i="34"/>
  <c r="AE1240" i="34"/>
  <c r="AD1244" i="34"/>
  <c r="AC1246" i="34"/>
  <c r="AE1251" i="34"/>
  <c r="AC1258" i="34"/>
  <c r="AD1268" i="34"/>
  <c r="AC1275" i="34"/>
  <c r="AC1285" i="34"/>
  <c r="AD1286" i="34"/>
  <c r="AE1287" i="34"/>
  <c r="AE1288" i="34"/>
  <c r="AD1294" i="34"/>
  <c r="AE1295" i="34"/>
  <c r="AD1302" i="34"/>
  <c r="AC1308" i="34"/>
  <c r="AE1309" i="34"/>
  <c r="AC1317" i="34"/>
  <c r="AE1318" i="34"/>
  <c r="AE1320" i="34"/>
  <c r="AE1333" i="34"/>
  <c r="AE1336" i="34"/>
  <c r="AD1344" i="34"/>
  <c r="AD1175" i="34"/>
  <c r="AE1188" i="34"/>
  <c r="AC1203" i="34"/>
  <c r="AC1219" i="34"/>
  <c r="AE1224" i="34"/>
  <c r="AC1232" i="34"/>
  <c r="AE1237" i="34"/>
  <c r="AE1244" i="34"/>
  <c r="AD1246" i="34"/>
  <c r="AC1250" i="34"/>
  <c r="AC1255" i="34"/>
  <c r="AD1258" i="34"/>
  <c r="AC1261" i="34"/>
  <c r="AD1275" i="34"/>
  <c r="AC1284" i="34"/>
  <c r="AD1285" i="34"/>
  <c r="AE1286" i="34"/>
  <c r="AC1293" i="34"/>
  <c r="AE1294" i="34"/>
  <c r="AC1301" i="34"/>
  <c r="AE1302" i="34"/>
  <c r="AD1308" i="34"/>
  <c r="AC1316" i="34"/>
  <c r="AE1317" i="34"/>
  <c r="AC1337" i="34"/>
  <c r="AE1344" i="34"/>
  <c r="AC1345" i="34"/>
  <c r="AE1352" i="34"/>
  <c r="AD1353" i="34"/>
  <c r="AD1361" i="34"/>
  <c r="AD1173" i="34"/>
  <c r="AD1203" i="34"/>
  <c r="AC1207" i="34"/>
  <c r="AD1232" i="34"/>
  <c r="AE1246" i="34"/>
  <c r="AD1249" i="34"/>
  <c r="AD1250" i="34"/>
  <c r="AE1255" i="34"/>
  <c r="AE1258" i="34"/>
  <c r="AE1261" i="34"/>
  <c r="AC1267" i="34"/>
  <c r="AC1273" i="34"/>
  <c r="AC1274" i="34"/>
  <c r="AE1275" i="34"/>
  <c r="AC1283" i="34"/>
  <c r="AD1284" i="34"/>
  <c r="AE1285" i="34"/>
  <c r="AD1293" i="34"/>
  <c r="AD1301" i="34"/>
  <c r="AC1307" i="34"/>
  <c r="AE1308" i="34"/>
  <c r="AC1313" i="34"/>
  <c r="AC1315" i="34"/>
  <c r="AE1316" i="34"/>
  <c r="AD1337" i="34"/>
  <c r="AD1345" i="34"/>
  <c r="AE1353" i="34"/>
  <c r="AC1354" i="34"/>
  <c r="AE1361" i="34"/>
  <c r="AD1369" i="34"/>
  <c r="AE1376" i="34"/>
  <c r="AC1377" i="34"/>
  <c r="AE1384" i="34"/>
  <c r="AE1392" i="34"/>
  <c r="AD1399" i="34"/>
  <c r="AC1400" i="34"/>
  <c r="AD1194" i="34"/>
  <c r="AC1196" i="34"/>
  <c r="AD1222" i="34"/>
  <c r="AE1249" i="34"/>
  <c r="AE1250" i="34"/>
  <c r="AC1265" i="34"/>
  <c r="AD1266" i="34"/>
  <c r="AD1267" i="34"/>
  <c r="AD1273" i="34"/>
  <c r="AD1274" i="34"/>
  <c r="AC1282" i="34"/>
  <c r="AD1283" i="34"/>
  <c r="AE1284" i="34"/>
  <c r="AC1292" i="34"/>
  <c r="AE1293" i="34"/>
  <c r="AE1301" i="34"/>
  <c r="AD1307" i="34"/>
  <c r="AD1313" i="34"/>
  <c r="AC1314" i="34"/>
  <c r="AE1315" i="34"/>
  <c r="AC1328" i="34"/>
  <c r="AE1337" i="34"/>
  <c r="AE1345" i="34"/>
  <c r="AD1354" i="34"/>
  <c r="AC1355" i="34"/>
  <c r="AC1362" i="34"/>
  <c r="AE1369" i="34"/>
  <c r="AC1370" i="34"/>
  <c r="AD1377" i="34"/>
  <c r="AC1385" i="34"/>
  <c r="AC1393" i="34"/>
  <c r="AE1399" i="34"/>
  <c r="AD1400" i="34"/>
  <c r="AC1401" i="34"/>
  <c r="AE1407" i="34"/>
  <c r="AD1408" i="34"/>
  <c r="AE1415" i="34"/>
  <c r="AC1416" i="34"/>
  <c r="AD1201" i="34"/>
  <c r="AD1210" i="34"/>
  <c r="AC1220" i="34"/>
  <c r="AE1222" i="34"/>
  <c r="AC1227" i="34"/>
  <c r="AC1236" i="34"/>
  <c r="AC1254" i="34"/>
  <c r="AC1260" i="34"/>
  <c r="AE1265" i="34"/>
  <c r="AE1266" i="34"/>
  <c r="AE1267" i="34"/>
  <c r="AE1273" i="34"/>
  <c r="AE1274" i="34"/>
  <c r="AC1280" i="34"/>
  <c r="AC1281" i="34"/>
  <c r="AD1282" i="34"/>
  <c r="AE1283" i="34"/>
  <c r="AD1292" i="34"/>
  <c r="AC1300" i="34"/>
  <c r="AC1306" i="34"/>
  <c r="AE1307" i="34"/>
  <c r="AC1312" i="34"/>
  <c r="AE1313" i="34"/>
  <c r="AE1314" i="34"/>
  <c r="AC1327" i="34"/>
  <c r="AD1328" i="34"/>
  <c r="AC1338" i="34"/>
  <c r="AC1348" i="34"/>
  <c r="AE1354" i="34"/>
  <c r="AD1355" i="34"/>
  <c r="AC1356" i="34"/>
  <c r="AD1362" i="34"/>
  <c r="AC1363" i="34"/>
  <c r="AD1180" i="34"/>
  <c r="AC1182" i="34"/>
  <c r="AE1184" i="34"/>
  <c r="AE1201" i="34"/>
  <c r="AC1208" i="34"/>
  <c r="AE1210" i="34"/>
  <c r="AD1220" i="34"/>
  <c r="AC1225" i="34"/>
  <c r="AC1231" i="34"/>
  <c r="AC1234" i="34"/>
  <c r="AE1236" i="34"/>
  <c r="AC1241" i="34"/>
  <c r="AC1248" i="34"/>
  <c r="AD1254" i="34"/>
  <c r="AC1257" i="34"/>
  <c r="AD1260" i="34"/>
  <c r="AD1264" i="34"/>
  <c r="AC1272" i="34"/>
  <c r="AD1279" i="34"/>
  <c r="AD1280" i="34"/>
  <c r="AD1281" i="34"/>
  <c r="AE1282" i="34"/>
  <c r="AE1292" i="34"/>
  <c r="AD1300" i="34"/>
  <c r="AD1306" i="34"/>
  <c r="AD1312" i="34"/>
  <c r="AC1326" i="34"/>
  <c r="AD1327" i="34"/>
  <c r="AE1328" i="34"/>
  <c r="AC1329" i="34"/>
  <c r="AD1338" i="34"/>
  <c r="AC1339" i="34"/>
  <c r="AD1348" i="34"/>
  <c r="AC1349" i="34"/>
  <c r="AE1355" i="34"/>
  <c r="AD1356" i="34"/>
  <c r="AC1357" i="34"/>
  <c r="AE1362" i="34"/>
  <c r="AD1363" i="34"/>
  <c r="AC1364" i="34"/>
  <c r="AE1370" i="34"/>
  <c r="AD1371" i="34"/>
  <c r="AC1372" i="34"/>
  <c r="AE1367" i="34"/>
  <c r="AD1385" i="34"/>
  <c r="AC1392" i="34"/>
  <c r="AE1393" i="34"/>
  <c r="AC1402" i="34"/>
  <c r="AC1403" i="34"/>
  <c r="AC1404" i="34"/>
  <c r="AE1414" i="34"/>
  <c r="AE1416" i="34"/>
  <c r="AD1417" i="34"/>
  <c r="AC1425" i="34"/>
  <c r="AE1432" i="34"/>
  <c r="AC1433" i="34"/>
  <c r="AE1446" i="34"/>
  <c r="AE1447" i="34"/>
  <c r="AE1448" i="34"/>
  <c r="AE1449" i="34"/>
  <c r="AE1450" i="34"/>
  <c r="AE1451" i="34"/>
  <c r="AE1452" i="34"/>
  <c r="AE1453" i="34"/>
  <c r="AE1454" i="34"/>
  <c r="AE1455" i="34"/>
  <c r="AE1456" i="34"/>
  <c r="AD1457" i="34"/>
  <c r="AD1458" i="34"/>
  <c r="AD1459" i="34"/>
  <c r="AD1460" i="34"/>
  <c r="AD1461" i="34"/>
  <c r="AD1462" i="34"/>
  <c r="AD1463" i="34"/>
  <c r="AD1464" i="34"/>
  <c r="AD1465" i="34"/>
  <c r="AD1466" i="34"/>
  <c r="AC1467" i="34"/>
  <c r="AC1468" i="34"/>
  <c r="AC1469" i="34"/>
  <c r="AC1470" i="34"/>
  <c r="AC1471" i="34"/>
  <c r="AC1472" i="34"/>
  <c r="AC1473" i="34"/>
  <c r="AC1474" i="34"/>
  <c r="AC1475" i="34"/>
  <c r="AD1486" i="34"/>
  <c r="AE1487" i="34"/>
  <c r="AE1488" i="34"/>
  <c r="AD1501" i="34"/>
  <c r="AE1505" i="34"/>
  <c r="AD1508" i="34"/>
  <c r="AE1509" i="34"/>
  <c r="AD1513" i="34"/>
  <c r="AE1535" i="34"/>
  <c r="AC1371" i="34"/>
  <c r="AC1384" i="34"/>
  <c r="AE1385" i="34"/>
  <c r="AC1390" i="34"/>
  <c r="AC1391" i="34"/>
  <c r="AD1392" i="34"/>
  <c r="AD1401" i="34"/>
  <c r="AD1402" i="34"/>
  <c r="AD1403" i="34"/>
  <c r="AD1404" i="34"/>
  <c r="AD1405" i="34"/>
  <c r="AC1406" i="34"/>
  <c r="AE1417" i="34"/>
  <c r="AC1418" i="34"/>
  <c r="AD1425" i="34"/>
  <c r="AD1433" i="34"/>
  <c r="AE1457" i="34"/>
  <c r="AE1458" i="34"/>
  <c r="AE1459" i="34"/>
  <c r="AE1460" i="34"/>
  <c r="AE1461" i="34"/>
  <c r="AE1462" i="34"/>
  <c r="AE1463" i="34"/>
  <c r="AE1464" i="34"/>
  <c r="AE1465" i="34"/>
  <c r="AE1466" i="34"/>
  <c r="AD1467" i="34"/>
  <c r="AD1468" i="34"/>
  <c r="AD1469" i="34"/>
  <c r="AD1470" i="34"/>
  <c r="AD1471" i="34"/>
  <c r="AD1472" i="34"/>
  <c r="AD1473" i="34"/>
  <c r="AD1474" i="34"/>
  <c r="AD1475" i="34"/>
  <c r="AC1480" i="34"/>
  <c r="AC1481" i="34"/>
  <c r="AE1486" i="34"/>
  <c r="AE1501" i="34"/>
  <c r="AC1504" i="34"/>
  <c r="AE1508" i="34"/>
  <c r="AE1513" i="34"/>
  <c r="AC1519" i="34"/>
  <c r="AC1520" i="34"/>
  <c r="AC1521" i="34"/>
  <c r="AC1522" i="34"/>
  <c r="AC1532" i="34"/>
  <c r="AC1533" i="34"/>
  <c r="AC1534" i="34"/>
  <c r="AE1558" i="34"/>
  <c r="AD1352" i="34"/>
  <c r="AE1379" i="34"/>
  <c r="AC1383" i="34"/>
  <c r="AD1384" i="34"/>
  <c r="AC1389" i="34"/>
  <c r="AD1390" i="34"/>
  <c r="AD1391" i="34"/>
  <c r="AE1401" i="34"/>
  <c r="AE1402" i="34"/>
  <c r="AE1403" i="34"/>
  <c r="AE1405" i="34"/>
  <c r="AD1406" i="34"/>
  <c r="AD1418" i="34"/>
  <c r="AC1419" i="34"/>
  <c r="AE1425" i="34"/>
  <c r="AC1426" i="34"/>
  <c r="AE1433" i="34"/>
  <c r="AC1434" i="34"/>
  <c r="AE1467" i="34"/>
  <c r="AE1468" i="34"/>
  <c r="AE1469" i="34"/>
  <c r="AE1470" i="34"/>
  <c r="AE1471" i="34"/>
  <c r="AE1472" i="34"/>
  <c r="AE1473" i="34"/>
  <c r="AE1474" i="34"/>
  <c r="AE1475" i="34"/>
  <c r="AC1476" i="34"/>
  <c r="AD1480" i="34"/>
  <c r="AD1481" i="34"/>
  <c r="AC1485" i="34"/>
  <c r="AC1491" i="34"/>
  <c r="AD1504" i="34"/>
  <c r="AC1507" i="34"/>
  <c r="AC1512" i="34"/>
  <c r="AD1519" i="34"/>
  <c r="AD1520" i="34"/>
  <c r="AD1521" i="34"/>
  <c r="AD1522" i="34"/>
  <c r="AD1383" i="34"/>
  <c r="AE1389" i="34"/>
  <c r="AE1390" i="34"/>
  <c r="AE1391" i="34"/>
  <c r="AD1397" i="34"/>
  <c r="AC1398" i="34"/>
  <c r="AE1400" i="34"/>
  <c r="AE1406" i="34"/>
  <c r="AC1407" i="34"/>
  <c r="AC1408" i="34"/>
  <c r="AC1409" i="34"/>
  <c r="AE1418" i="34"/>
  <c r="AD1419" i="34"/>
  <c r="AC1420" i="34"/>
  <c r="AD1426" i="34"/>
  <c r="AD1434" i="34"/>
  <c r="AD1476" i="34"/>
  <c r="AE1480" i="34"/>
  <c r="AE1481" i="34"/>
  <c r="AD1485" i="34"/>
  <c r="AD1491" i="34"/>
  <c r="AC1493" i="34"/>
  <c r="AC1494" i="34"/>
  <c r="AC1495" i="34"/>
  <c r="AC1500" i="34"/>
  <c r="AC1361" i="34"/>
  <c r="AC1378" i="34"/>
  <c r="AE1382" i="34"/>
  <c r="AE1383" i="34"/>
  <c r="AE1397" i="34"/>
  <c r="AD1398" i="34"/>
  <c r="AC1399" i="34"/>
  <c r="AD1407" i="34"/>
  <c r="AE1408" i="34"/>
  <c r="AD1409" i="34"/>
  <c r="AC1410" i="34"/>
  <c r="AE1419" i="34"/>
  <c r="AD1420" i="34"/>
  <c r="AE1426" i="34"/>
  <c r="AC1427" i="34"/>
  <c r="AE1434" i="34"/>
  <c r="AC1435" i="34"/>
  <c r="AE1476" i="34"/>
  <c r="AC1477" i="34"/>
  <c r="AC1478" i="34"/>
  <c r="AC1479" i="34"/>
  <c r="AE1485" i="34"/>
  <c r="AE1491" i="34"/>
  <c r="AD1493" i="34"/>
  <c r="AD1494" i="34"/>
  <c r="AD1495" i="34"/>
  <c r="AC1496" i="34"/>
  <c r="AC1498" i="34"/>
  <c r="AC1499" i="34"/>
  <c r="AD1500" i="34"/>
  <c r="AC1503" i="34"/>
  <c r="AE1507" i="34"/>
  <c r="AE1512" i="34"/>
  <c r="AC1517" i="34"/>
  <c r="AC1518" i="34"/>
  <c r="AE1523" i="34"/>
  <c r="AE1524" i="34"/>
  <c r="AE1525" i="34"/>
  <c r="AE1526" i="34"/>
  <c r="AD1527" i="34"/>
  <c r="AD1528" i="34"/>
  <c r="AC1529" i="34"/>
  <c r="AC1530" i="34"/>
  <c r="AC1531" i="34"/>
  <c r="AD1370" i="34"/>
  <c r="AD1378" i="34"/>
  <c r="AD1388" i="34"/>
  <c r="AC1396" i="34"/>
  <c r="AE1398" i="34"/>
  <c r="AE1409" i="34"/>
  <c r="AD1410" i="34"/>
  <c r="AC1411" i="34"/>
  <c r="AE1420" i="34"/>
  <c r="AD1427" i="34"/>
  <c r="AD1435" i="34"/>
  <c r="AD1477" i="34"/>
  <c r="AD1478" i="34"/>
  <c r="AD1479" i="34"/>
  <c r="AC1484" i="34"/>
  <c r="AE1493" i="34"/>
  <c r="AE1494" i="34"/>
  <c r="AE1495" i="34"/>
  <c r="AD1496" i="34"/>
  <c r="AD1498" i="34"/>
  <c r="AD1499" i="34"/>
  <c r="AE1500" i="34"/>
  <c r="AD1503" i="34"/>
  <c r="AC1511" i="34"/>
  <c r="AD1517" i="34"/>
  <c r="AD1518" i="34"/>
  <c r="AC1369" i="34"/>
  <c r="AC1376" i="34"/>
  <c r="AE1377" i="34"/>
  <c r="AE1396" i="34"/>
  <c r="AE1410" i="34"/>
  <c r="AD1411" i="34"/>
  <c r="AC1412" i="34"/>
  <c r="AC1421" i="34"/>
  <c r="AE1427" i="34"/>
  <c r="AC1428" i="34"/>
  <c r="AE1435" i="34"/>
  <c r="AE1477" i="34"/>
  <c r="AE1478" i="34"/>
  <c r="AE1479" i="34"/>
  <c r="AD1484" i="34"/>
  <c r="AC1489" i="34"/>
  <c r="AC1490" i="34"/>
  <c r="AE1496" i="34"/>
  <c r="AC1497" i="34"/>
  <c r="AE1498" i="34"/>
  <c r="AE1499" i="34"/>
  <c r="AE1503" i="34"/>
  <c r="AC1506" i="34"/>
  <c r="AD1511" i="34"/>
  <c r="AE1517" i="34"/>
  <c r="AE1518" i="34"/>
  <c r="AE1529" i="34"/>
  <c r="AE1530" i="34"/>
  <c r="AE1531" i="34"/>
  <c r="AC1539" i="34"/>
  <c r="AC1540" i="34"/>
  <c r="AC1541" i="34"/>
  <c r="AC1542" i="34"/>
  <c r="AC1543" i="34"/>
  <c r="AC1544" i="34"/>
  <c r="AE1562" i="34"/>
  <c r="AD1563" i="34"/>
  <c r="AD1564" i="34"/>
  <c r="AE1575" i="34"/>
  <c r="AC1581" i="34"/>
  <c r="AC1582" i="34"/>
  <c r="AC1583" i="34"/>
  <c r="AE1586" i="34"/>
  <c r="AE1590" i="34"/>
  <c r="AD1595" i="34"/>
  <c r="AD1596" i="34"/>
  <c r="AD1597" i="34"/>
  <c r="AD1598" i="34"/>
  <c r="AD1599" i="34"/>
  <c r="AD1600" i="34"/>
  <c r="AD1601" i="34"/>
  <c r="AD1602" i="34"/>
  <c r="AD1375" i="34"/>
  <c r="AD1376" i="34"/>
  <c r="AC1381" i="34"/>
  <c r="AE1411" i="34"/>
  <c r="AD1412" i="34"/>
  <c r="AD1421" i="34"/>
  <c r="AC1422" i="34"/>
  <c r="AD1428" i="34"/>
  <c r="AC1429" i="34"/>
  <c r="AE1360" i="34"/>
  <c r="AD1368" i="34"/>
  <c r="AE1375" i="34"/>
  <c r="AE1387" i="34"/>
  <c r="AD1395" i="34"/>
  <c r="AE1412" i="34"/>
  <c r="AC1413" i="34"/>
  <c r="AE1421" i="34"/>
  <c r="AD1422" i="34"/>
  <c r="AC1423" i="34"/>
  <c r="AE1428" i="34"/>
  <c r="AD1429" i="34"/>
  <c r="AC1430" i="34"/>
  <c r="AD1436" i="34"/>
  <c r="AD1437" i="34"/>
  <c r="AC1438" i="34"/>
  <c r="AC1439" i="34"/>
  <c r="AC1440" i="34"/>
  <c r="AC1441" i="34"/>
  <c r="AC1442" i="34"/>
  <c r="AC1482" i="34"/>
  <c r="AC1483" i="34"/>
  <c r="AE1489" i="34"/>
  <c r="AE1490" i="34"/>
  <c r="AE1497" i="34"/>
  <c r="AD1502" i="34"/>
  <c r="AE1506" i="34"/>
  <c r="AC1515" i="34"/>
  <c r="AC1516" i="34"/>
  <c r="AD1536" i="34"/>
  <c r="AD1537" i="34"/>
  <c r="AD1538" i="34"/>
  <c r="AE1539" i="34"/>
  <c r="AE1540" i="34"/>
  <c r="AE1541" i="34"/>
  <c r="AE1542" i="34"/>
  <c r="AE1543" i="34"/>
  <c r="AE1544" i="34"/>
  <c r="AD1545" i="34"/>
  <c r="AD1546" i="34"/>
  <c r="AD1547" i="34"/>
  <c r="AD1548" i="34"/>
  <c r="AC1549" i="34"/>
  <c r="AC1550" i="34"/>
  <c r="AC1553" i="34"/>
  <c r="AC1554" i="34"/>
  <c r="AC1555" i="34"/>
  <c r="AD1561" i="34"/>
  <c r="AC1568" i="34"/>
  <c r="AE1581" i="34"/>
  <c r="AE1582" i="34"/>
  <c r="AE1583" i="34"/>
  <c r="AD1589" i="34"/>
  <c r="AD1593" i="34"/>
  <c r="AD1594" i="34"/>
  <c r="AD1605" i="34"/>
  <c r="AC1608" i="34"/>
  <c r="AC1609" i="34"/>
  <c r="AE1618" i="34"/>
  <c r="AE1626" i="34"/>
  <c r="AE1629" i="34"/>
  <c r="AD1632" i="34"/>
  <c r="AC1641" i="34"/>
  <c r="AE1646" i="34"/>
  <c r="AD1651" i="34"/>
  <c r="AD1652" i="34"/>
  <c r="AD1653" i="34"/>
  <c r="AC1353" i="34"/>
  <c r="AE1368" i="34"/>
  <c r="AD1413" i="34"/>
  <c r="AE1422" i="34"/>
  <c r="AD1423" i="34"/>
  <c r="AC1424" i="34"/>
  <c r="AE1429" i="34"/>
  <c r="AD1430" i="34"/>
  <c r="AC1431" i="34"/>
  <c r="AE1436" i="34"/>
  <c r="AE1437" i="34"/>
  <c r="AD1438" i="34"/>
  <c r="AD1439" i="34"/>
  <c r="AD1440" i="34"/>
  <c r="AD1441" i="34"/>
  <c r="AD1442" i="34"/>
  <c r="AC1443" i="34"/>
  <c r="AC1444" i="34"/>
  <c r="AC1445" i="34"/>
  <c r="AD1482" i="34"/>
  <c r="AD1483" i="34"/>
  <c r="AE1502" i="34"/>
  <c r="AC1510" i="34"/>
  <c r="AC1514" i="34"/>
  <c r="AD1515" i="34"/>
  <c r="AD1516" i="34"/>
  <c r="AE1536" i="34"/>
  <c r="AE1537" i="34"/>
  <c r="AE1538" i="34"/>
  <c r="AE1545" i="34"/>
  <c r="AE1546" i="34"/>
  <c r="AE1547" i="34"/>
  <c r="AE1548" i="34"/>
  <c r="AD1549" i="34"/>
  <c r="AD1550" i="34"/>
  <c r="AC1551" i="34"/>
  <c r="AC1552" i="34"/>
  <c r="AD1553" i="34"/>
  <c r="AD1554" i="34"/>
  <c r="AD1555" i="34"/>
  <c r="AE1561" i="34"/>
  <c r="AD1568" i="34"/>
  <c r="AC1574" i="34"/>
  <c r="AC1578" i="34"/>
  <c r="AC1579" i="34"/>
  <c r="AC1580" i="34"/>
  <c r="AE1589" i="34"/>
  <c r="AE1593" i="34"/>
  <c r="AE1594" i="34"/>
  <c r="AE1605" i="34"/>
  <c r="AD1608" i="34"/>
  <c r="AD1609" i="34"/>
  <c r="AC1610" i="34"/>
  <c r="AC1611" i="34"/>
  <c r="AC1386" i="34"/>
  <c r="AE1413" i="34"/>
  <c r="AC1414" i="34"/>
  <c r="AC1415" i="34"/>
  <c r="AE1423" i="34"/>
  <c r="AD1424" i="34"/>
  <c r="AE1430" i="34"/>
  <c r="AD1431" i="34"/>
  <c r="AC1432" i="34"/>
  <c r="AE1438" i="34"/>
  <c r="AE1439" i="34"/>
  <c r="AE1440" i="34"/>
  <c r="AE1441" i="34"/>
  <c r="AE1442" i="34"/>
  <c r="AD1443" i="34"/>
  <c r="AD1444" i="34"/>
  <c r="AD1445" i="34"/>
  <c r="AC1446" i="34"/>
  <c r="AC1447" i="34"/>
  <c r="AC1448" i="34"/>
  <c r="AC1449" i="34"/>
  <c r="AC1450" i="34"/>
  <c r="AC1451" i="34"/>
  <c r="AC1452" i="34"/>
  <c r="AC1453" i="34"/>
  <c r="AC1454" i="34"/>
  <c r="AC1455" i="34"/>
  <c r="AC1456" i="34"/>
  <c r="AE1482" i="34"/>
  <c r="AE1483" i="34"/>
  <c r="AC1487" i="34"/>
  <c r="AC1488" i="34"/>
  <c r="AC1505" i="34"/>
  <c r="AC1509" i="34"/>
  <c r="AD1510" i="34"/>
  <c r="AD1514" i="34"/>
  <c r="AE1515" i="34"/>
  <c r="AE1516" i="34"/>
  <c r="AC1535" i="34"/>
  <c r="AE1549" i="34"/>
  <c r="AE1550" i="34"/>
  <c r="AD1551" i="34"/>
  <c r="AD1552" i="34"/>
  <c r="AE1553" i="34"/>
  <c r="AE1554" i="34"/>
  <c r="AE1555" i="34"/>
  <c r="AC1556" i="34"/>
  <c r="AC1557" i="34"/>
  <c r="AC1559" i="34"/>
  <c r="AC1560" i="34"/>
  <c r="AE1568" i="34"/>
  <c r="AC1573" i="34"/>
  <c r="AD1574" i="34"/>
  <c r="AC1577" i="34"/>
  <c r="AD1578" i="34"/>
  <c r="AD1579" i="34"/>
  <c r="AD1580" i="34"/>
  <c r="AC1588" i="34"/>
  <c r="AC1592" i="34"/>
  <c r="AC1604" i="34"/>
  <c r="AE1608" i="34"/>
  <c r="AE1609" i="34"/>
  <c r="AD1610" i="34"/>
  <c r="AD1611" i="34"/>
  <c r="AD1615" i="34"/>
  <c r="AD1616" i="34"/>
  <c r="AD1617" i="34"/>
  <c r="AD1625" i="34"/>
  <c r="AC1628" i="34"/>
  <c r="AE1641" i="34"/>
  <c r="AC1645" i="34"/>
  <c r="AC1650" i="34"/>
  <c r="AD1380" i="34"/>
  <c r="AD1393" i="34"/>
  <c r="AE1394" i="34"/>
  <c r="AD1414" i="34"/>
  <c r="AD1415" i="34"/>
  <c r="AD1416" i="34"/>
  <c r="AC1417" i="34"/>
  <c r="AE1424" i="34"/>
  <c r="AE1431" i="34"/>
  <c r="AD1432" i="34"/>
  <c r="AE1443" i="34"/>
  <c r="AE1444" i="34"/>
  <c r="AE1445" i="34"/>
  <c r="AD1446" i="34"/>
  <c r="AD1447" i="34"/>
  <c r="AD1448" i="34"/>
  <c r="AD1449" i="34"/>
  <c r="AD1450" i="34"/>
  <c r="AD1451" i="34"/>
  <c r="AD1452" i="34"/>
  <c r="AD1453" i="34"/>
  <c r="AD1454" i="34"/>
  <c r="AD1455" i="34"/>
  <c r="AD1456" i="34"/>
  <c r="AC1457" i="34"/>
  <c r="AC1458" i="34"/>
  <c r="AC1459" i="34"/>
  <c r="AC1460" i="34"/>
  <c r="AC1461" i="34"/>
  <c r="AC1462" i="34"/>
  <c r="AC1463" i="34"/>
  <c r="AC1464" i="34"/>
  <c r="AC1465" i="34"/>
  <c r="AC1466" i="34"/>
  <c r="AC1486" i="34"/>
  <c r="AD1487" i="34"/>
  <c r="AD1488" i="34"/>
  <c r="AC1501" i="34"/>
  <c r="AD1505" i="34"/>
  <c r="AC1508" i="34"/>
  <c r="AD1509" i="34"/>
  <c r="AE1510" i="34"/>
  <c r="AC1513" i="34"/>
  <c r="AE1514" i="34"/>
  <c r="AD1535" i="34"/>
  <c r="AD1507" i="34"/>
  <c r="AE1532" i="34"/>
  <c r="AC1558" i="34"/>
  <c r="AC1561" i="34"/>
  <c r="AE1565" i="34"/>
  <c r="AD1566" i="34"/>
  <c r="AD1575" i="34"/>
  <c r="AE1577" i="34"/>
  <c r="AD1583" i="34"/>
  <c r="AC1587" i="34"/>
  <c r="AE1599" i="34"/>
  <c r="AE1603" i="34"/>
  <c r="AC1605" i="34"/>
  <c r="AC1612" i="34"/>
  <c r="AE1616" i="34"/>
  <c r="AE1622" i="34"/>
  <c r="AE1628" i="34"/>
  <c r="AD1633" i="34"/>
  <c r="AD1634" i="34"/>
  <c r="AD1635" i="34"/>
  <c r="AD1636" i="34"/>
  <c r="AE1651" i="34"/>
  <c r="AE1655" i="34"/>
  <c r="AC1663" i="34"/>
  <c r="AD1664" i="34"/>
  <c r="AD1665" i="34"/>
  <c r="AD1666" i="34"/>
  <c r="AD1667" i="34"/>
  <c r="AD1529" i="34"/>
  <c r="AD1534" i="34"/>
  <c r="AE1552" i="34"/>
  <c r="AD1558" i="34"/>
  <c r="AE1566" i="34"/>
  <c r="AC1572" i="34"/>
  <c r="AD1587" i="34"/>
  <c r="AC1594" i="34"/>
  <c r="AC1598" i="34"/>
  <c r="AD1612" i="34"/>
  <c r="AC1615" i="34"/>
  <c r="AC1625" i="34"/>
  <c r="AE1633" i="34"/>
  <c r="AE1634" i="34"/>
  <c r="AE1635" i="34"/>
  <c r="AE1636" i="34"/>
  <c r="AC1648" i="34"/>
  <c r="AD1663" i="34"/>
  <c r="AE1664" i="34"/>
  <c r="AE1665" i="34"/>
  <c r="AE1666" i="34"/>
  <c r="AE1667" i="34"/>
  <c r="AD1725" i="34"/>
  <c r="AD1726" i="34"/>
  <c r="AC1729" i="34"/>
  <c r="AC1730" i="34"/>
  <c r="AC1740" i="34"/>
  <c r="AD1741" i="34"/>
  <c r="AE1742" i="34"/>
  <c r="AE1743" i="34"/>
  <c r="AC1756" i="34"/>
  <c r="AC1757" i="34"/>
  <c r="AC1758" i="34"/>
  <c r="AC1759" i="34"/>
  <c r="AE1761" i="34"/>
  <c r="AE1779" i="34"/>
  <c r="AE1780" i="34"/>
  <c r="AE1783" i="34"/>
  <c r="AE1787" i="34"/>
  <c r="AD1790" i="34"/>
  <c r="AD1793" i="34"/>
  <c r="AE1799" i="34"/>
  <c r="AE1800" i="34"/>
  <c r="AE1801" i="34"/>
  <c r="AE1802" i="34"/>
  <c r="AE1803" i="34"/>
  <c r="AE1804" i="34"/>
  <c r="AE1813" i="34"/>
  <c r="AC1816" i="34"/>
  <c r="AC1525" i="34"/>
  <c r="AE1534" i="34"/>
  <c r="AD1540" i="34"/>
  <c r="AD1543" i="34"/>
  <c r="AC1546" i="34"/>
  <c r="AD1572" i="34"/>
  <c r="AC1576" i="34"/>
  <c r="AE1587" i="34"/>
  <c r="AC1589" i="34"/>
  <c r="AE1598" i="34"/>
  <c r="AE1612" i="34"/>
  <c r="AE1615" i="34"/>
  <c r="AC1619" i="34"/>
  <c r="AC1621" i="34"/>
  <c r="AE1625" i="34"/>
  <c r="AC1630" i="34"/>
  <c r="AC1643" i="34"/>
  <c r="AC1644" i="34"/>
  <c r="AC1647" i="34"/>
  <c r="AD1648" i="34"/>
  <c r="AC1654" i="34"/>
  <c r="AE1663" i="34"/>
  <c r="AD1490" i="34"/>
  <c r="AE1511" i="34"/>
  <c r="AE1520" i="34"/>
  <c r="AE1522" i="34"/>
  <c r="AD1525" i="34"/>
  <c r="AC1528" i="34"/>
  <c r="AC1564" i="34"/>
  <c r="AC1567" i="34"/>
  <c r="AC1569" i="34"/>
  <c r="AE1572" i="34"/>
  <c r="AD1576" i="34"/>
  <c r="AE1579" i="34"/>
  <c r="AD1582" i="34"/>
  <c r="AC1591" i="34"/>
  <c r="AC1597" i="34"/>
  <c r="AD1619" i="34"/>
  <c r="AC1620" i="34"/>
  <c r="AD1621" i="34"/>
  <c r="AD1630" i="34"/>
  <c r="AC1640" i="34"/>
  <c r="AD1643" i="34"/>
  <c r="AD1644" i="34"/>
  <c r="AD1647" i="34"/>
  <c r="AE1648" i="34"/>
  <c r="AD1650" i="34"/>
  <c r="AD1654" i="34"/>
  <c r="AE1729" i="34"/>
  <c r="AE1730" i="34"/>
  <c r="AD1731" i="34"/>
  <c r="AD1732" i="34"/>
  <c r="AC1739" i="34"/>
  <c r="AE1740" i="34"/>
  <c r="AC1754" i="34"/>
  <c r="AD1755" i="34"/>
  <c r="AE1756" i="34"/>
  <c r="AE1757" i="34"/>
  <c r="AE1758" i="34"/>
  <c r="AE1759" i="34"/>
  <c r="AD1782" i="34"/>
  <c r="AC1785" i="34"/>
  <c r="AD1786" i="34"/>
  <c r="AC1789" i="34"/>
  <c r="AC1792" i="34"/>
  <c r="AC1811" i="34"/>
  <c r="AC1812" i="34"/>
  <c r="AE1816" i="34"/>
  <c r="AE1822" i="34"/>
  <c r="AC1437" i="34"/>
  <c r="AD1497" i="34"/>
  <c r="AE1504" i="34"/>
  <c r="AE1528" i="34"/>
  <c r="AC1537" i="34"/>
  <c r="AD1557" i="34"/>
  <c r="AE1564" i="34"/>
  <c r="AD1567" i="34"/>
  <c r="AD1569" i="34"/>
  <c r="AC1571" i="34"/>
  <c r="AE1576" i="34"/>
  <c r="AD1591" i="34"/>
  <c r="AE1597" i="34"/>
  <c r="AE1619" i="34"/>
  <c r="AD1620" i="34"/>
  <c r="AE1621" i="34"/>
  <c r="AC1627" i="34"/>
  <c r="AE1630" i="34"/>
  <c r="AC1632" i="34"/>
  <c r="AD1640" i="34"/>
  <c r="AE1643" i="34"/>
  <c r="AE1644" i="34"/>
  <c r="AC1646" i="34"/>
  <c r="AE1647" i="34"/>
  <c r="AE1650" i="34"/>
  <c r="AE1654" i="34"/>
  <c r="AC1662" i="34"/>
  <c r="AC1712" i="34"/>
  <c r="AC1713" i="34"/>
  <c r="AC1714" i="34"/>
  <c r="AC1723" i="34"/>
  <c r="AC1724" i="34"/>
  <c r="AE1731" i="34"/>
  <c r="AE1732" i="34"/>
  <c r="AD1739" i="34"/>
  <c r="AE1484" i="34"/>
  <c r="AE1551" i="34"/>
  <c r="AE1557" i="34"/>
  <c r="AD1560" i="34"/>
  <c r="AC1563" i="34"/>
  <c r="AE1567" i="34"/>
  <c r="AE1569" i="34"/>
  <c r="AD1571" i="34"/>
  <c r="AC1585" i="34"/>
  <c r="AC1586" i="34"/>
  <c r="AE1591" i="34"/>
  <c r="AC1593" i="34"/>
  <c r="AC1596" i="34"/>
  <c r="AC1602" i="34"/>
  <c r="AD1604" i="34"/>
  <c r="AC1606" i="34"/>
  <c r="AC1614" i="34"/>
  <c r="AC1618" i="34"/>
  <c r="AE1620" i="34"/>
  <c r="AD1627" i="34"/>
  <c r="AE1632" i="34"/>
  <c r="AC1639" i="34"/>
  <c r="AE1640" i="34"/>
  <c r="AD1646" i="34"/>
  <c r="AC1661" i="34"/>
  <c r="AD1662" i="34"/>
  <c r="AC1676" i="34"/>
  <c r="AC1677" i="34"/>
  <c r="AC1678" i="34"/>
  <c r="AC1679" i="34"/>
  <c r="AC1682" i="34"/>
  <c r="AC1684" i="34"/>
  <c r="AC1685" i="34"/>
  <c r="AC1686" i="34"/>
  <c r="AC1687" i="34"/>
  <c r="AC1689" i="34"/>
  <c r="AC1692" i="34"/>
  <c r="AC1693" i="34"/>
  <c r="AC1694" i="34"/>
  <c r="AC1695" i="34"/>
  <c r="AC1710" i="34"/>
  <c r="AD1712" i="34"/>
  <c r="AD1713" i="34"/>
  <c r="AD1714" i="34"/>
  <c r="AC1716" i="34"/>
  <c r="AC1718" i="34"/>
  <c r="AC1720" i="34"/>
  <c r="AC1722" i="34"/>
  <c r="AD1723" i="34"/>
  <c r="AD1724" i="34"/>
  <c r="AC1728" i="34"/>
  <c r="AE1739" i="34"/>
  <c r="AE1754" i="34"/>
  <c r="AE1785" i="34"/>
  <c r="AE1789" i="34"/>
  <c r="AE1792" i="34"/>
  <c r="AE1811" i="34"/>
  <c r="AE1812" i="34"/>
  <c r="AD1815" i="34"/>
  <c r="AC1819" i="34"/>
  <c r="AC1820" i="34"/>
  <c r="AD1821" i="34"/>
  <c r="AC1829" i="34"/>
  <c r="AD1832" i="34"/>
  <c r="AE1838" i="34"/>
  <c r="AC1841" i="34"/>
  <c r="AC1842" i="34"/>
  <c r="AE1849" i="34"/>
  <c r="AD1512" i="34"/>
  <c r="AC1524" i="34"/>
  <c r="AD1533" i="34"/>
  <c r="AD1539" i="34"/>
  <c r="AD1542" i="34"/>
  <c r="AC1545" i="34"/>
  <c r="AC1548" i="34"/>
  <c r="AE1560" i="34"/>
  <c r="AC1562" i="34"/>
  <c r="AE1563" i="34"/>
  <c r="AE1571" i="34"/>
  <c r="AE1574" i="34"/>
  <c r="AD1581" i="34"/>
  <c r="AC1584" i="34"/>
  <c r="AD1585" i="34"/>
  <c r="AD1586" i="34"/>
  <c r="AE1596" i="34"/>
  <c r="AE1602" i="34"/>
  <c r="AE1604" i="34"/>
  <c r="AD1606" i="34"/>
  <c r="AE1611" i="34"/>
  <c r="AD1614" i="34"/>
  <c r="AD1618" i="34"/>
  <c r="AC1624" i="34"/>
  <c r="AE1627" i="34"/>
  <c r="AC1629" i="34"/>
  <c r="AC1638" i="34"/>
  <c r="AD1639" i="34"/>
  <c r="AC1642" i="34"/>
  <c r="AD1661" i="34"/>
  <c r="AE1662" i="34"/>
  <c r="AC1673" i="34"/>
  <c r="AC1674" i="34"/>
  <c r="AC1675" i="34"/>
  <c r="AD1676" i="34"/>
  <c r="AD1677" i="34"/>
  <c r="AD1678" i="34"/>
  <c r="AD1679" i="34"/>
  <c r="AC1680" i="34"/>
  <c r="AC1681" i="34"/>
  <c r="AD1682" i="34"/>
  <c r="AD1684" i="34"/>
  <c r="AD1685" i="34"/>
  <c r="AD1686" i="34"/>
  <c r="AD1687" i="34"/>
  <c r="AD1689" i="34"/>
  <c r="AD1692" i="34"/>
  <c r="AD1693" i="34"/>
  <c r="AD1694" i="34"/>
  <c r="AD1695" i="34"/>
  <c r="AC1696" i="34"/>
  <c r="AC1698" i="34"/>
  <c r="AC1700" i="34"/>
  <c r="AC1709" i="34"/>
  <c r="AD1710" i="34"/>
  <c r="AE1712" i="34"/>
  <c r="AE1713" i="34"/>
  <c r="AE1714" i="34"/>
  <c r="AD1716" i="34"/>
  <c r="AD1718" i="34"/>
  <c r="AD1720" i="34"/>
  <c r="AD1722" i="34"/>
  <c r="AE1723" i="34"/>
  <c r="AE1724" i="34"/>
  <c r="AD1728" i="34"/>
  <c r="AC1737" i="34"/>
  <c r="AC1738" i="34"/>
  <c r="AC1752" i="34"/>
  <c r="AC1753" i="34"/>
  <c r="AD1524" i="34"/>
  <c r="AC1527" i="34"/>
  <c r="AD1531" i="34"/>
  <c r="AE1533" i="34"/>
  <c r="AD1562" i="34"/>
  <c r="AC1570" i="34"/>
  <c r="AE1578" i="34"/>
  <c r="AD1584" i="34"/>
  <c r="AE1585" i="34"/>
  <c r="AD1588" i="34"/>
  <c r="AC1595" i="34"/>
  <c r="AC1601" i="34"/>
  <c r="AE1606" i="34"/>
  <c r="AE1614" i="34"/>
  <c r="AC1623" i="34"/>
  <c r="AD1624" i="34"/>
  <c r="AD1629" i="34"/>
  <c r="AC1637" i="34"/>
  <c r="AD1638" i="34"/>
  <c r="AE1639" i="34"/>
  <c r="AD1642" i="34"/>
  <c r="AC1649" i="34"/>
  <c r="AC1653" i="34"/>
  <c r="AC1658" i="34"/>
  <c r="AE1661" i="34"/>
  <c r="AD1673" i="34"/>
  <c r="AD1674" i="34"/>
  <c r="AD1675" i="34"/>
  <c r="AE1527" i="34"/>
  <c r="AD1556" i="34"/>
  <c r="AD1559" i="34"/>
  <c r="AD1570" i="34"/>
  <c r="AE1584" i="34"/>
  <c r="AE1588" i="34"/>
  <c r="AC1590" i="34"/>
  <c r="AE1595" i="34"/>
  <c r="AE1601" i="34"/>
  <c r="AC1613" i="34"/>
  <c r="AD1623" i="34"/>
  <c r="AE1624" i="34"/>
  <c r="AC1631" i="34"/>
  <c r="AD1637" i="34"/>
  <c r="AE1638" i="34"/>
  <c r="AE1642" i="34"/>
  <c r="AD1649" i="34"/>
  <c r="AE1653" i="34"/>
  <c r="AC1657" i="34"/>
  <c r="AD1658" i="34"/>
  <c r="AC1668" i="34"/>
  <c r="AE1673" i="34"/>
  <c r="AE1674" i="34"/>
  <c r="AE1675" i="34"/>
  <c r="AE1680" i="34"/>
  <c r="AE1681" i="34"/>
  <c r="AE1696" i="34"/>
  <c r="AE1698" i="34"/>
  <c r="AE1700" i="34"/>
  <c r="AD1701" i="34"/>
  <c r="AD1702" i="34"/>
  <c r="AD1703" i="34"/>
  <c r="AD1704" i="34"/>
  <c r="AD1705" i="34"/>
  <c r="AD1706" i="34"/>
  <c r="AD1707" i="34"/>
  <c r="AD1708" i="34"/>
  <c r="AE1709" i="34"/>
  <c r="AD1736" i="34"/>
  <c r="AE1737" i="34"/>
  <c r="AE1738" i="34"/>
  <c r="AC1749" i="34"/>
  <c r="AC1750" i="34"/>
  <c r="AD1751" i="34"/>
  <c r="AE1752" i="34"/>
  <c r="AE1753" i="34"/>
  <c r="AD1781" i="34"/>
  <c r="AD1784" i="34"/>
  <c r="AD1788" i="34"/>
  <c r="AD1791" i="34"/>
  <c r="AD1798" i="34"/>
  <c r="AC1805" i="34"/>
  <c r="AD1810" i="34"/>
  <c r="AC1814" i="34"/>
  <c r="AE1818" i="34"/>
  <c r="AE1824" i="34"/>
  <c r="AD1489" i="34"/>
  <c r="AC1502" i="34"/>
  <c r="AE1521" i="34"/>
  <c r="AC1536" i="34"/>
  <c r="AE1556" i="34"/>
  <c r="AE1559" i="34"/>
  <c r="AE1570" i="34"/>
  <c r="AD1590" i="34"/>
  <c r="AC1600" i="34"/>
  <c r="AC1607" i="34"/>
  <c r="AE1610" i="34"/>
  <c r="AD1613" i="34"/>
  <c r="AC1617" i="34"/>
  <c r="AE1623" i="34"/>
  <c r="AC1626" i="34"/>
  <c r="AD1631" i="34"/>
  <c r="AE1637" i="34"/>
  <c r="AD1645" i="34"/>
  <c r="AE1649" i="34"/>
  <c r="AC1652" i="34"/>
  <c r="AC1656" i="34"/>
  <c r="AD1657" i="34"/>
  <c r="AE1658" i="34"/>
  <c r="AC1659" i="34"/>
  <c r="AC1660" i="34"/>
  <c r="AD1668" i="34"/>
  <c r="AC1669" i="34"/>
  <c r="AC1670" i="34"/>
  <c r="AC1671" i="34"/>
  <c r="AC1672" i="34"/>
  <c r="AE1701" i="34"/>
  <c r="AE1702" i="34"/>
  <c r="AE1703" i="34"/>
  <c r="AE1704" i="34"/>
  <c r="AE1705" i="34"/>
  <c r="AE1706" i="34"/>
  <c r="AE1707" i="34"/>
  <c r="AE1708" i="34"/>
  <c r="AC1727" i="34"/>
  <c r="AC1733" i="34"/>
  <c r="AC1734" i="34"/>
  <c r="AC1735" i="34"/>
  <c r="AE1736" i="34"/>
  <c r="AC1747" i="34"/>
  <c r="AC1748" i="34"/>
  <c r="AD1749" i="34"/>
  <c r="AD1750" i="34"/>
  <c r="AE1751" i="34"/>
  <c r="AC1765" i="34"/>
  <c r="AC1766" i="34"/>
  <c r="AC1767" i="34"/>
  <c r="AC1768" i="34"/>
  <c r="AC1769" i="34"/>
  <c r="AC1770" i="34"/>
  <c r="AC1771" i="34"/>
  <c r="AC1772" i="34"/>
  <c r="AC1773" i="34"/>
  <c r="AC1774" i="34"/>
  <c r="AE1781" i="34"/>
  <c r="AE1784" i="34"/>
  <c r="AE1788" i="34"/>
  <c r="AE1791" i="34"/>
  <c r="AC1436" i="34"/>
  <c r="AD1506" i="34"/>
  <c r="AE1519" i="34"/>
  <c r="AC1523" i="34"/>
  <c r="AC1526" i="34"/>
  <c r="AD1530" i="34"/>
  <c r="AD1541" i="34"/>
  <c r="AD1544" i="34"/>
  <c r="AC1547" i="34"/>
  <c r="AC1565" i="34"/>
  <c r="AD1573" i="34"/>
  <c r="AD1592" i="34"/>
  <c r="AE1600" i="34"/>
  <c r="AC1603" i="34"/>
  <c r="AD1607" i="34"/>
  <c r="AE1613" i="34"/>
  <c r="AE1617" i="34"/>
  <c r="AC1622" i="34"/>
  <c r="AD1626" i="34"/>
  <c r="AE1631" i="34"/>
  <c r="AE1645" i="34"/>
  <c r="AE1652" i="34"/>
  <c r="AC1655" i="34"/>
  <c r="AD1656" i="34"/>
  <c r="AE1657" i="34"/>
  <c r="AD1659" i="34"/>
  <c r="AD1660" i="34"/>
  <c r="AE1668" i="34"/>
  <c r="AD1669" i="34"/>
  <c r="AD1670" i="34"/>
  <c r="AD1671" i="34"/>
  <c r="AD1672" i="34"/>
  <c r="AD1727" i="34"/>
  <c r="AD1733" i="34"/>
  <c r="AD1734" i="34"/>
  <c r="AD1735" i="34"/>
  <c r="AC1745" i="34"/>
  <c r="AC1746" i="34"/>
  <c r="AD1747" i="34"/>
  <c r="AD1748" i="34"/>
  <c r="AE1749" i="34"/>
  <c r="AE1750" i="34"/>
  <c r="AC1762" i="34"/>
  <c r="AC1763" i="34"/>
  <c r="AD1765" i="34"/>
  <c r="AD1766" i="34"/>
  <c r="AD1767" i="34"/>
  <c r="AD1768" i="34"/>
  <c r="AD1769" i="34"/>
  <c r="AD1770" i="34"/>
  <c r="AD1771" i="34"/>
  <c r="AD1772" i="34"/>
  <c r="AD1773" i="34"/>
  <c r="AD1774" i="34"/>
  <c r="AC1794" i="34"/>
  <c r="AC1795" i="34"/>
  <c r="AC1796" i="34"/>
  <c r="AC1797" i="34"/>
  <c r="AE1805" i="34"/>
  <c r="AD1806" i="34"/>
  <c r="AD1807" i="34"/>
  <c r="AC1808" i="34"/>
  <c r="AC1809" i="34"/>
  <c r="AD1523" i="34"/>
  <c r="AD1526" i="34"/>
  <c r="AD1532" i="34"/>
  <c r="AC1538" i="34"/>
  <c r="AD1565" i="34"/>
  <c r="AC1566" i="34"/>
  <c r="AE1573" i="34"/>
  <c r="AC1575" i="34"/>
  <c r="AD1577" i="34"/>
  <c r="AE1580" i="34"/>
  <c r="AE1592" i="34"/>
  <c r="AC1599" i="34"/>
  <c r="AD1603" i="34"/>
  <c r="AE1607" i="34"/>
  <c r="AC1616" i="34"/>
  <c r="AD1622" i="34"/>
  <c r="AD1628" i="34"/>
  <c r="AC1633" i="34"/>
  <c r="AC1634" i="34"/>
  <c r="AC1635" i="34"/>
  <c r="AC1636" i="34"/>
  <c r="AD1641" i="34"/>
  <c r="AC1651" i="34"/>
  <c r="AD1655" i="34"/>
  <c r="AE1656" i="34"/>
  <c r="AE1659" i="34"/>
  <c r="AE1660" i="34"/>
  <c r="AC1664" i="34"/>
  <c r="AC1665" i="34"/>
  <c r="AC1666" i="34"/>
  <c r="AC1667" i="34"/>
  <c r="AE1669" i="34"/>
  <c r="AE1670" i="34"/>
  <c r="AE1671" i="34"/>
  <c r="AE1672" i="34"/>
  <c r="AE1728" i="34"/>
  <c r="AD1730" i="34"/>
  <c r="AD1740" i="34"/>
  <c r="AC1742" i="34"/>
  <c r="AD1746" i="34"/>
  <c r="AD1753" i="34"/>
  <c r="AC1755" i="34"/>
  <c r="AD1762" i="34"/>
  <c r="AC1779" i="34"/>
  <c r="AE1793" i="34"/>
  <c r="AE1796" i="34"/>
  <c r="AD1800" i="34"/>
  <c r="AD1804" i="34"/>
  <c r="AD1808" i="34"/>
  <c r="AD1817" i="34"/>
  <c r="AD1825" i="34"/>
  <c r="AD1829" i="34"/>
  <c r="AE1837" i="34"/>
  <c r="AE1840" i="34"/>
  <c r="AE1844" i="34"/>
  <c r="AE1862" i="34"/>
  <c r="AC1863" i="34"/>
  <c r="AD1871" i="34"/>
  <c r="AC1872" i="34"/>
  <c r="AE1879" i="34"/>
  <c r="AD1880" i="34"/>
  <c r="AC1881" i="34"/>
  <c r="AE1887" i="34"/>
  <c r="AD1888" i="34"/>
  <c r="AC1889" i="34"/>
  <c r="AE1896" i="34"/>
  <c r="AD1897" i="34"/>
  <c r="AD1903" i="34"/>
  <c r="AC1904" i="34"/>
  <c r="AD1911" i="34"/>
  <c r="AC1912" i="34"/>
  <c r="AE1918" i="34"/>
  <c r="AC1919" i="34"/>
  <c r="AE1926" i="34"/>
  <c r="AD1927" i="34"/>
  <c r="AC1928" i="34"/>
  <c r="AD1933" i="34"/>
  <c r="AC1934" i="34"/>
  <c r="AC1935" i="34"/>
  <c r="AE1718" i="34"/>
  <c r="AD1742" i="34"/>
  <c r="AE1746" i="34"/>
  <c r="AE1755" i="34"/>
  <c r="AE1762" i="34"/>
  <c r="AD1779" i="34"/>
  <c r="AC1788" i="34"/>
  <c r="AC1807" i="34"/>
  <c r="AE1808" i="34"/>
  <c r="AE1817" i="34"/>
  <c r="AD1819" i="34"/>
  <c r="AE1825" i="34"/>
  <c r="AE1829" i="34"/>
  <c r="AC1849" i="34"/>
  <c r="AC1853" i="34"/>
  <c r="AC1854" i="34"/>
  <c r="AC1855" i="34"/>
  <c r="AD1863" i="34"/>
  <c r="AC1864" i="34"/>
  <c r="AE1871" i="34"/>
  <c r="AD1872" i="34"/>
  <c r="AC1873" i="34"/>
  <c r="AE1880" i="34"/>
  <c r="AD1881" i="34"/>
  <c r="AE1888" i="34"/>
  <c r="AD1889" i="34"/>
  <c r="AE1897" i="34"/>
  <c r="AC1898" i="34"/>
  <c r="AE1903" i="34"/>
  <c r="AD1904" i="34"/>
  <c r="AC1905" i="34"/>
  <c r="AE1911" i="34"/>
  <c r="AD1912" i="34"/>
  <c r="AC1913" i="34"/>
  <c r="AD1919" i="34"/>
  <c r="AC1920" i="34"/>
  <c r="AE1927" i="34"/>
  <c r="AD1928" i="34"/>
  <c r="AC1929" i="34"/>
  <c r="AC1932" i="34"/>
  <c r="AE1933" i="34"/>
  <c r="AD1934" i="34"/>
  <c r="AD1935" i="34"/>
  <c r="AC1936" i="34"/>
  <c r="AD1957" i="34"/>
  <c r="AC1958" i="34"/>
  <c r="AE1974" i="34"/>
  <c r="AD1975" i="34"/>
  <c r="AC1976" i="34"/>
  <c r="AE1983" i="34"/>
  <c r="AD1984" i="34"/>
  <c r="AC1985" i="34"/>
  <c r="AE1992" i="34"/>
  <c r="AD1993" i="34"/>
  <c r="AC1994" i="34"/>
  <c r="AE2001" i="34"/>
  <c r="AD2002" i="34"/>
  <c r="AD2003" i="34"/>
  <c r="AE2010" i="34"/>
  <c r="AE2011" i="34"/>
  <c r="AE2012" i="34"/>
  <c r="AE2013" i="34"/>
  <c r="AC2018" i="34"/>
  <c r="AD2019" i="34"/>
  <c r="AC2020" i="34"/>
  <c r="AD2027" i="34"/>
  <c r="AE1676" i="34"/>
  <c r="AE1678" i="34"/>
  <c r="AE1682" i="34"/>
  <c r="AE1685" i="34"/>
  <c r="AE1687" i="34"/>
  <c r="AE1692" i="34"/>
  <c r="AE1694" i="34"/>
  <c r="AE1710" i="34"/>
  <c r="AE1734" i="34"/>
  <c r="AD1738" i="34"/>
  <c r="AD1758" i="34"/>
  <c r="AC1781" i="34"/>
  <c r="AC1791" i="34"/>
  <c r="AD1795" i="34"/>
  <c r="AC1798" i="34"/>
  <c r="AC1799" i="34"/>
  <c r="AC1803" i="34"/>
  <c r="AE1807" i="34"/>
  <c r="AE1819" i="34"/>
  <c r="AC1822" i="34"/>
  <c r="AC1836" i="34"/>
  <c r="AC1839" i="34"/>
  <c r="AC1843" i="34"/>
  <c r="AD1849" i="34"/>
  <c r="AC1852" i="34"/>
  <c r="AD1853" i="34"/>
  <c r="AD1854" i="34"/>
  <c r="AD1855" i="34"/>
  <c r="AC1856" i="34"/>
  <c r="AE1863" i="34"/>
  <c r="AD1864" i="34"/>
  <c r="AC1865" i="34"/>
  <c r="AE1872" i="34"/>
  <c r="AD1873" i="34"/>
  <c r="AE1881" i="34"/>
  <c r="AC1882" i="34"/>
  <c r="AE1889" i="34"/>
  <c r="AC1890" i="34"/>
  <c r="AD1898" i="34"/>
  <c r="AC1899" i="34"/>
  <c r="AD1680" i="34"/>
  <c r="AD1696" i="34"/>
  <c r="AD1700" i="34"/>
  <c r="AC1702" i="34"/>
  <c r="AC1704" i="34"/>
  <c r="AC1706" i="34"/>
  <c r="AC1708" i="34"/>
  <c r="AE1722" i="34"/>
  <c r="AC1726" i="34"/>
  <c r="AC1736" i="34"/>
  <c r="AE1748" i="34"/>
  <c r="AE1765" i="34"/>
  <c r="AE1768" i="34"/>
  <c r="AE1771" i="34"/>
  <c r="AE1774" i="34"/>
  <c r="AC1784" i="34"/>
  <c r="AC1786" i="34"/>
  <c r="AE1795" i="34"/>
  <c r="AE1798" i="34"/>
  <c r="AD1799" i="34"/>
  <c r="AD1803" i="34"/>
  <c r="AC1806" i="34"/>
  <c r="AC1810" i="34"/>
  <c r="AD1822" i="34"/>
  <c r="AC1827" i="34"/>
  <c r="AC1831" i="34"/>
  <c r="AD1836" i="34"/>
  <c r="AD1839" i="34"/>
  <c r="AD1843" i="34"/>
  <c r="AD1852" i="34"/>
  <c r="AE1853" i="34"/>
  <c r="AE1854" i="34"/>
  <c r="AE1855" i="34"/>
  <c r="AD1856" i="34"/>
  <c r="AE1864" i="34"/>
  <c r="AD1865" i="34"/>
  <c r="AE1873" i="34"/>
  <c r="AC1874" i="34"/>
  <c r="AD1882" i="34"/>
  <c r="AC1883" i="34"/>
  <c r="AD1890" i="34"/>
  <c r="AC1891" i="34"/>
  <c r="AE1898" i="34"/>
  <c r="AD1899" i="34"/>
  <c r="AC1900" i="34"/>
  <c r="AE1905" i="34"/>
  <c r="AC1906" i="34"/>
  <c r="AE1913" i="34"/>
  <c r="AC1914" i="34"/>
  <c r="AE1920" i="34"/>
  <c r="AD1921" i="34"/>
  <c r="AC1922" i="34"/>
  <c r="AE1929" i="34"/>
  <c r="AE1932" i="34"/>
  <c r="AE1936" i="34"/>
  <c r="AD1937" i="34"/>
  <c r="AC1938" i="34"/>
  <c r="AC1943" i="34"/>
  <c r="AC1955" i="34"/>
  <c r="AC1956" i="34"/>
  <c r="AE1958" i="34"/>
  <c r="AD1959" i="34"/>
  <c r="AD1960" i="34"/>
  <c r="AC1961" i="34"/>
  <c r="AE1976" i="34"/>
  <c r="AD1977" i="34"/>
  <c r="AE1985" i="34"/>
  <c r="AD1986" i="34"/>
  <c r="AC1987" i="34"/>
  <c r="AE1994" i="34"/>
  <c r="AD2004" i="34"/>
  <c r="AC2005" i="34"/>
  <c r="AE2018" i="34"/>
  <c r="AE2020" i="34"/>
  <c r="AC2021" i="34"/>
  <c r="AC2022" i="34"/>
  <c r="AD2023" i="34"/>
  <c r="AE2034" i="34"/>
  <c r="AC2037" i="34"/>
  <c r="AE1726" i="34"/>
  <c r="AD1729" i="34"/>
  <c r="AC1732" i="34"/>
  <c r="AD1745" i="34"/>
  <c r="AC1761" i="34"/>
  <c r="AE1786" i="34"/>
  <c r="AE1806" i="34"/>
  <c r="AE1810" i="34"/>
  <c r="AD1814" i="34"/>
  <c r="AC1818" i="34"/>
  <c r="AC1824" i="34"/>
  <c r="AD1827" i="34"/>
  <c r="AD1831" i="34"/>
  <c r="AE1836" i="34"/>
  <c r="AE1839" i="34"/>
  <c r="AE1843" i="34"/>
  <c r="AC1848" i="34"/>
  <c r="AE1852" i="34"/>
  <c r="AE1856" i="34"/>
  <c r="AC1857" i="34"/>
  <c r="AE1865" i="34"/>
  <c r="AC1866" i="34"/>
  <c r="AD1874" i="34"/>
  <c r="AC1875" i="34"/>
  <c r="AE1882" i="34"/>
  <c r="AD1883" i="34"/>
  <c r="AC1884" i="34"/>
  <c r="AE1890" i="34"/>
  <c r="AD1891" i="34"/>
  <c r="AC1892" i="34"/>
  <c r="AE1899" i="34"/>
  <c r="AD1900" i="34"/>
  <c r="AD1906" i="34"/>
  <c r="AC1907" i="34"/>
  <c r="AD1914" i="34"/>
  <c r="AE1921" i="34"/>
  <c r="AD1922" i="34"/>
  <c r="AC1931" i="34"/>
  <c r="AE1937" i="34"/>
  <c r="AD1938" i="34"/>
  <c r="AC1939" i="34"/>
  <c r="AC1940" i="34"/>
  <c r="AD1943" i="34"/>
  <c r="AC1944" i="34"/>
  <c r="AC1947" i="34"/>
  <c r="AE1745" i="34"/>
  <c r="AD1752" i="34"/>
  <c r="AD1754" i="34"/>
  <c r="AD1757" i="34"/>
  <c r="AD1761" i="34"/>
  <c r="AC1782" i="34"/>
  <c r="AD1789" i="34"/>
  <c r="AD1794" i="34"/>
  <c r="AC1802" i="34"/>
  <c r="AD1812" i="34"/>
  <c r="AE1814" i="34"/>
  <c r="AD1816" i="34"/>
  <c r="AD1818" i="34"/>
  <c r="AD1824" i="34"/>
  <c r="AE1827" i="34"/>
  <c r="AE1831" i="34"/>
  <c r="AC1833" i="34"/>
  <c r="AC1834" i="34"/>
  <c r="AC1835" i="34"/>
  <c r="AD1848" i="34"/>
  <c r="AD1857" i="34"/>
  <c r="AD1866" i="34"/>
  <c r="AC1867" i="34"/>
  <c r="AE1874" i="34"/>
  <c r="AD1875" i="34"/>
  <c r="AC1876" i="34"/>
  <c r="AE1883" i="34"/>
  <c r="AD1884" i="34"/>
  <c r="AC1885" i="34"/>
  <c r="AE1891" i="34"/>
  <c r="AD1892" i="34"/>
  <c r="AC1893" i="34"/>
  <c r="AE1900" i="34"/>
  <c r="AE1906" i="34"/>
  <c r="AD1907" i="34"/>
  <c r="AC1908" i="34"/>
  <c r="AE1914" i="34"/>
  <c r="AC1915" i="34"/>
  <c r="AE1922" i="34"/>
  <c r="AC1923" i="34"/>
  <c r="AD1931" i="34"/>
  <c r="AE1938" i="34"/>
  <c r="AD1939" i="34"/>
  <c r="AD1940" i="34"/>
  <c r="AC1941" i="34"/>
  <c r="AC1942" i="34"/>
  <c r="AE1943" i="34"/>
  <c r="AD1944" i="34"/>
  <c r="AC1945" i="34"/>
  <c r="AD1947" i="34"/>
  <c r="AC1948" i="34"/>
  <c r="AE1955" i="34"/>
  <c r="AE1956" i="34"/>
  <c r="AE1961" i="34"/>
  <c r="AD1962" i="34"/>
  <c r="AC1963" i="34"/>
  <c r="AD1978" i="34"/>
  <c r="AC1979" i="34"/>
  <c r="AE1987" i="34"/>
  <c r="AD1988" i="34"/>
  <c r="AD1996" i="34"/>
  <c r="AE1716" i="34"/>
  <c r="AE1733" i="34"/>
  <c r="AC1741" i="34"/>
  <c r="AE1782" i="34"/>
  <c r="AD1792" i="34"/>
  <c r="AE1794" i="34"/>
  <c r="AD1802" i="34"/>
  <c r="AD1805" i="34"/>
  <c r="AC1821" i="34"/>
  <c r="AD1833" i="34"/>
  <c r="AD1834" i="34"/>
  <c r="AD1835" i="34"/>
  <c r="AD1842" i="34"/>
  <c r="AE1848" i="34"/>
  <c r="AC1851" i="34"/>
  <c r="AE1857" i="34"/>
  <c r="AC1858" i="34"/>
  <c r="AE1866" i="34"/>
  <c r="AD1867" i="34"/>
  <c r="AC1868" i="34"/>
  <c r="AE1875" i="34"/>
  <c r="AD1876" i="34"/>
  <c r="AC1877" i="34"/>
  <c r="AE1884" i="34"/>
  <c r="AD1885" i="34"/>
  <c r="AE1892" i="34"/>
  <c r="AD1893" i="34"/>
  <c r="AC1901" i="34"/>
  <c r="AE1907" i="34"/>
  <c r="AD1908" i="34"/>
  <c r="AD1915" i="34"/>
  <c r="AC1916" i="34"/>
  <c r="AD1923" i="34"/>
  <c r="AC1924" i="34"/>
  <c r="AE1931" i="34"/>
  <c r="AE1939" i="34"/>
  <c r="AE1940" i="34"/>
  <c r="AD1941" i="34"/>
  <c r="AD1942" i="34"/>
  <c r="AE1944" i="34"/>
  <c r="AD1945" i="34"/>
  <c r="AE1947" i="34"/>
  <c r="AD1948" i="34"/>
  <c r="AC1949" i="34"/>
  <c r="AC1954" i="34"/>
  <c r="AE1962" i="34"/>
  <c r="AD1963" i="34"/>
  <c r="AC1967" i="34"/>
  <c r="AC1971" i="34"/>
  <c r="AE1978" i="34"/>
  <c r="AD1979" i="34"/>
  <c r="AC1980" i="34"/>
  <c r="AE1988" i="34"/>
  <c r="AC1989" i="34"/>
  <c r="AE1996" i="34"/>
  <c r="AC1998" i="34"/>
  <c r="AE2006" i="34"/>
  <c r="AD2007" i="34"/>
  <c r="AD2016" i="34"/>
  <c r="AE2017" i="34"/>
  <c r="AC2025" i="34"/>
  <c r="AE2026" i="34"/>
  <c r="AC2031" i="34"/>
  <c r="AC2032" i="34"/>
  <c r="AC2033" i="34"/>
  <c r="AD2042" i="34"/>
  <c r="AC2043" i="34"/>
  <c r="AC2044" i="34"/>
  <c r="AC2045" i="34"/>
  <c r="AC2046" i="34"/>
  <c r="AC2051" i="34"/>
  <c r="AC2052" i="34"/>
  <c r="AC2053" i="34"/>
  <c r="AC1725" i="34"/>
  <c r="AE1741" i="34"/>
  <c r="AE1747" i="34"/>
  <c r="AE1767" i="34"/>
  <c r="AE1770" i="34"/>
  <c r="AE1773" i="34"/>
  <c r="AD1785" i="34"/>
  <c r="AC1787" i="34"/>
  <c r="AE1821" i="34"/>
  <c r="AC1826" i="34"/>
  <c r="AC1830" i="34"/>
  <c r="AE1833" i="34"/>
  <c r="AE1834" i="34"/>
  <c r="AE1835" i="34"/>
  <c r="AC1838" i="34"/>
  <c r="AD1841" i="34"/>
  <c r="AE1842" i="34"/>
  <c r="AD1851" i="34"/>
  <c r="AD1858" i="34"/>
  <c r="AC1859" i="34"/>
  <c r="AE1867" i="34"/>
  <c r="AD1868" i="34"/>
  <c r="AC1869" i="34"/>
  <c r="AE1876" i="34"/>
  <c r="AD1877" i="34"/>
  <c r="AC1878" i="34"/>
  <c r="AE1885" i="34"/>
  <c r="AC1886" i="34"/>
  <c r="AE1893" i="34"/>
  <c r="AC1894" i="34"/>
  <c r="AD1901" i="34"/>
  <c r="AE1677" i="34"/>
  <c r="AE1679" i="34"/>
  <c r="AE1684" i="34"/>
  <c r="AE1686" i="34"/>
  <c r="AE1689" i="34"/>
  <c r="AE1693" i="34"/>
  <c r="AE1695" i="34"/>
  <c r="AD1709" i="34"/>
  <c r="AE1720" i="34"/>
  <c r="AE1725" i="34"/>
  <c r="AE1727" i="34"/>
  <c r="AC1731" i="34"/>
  <c r="AD1737" i="34"/>
  <c r="AC1743" i="34"/>
  <c r="AD1756" i="34"/>
  <c r="AD1763" i="34"/>
  <c r="AC1780" i="34"/>
  <c r="AD1787" i="34"/>
  <c r="AD1797" i="34"/>
  <c r="AC1801" i="34"/>
  <c r="AD1811" i="34"/>
  <c r="AC1823" i="34"/>
  <c r="AD1826" i="34"/>
  <c r="AD1830" i="34"/>
  <c r="AD1838" i="34"/>
  <c r="AE1841" i="34"/>
  <c r="AC1847" i="34"/>
  <c r="AE1851" i="34"/>
  <c r="AE1858" i="34"/>
  <c r="AD1859" i="34"/>
  <c r="AC1860" i="34"/>
  <c r="AE1868" i="34"/>
  <c r="AD1869" i="34"/>
  <c r="AE1877" i="34"/>
  <c r="AD1878" i="34"/>
  <c r="AD1886" i="34"/>
  <c r="AD1894" i="34"/>
  <c r="AE1901" i="34"/>
  <c r="AD1909" i="34"/>
  <c r="AE1916" i="34"/>
  <c r="AC1917" i="34"/>
  <c r="AE1924" i="34"/>
  <c r="AC1925" i="34"/>
  <c r="AD1946" i="34"/>
  <c r="AE1949" i="34"/>
  <c r="AD1950" i="34"/>
  <c r="AC1951" i="34"/>
  <c r="AE1954" i="34"/>
  <c r="AD1964" i="34"/>
  <c r="AC1965" i="34"/>
  <c r="AE1967" i="34"/>
  <c r="AD1968" i="34"/>
  <c r="AC1969" i="34"/>
  <c r="AE1971" i="34"/>
  <c r="AC1972" i="34"/>
  <c r="AD1681" i="34"/>
  <c r="AD1698" i="34"/>
  <c r="AC1701" i="34"/>
  <c r="AC1703" i="34"/>
  <c r="AC1705" i="34"/>
  <c r="AC1707" i="34"/>
  <c r="AD1743" i="34"/>
  <c r="AE1763" i="34"/>
  <c r="AD1780" i="34"/>
  <c r="AC1783" i="34"/>
  <c r="AE1797" i="34"/>
  <c r="AD1801" i="34"/>
  <c r="AD1809" i="34"/>
  <c r="AC1813" i="34"/>
  <c r="AC1815" i="34"/>
  <c r="AD1823" i="34"/>
  <c r="AE1826" i="34"/>
  <c r="AE1830" i="34"/>
  <c r="AC1846" i="34"/>
  <c r="AD1847" i="34"/>
  <c r="AC1850" i="34"/>
  <c r="AE1859" i="34"/>
  <c r="AD1860" i="34"/>
  <c r="AC1861" i="34"/>
  <c r="AE1869" i="34"/>
  <c r="AC1870" i="34"/>
  <c r="AE1878" i="34"/>
  <c r="AE1886" i="34"/>
  <c r="AE1894" i="34"/>
  <c r="AC1895" i="34"/>
  <c r="AC1902" i="34"/>
  <c r="AE1909" i="34"/>
  <c r="AC1910" i="34"/>
  <c r="AD1917" i="34"/>
  <c r="AD1925" i="34"/>
  <c r="AE1946" i="34"/>
  <c r="AE1950" i="34"/>
  <c r="AD1951" i="34"/>
  <c r="AC1952" i="34"/>
  <c r="AE1964" i="34"/>
  <c r="AD1965" i="34"/>
  <c r="AC1966" i="34"/>
  <c r="AE1968" i="34"/>
  <c r="AD1969" i="34"/>
  <c r="AC1970" i="34"/>
  <c r="AD1972" i="34"/>
  <c r="AC1973" i="34"/>
  <c r="AE1981" i="34"/>
  <c r="AC1982" i="34"/>
  <c r="AE1735" i="34"/>
  <c r="AD1783" i="34"/>
  <c r="AC1790" i="34"/>
  <c r="AE1809" i="34"/>
  <c r="AD1813" i="34"/>
  <c r="AE1815" i="34"/>
  <c r="AD1820" i="34"/>
  <c r="AE1823" i="34"/>
  <c r="AC1832" i="34"/>
  <c r="AC1837" i="34"/>
  <c r="AC1840" i="34"/>
  <c r="AC1844" i="34"/>
  <c r="AD1846" i="34"/>
  <c r="AE1847" i="34"/>
  <c r="AD1850" i="34"/>
  <c r="AE1860" i="34"/>
  <c r="AD1861" i="34"/>
  <c r="AC1862" i="34"/>
  <c r="AD1870" i="34"/>
  <c r="AC1879" i="34"/>
  <c r="AC1887" i="34"/>
  <c r="AD1895" i="34"/>
  <c r="AC1896" i="34"/>
  <c r="AD1902" i="34"/>
  <c r="AD1910" i="34"/>
  <c r="AE1917" i="34"/>
  <c r="AC1918" i="34"/>
  <c r="AE1925" i="34"/>
  <c r="AC1926" i="34"/>
  <c r="AC1751" i="34"/>
  <c r="AD1759" i="34"/>
  <c r="AE1766" i="34"/>
  <c r="AE1769" i="34"/>
  <c r="AE1772" i="34"/>
  <c r="AE1790" i="34"/>
  <c r="AC1793" i="34"/>
  <c r="AD1796" i="34"/>
  <c r="AC1800" i="34"/>
  <c r="AC1804" i="34"/>
  <c r="AC1817" i="34"/>
  <c r="AE1820" i="34"/>
  <c r="AC1825" i="34"/>
  <c r="AE1832" i="34"/>
  <c r="AD1837" i="34"/>
  <c r="AD1840" i="34"/>
  <c r="AD1844" i="34"/>
  <c r="AE1846" i="34"/>
  <c r="AE1850" i="34"/>
  <c r="AE1861" i="34"/>
  <c r="AD1862" i="34"/>
  <c r="AE1870" i="34"/>
  <c r="AC1871" i="34"/>
  <c r="AD1879" i="34"/>
  <c r="AC1880" i="34"/>
  <c r="AD1887" i="34"/>
  <c r="AC1888" i="34"/>
  <c r="AE1895" i="34"/>
  <c r="AD1896" i="34"/>
  <c r="AC1897" i="34"/>
  <c r="AE1902" i="34"/>
  <c r="AC1903" i="34"/>
  <c r="AE1910" i="34"/>
  <c r="AC1911" i="34"/>
  <c r="AD1918" i="34"/>
  <c r="AD1926" i="34"/>
  <c r="AC1927" i="34"/>
  <c r="AC1933" i="34"/>
  <c r="AC1953" i="34"/>
  <c r="AE1957" i="34"/>
  <c r="AC1968" i="34"/>
  <c r="AD1971" i="34"/>
  <c r="AE1986" i="34"/>
  <c r="AD2006" i="34"/>
  <c r="AE2008" i="34"/>
  <c r="AE2009" i="34"/>
  <c r="AC2011" i="34"/>
  <c r="AD2012" i="34"/>
  <c r="AC2016" i="34"/>
  <c r="AD2020" i="34"/>
  <c r="AD2026" i="34"/>
  <c r="AD2028" i="34"/>
  <c r="AD2029" i="34"/>
  <c r="AE2030" i="34"/>
  <c r="AE2047" i="34"/>
  <c r="AC2055" i="34"/>
  <c r="AD2056" i="34"/>
  <c r="AD2057" i="34"/>
  <c r="AE2064" i="34"/>
  <c r="AD2068" i="34"/>
  <c r="AE2072" i="34"/>
  <c r="AE2073" i="34"/>
  <c r="AE2074" i="34"/>
  <c r="AC2081" i="34"/>
  <c r="AE2089" i="34"/>
  <c r="AC2096" i="34"/>
  <c r="AE2097" i="34"/>
  <c r="AE2098" i="34"/>
  <c r="AE2107" i="34"/>
  <c r="AC2110" i="34"/>
  <c r="AE2115" i="34"/>
  <c r="AD2122" i="34"/>
  <c r="AD2123" i="34"/>
  <c r="AC2130" i="34"/>
  <c r="AC2131" i="34"/>
  <c r="AD2134" i="34"/>
  <c r="AD2137" i="34"/>
  <c r="AC2140" i="34"/>
  <c r="AC2141" i="34"/>
  <c r="AD2142" i="34"/>
  <c r="AD2143" i="34"/>
  <c r="AC2149" i="34"/>
  <c r="AC2150" i="34"/>
  <c r="AC2155" i="34"/>
  <c r="AC2156" i="34"/>
  <c r="AE2165" i="34"/>
  <c r="AE2170" i="34"/>
  <c r="AE2171" i="34"/>
  <c r="AC2174" i="34"/>
  <c r="AC2175" i="34"/>
  <c r="AD2179" i="34"/>
  <c r="AE2184" i="34"/>
  <c r="AD1932" i="34"/>
  <c r="AD1953" i="34"/>
  <c r="AD1961" i="34"/>
  <c r="AE1965" i="34"/>
  <c r="AC1977" i="34"/>
  <c r="AD1985" i="34"/>
  <c r="AC1990" i="34"/>
  <c r="AC2010" i="34"/>
  <c r="AD2011" i="34"/>
  <c r="AE2016" i="34"/>
  <c r="AC2019" i="34"/>
  <c r="AE2028" i="34"/>
  <c r="AE2029" i="34"/>
  <c r="AC2039" i="34"/>
  <c r="AC2050" i="34"/>
  <c r="AD2055" i="34"/>
  <c r="AE2056" i="34"/>
  <c r="AE2057" i="34"/>
  <c r="AC2063" i="34"/>
  <c r="AE2068" i="34"/>
  <c r="AC2071" i="34"/>
  <c r="AC2077" i="34"/>
  <c r="AD2081" i="34"/>
  <c r="AC2088" i="34"/>
  <c r="AC2092" i="34"/>
  <c r="AD2096" i="34"/>
  <c r="AC2101" i="34"/>
  <c r="AC2106" i="34"/>
  <c r="AD2110" i="34"/>
  <c r="AC2114" i="34"/>
  <c r="AC2118" i="34"/>
  <c r="AC2121" i="34"/>
  <c r="AE2122" i="34"/>
  <c r="AE2123" i="34"/>
  <c r="AD2130" i="34"/>
  <c r="AD2131" i="34"/>
  <c r="AE2134" i="34"/>
  <c r="AE2137" i="34"/>
  <c r="AD2140" i="34"/>
  <c r="AD2141" i="34"/>
  <c r="AE2142" i="34"/>
  <c r="AE2143" i="34"/>
  <c r="AD2149" i="34"/>
  <c r="AD2150" i="34"/>
  <c r="AD2155" i="34"/>
  <c r="AD2156" i="34"/>
  <c r="AC2163" i="34"/>
  <c r="AC2164" i="34"/>
  <c r="AC2169" i="34"/>
  <c r="AD2174" i="34"/>
  <c r="AD2175" i="34"/>
  <c r="AE2179" i="34"/>
  <c r="AC2182" i="34"/>
  <c r="AC2183" i="34"/>
  <c r="AD2187" i="34"/>
  <c r="AC2192" i="34"/>
  <c r="AC2193" i="34"/>
  <c r="AD2195" i="34"/>
  <c r="AD2196" i="34"/>
  <c r="AE2199" i="34"/>
  <c r="AD2204" i="34"/>
  <c r="AD2205" i="34"/>
  <c r="AD2206" i="34"/>
  <c r="AD2214" i="34"/>
  <c r="AC2221" i="34"/>
  <c r="AE2225" i="34"/>
  <c r="AC2230" i="34"/>
  <c r="AE2234" i="34"/>
  <c r="AC2248" i="34"/>
  <c r="AC2252" i="34"/>
  <c r="AE2255" i="34"/>
  <c r="AE2262" i="34"/>
  <c r="AD1905" i="34"/>
  <c r="AE1908" i="34"/>
  <c r="AE1942" i="34"/>
  <c r="AD1949" i="34"/>
  <c r="AE1953" i="34"/>
  <c r="AE1977" i="34"/>
  <c r="AC1984" i="34"/>
  <c r="AD1989" i="34"/>
  <c r="AD1990" i="34"/>
  <c r="AD1994" i="34"/>
  <c r="AD2005" i="34"/>
  <c r="AD2010" i="34"/>
  <c r="AE2019" i="34"/>
  <c r="AD2033" i="34"/>
  <c r="AD2039" i="34"/>
  <c r="AD2046" i="34"/>
  <c r="AC2049" i="34"/>
  <c r="AD2050" i="34"/>
  <c r="AE2055" i="34"/>
  <c r="AD2063" i="34"/>
  <c r="AC2067" i="34"/>
  <c r="AD2071" i="34"/>
  <c r="AD2077" i="34"/>
  <c r="AE2081" i="34"/>
  <c r="AD2088" i="34"/>
  <c r="AD2092" i="34"/>
  <c r="AE1935" i="34"/>
  <c r="AC1937" i="34"/>
  <c r="AC1960" i="34"/>
  <c r="AD1976" i="34"/>
  <c r="AC1981" i="34"/>
  <c r="AD1982" i="34"/>
  <c r="AC1983" i="34"/>
  <c r="AE1984" i="34"/>
  <c r="AE1989" i="34"/>
  <c r="AE1990" i="34"/>
  <c r="AC1991" i="34"/>
  <c r="AC1992" i="34"/>
  <c r="AC1993" i="34"/>
  <c r="AC2004" i="34"/>
  <c r="AE2005" i="34"/>
  <c r="AC2023" i="34"/>
  <c r="AE2033" i="34"/>
  <c r="AE2039" i="34"/>
  <c r="AD2045" i="34"/>
  <c r="AE2046" i="34"/>
  <c r="AD2049" i="34"/>
  <c r="AE2050" i="34"/>
  <c r="AE2063" i="34"/>
  <c r="AD2067" i="34"/>
  <c r="AE2071" i="34"/>
  <c r="AE2077" i="34"/>
  <c r="AC2079" i="34"/>
  <c r="AC2080" i="34"/>
  <c r="AC2086" i="34"/>
  <c r="AE2088" i="34"/>
  <c r="AE2092" i="34"/>
  <c r="AC2095" i="34"/>
  <c r="AE2101" i="34"/>
  <c r="AE2106" i="34"/>
  <c r="AE2114" i="34"/>
  <c r="AE2118" i="34"/>
  <c r="AE2121" i="34"/>
  <c r="AC2129" i="34"/>
  <c r="AD2136" i="34"/>
  <c r="AD2148" i="34"/>
  <c r="AE2163" i="34"/>
  <c r="AE2164" i="34"/>
  <c r="AE2169" i="34"/>
  <c r="AC2173" i="34"/>
  <c r="AD1913" i="34"/>
  <c r="AD1916" i="34"/>
  <c r="AE1919" i="34"/>
  <c r="AD1952" i="34"/>
  <c r="AE1960" i="34"/>
  <c r="AC1964" i="34"/>
  <c r="AD1967" i="34"/>
  <c r="AC1975" i="34"/>
  <c r="AD1981" i="34"/>
  <c r="AE1982" i="34"/>
  <c r="AD1983" i="34"/>
  <c r="AD1991" i="34"/>
  <c r="AD1992" i="34"/>
  <c r="AE1993" i="34"/>
  <c r="AC1999" i="34"/>
  <c r="AC2003" i="34"/>
  <c r="AE2004" i="34"/>
  <c r="AC2015" i="34"/>
  <c r="AD2018" i="34"/>
  <c r="AE2023" i="34"/>
  <c r="AD2025" i="34"/>
  <c r="AD2032" i="34"/>
  <c r="AD2044" i="34"/>
  <c r="AE2045" i="34"/>
  <c r="AE2049" i="34"/>
  <c r="AC2054" i="34"/>
  <c r="AC2062" i="34"/>
  <c r="AE2067" i="34"/>
  <c r="AC2070" i="34"/>
  <c r="AC2076" i="34"/>
  <c r="AD2079" i="34"/>
  <c r="AD2080" i="34"/>
  <c r="AD2086" i="34"/>
  <c r="AC2091" i="34"/>
  <c r="AD2095" i="34"/>
  <c r="AC2100" i="34"/>
  <c r="AC2105" i="34"/>
  <c r="AC2113" i="34"/>
  <c r="AC2117" i="34"/>
  <c r="AC2120" i="34"/>
  <c r="AD2129" i="34"/>
  <c r="AC2133" i="34"/>
  <c r="AE2136" i="34"/>
  <c r="AC2139" i="34"/>
  <c r="AC2146" i="34"/>
  <c r="AE2148" i="34"/>
  <c r="AC2153" i="34"/>
  <c r="AC2154" i="34"/>
  <c r="AC2160" i="34"/>
  <c r="AC2161" i="34"/>
  <c r="AC2162" i="34"/>
  <c r="AC2167" i="34"/>
  <c r="AC2168" i="34"/>
  <c r="AD2173" i="34"/>
  <c r="AD2178" i="34"/>
  <c r="AC2181" i="34"/>
  <c r="AC2186" i="34"/>
  <c r="AE2190" i="34"/>
  <c r="AE2191" i="34"/>
  <c r="AD2198" i="34"/>
  <c r="AD1924" i="34"/>
  <c r="AE1952" i="34"/>
  <c r="AD1954" i="34"/>
  <c r="AC1974" i="34"/>
  <c r="AE1975" i="34"/>
  <c r="AC1988" i="34"/>
  <c r="AE1991" i="34"/>
  <c r="AD1998" i="34"/>
  <c r="AD1999" i="34"/>
  <c r="AE2003" i="34"/>
  <c r="AC2014" i="34"/>
  <c r="AD2015" i="34"/>
  <c r="AE2025" i="34"/>
  <c r="AE2032" i="34"/>
  <c r="AC2042" i="34"/>
  <c r="AD2043" i="34"/>
  <c r="AE2044" i="34"/>
  <c r="AD2054" i="34"/>
  <c r="AD2062" i="34"/>
  <c r="AD2070" i="34"/>
  <c r="AD2076" i="34"/>
  <c r="AE2079" i="34"/>
  <c r="AE2080" i="34"/>
  <c r="AE2086" i="34"/>
  <c r="AD2091" i="34"/>
  <c r="AE2095" i="34"/>
  <c r="AD2100" i="34"/>
  <c r="AD2105" i="34"/>
  <c r="AD2113" i="34"/>
  <c r="AD2117" i="34"/>
  <c r="AD2120" i="34"/>
  <c r="AE2129" i="34"/>
  <c r="AD2133" i="34"/>
  <c r="AD2139" i="34"/>
  <c r="AD2146" i="34"/>
  <c r="AC2147" i="34"/>
  <c r="AC2152" i="34"/>
  <c r="AD2153" i="34"/>
  <c r="AD2154" i="34"/>
  <c r="AC2158" i="34"/>
  <c r="AC2159" i="34"/>
  <c r="AD2160" i="34"/>
  <c r="AD2161" i="34"/>
  <c r="AD2162" i="34"/>
  <c r="AD2167" i="34"/>
  <c r="AD2168" i="34"/>
  <c r="AE2173" i="34"/>
  <c r="AE2178" i="34"/>
  <c r="AD2181" i="34"/>
  <c r="AD2186" i="34"/>
  <c r="AC2189" i="34"/>
  <c r="AE2198" i="34"/>
  <c r="AD2203" i="34"/>
  <c r="AE2212" i="34"/>
  <c r="AE2213" i="34"/>
  <c r="AD2216" i="34"/>
  <c r="AE2217" i="34"/>
  <c r="AD2218" i="34"/>
  <c r="AD2219" i="34"/>
  <c r="AD2220" i="34"/>
  <c r="AE2224" i="34"/>
  <c r="AC2227" i="34"/>
  <c r="AD2228" i="34"/>
  <c r="AD2233" i="34"/>
  <c r="AD2236" i="34"/>
  <c r="AC2237" i="34"/>
  <c r="AC2238" i="34"/>
  <c r="AC2246" i="34"/>
  <c r="AE2249" i="34"/>
  <c r="AD2251" i="34"/>
  <c r="AC1921" i="34"/>
  <c r="AD1929" i="34"/>
  <c r="AC1946" i="34"/>
  <c r="AD1956" i="34"/>
  <c r="AC1959" i="34"/>
  <c r="AD1970" i="34"/>
  <c r="AD1973" i="34"/>
  <c r="AD1974" i="34"/>
  <c r="AD1980" i="34"/>
  <c r="AE1998" i="34"/>
  <c r="AE1999" i="34"/>
  <c r="AC2000" i="34"/>
  <c r="AC2001" i="34"/>
  <c r="AC2002" i="34"/>
  <c r="AD2014" i="34"/>
  <c r="AE2015" i="34"/>
  <c r="AC2027" i="34"/>
  <c r="AD2031" i="34"/>
  <c r="AE2042" i="34"/>
  <c r="AE2043" i="34"/>
  <c r="AC2048" i="34"/>
  <c r="AE2054" i="34"/>
  <c r="AE2062" i="34"/>
  <c r="AC2065" i="34"/>
  <c r="AC2066" i="34"/>
  <c r="AE2070" i="34"/>
  <c r="AE2076" i="34"/>
  <c r="AC2084" i="34"/>
  <c r="AC2085" i="34"/>
  <c r="AC2090" i="34"/>
  <c r="AE2091" i="34"/>
  <c r="AC2094" i="34"/>
  <c r="AE2100" i="34"/>
  <c r="AE2105" i="34"/>
  <c r="AC2109" i="34"/>
  <c r="AE2113" i="34"/>
  <c r="AE2117" i="34"/>
  <c r="AE2120" i="34"/>
  <c r="AC2128" i="34"/>
  <c r="AE2133" i="34"/>
  <c r="AC2135" i="34"/>
  <c r="AE2139" i="34"/>
  <c r="AE2146" i="34"/>
  <c r="AD2147" i="34"/>
  <c r="AD2152" i="34"/>
  <c r="AE2153" i="34"/>
  <c r="AE2154" i="34"/>
  <c r="AD2158" i="34"/>
  <c r="AD2159" i="34"/>
  <c r="AE2160" i="34"/>
  <c r="AE2161" i="34"/>
  <c r="AE2162" i="34"/>
  <c r="AE2167" i="34"/>
  <c r="AE2168" i="34"/>
  <c r="AC2172" i="34"/>
  <c r="AC2177" i="34"/>
  <c r="AE2181" i="34"/>
  <c r="AE2186" i="34"/>
  <c r="AD2189" i="34"/>
  <c r="AE2203" i="34"/>
  <c r="AC2210" i="34"/>
  <c r="AC2211" i="34"/>
  <c r="AE2216" i="34"/>
  <c r="AE2218" i="34"/>
  <c r="AE2219" i="34"/>
  <c r="AE2220" i="34"/>
  <c r="AC2223" i="34"/>
  <c r="AD2227" i="34"/>
  <c r="AE2228" i="34"/>
  <c r="AE2233" i="34"/>
  <c r="AC2235" i="34"/>
  <c r="AE2236" i="34"/>
  <c r="AD2237" i="34"/>
  <c r="AD2238" i="34"/>
  <c r="AC2243" i="34"/>
  <c r="AD2246" i="34"/>
  <c r="AE1904" i="34"/>
  <c r="AE1941" i="34"/>
  <c r="AE1948" i="34"/>
  <c r="AE1951" i="34"/>
  <c r="AE1959" i="34"/>
  <c r="AE1963" i="34"/>
  <c r="AE1970" i="34"/>
  <c r="AE1973" i="34"/>
  <c r="AE1980" i="34"/>
  <c r="AD2000" i="34"/>
  <c r="AD2001" i="34"/>
  <c r="AE2002" i="34"/>
  <c r="AE2014" i="34"/>
  <c r="AD2022" i="34"/>
  <c r="AE2027" i="34"/>
  <c r="AE2031" i="34"/>
  <c r="AD2037" i="34"/>
  <c r="AC2041" i="34"/>
  <c r="AE2000" i="34"/>
  <c r="AC2017" i="34"/>
  <c r="AE2022" i="34"/>
  <c r="AC2024" i="34"/>
  <c r="AC2034" i="34"/>
  <c r="AE2037" i="34"/>
  <c r="AC2040" i="34"/>
  <c r="AD2041" i="34"/>
  <c r="AE2048" i="34"/>
  <c r="AD2053" i="34"/>
  <c r="AD2058" i="34"/>
  <c r="AD2059" i="34"/>
  <c r="AD2060" i="34"/>
  <c r="AD2061" i="34"/>
  <c r="AE2065" i="34"/>
  <c r="AE2066" i="34"/>
  <c r="AC2069" i="34"/>
  <c r="AE2084" i="34"/>
  <c r="AE2085" i="34"/>
  <c r="AE2090" i="34"/>
  <c r="AE2094" i="34"/>
  <c r="AD2099" i="34"/>
  <c r="AD2103" i="34"/>
  <c r="AD2104" i="34"/>
  <c r="AD2108" i="34"/>
  <c r="AE2109" i="34"/>
  <c r="AD2112" i="34"/>
  <c r="AD2116" i="34"/>
  <c r="AD2119" i="34"/>
  <c r="AC2124" i="34"/>
  <c r="AD2125" i="34"/>
  <c r="AC2126" i="34"/>
  <c r="AE2128" i="34"/>
  <c r="AC2132" i="34"/>
  <c r="AE2135" i="34"/>
  <c r="AD2138" i="34"/>
  <c r="AC2144" i="34"/>
  <c r="AD2145" i="34"/>
  <c r="AC2151" i="34"/>
  <c r="AD2157" i="34"/>
  <c r="AD2166" i="34"/>
  <c r="AE2172" i="34"/>
  <c r="AE2177" i="34"/>
  <c r="AC2180" i="34"/>
  <c r="AD2185" i="34"/>
  <c r="AC2188" i="34"/>
  <c r="AC2197" i="34"/>
  <c r="AE1912" i="34"/>
  <c r="AE1915" i="34"/>
  <c r="AE1934" i="34"/>
  <c r="AC1962" i="34"/>
  <c r="AE1969" i="34"/>
  <c r="AE1972" i="34"/>
  <c r="AE1979" i="34"/>
  <c r="AD1987" i="34"/>
  <c r="AD2017" i="34"/>
  <c r="AD2024" i="34"/>
  <c r="AD2034" i="34"/>
  <c r="AD2040" i="34"/>
  <c r="AE2041" i="34"/>
  <c r="AD2052" i="34"/>
  <c r="AE2053" i="34"/>
  <c r="AE2058" i="34"/>
  <c r="AE2059" i="34"/>
  <c r="AE2060" i="34"/>
  <c r="AE2061" i="34"/>
  <c r="AD2069" i="34"/>
  <c r="AC2082" i="34"/>
  <c r="AC2083" i="34"/>
  <c r="AC2093" i="34"/>
  <c r="AE2099" i="34"/>
  <c r="AC2102" i="34"/>
  <c r="AE2103" i="34"/>
  <c r="AE2104" i="34"/>
  <c r="AE2108" i="34"/>
  <c r="AC2111" i="34"/>
  <c r="AE2112" i="34"/>
  <c r="AE2116" i="34"/>
  <c r="AE2119" i="34"/>
  <c r="AD2124" i="34"/>
  <c r="AE2125" i="34"/>
  <c r="AD2126" i="34"/>
  <c r="AC2127" i="34"/>
  <c r="AD2132" i="34"/>
  <c r="AE2138" i="34"/>
  <c r="AD2144" i="34"/>
  <c r="AE2145" i="34"/>
  <c r="AC1909" i="34"/>
  <c r="AE1923" i="34"/>
  <c r="AD1936" i="34"/>
  <c r="AE1945" i="34"/>
  <c r="AC1950" i="34"/>
  <c r="AD1955" i="34"/>
  <c r="AD1958" i="34"/>
  <c r="AD1966" i="34"/>
  <c r="AC1996" i="34"/>
  <c r="AC2007" i="34"/>
  <c r="AC2008" i="34"/>
  <c r="AC2009" i="34"/>
  <c r="AC2013" i="34"/>
  <c r="AD2021" i="34"/>
  <c r="AE2024" i="34"/>
  <c r="AC2030" i="34"/>
  <c r="AE2040" i="34"/>
  <c r="AC2047" i="34"/>
  <c r="AD2051" i="34"/>
  <c r="AE2052" i="34"/>
  <c r="AC2064" i="34"/>
  <c r="AE2069" i="34"/>
  <c r="AC2072" i="34"/>
  <c r="AC2073" i="34"/>
  <c r="AC2074" i="34"/>
  <c r="AD2082" i="34"/>
  <c r="AD2083" i="34"/>
  <c r="AC2089" i="34"/>
  <c r="AD2093" i="34"/>
  <c r="AC2097" i="34"/>
  <c r="AC2098" i="34"/>
  <c r="AD2102" i="34"/>
  <c r="AC2107" i="34"/>
  <c r="AD2111" i="34"/>
  <c r="AC2115" i="34"/>
  <c r="AE2124" i="34"/>
  <c r="AE2126" i="34"/>
  <c r="AD2127" i="34"/>
  <c r="AE2132" i="34"/>
  <c r="AE2144" i="34"/>
  <c r="AE2151" i="34"/>
  <c r="AC2165" i="34"/>
  <c r="AC2170" i="34"/>
  <c r="AC2171" i="34"/>
  <c r="AD2176" i="34"/>
  <c r="AE2180" i="34"/>
  <c r="AC2184" i="34"/>
  <c r="AE2188" i="34"/>
  <c r="AC2194" i="34"/>
  <c r="AE2197" i="34"/>
  <c r="AE2200" i="34"/>
  <c r="AE2201" i="34"/>
  <c r="AE2202" i="34"/>
  <c r="AC2209" i="34"/>
  <c r="AC2222" i="34"/>
  <c r="AD1920" i="34"/>
  <c r="AE1928" i="34"/>
  <c r="AC1957" i="34"/>
  <c r="AE1966" i="34"/>
  <c r="AC1978" i="34"/>
  <c r="AC1986" i="34"/>
  <c r="AC2006" i="34"/>
  <c r="AE2007" i="34"/>
  <c r="AD2008" i="34"/>
  <c r="AD2009" i="34"/>
  <c r="AC2012" i="34"/>
  <c r="AD2013" i="34"/>
  <c r="AE2021" i="34"/>
  <c r="AC2026" i="34"/>
  <c r="AC2028" i="34"/>
  <c r="AC2029" i="34"/>
  <c r="AD2030" i="34"/>
  <c r="AD2047" i="34"/>
  <c r="AE2051" i="34"/>
  <c r="AC2056" i="34"/>
  <c r="AC2057" i="34"/>
  <c r="AD2064" i="34"/>
  <c r="AC2068" i="34"/>
  <c r="AD2072" i="34"/>
  <c r="AD2073" i="34"/>
  <c r="AD2074" i="34"/>
  <c r="AE2082" i="34"/>
  <c r="AE2083" i="34"/>
  <c r="AD2089" i="34"/>
  <c r="AE2093" i="34"/>
  <c r="AD2097" i="34"/>
  <c r="AD2098" i="34"/>
  <c r="AE2102" i="34"/>
  <c r="AD2107" i="34"/>
  <c r="AE2111" i="34"/>
  <c r="AD2115" i="34"/>
  <c r="AC2122" i="34"/>
  <c r="AC2123" i="34"/>
  <c r="AE2127" i="34"/>
  <c r="AC2134" i="34"/>
  <c r="AC2137" i="34"/>
  <c r="AC2142" i="34"/>
  <c r="AC2143" i="34"/>
  <c r="AD2165" i="34"/>
  <c r="AD2170" i="34"/>
  <c r="AD2171" i="34"/>
  <c r="AD2094" i="34"/>
  <c r="AD2101" i="34"/>
  <c r="AC2104" i="34"/>
  <c r="AE2110" i="34"/>
  <c r="AC2185" i="34"/>
  <c r="AD2191" i="34"/>
  <c r="AD2197" i="34"/>
  <c r="AD2201" i="34"/>
  <c r="AE2211" i="34"/>
  <c r="AC2240" i="34"/>
  <c r="AC2244" i="34"/>
  <c r="AD2245" i="34"/>
  <c r="AD2248" i="34"/>
  <c r="AC2249" i="34"/>
  <c r="AD2254" i="34"/>
  <c r="AE2256" i="34"/>
  <c r="AC2267" i="34"/>
  <c r="AE2269" i="34"/>
  <c r="AD2272" i="34"/>
  <c r="AC2274" i="34"/>
  <c r="AC2275" i="34"/>
  <c r="AC2279" i="34"/>
  <c r="AD2280" i="34"/>
  <c r="AD2289" i="34"/>
  <c r="AD2304" i="34"/>
  <c r="AC2308" i="34"/>
  <c r="AC2309" i="34"/>
  <c r="AC2310" i="34"/>
  <c r="AC2311" i="34"/>
  <c r="AC2312" i="34"/>
  <c r="AE2320" i="34"/>
  <c r="AD2321" i="34"/>
  <c r="AC2322" i="34"/>
  <c r="AE2329" i="34"/>
  <c r="AD2330" i="34"/>
  <c r="AC2331" i="34"/>
  <c r="AC2334" i="34"/>
  <c r="AE2343" i="34"/>
  <c r="AD2344" i="34"/>
  <c r="AD2352" i="34"/>
  <c r="AE2360" i="34"/>
  <c r="AD2361" i="34"/>
  <c r="AC2362" i="34"/>
  <c r="AE2373" i="34"/>
  <c r="AC2374" i="34"/>
  <c r="AC2375" i="34"/>
  <c r="AD2383" i="34"/>
  <c r="AC2384" i="34"/>
  <c r="AE2393" i="34"/>
  <c r="AC2108" i="34"/>
  <c r="AE2149" i="34"/>
  <c r="AE2185" i="34"/>
  <c r="AC2208" i="34"/>
  <c r="AD2210" i="34"/>
  <c r="AC2215" i="34"/>
  <c r="AC2218" i="34"/>
  <c r="AD2221" i="34"/>
  <c r="AC2234" i="34"/>
  <c r="AE2237" i="34"/>
  <c r="AD2240" i="34"/>
  <c r="AD2244" i="34"/>
  <c r="AE2245" i="34"/>
  <c r="AE2248" i="34"/>
  <c r="AD2249" i="34"/>
  <c r="AC2253" i="34"/>
  <c r="AE2254" i="34"/>
  <c r="AC2255" i="34"/>
  <c r="AD2267" i="34"/>
  <c r="AC2268" i="34"/>
  <c r="AE2272" i="34"/>
  <c r="AC2273" i="34"/>
  <c r="AD2274" i="34"/>
  <c r="AD2275" i="34"/>
  <c r="AC2276" i="34"/>
  <c r="AD2279" i="34"/>
  <c r="AE2280" i="34"/>
  <c r="AC2281" i="34"/>
  <c r="AC2283" i="34"/>
  <c r="AE2289" i="34"/>
  <c r="AC2290" i="34"/>
  <c r="AE2304" i="34"/>
  <c r="AC2305" i="34"/>
  <c r="AD2308" i="34"/>
  <c r="AD2309" i="34"/>
  <c r="AD2310" i="34"/>
  <c r="AD2311" i="34"/>
  <c r="AD2312" i="34"/>
  <c r="AE2321" i="34"/>
  <c r="AD2322" i="34"/>
  <c r="AE2330" i="34"/>
  <c r="AD2331" i="34"/>
  <c r="AC2332" i="34"/>
  <c r="AD2334" i="34"/>
  <c r="AC2335" i="34"/>
  <c r="AC2337" i="34"/>
  <c r="AE2344" i="34"/>
  <c r="AC2345" i="34"/>
  <c r="AC2346" i="34"/>
  <c r="AE2352" i="34"/>
  <c r="AC2353" i="34"/>
  <c r="AE2361" i="34"/>
  <c r="AD2362" i="34"/>
  <c r="AC2365" i="34"/>
  <c r="AD2374" i="34"/>
  <c r="AD2375" i="34"/>
  <c r="AE2383" i="34"/>
  <c r="AD2384" i="34"/>
  <c r="AC2385" i="34"/>
  <c r="AC2386" i="34"/>
  <c r="AC2394" i="34"/>
  <c r="AE2402" i="34"/>
  <c r="AE2403" i="34"/>
  <c r="AD2404" i="34"/>
  <c r="AC2405" i="34"/>
  <c r="AE2412" i="34"/>
  <c r="AE2413" i="34"/>
  <c r="AD2414" i="34"/>
  <c r="AE2422" i="34"/>
  <c r="AD2423" i="34"/>
  <c r="AC2424" i="34"/>
  <c r="AE2433" i="34"/>
  <c r="AE2434" i="34"/>
  <c r="AC2435" i="34"/>
  <c r="AE2444" i="34"/>
  <c r="AD2445" i="34"/>
  <c r="AD2048" i="34"/>
  <c r="AD2066" i="34"/>
  <c r="AD2090" i="34"/>
  <c r="AC2116" i="34"/>
  <c r="AE2156" i="34"/>
  <c r="AC2178" i="34"/>
  <c r="AC2190" i="34"/>
  <c r="AC2200" i="34"/>
  <c r="AC2203" i="34"/>
  <c r="AD2208" i="34"/>
  <c r="AE2210" i="34"/>
  <c r="AD2215" i="34"/>
  <c r="AE2221" i="34"/>
  <c r="AD2223" i="34"/>
  <c r="AC2228" i="34"/>
  <c r="AC2232" i="34"/>
  <c r="AD2234" i="34"/>
  <c r="AC2236" i="34"/>
  <c r="AE2240" i="34"/>
  <c r="AD2243" i="34"/>
  <c r="AE2244" i="34"/>
  <c r="AC2247" i="34"/>
  <c r="AD2253" i="34"/>
  <c r="AD2255" i="34"/>
  <c r="AC2266" i="34"/>
  <c r="AE2267" i="34"/>
  <c r="AD2268" i="34"/>
  <c r="AD2273" i="34"/>
  <c r="AE2274" i="34"/>
  <c r="AE2275" i="34"/>
  <c r="AD2276" i="34"/>
  <c r="AE2279" i="34"/>
  <c r="AD2281" i="34"/>
  <c r="AD2283" i="34"/>
  <c r="AD2290" i="34"/>
  <c r="AC2291" i="34"/>
  <c r="AD2305" i="34"/>
  <c r="AC2306" i="34"/>
  <c r="AE2308" i="34"/>
  <c r="AE2309" i="34"/>
  <c r="AE2310" i="34"/>
  <c r="AE2311" i="34"/>
  <c r="AE2312" i="34"/>
  <c r="AC2313" i="34"/>
  <c r="AE2322" i="34"/>
  <c r="AC2323" i="34"/>
  <c r="AE2331" i="34"/>
  <c r="AD2332" i="34"/>
  <c r="AC2333" i="34"/>
  <c r="AE2334" i="34"/>
  <c r="AD2335" i="34"/>
  <c r="AC2336" i="34"/>
  <c r="AD2337" i="34"/>
  <c r="AD2345" i="34"/>
  <c r="AD2346" i="34"/>
  <c r="AC2347" i="34"/>
  <c r="AD2353" i="34"/>
  <c r="AE2362" i="34"/>
  <c r="AC2363" i="34"/>
  <c r="AD2365" i="34"/>
  <c r="AE2374" i="34"/>
  <c r="AE2375" i="34"/>
  <c r="AC2376" i="34"/>
  <c r="AC2377" i="34"/>
  <c r="AE2384" i="34"/>
  <c r="AC2119" i="34"/>
  <c r="AE2130" i="34"/>
  <c r="AE2152" i="34"/>
  <c r="AC2157" i="34"/>
  <c r="AD2163" i="34"/>
  <c r="AD2183" i="34"/>
  <c r="AD2188" i="34"/>
  <c r="AD2190" i="34"/>
  <c r="AD2200" i="34"/>
  <c r="AC2206" i="34"/>
  <c r="AC2207" i="34"/>
  <c r="AE2208" i="34"/>
  <c r="AC2213" i="34"/>
  <c r="AE2215" i="34"/>
  <c r="AE2223" i="34"/>
  <c r="AC2225" i="34"/>
  <c r="AD2232" i="34"/>
  <c r="AE2243" i="34"/>
  <c r="AD2247" i="34"/>
  <c r="AE2253" i="34"/>
  <c r="AC2264" i="34"/>
  <c r="AD2266" i="34"/>
  <c r="AE2268" i="34"/>
  <c r="AE2273" i="34"/>
  <c r="AE2276" i="34"/>
  <c r="AC2277" i="34"/>
  <c r="AC2278" i="34"/>
  <c r="AE2281" i="34"/>
  <c r="AE2283" i="34"/>
  <c r="AE2290" i="34"/>
  <c r="AD2291" i="34"/>
  <c r="AC2292" i="34"/>
  <c r="AC2295" i="34"/>
  <c r="AE2305" i="34"/>
  <c r="AD2306" i="34"/>
  <c r="AC2307" i="34"/>
  <c r="AD2313" i="34"/>
  <c r="AC2314" i="34"/>
  <c r="AD2323" i="34"/>
  <c r="AC2324" i="34"/>
  <c r="AC2325" i="34"/>
  <c r="AE2332" i="34"/>
  <c r="AD2333" i="34"/>
  <c r="AE2335" i="34"/>
  <c r="AD2336" i="34"/>
  <c r="AE2337" i="34"/>
  <c r="AC2338" i="34"/>
  <c r="AC2339" i="34"/>
  <c r="AE2345" i="34"/>
  <c r="AE2346" i="34"/>
  <c r="AD2347" i="34"/>
  <c r="AE2353" i="34"/>
  <c r="AD2363" i="34"/>
  <c r="AE2365" i="34"/>
  <c r="AC2366" i="34"/>
  <c r="AD2376" i="34"/>
  <c r="AD2377" i="34"/>
  <c r="AC2378" i="34"/>
  <c r="AE2385" i="34"/>
  <c r="AE2386" i="34"/>
  <c r="AC2387" i="34"/>
  <c r="AE2394" i="34"/>
  <c r="AC2395" i="34"/>
  <c r="AE2405" i="34"/>
  <c r="AC2058" i="34"/>
  <c r="AC2060" i="34"/>
  <c r="AC2125" i="34"/>
  <c r="AD2135" i="34"/>
  <c r="AE2140" i="34"/>
  <c r="AE2157" i="34"/>
  <c r="AE2159" i="34"/>
  <c r="AC2166" i="34"/>
  <c r="AE2174" i="34"/>
  <c r="AC2176" i="34"/>
  <c r="AE2183" i="34"/>
  <c r="AD2193" i="34"/>
  <c r="AC2198" i="34"/>
  <c r="AE2206" i="34"/>
  <c r="AD2207" i="34"/>
  <c r="AD2213" i="34"/>
  <c r="AC2217" i="34"/>
  <c r="AD2225" i="34"/>
  <c r="AE2232" i="34"/>
  <c r="AC2242" i="34"/>
  <c r="AE2247" i="34"/>
  <c r="AC2259" i="34"/>
  <c r="AD2264" i="34"/>
  <c r="AE2266" i="34"/>
  <c r="AD2277" i="34"/>
  <c r="AD2278" i="34"/>
  <c r="AC2282" i="34"/>
  <c r="AC2284" i="34"/>
  <c r="AC2285" i="34"/>
  <c r="AE2291" i="34"/>
  <c r="AD2292" i="34"/>
  <c r="AC2293" i="34"/>
  <c r="AD2295" i="34"/>
  <c r="AC2296" i="34"/>
  <c r="AC2298" i="34"/>
  <c r="AE2306" i="34"/>
  <c r="AD2307" i="34"/>
  <c r="AE2313" i="34"/>
  <c r="AD2314" i="34"/>
  <c r="AC2315" i="34"/>
  <c r="AE2323" i="34"/>
  <c r="AD2324" i="34"/>
  <c r="AD2325" i="34"/>
  <c r="AE2333" i="34"/>
  <c r="AE2336" i="34"/>
  <c r="AD2338" i="34"/>
  <c r="AD2339" i="34"/>
  <c r="AE2347" i="34"/>
  <c r="AD2084" i="34"/>
  <c r="AE2096" i="34"/>
  <c r="AC2145" i="34"/>
  <c r="AE2147" i="34"/>
  <c r="AE2166" i="34"/>
  <c r="AE2176" i="34"/>
  <c r="AC2179" i="34"/>
  <c r="AE2193" i="34"/>
  <c r="AC2205" i="34"/>
  <c r="AE2207" i="34"/>
  <c r="AD2217" i="34"/>
  <c r="AC2231" i="34"/>
  <c r="AC2239" i="34"/>
  <c r="AD2242" i="34"/>
  <c r="AD2252" i="34"/>
  <c r="AC2258" i="34"/>
  <c r="AD2259" i="34"/>
  <c r="AC2263" i="34"/>
  <c r="AE2264" i="34"/>
  <c r="AC2265" i="34"/>
  <c r="AE2277" i="34"/>
  <c r="AE2278" i="34"/>
  <c r="AD2282" i="34"/>
  <c r="AD2284" i="34"/>
  <c r="AD2285" i="34"/>
  <c r="AE2292" i="34"/>
  <c r="AD2293" i="34"/>
  <c r="AC2294" i="34"/>
  <c r="AE2295" i="34"/>
  <c r="AD2296" i="34"/>
  <c r="AC2297" i="34"/>
  <c r="AD2298" i="34"/>
  <c r="AC2299" i="34"/>
  <c r="AE2307" i="34"/>
  <c r="AE2314" i="34"/>
  <c r="AD2315" i="34"/>
  <c r="AC2316" i="34"/>
  <c r="AE2324" i="34"/>
  <c r="AE2325" i="34"/>
  <c r="AC2326" i="34"/>
  <c r="AE2338" i="34"/>
  <c r="AE2339" i="34"/>
  <c r="AC2340" i="34"/>
  <c r="AC2348" i="34"/>
  <c r="AD2354" i="34"/>
  <c r="AC2357" i="34"/>
  <c r="AD2364" i="34"/>
  <c r="AE2366" i="34"/>
  <c r="AC2367" i="34"/>
  <c r="AE2378" i="34"/>
  <c r="AC2379" i="34"/>
  <c r="AE2387" i="34"/>
  <c r="AD2388" i="34"/>
  <c r="AD2389" i="34"/>
  <c r="AE2395" i="34"/>
  <c r="AD2396" i="34"/>
  <c r="AC2397" i="34"/>
  <c r="AE2406" i="34"/>
  <c r="AC2407" i="34"/>
  <c r="AE2416" i="34"/>
  <c r="AD2417" i="34"/>
  <c r="AE2426" i="34"/>
  <c r="AD2427" i="34"/>
  <c r="AC2428" i="34"/>
  <c r="AE2437" i="34"/>
  <c r="AD2438" i="34"/>
  <c r="AC2439" i="34"/>
  <c r="AC2099" i="34"/>
  <c r="AC2103" i="34"/>
  <c r="AD2109" i="34"/>
  <c r="AC2136" i="34"/>
  <c r="AE2205" i="34"/>
  <c r="AC2212" i="34"/>
  <c r="AE2227" i="34"/>
  <c r="AD2231" i="34"/>
  <c r="AD2235" i="34"/>
  <c r="AD2239" i="34"/>
  <c r="AC2241" i="34"/>
  <c r="AE2242" i="34"/>
  <c r="AE2252" i="34"/>
  <c r="AD2258" i="34"/>
  <c r="AE2259" i="34"/>
  <c r="AC2260" i="34"/>
  <c r="AD2263" i="34"/>
  <c r="AD2265" i="34"/>
  <c r="AE2282" i="34"/>
  <c r="AE2284" i="34"/>
  <c r="AE2285" i="34"/>
  <c r="AC2286" i="34"/>
  <c r="AE2293" i="34"/>
  <c r="AD2294" i="34"/>
  <c r="AE2296" i="34"/>
  <c r="AD2297" i="34"/>
  <c r="AE2298" i="34"/>
  <c r="AD2299" i="34"/>
  <c r="AC2300" i="34"/>
  <c r="AE2315" i="34"/>
  <c r="AD2316" i="34"/>
  <c r="AC2317" i="34"/>
  <c r="AD2326" i="34"/>
  <c r="AC2327" i="34"/>
  <c r="AD2340" i="34"/>
  <c r="AD2348" i="34"/>
  <c r="AC2349" i="34"/>
  <c r="AE2354" i="34"/>
  <c r="AC2355" i="34"/>
  <c r="AD2357" i="34"/>
  <c r="AE2364" i="34"/>
  <c r="AD2367" i="34"/>
  <c r="AC2370" i="34"/>
  <c r="AD2379" i="34"/>
  <c r="AC2380" i="34"/>
  <c r="AC2381" i="34"/>
  <c r="AE2388" i="34"/>
  <c r="AE2389" i="34"/>
  <c r="AC2390" i="34"/>
  <c r="AE2396" i="34"/>
  <c r="AD2397" i="34"/>
  <c r="AC2398" i="34"/>
  <c r="AD2407" i="34"/>
  <c r="AC2408" i="34"/>
  <c r="AE2417" i="34"/>
  <c r="AC2418" i="34"/>
  <c r="AE2427" i="34"/>
  <c r="AD2428" i="34"/>
  <c r="AC2429" i="34"/>
  <c r="AE2438" i="34"/>
  <c r="AD2439" i="34"/>
  <c r="AC2440" i="34"/>
  <c r="AC2441" i="34"/>
  <c r="AD2447" i="34"/>
  <c r="AC2448" i="34"/>
  <c r="AE2456" i="34"/>
  <c r="AE2457" i="34"/>
  <c r="AC2458" i="34"/>
  <c r="AD2106" i="34"/>
  <c r="AC2112" i="34"/>
  <c r="AE2155" i="34"/>
  <c r="AD2169" i="34"/>
  <c r="AD2182" i="34"/>
  <c r="AD2192" i="34"/>
  <c r="AC2196" i="34"/>
  <c r="AC2204" i="34"/>
  <c r="AD2212" i="34"/>
  <c r="AC2220" i="34"/>
  <c r="AE2231" i="34"/>
  <c r="AE2235" i="34"/>
  <c r="AE2239" i="34"/>
  <c r="AD2241" i="34"/>
  <c r="AE2258" i="34"/>
  <c r="AD2260" i="34"/>
  <c r="AE2263" i="34"/>
  <c r="AE2265" i="34"/>
  <c r="AD2286" i="34"/>
  <c r="AC2287" i="34"/>
  <c r="AE2294" i="34"/>
  <c r="AE2297" i="34"/>
  <c r="AE2299" i="34"/>
  <c r="AD2300" i="34"/>
  <c r="AC2301" i="34"/>
  <c r="AE2316" i="34"/>
  <c r="AD2317" i="34"/>
  <c r="AC2318" i="34"/>
  <c r="AE2326" i="34"/>
  <c r="AD2327" i="34"/>
  <c r="AE2340" i="34"/>
  <c r="AC2341" i="34"/>
  <c r="AE2348" i="34"/>
  <c r="AD2349" i="34"/>
  <c r="AD2065" i="34"/>
  <c r="AD2114" i="34"/>
  <c r="AC2148" i="34"/>
  <c r="AE2150" i="34"/>
  <c r="AD2172" i="34"/>
  <c r="AE2182" i="34"/>
  <c r="AE2192" i="34"/>
  <c r="AE2196" i="34"/>
  <c r="AC2199" i="34"/>
  <c r="AC2202" i="34"/>
  <c r="AE2204" i="34"/>
  <c r="AD2209" i="34"/>
  <c r="AC2216" i="34"/>
  <c r="AC2233" i="34"/>
  <c r="AE2241" i="34"/>
  <c r="AE2246" i="34"/>
  <c r="AC2257" i="34"/>
  <c r="AE2260" i="34"/>
  <c r="AC2261" i="34"/>
  <c r="AC2262" i="34"/>
  <c r="AC2270" i="34"/>
  <c r="AE2286" i="34"/>
  <c r="AD2287" i="34"/>
  <c r="AE2300" i="34"/>
  <c r="AD2301" i="34"/>
  <c r="AC2302" i="34"/>
  <c r="AE2317" i="34"/>
  <c r="AD2318" i="34"/>
  <c r="AC2319" i="34"/>
  <c r="AE2327" i="34"/>
  <c r="AC2328" i="34"/>
  <c r="AD2341" i="34"/>
  <c r="AE2349" i="34"/>
  <c r="AC2350" i="34"/>
  <c r="AE2355" i="34"/>
  <c r="AC2356" i="34"/>
  <c r="AD2358" i="34"/>
  <c r="AC2359" i="34"/>
  <c r="AD2368" i="34"/>
  <c r="AC2369" i="34"/>
  <c r="AE2370" i="34"/>
  <c r="AD2371" i="34"/>
  <c r="AE2380" i="34"/>
  <c r="AE2381" i="34"/>
  <c r="AE2390" i="34"/>
  <c r="AC2391" i="34"/>
  <c r="AE2398" i="34"/>
  <c r="AC2399" i="34"/>
  <c r="AD2118" i="34"/>
  <c r="AD2128" i="34"/>
  <c r="AE2131" i="34"/>
  <c r="AE2158" i="34"/>
  <c r="AD2164" i="34"/>
  <c r="AD2177" i="34"/>
  <c r="AD2184" i="34"/>
  <c r="AE2189" i="34"/>
  <c r="AC2195" i="34"/>
  <c r="AD2199" i="34"/>
  <c r="AD2202" i="34"/>
  <c r="AE2209" i="34"/>
  <c r="AC2214" i="34"/>
  <c r="AD2222" i="34"/>
  <c r="AC2224" i="34"/>
  <c r="AC2226" i="34"/>
  <c r="AD2230" i="34"/>
  <c r="AC2250" i="34"/>
  <c r="AC2251" i="34"/>
  <c r="AD2257" i="34"/>
  <c r="AD2261" i="34"/>
  <c r="AD2262" i="34"/>
  <c r="AD2270" i="34"/>
  <c r="AC2271" i="34"/>
  <c r="AE2287" i="34"/>
  <c r="AC2288" i="34"/>
  <c r="AE2301" i="34"/>
  <c r="AD2302" i="34"/>
  <c r="AC2303" i="34"/>
  <c r="AE2318" i="34"/>
  <c r="AD2319" i="34"/>
  <c r="AD2328" i="34"/>
  <c r="AE2341" i="34"/>
  <c r="AC2342" i="34"/>
  <c r="AD2350" i="34"/>
  <c r="AC2351" i="34"/>
  <c r="AD2356" i="34"/>
  <c r="AE2358" i="34"/>
  <c r="AD2359" i="34"/>
  <c r="AE2368" i="34"/>
  <c r="AD2369" i="34"/>
  <c r="AE2371" i="34"/>
  <c r="AC2372" i="34"/>
  <c r="AC2382" i="34"/>
  <c r="AD2391" i="34"/>
  <c r="AC2392" i="34"/>
  <c r="AD2399" i="34"/>
  <c r="AE2409" i="34"/>
  <c r="AC2410" i="34"/>
  <c r="AE2419" i="34"/>
  <c r="AD2420" i="34"/>
  <c r="AC2421" i="34"/>
  <c r="AD2430" i="34"/>
  <c r="AC2431" i="34"/>
  <c r="AD2442" i="34"/>
  <c r="AE2449" i="34"/>
  <c r="AD2450" i="34"/>
  <c r="AD2459" i="34"/>
  <c r="AD2460" i="34"/>
  <c r="AD2467" i="34"/>
  <c r="AE2474" i="34"/>
  <c r="AC2475" i="34"/>
  <c r="AE2481" i="34"/>
  <c r="AC2059" i="34"/>
  <c r="AC2061" i="34"/>
  <c r="AD2121" i="34"/>
  <c r="AC2138" i="34"/>
  <c r="AE2141" i="34"/>
  <c r="AD2180" i="34"/>
  <c r="AC2187" i="34"/>
  <c r="AD2194" i="34"/>
  <c r="AE2195" i="34"/>
  <c r="AE2214" i="34"/>
  <c r="AC2219" i="34"/>
  <c r="AE2222" i="34"/>
  <c r="AD2224" i="34"/>
  <c r="AD2226" i="34"/>
  <c r="AE2230" i="34"/>
  <c r="AD2250" i="34"/>
  <c r="AE2251" i="34"/>
  <c r="AC2256" i="34"/>
  <c r="AE2257" i="34"/>
  <c r="AE2261" i="34"/>
  <c r="AC2269" i="34"/>
  <c r="AE2270" i="34"/>
  <c r="AD2271" i="34"/>
  <c r="AD2288" i="34"/>
  <c r="AE2302" i="34"/>
  <c r="AD2303" i="34"/>
  <c r="AE2319" i="34"/>
  <c r="AC2320" i="34"/>
  <c r="AE2328" i="34"/>
  <c r="AC2329" i="34"/>
  <c r="AD2342" i="34"/>
  <c r="AC2343" i="34"/>
  <c r="AE2350" i="34"/>
  <c r="AD2351" i="34"/>
  <c r="AE2356" i="34"/>
  <c r="AE2359" i="34"/>
  <c r="AC2360" i="34"/>
  <c r="AE2369" i="34"/>
  <c r="AD2372" i="34"/>
  <c r="AC2373" i="34"/>
  <c r="AD2382" i="34"/>
  <c r="AE2391" i="34"/>
  <c r="AD2392" i="34"/>
  <c r="AC2393" i="34"/>
  <c r="AE2399" i="34"/>
  <c r="AC2400" i="34"/>
  <c r="AC2401" i="34"/>
  <c r="AD2410" i="34"/>
  <c r="AC2411" i="34"/>
  <c r="AE2420" i="34"/>
  <c r="AD2421" i="34"/>
  <c r="AE2430" i="34"/>
  <c r="AD2431" i="34"/>
  <c r="AC2432" i="34"/>
  <c r="AE2442" i="34"/>
  <c r="AC2443" i="34"/>
  <c r="AE2450" i="34"/>
  <c r="AC2451" i="34"/>
  <c r="AE2459" i="34"/>
  <c r="AE2460" i="34"/>
  <c r="AE2467" i="34"/>
  <c r="AC2468" i="34"/>
  <c r="AD2475" i="34"/>
  <c r="AC2476" i="34"/>
  <c r="AC2483" i="34"/>
  <c r="AC2484" i="34"/>
  <c r="AE52" i="34"/>
  <c r="AE51" i="34"/>
  <c r="AD48" i="34"/>
  <c r="AD47" i="34"/>
  <c r="AE45" i="34"/>
  <c r="AC44" i="34"/>
  <c r="AC42" i="34"/>
  <c r="AC35" i="34"/>
  <c r="AE34" i="34"/>
  <c r="AD26" i="34"/>
  <c r="AC2383" i="34"/>
  <c r="AE2392" i="34"/>
  <c r="AD2393" i="34"/>
  <c r="AD2085" i="34"/>
  <c r="AD2151" i="34"/>
  <c r="AE2175" i="34"/>
  <c r="AE2187" i="34"/>
  <c r="AC2191" i="34"/>
  <c r="AE2194" i="34"/>
  <c r="AC2201" i="34"/>
  <c r="AD2211" i="34"/>
  <c r="AE2226" i="34"/>
  <c r="AE2238" i="34"/>
  <c r="AC2245" i="34"/>
  <c r="AE2250" i="34"/>
  <c r="AC2254" i="34"/>
  <c r="AD2256" i="34"/>
  <c r="AD2269" i="34"/>
  <c r="AE2271" i="34"/>
  <c r="AC2272" i="34"/>
  <c r="AC2280" i="34"/>
  <c r="AE2288" i="34"/>
  <c r="AC2289" i="34"/>
  <c r="AE2303" i="34"/>
  <c r="AC2304" i="34"/>
  <c r="AD2320" i="34"/>
  <c r="AC2321" i="34"/>
  <c r="AD2329" i="34"/>
  <c r="AC2330" i="34"/>
  <c r="AE2342" i="34"/>
  <c r="AD2343" i="34"/>
  <c r="AC2344" i="34"/>
  <c r="AE2351" i="34"/>
  <c r="AC2352" i="34"/>
  <c r="AD2360" i="34"/>
  <c r="AC2361" i="34"/>
  <c r="AE2372" i="34"/>
  <c r="AD2373" i="34"/>
  <c r="AE2382" i="34"/>
  <c r="AC2364" i="34"/>
  <c r="AD2366" i="34"/>
  <c r="AD2387" i="34"/>
  <c r="AC2404" i="34"/>
  <c r="AD2424" i="34"/>
  <c r="AD2425" i="34"/>
  <c r="AE2432" i="34"/>
  <c r="AE2439" i="34"/>
  <c r="AE2445" i="34"/>
  <c r="AD2446" i="34"/>
  <c r="AC2449" i="34"/>
  <c r="AE2470" i="34"/>
  <c r="AC2471" i="34"/>
  <c r="AD2476" i="34"/>
  <c r="AE54" i="34"/>
  <c r="AE55" i="34"/>
  <c r="AD56" i="34"/>
  <c r="AC57" i="34"/>
  <c r="AC48" i="34"/>
  <c r="AC46" i="34"/>
  <c r="AD40" i="34"/>
  <c r="AC39" i="34"/>
  <c r="AC34" i="34"/>
  <c r="AE33" i="34"/>
  <c r="AE2376" i="34"/>
  <c r="AE2397" i="34"/>
  <c r="AE2404" i="34"/>
  <c r="AD2411" i="34"/>
  <c r="AD2418" i="34"/>
  <c r="AC2423" i="34"/>
  <c r="AE2424" i="34"/>
  <c r="AE2425" i="34"/>
  <c r="AE2431" i="34"/>
  <c r="AC2438" i="34"/>
  <c r="AC2444" i="34"/>
  <c r="AE2446" i="34"/>
  <c r="AD2449" i="34"/>
  <c r="AD2471" i="34"/>
  <c r="AC2472" i="34"/>
  <c r="AE2476" i="34"/>
  <c r="AC2477" i="34"/>
  <c r="AD51" i="34"/>
  <c r="AD33" i="34"/>
  <c r="AD43" i="34"/>
  <c r="AE31" i="34"/>
  <c r="AC2371" i="34"/>
  <c r="AD2378" i="34"/>
  <c r="AD2381" i="34"/>
  <c r="AD2386" i="34"/>
  <c r="AD2390" i="34"/>
  <c r="AD2400" i="34"/>
  <c r="AC2403" i="34"/>
  <c r="AE2411" i="34"/>
  <c r="AC2417" i="34"/>
  <c r="AE2418" i="34"/>
  <c r="AE2423" i="34"/>
  <c r="AD2444" i="34"/>
  <c r="AC2447" i="34"/>
  <c r="AD2448" i="34"/>
  <c r="AE2471" i="34"/>
  <c r="AD2472" i="34"/>
  <c r="AC2473" i="34"/>
  <c r="AC2474" i="34"/>
  <c r="AE2475" i="34"/>
  <c r="AD2477" i="34"/>
  <c r="AC2478" i="34"/>
  <c r="AE57" i="34"/>
  <c r="AD52" i="34"/>
  <c r="AC51" i="34"/>
  <c r="AE50" i="34"/>
  <c r="AE49" i="34"/>
  <c r="AC2396" i="34"/>
  <c r="AE2400" i="34"/>
  <c r="AD2403" i="34"/>
  <c r="AE2410" i="34"/>
  <c r="AC2422" i="34"/>
  <c r="AC2430" i="34"/>
  <c r="AC2437" i="34"/>
  <c r="AE2447" i="34"/>
  <c r="AE2448" i="34"/>
  <c r="AE2363" i="34"/>
  <c r="AC2389" i="34"/>
  <c r="AC2409" i="34"/>
  <c r="AC2416" i="34"/>
  <c r="AD2422" i="34"/>
  <c r="AC2436" i="34"/>
  <c r="AD2437" i="34"/>
  <c r="AD2443" i="34"/>
  <c r="AC2461" i="34"/>
  <c r="AC2462" i="34"/>
  <c r="AE2473" i="34"/>
  <c r="AE2478" i="34"/>
  <c r="AC2479" i="34"/>
  <c r="AC50" i="34"/>
  <c r="AC49" i="34"/>
  <c r="AC2358" i="34"/>
  <c r="AD2409" i="34"/>
  <c r="AC2414" i="34"/>
  <c r="AC2415" i="34"/>
  <c r="AD2416" i="34"/>
  <c r="AE2421" i="34"/>
  <c r="AD2429" i="34"/>
  <c r="AC2434" i="34"/>
  <c r="AD2435" i="34"/>
  <c r="AD2436" i="34"/>
  <c r="AC2442" i="34"/>
  <c r="AE2443" i="34"/>
  <c r="AC2460" i="34"/>
  <c r="AD2461" i="34"/>
  <c r="AD2462" i="34"/>
  <c r="AD2479" i="34"/>
  <c r="AC2480" i="34"/>
  <c r="AC2482" i="34"/>
  <c r="AC43" i="34"/>
  <c r="AD42" i="34"/>
  <c r="AD31" i="34"/>
  <c r="AD29" i="34"/>
  <c r="AC27" i="34"/>
  <c r="AC36" i="34"/>
  <c r="AC33" i="34"/>
  <c r="AE2477" i="34"/>
  <c r="AD49" i="34"/>
  <c r="AD41" i="34"/>
  <c r="AD28" i="34"/>
  <c r="AC2368" i="34"/>
  <c r="AD2370" i="34"/>
  <c r="AC2402" i="34"/>
  <c r="AE2414" i="34"/>
  <c r="AD2415" i="34"/>
  <c r="AE2429" i="34"/>
  <c r="AD2434" i="34"/>
  <c r="AE2435" i="34"/>
  <c r="AE2436" i="34"/>
  <c r="AC2453" i="34"/>
  <c r="AC2454" i="34"/>
  <c r="AE2461" i="34"/>
  <c r="AE2462" i="34"/>
  <c r="AC2463" i="34"/>
  <c r="AE2479" i="34"/>
  <c r="AD2480" i="34"/>
  <c r="AD2482" i="34"/>
  <c r="AD2484" i="34"/>
  <c r="AC2485" i="34"/>
  <c r="AC2486" i="34"/>
  <c r="AE44" i="34"/>
  <c r="AC31" i="34"/>
  <c r="AE30" i="34"/>
  <c r="AC29" i="34"/>
  <c r="AE26" i="34"/>
  <c r="AD2452" i="34"/>
  <c r="AC2455" i="34"/>
  <c r="AD2457" i="34"/>
  <c r="AD2458" i="34"/>
  <c r="AE2463" i="34"/>
  <c r="AE2483" i="34"/>
  <c r="AE2486" i="34"/>
  <c r="AC2488" i="34"/>
  <c r="AC2491" i="34"/>
  <c r="AE2377" i="34"/>
  <c r="AD2380" i="34"/>
  <c r="AD2385" i="34"/>
  <c r="AD2395" i="34"/>
  <c r="AD2402" i="34"/>
  <c r="AD2408" i="34"/>
  <c r="AC2413" i="34"/>
  <c r="AE2415" i="34"/>
  <c r="AC2420" i="34"/>
  <c r="AE2428" i="34"/>
  <c r="AD2441" i="34"/>
  <c r="AC2452" i="34"/>
  <c r="AD2453" i="34"/>
  <c r="AD2454" i="34"/>
  <c r="AC2457" i="34"/>
  <c r="AC2459" i="34"/>
  <c r="AD2463" i="34"/>
  <c r="AC2464" i="34"/>
  <c r="AE2480" i="34"/>
  <c r="AC2481" i="34"/>
  <c r="AE2482" i="34"/>
  <c r="AD2483" i="34"/>
  <c r="AE2484" i="34"/>
  <c r="AD2485" i="34"/>
  <c r="AD2486" i="34"/>
  <c r="AC2487" i="34"/>
  <c r="AD44" i="34"/>
  <c r="AE38" i="34"/>
  <c r="AD30" i="34"/>
  <c r="AC26" i="34"/>
  <c r="AC2456" i="34"/>
  <c r="AC2465" i="34"/>
  <c r="AD2481" i="34"/>
  <c r="AE53" i="34"/>
  <c r="AE2472" i="34"/>
  <c r="AD50" i="34"/>
  <c r="AE29" i="34"/>
  <c r="AE2357" i="34"/>
  <c r="AC2388" i="34"/>
  <c r="AE2408" i="34"/>
  <c r="AD2413" i="34"/>
  <c r="AC2427" i="34"/>
  <c r="AC2433" i="34"/>
  <c r="AE2441" i="34"/>
  <c r="AE2453" i="34"/>
  <c r="AE2454" i="34"/>
  <c r="AD2464" i="34"/>
  <c r="AC2469" i="34"/>
  <c r="AE2485" i="34"/>
  <c r="AD2487" i="34"/>
  <c r="AC2489" i="34"/>
  <c r="AC2490" i="34"/>
  <c r="AD38" i="34"/>
  <c r="AC30" i="34"/>
  <c r="AD55" i="34"/>
  <c r="AE40" i="34"/>
  <c r="AE28" i="34"/>
  <c r="AE43" i="34"/>
  <c r="AE42" i="34"/>
  <c r="AC41" i="34"/>
  <c r="AD2355" i="34"/>
  <c r="AE2367" i="34"/>
  <c r="AD2394" i="34"/>
  <c r="AD2398" i="34"/>
  <c r="AC2406" i="34"/>
  <c r="AE2407" i="34"/>
  <c r="AD2433" i="34"/>
  <c r="AD2451" i="34"/>
  <c r="AE2452" i="34"/>
  <c r="AD2455" i="34"/>
  <c r="AD2456" i="34"/>
  <c r="AE2458" i="34"/>
  <c r="AE2464" i="34"/>
  <c r="AD2465" i="34"/>
  <c r="AC2466" i="34"/>
  <c r="AD2468" i="34"/>
  <c r="AD2469" i="34"/>
  <c r="AE2487" i="34"/>
  <c r="AD2488" i="34"/>
  <c r="AD2489" i="34"/>
  <c r="AD2490" i="34"/>
  <c r="AD2491" i="34"/>
  <c r="AC53" i="34"/>
  <c r="AD45" i="34"/>
  <c r="AC38" i="34"/>
  <c r="AE37" i="34"/>
  <c r="AE36" i="34"/>
  <c r="AE2488" i="34"/>
  <c r="AE2489" i="34"/>
  <c r="AE2490" i="34"/>
  <c r="AE2491" i="34"/>
  <c r="AD53" i="34"/>
  <c r="AC54" i="34"/>
  <c r="AC55" i="34"/>
  <c r="AE47" i="34"/>
  <c r="AE46" i="34"/>
  <c r="AC45" i="34"/>
  <c r="AE39" i="34"/>
  <c r="AC56" i="34"/>
  <c r="AE48" i="34"/>
  <c r="AC47" i="34"/>
  <c r="AC37" i="34"/>
  <c r="AE56" i="34"/>
  <c r="AE41" i="34"/>
  <c r="AD2473" i="34"/>
  <c r="AD2478" i="34"/>
  <c r="AC52" i="34"/>
  <c r="AE27" i="34"/>
  <c r="AC32" i="34"/>
  <c r="AD2401" i="34"/>
  <c r="AD2405" i="34"/>
  <c r="AD2406" i="34"/>
  <c r="AC2412" i="34"/>
  <c r="AC2419" i="34"/>
  <c r="AC2426" i="34"/>
  <c r="AD2440" i="34"/>
  <c r="AC2450" i="34"/>
  <c r="AE2451" i="34"/>
  <c r="AE2455" i="34"/>
  <c r="AE2465" i="34"/>
  <c r="AD2466" i="34"/>
  <c r="AC2467" i="34"/>
  <c r="AE2468" i="34"/>
  <c r="AE2469" i="34"/>
  <c r="AC2470" i="34"/>
  <c r="AD37" i="34"/>
  <c r="AD36" i="34"/>
  <c r="AE35" i="34"/>
  <c r="AD54" i="34"/>
  <c r="AD46" i="34"/>
  <c r="AD39" i="34"/>
  <c r="AD35" i="34"/>
  <c r="AD34" i="34"/>
  <c r="AE32" i="34"/>
  <c r="AD2474" i="34"/>
  <c r="AC2354" i="34"/>
  <c r="AE2379" i="34"/>
  <c r="AE2401" i="34"/>
  <c r="AD2412" i="34"/>
  <c r="AD2419" i="34"/>
  <c r="AC2425" i="34"/>
  <c r="AD2426" i="34"/>
  <c r="AD2432" i="34"/>
  <c r="AE2440" i="34"/>
  <c r="AC2445" i="34"/>
  <c r="AC2446" i="34"/>
  <c r="AE2466" i="34"/>
  <c r="AD2470" i="34"/>
  <c r="AD57" i="34"/>
  <c r="AC40" i="34"/>
  <c r="AD32" i="34"/>
  <c r="AC28" i="34"/>
  <c r="AD27" i="34"/>
  <c r="AC208" i="34"/>
  <c r="AC200" i="34"/>
  <c r="AC209" i="34"/>
  <c r="AE251" i="34"/>
  <c r="AC287" i="34"/>
  <c r="AE308" i="34"/>
  <c r="AC152" i="34"/>
  <c r="AC190" i="34"/>
  <c r="AC224" i="34"/>
  <c r="AD248" i="34"/>
  <c r="AD277" i="34"/>
  <c r="AE307" i="34"/>
  <c r="AE346" i="34"/>
  <c r="AC149" i="34"/>
  <c r="AD190" i="34"/>
  <c r="AC156" i="34"/>
  <c r="AE203" i="34"/>
  <c r="AD225" i="34"/>
  <c r="AE142" i="34"/>
  <c r="AD194" i="34"/>
  <c r="AE225" i="34"/>
  <c r="AD260" i="34"/>
  <c r="AC127" i="34"/>
  <c r="AC168" i="34"/>
  <c r="AD215" i="34"/>
  <c r="AE260" i="34"/>
  <c r="AC290" i="34"/>
  <c r="AE325" i="34"/>
  <c r="AE214" i="34"/>
  <c r="AD221" i="34"/>
  <c r="AC199" i="34"/>
  <c r="AE83" i="34"/>
  <c r="AC141" i="34"/>
  <c r="AD192" i="34"/>
  <c r="AD159" i="34"/>
  <c r="AC133" i="34"/>
  <c r="AE128" i="34"/>
  <c r="AE91" i="34"/>
  <c r="AD139" i="34"/>
  <c r="AC106" i="34"/>
  <c r="AC79" i="34"/>
  <c r="AC11" i="34"/>
  <c r="AC157" i="34"/>
  <c r="AC131" i="34"/>
  <c r="AE81" i="34"/>
  <c r="AE89" i="34"/>
  <c r="AE74" i="34"/>
  <c r="AE7" i="34"/>
  <c r="AC101" i="34"/>
  <c r="AC63" i="34"/>
  <c r="AE120" i="34"/>
  <c r="AE88" i="34"/>
  <c r="AD61" i="34"/>
  <c r="AC7" i="34"/>
  <c r="AC61" i="34"/>
  <c r="AD207" i="34"/>
  <c r="AD182" i="34"/>
  <c r="AC184" i="34"/>
  <c r="AD218" i="34"/>
  <c r="AE254" i="34"/>
  <c r="AC288" i="34"/>
  <c r="AC311" i="34"/>
  <c r="AD158" i="34"/>
  <c r="AE191" i="34"/>
  <c r="AE226" i="34"/>
  <c r="AC250" i="34"/>
  <c r="AC279" i="34"/>
  <c r="AD311" i="34"/>
  <c r="AD349" i="34"/>
  <c r="AD157" i="34"/>
  <c r="AE192" i="34"/>
  <c r="AE157" i="34"/>
  <c r="AE204" i="34"/>
  <c r="AD228" i="34"/>
  <c r="AD144" i="34"/>
  <c r="AE196" i="34"/>
  <c r="AE228" i="34"/>
  <c r="AE262" i="34"/>
  <c r="AC170" i="34"/>
  <c r="AE220" i="34"/>
  <c r="AC266" i="34"/>
  <c r="AE292" i="34"/>
  <c r="AE329" i="34"/>
  <c r="AE213" i="34"/>
  <c r="AC219" i="34"/>
  <c r="AD106" i="34"/>
  <c r="AE195" i="34"/>
  <c r="AE133" i="34"/>
  <c r="AD140" i="34"/>
  <c r="AE190" i="34"/>
  <c r="AE154" i="34"/>
  <c r="AE132" i="34"/>
  <c r="AE134" i="34"/>
  <c r="AC78" i="34"/>
  <c r="AE10" i="34"/>
  <c r="AC25" i="34"/>
  <c r="AC84" i="34"/>
  <c r="AD156" i="34"/>
  <c r="AE130" i="34"/>
  <c r="AC92" i="34"/>
  <c r="AC24" i="34"/>
  <c r="AE61" i="34"/>
  <c r="AE23" i="34"/>
  <c r="AC116" i="34"/>
  <c r="AC60" i="34"/>
  <c r="AD14" i="34"/>
  <c r="AD170" i="34"/>
  <c r="AC186" i="34"/>
  <c r="AD186" i="34"/>
  <c r="AC222" i="34"/>
  <c r="AE289" i="34"/>
  <c r="AD313" i="34"/>
  <c r="AE160" i="34"/>
  <c r="AC192" i="34"/>
  <c r="AE229" i="34"/>
  <c r="AC253" i="34"/>
  <c r="AE280" i="34"/>
  <c r="AE313" i="34"/>
  <c r="AD350" i="34"/>
  <c r="AE158" i="34"/>
  <c r="AC193" i="34"/>
  <c r="AD162" i="34"/>
  <c r="AD205" i="34"/>
  <c r="AE232" i="34"/>
  <c r="AC145" i="34"/>
  <c r="AC197" i="34"/>
  <c r="AE233" i="34"/>
  <c r="AD267" i="34"/>
  <c r="AC130" i="34"/>
  <c r="AD172" i="34"/>
  <c r="AC227" i="34"/>
  <c r="AE267" i="34"/>
  <c r="AC295" i="34"/>
  <c r="AC330" i="34"/>
  <c r="AC203" i="34"/>
  <c r="AD214" i="34"/>
  <c r="AD193" i="34"/>
  <c r="AE113" i="34"/>
  <c r="AC139" i="34"/>
  <c r="AE187" i="34"/>
  <c r="AE153" i="34"/>
  <c r="AC125" i="34"/>
  <c r="AD132" i="34"/>
  <c r="AE104" i="34"/>
  <c r="AD77" i="34"/>
  <c r="AE8" i="34"/>
  <c r="AD113" i="34"/>
  <c r="AD83" i="34"/>
  <c r="AE15" i="34"/>
  <c r="AD178" i="34"/>
  <c r="AE155" i="34"/>
  <c r="AC91" i="34"/>
  <c r="AD15" i="34"/>
  <c r="AE60" i="34"/>
  <c r="AD22" i="34"/>
  <c r="AD60" i="34"/>
  <c r="AC22" i="34"/>
  <c r="AE115" i="34"/>
  <c r="AD23" i="34"/>
  <c r="AC96" i="34"/>
  <c r="AE65" i="34"/>
  <c r="AE188" i="34"/>
  <c r="AD223" i="34"/>
  <c r="AD259" i="34"/>
  <c r="AE291" i="34"/>
  <c r="AC314" i="34"/>
  <c r="AE164" i="34"/>
  <c r="AD198" i="34"/>
  <c r="AE231" i="34"/>
  <c r="AC258" i="34"/>
  <c r="AD284" i="34"/>
  <c r="AD314" i="34"/>
  <c r="AC353" i="34"/>
  <c r="AE166" i="34"/>
  <c r="AC196" i="34"/>
  <c r="AE173" i="34"/>
  <c r="AC206" i="34"/>
  <c r="AD233" i="34"/>
  <c r="AC146" i="34"/>
  <c r="AD202" i="34"/>
  <c r="AD234" i="34"/>
  <c r="AE270" i="34"/>
  <c r="AE131" i="34"/>
  <c r="AD175" i="34"/>
  <c r="AC230" i="34"/>
  <c r="AC269" i="34"/>
  <c r="AC296" i="34"/>
  <c r="AE333" i="34"/>
  <c r="AD201" i="34"/>
  <c r="AD204" i="34"/>
  <c r="AE182" i="34"/>
  <c r="AC77" i="34"/>
  <c r="AE138" i="34"/>
  <c r="AE183" i="34"/>
  <c r="AD152" i="34"/>
  <c r="AC103" i="34"/>
  <c r="AD127" i="34"/>
  <c r="AD99" i="34"/>
  <c r="AE72" i="34"/>
  <c r="AE6" i="34"/>
  <c r="AC886" i="34"/>
  <c r="AC18" i="34"/>
  <c r="AD112" i="34"/>
  <c r="AE82" i="34"/>
  <c r="AE175" i="34"/>
  <c r="AC154" i="34"/>
  <c r="AD123" i="34"/>
  <c r="AC65" i="34"/>
  <c r="AD59" i="34"/>
  <c r="AE96" i="34"/>
  <c r="AC59" i="34"/>
  <c r="AC80" i="34"/>
  <c r="AC58" i="34"/>
  <c r="AD11" i="34"/>
  <c r="AC211" i="34"/>
  <c r="AC99" i="34"/>
  <c r="AD189" i="34"/>
  <c r="AD226" i="34"/>
  <c r="AC263" i="34"/>
  <c r="AD293" i="34"/>
  <c r="AC315" i="34"/>
  <c r="AC166" i="34"/>
  <c r="AE200" i="34"/>
  <c r="AC232" i="34"/>
  <c r="AE259" i="34"/>
  <c r="AD287" i="34"/>
  <c r="AD315" i="34"/>
  <c r="AD72" i="34"/>
  <c r="AE169" i="34"/>
  <c r="AE198" i="34"/>
  <c r="AE178" i="34"/>
  <c r="AE210" i="34"/>
  <c r="AC234" i="34"/>
  <c r="AD155" i="34"/>
  <c r="AE205" i="34"/>
  <c r="AE235" i="34"/>
  <c r="AC273" i="34"/>
  <c r="AE144" i="34"/>
  <c r="AE194" i="34"/>
  <c r="AE234" i="34"/>
  <c r="AD273" i="34"/>
  <c r="AD301" i="34"/>
  <c r="AD334" i="34"/>
  <c r="AC177" i="34"/>
  <c r="AC201" i="34"/>
  <c r="AE99" i="34"/>
  <c r="AD179" i="34"/>
  <c r="AE137" i="34"/>
  <c r="AD219" i="34"/>
  <c r="AC182" i="34"/>
  <c r="AC151" i="34"/>
  <c r="AD104" i="34"/>
  <c r="AE123" i="34"/>
  <c r="AE71" i="34"/>
  <c r="AD10" i="34"/>
  <c r="AD76" i="34"/>
  <c r="AC10" i="34"/>
  <c r="AC174" i="34"/>
  <c r="AD153" i="34"/>
  <c r="AD103" i="34"/>
  <c r="AD64" i="34"/>
  <c r="AE58" i="34"/>
  <c r="AD58" i="34"/>
  <c r="AD108" i="34"/>
  <c r="AE79" i="34"/>
  <c r="AD188" i="34"/>
  <c r="AD199" i="34"/>
  <c r="AC153" i="34"/>
  <c r="AD191" i="34"/>
  <c r="AD229" i="34"/>
  <c r="AD265" i="34"/>
  <c r="AE294" i="34"/>
  <c r="AE322" i="34"/>
  <c r="AE167" i="34"/>
  <c r="AE209" i="34"/>
  <c r="AE236" i="34"/>
  <c r="AC261" i="34"/>
  <c r="AD288" i="34"/>
  <c r="AC316" i="34"/>
  <c r="AC107" i="34"/>
  <c r="AC171" i="34"/>
  <c r="AD116" i="34"/>
  <c r="AC179" i="34"/>
  <c r="AD211" i="34"/>
  <c r="AD235" i="34"/>
  <c r="AE156" i="34"/>
  <c r="AD206" i="34"/>
  <c r="AD238" i="34"/>
  <c r="AD276" i="34"/>
  <c r="AD145" i="34"/>
  <c r="AD197" i="34"/>
  <c r="AC237" i="34"/>
  <c r="AC275" i="34"/>
  <c r="AD309" i="34"/>
  <c r="AE340" i="34"/>
  <c r="AE172" i="34"/>
  <c r="AC205" i="34"/>
  <c r="AE98" i="34"/>
  <c r="AD177" i="34"/>
  <c r="AC143" i="34"/>
  <c r="AC164" i="34"/>
  <c r="AD136" i="34"/>
  <c r="AC218" i="34"/>
  <c r="AD150" i="34"/>
  <c r="AD94" i="34"/>
  <c r="AD120" i="34"/>
  <c r="AD125" i="34"/>
  <c r="AE94" i="34"/>
  <c r="AD67" i="34"/>
  <c r="AD25" i="34"/>
  <c r="AD8" i="34"/>
  <c r="AC104" i="34"/>
  <c r="AC72" i="34"/>
  <c r="AD171" i="34"/>
  <c r="AE152" i="34"/>
  <c r="AC76" i="34"/>
  <c r="AE63" i="34"/>
  <c r="AC69" i="34"/>
  <c r="AD89" i="34"/>
  <c r="AD107" i="34"/>
  <c r="AE78" i="34"/>
  <c r="AE14" i="34"/>
  <c r="AD160" i="34"/>
  <c r="AD195" i="34"/>
  <c r="AD231" i="34"/>
  <c r="AC268" i="34"/>
  <c r="AD299" i="34"/>
  <c r="AD323" i="34"/>
  <c r="AD169" i="34"/>
  <c r="AC210" i="34"/>
  <c r="AC239" i="34"/>
  <c r="AD263" i="34"/>
  <c r="AE293" i="34"/>
  <c r="AE323" i="34"/>
  <c r="AD173" i="34"/>
  <c r="AE122" i="34"/>
  <c r="AC183" i="34"/>
  <c r="AC212" i="34"/>
  <c r="AD101" i="34"/>
  <c r="AE162" i="34"/>
  <c r="AE211" i="34"/>
  <c r="AC244" i="34"/>
  <c r="AC278" i="34"/>
  <c r="AE146" i="34"/>
  <c r="AE202" i="34"/>
  <c r="AE238" i="34"/>
  <c r="AE276" i="34"/>
  <c r="AC312" i="34"/>
  <c r="AD342" i="34"/>
  <c r="AD163" i="34"/>
  <c r="AD147" i="34"/>
  <c r="AE92" i="34"/>
  <c r="AE174" i="34"/>
  <c r="AC142" i="34"/>
  <c r="AE161" i="34"/>
  <c r="AD133" i="34"/>
  <c r="AD209" i="34"/>
  <c r="AD149" i="34"/>
  <c r="AD84" i="34"/>
  <c r="AE66" i="34"/>
  <c r="AD6" i="34"/>
  <c r="AE103" i="34"/>
  <c r="AC71" i="34"/>
  <c r="AC8" i="34"/>
  <c r="AE168" i="34"/>
  <c r="AE151" i="34"/>
  <c r="AE101" i="34"/>
  <c r="AE75" i="34"/>
  <c r="AC82" i="34"/>
  <c r="AE68" i="34"/>
  <c r="AC81" i="34"/>
  <c r="AE106" i="34"/>
  <c r="AD79" i="34"/>
  <c r="AE258" i="34"/>
  <c r="AE244" i="34"/>
  <c r="AC150" i="34"/>
  <c r="AD167" i="34"/>
  <c r="AC198" i="34"/>
  <c r="AD236" i="34"/>
  <c r="AC271" i="34"/>
  <c r="AD300" i="34"/>
  <c r="AC326" i="34"/>
  <c r="AD176" i="34"/>
  <c r="AC217" i="34"/>
  <c r="AD240" i="34"/>
  <c r="AC264" i="34"/>
  <c r="AE299" i="34"/>
  <c r="AD326" i="34"/>
  <c r="AE176" i="34"/>
  <c r="AC123" i="34"/>
  <c r="AE185" i="34"/>
  <c r="AD216" i="34"/>
  <c r="AD115" i="34"/>
  <c r="AC165" i="34"/>
  <c r="AD212" i="34"/>
  <c r="AD247" i="34"/>
  <c r="AC282" i="34"/>
  <c r="AC147" i="34"/>
  <c r="AE206" i="34"/>
  <c r="AD244" i="34"/>
  <c r="AD278" i="34"/>
  <c r="AE318" i="34"/>
  <c r="AE344" i="34"/>
  <c r="AC128" i="34"/>
  <c r="AC173" i="34"/>
  <c r="AD141" i="34"/>
  <c r="AE70" i="34"/>
  <c r="AE159" i="34"/>
  <c r="AC108" i="34"/>
  <c r="AC204" i="34"/>
  <c r="AD148" i="34"/>
  <c r="AE116" i="34"/>
  <c r="AD71" i="34"/>
  <c r="AD110" i="34"/>
  <c r="AC162" i="34"/>
  <c r="AC120" i="34"/>
  <c r="AC88" i="34"/>
  <c r="AD62" i="34"/>
  <c r="AD18" i="34"/>
  <c r="AE886" i="34"/>
  <c r="AD98" i="34"/>
  <c r="AD70" i="34"/>
  <c r="AC167" i="34"/>
  <c r="AC144" i="34"/>
  <c r="AD24" i="34"/>
  <c r="AD81" i="34"/>
  <c r="AC15" i="34"/>
  <c r="AC110" i="34"/>
  <c r="AD80" i="34"/>
  <c r="AD12" i="34"/>
  <c r="AC74" i="34"/>
  <c r="AC12" i="34"/>
  <c r="AD78" i="34"/>
  <c r="AC247" i="34"/>
  <c r="AE242" i="34"/>
  <c r="AD154" i="34"/>
  <c r="AC169" i="34"/>
  <c r="AE199" i="34"/>
  <c r="AC240" i="34"/>
  <c r="AE272" i="34"/>
  <c r="AE303" i="34"/>
  <c r="AE328" i="34"/>
  <c r="AD184" i="34"/>
  <c r="AE218" i="34"/>
  <c r="AC241" i="34"/>
  <c r="AE265" i="34"/>
  <c r="AE300" i="34"/>
  <c r="AD331" i="34"/>
  <c r="AD122" i="34"/>
  <c r="AC178" i="34"/>
  <c r="AD135" i="34"/>
  <c r="AD187" i="34"/>
  <c r="AE217" i="34"/>
  <c r="AC172" i="34"/>
  <c r="AC213" i="34"/>
  <c r="AD252" i="34"/>
  <c r="AE283" i="34"/>
  <c r="AC148" i="34"/>
  <c r="AC207" i="34"/>
  <c r="AE247" i="34"/>
  <c r="AC281" i="34"/>
  <c r="AE319" i="34"/>
  <c r="AC236" i="34"/>
  <c r="AE127" i="34"/>
  <c r="AE171" i="34"/>
  <c r="AE140" i="34"/>
  <c r="AD151" i="34"/>
  <c r="AD203" i="34"/>
  <c r="AE147" i="34"/>
  <c r="AC67" i="34"/>
  <c r="AC160" i="34"/>
  <c r="AC94" i="34"/>
  <c r="AE69" i="34"/>
  <c r="AC6" i="34"/>
  <c r="AD166" i="34"/>
  <c r="AC138" i="34"/>
  <c r="AC113" i="34"/>
  <c r="AC98" i="34"/>
  <c r="AE59" i="34"/>
  <c r="AE80" i="34"/>
  <c r="AC75" i="34"/>
  <c r="AD9" i="34"/>
  <c r="AD73" i="34"/>
  <c r="AE11" i="34"/>
  <c r="AE77" i="34"/>
  <c r="AE25" i="34"/>
  <c r="AD237" i="34"/>
  <c r="AD241" i="34"/>
  <c r="AE170" i="34"/>
  <c r="AD174" i="34"/>
  <c r="AD200" i="34"/>
  <c r="AE243" i="34"/>
  <c r="AC277" i="34"/>
  <c r="AC304" i="34"/>
  <c r="AC331" i="34"/>
  <c r="AC185" i="34"/>
  <c r="AC221" i="34"/>
  <c r="AC242" i="34"/>
  <c r="AD268" i="34"/>
  <c r="AC302" i="34"/>
  <c r="AC335" i="34"/>
  <c r="AE184" i="34"/>
  <c r="AD142" i="34"/>
  <c r="AE193" i="34"/>
  <c r="AC220" i="34"/>
  <c r="AC132" i="34"/>
  <c r="AC175" i="34"/>
  <c r="AC215" i="34"/>
  <c r="AC255" i="34"/>
  <c r="AD286" i="34"/>
  <c r="AC159" i="34"/>
  <c r="AE212" i="34"/>
  <c r="AC249" i="34"/>
  <c r="AD282" i="34"/>
  <c r="AD320" i="34"/>
  <c r="AE227" i="34"/>
  <c r="AE76" i="34"/>
  <c r="AD168" i="34"/>
  <c r="AE139" i="34"/>
  <c r="AD66" i="34"/>
  <c r="AE150" i="34"/>
  <c r="AE86" i="34"/>
  <c r="AC202" i="34"/>
  <c r="AD138" i="34"/>
  <c r="AD134" i="34"/>
  <c r="AD146" i="34"/>
  <c r="AE118" i="34"/>
  <c r="AD86" i="34"/>
  <c r="AC66" i="34"/>
  <c r="AE163" i="34"/>
  <c r="AD137" i="34"/>
  <c r="AC112" i="34"/>
  <c r="AE22" i="34"/>
  <c r="AE12" i="34"/>
  <c r="AE108" i="34"/>
  <c r="AD74" i="34"/>
  <c r="AD7" i="34"/>
  <c r="AD128" i="34"/>
  <c r="AD96" i="34"/>
  <c r="AC68" i="34"/>
  <c r="AC73" i="34"/>
  <c r="AC23" i="34"/>
  <c r="AE222" i="34"/>
  <c r="AC233" i="34"/>
  <c r="AE177" i="34"/>
  <c r="AC176" i="34"/>
  <c r="AE201" i="34"/>
  <c r="AD246" i="34"/>
  <c r="AD280" i="34"/>
  <c r="AE306" i="34"/>
  <c r="AE332" i="34"/>
  <c r="AE186" i="34"/>
  <c r="AD222" i="34"/>
  <c r="AC245" i="34"/>
  <c r="AD271" i="34"/>
  <c r="AD304" i="34"/>
  <c r="AE341" i="34"/>
  <c r="AE125" i="34"/>
  <c r="AD185" i="34"/>
  <c r="AE143" i="34"/>
  <c r="AC194" i="34"/>
  <c r="AE221" i="34"/>
  <c r="AE135" i="34"/>
  <c r="AE179" i="34"/>
  <c r="AE216" i="34"/>
  <c r="AE256" i="34"/>
  <c r="AD292" i="34"/>
  <c r="AC163" i="34"/>
  <c r="AD213" i="34"/>
  <c r="AE252" i="34"/>
  <c r="AC285" i="34"/>
  <c r="AD321" i="34"/>
  <c r="AC225" i="34"/>
  <c r="AD256" i="34"/>
  <c r="AD164" i="34"/>
  <c r="AD88" i="34"/>
  <c r="AE149" i="34"/>
  <c r="AC62" i="34"/>
  <c r="AE197" i="34"/>
  <c r="AE165" i="34"/>
  <c r="AC137" i="34"/>
  <c r="AD131" i="34"/>
  <c r="AE145" i="34"/>
  <c r="AC115" i="34"/>
  <c r="AD886" i="34"/>
  <c r="AD92" i="34"/>
  <c r="AD65" i="34"/>
  <c r="AE24" i="34"/>
  <c r="AD161" i="34"/>
  <c r="AE136" i="34"/>
  <c r="AC83" i="34"/>
  <c r="AC70" i="34"/>
  <c r="AC64" i="34"/>
  <c r="AE107" i="34"/>
  <c r="AE73" i="34"/>
  <c r="AC122" i="34"/>
  <c r="AC9" i="34"/>
  <c r="AE67" i="34"/>
  <c r="AE18" i="34"/>
  <c r="AD210" i="34"/>
  <c r="AD230" i="34"/>
  <c r="AE208" i="34"/>
  <c r="AC248" i="34"/>
  <c r="AC284" i="34"/>
  <c r="AD307" i="34"/>
  <c r="AD118" i="34"/>
  <c r="AE189" i="34"/>
  <c r="AE223" i="34"/>
  <c r="AE246" i="34"/>
  <c r="AC274" i="34"/>
  <c r="AC305" i="34"/>
  <c r="AC345" i="34"/>
  <c r="AD143" i="34"/>
  <c r="AC187" i="34"/>
  <c r="AC155" i="34"/>
  <c r="AD196" i="34"/>
  <c r="AE224" i="34"/>
  <c r="AE141" i="34"/>
  <c r="AD183" i="34"/>
  <c r="AD220" i="34"/>
  <c r="AE257" i="34"/>
  <c r="AD165" i="34"/>
  <c r="AC214" i="34"/>
  <c r="AD255" i="34"/>
  <c r="AE286" i="34"/>
  <c r="AD324" i="34"/>
  <c r="AE219" i="34"/>
  <c r="AD227" i="34"/>
  <c r="AE112" i="34"/>
  <c r="AE148" i="34"/>
  <c r="AC195" i="34"/>
  <c r="AC161" i="34"/>
  <c r="AC136" i="34"/>
  <c r="AC86" i="34"/>
  <c r="AD130" i="34"/>
  <c r="AC140" i="34"/>
  <c r="AE84" i="34"/>
  <c r="AC14" i="34"/>
  <c r="AC118" i="34"/>
  <c r="AD91" i="34"/>
  <c r="AE64" i="34"/>
  <c r="AC158" i="34"/>
  <c r="AC135" i="34"/>
  <c r="AE110" i="34"/>
  <c r="AD82" i="34"/>
  <c r="AD69" i="34"/>
  <c r="AD75" i="34"/>
  <c r="AD63" i="34"/>
  <c r="AE9" i="34"/>
  <c r="AD68" i="34"/>
  <c r="AC89" i="34"/>
  <c r="AE62" i="34"/>
  <c r="AC670" i="34" l="1"/>
  <c r="AC769" i="34"/>
  <c r="AC691" i="34"/>
  <c r="AC641" i="34"/>
  <c r="AA2035" i="34"/>
  <c r="AA2036" i="34"/>
  <c r="AD2075" i="34"/>
  <c r="AD21" i="34"/>
  <c r="AE1995" i="34"/>
  <c r="AE1997" i="34"/>
  <c r="AC1346" i="34"/>
  <c r="AC1347" i="34"/>
  <c r="AD1050" i="34"/>
  <c r="AD1051" i="34"/>
  <c r="AD716" i="34"/>
  <c r="AD706" i="34"/>
  <c r="AC688" i="34"/>
  <c r="AC712" i="34"/>
  <c r="AD721" i="34"/>
  <c r="AD711" i="34"/>
  <c r="AC718" i="34"/>
  <c r="AC708" i="34"/>
  <c r="AD717" i="34"/>
  <c r="AD707" i="34"/>
  <c r="AE636" i="34"/>
  <c r="AE671" i="34"/>
  <c r="AD636" i="34"/>
  <c r="AD671" i="34"/>
  <c r="AD696" i="34"/>
  <c r="AD614" i="34"/>
  <c r="AE699" i="34"/>
  <c r="AE617" i="34"/>
  <c r="AC699" i="34"/>
  <c r="AC617" i="34"/>
  <c r="AD459" i="34"/>
  <c r="AD518" i="34"/>
  <c r="AC459" i="34"/>
  <c r="AC518" i="34"/>
  <c r="AF2075" i="34"/>
  <c r="AF21" i="34"/>
  <c r="AF2078" i="34"/>
  <c r="AF2087" i="34"/>
  <c r="AF1930" i="34"/>
  <c r="AF1492" i="34"/>
  <c r="AF1190" i="34"/>
  <c r="AF1049" i="34"/>
  <c r="AF804" i="34"/>
  <c r="AF694" i="34"/>
  <c r="AF612" i="34"/>
  <c r="AF698" i="34"/>
  <c r="AF616" i="34"/>
  <c r="AF470" i="34"/>
  <c r="AF529" i="34"/>
  <c r="AF463" i="34"/>
  <c r="AF522" i="34"/>
  <c r="AA720" i="34"/>
  <c r="AA710" i="34"/>
  <c r="AB700" i="34"/>
  <c r="AB618" i="34"/>
  <c r="Z701" i="34"/>
  <c r="Z619" i="34"/>
  <c r="AB712" i="34"/>
  <c r="AB688" i="34"/>
  <c r="Z712" i="34"/>
  <c r="Z688" i="34"/>
  <c r="Z713" i="34"/>
  <c r="Z703" i="34"/>
  <c r="AA721" i="34"/>
  <c r="AA711" i="34"/>
  <c r="AA636" i="34"/>
  <c r="AA671" i="34"/>
  <c r="AA696" i="34"/>
  <c r="AA614" i="34"/>
  <c r="AA694" i="34"/>
  <c r="AA612" i="34"/>
  <c r="AB619" i="34"/>
  <c r="AB701" i="34"/>
  <c r="Z693" i="34"/>
  <c r="Z611" i="34"/>
  <c r="Z470" i="34"/>
  <c r="Z529" i="34"/>
  <c r="AA518" i="34"/>
  <c r="AA459" i="34"/>
  <c r="Z181" i="34"/>
  <c r="Z180" i="34"/>
  <c r="AD1995" i="34"/>
  <c r="AD1997" i="34"/>
  <c r="AE612" i="34"/>
  <c r="AE694" i="34"/>
  <c r="AA835" i="34"/>
  <c r="AA13" i="34"/>
  <c r="AD180" i="34"/>
  <c r="AD181" i="34"/>
  <c r="AE1263" i="34"/>
  <c r="AE19" i="34"/>
  <c r="AE835" i="34"/>
  <c r="AE13" i="34"/>
  <c r="AE180" i="34"/>
  <c r="AE181" i="34"/>
  <c r="AD2038" i="34"/>
  <c r="AD20" i="34"/>
  <c r="AD1263" i="34"/>
  <c r="AD19" i="34"/>
  <c r="AE1341" i="34"/>
  <c r="AE1340" i="34"/>
  <c r="AE1067" i="34"/>
  <c r="AE1004" i="34"/>
  <c r="AE1020" i="34"/>
  <c r="AE988" i="34"/>
  <c r="AE705" i="34"/>
  <c r="AE715" i="34"/>
  <c r="AE714" i="34"/>
  <c r="AE704" i="34"/>
  <c r="AE720" i="34"/>
  <c r="AE710" i="34"/>
  <c r="AE717" i="34"/>
  <c r="AE707" i="34"/>
  <c r="AE695" i="34"/>
  <c r="AE613" i="34"/>
  <c r="AE701" i="34"/>
  <c r="AE619" i="34"/>
  <c r="AD712" i="34"/>
  <c r="AD688" i="34"/>
  <c r="AD670" i="34"/>
  <c r="AD769" i="34"/>
  <c r="AD511" i="34"/>
  <c r="AD452" i="34"/>
  <c r="AE698" i="34"/>
  <c r="AE616" i="34"/>
  <c r="AE470" i="34"/>
  <c r="AE529" i="34"/>
  <c r="AF1120" i="34"/>
  <c r="AF16" i="34"/>
  <c r="AF1997" i="34"/>
  <c r="AF1995" i="34"/>
  <c r="AF670" i="34"/>
  <c r="AF769" i="34"/>
  <c r="AF671" i="34"/>
  <c r="AF636" i="34"/>
  <c r="AA1263" i="34"/>
  <c r="AA19" i="34"/>
  <c r="Z1020" i="34"/>
  <c r="Z988" i="34"/>
  <c r="AA709" i="34"/>
  <c r="AA719" i="34"/>
  <c r="AB720" i="34"/>
  <c r="AB710" i="34"/>
  <c r="AB695" i="34"/>
  <c r="AB613" i="34"/>
  <c r="AB611" i="34"/>
  <c r="AB693" i="34"/>
  <c r="Z694" i="34"/>
  <c r="Z612" i="34"/>
  <c r="AA470" i="34"/>
  <c r="AA529" i="34"/>
  <c r="AE716" i="34"/>
  <c r="AE706" i="34"/>
  <c r="AC1263" i="34"/>
  <c r="AC19" i="34"/>
  <c r="AE1347" i="34"/>
  <c r="AE1346" i="34"/>
  <c r="AC1037" i="34"/>
  <c r="AC995" i="34"/>
  <c r="AC1036" i="34"/>
  <c r="AD1067" i="34"/>
  <c r="AD1004" i="34"/>
  <c r="AE2087" i="34"/>
  <c r="AE2078" i="34"/>
  <c r="AE1930" i="34"/>
  <c r="AE1492" i="34"/>
  <c r="AE1190" i="34"/>
  <c r="AE1049" i="34"/>
  <c r="AE804" i="34"/>
  <c r="AC690" i="34"/>
  <c r="AC640" i="34"/>
  <c r="AC716" i="34"/>
  <c r="AC706" i="34"/>
  <c r="AD713" i="34"/>
  <c r="AD703" i="34"/>
  <c r="AE769" i="34"/>
  <c r="AE670" i="34"/>
  <c r="AD719" i="34"/>
  <c r="AD709" i="34"/>
  <c r="AD641" i="34"/>
  <c r="AD691" i="34"/>
  <c r="AC697" i="34"/>
  <c r="AC615" i="34"/>
  <c r="AD690" i="34"/>
  <c r="AD640" i="34"/>
  <c r="AC695" i="34"/>
  <c r="AC613" i="34"/>
  <c r="AD701" i="34"/>
  <c r="AD619" i="34"/>
  <c r="AE452" i="34"/>
  <c r="AE511" i="34"/>
  <c r="AD693" i="34"/>
  <c r="AD611" i="34"/>
  <c r="AD477" i="34"/>
  <c r="AD536" i="34"/>
  <c r="AC470" i="34"/>
  <c r="AC529" i="34"/>
  <c r="AD463" i="34"/>
  <c r="AD522" i="34"/>
  <c r="AD470" i="34"/>
  <c r="AD529" i="34"/>
  <c r="AF1263" i="34"/>
  <c r="AF19" i="34"/>
  <c r="AF1051" i="34"/>
  <c r="AF1050" i="34"/>
  <c r="AF477" i="34"/>
  <c r="AF536" i="34"/>
  <c r="AA1120" i="34"/>
  <c r="AA16" i="34"/>
  <c r="AB1123" i="34"/>
  <c r="AB17" i="34"/>
  <c r="AB1263" i="34"/>
  <c r="AB19" i="34"/>
  <c r="AA2075" i="34"/>
  <c r="AA21" i="34"/>
  <c r="AA1123" i="34"/>
  <c r="AA17" i="34"/>
  <c r="AB2075" i="34"/>
  <c r="AB21" i="34"/>
  <c r="AA1997" i="34"/>
  <c r="AA1995" i="34"/>
  <c r="Z2035" i="34"/>
  <c r="Z2036" i="34"/>
  <c r="AB1997" i="34"/>
  <c r="AB1995" i="34"/>
  <c r="AA1346" i="34"/>
  <c r="AA1347" i="34"/>
  <c r="Z1050" i="34"/>
  <c r="Z1051" i="34"/>
  <c r="AB2078" i="34"/>
  <c r="AB2087" i="34"/>
  <c r="AB1930" i="34"/>
  <c r="AB1492" i="34"/>
  <c r="AB1190" i="34"/>
  <c r="AB1049" i="34"/>
  <c r="AB804" i="34"/>
  <c r="AA2078" i="34"/>
  <c r="AA2087" i="34"/>
  <c r="AA1930" i="34"/>
  <c r="AA1492" i="34"/>
  <c r="AA1190" i="34"/>
  <c r="AA1049" i="34"/>
  <c r="AA804" i="34"/>
  <c r="AA718" i="34"/>
  <c r="AA708" i="34"/>
  <c r="Z720" i="34"/>
  <c r="Z710" i="34"/>
  <c r="AA717" i="34"/>
  <c r="AA707" i="34"/>
  <c r="AB716" i="34"/>
  <c r="AB706" i="34"/>
  <c r="Z706" i="34"/>
  <c r="Z716" i="34"/>
  <c r="AB704" i="34"/>
  <c r="AB714" i="34"/>
  <c r="AB719" i="34"/>
  <c r="AB709" i="34"/>
  <c r="Z698" i="34"/>
  <c r="Z616" i="34"/>
  <c r="Z690" i="34"/>
  <c r="Z640" i="34"/>
  <c r="AA693" i="34"/>
  <c r="AA611" i="34"/>
  <c r="AB477" i="34"/>
  <c r="AB536" i="34"/>
  <c r="AB180" i="34"/>
  <c r="AB181" i="34"/>
  <c r="AC2035" i="34"/>
  <c r="AC2036" i="34"/>
  <c r="AE697" i="34"/>
  <c r="AE615" i="34"/>
  <c r="AE712" i="34"/>
  <c r="AE688" i="34"/>
  <c r="AC701" i="34"/>
  <c r="AC619" i="34"/>
  <c r="AA2038" i="34"/>
  <c r="AA20" i="34"/>
  <c r="AE1123" i="34"/>
  <c r="AE17" i="34"/>
  <c r="AC835" i="34"/>
  <c r="AC13" i="34"/>
  <c r="AC1020" i="34"/>
  <c r="AC988" i="34"/>
  <c r="AD705" i="34"/>
  <c r="AD715" i="34"/>
  <c r="AE721" i="34"/>
  <c r="AE711" i="34"/>
  <c r="AD718" i="34"/>
  <c r="AD708" i="34"/>
  <c r="AD710" i="34"/>
  <c r="AD720" i="34"/>
  <c r="AC636" i="34"/>
  <c r="AC671" i="34"/>
  <c r="AC614" i="34"/>
  <c r="AC696" i="34"/>
  <c r="AD694" i="34"/>
  <c r="AD612" i="34"/>
  <c r="AC694" i="34"/>
  <c r="AC612" i="34"/>
  <c r="AC477" i="34"/>
  <c r="AC536" i="34"/>
  <c r="AF2036" i="34"/>
  <c r="AF2035" i="34"/>
  <c r="AF995" i="34"/>
  <c r="AF1036" i="34"/>
  <c r="AF1037" i="34"/>
  <c r="AF715" i="34"/>
  <c r="AF705" i="34"/>
  <c r="AF714" i="34"/>
  <c r="AF704" i="34"/>
  <c r="AF711" i="34"/>
  <c r="AF721" i="34"/>
  <c r="AF690" i="34"/>
  <c r="AF640" i="34"/>
  <c r="AF696" i="34"/>
  <c r="AF614" i="34"/>
  <c r="AF701" i="34"/>
  <c r="AF619" i="34"/>
  <c r="AF615" i="34"/>
  <c r="AF697" i="34"/>
  <c r="Z1120" i="34"/>
  <c r="Z16" i="34"/>
  <c r="Z2075" i="34"/>
  <c r="Z21" i="34"/>
  <c r="Z1997" i="34"/>
  <c r="Z1995" i="34"/>
  <c r="AA1341" i="34"/>
  <c r="AA1340" i="34"/>
  <c r="AB1036" i="34"/>
  <c r="AB1037" i="34"/>
  <c r="AB995" i="34"/>
  <c r="AA1036" i="34"/>
  <c r="AA1037" i="34"/>
  <c r="AA995" i="34"/>
  <c r="AA1004" i="34"/>
  <c r="AA1067" i="34"/>
  <c r="Z1004" i="34"/>
  <c r="Z1067" i="34"/>
  <c r="Z709" i="34"/>
  <c r="Z719" i="34"/>
  <c r="AA691" i="34"/>
  <c r="AA641" i="34"/>
  <c r="AA715" i="34"/>
  <c r="AA705" i="34"/>
  <c r="AB713" i="34"/>
  <c r="AB703" i="34"/>
  <c r="AB718" i="34"/>
  <c r="AB708" i="34"/>
  <c r="Z700" i="34"/>
  <c r="Z618" i="34"/>
  <c r="AA670" i="34"/>
  <c r="AA769" i="34"/>
  <c r="Z670" i="34"/>
  <c r="Z769" i="34"/>
  <c r="AB697" i="34"/>
  <c r="AB615" i="34"/>
  <c r="Z697" i="34"/>
  <c r="Z615" i="34"/>
  <c r="AB529" i="34"/>
  <c r="AB470" i="34"/>
  <c r="AA181" i="34"/>
  <c r="AA180" i="34"/>
  <c r="AE2038" i="34"/>
  <c r="AE20" i="34"/>
  <c r="AC1123" i="34"/>
  <c r="AC17" i="34"/>
  <c r="AC1120" i="34"/>
  <c r="AC16" i="34"/>
  <c r="AC2075" i="34"/>
  <c r="AC21" i="34"/>
  <c r="AE2075" i="34"/>
  <c r="AE21" i="34"/>
  <c r="AD1120" i="34"/>
  <c r="AD16" i="34"/>
  <c r="AD2035" i="34"/>
  <c r="AD2036" i="34"/>
  <c r="AC1997" i="34"/>
  <c r="AC1995" i="34"/>
  <c r="AE2036" i="34"/>
  <c r="AE2035" i="34"/>
  <c r="AD1340" i="34"/>
  <c r="AD1341" i="34"/>
  <c r="AC1341" i="34"/>
  <c r="AC1340" i="34"/>
  <c r="AD1037" i="34"/>
  <c r="AD995" i="34"/>
  <c r="AD1036" i="34"/>
  <c r="AC1050" i="34"/>
  <c r="AC1051" i="34"/>
  <c r="AC715" i="34"/>
  <c r="AC705" i="34"/>
  <c r="AC698" i="34"/>
  <c r="AC616" i="34"/>
  <c r="AE708" i="34"/>
  <c r="AE718" i="34"/>
  <c r="AE719" i="34"/>
  <c r="AE709" i="34"/>
  <c r="AD697" i="34"/>
  <c r="AD615" i="34"/>
  <c r="AD695" i="34"/>
  <c r="AD613" i="34"/>
  <c r="AE693" i="34"/>
  <c r="AE611" i="34"/>
  <c r="AC693" i="34"/>
  <c r="AC611" i="34"/>
  <c r="AC700" i="34"/>
  <c r="AC618" i="34"/>
  <c r="AF703" i="34"/>
  <c r="AF713" i="34"/>
  <c r="AF708" i="34"/>
  <c r="AF718" i="34"/>
  <c r="AF695" i="34"/>
  <c r="AF613" i="34"/>
  <c r="AF693" i="34"/>
  <c r="AF611" i="34"/>
  <c r="AF699" i="34"/>
  <c r="AF617" i="34"/>
  <c r="AF452" i="34"/>
  <c r="AF511" i="34"/>
  <c r="AF459" i="34"/>
  <c r="AF518" i="34"/>
  <c r="Z2038" i="34"/>
  <c r="Z20" i="34"/>
  <c r="AB1341" i="34"/>
  <c r="AB1340" i="34"/>
  <c r="Z1340" i="34"/>
  <c r="Z1341" i="34"/>
  <c r="AB1020" i="34"/>
  <c r="AB988" i="34"/>
  <c r="Z2078" i="34"/>
  <c r="Z2087" i="34"/>
  <c r="Z1930" i="34"/>
  <c r="Z1492" i="34"/>
  <c r="Z1190" i="34"/>
  <c r="Z1049" i="34"/>
  <c r="Z804" i="34"/>
  <c r="Z718" i="34"/>
  <c r="Z708" i="34"/>
  <c r="AB699" i="34"/>
  <c r="AB617" i="34"/>
  <c r="AA699" i="34"/>
  <c r="AA617" i="34"/>
  <c r="AB696" i="34"/>
  <c r="AB614" i="34"/>
  <c r="AA463" i="34"/>
  <c r="AA522" i="34"/>
  <c r="AA700" i="34"/>
  <c r="AA618" i="34"/>
  <c r="AD714" i="34"/>
  <c r="AD704" i="34"/>
  <c r="AE477" i="34"/>
  <c r="AE536" i="34"/>
  <c r="AF1340" i="34"/>
  <c r="AF1341" i="34"/>
  <c r="AF1067" i="34"/>
  <c r="AF1004" i="34"/>
  <c r="Z1123" i="34"/>
  <c r="Z17" i="34"/>
  <c r="Z1036" i="34"/>
  <c r="Z1037" i="34"/>
  <c r="Z995" i="34"/>
  <c r="AB1004" i="34"/>
  <c r="AB1067" i="34"/>
  <c r="AB1050" i="34"/>
  <c r="AB1051" i="34"/>
  <c r="AB707" i="34"/>
  <c r="AB717" i="34"/>
  <c r="Z717" i="34"/>
  <c r="Z707" i="34"/>
  <c r="AB721" i="34"/>
  <c r="AB711" i="34"/>
  <c r="AB698" i="34"/>
  <c r="AB616" i="34"/>
  <c r="AB636" i="34"/>
  <c r="AB671" i="34"/>
  <c r="AA697" i="34"/>
  <c r="AA615" i="34"/>
  <c r="Z636" i="34"/>
  <c r="Z671" i="34"/>
  <c r="Z459" i="34"/>
  <c r="Z518" i="34"/>
  <c r="Z613" i="34"/>
  <c r="Z695" i="34"/>
  <c r="AA477" i="34"/>
  <c r="AA536" i="34"/>
  <c r="AB459" i="34"/>
  <c r="AB518" i="34"/>
  <c r="AB452" i="34"/>
  <c r="AB511" i="34"/>
  <c r="Z477" i="34"/>
  <c r="Z536" i="34"/>
  <c r="AA452" i="34"/>
  <c r="AA511" i="34"/>
  <c r="AC721" i="34"/>
  <c r="AC711" i="34"/>
  <c r="AD617" i="34"/>
  <c r="AD699" i="34"/>
  <c r="AD835" i="34"/>
  <c r="AD13" i="34"/>
  <c r="AD1347" i="34"/>
  <c r="AD1346" i="34"/>
  <c r="AE1037" i="34"/>
  <c r="AE995" i="34"/>
  <c r="AE1036" i="34"/>
  <c r="AC1067" i="34"/>
  <c r="AC1004" i="34"/>
  <c r="AE1051" i="34"/>
  <c r="AE1050" i="34"/>
  <c r="AD1020" i="34"/>
  <c r="AD988" i="34"/>
  <c r="AC707" i="34"/>
  <c r="AC717" i="34"/>
  <c r="AC713" i="34"/>
  <c r="AC703" i="34"/>
  <c r="AC2087" i="34"/>
  <c r="AC2078" i="34"/>
  <c r="AC1930" i="34"/>
  <c r="AC1492" i="34"/>
  <c r="AC1190" i="34"/>
  <c r="AC1049" i="34"/>
  <c r="AC804" i="34"/>
  <c r="AC710" i="34"/>
  <c r="AC720" i="34"/>
  <c r="AE713" i="34"/>
  <c r="AE703" i="34"/>
  <c r="AE690" i="34"/>
  <c r="AE640" i="34"/>
  <c r="AE700" i="34"/>
  <c r="AE618" i="34"/>
  <c r="AD698" i="34"/>
  <c r="AD616" i="34"/>
  <c r="AC452" i="34"/>
  <c r="AC511" i="34"/>
  <c r="AE459" i="34"/>
  <c r="AE518" i="34"/>
  <c r="AF1347" i="34"/>
  <c r="AF1346" i="34"/>
  <c r="AF720" i="34"/>
  <c r="AF710" i="34"/>
  <c r="AF700" i="34"/>
  <c r="AF618" i="34"/>
  <c r="AF180" i="34"/>
  <c r="AF181" i="34"/>
  <c r="AB2038" i="34"/>
  <c r="AB20" i="34"/>
  <c r="Z1263" i="34"/>
  <c r="Z19" i="34"/>
  <c r="AB835" i="34"/>
  <c r="AB13" i="34"/>
  <c r="AB2035" i="34"/>
  <c r="AB2036" i="34"/>
  <c r="AB1346" i="34"/>
  <c r="AB1347" i="34"/>
  <c r="AA716" i="34"/>
  <c r="AA706" i="34"/>
  <c r="AA704" i="34"/>
  <c r="AA714" i="34"/>
  <c r="Z715" i="34"/>
  <c r="Z705" i="34"/>
  <c r="AB670" i="34"/>
  <c r="AB769" i="34"/>
  <c r="Z699" i="34"/>
  <c r="Z617" i="34"/>
  <c r="Z691" i="34"/>
  <c r="Z641" i="34"/>
  <c r="Z696" i="34"/>
  <c r="Z614" i="34"/>
  <c r="AA712" i="34"/>
  <c r="AA688" i="34"/>
  <c r="Z452" i="34"/>
  <c r="Z511" i="34"/>
  <c r="AB694" i="34"/>
  <c r="AB612" i="34"/>
  <c r="AC714" i="34"/>
  <c r="AC704" i="34"/>
  <c r="AC463" i="34"/>
  <c r="AC522" i="34"/>
  <c r="AF835" i="34"/>
  <c r="AF13" i="34"/>
  <c r="AC2038" i="34"/>
  <c r="AC20" i="34"/>
  <c r="AD1123" i="34"/>
  <c r="AD17" i="34"/>
  <c r="AC180" i="34"/>
  <c r="AC181" i="34"/>
  <c r="AE1120" i="34"/>
  <c r="AE16" i="34"/>
  <c r="AD2087" i="34"/>
  <c r="AD2078" i="34"/>
  <c r="AD1930" i="34"/>
  <c r="AD1492" i="34"/>
  <c r="AD1190" i="34"/>
  <c r="AD1049" i="34"/>
  <c r="AD804" i="34"/>
  <c r="AC719" i="34"/>
  <c r="AC709" i="34"/>
  <c r="AE691" i="34"/>
  <c r="AE641" i="34"/>
  <c r="AE696" i="34"/>
  <c r="AE614" i="34"/>
  <c r="AD700" i="34"/>
  <c r="AD618" i="34"/>
  <c r="AE522" i="34"/>
  <c r="AE463" i="34"/>
  <c r="AF1123" i="34"/>
  <c r="AF17" i="34"/>
  <c r="AF2038" i="34"/>
  <c r="AF20" i="34"/>
  <c r="AF1020" i="34"/>
  <c r="AF988" i="34"/>
  <c r="AF716" i="34"/>
  <c r="AF706" i="34"/>
  <c r="AF691" i="34"/>
  <c r="AF641" i="34"/>
  <c r="AF712" i="34"/>
  <c r="AF688" i="34"/>
  <c r="AF719" i="34"/>
  <c r="AF709" i="34"/>
  <c r="AF717" i="34"/>
  <c r="AF707" i="34"/>
  <c r="AB1120" i="34"/>
  <c r="AB16" i="34"/>
  <c r="Z835" i="34"/>
  <c r="Z13" i="34"/>
  <c r="Z1346" i="34"/>
  <c r="Z1347" i="34"/>
  <c r="AA1020" i="34"/>
  <c r="AA988" i="34"/>
  <c r="AA1050" i="34"/>
  <c r="AA1051" i="34"/>
  <c r="Z721" i="34"/>
  <c r="Z711" i="34"/>
  <c r="AB715" i="34"/>
  <c r="AB705" i="34"/>
  <c r="AA713" i="34"/>
  <c r="AA703" i="34"/>
  <c r="Z714" i="34"/>
  <c r="Z704" i="34"/>
  <c r="AA616" i="34"/>
  <c r="AA698" i="34"/>
  <c r="AB691" i="34"/>
  <c r="AB641" i="34"/>
  <c r="AB690" i="34"/>
  <c r="AB640" i="34"/>
  <c r="AA640" i="34"/>
  <c r="AA690" i="34"/>
  <c r="AA695" i="34"/>
  <c r="AA613" i="34"/>
  <c r="AA701" i="34"/>
  <c r="AA619" i="34"/>
  <c r="Z463" i="34"/>
  <c r="Z522" i="34"/>
  <c r="AB463" i="34"/>
  <c r="AB522" i="34"/>
  <c r="W886" i="34" l="1"/>
  <c r="W6" i="34" l="1"/>
  <c r="X6" i="34"/>
  <c r="W7" i="34"/>
  <c r="W8" i="34"/>
  <c r="W9" i="34"/>
  <c r="W10" i="34"/>
  <c r="W15" i="34"/>
  <c r="W22" i="34"/>
  <c r="W60" i="34"/>
  <c r="X60" i="34"/>
  <c r="W61" i="34"/>
  <c r="W62" i="34"/>
  <c r="X62" i="34"/>
  <c r="W64" i="34"/>
  <c r="W65" i="34"/>
  <c r="W66" i="34"/>
  <c r="W67" i="34"/>
  <c r="W68" i="34"/>
  <c r="X68" i="34"/>
  <c r="W69" i="34"/>
  <c r="X69" i="34"/>
  <c r="W70" i="34"/>
  <c r="W71" i="34"/>
  <c r="W72" i="34"/>
  <c r="W73" i="34"/>
  <c r="W74" i="34"/>
  <c r="W75" i="34"/>
  <c r="W76" i="34"/>
  <c r="W77" i="34"/>
  <c r="W79" i="34"/>
  <c r="W80" i="34"/>
  <c r="W81" i="34"/>
  <c r="W82" i="34"/>
  <c r="W83" i="34"/>
  <c r="W86" i="34"/>
  <c r="W88" i="34"/>
  <c r="X89" i="34"/>
  <c r="W91" i="34"/>
  <c r="W92" i="34"/>
  <c r="W94" i="34"/>
  <c r="W96" i="34"/>
  <c r="W98" i="34"/>
  <c r="W99" i="34"/>
  <c r="W101" i="34"/>
  <c r="X101" i="34"/>
  <c r="X103" i="34"/>
  <c r="W103" i="34"/>
  <c r="W104" i="34"/>
  <c r="W106" i="34"/>
  <c r="W107" i="34"/>
  <c r="W110" i="34"/>
  <c r="W112" i="34"/>
  <c r="W113" i="34"/>
  <c r="W115" i="34"/>
  <c r="X115" i="34"/>
  <c r="W116" i="34"/>
  <c r="W118" i="34"/>
  <c r="W120" i="34"/>
  <c r="W122" i="34"/>
  <c r="X123" i="34"/>
  <c r="W123" i="34"/>
  <c r="W125" i="34"/>
  <c r="W127" i="34"/>
  <c r="W128" i="34"/>
  <c r="W130" i="34"/>
  <c r="W131" i="34"/>
  <c r="X132" i="34"/>
  <c r="W135" i="34"/>
  <c r="X135" i="34"/>
  <c r="X137" i="34"/>
  <c r="W138" i="34"/>
  <c r="W139" i="34"/>
  <c r="W140" i="34"/>
  <c r="W142" i="34"/>
  <c r="W143" i="34"/>
  <c r="W144" i="34"/>
  <c r="X144" i="34"/>
  <c r="W145" i="34"/>
  <c r="X147" i="34"/>
  <c r="X148" i="34"/>
  <c r="W156" i="34"/>
  <c r="W157" i="34"/>
  <c r="W158" i="34"/>
  <c r="W159" i="34"/>
  <c r="W160" i="34"/>
  <c r="Y160" i="34"/>
  <c r="W161" i="34"/>
  <c r="W162" i="34"/>
  <c r="W163" i="34"/>
  <c r="W165" i="34"/>
  <c r="W166" i="34"/>
  <c r="W168" i="34"/>
  <c r="W169" i="34"/>
  <c r="W170" i="34"/>
  <c r="W171" i="34"/>
  <c r="W172" i="34"/>
  <c r="W173" i="34"/>
  <c r="X173" i="34"/>
  <c r="W174" i="34"/>
  <c r="W175" i="34"/>
  <c r="X176" i="34"/>
  <c r="W177" i="34"/>
  <c r="W182" i="34"/>
  <c r="W183" i="34"/>
  <c r="W185" i="34"/>
  <c r="W186" i="34"/>
  <c r="X191" i="34"/>
  <c r="X193" i="34"/>
  <c r="W194" i="34"/>
  <c r="W195" i="34"/>
  <c r="X195" i="34"/>
  <c r="W196" i="34"/>
  <c r="W197" i="34"/>
  <c r="W198" i="34"/>
  <c r="X199" i="34"/>
  <c r="X200" i="34"/>
  <c r="X202" i="34"/>
  <c r="X203" i="34"/>
  <c r="W204" i="34"/>
  <c r="W205" i="34"/>
  <c r="W206" i="34"/>
  <c r="W207" i="34"/>
  <c r="W209" i="34"/>
  <c r="W210" i="34"/>
  <c r="W211" i="34"/>
  <c r="W213" i="34"/>
  <c r="W214" i="34"/>
  <c r="W215" i="34"/>
  <c r="W216" i="34"/>
  <c r="X216" i="34"/>
  <c r="W217" i="34"/>
  <c r="X217" i="34"/>
  <c r="W218" i="34"/>
  <c r="X218" i="34"/>
  <c r="W219" i="34"/>
  <c r="W220" i="34"/>
  <c r="W221" i="34"/>
  <c r="W222" i="34"/>
  <c r="X222" i="34"/>
  <c r="W224" i="34"/>
  <c r="X232" i="34"/>
  <c r="X234" i="34"/>
  <c r="W235" i="34"/>
  <c r="X235" i="34"/>
  <c r="W236" i="34"/>
  <c r="W237" i="34"/>
  <c r="W238" i="34"/>
  <c r="W239" i="34"/>
  <c r="W241" i="34"/>
  <c r="W242" i="34"/>
  <c r="W243" i="34"/>
  <c r="W244" i="34"/>
  <c r="X244" i="34"/>
  <c r="W245" i="34"/>
  <c r="W246" i="34"/>
  <c r="W247" i="34"/>
  <c r="W248" i="34"/>
  <c r="W249" i="34"/>
  <c r="X252" i="34"/>
  <c r="W253" i="34"/>
  <c r="W254" i="34"/>
  <c r="W255" i="34"/>
  <c r="W256" i="34"/>
  <c r="W265" i="34"/>
  <c r="W266" i="34"/>
  <c r="W267" i="34"/>
  <c r="W269" i="34"/>
  <c r="W271" i="34"/>
  <c r="X272" i="34"/>
  <c r="W273" i="34"/>
  <c r="X273" i="34"/>
  <c r="W274" i="34"/>
  <c r="W276" i="34"/>
  <c r="W277" i="34"/>
  <c r="W280" i="34"/>
  <c r="W281" i="34"/>
  <c r="X281" i="34"/>
  <c r="W282" i="34"/>
  <c r="W284" i="34"/>
  <c r="W286" i="34"/>
  <c r="X289" i="34"/>
  <c r="W291" i="34"/>
  <c r="W292" i="34"/>
  <c r="X294" i="34"/>
  <c r="W295" i="34"/>
  <c r="X295" i="34"/>
  <c r="X304" i="34"/>
  <c r="W305" i="34"/>
  <c r="W306" i="34"/>
  <c r="W307" i="34"/>
  <c r="W309" i="34"/>
  <c r="W310" i="34"/>
  <c r="W311" i="34"/>
  <c r="X313" i="34"/>
  <c r="X314" i="34"/>
  <c r="X318" i="34"/>
  <c r="W323" i="34"/>
  <c r="W324" i="34"/>
  <c r="W325" i="34"/>
  <c r="W326" i="34"/>
  <c r="W328" i="34"/>
  <c r="W329" i="34"/>
  <c r="W332" i="34"/>
  <c r="W333" i="34"/>
  <c r="W334" i="34"/>
  <c r="X334" i="34"/>
  <c r="W336" i="34"/>
  <c r="W338" i="34"/>
  <c r="W339" i="34"/>
  <c r="W340" i="34"/>
  <c r="X341" i="34"/>
  <c r="W342" i="34"/>
  <c r="X342" i="34"/>
  <c r="W343" i="34"/>
  <c r="W344" i="34"/>
  <c r="W345" i="34"/>
  <c r="W346" i="34"/>
  <c r="W347" i="34"/>
  <c r="W348" i="34"/>
  <c r="X348" i="34"/>
  <c r="W350" i="34"/>
  <c r="W351" i="34"/>
  <c r="W352" i="34"/>
  <c r="W357" i="34"/>
  <c r="X381" i="34"/>
  <c r="W385" i="34"/>
  <c r="W386" i="34"/>
  <c r="W388" i="34"/>
  <c r="X388" i="34"/>
  <c r="X398" i="34"/>
  <c r="W401" i="34"/>
  <c r="W402" i="34"/>
  <c r="W403" i="34"/>
  <c r="W404" i="34"/>
  <c r="W406" i="34"/>
  <c r="W408" i="34"/>
  <c r="W409" i="34"/>
  <c r="W410" i="34"/>
  <c r="W411" i="34"/>
  <c r="W414" i="34"/>
  <c r="W416" i="34"/>
  <c r="W417" i="34"/>
  <c r="W418" i="34"/>
  <c r="W420" i="34"/>
  <c r="W423" i="34"/>
  <c r="X428" i="34"/>
  <c r="X429" i="34"/>
  <c r="W430" i="34"/>
  <c r="W431" i="34"/>
  <c r="W432" i="34"/>
  <c r="W433" i="34"/>
  <c r="W434" i="34"/>
  <c r="W435" i="34"/>
  <c r="X437" i="34"/>
  <c r="W438" i="34"/>
  <c r="W439" i="34"/>
  <c r="W440" i="34"/>
  <c r="X441" i="34"/>
  <c r="W453" i="34"/>
  <c r="W454" i="34"/>
  <c r="W455" i="34"/>
  <c r="X455" i="34"/>
  <c r="W456" i="34"/>
  <c r="W457" i="34"/>
  <c r="W458" i="34"/>
  <c r="W460" i="34"/>
  <c r="W461" i="34"/>
  <c r="X461" i="34"/>
  <c r="X462" i="34"/>
  <c r="W462" i="34"/>
  <c r="W464" i="34"/>
  <c r="W465" i="34"/>
  <c r="W466" i="34"/>
  <c r="W467" i="34"/>
  <c r="X467" i="34"/>
  <c r="W468" i="34"/>
  <c r="X468" i="34"/>
  <c r="W469" i="34"/>
  <c r="X469" i="34"/>
  <c r="W472" i="34"/>
  <c r="W473" i="34"/>
  <c r="W474" i="34"/>
  <c r="W475" i="34"/>
  <c r="X475" i="34"/>
  <c r="W476" i="34"/>
  <c r="W478" i="34"/>
  <c r="W479" i="34"/>
  <c r="W480" i="34"/>
  <c r="W481" i="34"/>
  <c r="W482" i="34"/>
  <c r="X485" i="34"/>
  <c r="W489" i="34"/>
  <c r="W490" i="34"/>
  <c r="W491" i="34"/>
  <c r="W512" i="34"/>
  <c r="W513" i="34"/>
  <c r="W514" i="34"/>
  <c r="W515" i="34"/>
  <c r="W516" i="34"/>
  <c r="W517" i="34"/>
  <c r="X523" i="34"/>
  <c r="W526" i="34"/>
  <c r="W531" i="34"/>
  <c r="W532" i="34"/>
  <c r="W533" i="34"/>
  <c r="W534" i="34"/>
  <c r="W535" i="34"/>
  <c r="W537" i="34"/>
  <c r="W538" i="34"/>
  <c r="W539" i="34"/>
  <c r="W540" i="34"/>
  <c r="W541" i="34"/>
  <c r="W543" i="34"/>
  <c r="W544" i="34"/>
  <c r="W545" i="34"/>
  <c r="W546" i="34"/>
  <c r="W548" i="34"/>
  <c r="X548" i="34"/>
  <c r="W549" i="34"/>
  <c r="W550" i="34"/>
  <c r="W551" i="34"/>
  <c r="X551" i="34"/>
  <c r="W552" i="34"/>
  <c r="X552" i="34"/>
  <c r="W553" i="34"/>
  <c r="W554" i="34"/>
  <c r="X554" i="34"/>
  <c r="W555" i="34"/>
  <c r="W557" i="34"/>
  <c r="X557" i="34"/>
  <c r="W558" i="34"/>
  <c r="W559" i="34"/>
  <c r="W561" i="34"/>
  <c r="W562" i="34"/>
  <c r="W563" i="34"/>
  <c r="W564" i="34"/>
  <c r="X564" i="34"/>
  <c r="W565" i="34"/>
  <c r="W566" i="34"/>
  <c r="W567" i="34"/>
  <c r="W568" i="34"/>
  <c r="X568" i="34"/>
  <c r="W569" i="34"/>
  <c r="W570" i="34"/>
  <c r="X570" i="34"/>
  <c r="W571" i="34"/>
  <c r="W572" i="34"/>
  <c r="X572" i="34"/>
  <c r="W573" i="34"/>
  <c r="W574" i="34"/>
  <c r="W575" i="34"/>
  <c r="W576" i="34"/>
  <c r="W577" i="34"/>
  <c r="W578" i="34"/>
  <c r="W579" i="34"/>
  <c r="W581" i="34"/>
  <c r="W582" i="34"/>
  <c r="W583" i="34"/>
  <c r="W584" i="34"/>
  <c r="W587" i="34"/>
  <c r="W588" i="34"/>
  <c r="W590" i="34"/>
  <c r="W591" i="34"/>
  <c r="W592" i="34"/>
  <c r="W593" i="34"/>
  <c r="W594" i="34"/>
  <c r="W597" i="34"/>
  <c r="W598" i="34"/>
  <c r="W599" i="34"/>
  <c r="W600" i="34"/>
  <c r="W603" i="34"/>
  <c r="W604" i="34"/>
  <c r="W605" i="34"/>
  <c r="W607" i="34"/>
  <c r="W609" i="34"/>
  <c r="X610" i="34"/>
  <c r="W621" i="34"/>
  <c r="W623" i="34"/>
  <c r="W624" i="34"/>
  <c r="W625" i="34"/>
  <c r="W626" i="34"/>
  <c r="W627" i="34"/>
  <c r="W628" i="34"/>
  <c r="X629" i="34"/>
  <c r="W630" i="34"/>
  <c r="W631" i="34"/>
  <c r="W632" i="34"/>
  <c r="W633" i="34"/>
  <c r="W634" i="34"/>
  <c r="W635" i="34"/>
  <c r="X637" i="34"/>
  <c r="W638" i="34"/>
  <c r="W639" i="34"/>
  <c r="W643" i="34"/>
  <c r="X643" i="34"/>
  <c r="W644" i="34"/>
  <c r="X645" i="34"/>
  <c r="W647" i="34"/>
  <c r="W648" i="34"/>
  <c r="W650" i="34"/>
  <c r="W651" i="34"/>
  <c r="W652" i="34"/>
  <c r="W654" i="34"/>
  <c r="W655" i="34"/>
  <c r="X655" i="34"/>
  <c r="W656" i="34"/>
  <c r="W658" i="34"/>
  <c r="W659" i="34"/>
  <c r="W660" i="34"/>
  <c r="W661" i="34"/>
  <c r="W662" i="34"/>
  <c r="W663" i="34"/>
  <c r="X663" i="34"/>
  <c r="W664" i="34"/>
  <c r="W666" i="34"/>
  <c r="W667" i="34"/>
  <c r="W668" i="34"/>
  <c r="W669" i="34"/>
  <c r="X669" i="34"/>
  <c r="W672" i="34"/>
  <c r="W674" i="34"/>
  <c r="W675" i="34"/>
  <c r="W676" i="34"/>
  <c r="W677" i="34"/>
  <c r="X677" i="34"/>
  <c r="W678" i="34"/>
  <c r="W679" i="34"/>
  <c r="W680" i="34"/>
  <c r="W682" i="34"/>
  <c r="W683" i="34"/>
  <c r="W684" i="34"/>
  <c r="W685" i="34"/>
  <c r="W686" i="34"/>
  <c r="W687" i="34"/>
  <c r="X687" i="34"/>
  <c r="X689" i="34"/>
  <c r="W723" i="34"/>
  <c r="W724" i="34"/>
  <c r="W725" i="34"/>
  <c r="W726" i="34"/>
  <c r="W727" i="34"/>
  <c r="W728" i="34"/>
  <c r="W730" i="34"/>
  <c r="W731" i="34"/>
  <c r="W732" i="34"/>
  <c r="X732" i="34"/>
  <c r="W733" i="34"/>
  <c r="W734" i="34"/>
  <c r="W735" i="34"/>
  <c r="W736" i="34"/>
  <c r="X736" i="34"/>
  <c r="W737" i="34"/>
  <c r="W738" i="34"/>
  <c r="X738" i="34"/>
  <c r="W739" i="34"/>
  <c r="X740" i="34"/>
  <c r="W741" i="34"/>
  <c r="W742" i="34"/>
  <c r="X742" i="34"/>
  <c r="W743" i="34"/>
  <c r="W744" i="34"/>
  <c r="W745" i="34"/>
  <c r="W747" i="34"/>
  <c r="X748" i="34"/>
  <c r="W749" i="34"/>
  <c r="W752" i="34"/>
  <c r="W753" i="34"/>
  <c r="W754" i="34"/>
  <c r="W755" i="34"/>
  <c r="W757" i="34"/>
  <c r="W758" i="34"/>
  <c r="W759" i="34"/>
  <c r="W760" i="34"/>
  <c r="W761" i="34"/>
  <c r="W763" i="34"/>
  <c r="W764" i="34"/>
  <c r="W765" i="34"/>
  <c r="W766" i="34"/>
  <c r="W767" i="34"/>
  <c r="W768" i="34"/>
  <c r="W770" i="34"/>
  <c r="W772" i="34"/>
  <c r="X772" i="34"/>
  <c r="W773" i="34"/>
  <c r="W774" i="34"/>
  <c r="W775" i="34"/>
  <c r="W776" i="34"/>
  <c r="W778" i="34"/>
  <c r="W779" i="34"/>
  <c r="W780" i="34"/>
  <c r="X780" i="34"/>
  <c r="W781" i="34"/>
  <c r="W782" i="34"/>
  <c r="W783" i="34"/>
  <c r="W784" i="34"/>
  <c r="X784" i="34"/>
  <c r="W786" i="34"/>
  <c r="W787" i="34"/>
  <c r="W788" i="34"/>
  <c r="W789" i="34"/>
  <c r="W790" i="34"/>
  <c r="W791" i="34"/>
  <c r="W792" i="34"/>
  <c r="W793" i="34"/>
  <c r="W794" i="34"/>
  <c r="W795" i="34"/>
  <c r="W796" i="34"/>
  <c r="W797" i="34"/>
  <c r="W799" i="34"/>
  <c r="W800" i="34"/>
  <c r="W801" i="34"/>
  <c r="X802" i="34"/>
  <c r="X807" i="34"/>
  <c r="W809" i="34"/>
  <c r="W810" i="34"/>
  <c r="W811" i="34"/>
  <c r="W812" i="34"/>
  <c r="W813" i="34"/>
  <c r="W814" i="34"/>
  <c r="W815" i="34"/>
  <c r="W817" i="34"/>
  <c r="W818" i="34"/>
  <c r="W819" i="34"/>
  <c r="W820" i="34"/>
  <c r="W822" i="34"/>
  <c r="W823" i="34"/>
  <c r="W824" i="34"/>
  <c r="W825" i="34"/>
  <c r="W826" i="34"/>
  <c r="W830" i="34"/>
  <c r="W831" i="34"/>
  <c r="W832" i="34"/>
  <c r="W833" i="34"/>
  <c r="W834" i="34"/>
  <c r="W836" i="34"/>
  <c r="W837" i="34"/>
  <c r="W839" i="34"/>
  <c r="W840" i="34"/>
  <c r="W841" i="34"/>
  <c r="W843" i="34"/>
  <c r="W844" i="34"/>
  <c r="W849" i="34"/>
  <c r="W851" i="34"/>
  <c r="W852" i="34"/>
  <c r="W853" i="34"/>
  <c r="W854" i="34"/>
  <c r="W857" i="34"/>
  <c r="W858" i="34"/>
  <c r="W859" i="34"/>
  <c r="W863" i="34"/>
  <c r="W865" i="34"/>
  <c r="W866" i="34"/>
  <c r="W867" i="34"/>
  <c r="W868" i="34"/>
  <c r="W869" i="34"/>
  <c r="W870" i="34"/>
  <c r="W871" i="34"/>
  <c r="W873" i="34"/>
  <c r="W874" i="34"/>
  <c r="W875" i="34"/>
  <c r="W876" i="34"/>
  <c r="W877" i="34"/>
  <c r="W878" i="34"/>
  <c r="W879" i="34"/>
  <c r="W930" i="34"/>
  <c r="W933" i="34"/>
  <c r="W935" i="34"/>
  <c r="W936" i="34"/>
  <c r="W937" i="34"/>
  <c r="W940" i="34"/>
  <c r="W947" i="34"/>
  <c r="W948" i="34"/>
  <c r="W950" i="34"/>
  <c r="W951" i="34"/>
  <c r="W952" i="34"/>
  <c r="W953" i="34"/>
  <c r="W954" i="34"/>
  <c r="W955" i="34"/>
  <c r="W956" i="34"/>
  <c r="W957" i="34"/>
  <c r="W958" i="34"/>
  <c r="W959" i="34"/>
  <c r="W960" i="34"/>
  <c r="W962" i="34"/>
  <c r="W964" i="34"/>
  <c r="W965" i="34"/>
  <c r="W966" i="34"/>
  <c r="W967" i="34"/>
  <c r="W968" i="34"/>
  <c r="W969" i="34"/>
  <c r="W970" i="34"/>
  <c r="W971" i="34"/>
  <c r="W972" i="34"/>
  <c r="W973" i="34"/>
  <c r="W974" i="34"/>
  <c r="W975" i="34"/>
  <c r="W976" i="34"/>
  <c r="W977" i="34"/>
  <c r="W978" i="34"/>
  <c r="W979" i="34"/>
  <c r="W980" i="34"/>
  <c r="W981" i="34"/>
  <c r="W982" i="34"/>
  <c r="W983" i="34"/>
  <c r="W984" i="34"/>
  <c r="W985" i="34"/>
  <c r="X986" i="34"/>
  <c r="X1029" i="34"/>
  <c r="W1077" i="34"/>
  <c r="W1078" i="34"/>
  <c r="W1079" i="34"/>
  <c r="X1079" i="34"/>
  <c r="W1080" i="34"/>
  <c r="W1081" i="34"/>
  <c r="W1082" i="34"/>
  <c r="W1083" i="34"/>
  <c r="W1084" i="34"/>
  <c r="W1085" i="34"/>
  <c r="W1086" i="34"/>
  <c r="W1089" i="34"/>
  <c r="W1090" i="34"/>
  <c r="W1091" i="34"/>
  <c r="W1092" i="34"/>
  <c r="W1093" i="34"/>
  <c r="W1094" i="34"/>
  <c r="W1095" i="34"/>
  <c r="X1095" i="34"/>
  <c r="X1096" i="34"/>
  <c r="W1097" i="34"/>
  <c r="W1098" i="34"/>
  <c r="W1099" i="34"/>
  <c r="W1100" i="34"/>
  <c r="W1101" i="34"/>
  <c r="W1102" i="34"/>
  <c r="X1102" i="34"/>
  <c r="W1103" i="34"/>
  <c r="W1104" i="34"/>
  <c r="X1104" i="34"/>
  <c r="W1108" i="34"/>
  <c r="W1110" i="34"/>
  <c r="W1112" i="34"/>
  <c r="W1113" i="34"/>
  <c r="W1114" i="34"/>
  <c r="W1115" i="34"/>
  <c r="W1116" i="34"/>
  <c r="W1117" i="34"/>
  <c r="W1118" i="34"/>
  <c r="W1121" i="34"/>
  <c r="W1122" i="34"/>
  <c r="W1124" i="34"/>
  <c r="W1125" i="34"/>
  <c r="X1125" i="34"/>
  <c r="W1126" i="34"/>
  <c r="W1127" i="34"/>
  <c r="W1132" i="34"/>
  <c r="W1134" i="34"/>
  <c r="W1135" i="34"/>
  <c r="X1135" i="34"/>
  <c r="W1136" i="34"/>
  <c r="W1137" i="34"/>
  <c r="W1138" i="34"/>
  <c r="W1139" i="34"/>
  <c r="W1140" i="34"/>
  <c r="W1141" i="34"/>
  <c r="X1141" i="34"/>
  <c r="W1142" i="34"/>
  <c r="W1143" i="34"/>
  <c r="W1144" i="34"/>
  <c r="W1146" i="34"/>
  <c r="W1147" i="34"/>
  <c r="W1148" i="34"/>
  <c r="W1149" i="34"/>
  <c r="X1149" i="34"/>
  <c r="W1150" i="34"/>
  <c r="X1150" i="34"/>
  <c r="W1151" i="34"/>
  <c r="W1152" i="34"/>
  <c r="W1153" i="34"/>
  <c r="W1154" i="34"/>
  <c r="W1155" i="34"/>
  <c r="X1155" i="34"/>
  <c r="W1156" i="34"/>
  <c r="W1157" i="34"/>
  <c r="W1158" i="34"/>
  <c r="W1159" i="34"/>
  <c r="W1161" i="34"/>
  <c r="W1162" i="34"/>
  <c r="W1163" i="34"/>
  <c r="W1164" i="34"/>
  <c r="W1165" i="34"/>
  <c r="W1168" i="34"/>
  <c r="W1169" i="34"/>
  <c r="W1170" i="34"/>
  <c r="W1171" i="34"/>
  <c r="W1172" i="34"/>
  <c r="W1173" i="34"/>
  <c r="W1175" i="34"/>
  <c r="W1176" i="34"/>
  <c r="W1177" i="34"/>
  <c r="W1178" i="34"/>
  <c r="W1179" i="34"/>
  <c r="W1180" i="34"/>
  <c r="X1180" i="34"/>
  <c r="W1182" i="34"/>
  <c r="W1183" i="34"/>
  <c r="W1184" i="34"/>
  <c r="W1185" i="34"/>
  <c r="W1186" i="34"/>
  <c r="W1187" i="34"/>
  <c r="X1187" i="34"/>
  <c r="W1188" i="34"/>
  <c r="W1189" i="34"/>
  <c r="W1192" i="34"/>
  <c r="W1193" i="34"/>
  <c r="W1194" i="34"/>
  <c r="W1195" i="34"/>
  <c r="X1195" i="34"/>
  <c r="W1196" i="34"/>
  <c r="W1216" i="34"/>
  <c r="X1229" i="34"/>
  <c r="X1230" i="34"/>
  <c r="X1231" i="34"/>
  <c r="W1232" i="34"/>
  <c r="X1232" i="34"/>
  <c r="X1248" i="34"/>
  <c r="X1249" i="34"/>
  <c r="X1250" i="34"/>
  <c r="W1252" i="34"/>
  <c r="W1266" i="34"/>
  <c r="X1314" i="34"/>
  <c r="X1329" i="34"/>
  <c r="X1336" i="34"/>
  <c r="X1337" i="34"/>
  <c r="X1338" i="34"/>
  <c r="X1343" i="34"/>
  <c r="X1344" i="34"/>
  <c r="X1350" i="34"/>
  <c r="X1352" i="34"/>
  <c r="X1354" i="34"/>
  <c r="X1360" i="34"/>
  <c r="X1361" i="34"/>
  <c r="X1362" i="34"/>
  <c r="X1366" i="34"/>
  <c r="X1370" i="34"/>
  <c r="X1376" i="34"/>
  <c r="X1378" i="34"/>
  <c r="X1383" i="34"/>
  <c r="X1385" i="34"/>
  <c r="X1386" i="34"/>
  <c r="X1390" i="34"/>
  <c r="X1393" i="34"/>
  <c r="X1394" i="34"/>
  <c r="X1398" i="34"/>
  <c r="X1399" i="34"/>
  <c r="X1407" i="34"/>
  <c r="X1414" i="34"/>
  <c r="X1416" i="34"/>
  <c r="X1418" i="34"/>
  <c r="X1425" i="34"/>
  <c r="X1428" i="34"/>
  <c r="X1434" i="34"/>
  <c r="X1436" i="34"/>
  <c r="X1476" i="34"/>
  <c r="X1515" i="34"/>
  <c r="X1539" i="34"/>
  <c r="X1779" i="34"/>
  <c r="X1799" i="34"/>
  <c r="X1857" i="34"/>
  <c r="X1863" i="34"/>
  <c r="X1866" i="34"/>
  <c r="X1874" i="34"/>
  <c r="X1886" i="34"/>
  <c r="X1887" i="34"/>
  <c r="X1890" i="34"/>
  <c r="X1895" i="34"/>
  <c r="X1898" i="34"/>
  <c r="X1906" i="34"/>
  <c r="X1909" i="34"/>
  <c r="X1910" i="34"/>
  <c r="X1914" i="34"/>
  <c r="X1915" i="34"/>
  <c r="X1917" i="34"/>
  <c r="X1918" i="34"/>
  <c r="X1919" i="34"/>
  <c r="X1925" i="34"/>
  <c r="X1926" i="34"/>
  <c r="X1990" i="34"/>
  <c r="X1991" i="34"/>
  <c r="X2000" i="34"/>
  <c r="X2008" i="34"/>
  <c r="W2009" i="34"/>
  <c r="W2010" i="34"/>
  <c r="X2020" i="34"/>
  <c r="W2029" i="34"/>
  <c r="W2032" i="34"/>
  <c r="X2032" i="34"/>
  <c r="W2042" i="34"/>
  <c r="X2079" i="34"/>
  <c r="X2103" i="34"/>
  <c r="W2125" i="34"/>
  <c r="W2126" i="34"/>
  <c r="W2146" i="34"/>
  <c r="W2149" i="34"/>
  <c r="W2153" i="34"/>
  <c r="X2153" i="34"/>
  <c r="W2158" i="34"/>
  <c r="W2163" i="34"/>
  <c r="W2195" i="34"/>
  <c r="X2207" i="34"/>
  <c r="W2217" i="34"/>
  <c r="X2217" i="34"/>
  <c r="W2236" i="34"/>
  <c r="W2244" i="34"/>
  <c r="W2249" i="34"/>
  <c r="X2250" i="34"/>
  <c r="W2251" i="34"/>
  <c r="W2252" i="34"/>
  <c r="W2253" i="34"/>
  <c r="W2254" i="34"/>
  <c r="W2255" i="34"/>
  <c r="W2256" i="34"/>
  <c r="X2256" i="34"/>
  <c r="W2257" i="34"/>
  <c r="X2257" i="34"/>
  <c r="W2258" i="34"/>
  <c r="W2259" i="34"/>
  <c r="X2259" i="34"/>
  <c r="W2260" i="34"/>
  <c r="W2261" i="34"/>
  <c r="W2262" i="34"/>
  <c r="W2263" i="34"/>
  <c r="X2264" i="34"/>
  <c r="W2265" i="34"/>
  <c r="W2267" i="34"/>
  <c r="W2268" i="34"/>
  <c r="W2270" i="34"/>
  <c r="W2271" i="34"/>
  <c r="W2272" i="34"/>
  <c r="X2272" i="34"/>
  <c r="W2273" i="34"/>
  <c r="X2273" i="34"/>
  <c r="W2274" i="34"/>
  <c r="X2274" i="34"/>
  <c r="W2275" i="34"/>
  <c r="W2276" i="34"/>
  <c r="X2276" i="34"/>
  <c r="W2280" i="34"/>
  <c r="W2281" i="34"/>
  <c r="W2282" i="34"/>
  <c r="W2283" i="34"/>
  <c r="W2284" i="34"/>
  <c r="W2285" i="34"/>
  <c r="W2286" i="34"/>
  <c r="W2287" i="34"/>
  <c r="W2288" i="34"/>
  <c r="W2289" i="34"/>
  <c r="X2289" i="34"/>
  <c r="W2290" i="34"/>
  <c r="X2290" i="34"/>
  <c r="W2291" i="34"/>
  <c r="W2292" i="34"/>
  <c r="W2293" i="34"/>
  <c r="W2294" i="34"/>
  <c r="W2295" i="34"/>
  <c r="W2297" i="34"/>
  <c r="W2298" i="34"/>
  <c r="X2298" i="34"/>
  <c r="W2299" i="34"/>
  <c r="W2300" i="34"/>
  <c r="W2301" i="34"/>
  <c r="W2302" i="34"/>
  <c r="W2303" i="34"/>
  <c r="W2304" i="34"/>
  <c r="X2304" i="34"/>
  <c r="W2305" i="34"/>
  <c r="X2305" i="34"/>
  <c r="W2306" i="34"/>
  <c r="W2307" i="34"/>
  <c r="W2312" i="34"/>
  <c r="X2312" i="34"/>
  <c r="W2313" i="34"/>
  <c r="X2313" i="34"/>
  <c r="W2314" i="34"/>
  <c r="W2315" i="34"/>
  <c r="W2316" i="34"/>
  <c r="W2317" i="34"/>
  <c r="W2318" i="34"/>
  <c r="W2319" i="34"/>
  <c r="W2320" i="34"/>
  <c r="W2321" i="34"/>
  <c r="W2322" i="34"/>
  <c r="W2323" i="34"/>
  <c r="W2324" i="34"/>
  <c r="W2325" i="34"/>
  <c r="W2326" i="34"/>
  <c r="W2327" i="34"/>
  <c r="W2328" i="34"/>
  <c r="W2329" i="34"/>
  <c r="X2329" i="34"/>
  <c r="W2330" i="34"/>
  <c r="W2331" i="34"/>
  <c r="W2332" i="34"/>
  <c r="W2333" i="34"/>
  <c r="W2334" i="34"/>
  <c r="W2335" i="34"/>
  <c r="W2336" i="34"/>
  <c r="W2337" i="34"/>
  <c r="W2338" i="34"/>
  <c r="W2339" i="34"/>
  <c r="W2340" i="34"/>
  <c r="W2341" i="34"/>
  <c r="W2342" i="34"/>
  <c r="W2343" i="34"/>
  <c r="W2344" i="34"/>
  <c r="W2345" i="34"/>
  <c r="W2346" i="34"/>
  <c r="W2347" i="34"/>
  <c r="W2348" i="34"/>
  <c r="W2349" i="34"/>
  <c r="W2350" i="34"/>
  <c r="W2351" i="34"/>
  <c r="W2352" i="34"/>
  <c r="W2353" i="34"/>
  <c r="X2353" i="34"/>
  <c r="W2354" i="34"/>
  <c r="X2354" i="34"/>
  <c r="W2355" i="34"/>
  <c r="W2357" i="34"/>
  <c r="W2358" i="34"/>
  <c r="W2359" i="34"/>
  <c r="W2360" i="34"/>
  <c r="X2360" i="34"/>
  <c r="W2361" i="34"/>
  <c r="X2362" i="34"/>
  <c r="W2363" i="34"/>
  <c r="W2364" i="34"/>
  <c r="X2364" i="34"/>
  <c r="W2365" i="34"/>
  <c r="W2366" i="34"/>
  <c r="W2367" i="34"/>
  <c r="W2368" i="34"/>
  <c r="X2368" i="34"/>
  <c r="W2369" i="34"/>
  <c r="W2370" i="34"/>
  <c r="W2371" i="34"/>
  <c r="W2372" i="34"/>
  <c r="X2372" i="34"/>
  <c r="W2373" i="34"/>
  <c r="W2374" i="34"/>
  <c r="W2375" i="34"/>
  <c r="W2376" i="34"/>
  <c r="W2377" i="34"/>
  <c r="W2378" i="34"/>
  <c r="W2379" i="34"/>
  <c r="W2380" i="34"/>
  <c r="W2381" i="34"/>
  <c r="W2382" i="34"/>
  <c r="X2382" i="34"/>
  <c r="W2383" i="34"/>
  <c r="W2384" i="34"/>
  <c r="W2385" i="34"/>
  <c r="W2386" i="34"/>
  <c r="W2387" i="34"/>
  <c r="W2388" i="34"/>
  <c r="W2389" i="34"/>
  <c r="W2390" i="34"/>
  <c r="W2391" i="34"/>
  <c r="X2391" i="34"/>
  <c r="W2392" i="34"/>
  <c r="W2393" i="34"/>
  <c r="W2394" i="34"/>
  <c r="W2395" i="34"/>
  <c r="W2396" i="34"/>
  <c r="W2397" i="34"/>
  <c r="W2398" i="34"/>
  <c r="W2399" i="34"/>
  <c r="X2399" i="34"/>
  <c r="W2400" i="34"/>
  <c r="W2401" i="34"/>
  <c r="W2402" i="34"/>
  <c r="W2403" i="34"/>
  <c r="W2404" i="34"/>
  <c r="W2405" i="34"/>
  <c r="W2406" i="34"/>
  <c r="W2407" i="34"/>
  <c r="W2408" i="34"/>
  <c r="W2409" i="34"/>
  <c r="W2410" i="34"/>
  <c r="X2410" i="34"/>
  <c r="W2411" i="34"/>
  <c r="W2412" i="34"/>
  <c r="W2413" i="34"/>
  <c r="W2414" i="34"/>
  <c r="W2415" i="34"/>
  <c r="W2416" i="34"/>
  <c r="W2417" i="34"/>
  <c r="W2418" i="34"/>
  <c r="W2419" i="34"/>
  <c r="W2420" i="34"/>
  <c r="W2421" i="34"/>
  <c r="W2422" i="34"/>
  <c r="W2423" i="34"/>
  <c r="W2424" i="34"/>
  <c r="W2425" i="34"/>
  <c r="W2426" i="34"/>
  <c r="W2427" i="34"/>
  <c r="W2428" i="34"/>
  <c r="W2429" i="34"/>
  <c r="W2430" i="34"/>
  <c r="W2431" i="34"/>
  <c r="W2432" i="34"/>
  <c r="W2433" i="34"/>
  <c r="W2434" i="34"/>
  <c r="W2435" i="34"/>
  <c r="W2436" i="34"/>
  <c r="W2437" i="34"/>
  <c r="W2438" i="34"/>
  <c r="W2439" i="34"/>
  <c r="W2440" i="34"/>
  <c r="W2441" i="34"/>
  <c r="W2442" i="34"/>
  <c r="W2443" i="34"/>
  <c r="W2444" i="34"/>
  <c r="W2445" i="34"/>
  <c r="W2446" i="34"/>
  <c r="X2446" i="34"/>
  <c r="W2447" i="34"/>
  <c r="W2448" i="34"/>
  <c r="W2449" i="34"/>
  <c r="W2450" i="34"/>
  <c r="W2451" i="34"/>
  <c r="W2452" i="34"/>
  <c r="W2453" i="34"/>
  <c r="W2454" i="34"/>
  <c r="W2455" i="34"/>
  <c r="X2455" i="34"/>
  <c r="W2456" i="34"/>
  <c r="W2457" i="34"/>
  <c r="W2458" i="34"/>
  <c r="W2459" i="34"/>
  <c r="W2460" i="34"/>
  <c r="W2461" i="34"/>
  <c r="X2461" i="34"/>
  <c r="W2462" i="34"/>
  <c r="W2463" i="34"/>
  <c r="W2464" i="34"/>
  <c r="W2465" i="34"/>
  <c r="W2466" i="34"/>
  <c r="W2467" i="34"/>
  <c r="X2467" i="34"/>
  <c r="W2468" i="34"/>
  <c r="W2469" i="34"/>
  <c r="W2470" i="34"/>
  <c r="W2471" i="34"/>
  <c r="W2472" i="34"/>
  <c r="W2473" i="34"/>
  <c r="W2474" i="34"/>
  <c r="W2475" i="34"/>
  <c r="W2476" i="34"/>
  <c r="W2477" i="34"/>
  <c r="X2477" i="34"/>
  <c r="W2478" i="34"/>
  <c r="W2479" i="34"/>
  <c r="X2479" i="34"/>
  <c r="W2480" i="34"/>
  <c r="W2481" i="34"/>
  <c r="W2482" i="34"/>
  <c r="W2483" i="34"/>
  <c r="X2483" i="34"/>
  <c r="W2484" i="34"/>
  <c r="X2486" i="34"/>
  <c r="X2487" i="34"/>
  <c r="X53" i="34"/>
  <c r="X54" i="34"/>
  <c r="X51" i="34"/>
  <c r="X47" i="34"/>
  <c r="X46" i="34"/>
  <c r="W45" i="34"/>
  <c r="W44" i="34"/>
  <c r="X43" i="34"/>
  <c r="W43" i="34"/>
  <c r="W41" i="34"/>
  <c r="X39" i="34"/>
  <c r="X38" i="34"/>
  <c r="X37" i="34"/>
  <c r="X36" i="34"/>
  <c r="W35" i="34"/>
  <c r="W34" i="34"/>
  <c r="W33" i="34"/>
  <c r="X32" i="34"/>
  <c r="W32" i="34"/>
  <c r="W30" i="34"/>
  <c r="W29" i="34"/>
  <c r="X28" i="34"/>
  <c r="W28" i="34"/>
  <c r="W27" i="34"/>
  <c r="W26" i="34"/>
  <c r="W710" i="34" l="1"/>
  <c r="W720" i="34"/>
  <c r="W618" i="34"/>
  <c r="W700" i="34"/>
  <c r="W697" i="34"/>
  <c r="W615" i="34"/>
  <c r="W670" i="34"/>
  <c r="W769" i="34"/>
  <c r="W694" i="34"/>
  <c r="W612" i="34"/>
  <c r="W716" i="34"/>
  <c r="W706" i="34"/>
  <c r="W699" i="34"/>
  <c r="W617" i="34"/>
  <c r="W701" i="34"/>
  <c r="W619" i="34"/>
  <c r="W696" i="34"/>
  <c r="W614" i="34"/>
  <c r="W693" i="34"/>
  <c r="W611" i="34"/>
  <c r="W714" i="34"/>
  <c r="W704" i="34"/>
  <c r="W2078" i="34"/>
  <c r="W1930" i="34"/>
  <c r="W1492" i="34"/>
  <c r="W1190" i="34"/>
  <c r="W1049" i="34"/>
  <c r="W804" i="34"/>
  <c r="W2087" i="34"/>
  <c r="W708" i="34"/>
  <c r="W718" i="34"/>
  <c r="W703" i="34"/>
  <c r="W713" i="34"/>
  <c r="X1020" i="34"/>
  <c r="X988" i="34"/>
  <c r="W715" i="34"/>
  <c r="W705" i="34"/>
  <c r="W698" i="34"/>
  <c r="W616" i="34"/>
  <c r="W13" i="34"/>
  <c r="W835" i="34"/>
  <c r="W717" i="34"/>
  <c r="W707" i="34"/>
  <c r="W690" i="34"/>
  <c r="W640" i="34"/>
  <c r="W613" i="34"/>
  <c r="W695" i="34"/>
  <c r="X907" i="34"/>
  <c r="X951" i="34"/>
  <c r="Y953" i="34"/>
  <c r="Y955" i="34"/>
  <c r="Y972" i="34"/>
  <c r="Y980" i="34"/>
  <c r="X839" i="34"/>
  <c r="Y864" i="34"/>
  <c r="X881" i="34"/>
  <c r="X900" i="34"/>
  <c r="X840" i="34"/>
  <c r="X856" i="34"/>
  <c r="Y831" i="34"/>
  <c r="X909" i="34"/>
  <c r="X925" i="34"/>
  <c r="Y942" i="34"/>
  <c r="Y967" i="34"/>
  <c r="Y979" i="34"/>
  <c r="Y983" i="34"/>
  <c r="X865" i="34"/>
  <c r="Y873" i="34"/>
  <c r="Y959" i="34"/>
  <c r="Y869" i="34"/>
  <c r="X877" i="34"/>
  <c r="Y935" i="34"/>
  <c r="X815" i="34"/>
  <c r="Y833" i="34"/>
  <c r="X857" i="34"/>
  <c r="X905" i="34"/>
  <c r="Y950" i="34"/>
  <c r="Y960" i="34"/>
  <c r="X985" i="34"/>
  <c r="X945" i="34"/>
  <c r="X14" i="34"/>
  <c r="Y10" i="34"/>
  <c r="Y7" i="34"/>
  <c r="Y9" i="34"/>
  <c r="Y8" i="34"/>
  <c r="Y15" i="34"/>
  <c r="X7" i="34"/>
  <c r="X15" i="34"/>
  <c r="X10" i="34"/>
  <c r="X22" i="34"/>
  <c r="Y6" i="34"/>
  <c r="X24" i="34"/>
  <c r="X25" i="34"/>
  <c r="Y22" i="34"/>
  <c r="X11" i="34"/>
  <c r="X9" i="34"/>
  <c r="X8" i="34"/>
  <c r="Y2329" i="34"/>
  <c r="Y2286" i="34"/>
  <c r="Y741" i="34"/>
  <c r="Y489" i="34"/>
  <c r="Y515" i="34"/>
  <c r="X1345" i="34"/>
  <c r="X1179" i="34"/>
  <c r="X1982" i="34"/>
  <c r="X605" i="34"/>
  <c r="X201" i="34"/>
  <c r="X2328" i="34"/>
  <c r="X2248" i="34"/>
  <c r="X1559" i="34"/>
  <c r="Y479" i="34"/>
  <c r="X415" i="34"/>
  <c r="Y324" i="34"/>
  <c r="Y145" i="34"/>
  <c r="X2282" i="34"/>
  <c r="X1087" i="34"/>
  <c r="X487" i="34"/>
  <c r="X2350" i="34"/>
  <c r="X2280" i="34"/>
  <c r="X2422" i="34"/>
  <c r="Y2217" i="34"/>
  <c r="Y2334" i="34"/>
  <c r="X2463" i="34"/>
  <c r="X2406" i="34"/>
  <c r="Y2392" i="34"/>
  <c r="X2374" i="34"/>
  <c r="Y2255" i="34"/>
  <c r="Y2149" i="34"/>
  <c r="X1922" i="34"/>
  <c r="Y2449" i="34"/>
  <c r="X2394" i="34"/>
  <c r="X1894" i="34"/>
  <c r="X1879" i="34"/>
  <c r="X1010" i="34"/>
  <c r="X768" i="34"/>
  <c r="X750" i="34"/>
  <c r="X259" i="34"/>
  <c r="Y1173" i="34"/>
  <c r="Y1151" i="34"/>
  <c r="X752" i="34"/>
  <c r="Y339" i="34"/>
  <c r="X98" i="34"/>
  <c r="X1289" i="34"/>
  <c r="Y1178" i="34"/>
  <c r="Y1147" i="34"/>
  <c r="X800" i="34"/>
  <c r="X728" i="34"/>
  <c r="Y185" i="34"/>
  <c r="X131" i="34"/>
  <c r="X246" i="34"/>
  <c r="X1421" i="34"/>
  <c r="X1409" i="34"/>
  <c r="X1198" i="34"/>
  <c r="X1191" i="34"/>
  <c r="Y1153" i="34"/>
  <c r="X808" i="34"/>
  <c r="X685" i="34"/>
  <c r="X679" i="34"/>
  <c r="X571" i="34"/>
  <c r="X397" i="34"/>
  <c r="X210" i="34"/>
  <c r="Y187" i="34"/>
  <c r="X174" i="34"/>
  <c r="X118" i="34"/>
  <c r="X2475" i="34"/>
  <c r="Y2344" i="34"/>
  <c r="X2297" i="34"/>
  <c r="X2266" i="34"/>
  <c r="X2459" i="34"/>
  <c r="Y2422" i="34"/>
  <c r="X2415" i="34"/>
  <c r="X2306" i="34"/>
  <c r="X2471" i="34"/>
  <c r="Y2426" i="34"/>
  <c r="Y2414" i="34"/>
  <c r="Y2325" i="34"/>
  <c r="Y2441" i="34"/>
  <c r="Y2398" i="34"/>
  <c r="Y2437" i="34"/>
  <c r="Y1182" i="34"/>
  <c r="X1433" i="34"/>
  <c r="X1367" i="34"/>
  <c r="X1330" i="34"/>
  <c r="Y1158" i="34"/>
  <c r="Y1177" i="34"/>
  <c r="X1196" i="34"/>
  <c r="Y2285" i="34"/>
  <c r="Y2283" i="34"/>
  <c r="X1858" i="34"/>
  <c r="X1477" i="34"/>
  <c r="Y1252" i="34"/>
  <c r="Y1134" i="34"/>
  <c r="Y1080" i="34"/>
  <c r="X184" i="34"/>
  <c r="X78" i="34"/>
  <c r="Y1138" i="34"/>
  <c r="Y1098" i="34"/>
  <c r="X987" i="34"/>
  <c r="X744" i="34"/>
  <c r="Y481" i="34"/>
  <c r="X207" i="34"/>
  <c r="Y72" i="34"/>
  <c r="Y473" i="34"/>
  <c r="X419" i="34"/>
  <c r="X264" i="34"/>
  <c r="Y770" i="34"/>
  <c r="Y749" i="34"/>
  <c r="Y743" i="34"/>
  <c r="X471" i="34"/>
  <c r="X384" i="34"/>
  <c r="X335" i="34"/>
  <c r="Y2482" i="34"/>
  <c r="Y2478" i="34"/>
  <c r="Y2420" i="34"/>
  <c r="Y2393" i="34"/>
  <c r="Y2326" i="34"/>
  <c r="Y2313" i="34"/>
  <c r="X2439" i="34"/>
  <c r="X2320" i="34"/>
  <c r="X2251" i="34"/>
  <c r="Y41" i="34"/>
  <c r="X2383" i="34"/>
  <c r="Y2366" i="34"/>
  <c r="Y2461" i="34"/>
  <c r="Y2445" i="34"/>
  <c r="Y2435" i="34"/>
  <c r="Y2419" i="34"/>
  <c r="Y2417" i="34"/>
  <c r="Y2276" i="34"/>
  <c r="Y2404" i="34"/>
  <c r="Y2263" i="34"/>
  <c r="Y2473" i="34"/>
  <c r="Y2448" i="34"/>
  <c r="Y2444" i="34"/>
  <c r="Y2427" i="34"/>
  <c r="Y2418" i="34"/>
  <c r="Y2377" i="34"/>
  <c r="Y2341" i="34"/>
  <c r="X2296" i="34"/>
  <c r="Y2268" i="34"/>
  <c r="X2249" i="34"/>
  <c r="X1996" i="34"/>
  <c r="X1972" i="34"/>
  <c r="X1999" i="34"/>
  <c r="X1871" i="34"/>
  <c r="Y2236" i="34"/>
  <c r="X1377" i="34"/>
  <c r="X1167" i="34"/>
  <c r="X1164" i="34"/>
  <c r="X1270" i="34"/>
  <c r="X1088" i="34"/>
  <c r="Y1075" i="34"/>
  <c r="X1374" i="34"/>
  <c r="Y1216" i="34"/>
  <c r="Y1159" i="34"/>
  <c r="X1117" i="34"/>
  <c r="X1086" i="34"/>
  <c r="X890" i="34"/>
  <c r="X756" i="34"/>
  <c r="X1497" i="34"/>
  <c r="X1369" i="34"/>
  <c r="Y1126" i="34"/>
  <c r="X1188" i="34"/>
  <c r="Y1150" i="34"/>
  <c r="Y1139" i="34"/>
  <c r="Y1104" i="34"/>
  <c r="X798" i="34"/>
  <c r="Y789" i="34"/>
  <c r="Y782" i="34"/>
  <c r="Y779" i="34"/>
  <c r="X507" i="34"/>
  <c r="Y780" i="34"/>
  <c r="X729" i="34"/>
  <c r="X661" i="34"/>
  <c r="X603" i="34"/>
  <c r="Y560" i="34"/>
  <c r="X447" i="34"/>
  <c r="Y930" i="34"/>
  <c r="Y776" i="34"/>
  <c r="Y684" i="34"/>
  <c r="X646" i="34"/>
  <c r="X556" i="34"/>
  <c r="Y664" i="34"/>
  <c r="X411" i="34"/>
  <c r="Y795" i="34"/>
  <c r="X499" i="34"/>
  <c r="Y753" i="34"/>
  <c r="X673" i="34"/>
  <c r="Y512" i="34"/>
  <c r="X445" i="34"/>
  <c r="Y238" i="34"/>
  <c r="Y157" i="34"/>
  <c r="Y59" i="34"/>
  <c r="X320" i="34"/>
  <c r="X240" i="34"/>
  <c r="Y133" i="34"/>
  <c r="Y167" i="34"/>
  <c r="Y224" i="34"/>
  <c r="Y116" i="34"/>
  <c r="X77" i="34"/>
  <c r="X190" i="34"/>
  <c r="X183" i="34"/>
  <c r="W133" i="34"/>
  <c r="X417" i="34"/>
  <c r="X405" i="34"/>
  <c r="X167" i="34"/>
  <c r="Y113" i="34"/>
  <c r="Y480" i="34"/>
  <c r="Y422" i="34"/>
  <c r="X391" i="34"/>
  <c r="X326" i="34"/>
  <c r="Y182" i="34"/>
  <c r="X164" i="34"/>
  <c r="Y110" i="34"/>
  <c r="Y2411" i="34"/>
  <c r="Y2408" i="34"/>
  <c r="Y2319" i="34"/>
  <c r="X56" i="34"/>
  <c r="X2344" i="34"/>
  <c r="X2268" i="34"/>
  <c r="Y2425" i="34"/>
  <c r="Y2406" i="34"/>
  <c r="Y2374" i="34"/>
  <c r="Y2367" i="34"/>
  <c r="Y2323" i="34"/>
  <c r="Y2320" i="34"/>
  <c r="Y2302" i="34"/>
  <c r="X2265" i="34"/>
  <c r="Y2251" i="34"/>
  <c r="Y2126" i="34"/>
  <c r="X1998" i="34"/>
  <c r="X1855" i="34"/>
  <c r="X1975" i="34"/>
  <c r="X41" i="34"/>
  <c r="Y2362" i="34"/>
  <c r="Y2355" i="34"/>
  <c r="X2345" i="34"/>
  <c r="Y2480" i="34"/>
  <c r="Y2457" i="34"/>
  <c r="Y2446" i="34"/>
  <c r="X2445" i="34"/>
  <c r="Y2438" i="34"/>
  <c r="Y2434" i="34"/>
  <c r="X2414" i="34"/>
  <c r="X2407" i="34"/>
  <c r="Y2403" i="34"/>
  <c r="X2398" i="34"/>
  <c r="Y2378" i="34"/>
  <c r="Y2375" i="34"/>
  <c r="Y2339" i="34"/>
  <c r="Y2337" i="34"/>
  <c r="Y2331" i="34"/>
  <c r="Y2275" i="34"/>
  <c r="Y2254" i="34"/>
  <c r="X1983" i="34"/>
  <c r="Y2452" i="34"/>
  <c r="Y2415" i="34"/>
  <c r="Y2410" i="34"/>
  <c r="Y2386" i="34"/>
  <c r="Y2346" i="34"/>
  <c r="Y2316" i="34"/>
  <c r="Y2314" i="34"/>
  <c r="Y2307" i="34"/>
  <c r="Y2244" i="34"/>
  <c r="Y2125" i="34"/>
  <c r="X1415" i="34"/>
  <c r="X1382" i="34"/>
  <c r="X1964" i="34"/>
  <c r="Y2029" i="34"/>
  <c r="X1903" i="34"/>
  <c r="X1429" i="34"/>
  <c r="X1401" i="34"/>
  <c r="Y2042" i="34"/>
  <c r="Y2009" i="34"/>
  <c r="X1974" i="34"/>
  <c r="X1106" i="34"/>
  <c r="X1320" i="34"/>
  <c r="Y1187" i="34"/>
  <c r="W1174" i="34"/>
  <c r="Y1174" i="34"/>
  <c r="X1151" i="34"/>
  <c r="Y1082" i="34"/>
  <c r="Y1266" i="34"/>
  <c r="X1159" i="34"/>
  <c r="X1427" i="34"/>
  <c r="X1147" i="34"/>
  <c r="Y1119" i="34"/>
  <c r="Y1184" i="34"/>
  <c r="X1166" i="34"/>
  <c r="Y1103" i="34"/>
  <c r="X1098" i="34"/>
  <c r="Y1090" i="34"/>
  <c r="X1163" i="34"/>
  <c r="Y1142" i="34"/>
  <c r="X760" i="34"/>
  <c r="Y1101" i="34"/>
  <c r="Y1084" i="34"/>
  <c r="X1074" i="34"/>
  <c r="Y1077" i="34"/>
  <c r="X774" i="34"/>
  <c r="X681" i="34"/>
  <c r="Y1193" i="34"/>
  <c r="Y1183" i="34"/>
  <c r="X1075" i="34"/>
  <c r="W740" i="34"/>
  <c r="Y740" i="34"/>
  <c r="Y1168" i="34"/>
  <c r="X1103" i="34"/>
  <c r="W748" i="34"/>
  <c r="Y748" i="34"/>
  <c r="Y647" i="34"/>
  <c r="Y587" i="34"/>
  <c r="X587" i="34"/>
  <c r="Y763" i="34"/>
  <c r="Y669" i="34"/>
  <c r="X647" i="34"/>
  <c r="X597" i="34"/>
  <c r="X562" i="34"/>
  <c r="Y794" i="34"/>
  <c r="Y772" i="34"/>
  <c r="Y682" i="34"/>
  <c r="Y786" i="34"/>
  <c r="Y761" i="34"/>
  <c r="Y723" i="34"/>
  <c r="Y683" i="34"/>
  <c r="Y679" i="34"/>
  <c r="X627" i="34"/>
  <c r="X573" i="34"/>
  <c r="X558" i="34"/>
  <c r="X595" i="34"/>
  <c r="X776" i="34"/>
  <c r="X727" i="34"/>
  <c r="X591" i="34"/>
  <c r="Y563" i="34"/>
  <c r="Y634" i="34"/>
  <c r="X566" i="34"/>
  <c r="Y549" i="34"/>
  <c r="X427" i="34"/>
  <c r="X423" i="34"/>
  <c r="X407" i="34"/>
  <c r="X354" i="34"/>
  <c r="Y651" i="34"/>
  <c r="X589" i="34"/>
  <c r="Y584" i="34"/>
  <c r="X531" i="34"/>
  <c r="X527" i="34"/>
  <c r="Y471" i="34"/>
  <c r="Y455" i="34"/>
  <c r="Y453" i="34"/>
  <c r="X278" i="34"/>
  <c r="X251" i="34"/>
  <c r="X279" i="34"/>
  <c r="X449" i="34"/>
  <c r="Y656" i="34"/>
  <c r="Y554" i="34"/>
  <c r="Y553" i="34"/>
  <c r="X524" i="34"/>
  <c r="X491" i="34"/>
  <c r="X438" i="34"/>
  <c r="X327" i="34"/>
  <c r="Y282" i="34"/>
  <c r="Y207" i="34"/>
  <c r="Y143" i="34"/>
  <c r="Y175" i="34"/>
  <c r="X166" i="34"/>
  <c r="X155" i="34"/>
  <c r="X223" i="34"/>
  <c r="X208" i="34"/>
  <c r="Y273" i="34"/>
  <c r="Y127" i="34"/>
  <c r="W187" i="34"/>
  <c r="X141" i="34"/>
  <c r="Y286" i="34"/>
  <c r="Y266" i="34"/>
  <c r="X238" i="34"/>
  <c r="X128" i="34"/>
  <c r="Y128" i="34"/>
  <c r="X146" i="34"/>
  <c r="X133" i="34"/>
  <c r="Y107" i="34"/>
  <c r="Y82" i="34"/>
  <c r="Y115" i="34"/>
  <c r="Y155" i="34"/>
  <c r="X151" i="34"/>
  <c r="Y144" i="34"/>
  <c r="Y118" i="34"/>
  <c r="X59" i="34"/>
  <c r="Y2390" i="34"/>
  <c r="X1923" i="34"/>
  <c r="X1882" i="34"/>
  <c r="X1406" i="34"/>
  <c r="X2243" i="34"/>
  <c r="X894" i="34"/>
  <c r="Y2322" i="34"/>
  <c r="Y2453" i="34"/>
  <c r="X2453" i="34"/>
  <c r="X2443" i="34"/>
  <c r="X766" i="34"/>
  <c r="X1410" i="34"/>
  <c r="X1127" i="34"/>
  <c r="Y735" i="34"/>
  <c r="X735" i="34"/>
  <c r="X574" i="34"/>
  <c r="X57" i="34"/>
  <c r="X2451" i="34"/>
  <c r="X1426" i="34"/>
  <c r="Y1135" i="34"/>
  <c r="X546" i="34"/>
  <c r="X532" i="34"/>
  <c r="Y27" i="34"/>
  <c r="Y2464" i="34"/>
  <c r="Y2428" i="34"/>
  <c r="Y2394" i="34"/>
  <c r="W2362" i="34"/>
  <c r="Y2333" i="34"/>
  <c r="Y2300" i="34"/>
  <c r="Y2299" i="34"/>
  <c r="Y2293" i="34"/>
  <c r="Y2270" i="34"/>
  <c r="X1359" i="34"/>
  <c r="Y1232" i="34"/>
  <c r="Y1166" i="34"/>
  <c r="Y1132" i="34"/>
  <c r="X1078" i="34"/>
  <c r="Y733" i="34"/>
  <c r="X635" i="34"/>
  <c r="X634" i="34"/>
  <c r="X2366" i="34"/>
  <c r="X1911" i="34"/>
  <c r="X1351" i="34"/>
  <c r="Y30" i="34"/>
  <c r="X42" i="34"/>
  <c r="X1172" i="34"/>
  <c r="X579" i="34"/>
  <c r="Y2470" i="34"/>
  <c r="X581" i="34"/>
  <c r="Y2385" i="34"/>
  <c r="Y2369" i="34"/>
  <c r="X2314" i="34"/>
  <c r="Y2298" i="34"/>
  <c r="Y2272" i="34"/>
  <c r="X1946" i="34"/>
  <c r="Y1154" i="34"/>
  <c r="Y1112" i="34"/>
  <c r="Y1100" i="34"/>
  <c r="X1082" i="34"/>
  <c r="X2281" i="34"/>
  <c r="X792" i="34"/>
  <c r="X743" i="34"/>
  <c r="X31" i="34"/>
  <c r="Y2312" i="34"/>
  <c r="Y2306" i="34"/>
  <c r="Y1118" i="34"/>
  <c r="X806" i="34"/>
  <c r="Y35" i="34"/>
  <c r="X35" i="34"/>
  <c r="X2470" i="34"/>
  <c r="Y2462" i="34"/>
  <c r="X2438" i="34"/>
  <c r="Y2436" i="34"/>
  <c r="Y2432" i="34"/>
  <c r="Y2430" i="34"/>
  <c r="Y2402" i="34"/>
  <c r="Y2382" i="34"/>
  <c r="X2375" i="34"/>
  <c r="Y2352" i="34"/>
  <c r="Y2290" i="34"/>
  <c r="Y2259" i="34"/>
  <c r="X2149" i="34"/>
  <c r="X1171" i="34"/>
  <c r="Y1163" i="34"/>
  <c r="Y1152" i="34"/>
  <c r="Y778" i="34"/>
  <c r="Y754" i="34"/>
  <c r="Y747" i="34"/>
  <c r="W560" i="34"/>
  <c r="Y673" i="34"/>
  <c r="Y672" i="34"/>
  <c r="Y623" i="34"/>
  <c r="Y574" i="34"/>
  <c r="Y559" i="34"/>
  <c r="X559" i="34"/>
  <c r="Y346" i="34"/>
  <c r="W178" i="34"/>
  <c r="Y178" i="34"/>
  <c r="X343" i="34"/>
  <c r="Y279" i="34"/>
  <c r="W279" i="34"/>
  <c r="Y441" i="34"/>
  <c r="Y440" i="34"/>
  <c r="X440" i="34"/>
  <c r="Y433" i="34"/>
  <c r="Y416" i="34"/>
  <c r="Y350" i="34"/>
  <c r="X312" i="34"/>
  <c r="X280" i="34"/>
  <c r="X221" i="34"/>
  <c r="X214" i="34"/>
  <c r="Y214" i="34"/>
  <c r="Y172" i="34"/>
  <c r="X172" i="34"/>
  <c r="X515" i="34"/>
  <c r="Y2468" i="34"/>
  <c r="Y2458" i="34"/>
  <c r="Y2424" i="34"/>
  <c r="Y2384" i="34"/>
  <c r="Y2379" i="34"/>
  <c r="Y2368" i="34"/>
  <c r="Y2360" i="34"/>
  <c r="Y2350" i="34"/>
  <c r="Y2338" i="34"/>
  <c r="Y2318" i="34"/>
  <c r="Y2284" i="34"/>
  <c r="Y2260" i="34"/>
  <c r="Y1194" i="34"/>
  <c r="X1156" i="34"/>
  <c r="X891" i="34"/>
  <c r="Y467" i="34"/>
  <c r="Y337" i="34"/>
  <c r="W337" i="34"/>
  <c r="Y330" i="34"/>
  <c r="W330" i="34"/>
  <c r="X265" i="34"/>
  <c r="X250" i="34"/>
  <c r="Y1175" i="34"/>
  <c r="X1126" i="34"/>
  <c r="Y781" i="34"/>
  <c r="Y731" i="34"/>
  <c r="Y724" i="34"/>
  <c r="X607" i="34"/>
  <c r="Y607" i="34"/>
  <c r="X476" i="34"/>
  <c r="W471" i="34"/>
  <c r="X453" i="34"/>
  <c r="X349" i="34"/>
  <c r="X288" i="34"/>
  <c r="Y575" i="34"/>
  <c r="X479" i="34"/>
  <c r="Y423" i="34"/>
  <c r="W422" i="34"/>
  <c r="X399" i="34"/>
  <c r="Y385" i="34"/>
  <c r="X350" i="34"/>
  <c r="X206" i="34"/>
  <c r="Y543" i="34"/>
  <c r="X543" i="34"/>
  <c r="Y482" i="34"/>
  <c r="Y388" i="34"/>
  <c r="Y276" i="34"/>
  <c r="X503" i="34"/>
  <c r="X495" i="34"/>
  <c r="Y341" i="34"/>
  <c r="W341" i="34"/>
  <c r="X292" i="34"/>
  <c r="Y216" i="34"/>
  <c r="X149" i="34"/>
  <c r="X175" i="34"/>
  <c r="W167" i="34"/>
  <c r="Y131" i="34"/>
  <c r="Y591" i="34"/>
  <c r="Y411" i="34"/>
  <c r="Y334" i="34"/>
  <c r="Y311" i="34"/>
  <c r="Y103" i="34"/>
  <c r="Y219" i="34"/>
  <c r="Y217" i="34"/>
  <c r="X116" i="34"/>
  <c r="X107" i="34"/>
  <c r="Y1091" i="34"/>
  <c r="Y1089" i="34"/>
  <c r="Y793" i="34"/>
  <c r="Y768" i="34"/>
  <c r="Y676" i="34"/>
  <c r="Y674" i="34"/>
  <c r="Y472" i="34"/>
  <c r="Y435" i="34"/>
  <c r="Y405" i="34"/>
  <c r="X311" i="34"/>
  <c r="Y209" i="34"/>
  <c r="Y99" i="34"/>
  <c r="Y71" i="34"/>
  <c r="X157" i="34"/>
  <c r="Y123" i="34"/>
  <c r="Y62" i="34"/>
  <c r="W59" i="34"/>
  <c r="Y73" i="34"/>
  <c r="Y61" i="34"/>
  <c r="Y60" i="34"/>
  <c r="Y77" i="34"/>
  <c r="Y76" i="34"/>
  <c r="Y74" i="34"/>
  <c r="Y64" i="34"/>
  <c r="X2447" i="34"/>
  <c r="X2423" i="34"/>
  <c r="Y2423" i="34"/>
  <c r="X2358" i="34"/>
  <c r="Y2358" i="34"/>
  <c r="Y2469" i="34"/>
  <c r="X30" i="34"/>
  <c r="X2462" i="34"/>
  <c r="X2330" i="34"/>
  <c r="Y2330" i="34"/>
  <c r="X27" i="34"/>
  <c r="X2491" i="34"/>
  <c r="X2478" i="34"/>
  <c r="X2370" i="34"/>
  <c r="Y2370" i="34"/>
  <c r="X2258" i="34"/>
  <c r="Y2258" i="34"/>
  <c r="X2431" i="34"/>
  <c r="Y2431" i="34"/>
  <c r="X2485" i="34"/>
  <c r="X2321" i="34"/>
  <c r="Y2321" i="34"/>
  <c r="X2454" i="34"/>
  <c r="Y817" i="34"/>
  <c r="Y839" i="34"/>
  <c r="Y836" i="34"/>
  <c r="Y966" i="34"/>
  <c r="Y975" i="34"/>
  <c r="Y974" i="34"/>
  <c r="X55" i="34"/>
  <c r="Y2477" i="34"/>
  <c r="Y2456" i="34"/>
  <c r="X2434" i="34"/>
  <c r="Y2454" i="34"/>
  <c r="Y2433" i="34"/>
  <c r="Y2359" i="34"/>
  <c r="Y2484" i="34"/>
  <c r="Y2474" i="34"/>
  <c r="X2430" i="34"/>
  <c r="X2418" i="34"/>
  <c r="X2378" i="34"/>
  <c r="Y2332" i="34"/>
  <c r="Y2291" i="34"/>
  <c r="X2288" i="34"/>
  <c r="Y2271" i="34"/>
  <c r="Y2267" i="34"/>
  <c r="Y2261" i="34"/>
  <c r="Y2400" i="34"/>
  <c r="X2390" i="34"/>
  <c r="Y2351" i="34"/>
  <c r="Y2340" i="34"/>
  <c r="Y2335" i="34"/>
  <c r="Y2317" i="34"/>
  <c r="Y2292" i="34"/>
  <c r="Y2288" i="34"/>
  <c r="Y2262" i="34"/>
  <c r="Y2253" i="34"/>
  <c r="Y2195" i="34"/>
  <c r="X2402" i="34"/>
  <c r="Y2395" i="34"/>
  <c r="Y2387" i="34"/>
  <c r="X2386" i="34"/>
  <c r="Y2380" i="34"/>
  <c r="Y2363" i="34"/>
  <c r="X2356" i="34"/>
  <c r="Y2328" i="34"/>
  <c r="X2322" i="34"/>
  <c r="Y2304" i="34"/>
  <c r="Y2280" i="34"/>
  <c r="Y2472" i="34"/>
  <c r="X2469" i="34"/>
  <c r="Y2465" i="34"/>
  <c r="Y2460" i="34"/>
  <c r="Y2450" i="34"/>
  <c r="Y2440" i="34"/>
  <c r="Y2412" i="34"/>
  <c r="Y2409" i="34"/>
  <c r="Y2401" i="34"/>
  <c r="Y2396" i="34"/>
  <c r="Y2388" i="34"/>
  <c r="Y2371" i="34"/>
  <c r="X2359" i="34"/>
  <c r="Y2353" i="34"/>
  <c r="X2352" i="34"/>
  <c r="Y2324" i="34"/>
  <c r="Y2301" i="34"/>
  <c r="Y2294" i="34"/>
  <c r="Y2287" i="34"/>
  <c r="X2355" i="34"/>
  <c r="X2351" i="34"/>
  <c r="Y2348" i="34"/>
  <c r="Y2481" i="34"/>
  <c r="Y2476" i="34"/>
  <c r="Y2466" i="34"/>
  <c r="Y2442" i="34"/>
  <c r="X2437" i="34"/>
  <c r="X2426" i="34"/>
  <c r="Y2416" i="34"/>
  <c r="Y2376" i="34"/>
  <c r="X2367" i="34"/>
  <c r="Y2361" i="34"/>
  <c r="Y2327" i="34"/>
  <c r="Y2315" i="34"/>
  <c r="Y2303" i="34"/>
  <c r="Y2295" i="34"/>
  <c r="Y2252" i="34"/>
  <c r="Y2163" i="34"/>
  <c r="X1902" i="34"/>
  <c r="X1870" i="34"/>
  <c r="X2004" i="34"/>
  <c r="X1980" i="34"/>
  <c r="X1878" i="34"/>
  <c r="Y2010" i="34"/>
  <c r="X1435" i="34"/>
  <c r="X1402" i="34"/>
  <c r="X1417" i="34"/>
  <c r="X1405" i="34"/>
  <c r="X1358" i="34"/>
  <c r="X1375" i="34"/>
  <c r="X1335" i="34"/>
  <c r="X1391" i="34"/>
  <c r="Y1189" i="34"/>
  <c r="X1182" i="34"/>
  <c r="Y1171" i="34"/>
  <c r="W1166" i="34"/>
  <c r="Y1157" i="34"/>
  <c r="X1148" i="34"/>
  <c r="Y1137" i="34"/>
  <c r="X1133" i="34"/>
  <c r="X1110" i="34"/>
  <c r="Y1106" i="34"/>
  <c r="W1106" i="34"/>
  <c r="X1174" i="34"/>
  <c r="Y1170" i="34"/>
  <c r="Y1169" i="34"/>
  <c r="Y1165" i="34"/>
  <c r="X1116" i="34"/>
  <c r="X1111" i="34"/>
  <c r="Y1140" i="34"/>
  <c r="Y1124" i="34"/>
  <c r="Y1195" i="34"/>
  <c r="X1183" i="34"/>
  <c r="Y1179" i="34"/>
  <c r="Y1146" i="34"/>
  <c r="X1143" i="34"/>
  <c r="X1266" i="34"/>
  <c r="Y1192" i="34"/>
  <c r="Y1186" i="34"/>
  <c r="Y1185" i="34"/>
  <c r="Y1176" i="34"/>
  <c r="X1175" i="34"/>
  <c r="Y1162" i="34"/>
  <c r="Y1161" i="34"/>
  <c r="X1158" i="34"/>
  <c r="Y1136" i="34"/>
  <c r="W1119" i="34"/>
  <c r="Y1144" i="34"/>
  <c r="Y1143" i="34"/>
  <c r="X1134" i="34"/>
  <c r="Y1127" i="34"/>
  <c r="X1118" i="34"/>
  <c r="X1094" i="34"/>
  <c r="Y1079" i="34"/>
  <c r="Y1092" i="34"/>
  <c r="Y1083" i="34"/>
  <c r="X1080" i="34"/>
  <c r="Y1121" i="34"/>
  <c r="X1112" i="34"/>
  <c r="Y1099" i="34"/>
  <c r="Y1093" i="34"/>
  <c r="Y1081" i="34"/>
  <c r="W1075" i="34"/>
  <c r="Y1122" i="34"/>
  <c r="X1119" i="34"/>
  <c r="Y1097" i="34"/>
  <c r="Y1085" i="34"/>
  <c r="Y1095" i="34"/>
  <c r="X1090" i="34"/>
  <c r="X850" i="34"/>
  <c r="Y799" i="34"/>
  <c r="X799" i="34"/>
  <c r="Y788" i="34"/>
  <c r="X788" i="34"/>
  <c r="X842" i="34"/>
  <c r="Y687" i="34"/>
  <c r="Y631" i="34"/>
  <c r="X631" i="34"/>
  <c r="Y583" i="34"/>
  <c r="X583" i="34"/>
  <c r="X764" i="34"/>
  <c r="Y737" i="34"/>
  <c r="X734" i="34"/>
  <c r="X683" i="34"/>
  <c r="W646" i="34"/>
  <c r="Y646" i="34"/>
  <c r="X575" i="34"/>
  <c r="Y764" i="34"/>
  <c r="X651" i="34"/>
  <c r="X649" i="34"/>
  <c r="Y643" i="34"/>
  <c r="Y677" i="34"/>
  <c r="X639" i="34"/>
  <c r="Y639" i="34"/>
  <c r="Y784" i="34"/>
  <c r="Y738" i="34"/>
  <c r="Y727" i="34"/>
  <c r="Y796" i="34"/>
  <c r="Y730" i="34"/>
  <c r="X730" i="34"/>
  <c r="Y765" i="34"/>
  <c r="X758" i="34"/>
  <c r="Y745" i="34"/>
  <c r="X675" i="34"/>
  <c r="Y675" i="34"/>
  <c r="Y773" i="34"/>
  <c r="Y726" i="34"/>
  <c r="Y725" i="34"/>
  <c r="Y680" i="34"/>
  <c r="Y668" i="34"/>
  <c r="Y657" i="34"/>
  <c r="X626" i="34"/>
  <c r="X623" i="34"/>
  <c r="Y578" i="34"/>
  <c r="Y790" i="34"/>
  <c r="Y757" i="34"/>
  <c r="Y755" i="34"/>
  <c r="Y739" i="34"/>
  <c r="Y658" i="34"/>
  <c r="Y649" i="34"/>
  <c r="Y626" i="34"/>
  <c r="X599" i="34"/>
  <c r="Y599" i="34"/>
  <c r="Y535" i="34"/>
  <c r="X535" i="34"/>
  <c r="Y787" i="34"/>
  <c r="Y685" i="34"/>
  <c r="X667" i="34"/>
  <c r="Y667" i="34"/>
  <c r="Y659" i="34"/>
  <c r="X653" i="34"/>
  <c r="Y627" i="34"/>
  <c r="Y552" i="34"/>
  <c r="X519" i="34"/>
  <c r="Y464" i="34"/>
  <c r="X464" i="34"/>
  <c r="X665" i="34"/>
  <c r="W645" i="34"/>
  <c r="Y645" i="34"/>
  <c r="Y555" i="34"/>
  <c r="X555" i="34"/>
  <c r="Y665" i="34"/>
  <c r="X657" i="34"/>
  <c r="W629" i="34"/>
  <c r="Y629" i="34"/>
  <c r="Y660" i="34"/>
  <c r="X659" i="34"/>
  <c r="Y605" i="34"/>
  <c r="Y579" i="34"/>
  <c r="Y576" i="34"/>
  <c r="Y650" i="34"/>
  <c r="Y551" i="34"/>
  <c r="X483" i="34"/>
  <c r="Y666" i="34"/>
  <c r="Y663" i="34"/>
  <c r="Y652" i="34"/>
  <c r="Y597" i="34"/>
  <c r="Y568" i="34"/>
  <c r="X544" i="34"/>
  <c r="Y544" i="34"/>
  <c r="X465" i="34"/>
  <c r="X565" i="34"/>
  <c r="Y491" i="34"/>
  <c r="W441" i="34"/>
  <c r="X413" i="34"/>
  <c r="Y403" i="34"/>
  <c r="X403" i="34"/>
  <c r="Y457" i="34"/>
  <c r="X457" i="34"/>
  <c r="X425" i="34"/>
  <c r="Y565" i="34"/>
  <c r="Y540" i="34"/>
  <c r="X439" i="34"/>
  <c r="Y681" i="34"/>
  <c r="Y628" i="34"/>
  <c r="Y604" i="34"/>
  <c r="Y588" i="34"/>
  <c r="Y573" i="34"/>
  <c r="Y541" i="34"/>
  <c r="X538" i="34"/>
  <c r="Y516" i="34"/>
  <c r="Y570" i="34"/>
  <c r="X567" i="34"/>
  <c r="Y562" i="34"/>
  <c r="X560" i="34"/>
  <c r="Y537" i="34"/>
  <c r="X448" i="34"/>
  <c r="Y475" i="34"/>
  <c r="W437" i="34"/>
  <c r="Y437" i="34"/>
  <c r="X433" i="34"/>
  <c r="X409" i="34"/>
  <c r="Y454" i="34"/>
  <c r="X421" i="34"/>
  <c r="W419" i="34"/>
  <c r="Y419" i="34"/>
  <c r="X431" i="34"/>
  <c r="X401" i="34"/>
  <c r="Y434" i="34"/>
  <c r="X430" i="34"/>
  <c r="Y408" i="34"/>
  <c r="Y431" i="34"/>
  <c r="X328" i="34"/>
  <c r="Y328" i="34"/>
  <c r="Y310" i="34"/>
  <c r="X310" i="34"/>
  <c r="Y430" i="34"/>
  <c r="Y413" i="34"/>
  <c r="X393" i="34"/>
  <c r="Y329" i="34"/>
  <c r="X329" i="34"/>
  <c r="X395" i="34"/>
  <c r="X321" i="34"/>
  <c r="Y284" i="34"/>
  <c r="X284" i="34"/>
  <c r="Y545" i="34"/>
  <c r="Y474" i="34"/>
  <c r="Y397" i="34"/>
  <c r="Y342" i="34"/>
  <c r="X340" i="34"/>
  <c r="X351" i="34"/>
  <c r="X263" i="34"/>
  <c r="X256" i="34"/>
  <c r="Y332" i="34"/>
  <c r="X332" i="34"/>
  <c r="X324" i="34"/>
  <c r="X270" i="34"/>
  <c r="X268" i="34"/>
  <c r="Y345" i="34"/>
  <c r="X345" i="34"/>
  <c r="Y326" i="34"/>
  <c r="X290" i="34"/>
  <c r="X287" i="34"/>
  <c r="Y338" i="34"/>
  <c r="X319" i="34"/>
  <c r="W294" i="34"/>
  <c r="Y294" i="34"/>
  <c r="X286" i="34"/>
  <c r="W259" i="34"/>
  <c r="Y259" i="34"/>
  <c r="X230" i="34"/>
  <c r="X260" i="34"/>
  <c r="W252" i="34"/>
  <c r="Y252" i="34"/>
  <c r="X271" i="34"/>
  <c r="Y244" i="34"/>
  <c r="Y235" i="34"/>
  <c r="Y222" i="34"/>
  <c r="Y218" i="34"/>
  <c r="Y357" i="34"/>
  <c r="X357" i="34"/>
  <c r="Y348" i="34"/>
  <c r="X337" i="34"/>
  <c r="Y305" i="34"/>
  <c r="X305" i="34"/>
  <c r="X211" i="34"/>
  <c r="W208" i="34"/>
  <c r="Y208" i="34"/>
  <c r="X215" i="34"/>
  <c r="Y215" i="34"/>
  <c r="Y197" i="34"/>
  <c r="X197" i="34"/>
  <c r="Y280" i="34"/>
  <c r="Y198" i="34"/>
  <c r="X194" i="34"/>
  <c r="Y194" i="34"/>
  <c r="Y213" i="34"/>
  <c r="X213" i="34"/>
  <c r="Y206" i="34"/>
  <c r="Y236" i="34"/>
  <c r="X236" i="34"/>
  <c r="Y210" i="34"/>
  <c r="X209" i="34"/>
  <c r="X171" i="34"/>
  <c r="X188" i="34"/>
  <c r="W179" i="34"/>
  <c r="Y179" i="34"/>
  <c r="X192" i="34"/>
  <c r="Y265" i="34"/>
  <c r="Y205" i="34"/>
  <c r="Y177" i="34"/>
  <c r="X168" i="34"/>
  <c r="X187" i="34"/>
  <c r="Y173" i="34"/>
  <c r="Y195" i="34"/>
  <c r="W141" i="34"/>
  <c r="Y141" i="34"/>
  <c r="W155" i="34"/>
  <c r="W152" i="34"/>
  <c r="Y152" i="34"/>
  <c r="Y246" i="34"/>
  <c r="Y211" i="34"/>
  <c r="Y165" i="34"/>
  <c r="Y162" i="34"/>
  <c r="Y166" i="34"/>
  <c r="Y140" i="34"/>
  <c r="X140" i="34"/>
  <c r="X179" i="34"/>
  <c r="Y156" i="34"/>
  <c r="X153" i="34"/>
  <c r="X152" i="34"/>
  <c r="X145" i="34"/>
  <c r="X143" i="34"/>
  <c r="Y125" i="34"/>
  <c r="X120" i="34"/>
  <c r="Y168" i="34"/>
  <c r="X138" i="34"/>
  <c r="Y130" i="34"/>
  <c r="Y101" i="34"/>
  <c r="X99" i="34"/>
  <c r="Y91" i="34"/>
  <c r="X91" i="34"/>
  <c r="X113" i="34"/>
  <c r="X130" i="34"/>
  <c r="X127" i="34"/>
  <c r="X110" i="34"/>
  <c r="Y104" i="34"/>
  <c r="X104" i="34"/>
  <c r="Y68" i="34"/>
  <c r="Y65" i="34"/>
  <c r="Y88" i="34"/>
  <c r="X84" i="34"/>
  <c r="X76" i="34"/>
  <c r="Y78" i="34"/>
  <c r="Y86" i="34"/>
  <c r="Y70" i="34"/>
  <c r="Y66" i="34"/>
  <c r="X2429" i="34"/>
  <c r="Y2429" i="34"/>
  <c r="X2421" i="34"/>
  <c r="Y2421" i="34"/>
  <c r="X2413" i="34"/>
  <c r="Y2413" i="34"/>
  <c r="X2405" i="34"/>
  <c r="Y2405" i="34"/>
  <c r="X2397" i="34"/>
  <c r="Y2397" i="34"/>
  <c r="X2389" i="34"/>
  <c r="Y2389" i="34"/>
  <c r="X2381" i="34"/>
  <c r="Y2381" i="34"/>
  <c r="X2373" i="34"/>
  <c r="Y2373" i="34"/>
  <c r="X2365" i="34"/>
  <c r="Y2365" i="34"/>
  <c r="X2357" i="34"/>
  <c r="Y2357" i="34"/>
  <c r="X2490" i="34"/>
  <c r="X2482" i="34"/>
  <c r="X2474" i="34"/>
  <c r="X2466" i="34"/>
  <c r="X2458" i="34"/>
  <c r="X2450" i="34"/>
  <c r="X2442" i="34"/>
  <c r="Y2479" i="34"/>
  <c r="Y2471" i="34"/>
  <c r="Y2463" i="34"/>
  <c r="Y2455" i="34"/>
  <c r="Y2447" i="34"/>
  <c r="Y2439" i="34"/>
  <c r="Y2407" i="34"/>
  <c r="Y2399" i="34"/>
  <c r="Y2391" i="34"/>
  <c r="Y2383" i="34"/>
  <c r="X2346" i="34"/>
  <c r="Y2343" i="34"/>
  <c r="X2484" i="34"/>
  <c r="X2476" i="34"/>
  <c r="X2468" i="34"/>
  <c r="X2460" i="34"/>
  <c r="X2452" i="34"/>
  <c r="X2444" i="34"/>
  <c r="X2436" i="34"/>
  <c r="X2428" i="34"/>
  <c r="X2420" i="34"/>
  <c r="X2412" i="34"/>
  <c r="X2404" i="34"/>
  <c r="X2396" i="34"/>
  <c r="X2388" i="34"/>
  <c r="X2380" i="34"/>
  <c r="Y2372" i="34"/>
  <c r="Y2364" i="34"/>
  <c r="X2348" i="34"/>
  <c r="X2489" i="34"/>
  <c r="X2481" i="34"/>
  <c r="X2473" i="34"/>
  <c r="X2465" i="34"/>
  <c r="X2457" i="34"/>
  <c r="X2449" i="34"/>
  <c r="X2441" i="34"/>
  <c r="X2433" i="34"/>
  <c r="X2425" i="34"/>
  <c r="X2417" i="34"/>
  <c r="X2409" i="34"/>
  <c r="X2401" i="34"/>
  <c r="X2393" i="34"/>
  <c r="X2385" i="34"/>
  <c r="X2377" i="34"/>
  <c r="X2369" i="34"/>
  <c r="X2361" i="34"/>
  <c r="Y2347" i="34"/>
  <c r="Y2342" i="34"/>
  <c r="Y2349" i="34"/>
  <c r="X2349" i="34"/>
  <c r="Y2483" i="34"/>
  <c r="Y2475" i="34"/>
  <c r="Y2467" i="34"/>
  <c r="Y2459" i="34"/>
  <c r="Y2451" i="34"/>
  <c r="Y2443" i="34"/>
  <c r="X2435" i="34"/>
  <c r="X2427" i="34"/>
  <c r="X2419" i="34"/>
  <c r="X2411" i="34"/>
  <c r="X2403" i="34"/>
  <c r="X2395" i="34"/>
  <c r="X2387" i="34"/>
  <c r="X2379" i="34"/>
  <c r="X2371" i="34"/>
  <c r="X2363" i="34"/>
  <c r="Y2354" i="34"/>
  <c r="X2347" i="34"/>
  <c r="X2488" i="34"/>
  <c r="X2480" i="34"/>
  <c r="X2472" i="34"/>
  <c r="X2464" i="34"/>
  <c r="X2456" i="34"/>
  <c r="X2448" i="34"/>
  <c r="X2440" i="34"/>
  <c r="X2432" i="34"/>
  <c r="X2424" i="34"/>
  <c r="X2416" i="34"/>
  <c r="X2408" i="34"/>
  <c r="X2400" i="34"/>
  <c r="X2392" i="34"/>
  <c r="X2384" i="34"/>
  <c r="X2376" i="34"/>
  <c r="Y2345" i="34"/>
  <c r="X2336" i="34"/>
  <c r="Y2336" i="34"/>
  <c r="Y2256" i="34"/>
  <c r="Y2153" i="34"/>
  <c r="X2341" i="34"/>
  <c r="X2333" i="34"/>
  <c r="X2325" i="34"/>
  <c r="X2317" i="34"/>
  <c r="X2309" i="34"/>
  <c r="X2301" i="34"/>
  <c r="X2293" i="34"/>
  <c r="X2285" i="34"/>
  <c r="X2277" i="34"/>
  <c r="X2269" i="34"/>
  <c r="X2261" i="34"/>
  <c r="X2253" i="34"/>
  <c r="X2338" i="34"/>
  <c r="Y2282" i="34"/>
  <c r="Y2274" i="34"/>
  <c r="X2343" i="34"/>
  <c r="X2335" i="34"/>
  <c r="X2327" i="34"/>
  <c r="X2319" i="34"/>
  <c r="X2311" i="34"/>
  <c r="X2303" i="34"/>
  <c r="X2295" i="34"/>
  <c r="X2287" i="34"/>
  <c r="X2279" i="34"/>
  <c r="X2271" i="34"/>
  <c r="X2263" i="34"/>
  <c r="X2255" i="34"/>
  <c r="Y2158" i="34"/>
  <c r="X2340" i="34"/>
  <c r="X2332" i="34"/>
  <c r="X2324" i="34"/>
  <c r="X2316" i="34"/>
  <c r="X2308" i="34"/>
  <c r="X2300" i="34"/>
  <c r="X2292" i="34"/>
  <c r="X2284" i="34"/>
  <c r="X2260" i="34"/>
  <c r="X2252" i="34"/>
  <c r="X2244" i="34"/>
  <c r="X2236" i="34"/>
  <c r="X2195" i="34"/>
  <c r="X2163" i="34"/>
  <c r="X2337" i="34"/>
  <c r="Y2305" i="34"/>
  <c r="Y2297" i="34"/>
  <c r="Y2289" i="34"/>
  <c r="Y2281" i="34"/>
  <c r="Y2273" i="34"/>
  <c r="Y2265" i="34"/>
  <c r="Y2257" i="34"/>
  <c r="Y2249" i="34"/>
  <c r="X2158" i="34"/>
  <c r="X2342" i="34"/>
  <c r="X2334" i="34"/>
  <c r="X2326" i="34"/>
  <c r="X2318" i="34"/>
  <c r="X2310" i="34"/>
  <c r="X2302" i="34"/>
  <c r="X2294" i="34"/>
  <c r="X2286" i="34"/>
  <c r="X2278" i="34"/>
  <c r="X2270" i="34"/>
  <c r="X2262" i="34"/>
  <c r="X2254" i="34"/>
  <c r="X2339" i="34"/>
  <c r="X2331" i="34"/>
  <c r="X2323" i="34"/>
  <c r="X2315" i="34"/>
  <c r="X2307" i="34"/>
  <c r="X2299" i="34"/>
  <c r="X2291" i="34"/>
  <c r="X2283" i="34"/>
  <c r="X2275" i="34"/>
  <c r="X2267" i="34"/>
  <c r="Y2146" i="34"/>
  <c r="X2146" i="34"/>
  <c r="X1947" i="34"/>
  <c r="X2126" i="34"/>
  <c r="X2112" i="34"/>
  <c r="X2097" i="34"/>
  <c r="X2009" i="34"/>
  <c r="X2001" i="34"/>
  <c r="X1993" i="34"/>
  <c r="X1985" i="34"/>
  <c r="X1977" i="34"/>
  <c r="X2003" i="34"/>
  <c r="X1979" i="34"/>
  <c r="X1963" i="34"/>
  <c r="X2125" i="34"/>
  <c r="Y2032" i="34"/>
  <c r="X1992" i="34"/>
  <c r="X1984" i="34"/>
  <c r="X1976" i="34"/>
  <c r="X2130" i="34"/>
  <c r="X2122" i="34"/>
  <c r="X2029" i="34"/>
  <c r="X2021" i="34"/>
  <c r="X1989" i="34"/>
  <c r="X1981" i="34"/>
  <c r="X1973" i="34"/>
  <c r="X1965" i="34"/>
  <c r="X2042" i="34"/>
  <c r="X2010" i="34"/>
  <c r="X2002" i="34"/>
  <c r="X1994" i="34"/>
  <c r="X1978" i="34"/>
  <c r="X1962" i="34"/>
  <c r="X1927" i="34"/>
  <c r="X1924" i="34"/>
  <c r="X1916" i="34"/>
  <c r="X1908" i="34"/>
  <c r="X1900" i="34"/>
  <c r="X1892" i="34"/>
  <c r="X1884" i="34"/>
  <c r="X1876" i="34"/>
  <c r="X1868" i="34"/>
  <c r="X1860" i="34"/>
  <c r="X1794" i="34"/>
  <c r="X1929" i="34"/>
  <c r="X1921" i="34"/>
  <c r="X1913" i="34"/>
  <c r="X1905" i="34"/>
  <c r="X1897" i="34"/>
  <c r="X1889" i="34"/>
  <c r="X1881" i="34"/>
  <c r="X1873" i="34"/>
  <c r="X1865" i="34"/>
  <c r="X1862" i="34"/>
  <c r="X1854" i="34"/>
  <c r="X1907" i="34"/>
  <c r="X1899" i="34"/>
  <c r="X1891" i="34"/>
  <c r="X1883" i="34"/>
  <c r="X1875" i="34"/>
  <c r="X1867" i="34"/>
  <c r="X1859" i="34"/>
  <c r="X1928" i="34"/>
  <c r="X1920" i="34"/>
  <c r="X1912" i="34"/>
  <c r="X1904" i="34"/>
  <c r="X1896" i="34"/>
  <c r="X1888" i="34"/>
  <c r="X1880" i="34"/>
  <c r="X1872" i="34"/>
  <c r="X1864" i="34"/>
  <c r="X1856" i="34"/>
  <c r="X1901" i="34"/>
  <c r="X1893" i="34"/>
  <c r="X1885" i="34"/>
  <c r="X1877" i="34"/>
  <c r="X1869" i="34"/>
  <c r="X1861" i="34"/>
  <c r="X1853" i="34"/>
  <c r="X1808" i="34"/>
  <c r="X1680" i="34"/>
  <c r="X1623" i="34"/>
  <c r="X1659" i="34"/>
  <c r="X1431" i="34"/>
  <c r="X1423" i="34"/>
  <c r="X1404" i="34"/>
  <c r="X1419" i="34"/>
  <c r="X1357" i="34"/>
  <c r="X1412" i="34"/>
  <c r="X1411" i="34"/>
  <c r="X1397" i="34"/>
  <c r="X1396" i="34"/>
  <c r="X1430" i="34"/>
  <c r="X1422" i="34"/>
  <c r="X1413" i="34"/>
  <c r="X1269" i="34"/>
  <c r="X1408" i="34"/>
  <c r="X1373" i="34"/>
  <c r="X1496" i="34"/>
  <c r="X1432" i="34"/>
  <c r="X1424" i="34"/>
  <c r="X1420" i="34"/>
  <c r="X1381" i="34"/>
  <c r="X1349" i="34"/>
  <c r="X1498" i="34"/>
  <c r="X1389" i="34"/>
  <c r="X1388" i="34"/>
  <c r="X1365" i="34"/>
  <c r="X1333" i="34"/>
  <c r="X1342" i="34"/>
  <c r="X1334" i="34"/>
  <c r="X1228" i="34"/>
  <c r="X1403" i="34"/>
  <c r="X1395" i="34"/>
  <c r="X1387" i="34"/>
  <c r="X1379" i="34"/>
  <c r="X1371" i="34"/>
  <c r="X1363" i="34"/>
  <c r="X1355" i="34"/>
  <c r="X1339" i="34"/>
  <c r="X1331" i="34"/>
  <c r="X1400" i="34"/>
  <c r="X1392" i="34"/>
  <c r="X1384" i="34"/>
  <c r="X1368" i="34"/>
  <c r="X1252" i="34"/>
  <c r="X1227" i="34"/>
  <c r="X1380" i="34"/>
  <c r="X1372" i="34"/>
  <c r="X1364" i="34"/>
  <c r="X1356" i="34"/>
  <c r="X1348" i="34"/>
  <c r="X1332" i="34"/>
  <c r="X1251" i="34"/>
  <c r="X1226" i="34"/>
  <c r="X1353" i="34"/>
  <c r="X1139" i="34"/>
  <c r="X1131" i="34"/>
  <c r="X1114" i="34"/>
  <c r="Y1113" i="34"/>
  <c r="X1113" i="34"/>
  <c r="X1107" i="34"/>
  <c r="X1216" i="34"/>
  <c r="X1192" i="34"/>
  <c r="X1184" i="34"/>
  <c r="X1176" i="34"/>
  <c r="X1168" i="34"/>
  <c r="X1160" i="34"/>
  <c r="X1152" i="34"/>
  <c r="X1144" i="34"/>
  <c r="X1136" i="34"/>
  <c r="X1128" i="34"/>
  <c r="X1197" i="34"/>
  <c r="X1189" i="34"/>
  <c r="X1181" i="34"/>
  <c r="X1173" i="34"/>
  <c r="X1165" i="34"/>
  <c r="X1157" i="34"/>
  <c r="Y1149" i="34"/>
  <c r="Y1141" i="34"/>
  <c r="Y1125" i="34"/>
  <c r="Y1117" i="34"/>
  <c r="X1194" i="34"/>
  <c r="X1186" i="34"/>
  <c r="X1178" i="34"/>
  <c r="X1170" i="34"/>
  <c r="X1162" i="34"/>
  <c r="X1154" i="34"/>
  <c r="X1146" i="34"/>
  <c r="X1138" i="34"/>
  <c r="X1130" i="34"/>
  <c r="X1122" i="34"/>
  <c r="Y1115" i="34"/>
  <c r="X1109" i="34"/>
  <c r="Y1196" i="34"/>
  <c r="Y1188" i="34"/>
  <c r="Y1180" i="34"/>
  <c r="Y1172" i="34"/>
  <c r="Y1164" i="34"/>
  <c r="Y1156" i="34"/>
  <c r="Y1148" i="34"/>
  <c r="X1140" i="34"/>
  <c r="X1132" i="34"/>
  <c r="X1124" i="34"/>
  <c r="X1115" i="34"/>
  <c r="X1193" i="34"/>
  <c r="X1185" i="34"/>
  <c r="X1177" i="34"/>
  <c r="X1169" i="34"/>
  <c r="X1161" i="34"/>
  <c r="X1153" i="34"/>
  <c r="X1145" i="34"/>
  <c r="X1137" i="34"/>
  <c r="X1129" i="34"/>
  <c r="X1121" i="34"/>
  <c r="Y1114" i="34"/>
  <c r="Y1110" i="34"/>
  <c r="Y1108" i="34"/>
  <c r="X1142" i="34"/>
  <c r="X1039" i="34"/>
  <c r="X1108" i="34"/>
  <c r="X1100" i="34"/>
  <c r="X1092" i="34"/>
  <c r="X1084" i="34"/>
  <c r="X1076" i="34"/>
  <c r="X1044" i="34"/>
  <c r="X1105" i="34"/>
  <c r="X1097" i="34"/>
  <c r="X1089" i="34"/>
  <c r="X1081" i="34"/>
  <c r="X1073" i="34"/>
  <c r="X1009" i="34"/>
  <c r="Y1102" i="34"/>
  <c r="Y1094" i="34"/>
  <c r="Y1086" i="34"/>
  <c r="Y1078" i="34"/>
  <c r="X1099" i="34"/>
  <c r="X1091" i="34"/>
  <c r="X1083" i="34"/>
  <c r="X1101" i="34"/>
  <c r="X1093" i="34"/>
  <c r="X1085" i="34"/>
  <c r="X1077" i="34"/>
  <c r="X998" i="34"/>
  <c r="Y971" i="34"/>
  <c r="Y947" i="34"/>
  <c r="W942" i="34"/>
  <c r="X933" i="34"/>
  <c r="Y933" i="34"/>
  <c r="Y984" i="34"/>
  <c r="X968" i="34"/>
  <c r="Y968" i="34"/>
  <c r="X952" i="34"/>
  <c r="X944" i="34"/>
  <c r="X930" i="34"/>
  <c r="X922" i="34"/>
  <c r="X914" i="34"/>
  <c r="X893" i="34"/>
  <c r="X1002" i="34"/>
  <c r="W949" i="34"/>
  <c r="X946" i="34"/>
  <c r="X938" i="34"/>
  <c r="X897" i="34"/>
  <c r="X983" i="34"/>
  <c r="Y937" i="34"/>
  <c r="X913" i="34"/>
  <c r="X889" i="34"/>
  <c r="Y964" i="34"/>
  <c r="Y956" i="34"/>
  <c r="X940" i="34"/>
  <c r="X910" i="34"/>
  <c r="X961" i="34"/>
  <c r="X892" i="34"/>
  <c r="X990" i="34"/>
  <c r="X982" i="34"/>
  <c r="X974" i="34"/>
  <c r="X966" i="34"/>
  <c r="X862" i="34"/>
  <c r="X805" i="34"/>
  <c r="X896" i="34"/>
  <c r="X888" i="34"/>
  <c r="X880" i="34"/>
  <c r="Y872" i="34"/>
  <c r="X848" i="34"/>
  <c r="W872" i="34"/>
  <c r="W864" i="34"/>
  <c r="X861" i="34"/>
  <c r="W856" i="34"/>
  <c r="X837" i="34"/>
  <c r="X821" i="34"/>
  <c r="Y801" i="34"/>
  <c r="X801" i="34"/>
  <c r="Y800" i="34"/>
  <c r="W798" i="34"/>
  <c r="Y798" i="34"/>
  <c r="Y797" i="34"/>
  <c r="X895" i="34"/>
  <c r="X855" i="34"/>
  <c r="X847" i="34"/>
  <c r="X884" i="34"/>
  <c r="X836" i="34"/>
  <c r="X817" i="34"/>
  <c r="X803" i="34"/>
  <c r="X791" i="34"/>
  <c r="Y791" i="34"/>
  <c r="X783" i="34"/>
  <c r="Y783" i="34"/>
  <c r="X775" i="34"/>
  <c r="Y775" i="34"/>
  <c r="X767" i="34"/>
  <c r="Y767" i="34"/>
  <c r="X759" i="34"/>
  <c r="X751" i="34"/>
  <c r="X796" i="34"/>
  <c r="Y732" i="34"/>
  <c r="X724" i="34"/>
  <c r="X793" i="34"/>
  <c r="X785" i="34"/>
  <c r="X777" i="34"/>
  <c r="X761" i="34"/>
  <c r="X753" i="34"/>
  <c r="X745" i="34"/>
  <c r="X737" i="34"/>
  <c r="X790" i="34"/>
  <c r="X782" i="34"/>
  <c r="Y774" i="34"/>
  <c r="Y766" i="34"/>
  <c r="Y758" i="34"/>
  <c r="Y742" i="34"/>
  <c r="Y734" i="34"/>
  <c r="X726" i="34"/>
  <c r="X702" i="34"/>
  <c r="X795" i="34"/>
  <c r="X787" i="34"/>
  <c r="X779" i="34"/>
  <c r="X771" i="34"/>
  <c r="X763" i="34"/>
  <c r="X755" i="34"/>
  <c r="X747" i="34"/>
  <c r="X739" i="34"/>
  <c r="X731" i="34"/>
  <c r="X723" i="34"/>
  <c r="Y792" i="34"/>
  <c r="Y760" i="34"/>
  <c r="Y752" i="34"/>
  <c r="Y744" i="34"/>
  <c r="Y736" i="34"/>
  <c r="Y728" i="34"/>
  <c r="X797" i="34"/>
  <c r="X789" i="34"/>
  <c r="X781" i="34"/>
  <c r="X773" i="34"/>
  <c r="X765" i="34"/>
  <c r="X757" i="34"/>
  <c r="X749" i="34"/>
  <c r="X741" i="34"/>
  <c r="X733" i="34"/>
  <c r="X725" i="34"/>
  <c r="X794" i="34"/>
  <c r="X786" i="34"/>
  <c r="X778" i="34"/>
  <c r="X770" i="34"/>
  <c r="X762" i="34"/>
  <c r="X754" i="34"/>
  <c r="X746" i="34"/>
  <c r="X722" i="34"/>
  <c r="X686" i="34"/>
  <c r="Y686" i="34"/>
  <c r="W681" i="34"/>
  <c r="X678" i="34"/>
  <c r="Y678" i="34"/>
  <c r="W673" i="34"/>
  <c r="W665" i="34"/>
  <c r="X662" i="34"/>
  <c r="Y662" i="34"/>
  <c r="W657" i="34"/>
  <c r="X654" i="34"/>
  <c r="Y654" i="34"/>
  <c r="W649" i="34"/>
  <c r="Y633" i="34"/>
  <c r="Y625" i="34"/>
  <c r="Y621" i="34"/>
  <c r="Y600" i="34"/>
  <c r="X600" i="34"/>
  <c r="Y582" i="34"/>
  <c r="X582" i="34"/>
  <c r="Y594" i="34"/>
  <c r="X594" i="34"/>
  <c r="Y592" i="34"/>
  <c r="X592" i="34"/>
  <c r="X680" i="34"/>
  <c r="X672" i="34"/>
  <c r="X664" i="34"/>
  <c r="X656" i="34"/>
  <c r="Y644" i="34"/>
  <c r="X644" i="34"/>
  <c r="X642" i="34"/>
  <c r="Y609" i="34"/>
  <c r="X608" i="34"/>
  <c r="Y661" i="34"/>
  <c r="Y630" i="34"/>
  <c r="X630" i="34"/>
  <c r="X622" i="34"/>
  <c r="Y598" i="34"/>
  <c r="X598" i="34"/>
  <c r="X586" i="34"/>
  <c r="X682" i="34"/>
  <c r="X674" i="34"/>
  <c r="X666" i="34"/>
  <c r="X658" i="34"/>
  <c r="X650" i="34"/>
  <c r="Y638" i="34"/>
  <c r="Y635" i="34"/>
  <c r="X621" i="34"/>
  <c r="Y603" i="34"/>
  <c r="Y590" i="34"/>
  <c r="X590" i="34"/>
  <c r="Y655" i="34"/>
  <c r="X606" i="34"/>
  <c r="Y593" i="34"/>
  <c r="Y577" i="34"/>
  <c r="X692" i="34"/>
  <c r="X684" i="34"/>
  <c r="X676" i="34"/>
  <c r="X668" i="34"/>
  <c r="X660" i="34"/>
  <c r="X652" i="34"/>
  <c r="X638" i="34"/>
  <c r="Y648" i="34"/>
  <c r="X648" i="34"/>
  <c r="X632" i="34"/>
  <c r="Y624" i="34"/>
  <c r="X624" i="34"/>
  <c r="X602" i="34"/>
  <c r="W589" i="34"/>
  <c r="Y589" i="34"/>
  <c r="Y567" i="34"/>
  <c r="Y490" i="34"/>
  <c r="X490" i="34"/>
  <c r="X498" i="34"/>
  <c r="X584" i="34"/>
  <c r="X576" i="34"/>
  <c r="Y572" i="34"/>
  <c r="Y569" i="34"/>
  <c r="X569" i="34"/>
  <c r="W556" i="34"/>
  <c r="Y556" i="34"/>
  <c r="X549" i="34"/>
  <c r="Y546" i="34"/>
  <c r="X541" i="34"/>
  <c r="X539" i="34"/>
  <c r="Y581" i="34"/>
  <c r="Y571" i="34"/>
  <c r="Y557" i="34"/>
  <c r="X578" i="34"/>
  <c r="X547" i="34"/>
  <c r="X506" i="34"/>
  <c r="Y526" i="34"/>
  <c r="X526" i="34"/>
  <c r="X510" i="34"/>
  <c r="X628" i="34"/>
  <c r="X620" i="34"/>
  <c r="X604" i="34"/>
  <c r="X596" i="34"/>
  <c r="X588" i="34"/>
  <c r="X580" i="34"/>
  <c r="Y564" i="34"/>
  <c r="Y561" i="34"/>
  <c r="X561" i="34"/>
  <c r="Y533" i="34"/>
  <c r="Y514" i="34"/>
  <c r="X514" i="34"/>
  <c r="X633" i="34"/>
  <c r="X625" i="34"/>
  <c r="X609" i="34"/>
  <c r="X601" i="34"/>
  <c r="X593" i="34"/>
  <c r="X585" i="34"/>
  <c r="X577" i="34"/>
  <c r="Y566" i="34"/>
  <c r="X563" i="34"/>
  <c r="Y558" i="34"/>
  <c r="Y550" i="34"/>
  <c r="X550" i="34"/>
  <c r="X542" i="34"/>
  <c r="Y538" i="34"/>
  <c r="Y534" i="34"/>
  <c r="X534" i="34"/>
  <c r="X530" i="34"/>
  <c r="Y517" i="34"/>
  <c r="Y513" i="34"/>
  <c r="X502" i="34"/>
  <c r="X494" i="34"/>
  <c r="X486" i="34"/>
  <c r="X478" i="34"/>
  <c r="Y478" i="34"/>
  <c r="Y465" i="34"/>
  <c r="X456" i="34"/>
  <c r="Y466" i="34"/>
  <c r="X466" i="34"/>
  <c r="Y458" i="34"/>
  <c r="X458" i="34"/>
  <c r="X528" i="34"/>
  <c r="X520" i="34"/>
  <c r="X512" i="34"/>
  <c r="X504" i="34"/>
  <c r="X496" i="34"/>
  <c r="X488" i="34"/>
  <c r="X480" i="34"/>
  <c r="X472" i="34"/>
  <c r="X451" i="34"/>
  <c r="X533" i="34"/>
  <c r="X525" i="34"/>
  <c r="X517" i="34"/>
  <c r="X509" i="34"/>
  <c r="X501" i="34"/>
  <c r="X493" i="34"/>
  <c r="Y469" i="34"/>
  <c r="Y462" i="34"/>
  <c r="Y461" i="34"/>
  <c r="X482" i="34"/>
  <c r="X474" i="34"/>
  <c r="Y456" i="34"/>
  <c r="Y548" i="34"/>
  <c r="X540" i="34"/>
  <c r="Y532" i="34"/>
  <c r="X516" i="34"/>
  <c r="X508" i="34"/>
  <c r="X500" i="34"/>
  <c r="X492" i="34"/>
  <c r="X484" i="34"/>
  <c r="Y476" i="34"/>
  <c r="Y468" i="34"/>
  <c r="Y460" i="34"/>
  <c r="X460" i="34"/>
  <c r="X553" i="34"/>
  <c r="X545" i="34"/>
  <c r="X537" i="34"/>
  <c r="X521" i="34"/>
  <c r="X513" i="34"/>
  <c r="X505" i="34"/>
  <c r="X497" i="34"/>
  <c r="X489" i="34"/>
  <c r="X481" i="34"/>
  <c r="X473" i="34"/>
  <c r="Y439" i="34"/>
  <c r="Y420" i="34"/>
  <c r="X420" i="34"/>
  <c r="X396" i="34"/>
  <c r="W349" i="34"/>
  <c r="X444" i="34"/>
  <c r="X436" i="34"/>
  <c r="Y421" i="34"/>
  <c r="W421" i="34"/>
  <c r="X382" i="34"/>
  <c r="Y432" i="34"/>
  <c r="X432" i="34"/>
  <c r="Y414" i="34"/>
  <c r="Y406" i="34"/>
  <c r="X454" i="34"/>
  <c r="X446" i="34"/>
  <c r="Y438" i="34"/>
  <c r="X412" i="34"/>
  <c r="Y404" i="34"/>
  <c r="X404" i="34"/>
  <c r="X386" i="34"/>
  <c r="X443" i="34"/>
  <c r="X435" i="34"/>
  <c r="X422" i="34"/>
  <c r="W399" i="34"/>
  <c r="Y399" i="34"/>
  <c r="X414" i="34"/>
  <c r="X406" i="34"/>
  <c r="X450" i="34"/>
  <c r="X442" i="34"/>
  <c r="X434" i="34"/>
  <c r="X426" i="34"/>
  <c r="Y417" i="34"/>
  <c r="Y409" i="34"/>
  <c r="W407" i="34"/>
  <c r="Y407" i="34"/>
  <c r="Y401" i="34"/>
  <c r="Y386" i="34"/>
  <c r="X383" i="34"/>
  <c r="X418" i="34"/>
  <c r="Y418" i="34"/>
  <c r="W413" i="34"/>
  <c r="X410" i="34"/>
  <c r="Y410" i="34"/>
  <c r="W405" i="34"/>
  <c r="X402" i="34"/>
  <c r="Y402" i="34"/>
  <c r="W397" i="34"/>
  <c r="X394" i="34"/>
  <c r="X387" i="34"/>
  <c r="X346" i="34"/>
  <c r="Y343" i="34"/>
  <c r="X424" i="34"/>
  <c r="X416" i="34"/>
  <c r="X408" i="34"/>
  <c r="X400" i="34"/>
  <c r="X392" i="34"/>
  <c r="X385" i="34"/>
  <c r="X353" i="34"/>
  <c r="X356" i="34"/>
  <c r="Y351" i="34"/>
  <c r="Y340" i="34"/>
  <c r="Y281" i="34"/>
  <c r="X276" i="34"/>
  <c r="X275" i="34"/>
  <c r="X308" i="34"/>
  <c r="Y271" i="34"/>
  <c r="X306" i="34"/>
  <c r="Y306" i="34"/>
  <c r="X293" i="34"/>
  <c r="Y291" i="34"/>
  <c r="X291" i="34"/>
  <c r="X285" i="34"/>
  <c r="X274" i="34"/>
  <c r="W268" i="34"/>
  <c r="Y268" i="34"/>
  <c r="X338" i="34"/>
  <c r="Y325" i="34"/>
  <c r="X325" i="34"/>
  <c r="Y295" i="34"/>
  <c r="Y274" i="34"/>
  <c r="W250" i="34"/>
  <c r="Y250" i="34"/>
  <c r="X322" i="34"/>
  <c r="X261" i="34"/>
  <c r="X331" i="34"/>
  <c r="X317" i="34"/>
  <c r="Y352" i="34"/>
  <c r="X352" i="34"/>
  <c r="Y344" i="34"/>
  <c r="X344" i="34"/>
  <c r="Y336" i="34"/>
  <c r="X336" i="34"/>
  <c r="Y333" i="34"/>
  <c r="X333" i="34"/>
  <c r="Y323" i="34"/>
  <c r="X323" i="34"/>
  <c r="Y292" i="34"/>
  <c r="X266" i="34"/>
  <c r="Y254" i="34"/>
  <c r="X254" i="34"/>
  <c r="X330" i="34"/>
  <c r="X283" i="34"/>
  <c r="W272" i="34"/>
  <c r="Y272" i="34"/>
  <c r="Y269" i="34"/>
  <c r="X269" i="34"/>
  <c r="W264" i="34"/>
  <c r="Y264" i="34"/>
  <c r="X253" i="34"/>
  <c r="Y253" i="34"/>
  <c r="Y349" i="34"/>
  <c r="Y347" i="34"/>
  <c r="X316" i="34"/>
  <c r="X315" i="34"/>
  <c r="X282" i="34"/>
  <c r="Y241" i="34"/>
  <c r="X241" i="34"/>
  <c r="Y277" i="34"/>
  <c r="X277" i="34"/>
  <c r="W251" i="34"/>
  <c r="X247" i="34"/>
  <c r="X355" i="34"/>
  <c r="X347" i="34"/>
  <c r="X339" i="34"/>
  <c r="X307" i="34"/>
  <c r="Y256" i="34"/>
  <c r="Y309" i="34"/>
  <c r="X309" i="34"/>
  <c r="Y267" i="34"/>
  <c r="X267" i="34"/>
  <c r="X255" i="34"/>
  <c r="Y248" i="34"/>
  <c r="X248" i="34"/>
  <c r="X245" i="34"/>
  <c r="Y245" i="34"/>
  <c r="Y221" i="34"/>
  <c r="Y242" i="34"/>
  <c r="Y239" i="34"/>
  <c r="X239" i="34"/>
  <c r="X224" i="34"/>
  <c r="Y249" i="34"/>
  <c r="X249" i="34"/>
  <c r="X243" i="34"/>
  <c r="X242" i="34"/>
  <c r="X233" i="34"/>
  <c r="X231" i="34"/>
  <c r="X219" i="34"/>
  <c r="Y237" i="34"/>
  <c r="X237" i="34"/>
  <c r="X212" i="34"/>
  <c r="Y220" i="34"/>
  <c r="X220" i="34"/>
  <c r="X205" i="34"/>
  <c r="W176" i="34"/>
  <c r="Y176" i="34"/>
  <c r="Y169" i="34"/>
  <c r="Y159" i="34"/>
  <c r="X159" i="34"/>
  <c r="Y204" i="34"/>
  <c r="X204" i="34"/>
  <c r="X186" i="34"/>
  <c r="X182" i="34"/>
  <c r="X178" i="34"/>
  <c r="X189" i="34"/>
  <c r="X185" i="34"/>
  <c r="Y183" i="34"/>
  <c r="Y196" i="34"/>
  <c r="X196" i="34"/>
  <c r="X198" i="34"/>
  <c r="Y186" i="34"/>
  <c r="Y171" i="34"/>
  <c r="X169" i="34"/>
  <c r="Y174" i="34"/>
  <c r="Y161" i="34"/>
  <c r="X161" i="34"/>
  <c r="Y158" i="34"/>
  <c r="X158" i="34"/>
  <c r="X177" i="34"/>
  <c r="X170" i="34"/>
  <c r="X163" i="34"/>
  <c r="X162" i="34"/>
  <c r="W164" i="34"/>
  <c r="Y164" i="34"/>
  <c r="X150" i="34"/>
  <c r="W146" i="34"/>
  <c r="Y146" i="34"/>
  <c r="Y163" i="34"/>
  <c r="Y139" i="34"/>
  <c r="X139" i="34"/>
  <c r="X156" i="34"/>
  <c r="Y138" i="34"/>
  <c r="X165" i="34"/>
  <c r="X160" i="34"/>
  <c r="W153" i="34"/>
  <c r="Y153" i="34"/>
  <c r="Y120" i="34"/>
  <c r="Y142" i="34"/>
  <c r="X142" i="34"/>
  <c r="Y135" i="34"/>
  <c r="W137" i="34"/>
  <c r="Y137" i="34"/>
  <c r="X136" i="34"/>
  <c r="X125" i="34"/>
  <c r="X112" i="34"/>
  <c r="Y122" i="34"/>
  <c r="X134" i="34"/>
  <c r="X122" i="34"/>
  <c r="Y112" i="34"/>
  <c r="Y106" i="34"/>
  <c r="X108" i="34"/>
  <c r="Y98" i="34"/>
  <c r="W89" i="34"/>
  <c r="Y89" i="34"/>
  <c r="Y96" i="34"/>
  <c r="X96" i="34"/>
  <c r="X106" i="34"/>
  <c r="Y92" i="34"/>
  <c r="X92" i="34"/>
  <c r="Y94" i="34"/>
  <c r="X94" i="34"/>
  <c r="Y80" i="34"/>
  <c r="X80" i="34"/>
  <c r="Y83" i="34"/>
  <c r="Y79" i="34"/>
  <c r="X79" i="34"/>
  <c r="X86" i="34"/>
  <c r="Y81" i="34"/>
  <c r="X81" i="34"/>
  <c r="X88" i="34"/>
  <c r="X83" i="34"/>
  <c r="W78" i="34"/>
  <c r="X75" i="34"/>
  <c r="Y75" i="34"/>
  <c r="X67" i="34"/>
  <c r="Y67" i="34"/>
  <c r="X72" i="34"/>
  <c r="X64" i="34"/>
  <c r="Y69" i="34"/>
  <c r="X61" i="34"/>
  <c r="X82" i="34"/>
  <c r="X74" i="34"/>
  <c r="X66" i="34"/>
  <c r="X58" i="34"/>
  <c r="X71" i="34"/>
  <c r="X63" i="34"/>
  <c r="X73" i="34"/>
  <c r="X65" i="34"/>
  <c r="X70" i="34"/>
  <c r="X26" i="34"/>
  <c r="Y26" i="34"/>
  <c r="X34" i="34"/>
  <c r="Y34" i="34"/>
  <c r="X45" i="34"/>
  <c r="Y45" i="34"/>
  <c r="Y33" i="34"/>
  <c r="Y44" i="34"/>
  <c r="X44" i="34"/>
  <c r="X52" i="34"/>
  <c r="X33" i="34"/>
  <c r="Y28" i="34"/>
  <c r="Y29" i="34"/>
  <c r="X29" i="34"/>
  <c r="X40" i="34"/>
  <c r="Y32" i="34"/>
  <c r="Y43" i="34"/>
  <c r="Y16" i="34" l="1"/>
  <c r="Y1120" i="34"/>
  <c r="Y717" i="34"/>
  <c r="Y707" i="34"/>
  <c r="X181" i="34"/>
  <c r="X180" i="34"/>
  <c r="X690" i="34"/>
  <c r="X640" i="34"/>
  <c r="Y696" i="34"/>
  <c r="Y614" i="34"/>
  <c r="X1341" i="34"/>
  <c r="X1340" i="34"/>
  <c r="Y700" i="34"/>
  <c r="Y618" i="34"/>
  <c r="Y714" i="34"/>
  <c r="Y704" i="34"/>
  <c r="X825" i="34"/>
  <c r="Y697" i="34"/>
  <c r="Y615" i="34"/>
  <c r="X613" i="34"/>
  <c r="X695" i="34"/>
  <c r="X713" i="34"/>
  <c r="X703" i="34"/>
  <c r="X1123" i="34"/>
  <c r="X17" i="34"/>
  <c r="X688" i="34"/>
  <c r="X712" i="34"/>
  <c r="X709" i="34"/>
  <c r="X719" i="34"/>
  <c r="Y691" i="34"/>
  <c r="Y641" i="34"/>
  <c r="X536" i="34"/>
  <c r="X477" i="34"/>
  <c r="Y693" i="34"/>
  <c r="Y611" i="34"/>
  <c r="W691" i="34"/>
  <c r="W641" i="34"/>
  <c r="W1123" i="34"/>
  <c r="W17" i="34"/>
  <c r="X459" i="34"/>
  <c r="X518" i="34"/>
  <c r="X698" i="34"/>
  <c r="X616" i="34"/>
  <c r="X710" i="34"/>
  <c r="X720" i="34"/>
  <c r="W709" i="34"/>
  <c r="W719" i="34"/>
  <c r="X463" i="34"/>
  <c r="X522" i="34"/>
  <c r="Y17" i="34"/>
  <c r="Y1123" i="34"/>
  <c r="X529" i="34"/>
  <c r="X470" i="34"/>
  <c r="X617" i="34"/>
  <c r="X699" i="34"/>
  <c r="X718" i="34"/>
  <c r="X708" i="34"/>
  <c r="Y694" i="34"/>
  <c r="Y612" i="34"/>
  <c r="Y709" i="34"/>
  <c r="Y719" i="34"/>
  <c r="X1037" i="34"/>
  <c r="X1036" i="34"/>
  <c r="X995" i="34"/>
  <c r="Y835" i="34"/>
  <c r="Y13" i="34"/>
  <c r="Y1930" i="34"/>
  <c r="Y2078" i="34"/>
  <c r="Y1492" i="34"/>
  <c r="Y1190" i="34"/>
  <c r="Y1049" i="34"/>
  <c r="Y804" i="34"/>
  <c r="Y2087" i="34"/>
  <c r="X1004" i="34"/>
  <c r="X1067" i="34"/>
  <c r="X1049" i="34"/>
  <c r="X804" i="34"/>
  <c r="X1930" i="34"/>
  <c r="X2078" i="34"/>
  <c r="X2087" i="34"/>
  <c r="X1492" i="34"/>
  <c r="X1190" i="34"/>
  <c r="X714" i="34"/>
  <c r="X704" i="34"/>
  <c r="Y710" i="34"/>
  <c r="Y720" i="34"/>
  <c r="X716" i="34"/>
  <c r="X706" i="34"/>
  <c r="Y695" i="34"/>
  <c r="Y613" i="34"/>
  <c r="Y716" i="34"/>
  <c r="Y706" i="34"/>
  <c r="X929" i="34"/>
  <c r="X721" i="34"/>
  <c r="X711" i="34"/>
  <c r="X619" i="34"/>
  <c r="X701" i="34"/>
  <c r="X611" i="34"/>
  <c r="X693" i="34"/>
  <c r="Y713" i="34"/>
  <c r="Y703" i="34"/>
  <c r="W16" i="34"/>
  <c r="W1120" i="34"/>
  <c r="Y690" i="34"/>
  <c r="Y640" i="34"/>
  <c r="Y705" i="34"/>
  <c r="Y715" i="34"/>
  <c r="X700" i="34"/>
  <c r="X618" i="34"/>
  <c r="Y670" i="34"/>
  <c r="Y769" i="34"/>
  <c r="X707" i="34"/>
  <c r="X717" i="34"/>
  <c r="X1997" i="34"/>
  <c r="X1995" i="34"/>
  <c r="Y699" i="34"/>
  <c r="Y617" i="34"/>
  <c r="X697" i="34"/>
  <c r="X615" i="34"/>
  <c r="X1347" i="34"/>
  <c r="X1346" i="34"/>
  <c r="X671" i="34"/>
  <c r="X636" i="34"/>
  <c r="Y698" i="34"/>
  <c r="Y616" i="34"/>
  <c r="X769" i="34"/>
  <c r="X670" i="34"/>
  <c r="X452" i="34"/>
  <c r="X511" i="34"/>
  <c r="X694" i="34"/>
  <c r="X612" i="34"/>
  <c r="X614" i="34"/>
  <c r="X696" i="34"/>
  <c r="X691" i="34"/>
  <c r="X641" i="34"/>
  <c r="Y708" i="34"/>
  <c r="Y718" i="34"/>
  <c r="Y701" i="34"/>
  <c r="Y619" i="34"/>
  <c r="X715" i="34"/>
  <c r="X705" i="34"/>
  <c r="X1120" i="34"/>
  <c r="X16" i="34"/>
  <c r="X831" i="34"/>
  <c r="X915" i="34"/>
  <c r="Y985" i="34"/>
  <c r="W1724" i="34"/>
  <c r="X828" i="34"/>
  <c r="X921" i="34"/>
  <c r="Y844" i="34"/>
  <c r="X844" i="34"/>
  <c r="X943" i="34"/>
  <c r="W1286" i="34"/>
  <c r="W1302" i="34"/>
  <c r="W57" i="34"/>
  <c r="Y531" i="34"/>
  <c r="Y539" i="34"/>
  <c r="Y852" i="34"/>
  <c r="X852" i="34"/>
  <c r="W1246" i="34"/>
  <c r="W2116" i="34"/>
  <c r="W2241" i="34"/>
  <c r="Y759" i="34"/>
  <c r="W1278" i="34"/>
  <c r="W1786" i="34"/>
  <c r="W1516" i="34"/>
  <c r="Y896" i="34"/>
  <c r="W608" i="34"/>
  <c r="W1797" i="34"/>
  <c r="W1625" i="34"/>
  <c r="W1070" i="34"/>
  <c r="Y234" i="34"/>
  <c r="W285" i="34"/>
  <c r="W1565" i="34"/>
  <c r="W1128" i="34"/>
  <c r="W150" i="34"/>
  <c r="Y449" i="34"/>
  <c r="W2019" i="34"/>
  <c r="W1820" i="34"/>
  <c r="W1657" i="34"/>
  <c r="W1527" i="34"/>
  <c r="Y855" i="34"/>
  <c r="W2067" i="34"/>
  <c r="W1805" i="34"/>
  <c r="W1035" i="34"/>
  <c r="W1382" i="34"/>
  <c r="W1703" i="34"/>
  <c r="W1813" i="34"/>
  <c r="W1783" i="34"/>
  <c r="W1712" i="34"/>
  <c r="W993" i="34"/>
  <c r="W240" i="34"/>
  <c r="W1524" i="34"/>
  <c r="X1317" i="34"/>
  <c r="Y886" i="34"/>
  <c r="X886" i="34"/>
  <c r="W84" i="34"/>
  <c r="W1523" i="34"/>
  <c r="W1308" i="34"/>
  <c r="W1791" i="34"/>
  <c r="Y1386" i="34"/>
  <c r="W1508" i="34"/>
  <c r="W1812" i="34"/>
  <c r="W1818" i="34"/>
  <c r="W1397" i="34"/>
  <c r="Y1374" i="34"/>
  <c r="W1358" i="34"/>
  <c r="W147" i="34"/>
  <c r="W504" i="34"/>
  <c r="W1418" i="34"/>
  <c r="Y1389" i="34"/>
  <c r="Y1910" i="34"/>
  <c r="W2192" i="34"/>
  <c r="W23" i="34"/>
  <c r="W1222" i="34"/>
  <c r="W750" i="34"/>
  <c r="W2184" i="34"/>
  <c r="W2222" i="34"/>
  <c r="W1240" i="34"/>
  <c r="W25" i="34"/>
  <c r="W1874" i="34"/>
  <c r="W372" i="34"/>
  <c r="X2054" i="34"/>
  <c r="W2239" i="34"/>
  <c r="W2037" i="34"/>
  <c r="W2233" i="34"/>
  <c r="Y977" i="34"/>
  <c r="W1014" i="34"/>
  <c r="W1926" i="34"/>
  <c r="W1633" i="34"/>
  <c r="Y1409" i="34"/>
  <c r="W913" i="34"/>
  <c r="X876" i="34"/>
  <c r="X962" i="34"/>
  <c r="X813" i="34"/>
  <c r="Y876" i="34"/>
  <c r="Y813" i="34"/>
  <c r="Y1394" i="34"/>
  <c r="W1617" i="34"/>
  <c r="W528" i="34"/>
  <c r="Y394" i="34"/>
  <c r="W520" i="34"/>
  <c r="X833" i="34"/>
  <c r="X849" i="34"/>
  <c r="Y868" i="34"/>
  <c r="X969" i="34"/>
  <c r="X902" i="34"/>
  <c r="X967" i="34"/>
  <c r="X917" i="34"/>
  <c r="X829" i="34"/>
  <c r="X950" i="34"/>
  <c r="X923" i="34"/>
  <c r="Y863" i="34"/>
  <c r="X863" i="34"/>
  <c r="Y969" i="34"/>
  <c r="X926" i="34"/>
  <c r="Y879" i="34"/>
  <c r="X934" i="34"/>
  <c r="X879" i="34"/>
  <c r="W447" i="34"/>
  <c r="Y806" i="34"/>
  <c r="W806" i="34"/>
  <c r="W488" i="34"/>
  <c r="W547" i="34"/>
  <c r="W692" i="34"/>
  <c r="Y527" i="34"/>
  <c r="W580" i="34"/>
  <c r="Y519" i="34"/>
  <c r="W396" i="34"/>
  <c r="Y1878" i="34"/>
  <c r="W496" i="34"/>
  <c r="Y1167" i="34"/>
  <c r="W2011" i="34"/>
  <c r="W1826" i="34"/>
  <c r="W1467" i="34"/>
  <c r="W1395" i="34"/>
  <c r="W1907" i="34"/>
  <c r="W1854" i="34"/>
  <c r="Y871" i="34"/>
  <c r="X871" i="34"/>
  <c r="X869" i="34"/>
  <c r="X832" i="34"/>
  <c r="X977" i="34"/>
  <c r="X975" i="34"/>
  <c r="X984" i="34"/>
  <c r="X939" i="34"/>
  <c r="Y825" i="34"/>
  <c r="X948" i="34"/>
  <c r="X959" i="34"/>
  <c r="Y976" i="34"/>
  <c r="X976" i="34"/>
  <c r="Y2046" i="34"/>
  <c r="X845" i="34"/>
  <c r="X2046" i="34"/>
  <c r="X2247" i="34"/>
  <c r="W1363" i="34"/>
  <c r="W1464" i="34"/>
  <c r="W212" i="34"/>
  <c r="X960" i="34"/>
  <c r="X918" i="34"/>
  <c r="Y982" i="34"/>
  <c r="X873" i="34"/>
  <c r="Y958" i="34"/>
  <c r="X958" i="34"/>
  <c r="Y849" i="34"/>
  <c r="Y853" i="34"/>
  <c r="X853" i="34"/>
  <c r="Y951" i="34"/>
  <c r="X824" i="34"/>
  <c r="X2231" i="34"/>
  <c r="Y1155" i="34"/>
  <c r="Y243" i="34"/>
  <c r="X954" i="34"/>
  <c r="X841" i="34"/>
  <c r="Y841" i="34"/>
  <c r="X2176" i="34"/>
  <c r="Y251" i="34"/>
  <c r="W382" i="34"/>
  <c r="Y503" i="34"/>
  <c r="W308" i="34"/>
  <c r="W1460" i="34"/>
  <c r="W1403" i="34"/>
  <c r="X1309" i="34"/>
  <c r="W803" i="34"/>
  <c r="W905" i="34"/>
  <c r="W2150" i="34"/>
  <c r="Y1799" i="34"/>
  <c r="W1681" i="34"/>
  <c r="W1649" i="34"/>
  <c r="W1054" i="34"/>
  <c r="W1310" i="34"/>
  <c r="W1500" i="34"/>
  <c r="W1499" i="34"/>
  <c r="W1567" i="34"/>
  <c r="W1294" i="34"/>
  <c r="W375" i="34"/>
  <c r="W921" i="34"/>
  <c r="W1802" i="34"/>
  <c r="W1599" i="34"/>
  <c r="W1283" i="34"/>
  <c r="W1326" i="34"/>
  <c r="W2193" i="34"/>
  <c r="Y24" i="34"/>
  <c r="W24" i="34"/>
  <c r="X18" i="34"/>
  <c r="W18" i="34"/>
  <c r="W12" i="34"/>
  <c r="X12" i="34"/>
  <c r="Y507" i="34"/>
  <c r="Y595" i="34"/>
  <c r="W929" i="34"/>
  <c r="X1261" i="34"/>
  <c r="Y952" i="34"/>
  <c r="X906" i="34"/>
  <c r="Y820" i="34"/>
  <c r="X820" i="34"/>
  <c r="Y803" i="34"/>
  <c r="W1131" i="34"/>
  <c r="W2247" i="34"/>
  <c r="Y2247" i="34"/>
  <c r="Y1886" i="34"/>
  <c r="W1261" i="34"/>
  <c r="Y31" i="34"/>
  <c r="W1204" i="34"/>
  <c r="Y1116" i="34"/>
  <c r="W2046" i="34"/>
  <c r="X936" i="34"/>
  <c r="Y936" i="34"/>
  <c r="Y949" i="34"/>
  <c r="X949" i="34"/>
  <c r="Y954" i="34"/>
  <c r="X912" i="34"/>
  <c r="Y962" i="34"/>
  <c r="X916" i="34"/>
  <c r="X870" i="34"/>
  <c r="Y870" i="34"/>
  <c r="X872" i="34"/>
  <c r="X867" i="34"/>
  <c r="Y867" i="34"/>
  <c r="Y812" i="34"/>
  <c r="X812" i="34"/>
  <c r="X819" i="34"/>
  <c r="Y819" i="34"/>
  <c r="X981" i="34"/>
  <c r="Y981" i="34"/>
  <c r="X947" i="34"/>
  <c r="X953" i="34"/>
  <c r="Y865" i="34"/>
  <c r="X941" i="34"/>
  <c r="X898" i="34"/>
  <c r="Y857" i="34"/>
  <c r="X904" i="34"/>
  <c r="Y877" i="34"/>
  <c r="X882" i="34"/>
  <c r="Y856" i="34"/>
  <c r="Y810" i="34"/>
  <c r="X810" i="34"/>
  <c r="Y948" i="34"/>
  <c r="Y858" i="34"/>
  <c r="X858" i="34"/>
  <c r="X920" i="34"/>
  <c r="X903" i="34"/>
  <c r="Y818" i="34"/>
  <c r="X818" i="34"/>
  <c r="X864" i="34"/>
  <c r="X874" i="34"/>
  <c r="Y874" i="34"/>
  <c r="X878" i="34"/>
  <c r="Y878" i="34"/>
  <c r="X846" i="34"/>
  <c r="X964" i="34"/>
  <c r="X979" i="34"/>
  <c r="X942" i="34"/>
  <c r="Y851" i="34"/>
  <c r="X851" i="34"/>
  <c r="Y854" i="34"/>
  <c r="X854" i="34"/>
  <c r="X860" i="34"/>
  <c r="Y837" i="34"/>
  <c r="Y875" i="34"/>
  <c r="X875" i="34"/>
  <c r="X843" i="34"/>
  <c r="Y843" i="34"/>
  <c r="X827" i="34"/>
  <c r="X978" i="34"/>
  <c r="Y978" i="34"/>
  <c r="X980" i="34"/>
  <c r="Y973" i="34"/>
  <c r="X973" i="34"/>
  <c r="X971" i="34"/>
  <c r="X816" i="34"/>
  <c r="X924" i="34"/>
  <c r="X868" i="34"/>
  <c r="Y840" i="34"/>
  <c r="X834" i="34"/>
  <c r="Y834" i="34"/>
  <c r="X822" i="34"/>
  <c r="Y822" i="34"/>
  <c r="X859" i="34"/>
  <c r="Y859" i="34"/>
  <c r="X956" i="34"/>
  <c r="X937" i="34"/>
  <c r="Y965" i="34"/>
  <c r="X965" i="34"/>
  <c r="Y830" i="34"/>
  <c r="X830" i="34"/>
  <c r="X911" i="34"/>
  <c r="X838" i="34"/>
  <c r="Y866" i="34"/>
  <c r="X866" i="34"/>
  <c r="Y832" i="34"/>
  <c r="Y809" i="34"/>
  <c r="X809" i="34"/>
  <c r="X919" i="34"/>
  <c r="X963" i="34"/>
  <c r="X935" i="34"/>
  <c r="Y970" i="34"/>
  <c r="X970" i="34"/>
  <c r="Y957" i="34"/>
  <c r="X957" i="34"/>
  <c r="X928" i="34"/>
  <c r="X901" i="34"/>
  <c r="Y814" i="34"/>
  <c r="X814" i="34"/>
  <c r="Y815" i="34"/>
  <c r="Y826" i="34"/>
  <c r="X826" i="34"/>
  <c r="Y823" i="34"/>
  <c r="X823" i="34"/>
  <c r="Y940" i="34"/>
  <c r="X955" i="34"/>
  <c r="X972" i="34"/>
  <c r="X927" i="34"/>
  <c r="X908" i="34"/>
  <c r="Y811" i="34"/>
  <c r="X811" i="34"/>
  <c r="X899" i="34"/>
  <c r="X883" i="34"/>
  <c r="Y824" i="34"/>
  <c r="X2186" i="34"/>
  <c r="W2186" i="34"/>
  <c r="X2194" i="34"/>
  <c r="W2194" i="34"/>
  <c r="W899" i="34"/>
  <c r="Y899" i="34"/>
  <c r="W1167" i="34"/>
  <c r="X1053" i="34"/>
  <c r="Y1203" i="34"/>
  <c r="X1203" i="34"/>
  <c r="X1243" i="34"/>
  <c r="W1409" i="34"/>
  <c r="W1878" i="34"/>
  <c r="W1950" i="34"/>
  <c r="W2028" i="34"/>
  <c r="X2028" i="34"/>
  <c r="Y2057" i="34"/>
  <c r="X2057" i="34"/>
  <c r="X2065" i="34"/>
  <c r="Y2080" i="34"/>
  <c r="X2080" i="34"/>
  <c r="Y2105" i="34"/>
  <c r="X2105" i="34"/>
  <c r="Y2231" i="34"/>
  <c r="Y2169" i="34"/>
  <c r="X2169" i="34"/>
  <c r="W1214" i="34"/>
  <c r="X1214" i="34"/>
  <c r="W2064" i="34"/>
  <c r="X2064" i="34"/>
  <c r="W2104" i="34"/>
  <c r="X2104" i="34"/>
  <c r="W2049" i="34"/>
  <c r="X2049" i="34"/>
  <c r="W2191" i="34"/>
  <c r="Y170" i="34"/>
  <c r="Y307" i="34"/>
  <c r="Y378" i="34"/>
  <c r="X378" i="34"/>
  <c r="Y901" i="34"/>
  <c r="W901" i="34"/>
  <c r="W1215" i="34"/>
  <c r="X1215" i="34"/>
  <c r="X1212" i="34"/>
  <c r="W1212" i="34"/>
  <c r="W1253" i="34"/>
  <c r="X1253" i="34"/>
  <c r="W1235" i="34"/>
  <c r="X1235" i="34"/>
  <c r="Y1870" i="34"/>
  <c r="W2076" i="34"/>
  <c r="X2076" i="34"/>
  <c r="W2129" i="34"/>
  <c r="X2129" i="34"/>
  <c r="X2047" i="34"/>
  <c r="W2047" i="34"/>
  <c r="W2132" i="34"/>
  <c r="X2132" i="34"/>
  <c r="X2095" i="34"/>
  <c r="Y2095" i="34"/>
  <c r="X2143" i="34"/>
  <c r="Y2143" i="34"/>
  <c r="W2088" i="34"/>
  <c r="X2088" i="34"/>
  <c r="W2156" i="34"/>
  <c r="W2071" i="34"/>
  <c r="W2107" i="34"/>
  <c r="X2107" i="34"/>
  <c r="X2131" i="34"/>
  <c r="W2131" i="34"/>
  <c r="W2206" i="34"/>
  <c r="X2206" i="34"/>
  <c r="W2157" i="34"/>
  <c r="Y240" i="34"/>
  <c r="X1224" i="34"/>
  <c r="W1224" i="34"/>
  <c r="W1257" i="34"/>
  <c r="X1257" i="34"/>
  <c r="W2123" i="34"/>
  <c r="X2123" i="34"/>
  <c r="W2201" i="34"/>
  <c r="X2201" i="34"/>
  <c r="W312" i="34"/>
  <c r="Y312" i="34"/>
  <c r="Y308" i="34"/>
  <c r="Y366" i="34"/>
  <c r="X366" i="34"/>
  <c r="X1211" i="34"/>
  <c r="W1242" i="34"/>
  <c r="X1242" i="34"/>
  <c r="W1558" i="34"/>
  <c r="X2023" i="34"/>
  <c r="W2023" i="34"/>
  <c r="X2155" i="34"/>
  <c r="W2155" i="34"/>
  <c r="Y2120" i="34"/>
  <c r="X2120" i="34"/>
  <c r="X2063" i="34"/>
  <c r="W2063" i="34"/>
  <c r="X2040" i="34"/>
  <c r="Y2219" i="34"/>
  <c r="X2219" i="34"/>
  <c r="Y2209" i="34"/>
  <c r="X2209" i="34"/>
  <c r="X2226" i="34"/>
  <c r="Y2226" i="34"/>
  <c r="Y2242" i="34"/>
  <c r="X2242" i="34"/>
  <c r="W2185" i="34"/>
  <c r="X2185" i="34"/>
  <c r="Y2239" i="34"/>
  <c r="W2073" i="34"/>
  <c r="Y2073" i="34"/>
  <c r="X2073" i="34"/>
  <c r="X2043" i="34"/>
  <c r="Y255" i="34"/>
  <c r="W449" i="34"/>
  <c r="W381" i="34"/>
  <c r="Y381" i="34"/>
  <c r="Y382" i="34"/>
  <c r="Y632" i="34"/>
  <c r="Y929" i="34"/>
  <c r="X1206" i="34"/>
  <c r="Y1206" i="34"/>
  <c r="Y1199" i="34"/>
  <c r="Y1207" i="34"/>
  <c r="X1207" i="34"/>
  <c r="Y1261" i="34"/>
  <c r="W2137" i="34"/>
  <c r="X2137" i="34"/>
  <c r="W2081" i="34"/>
  <c r="X2081" i="34"/>
  <c r="Y2096" i="34"/>
  <c r="X2096" i="34"/>
  <c r="W2033" i="34"/>
  <c r="X2033" i="34"/>
  <c r="X2056" i="34"/>
  <c r="W2223" i="34"/>
  <c r="X2223" i="34"/>
  <c r="Y2211" i="34"/>
  <c r="X2211" i="34"/>
  <c r="Y2174" i="34"/>
  <c r="X2174" i="34"/>
  <c r="W2159" i="34"/>
  <c r="X2159" i="34"/>
  <c r="X2108" i="34"/>
  <c r="W151" i="34"/>
  <c r="Y151" i="34"/>
  <c r="X301" i="34"/>
  <c r="W301" i="34"/>
  <c r="X371" i="34"/>
  <c r="W371" i="34"/>
  <c r="X363" i="34"/>
  <c r="W363" i="34"/>
  <c r="X302" i="34"/>
  <c r="W302" i="34"/>
  <c r="W373" i="34"/>
  <c r="X373" i="34"/>
  <c r="W595" i="34"/>
  <c r="W1111" i="34"/>
  <c r="Y1111" i="34"/>
  <c r="W1205" i="34"/>
  <c r="X1205" i="34"/>
  <c r="W1244" i="34"/>
  <c r="X1244" i="34"/>
  <c r="Y1403" i="34"/>
  <c r="W1774" i="34"/>
  <c r="Y2114" i="34"/>
  <c r="X2114" i="34"/>
  <c r="X2048" i="34"/>
  <c r="X2055" i="34"/>
  <c r="Y2055" i="34"/>
  <c r="X2150" i="34"/>
  <c r="Y2022" i="34"/>
  <c r="X2022" i="34"/>
  <c r="Y2111" i="34"/>
  <c r="X2111" i="34"/>
  <c r="X2117" i="34"/>
  <c r="Y2184" i="34"/>
  <c r="Y2190" i="34"/>
  <c r="X2190" i="34"/>
  <c r="Y2176" i="34"/>
  <c r="Y2171" i="34"/>
  <c r="X2171" i="34"/>
  <c r="W2092" i="34"/>
  <c r="X2092" i="34"/>
  <c r="W2203" i="34"/>
  <c r="X2203" i="34"/>
  <c r="X225" i="34"/>
  <c r="Y365" i="34"/>
  <c r="X365" i="34"/>
  <c r="Y359" i="34"/>
  <c r="X359" i="34"/>
  <c r="W932" i="34"/>
  <c r="X932" i="34"/>
  <c r="X1213" i="34"/>
  <c r="W1213" i="34"/>
  <c r="W1254" i="34"/>
  <c r="X1254" i="34"/>
  <c r="X1265" i="34"/>
  <c r="W1265" i="34"/>
  <c r="W1416" i="34"/>
  <c r="Y1416" i="34"/>
  <c r="W1886" i="34"/>
  <c r="W2044" i="34"/>
  <c r="X2044" i="34"/>
  <c r="X2084" i="34"/>
  <c r="W2100" i="34"/>
  <c r="X2100" i="34"/>
  <c r="W2051" i="34"/>
  <c r="X2051" i="34"/>
  <c r="W2134" i="34"/>
  <c r="X2134" i="34"/>
  <c r="W2041" i="34"/>
  <c r="X2041" i="34"/>
  <c r="X2110" i="34"/>
  <c r="W2110" i="34"/>
  <c r="W2024" i="34"/>
  <c r="X2024" i="34"/>
  <c r="W2099" i="34"/>
  <c r="X2099" i="34"/>
  <c r="X2124" i="34"/>
  <c r="W2124" i="34"/>
  <c r="W2025" i="34"/>
  <c r="X2025" i="34"/>
  <c r="X2031" i="34"/>
  <c r="W2031" i="34"/>
  <c r="W2118" i="34"/>
  <c r="X2118" i="34"/>
  <c r="W2199" i="34"/>
  <c r="Y2240" i="34"/>
  <c r="X2240" i="34"/>
  <c r="W2177" i="34"/>
  <c r="X2177" i="34"/>
  <c r="W2198" i="34"/>
  <c r="X2198" i="34"/>
  <c r="X2218" i="34"/>
  <c r="W2218" i="34"/>
  <c r="W2182" i="34"/>
  <c r="X2182" i="34"/>
  <c r="X2235" i="34"/>
  <c r="X360" i="34"/>
  <c r="W360" i="34"/>
  <c r="Y447" i="34"/>
  <c r="W1247" i="34"/>
  <c r="X1247" i="34"/>
  <c r="W1219" i="34"/>
  <c r="X1219" i="34"/>
  <c r="X1809" i="34"/>
  <c r="W2052" i="34"/>
  <c r="X2052" i="34"/>
  <c r="X2139" i="34"/>
  <c r="W2139" i="34"/>
  <c r="W2232" i="34"/>
  <c r="X2232" i="34"/>
  <c r="W2227" i="34"/>
  <c r="X2227" i="34"/>
  <c r="Y202" i="34"/>
  <c r="W228" i="34"/>
  <c r="X228" i="34"/>
  <c r="Y247" i="34"/>
  <c r="W296" i="34"/>
  <c r="X296" i="34"/>
  <c r="X303" i="34"/>
  <c r="W303" i="34"/>
  <c r="W523" i="34"/>
  <c r="Y523" i="34"/>
  <c r="Y921" i="34"/>
  <c r="X1256" i="34"/>
  <c r="W1256" i="34"/>
  <c r="W2068" i="34"/>
  <c r="W2027" i="34"/>
  <c r="X2027" i="34"/>
  <c r="W2083" i="34"/>
  <c r="X2083" i="34"/>
  <c r="W2145" i="34"/>
  <c r="X2145" i="34"/>
  <c r="W2147" i="34"/>
  <c r="W2151" i="34"/>
  <c r="X2067" i="34"/>
  <c r="W2089" i="34"/>
  <c r="X2089" i="34"/>
  <c r="W2215" i="34"/>
  <c r="X2215" i="34"/>
  <c r="Y2179" i="34"/>
  <c r="X2179" i="34"/>
  <c r="Y2166" i="34"/>
  <c r="X2166" i="34"/>
  <c r="W2234" i="34"/>
  <c r="X2234" i="34"/>
  <c r="W46" i="34"/>
  <c r="Y46" i="34"/>
  <c r="Y1854" i="34" l="1"/>
  <c r="Y608" i="34"/>
  <c r="Y147" i="34"/>
  <c r="X2161" i="34"/>
  <c r="W1263" i="34"/>
  <c r="W19" i="34"/>
  <c r="W721" i="34"/>
  <c r="W711" i="34"/>
  <c r="Y1341" i="34"/>
  <c r="Y1340" i="34"/>
  <c r="W1995" i="34"/>
  <c r="W1997" i="34"/>
  <c r="X2239" i="34"/>
  <c r="X835" i="34"/>
  <c r="X13" i="34"/>
  <c r="Y2035" i="34"/>
  <c r="Y2036" i="34"/>
  <c r="Y2038" i="34"/>
  <c r="Y20" i="34"/>
  <c r="W452" i="34"/>
  <c r="W511" i="34"/>
  <c r="X2035" i="34"/>
  <c r="X2036" i="34"/>
  <c r="X20" i="34"/>
  <c r="X2038" i="34"/>
  <c r="W2043" i="34"/>
  <c r="Y201" i="34"/>
  <c r="X2184" i="34"/>
  <c r="Y372" i="34"/>
  <c r="Y1240" i="34"/>
  <c r="W1386" i="34"/>
  <c r="X2210" i="34"/>
  <c r="X2199" i="34"/>
  <c r="X2157" i="34"/>
  <c r="X2116" i="34"/>
  <c r="W1934" i="34"/>
  <c r="X1240" i="34"/>
  <c r="Y134" i="34"/>
  <c r="Y1131" i="34"/>
  <c r="W2168" i="34"/>
  <c r="W2210" i="34"/>
  <c r="X1246" i="34"/>
  <c r="X2241" i="34"/>
  <c r="Y2241" i="34"/>
  <c r="Y750" i="34"/>
  <c r="W527" i="34"/>
  <c r="Y601" i="34"/>
  <c r="W601" i="34"/>
  <c r="Y1278" i="34"/>
  <c r="Y2101" i="34"/>
  <c r="W14" i="34"/>
  <c r="W288" i="34"/>
  <c r="Y1585" i="34"/>
  <c r="W1270" i="34"/>
  <c r="Y1270" i="34"/>
  <c r="W1829" i="34"/>
  <c r="X1572" i="34"/>
  <c r="Y2040" i="34"/>
  <c r="W1221" i="34"/>
  <c r="X1769" i="34"/>
  <c r="X1234" i="34"/>
  <c r="X1241" i="34"/>
  <c r="X1630" i="34"/>
  <c r="W394" i="34"/>
  <c r="W1350" i="34"/>
  <c r="Y1350" i="34"/>
  <c r="X1771" i="34"/>
  <c r="Y1951" i="34"/>
  <c r="W1951" i="34"/>
  <c r="X1221" i="34"/>
  <c r="Y288" i="34"/>
  <c r="X298" i="34"/>
  <c r="Y1751" i="34"/>
  <c r="X1204" i="34"/>
  <c r="Y1874" i="34"/>
  <c r="X2222" i="34"/>
  <c r="X1222" i="34"/>
  <c r="Y1222" i="34"/>
  <c r="X2077" i="34"/>
  <c r="Y2077" i="34"/>
  <c r="X1015" i="34"/>
  <c r="W31" i="34"/>
  <c r="W507" i="34"/>
  <c r="Y212" i="34"/>
  <c r="X2101" i="34"/>
  <c r="W1735" i="34"/>
  <c r="W1318" i="34"/>
  <c r="Y1712" i="34"/>
  <c r="W2054" i="34"/>
  <c r="Y1241" i="34"/>
  <c r="Y1418" i="34"/>
  <c r="W1411" i="34"/>
  <c r="Y1411" i="34"/>
  <c r="X2016" i="34"/>
  <c r="W1910" i="34"/>
  <c r="X1753" i="34"/>
  <c r="Y1926" i="34"/>
  <c r="W1504" i="34"/>
  <c r="Y1211" i="34"/>
  <c r="Y317" i="34"/>
  <c r="W1870" i="34"/>
  <c r="X999" i="34"/>
  <c r="Y528" i="34"/>
  <c r="Y580" i="34"/>
  <c r="X2233" i="34"/>
  <c r="W1394" i="34"/>
  <c r="Y1395" i="34"/>
  <c r="W1389" i="34"/>
  <c r="Y1382" i="34"/>
  <c r="W1378" i="34"/>
  <c r="W1374" i="34"/>
  <c r="Y1378" i="34"/>
  <c r="Y1358" i="34"/>
  <c r="W317" i="34"/>
  <c r="Y14" i="34"/>
  <c r="X2168" i="34"/>
  <c r="X372" i="34"/>
  <c r="Y25" i="34"/>
  <c r="X2037" i="34"/>
  <c r="Y2037" i="34"/>
  <c r="W1056" i="34"/>
  <c r="W1028" i="34"/>
  <c r="Y1301" i="34"/>
  <c r="X2140" i="34"/>
  <c r="W1804" i="34"/>
  <c r="W1307" i="34"/>
  <c r="W808" i="34"/>
  <c r="W412" i="34"/>
  <c r="Y1410" i="34"/>
  <c r="W1570" i="34"/>
  <c r="W1016" i="34"/>
  <c r="X2192" i="34"/>
  <c r="W1646" i="34"/>
  <c r="W1063" i="34"/>
  <c r="X1064" i="34"/>
  <c r="Y84" i="34"/>
  <c r="W1528" i="34"/>
  <c r="Y1992" i="34"/>
  <c r="W1001" i="34"/>
  <c r="W1562" i="34"/>
  <c r="W1472" i="34"/>
  <c r="W1008" i="34"/>
  <c r="Y1902" i="34"/>
  <c r="X1448" i="34"/>
  <c r="Y2112" i="34"/>
  <c r="W1071" i="34"/>
  <c r="W1575" i="34"/>
  <c r="X1313" i="34"/>
  <c r="W1815" i="34"/>
  <c r="W1040" i="34"/>
  <c r="Y1984" i="34"/>
  <c r="W1894" i="34"/>
  <c r="W1059" i="34"/>
  <c r="Y1390" i="34"/>
  <c r="W1536" i="34"/>
  <c r="Y283" i="34"/>
  <c r="Y1368" i="34"/>
  <c r="W1817" i="34"/>
  <c r="W1048" i="34"/>
  <c r="W1577" i="34"/>
  <c r="X1023" i="34"/>
  <c r="Y1204" i="34"/>
  <c r="W2235" i="34"/>
  <c r="Y367" i="34"/>
  <c r="X367" i="34"/>
  <c r="X1069" i="34"/>
  <c r="W2084" i="34"/>
  <c r="W2225" i="34"/>
  <c r="X2225" i="34"/>
  <c r="W2039" i="34"/>
  <c r="X2039" i="34"/>
  <c r="Y2490" i="34"/>
  <c r="Y2192" i="34"/>
  <c r="W2231" i="34"/>
  <c r="W42" i="34"/>
  <c r="Y42" i="34"/>
  <c r="W275" i="34"/>
  <c r="Y275" i="34"/>
  <c r="W387" i="34"/>
  <c r="W1971" i="34"/>
  <c r="Y1907" i="34"/>
  <c r="Y2233" i="34"/>
  <c r="Y496" i="34"/>
  <c r="W1005" i="34"/>
  <c r="W1673" i="34"/>
  <c r="W1548" i="34"/>
  <c r="W1693" i="34"/>
  <c r="W1732" i="34"/>
  <c r="W202" i="34"/>
  <c r="W1553" i="34"/>
  <c r="W1766" i="34"/>
  <c r="W134" i="34"/>
  <c r="W1846" i="34"/>
  <c r="W1840" i="34"/>
  <c r="W1555" i="34"/>
  <c r="W1557" i="34"/>
  <c r="W1641" i="34"/>
  <c r="W1740" i="34"/>
  <c r="W1532" i="34"/>
  <c r="W1484" i="34"/>
  <c r="W1743" i="34"/>
  <c r="W1665" i="34"/>
  <c r="W2176" i="34"/>
  <c r="W1540" i="34"/>
  <c r="W1746" i="34"/>
  <c r="W1531" i="34"/>
  <c r="W2060" i="34"/>
  <c r="W1754" i="34"/>
  <c r="W1045" i="34"/>
  <c r="W1716" i="34"/>
  <c r="W1788" i="34"/>
  <c r="W201" i="34"/>
  <c r="W1756" i="34"/>
  <c r="Y387" i="34"/>
  <c r="W2140" i="34"/>
  <c r="W2108" i="34"/>
  <c r="W1547" i="34"/>
  <c r="W1757" i="34"/>
  <c r="Y2168" i="34"/>
  <c r="Y1397" i="34"/>
  <c r="Y913" i="34"/>
  <c r="X370" i="34"/>
  <c r="Y1128" i="34"/>
  <c r="Y289" i="34"/>
  <c r="Y2222" i="34"/>
  <c r="W289" i="34"/>
  <c r="W234" i="34"/>
  <c r="W1987" i="34"/>
  <c r="X2193" i="34"/>
  <c r="Y57" i="34"/>
  <c r="Y520" i="34"/>
  <c r="Y504" i="34"/>
  <c r="Y285" i="34"/>
  <c r="Y1246" i="34"/>
  <c r="X23" i="34"/>
  <c r="W1799" i="34"/>
  <c r="W1076" i="34"/>
  <c r="Y1076" i="34"/>
  <c r="W424" i="34"/>
  <c r="Y424" i="34"/>
  <c r="Y150" i="34"/>
  <c r="W807" i="34"/>
  <c r="Y807" i="34"/>
  <c r="W622" i="34"/>
  <c r="Y622" i="34"/>
  <c r="Y12" i="34"/>
  <c r="X2202" i="34"/>
  <c r="Y905" i="34"/>
  <c r="Y362" i="34"/>
  <c r="Y547" i="34"/>
  <c r="Y2116" i="34"/>
  <c r="X1223" i="34"/>
  <c r="X2060" i="34"/>
  <c r="X362" i="34"/>
  <c r="X375" i="34"/>
  <c r="Y396" i="34"/>
  <c r="Y1223" i="34"/>
  <c r="Y2048" i="34"/>
  <c r="X1199" i="34"/>
  <c r="Y2140" i="34"/>
  <c r="W2487" i="34"/>
  <c r="W2077" i="34"/>
  <c r="Y692" i="34"/>
  <c r="W1945" i="34"/>
  <c r="Y488" i="34"/>
  <c r="Y2487" i="34"/>
  <c r="Y1363" i="34"/>
  <c r="Y23" i="34"/>
  <c r="W855" i="34"/>
  <c r="W503" i="34"/>
  <c r="W1064" i="34"/>
  <c r="W1801" i="34"/>
  <c r="W1471" i="34"/>
  <c r="W1517" i="34"/>
  <c r="W1519" i="34"/>
  <c r="W1842" i="34"/>
  <c r="W2016" i="34"/>
  <c r="W1288" i="34"/>
  <c r="W1065" i="34"/>
  <c r="W1284" i="34"/>
  <c r="W1597" i="34"/>
  <c r="W1585" i="34"/>
  <c r="W1798" i="34"/>
  <c r="W1291" i="34"/>
  <c r="W1319" i="34"/>
  <c r="W1705" i="34"/>
  <c r="W1450" i="34"/>
  <c r="W1611" i="34"/>
  <c r="W1453" i="34"/>
  <c r="W1290" i="34"/>
  <c r="W1297" i="34"/>
  <c r="W1568" i="34"/>
  <c r="W1784" i="34"/>
  <c r="W2017" i="34"/>
  <c r="W1303" i="34"/>
  <c r="W1509" i="34"/>
  <c r="W1522" i="34"/>
  <c r="W1689" i="34"/>
  <c r="W1660" i="34"/>
  <c r="W1452" i="34"/>
  <c r="W1825" i="34"/>
  <c r="W1468" i="34"/>
  <c r="W1000" i="34"/>
  <c r="W1281" i="34"/>
  <c r="W1537" i="34"/>
  <c r="W1620" i="34"/>
  <c r="W1780" i="34"/>
  <c r="W1781" i="34"/>
  <c r="W1439" i="34"/>
  <c r="W1507" i="34"/>
  <c r="W1573" i="34"/>
  <c r="W1043" i="34"/>
  <c r="W1197" i="34"/>
  <c r="W1273" i="34"/>
  <c r="W1512" i="34"/>
  <c r="W1561" i="34"/>
  <c r="W1644" i="34"/>
  <c r="W1279" i="34"/>
  <c r="W1598" i="34"/>
  <c r="W1782" i="34"/>
  <c r="W1661" i="34"/>
  <c r="W1616" i="34"/>
  <c r="W1445" i="34"/>
  <c r="W1563" i="34"/>
  <c r="W1494" i="34"/>
  <c r="W1493" i="34"/>
  <c r="W1785" i="34"/>
  <c r="W1800" i="34"/>
  <c r="W1465" i="34"/>
  <c r="W1325" i="34"/>
  <c r="W1843" i="34"/>
  <c r="W1674" i="34"/>
  <c r="W1459" i="34"/>
  <c r="W1052" i="34"/>
  <c r="W1295" i="34"/>
  <c r="W1572" i="34"/>
  <c r="W1792" i="34"/>
  <c r="W1722" i="34"/>
  <c r="W1451" i="34"/>
  <c r="W1647" i="34"/>
  <c r="W1446" i="34"/>
  <c r="W1615" i="34"/>
  <c r="W1591" i="34"/>
  <c r="W1839" i="34"/>
  <c r="W1827" i="34"/>
  <c r="W1280" i="34"/>
  <c r="W1272" i="34"/>
  <c r="Y2003" i="34"/>
  <c r="W1466" i="34"/>
  <c r="W1835" i="34"/>
  <c r="W896" i="34"/>
  <c r="W364" i="34"/>
  <c r="X364" i="34"/>
  <c r="W1274" i="34"/>
  <c r="W1479" i="34"/>
  <c r="W1725" i="34"/>
  <c r="W1057" i="34"/>
  <c r="W1275" i="34"/>
  <c r="W1495" i="34"/>
  <c r="W1795" i="34"/>
  <c r="W1438" i="34"/>
  <c r="W1489" i="34"/>
  <c r="W1701" i="34"/>
  <c r="W2018" i="34"/>
  <c r="W1510" i="34"/>
  <c r="W1506" i="34"/>
  <c r="W1530" i="34"/>
  <c r="W1604" i="34"/>
  <c r="W1819" i="34"/>
  <c r="W1640" i="34"/>
  <c r="W1282" i="34"/>
  <c r="W1584" i="34"/>
  <c r="W1844" i="34"/>
  <c r="Y829" i="34"/>
  <c r="W1618" i="34"/>
  <c r="W1651" i="34"/>
  <c r="W1322" i="34"/>
  <c r="W1321" i="34"/>
  <c r="W1637" i="34"/>
  <c r="W1595" i="34"/>
  <c r="Y847" i="34"/>
  <c r="W997" i="34"/>
  <c r="W1590" i="34"/>
  <c r="W1480" i="34"/>
  <c r="W1806" i="34"/>
  <c r="W1793" i="34"/>
  <c r="W1006" i="34"/>
  <c r="W1592" i="34"/>
  <c r="W1478" i="34"/>
  <c r="W1816" i="34"/>
  <c r="W1807" i="34"/>
  <c r="W1474" i="34"/>
  <c r="W1287" i="34"/>
  <c r="W1521" i="34"/>
  <c r="W1848" i="34"/>
  <c r="W1613" i="34"/>
  <c r="W1021" i="34"/>
  <c r="W1578" i="34"/>
  <c r="W1635" i="34"/>
  <c r="W1454" i="34"/>
  <c r="W1018" i="34"/>
  <c r="W1707" i="34"/>
  <c r="W1708" i="34"/>
  <c r="W1538" i="34"/>
  <c r="W1634" i="34"/>
  <c r="W992" i="34"/>
  <c r="W1713" i="34"/>
  <c r="W1455" i="34"/>
  <c r="W1026" i="34"/>
  <c r="W991" i="34"/>
  <c r="W1803" i="34"/>
  <c r="W1328" i="34"/>
  <c r="W1442" i="34"/>
  <c r="W1038" i="34"/>
  <c r="W1810" i="34"/>
  <c r="W1324" i="34"/>
  <c r="W1034" i="34"/>
  <c r="W519" i="34"/>
  <c r="W2490" i="34"/>
  <c r="Y1039" i="34"/>
  <c r="W1027" i="34"/>
  <c r="W1482" i="34"/>
  <c r="W1514" i="34"/>
  <c r="W1581" i="34"/>
  <c r="W1667" i="34"/>
  <c r="W1526" i="34"/>
  <c r="W1564" i="34"/>
  <c r="W1702" i="34"/>
  <c r="W1589" i="34"/>
  <c r="W1621" i="34"/>
  <c r="W1007" i="34"/>
  <c r="W1055" i="34"/>
  <c r="W1619" i="34"/>
  <c r="W1062" i="34"/>
  <c r="W1306" i="34"/>
  <c r="W1513" i="34"/>
  <c r="W1312" i="34"/>
  <c r="W1456" i="34"/>
  <c r="W1607" i="34"/>
  <c r="W1714" i="34"/>
  <c r="W1645" i="34"/>
  <c r="W1727" i="34"/>
  <c r="W1019" i="34"/>
  <c r="W1587" i="34"/>
  <c r="W1796" i="34"/>
  <c r="W1831" i="34"/>
  <c r="W1603" i="34"/>
  <c r="W1475" i="34"/>
  <c r="W1068" i="34"/>
  <c r="W1586" i="34"/>
  <c r="W1834" i="34"/>
  <c r="W1462" i="34"/>
  <c r="W1039" i="34"/>
  <c r="W1012" i="34"/>
  <c r="W1271" i="34"/>
  <c r="W1569" i="34"/>
  <c r="W1622" i="34"/>
  <c r="W1650" i="34"/>
  <c r="W2013" i="34"/>
  <c r="W2012" i="34"/>
  <c r="W1588" i="34"/>
  <c r="W1041" i="34"/>
  <c r="W1298" i="34"/>
  <c r="W1292" i="34"/>
  <c r="W1629" i="34"/>
  <c r="Y1574" i="34"/>
  <c r="W1285" i="34"/>
  <c r="W1501" i="34"/>
  <c r="W1525" i="34"/>
  <c r="W1624" i="34"/>
  <c r="W1299" i="34"/>
  <c r="W1566" i="34"/>
  <c r="W1606" i="34"/>
  <c r="W1672" i="34"/>
  <c r="W1704" i="34"/>
  <c r="W1024" i="34"/>
  <c r="W1033" i="34"/>
  <c r="W1582" i="34"/>
  <c r="W1639" i="34"/>
  <c r="W1677" i="34"/>
  <c r="W1811" i="34"/>
  <c r="W1457" i="34"/>
  <c r="W1305" i="34"/>
  <c r="W1710" i="34"/>
  <c r="W1447" i="34"/>
  <c r="W1031" i="34"/>
  <c r="W1276" i="34"/>
  <c r="W1852" i="34"/>
  <c r="W1612" i="34"/>
  <c r="W1316" i="34"/>
  <c r="W1560" i="34"/>
  <c r="W1648" i="34"/>
  <c r="W1833" i="34"/>
  <c r="W1323" i="34"/>
  <c r="W1601" i="34"/>
  <c r="W1824" i="34"/>
  <c r="W1830" i="34"/>
  <c r="W1003" i="34"/>
  <c r="W1060" i="34"/>
  <c r="Y1554" i="34"/>
  <c r="W1631" i="34"/>
  <c r="W1300" i="34"/>
  <c r="W1576" i="34"/>
  <c r="W1491" i="34"/>
  <c r="W1602" i="34"/>
  <c r="W1822" i="34"/>
  <c r="W1580" i="34"/>
  <c r="W1511" i="34"/>
  <c r="W1304" i="34"/>
  <c r="W1066" i="34"/>
  <c r="W1605" i="34"/>
  <c r="W1583" i="34"/>
  <c r="W1473" i="34"/>
  <c r="W989" i="34"/>
  <c r="W1311" i="34"/>
  <c r="W1502" i="34"/>
  <c r="W1600" i="34"/>
  <c r="W1814" i="34"/>
  <c r="W1614" i="34"/>
  <c r="W1470" i="34"/>
  <c r="W11" i="34"/>
  <c r="Y11" i="34"/>
  <c r="W1594" i="34"/>
  <c r="W1443" i="34"/>
  <c r="W1011" i="34"/>
  <c r="W1022" i="34"/>
  <c r="W1628" i="34"/>
  <c r="W1723" i="34"/>
  <c r="W1700" i="34"/>
  <c r="W1444" i="34"/>
  <c r="W1487" i="34"/>
  <c r="W1463" i="34"/>
  <c r="W1841" i="34"/>
  <c r="W1626" i="34"/>
  <c r="W1437" i="34"/>
  <c r="W1313" i="34"/>
  <c r="W1529" i="34"/>
  <c r="W1675" i="34"/>
  <c r="W1847" i="34"/>
  <c r="W1706" i="34"/>
  <c r="W1296" i="34"/>
  <c r="W1047" i="34"/>
  <c r="W1469" i="34"/>
  <c r="W1327" i="34"/>
  <c r="W1483" i="34"/>
  <c r="W1579" i="34"/>
  <c r="W1663" i="34"/>
  <c r="W1571" i="34"/>
  <c r="W1042" i="34"/>
  <c r="W1608" i="34"/>
  <c r="W1449" i="34"/>
  <c r="W1832" i="34"/>
  <c r="W390" i="34"/>
  <c r="X390" i="34"/>
  <c r="Y18" i="34"/>
  <c r="Y2199" i="34"/>
  <c r="Y1254" i="34"/>
  <c r="Y1228" i="34"/>
  <c r="W1228" i="34"/>
  <c r="Y1882" i="34"/>
  <c r="W1882" i="34"/>
  <c r="X2214" i="34"/>
  <c r="Y2134" i="34"/>
  <c r="Y2023" i="34"/>
  <c r="W199" i="34"/>
  <c r="Y199" i="34"/>
  <c r="Y2049" i="34"/>
  <c r="Y2186" i="34"/>
  <c r="Y2218" i="34"/>
  <c r="W51" i="34"/>
  <c r="Y51" i="34"/>
  <c r="Y2027" i="34"/>
  <c r="Y2104" i="34"/>
  <c r="X1720" i="34"/>
  <c r="Y2129" i="34"/>
  <c r="W1072" i="34"/>
  <c r="Y2194" i="34"/>
  <c r="Y2067" i="34"/>
  <c r="Y2182" i="34"/>
  <c r="Y2044" i="34"/>
  <c r="Y2068" i="34"/>
  <c r="Y2235" i="34"/>
  <c r="Y2024" i="34"/>
  <c r="Y1235" i="34"/>
  <c r="Y1215" i="34"/>
  <c r="Y360" i="34"/>
  <c r="Y932" i="34"/>
  <c r="Y2185" i="34"/>
  <c r="Y2191" i="34"/>
  <c r="X1542" i="34"/>
  <c r="X1622" i="34"/>
  <c r="Y2215" i="34"/>
  <c r="Y2151" i="34"/>
  <c r="W900" i="34"/>
  <c r="Y900" i="34"/>
  <c r="X2050" i="34"/>
  <c r="W1332" i="34"/>
  <c r="Y1332" i="34"/>
  <c r="Y2230" i="34"/>
  <c r="X2230" i="34"/>
  <c r="W1251" i="34"/>
  <c r="Y1251" i="34"/>
  <c r="W1236" i="34"/>
  <c r="X1236" i="34"/>
  <c r="W2180" i="34"/>
  <c r="X2180" i="34"/>
  <c r="Y911" i="34"/>
  <c r="W911" i="34"/>
  <c r="Y1359" i="34"/>
  <c r="W1359" i="34"/>
  <c r="W1877" i="34"/>
  <c r="Y1877" i="34"/>
  <c r="W1993" i="34"/>
  <c r="Y1993" i="34"/>
  <c r="X1217" i="34"/>
  <c r="W2172" i="34"/>
  <c r="X2172" i="34"/>
  <c r="W400" i="34"/>
  <c r="Y400" i="34"/>
  <c r="Y816" i="34"/>
  <c r="W816" i="34"/>
  <c r="Y1424" i="34"/>
  <c r="W1424" i="34"/>
  <c r="X1225" i="34"/>
  <c r="W1419" i="34"/>
  <c r="Y1419" i="34"/>
  <c r="W492" i="34"/>
  <c r="Y492" i="34"/>
  <c r="W521" i="34"/>
  <c r="Y521" i="34"/>
  <c r="W1884" i="34"/>
  <c r="Y1884" i="34"/>
  <c r="Y1980" i="34"/>
  <c r="W1980" i="34"/>
  <c r="X2026" i="34"/>
  <c r="Y2144" i="34"/>
  <c r="X2144" i="34"/>
  <c r="W585" i="34"/>
  <c r="Y585" i="34"/>
  <c r="Y524" i="34"/>
  <c r="W524" i="34"/>
  <c r="Y1779" i="34"/>
  <c r="W1779" i="34"/>
  <c r="W2001" i="34"/>
  <c r="Y2001" i="34"/>
  <c r="W1961" i="34"/>
  <c r="W1959" i="34"/>
  <c r="W1210" i="34"/>
  <c r="X1210" i="34"/>
  <c r="W1923" i="34"/>
  <c r="Y1923" i="34"/>
  <c r="W2228" i="34"/>
  <c r="X2228" i="34"/>
  <c r="W505" i="34"/>
  <c r="Y505" i="34"/>
  <c r="W944" i="34"/>
  <c r="Y944" i="34"/>
  <c r="W1145" i="34"/>
  <c r="Y1145" i="34"/>
  <c r="W1423" i="34"/>
  <c r="Y1423" i="34"/>
  <c r="W1893" i="34"/>
  <c r="Y1893" i="34"/>
  <c r="W1955" i="34"/>
  <c r="W1539" i="34"/>
  <c r="Y1539" i="34"/>
  <c r="Y2118" i="34"/>
  <c r="Y2100" i="34"/>
  <c r="Y2123" i="34"/>
  <c r="W354" i="34"/>
  <c r="Y354" i="34"/>
  <c r="W620" i="34"/>
  <c r="Y620" i="34"/>
  <c r="W945" i="34"/>
  <c r="Y945" i="34"/>
  <c r="W1396" i="34"/>
  <c r="Y1396" i="34"/>
  <c r="W1965" i="34"/>
  <c r="W1900" i="34"/>
  <c r="Y1900" i="34"/>
  <c r="W1863" i="34"/>
  <c r="Y1863" i="34"/>
  <c r="W54" i="34"/>
  <c r="Y54" i="34"/>
  <c r="W1404" i="34"/>
  <c r="Y1404" i="34"/>
  <c r="W1426" i="34"/>
  <c r="Y1426" i="34"/>
  <c r="Y1879" i="34"/>
  <c r="W1879" i="34"/>
  <c r="W2204" i="34"/>
  <c r="X2204" i="34"/>
  <c r="W1009" i="34"/>
  <c r="Y1009" i="34"/>
  <c r="W1289" i="34"/>
  <c r="Y1289" i="34"/>
  <c r="W450" i="34"/>
  <c r="Y450" i="34"/>
  <c r="X2205" i="34"/>
  <c r="W392" i="34"/>
  <c r="Y392" i="34"/>
  <c r="W892" i="34"/>
  <c r="Y892" i="34"/>
  <c r="W1421" i="34"/>
  <c r="Y1421" i="34"/>
  <c r="Y1903" i="34"/>
  <c r="W1903" i="34"/>
  <c r="W1892" i="34"/>
  <c r="Y1892" i="34"/>
  <c r="Y262" i="34"/>
  <c r="X262" i="34"/>
  <c r="X361" i="34"/>
  <c r="W1348" i="34"/>
  <c r="Y1348" i="34"/>
  <c r="W1861" i="34"/>
  <c r="Y1861" i="34"/>
  <c r="W1986" i="34"/>
  <c r="W297" i="34"/>
  <c r="X297" i="34"/>
  <c r="Y920" i="34"/>
  <c r="W920" i="34"/>
  <c r="W1943" i="34"/>
  <c r="W2164" i="34"/>
  <c r="X2164" i="34"/>
  <c r="W883" i="34"/>
  <c r="Y883" i="34"/>
  <c r="W904" i="34"/>
  <c r="Y904" i="34"/>
  <c r="W331" i="34"/>
  <c r="Y331" i="34"/>
  <c r="W943" i="34"/>
  <c r="Y943" i="34"/>
  <c r="W927" i="34"/>
  <c r="Y927" i="34"/>
  <c r="W1425" i="34"/>
  <c r="Y1425" i="34"/>
  <c r="Y1434" i="34"/>
  <c r="W1434" i="34"/>
  <c r="Y1366" i="34"/>
  <c r="W1366" i="34"/>
  <c r="W1941" i="34"/>
  <c r="W928" i="34"/>
  <c r="Y1230" i="34"/>
  <c r="W1230" i="34"/>
  <c r="W1935" i="34"/>
  <c r="X2061" i="34"/>
  <c r="Y2028" i="34"/>
  <c r="Y610" i="34"/>
  <c r="W610" i="34"/>
  <c r="W1876" i="34"/>
  <c r="Y1876" i="34"/>
  <c r="W1962" i="34"/>
  <c r="Y1962" i="34"/>
  <c r="Y1329" i="34"/>
  <c r="W1329" i="34"/>
  <c r="X2106" i="34"/>
  <c r="W1335" i="34"/>
  <c r="Y1335" i="34"/>
  <c r="W1349" i="34"/>
  <c r="Y1349" i="34"/>
  <c r="Y1871" i="34"/>
  <c r="W1871" i="34"/>
  <c r="W861" i="34"/>
  <c r="Y861" i="34"/>
  <c r="W1388" i="34"/>
  <c r="Y1388" i="34"/>
  <c r="W1383" i="34"/>
  <c r="Y1383" i="34"/>
  <c r="W1623" i="34"/>
  <c r="Y1623" i="34"/>
  <c r="W1864" i="34"/>
  <c r="Y1864" i="34"/>
  <c r="W1927" i="34"/>
  <c r="Y1927" i="34"/>
  <c r="W287" i="34"/>
  <c r="Y287" i="34"/>
  <c r="W1888" i="34"/>
  <c r="Y1888" i="34"/>
  <c r="W1938" i="34"/>
  <c r="W149" i="34"/>
  <c r="Y149" i="34"/>
  <c r="W860" i="34"/>
  <c r="Y860" i="34"/>
  <c r="W1393" i="34"/>
  <c r="Y1393" i="34"/>
  <c r="W1808" i="34"/>
  <c r="X376" i="34"/>
  <c r="W2212" i="34"/>
  <c r="X2212" i="34"/>
  <c r="W314" i="34"/>
  <c r="Y314" i="34"/>
  <c r="W922" i="34"/>
  <c r="Y922" i="34"/>
  <c r="W1496" i="34"/>
  <c r="Y1496" i="34"/>
  <c r="W1924" i="34"/>
  <c r="Y1924" i="34"/>
  <c r="W2112" i="34"/>
  <c r="W304" i="34"/>
  <c r="Y304" i="34"/>
  <c r="X2074" i="34"/>
  <c r="X2238" i="34"/>
  <c r="Y2279" i="34"/>
  <c r="W2279" i="34"/>
  <c r="Y190" i="34"/>
  <c r="W190" i="34"/>
  <c r="W1387" i="34"/>
  <c r="Y1387" i="34"/>
  <c r="Y1427" i="34"/>
  <c r="W1427" i="34"/>
  <c r="W1928" i="34"/>
  <c r="Y1928" i="34"/>
  <c r="W1952" i="34"/>
  <c r="W258" i="34"/>
  <c r="X258" i="34"/>
  <c r="Y415" i="34"/>
  <c r="W415" i="34"/>
  <c r="X1209" i="34"/>
  <c r="W1209" i="34"/>
  <c r="X2058" i="34"/>
  <c r="X2181" i="34"/>
  <c r="W2181" i="34"/>
  <c r="W637" i="34"/>
  <c r="Y637" i="34"/>
  <c r="W1860" i="34"/>
  <c r="Y1860" i="34"/>
  <c r="W1994" i="34"/>
  <c r="Y1994" i="34"/>
  <c r="W487" i="34"/>
  <c r="Y487" i="34"/>
  <c r="X2224" i="34"/>
  <c r="X2045" i="34"/>
  <c r="X154" i="34"/>
  <c r="W154" i="34"/>
  <c r="Y192" i="34"/>
  <c r="W192" i="34"/>
  <c r="W293" i="34"/>
  <c r="Y293" i="34"/>
  <c r="Y827" i="34"/>
  <c r="W827" i="34"/>
  <c r="W880" i="34"/>
  <c r="Y880" i="34"/>
  <c r="W1353" i="34"/>
  <c r="Y1353" i="34"/>
  <c r="W1855" i="34"/>
  <c r="Y1855" i="34"/>
  <c r="Y1922" i="34"/>
  <c r="W1922" i="34"/>
  <c r="W2264" i="34"/>
  <c r="Y2264" i="34"/>
  <c r="Y1337" i="34"/>
  <c r="W1337" i="34"/>
  <c r="W1915" i="34"/>
  <c r="Y1915" i="34"/>
  <c r="X2246" i="34"/>
  <c r="Y2491" i="34"/>
  <c r="W2491" i="34"/>
  <c r="W897" i="34"/>
  <c r="Y897" i="34"/>
  <c r="W1129" i="34"/>
  <c r="Y1129" i="34"/>
  <c r="W1379" i="34"/>
  <c r="Y1379" i="34"/>
  <c r="W1958" i="34"/>
  <c r="W384" i="34"/>
  <c r="Y384" i="34"/>
  <c r="Y2004" i="34"/>
  <c r="W2004" i="34"/>
  <c r="W2207" i="34"/>
  <c r="Y2207" i="34"/>
  <c r="W2196" i="34"/>
  <c r="X2196" i="34"/>
  <c r="W484" i="34"/>
  <c r="Y484" i="34"/>
  <c r="W1002" i="34"/>
  <c r="Y1002" i="34"/>
  <c r="W1229" i="34"/>
  <c r="Y1229" i="34"/>
  <c r="W1384" i="34"/>
  <c r="Y1384" i="34"/>
  <c r="W1916" i="34"/>
  <c r="Y1916" i="34"/>
  <c r="W1996" i="34"/>
  <c r="Y1996" i="34"/>
  <c r="W914" i="34"/>
  <c r="Y914" i="34"/>
  <c r="W1226" i="34"/>
  <c r="Y1226" i="34"/>
  <c r="W1680" i="34"/>
  <c r="Y1680" i="34"/>
  <c r="W1939" i="34"/>
  <c r="W2308" i="34"/>
  <c r="Y2308" i="34"/>
  <c r="W203" i="34"/>
  <c r="Y203" i="34"/>
  <c r="W888" i="34"/>
  <c r="Y888" i="34"/>
  <c r="W1231" i="34"/>
  <c r="Y1231" i="34"/>
  <c r="W1940" i="34"/>
  <c r="W2309" i="34"/>
  <c r="Y2309" i="34"/>
  <c r="X2082" i="34"/>
  <c r="Y838" i="34"/>
  <c r="W838" i="34"/>
  <c r="W898" i="34"/>
  <c r="Y898" i="34"/>
  <c r="W1044" i="34"/>
  <c r="Y1044" i="34"/>
  <c r="Y1345" i="34"/>
  <c r="W1345" i="34"/>
  <c r="W1380" i="34"/>
  <c r="Y1380" i="34"/>
  <c r="W2020" i="34"/>
  <c r="Y2020" i="34"/>
  <c r="W2069" i="34"/>
  <c r="X2069" i="34"/>
  <c r="X2197" i="34"/>
  <c r="W2220" i="34"/>
  <c r="X2220" i="34"/>
  <c r="Y1866" i="34"/>
  <c r="W1866" i="34"/>
  <c r="Y2031" i="34"/>
  <c r="Y2110" i="34"/>
  <c r="Y1213" i="34"/>
  <c r="Y1224" i="34"/>
  <c r="Y2156" i="34"/>
  <c r="Y2132" i="34"/>
  <c r="Y848" i="34"/>
  <c r="W848" i="34"/>
  <c r="W1497" i="34"/>
  <c r="Y1497" i="34"/>
  <c r="Y1074" i="34"/>
  <c r="W1074" i="34"/>
  <c r="W1371" i="34"/>
  <c r="Y1371" i="34"/>
  <c r="W2097" i="34"/>
  <c r="Y2097" i="34"/>
  <c r="W1906" i="34"/>
  <c r="Y1906" i="34"/>
  <c r="Y369" i="34"/>
  <c r="X369" i="34"/>
  <c r="Y1248" i="34"/>
  <c r="W1248" i="34"/>
  <c r="W1895" i="34"/>
  <c r="Y1895" i="34"/>
  <c r="W2034" i="34"/>
  <c r="X2034" i="34"/>
  <c r="W443" i="34"/>
  <c r="Y443" i="34"/>
  <c r="W1372" i="34"/>
  <c r="Y1372" i="34"/>
  <c r="W1920" i="34"/>
  <c r="Y1920" i="34"/>
  <c r="X2090" i="34"/>
  <c r="Y2090" i="34"/>
  <c r="X2173" i="34"/>
  <c r="W2173" i="34"/>
  <c r="W290" i="34"/>
  <c r="Y290" i="34"/>
  <c r="W508" i="34"/>
  <c r="Y508" i="34"/>
  <c r="W596" i="34"/>
  <c r="Y596" i="34"/>
  <c r="W1227" i="34"/>
  <c r="Y1227" i="34"/>
  <c r="W1970" i="34"/>
  <c r="W1954" i="34"/>
  <c r="Y1946" i="34"/>
  <c r="W1946" i="34"/>
  <c r="X1201" i="34"/>
  <c r="X1268" i="34"/>
  <c r="X2221" i="34"/>
  <c r="W319" i="34"/>
  <c r="Y319" i="34"/>
  <c r="Y321" i="34"/>
  <c r="W321" i="34"/>
  <c r="W426" i="34"/>
  <c r="Y426" i="34"/>
  <c r="Y903" i="34"/>
  <c r="W903" i="34"/>
  <c r="W1947" i="34"/>
  <c r="Y1947" i="34"/>
  <c r="W320" i="34"/>
  <c r="Y320" i="34"/>
  <c r="X1259" i="34"/>
  <c r="Y1191" i="34"/>
  <c r="W1191" i="34"/>
  <c r="W1355" i="34"/>
  <c r="Y1355" i="34"/>
  <c r="Y2103" i="34"/>
  <c r="W2103" i="34"/>
  <c r="X2098" i="34"/>
  <c r="X2066" i="34"/>
  <c r="Y2245" i="34"/>
  <c r="X2245" i="34"/>
  <c r="W2311" i="34"/>
  <c r="Y2311" i="34"/>
  <c r="W1429" i="34"/>
  <c r="Y1429" i="34"/>
  <c r="W318" i="34"/>
  <c r="Y318" i="34"/>
  <c r="Y2124" i="34"/>
  <c r="Y2107" i="34"/>
  <c r="Y2071" i="34"/>
  <c r="Y1212" i="34"/>
  <c r="W1868" i="34"/>
  <c r="Y1868" i="34"/>
  <c r="W1933" i="34"/>
  <c r="W1921" i="34"/>
  <c r="Y1921" i="34"/>
  <c r="W1956" i="34"/>
  <c r="W429" i="34"/>
  <c r="Y429" i="34"/>
  <c r="W1969" i="34"/>
  <c r="W2130" i="34"/>
  <c r="Y2130" i="34"/>
  <c r="X257" i="34"/>
  <c r="W257" i="34"/>
  <c r="Y1245" i="34"/>
  <c r="X1245" i="34"/>
  <c r="Y1919" i="34"/>
  <c r="W1919" i="34"/>
  <c r="W2296" i="34"/>
  <c r="Y2296" i="34"/>
  <c r="X2189" i="34"/>
  <c r="W451" i="34"/>
  <c r="Y451" i="34"/>
  <c r="W1908" i="34"/>
  <c r="Y1908" i="34"/>
  <c r="Y1911" i="34"/>
  <c r="W2266" i="34"/>
  <c r="Y2266" i="34"/>
  <c r="W316" i="34"/>
  <c r="Y316" i="34"/>
  <c r="W446" i="34"/>
  <c r="Y446" i="34"/>
  <c r="W586" i="34"/>
  <c r="Y586" i="34"/>
  <c r="W2148" i="34"/>
  <c r="X2148" i="34"/>
  <c r="X2213" i="34"/>
  <c r="W56" i="34"/>
  <c r="Y56" i="34"/>
  <c r="W327" i="34"/>
  <c r="Y327" i="34"/>
  <c r="W1343" i="34"/>
  <c r="Y1343" i="34"/>
  <c r="W485" i="34"/>
  <c r="Y485" i="34"/>
  <c r="W500" i="34"/>
  <c r="Y500" i="34"/>
  <c r="W1984" i="34"/>
  <c r="W1360" i="34"/>
  <c r="Y1360" i="34"/>
  <c r="X2119" i="34"/>
  <c r="W2160" i="34"/>
  <c r="X2160" i="34"/>
  <c r="W188" i="34"/>
  <c r="Y188" i="34"/>
  <c r="Y919" i="34"/>
  <c r="W919" i="34"/>
  <c r="W1249" i="34"/>
  <c r="Y1249" i="34"/>
  <c r="W1968" i="34"/>
  <c r="W2277" i="34"/>
  <c r="Y2277" i="34"/>
  <c r="W55" i="34"/>
  <c r="Y55" i="34"/>
  <c r="Y1890" i="34"/>
  <c r="W1890" i="34"/>
  <c r="Y301" i="34"/>
  <c r="W1985" i="34"/>
  <c r="Y1985" i="34"/>
  <c r="W2486" i="34"/>
  <c r="Y2486" i="34"/>
  <c r="W1237" i="34"/>
  <c r="X1237" i="34"/>
  <c r="W2237" i="34"/>
  <c r="X2237" i="34"/>
  <c r="W2188" i="34"/>
  <c r="X2188" i="34"/>
  <c r="W356" i="34"/>
  <c r="Y356" i="34"/>
  <c r="W805" i="34"/>
  <c r="Y805" i="34"/>
  <c r="Y1399" i="34"/>
  <c r="W1399" i="34"/>
  <c r="W1431" i="34"/>
  <c r="Y1431" i="34"/>
  <c r="W1896" i="34"/>
  <c r="Y1896" i="34"/>
  <c r="W2121" i="34"/>
  <c r="X2121" i="34"/>
  <c r="W261" i="34"/>
  <c r="Y261" i="34"/>
  <c r="W1872" i="34"/>
  <c r="Y1872" i="34"/>
  <c r="W1904" i="34"/>
  <c r="Y1904" i="34"/>
  <c r="Y2356" i="34"/>
  <c r="W2356" i="34"/>
  <c r="W1385" i="34"/>
  <c r="Y1385" i="34"/>
  <c r="W1659" i="34"/>
  <c r="Y1659" i="34"/>
  <c r="W895" i="34"/>
  <c r="Y895" i="34"/>
  <c r="Y1414" i="34"/>
  <c r="W1414" i="34"/>
  <c r="X2135" i="34"/>
  <c r="Y495" i="34"/>
  <c r="W383" i="34"/>
  <c r="Y383" i="34"/>
  <c r="Y941" i="34"/>
  <c r="W941" i="34"/>
  <c r="W1420" i="34"/>
  <c r="Y1420" i="34"/>
  <c r="W1364" i="34"/>
  <c r="Y1364" i="34"/>
  <c r="X226" i="34"/>
  <c r="X2127" i="34"/>
  <c r="W2310" i="34"/>
  <c r="Y2310" i="34"/>
  <c r="W184" i="34"/>
  <c r="Y184" i="34"/>
  <c r="W1356" i="34"/>
  <c r="Y1356" i="34"/>
  <c r="Y1417" i="34"/>
  <c r="W1417" i="34"/>
  <c r="W530" i="34"/>
  <c r="Y530" i="34"/>
  <c r="W918" i="34"/>
  <c r="Y918" i="34"/>
  <c r="W2243" i="34"/>
  <c r="Y2243" i="34"/>
  <c r="W300" i="34"/>
  <c r="X300" i="34"/>
  <c r="W1942" i="34"/>
  <c r="W762" i="34"/>
  <c r="Y762" i="34"/>
  <c r="W2005" i="34"/>
  <c r="Y1887" i="34"/>
  <c r="W1887" i="34"/>
  <c r="W1515" i="34"/>
  <c r="Y1515" i="34"/>
  <c r="Y302" i="34"/>
  <c r="Y371" i="34"/>
  <c r="Y1257" i="34"/>
  <c r="Y2088" i="34"/>
  <c r="Y2047" i="34"/>
  <c r="Y2076" i="34"/>
  <c r="W846" i="34"/>
  <c r="Y846" i="34"/>
  <c r="W1301" i="34"/>
  <c r="X377" i="34"/>
  <c r="Y2161" i="34"/>
  <c r="W2161" i="34"/>
  <c r="W1977" i="34"/>
  <c r="Y1977" i="34"/>
  <c r="X368" i="34"/>
  <c r="W1202" i="34"/>
  <c r="X1202" i="34"/>
  <c r="W2165" i="34"/>
  <c r="X2165" i="34"/>
  <c r="W1133" i="34"/>
  <c r="Y1133" i="34"/>
  <c r="W1413" i="34"/>
  <c r="Y1413" i="34"/>
  <c r="Y391" i="34"/>
  <c r="W391" i="34"/>
  <c r="Y1925" i="34"/>
  <c r="Y398" i="34"/>
  <c r="W398" i="34"/>
  <c r="W802" i="34"/>
  <c r="Y802" i="34"/>
  <c r="W1914" i="34"/>
  <c r="W1932" i="34"/>
  <c r="W1937" i="34"/>
  <c r="W2278" i="34"/>
  <c r="Y2278" i="34"/>
  <c r="Y845" i="34"/>
  <c r="Y924" i="34"/>
  <c r="W924" i="34"/>
  <c r="W1391" i="34"/>
  <c r="Y1391" i="34"/>
  <c r="W380" i="34"/>
  <c r="X380" i="34"/>
  <c r="W912" i="34"/>
  <c r="Y912" i="34"/>
  <c r="W1073" i="34"/>
  <c r="Y1073" i="34"/>
  <c r="Y1105" i="34"/>
  <c r="Y1218" i="34"/>
  <c r="X1218" i="34"/>
  <c r="X1017" i="34"/>
  <c r="X2142" i="34"/>
  <c r="W2166" i="34"/>
  <c r="Y1840" i="34"/>
  <c r="X1840" i="34"/>
  <c r="Y1749" i="34"/>
  <c r="X1749" i="34"/>
  <c r="Y1208" i="34"/>
  <c r="X1208" i="34"/>
  <c r="Y296" i="34"/>
  <c r="Y2232" i="34"/>
  <c r="Y2099" i="34"/>
  <c r="Y2041" i="34"/>
  <c r="Y1326" i="34"/>
  <c r="Y2092" i="34"/>
  <c r="W2022" i="34"/>
  <c r="Y2150" i="34"/>
  <c r="W2114" i="34"/>
  <c r="X1646" i="34"/>
  <c r="Y1244" i="34"/>
  <c r="Y2162" i="34"/>
  <c r="W2056" i="34"/>
  <c r="Y1788" i="34"/>
  <c r="X1788" i="34"/>
  <c r="Y1294" i="34"/>
  <c r="X1294" i="34"/>
  <c r="Y1323" i="34"/>
  <c r="X1323" i="34"/>
  <c r="Y299" i="34"/>
  <c r="X299" i="34"/>
  <c r="Y2063" i="34"/>
  <c r="Y2155" i="34"/>
  <c r="W1574" i="34"/>
  <c r="Y993" i="34"/>
  <c r="X993" i="34"/>
  <c r="Y1802" i="34"/>
  <c r="X1802" i="34"/>
  <c r="X1544" i="34"/>
  <c r="X1554" i="34"/>
  <c r="W378" i="34"/>
  <c r="W2065" i="34"/>
  <c r="W1243" i="34"/>
  <c r="W1203" i="34"/>
  <c r="Y374" i="34"/>
  <c r="X374" i="34"/>
  <c r="W362" i="34"/>
  <c r="Y2089" i="34"/>
  <c r="Y2039" i="34"/>
  <c r="X1585" i="34"/>
  <c r="X1654" i="34"/>
  <c r="Y2139" i="34"/>
  <c r="Y2052" i="34"/>
  <c r="Y2198" i="34"/>
  <c r="X1832" i="34"/>
  <c r="Y1757" i="34"/>
  <c r="X1757" i="34"/>
  <c r="Y1540" i="34"/>
  <c r="X1540" i="34"/>
  <c r="W358" i="34"/>
  <c r="X358" i="34"/>
  <c r="W225" i="34"/>
  <c r="Y1732" i="34"/>
  <c r="X1732" i="34"/>
  <c r="Y1971" i="34"/>
  <c r="X1971" i="34"/>
  <c r="Y1823" i="34"/>
  <c r="X1823" i="34"/>
  <c r="X1804" i="34"/>
  <c r="W1223" i="34"/>
  <c r="Y1011" i="34"/>
  <c r="X1011" i="34"/>
  <c r="Y1045" i="34"/>
  <c r="X1045" i="34"/>
  <c r="X1001" i="34"/>
  <c r="W366" i="34"/>
  <c r="Y2201" i="34"/>
  <c r="X1593" i="34"/>
  <c r="Y2131" i="34"/>
  <c r="Y1253" i="34"/>
  <c r="Y1552" i="34"/>
  <c r="X1552" i="34"/>
  <c r="Y1746" i="34"/>
  <c r="X1746" i="34"/>
  <c r="Y2234" i="34"/>
  <c r="Y2147" i="34"/>
  <c r="Y2145" i="34"/>
  <c r="Y2083" i="34"/>
  <c r="X1307" i="34"/>
  <c r="Y2051" i="34"/>
  <c r="W1982" i="34"/>
  <c r="Y1982" i="34"/>
  <c r="Y1267" i="34"/>
  <c r="X1267" i="34"/>
  <c r="Y2203" i="34"/>
  <c r="W2190" i="34"/>
  <c r="W2117" i="34"/>
  <c r="X1627" i="34"/>
  <c r="X379" i="34"/>
  <c r="W379" i="34"/>
  <c r="W2133" i="34"/>
  <c r="X2133" i="34"/>
  <c r="W1207" i="34"/>
  <c r="Y1283" i="34"/>
  <c r="X1283" i="34"/>
  <c r="W2202" i="34"/>
  <c r="Y1825" i="34"/>
  <c r="X1825" i="34"/>
  <c r="Y1512" i="34"/>
  <c r="X1512" i="34"/>
  <c r="X1019" i="34"/>
  <c r="W2169" i="34"/>
  <c r="W2057" i="34"/>
  <c r="X1742" i="34"/>
  <c r="Y1005" i="34"/>
  <c r="X1708" i="34"/>
  <c r="X1582" i="34"/>
  <c r="Y1724" i="34"/>
  <c r="X1724" i="34"/>
  <c r="X1472" i="34"/>
  <c r="W1233" i="34"/>
  <c r="X1233" i="34"/>
  <c r="X1071" i="34"/>
  <c r="X1059" i="34"/>
  <c r="W1974" i="34"/>
  <c r="Y1974" i="34"/>
  <c r="W2171" i="34"/>
  <c r="W2111" i="34"/>
  <c r="X1834" i="34"/>
  <c r="W729" i="34"/>
  <c r="Y729" i="34"/>
  <c r="Y2108" i="34"/>
  <c r="W2096" i="34"/>
  <c r="Y2137" i="34"/>
  <c r="Y1740" i="34"/>
  <c r="X1740" i="34"/>
  <c r="X1556" i="34"/>
  <c r="Y2043" i="34"/>
  <c r="W2242" i="34"/>
  <c r="W2040" i="34"/>
  <c r="X1548" i="34"/>
  <c r="Y1548" i="34"/>
  <c r="Y2206" i="34"/>
  <c r="Y2193" i="34"/>
  <c r="X2170" i="34"/>
  <c r="Y2170" i="34"/>
  <c r="W996" i="34"/>
  <c r="Y298" i="34"/>
  <c r="X2178" i="34"/>
  <c r="Y2178" i="34"/>
  <c r="X1038" i="34"/>
  <c r="Y2227" i="34"/>
  <c r="Y1219" i="34"/>
  <c r="Y1247" i="34"/>
  <c r="W1966" i="34"/>
  <c r="Y1783" i="34"/>
  <c r="X1783" i="34"/>
  <c r="X1817" i="34"/>
  <c r="W365" i="34"/>
  <c r="Y1693" i="34"/>
  <c r="X1693" i="34"/>
  <c r="X1528" i="34"/>
  <c r="Y1205" i="34"/>
  <c r="W2211" i="34"/>
  <c r="Y2033" i="34"/>
  <c r="Y1945" i="34"/>
  <c r="X1945" i="34"/>
  <c r="W1199" i="34"/>
  <c r="W2226" i="34"/>
  <c r="W2219" i="34"/>
  <c r="X1810" i="34"/>
  <c r="W1211" i="34"/>
  <c r="W370" i="34"/>
  <c r="Y2157" i="34"/>
  <c r="W2095" i="34"/>
  <c r="W132" i="34"/>
  <c r="Y132" i="34"/>
  <c r="Y2064" i="34"/>
  <c r="Y1214" i="34"/>
  <c r="W2080" i="34"/>
  <c r="Y1934" i="34"/>
  <c r="X1934" i="34"/>
  <c r="Y1774" i="34"/>
  <c r="X1536" i="34"/>
  <c r="Y1243" i="34"/>
  <c r="Y1737" i="34"/>
  <c r="X1737" i="34"/>
  <c r="X1564" i="34"/>
  <c r="W359" i="34"/>
  <c r="W367" i="34"/>
  <c r="Y1464" i="34"/>
  <c r="X1464" i="34"/>
  <c r="W2055" i="34"/>
  <c r="Y2016" i="34"/>
  <c r="W2174" i="34"/>
  <c r="Y1846" i="34"/>
  <c r="X1846" i="34"/>
  <c r="X1575" i="34"/>
  <c r="Y1575" i="34"/>
  <c r="W1206" i="34"/>
  <c r="X1780" i="34"/>
  <c r="X1560" i="34"/>
  <c r="W2209" i="34"/>
  <c r="Y1807" i="34"/>
  <c r="X1807" i="34"/>
  <c r="Y1754" i="34"/>
  <c r="X1754" i="34"/>
  <c r="Y1797" i="34"/>
  <c r="X1797" i="34"/>
  <c r="Y1820" i="34"/>
  <c r="X1820" i="34"/>
  <c r="Y1748" i="34"/>
  <c r="X1748" i="34"/>
  <c r="X1299" i="34"/>
  <c r="W1948" i="34"/>
  <c r="Y2210" i="34"/>
  <c r="W2179" i="34"/>
  <c r="Y2152" i="34"/>
  <c r="X2152" i="34"/>
  <c r="Y1681" i="34"/>
  <c r="X1681" i="34"/>
  <c r="Y1256" i="34"/>
  <c r="Y228" i="34"/>
  <c r="Y2177" i="34"/>
  <c r="Y2025" i="34"/>
  <c r="W1751" i="34"/>
  <c r="Y225" i="34"/>
  <c r="Y2117" i="34"/>
  <c r="W2048" i="34"/>
  <c r="Y1829" i="34"/>
  <c r="X1829" i="34"/>
  <c r="Y363" i="34"/>
  <c r="Y227" i="34"/>
  <c r="X227" i="34"/>
  <c r="X1562" i="34"/>
  <c r="X389" i="34"/>
  <c r="Y389" i="34"/>
  <c r="Y2202" i="34"/>
  <c r="Y1703" i="34"/>
  <c r="X1703" i="34"/>
  <c r="X1638" i="34"/>
  <c r="Y1558" i="34"/>
  <c r="Y1242" i="34"/>
  <c r="X1028" i="34"/>
  <c r="Y370" i="34"/>
  <c r="Y1234" i="34"/>
  <c r="Y2225" i="34"/>
  <c r="W2143" i="34"/>
  <c r="Y2141" i="34"/>
  <c r="X2141" i="34"/>
  <c r="W2105" i="34"/>
  <c r="Y1950" i="34"/>
  <c r="X1950" i="34"/>
  <c r="Y303" i="34"/>
  <c r="W2240" i="34"/>
  <c r="Y1265" i="34"/>
  <c r="X1570" i="34"/>
  <c r="Y1662" i="34"/>
  <c r="X1662" i="34"/>
  <c r="X1577" i="34"/>
  <c r="X1504" i="34"/>
  <c r="Y1286" i="34"/>
  <c r="X1286" i="34"/>
  <c r="Y373" i="34"/>
  <c r="Y2159" i="34"/>
  <c r="Y2223" i="34"/>
  <c r="Y2056" i="34"/>
  <c r="Y2081" i="34"/>
  <c r="Y2060" i="34"/>
  <c r="Y1275" i="34"/>
  <c r="X1275" i="34"/>
  <c r="W2120" i="34"/>
  <c r="Y1987" i="34"/>
  <c r="X1987" i="34"/>
  <c r="X1678" i="34"/>
  <c r="X931" i="34"/>
  <c r="Y931" i="34"/>
  <c r="Y1200" i="34"/>
  <c r="X1200" i="34"/>
  <c r="X229" i="34"/>
  <c r="W229" i="34"/>
  <c r="Y2065" i="34"/>
  <c r="X1837" i="34"/>
  <c r="X1729" i="34"/>
  <c r="X1520" i="34"/>
  <c r="W1258" i="34"/>
  <c r="X1258" i="34"/>
  <c r="X1318" i="34"/>
  <c r="Y375" i="34"/>
  <c r="W36" i="34"/>
  <c r="Y36" i="34"/>
  <c r="W39" i="34"/>
  <c r="Y39" i="34"/>
  <c r="Y37" i="34"/>
  <c r="W37" i="34"/>
  <c r="W47" i="34"/>
  <c r="Y47" i="34"/>
  <c r="W38" i="34"/>
  <c r="W40" i="34"/>
  <c r="Y40" i="34"/>
  <c r="W49" i="34"/>
  <c r="X49" i="34"/>
  <c r="W50" i="34"/>
  <c r="X50" i="34"/>
  <c r="W52" i="34"/>
  <c r="Y52" i="34"/>
  <c r="X48" i="34"/>
  <c r="W48" i="34"/>
  <c r="Y1729" i="34" l="1"/>
  <c r="X1278" i="34"/>
  <c r="W1729" i="34"/>
  <c r="X1815" i="34"/>
  <c r="Y1221" i="34"/>
  <c r="W58" i="34"/>
  <c r="W2008" i="34"/>
  <c r="W1347" i="34"/>
  <c r="W1346" i="34"/>
  <c r="Y988" i="34"/>
  <c r="Y1020" i="34"/>
  <c r="Y529" i="34"/>
  <c r="Y470" i="34"/>
  <c r="W1340" i="34"/>
  <c r="W1341" i="34"/>
  <c r="W1020" i="34"/>
  <c r="W988" i="34"/>
  <c r="W529" i="34"/>
  <c r="W470" i="34"/>
  <c r="Y511" i="34"/>
  <c r="Y452" i="34"/>
  <c r="W2038" i="34"/>
  <c r="W20" i="34"/>
  <c r="Y1997" i="34"/>
  <c r="Y1995" i="34"/>
  <c r="W2035" i="34"/>
  <c r="W2036" i="34"/>
  <c r="Y1067" i="34"/>
  <c r="Y1004" i="34"/>
  <c r="Y1263" i="34"/>
  <c r="Y19" i="34"/>
  <c r="Y721" i="34"/>
  <c r="Y711" i="34"/>
  <c r="W1067" i="34"/>
  <c r="W1004" i="34"/>
  <c r="Y671" i="34"/>
  <c r="Y636" i="34"/>
  <c r="W671" i="34"/>
  <c r="W636" i="34"/>
  <c r="Y1347" i="34"/>
  <c r="Y1346" i="34"/>
  <c r="Y1520" i="34"/>
  <c r="W1891" i="34"/>
  <c r="Y1837" i="34"/>
  <c r="Y1804" i="34"/>
  <c r="Y2122" i="34"/>
  <c r="Y108" i="34"/>
  <c r="W925" i="34"/>
  <c r="X1951" i="34"/>
  <c r="W2122" i="34"/>
  <c r="Y1914" i="34"/>
  <c r="W108" i="34"/>
  <c r="Y1071" i="34"/>
  <c r="Y1891" i="34"/>
  <c r="X1277" i="34"/>
  <c r="W890" i="34"/>
  <c r="Y890" i="34"/>
  <c r="Y355" i="34"/>
  <c r="W1234" i="34"/>
  <c r="W298" i="34"/>
  <c r="Y998" i="34"/>
  <c r="Y53" i="34"/>
  <c r="W1999" i="34"/>
  <c r="Y606" i="34"/>
  <c r="W1105" i="34"/>
  <c r="Y1983" i="34"/>
  <c r="X1796" i="34"/>
  <c r="Y58" i="34"/>
  <c r="Y1999" i="34"/>
  <c r="Y2008" i="34"/>
  <c r="Y1857" i="34"/>
  <c r="X1440" i="34"/>
  <c r="W893" i="34"/>
  <c r="Y893" i="34"/>
  <c r="X1291" i="34"/>
  <c r="X1315" i="34"/>
  <c r="X1456" i="34"/>
  <c r="X1326" i="34"/>
  <c r="Y642" i="34"/>
  <c r="W771" i="34"/>
  <c r="W907" i="34"/>
  <c r="Y1753" i="34"/>
  <c r="Y842" i="34"/>
  <c r="W842" i="34"/>
  <c r="W1857" i="34"/>
  <c r="Y1796" i="34"/>
  <c r="Y771" i="34"/>
  <c r="Y907" i="34"/>
  <c r="Y1028" i="34"/>
  <c r="W642" i="34"/>
  <c r="Y2000" i="34"/>
  <c r="W785" i="34"/>
  <c r="W355" i="34"/>
  <c r="W136" i="34"/>
  <c r="Y136" i="34"/>
  <c r="W2101" i="34"/>
  <c r="X1005" i="34"/>
  <c r="W1331" i="34"/>
  <c r="Y1331" i="34"/>
  <c r="W1949" i="34"/>
  <c r="W1858" i="34"/>
  <c r="W1983" i="34"/>
  <c r="Y412" i="34"/>
  <c r="Y499" i="34"/>
  <c r="Y1808" i="34"/>
  <c r="W53" i="34"/>
  <c r="W2000" i="34"/>
  <c r="W1992" i="34"/>
  <c r="Y808" i="34"/>
  <c r="X1293" i="34"/>
  <c r="Y1794" i="34"/>
  <c r="W1794" i="34"/>
  <c r="Y1771" i="34"/>
  <c r="W891" i="34"/>
  <c r="Y891" i="34"/>
  <c r="W845" i="34"/>
  <c r="Y1976" i="34"/>
  <c r="Y1867" i="34"/>
  <c r="W2250" i="34"/>
  <c r="W1109" i="34"/>
  <c r="Y1815" i="34"/>
  <c r="Y1001" i="34"/>
  <c r="W1976" i="34"/>
  <c r="W1867" i="34"/>
  <c r="X1762" i="34"/>
  <c r="Y2054" i="34"/>
  <c r="X1712" i="34"/>
  <c r="Y917" i="34"/>
  <c r="Y881" i="34"/>
  <c r="Y909" i="34"/>
  <c r="Y1646" i="34"/>
  <c r="Y427" i="34"/>
  <c r="W917" i="34"/>
  <c r="Y1897" i="34"/>
  <c r="W909" i="34"/>
  <c r="W427" i="34"/>
  <c r="W1897" i="34"/>
  <c r="W1241" i="34"/>
  <c r="W499" i="34"/>
  <c r="Y2250" i="34"/>
  <c r="W998" i="34"/>
  <c r="Y1577" i="34"/>
  <c r="W1925" i="34"/>
  <c r="W1627" i="34"/>
  <c r="X1461" i="34"/>
  <c r="Y1627" i="34"/>
  <c r="Y1875" i="34"/>
  <c r="W1875" i="34"/>
  <c r="Y925" i="34"/>
  <c r="W1902" i="34"/>
  <c r="Y1405" i="34"/>
  <c r="W1405" i="34"/>
  <c r="W1401" i="34"/>
  <c r="W1407" i="34"/>
  <c r="Y1401" i="34"/>
  <c r="Y1407" i="34"/>
  <c r="Y1367" i="34"/>
  <c r="Y1377" i="34"/>
  <c r="W1377" i="34"/>
  <c r="W1368" i="34"/>
  <c r="W1367" i="34"/>
  <c r="Y1365" i="34"/>
  <c r="W1365" i="34"/>
  <c r="Y1357" i="34"/>
  <c r="W1357" i="34"/>
  <c r="W1989" i="34"/>
  <c r="Y1989" i="34"/>
  <c r="W881" i="34"/>
  <c r="Y785" i="34"/>
  <c r="Y1858" i="34"/>
  <c r="Y1894" i="34"/>
  <c r="W606" i="34"/>
  <c r="W1390" i="34"/>
  <c r="Y1109" i="34"/>
  <c r="W1410" i="34"/>
  <c r="W283" i="34"/>
  <c r="W1918" i="34"/>
  <c r="X1301" i="34"/>
  <c r="Y915" i="34"/>
  <c r="X1285" i="34"/>
  <c r="W915" i="34"/>
  <c r="Y1582" i="34"/>
  <c r="Y1318" i="34"/>
  <c r="Y1063" i="34"/>
  <c r="Y2084" i="34"/>
  <c r="Y1965" i="34"/>
  <c r="W1676" i="34"/>
  <c r="W1772" i="34"/>
  <c r="W1488" i="34"/>
  <c r="W1556" i="34"/>
  <c r="W1542" i="34"/>
  <c r="W1549" i="34"/>
  <c r="W1787" i="34"/>
  <c r="W1709" i="34"/>
  <c r="W1490" i="34"/>
  <c r="W1596" i="34"/>
  <c r="W1771" i="34"/>
  <c r="W1666" i="34"/>
  <c r="W1755" i="34"/>
  <c r="W1653" i="34"/>
  <c r="W1692" i="34"/>
  <c r="W1731" i="34"/>
  <c r="W1730" i="34"/>
  <c r="W1765" i="34"/>
  <c r="W1837" i="34"/>
  <c r="W1541" i="34"/>
  <c r="W1759" i="34"/>
  <c r="W1737" i="34"/>
  <c r="W1545" i="34"/>
  <c r="W1686" i="34"/>
  <c r="W1718" i="34"/>
  <c r="W1767" i="34"/>
  <c r="W1486" i="34"/>
  <c r="W1481" i="34"/>
  <c r="W1736" i="34"/>
  <c r="W1696" i="34"/>
  <c r="W1550" i="34"/>
  <c r="W1505" i="34"/>
  <c r="W1763" i="34"/>
  <c r="W1838" i="34"/>
  <c r="W1747" i="34"/>
  <c r="W1748" i="34"/>
  <c r="W1750" i="34"/>
  <c r="W1670" i="34"/>
  <c r="W1655" i="34"/>
  <c r="W1741" i="34"/>
  <c r="W1518" i="34"/>
  <c r="W1632" i="34"/>
  <c r="W1643" i="34"/>
  <c r="W1758" i="34"/>
  <c r="W1609" i="34"/>
  <c r="W1669" i="34"/>
  <c r="W1739" i="34"/>
  <c r="W1554" i="34"/>
  <c r="W1546" i="34"/>
  <c r="W1753" i="34"/>
  <c r="W1652" i="34"/>
  <c r="W1742" i="34"/>
  <c r="W1738" i="34"/>
  <c r="W1685" i="34"/>
  <c r="W1789" i="34"/>
  <c r="W1733" i="34"/>
  <c r="W1684" i="34"/>
  <c r="W1749" i="34"/>
  <c r="W1671" i="34"/>
  <c r="W1664" i="34"/>
  <c r="W2015" i="34"/>
  <c r="W1762" i="34"/>
  <c r="W1610" i="34"/>
  <c r="W1821" i="34"/>
  <c r="W1790" i="34"/>
  <c r="W1656" i="34"/>
  <c r="W1682" i="34"/>
  <c r="W1503" i="34"/>
  <c r="W1728" i="34"/>
  <c r="W1658" i="34"/>
  <c r="W1823" i="34"/>
  <c r="Y1809" i="34"/>
  <c r="W1520" i="34"/>
  <c r="W1543" i="34"/>
  <c r="W1533" i="34"/>
  <c r="W1642" i="34"/>
  <c r="W1770" i="34"/>
  <c r="W1851" i="34"/>
  <c r="W1698" i="34"/>
  <c r="W1768" i="34"/>
  <c r="W1726" i="34"/>
  <c r="W1745" i="34"/>
  <c r="W1850" i="34"/>
  <c r="W1668" i="34"/>
  <c r="W1849" i="34"/>
  <c r="W1752" i="34"/>
  <c r="W1485" i="34"/>
  <c r="W1679" i="34"/>
  <c r="W1534" i="34"/>
  <c r="W1734" i="34"/>
  <c r="W1761" i="34"/>
  <c r="W1773" i="34"/>
  <c r="W1535" i="34"/>
  <c r="W1687" i="34"/>
  <c r="W1695" i="34"/>
  <c r="W1694" i="34"/>
  <c r="W1551" i="34"/>
  <c r="W1836" i="34"/>
  <c r="W1636" i="34"/>
  <c r="Y1048" i="34"/>
  <c r="Y1321" i="34"/>
  <c r="Y1670" i="34"/>
  <c r="Y38" i="34"/>
  <c r="X1670" i="34"/>
  <c r="Y884" i="34"/>
  <c r="Y1315" i="34"/>
  <c r="W1406" i="34"/>
  <c r="Y1630" i="34"/>
  <c r="Y1406" i="34"/>
  <c r="X1048" i="34"/>
  <c r="X1321" i="34"/>
  <c r="Y1019" i="34"/>
  <c r="Y1560" i="34"/>
  <c r="Y1572" i="34"/>
  <c r="Y1556" i="34"/>
  <c r="Y1059" i="34"/>
  <c r="Y1570" i="34"/>
  <c r="Y263" i="34"/>
  <c r="W263" i="34"/>
  <c r="Y1542" i="34"/>
  <c r="Y1031" i="34"/>
  <c r="Y1622" i="34"/>
  <c r="W393" i="34"/>
  <c r="Y946" i="34"/>
  <c r="Y1197" i="34"/>
  <c r="Y1742" i="34"/>
  <c r="Y1504" i="34"/>
  <c r="W1859" i="34"/>
  <c r="Y1810" i="34"/>
  <c r="W1593" i="34"/>
  <c r="Y1762" i="34"/>
  <c r="Y1593" i="34"/>
  <c r="Y1291" i="34"/>
  <c r="Y1564" i="34"/>
  <c r="Y1678" i="34"/>
  <c r="Y1859" i="34"/>
  <c r="Y393" i="34"/>
  <c r="Y1817" i="34"/>
  <c r="Y223" i="34"/>
  <c r="W946" i="34"/>
  <c r="Y1638" i="34"/>
  <c r="W223" i="34"/>
  <c r="X1063" i="34"/>
  <c r="Y1562" i="34"/>
  <c r="Y1299" i="34"/>
  <c r="X1031" i="34"/>
  <c r="W1250" i="34"/>
  <c r="Y1250" i="34"/>
  <c r="Y1307" i="34"/>
  <c r="Y1313" i="34"/>
  <c r="Y1038" i="34"/>
  <c r="Y1883" i="34"/>
  <c r="Y1528" i="34"/>
  <c r="W1883" i="34"/>
  <c r="Y1780" i="34"/>
  <c r="Y1654" i="34"/>
  <c r="Y1536" i="34"/>
  <c r="X994" i="34"/>
  <c r="Y1708" i="34"/>
  <c r="W495" i="34"/>
  <c r="Y1472" i="34"/>
  <c r="Y1544" i="34"/>
  <c r="Y938" i="34"/>
  <c r="W1181" i="34"/>
  <c r="Y777" i="34"/>
  <c r="Y1834" i="34"/>
  <c r="Y1456" i="34"/>
  <c r="W938" i="34"/>
  <c r="W777" i="34"/>
  <c r="Y2489" i="34"/>
  <c r="W1398" i="34"/>
  <c r="W2489" i="34"/>
  <c r="Y1398" i="34"/>
  <c r="Y1832" i="34"/>
  <c r="W1911" i="34"/>
  <c r="Y1285" i="34"/>
  <c r="X1032" i="34"/>
  <c r="W884" i="34"/>
  <c r="W847" i="34"/>
  <c r="W829" i="34"/>
  <c r="Y364" i="34"/>
  <c r="W1544" i="34"/>
  <c r="W1630" i="34"/>
  <c r="W1552" i="34"/>
  <c r="Y1899" i="34"/>
  <c r="Y390" i="34"/>
  <c r="W1678" i="34"/>
  <c r="W923" i="34"/>
  <c r="W1899" i="34"/>
  <c r="W1654" i="34"/>
  <c r="W1315" i="34"/>
  <c r="Y1181" i="34"/>
  <c r="W2003" i="34"/>
  <c r="Y1963" i="34"/>
  <c r="Y231" i="34"/>
  <c r="W231" i="34"/>
  <c r="W1963" i="34"/>
  <c r="W1662" i="34"/>
  <c r="W850" i="34"/>
  <c r="Y850" i="34"/>
  <c r="W1809" i="34"/>
  <c r="Y1160" i="34"/>
  <c r="W1160" i="34"/>
  <c r="Y702" i="34"/>
  <c r="Y1862" i="34"/>
  <c r="Y1979" i="34"/>
  <c r="W702" i="34"/>
  <c r="W1862" i="34"/>
  <c r="W1638" i="34"/>
  <c r="W1979" i="34"/>
  <c r="X2014" i="34"/>
  <c r="Y257" i="34"/>
  <c r="X1949" i="34"/>
  <c r="Y1949" i="34"/>
  <c r="X2072" i="34"/>
  <c r="X1025" i="34"/>
  <c r="Y2214" i="34"/>
  <c r="W2214" i="34"/>
  <c r="X1013" i="34"/>
  <c r="X1061" i="34"/>
  <c r="Y2034" i="34"/>
  <c r="Y2173" i="34"/>
  <c r="Y229" i="34"/>
  <c r="Y1457" i="34"/>
  <c r="X1457" i="34"/>
  <c r="X1058" i="34"/>
  <c r="Y2172" i="34"/>
  <c r="X1441" i="34"/>
  <c r="Y1465" i="34"/>
  <c r="X1465" i="34"/>
  <c r="Y1209" i="34"/>
  <c r="X1030" i="34"/>
  <c r="Y2017" i="34"/>
  <c r="X2017" i="34"/>
  <c r="X1046" i="34"/>
  <c r="Y2220" i="34"/>
  <c r="X1458" i="34"/>
  <c r="Y2165" i="34"/>
  <c r="Y2181" i="34"/>
  <c r="Y2180" i="34"/>
  <c r="Y2204" i="34"/>
  <c r="Y2148" i="34"/>
  <c r="Y2212" i="34"/>
  <c r="Y1527" i="34"/>
  <c r="X1527" i="34"/>
  <c r="X1618" i="34"/>
  <c r="Y1618" i="34"/>
  <c r="X1580" i="34"/>
  <c r="Y1580" i="34"/>
  <c r="Y1844" i="34"/>
  <c r="X1844" i="34"/>
  <c r="W986" i="34"/>
  <c r="Y986" i="34"/>
  <c r="Y1692" i="34"/>
  <c r="X1692" i="34"/>
  <c r="Y1511" i="34"/>
  <c r="X1511" i="34"/>
  <c r="X1684" i="34"/>
  <c r="Y1684" i="34"/>
  <c r="X1660" i="34"/>
  <c r="Y1660" i="34"/>
  <c r="W2127" i="34"/>
  <c r="Y2127" i="34"/>
  <c r="Y1274" i="34"/>
  <c r="X1274" i="34"/>
  <c r="Y1470" i="34"/>
  <c r="X1470" i="34"/>
  <c r="W1107" i="34"/>
  <c r="Y1107" i="34"/>
  <c r="Y1792" i="34"/>
  <c r="X1792" i="34"/>
  <c r="X2115" i="34"/>
  <c r="W2115" i="34"/>
  <c r="W444" i="34"/>
  <c r="Y444" i="34"/>
  <c r="Y1505" i="34"/>
  <c r="X1505" i="34"/>
  <c r="Y1016" i="34"/>
  <c r="X1016" i="34"/>
  <c r="W1430" i="34"/>
  <c r="Y1430" i="34"/>
  <c r="X1546" i="34"/>
  <c r="Y1546" i="34"/>
  <c r="X1276" i="34"/>
  <c r="Y1276" i="34"/>
  <c r="W2213" i="34"/>
  <c r="Y2213" i="34"/>
  <c r="W2200" i="34"/>
  <c r="X2200" i="34"/>
  <c r="Y1501" i="34"/>
  <c r="X1501" i="34"/>
  <c r="X1056" i="34"/>
  <c r="Y1056" i="34"/>
  <c r="Y1726" i="34"/>
  <c r="X1726" i="34"/>
  <c r="Y1798" i="34"/>
  <c r="X1798" i="34"/>
  <c r="X1503" i="34"/>
  <c r="Y1503" i="34"/>
  <c r="X1006" i="34"/>
  <c r="Y1006" i="34"/>
  <c r="X1592" i="34"/>
  <c r="Y1592" i="34"/>
  <c r="Y1718" i="34"/>
  <c r="X1718" i="34"/>
  <c r="X1563" i="34"/>
  <c r="Y1563" i="34"/>
  <c r="Y1658" i="34"/>
  <c r="X1658" i="34"/>
  <c r="X1547" i="34"/>
  <c r="Y1547" i="34"/>
  <c r="W525" i="34"/>
  <c r="Y525" i="34"/>
  <c r="X2167" i="34"/>
  <c r="Y1723" i="34"/>
  <c r="X1723" i="34"/>
  <c r="Y1033" i="34"/>
  <c r="X1033" i="34"/>
  <c r="X1636" i="34"/>
  <c r="Y1636" i="34"/>
  <c r="W2058" i="34"/>
  <c r="Y2058" i="34"/>
  <c r="Y1952" i="34"/>
  <c r="X1952" i="34"/>
  <c r="W493" i="34"/>
  <c r="Y493" i="34"/>
  <c r="Y1806" i="34"/>
  <c r="X1806" i="34"/>
  <c r="W2074" i="34"/>
  <c r="Y2074" i="34"/>
  <c r="W1929" i="34"/>
  <c r="Y1929" i="34"/>
  <c r="X1701" i="34"/>
  <c r="Y1701" i="34"/>
  <c r="X1651" i="34"/>
  <c r="Y1651" i="34"/>
  <c r="W1901" i="34"/>
  <c r="Y1901" i="34"/>
  <c r="W1865" i="34"/>
  <c r="Y1865" i="34"/>
  <c r="Y1273" i="34"/>
  <c r="X1273" i="34"/>
  <c r="X1645" i="34"/>
  <c r="Y1645" i="34"/>
  <c r="W2106" i="34"/>
  <c r="Y2106" i="34"/>
  <c r="W2061" i="34"/>
  <c r="X1725" i="34"/>
  <c r="Y1725" i="34"/>
  <c r="W1392" i="34"/>
  <c r="Y1392" i="34"/>
  <c r="Y1625" i="34"/>
  <c r="X1625" i="34"/>
  <c r="Y1047" i="34"/>
  <c r="X1047" i="34"/>
  <c r="X2102" i="34"/>
  <c r="W2102" i="34"/>
  <c r="X1655" i="34"/>
  <c r="Y1655" i="34"/>
  <c r="Y1668" i="34"/>
  <c r="X1668" i="34"/>
  <c r="W2488" i="34"/>
  <c r="Y2488" i="34"/>
  <c r="Y1280" i="34"/>
  <c r="X1280" i="34"/>
  <c r="Y1848" i="34"/>
  <c r="X1848" i="34"/>
  <c r="W1981" i="34"/>
  <c r="Y1981" i="34"/>
  <c r="Y1324" i="34"/>
  <c r="X1324" i="34"/>
  <c r="Y1738" i="34"/>
  <c r="X1738" i="34"/>
  <c r="Y1626" i="34"/>
  <c r="X1626" i="34"/>
  <c r="Y1463" i="34"/>
  <c r="X1463" i="34"/>
  <c r="X1637" i="34"/>
  <c r="Y1637" i="34"/>
  <c r="X2154" i="34"/>
  <c r="W1498" i="34"/>
  <c r="Y1498" i="34"/>
  <c r="W486" i="34"/>
  <c r="Y486" i="34"/>
  <c r="W1217" i="34"/>
  <c r="Y1217" i="34"/>
  <c r="Y1271" i="34"/>
  <c r="X1271" i="34"/>
  <c r="X2094" i="34"/>
  <c r="W2094" i="34"/>
  <c r="Y1236" i="34"/>
  <c r="Y1319" i="34"/>
  <c r="X1319" i="34"/>
  <c r="W1967" i="34"/>
  <c r="X1586" i="34"/>
  <c r="Y1586" i="34"/>
  <c r="Y1567" i="34"/>
  <c r="X1567" i="34"/>
  <c r="W1477" i="34"/>
  <c r="Y1477" i="34"/>
  <c r="X1450" i="34"/>
  <c r="Y1450" i="34"/>
  <c r="W315" i="34"/>
  <c r="Y315" i="34"/>
  <c r="Y1937" i="34"/>
  <c r="X1937" i="34"/>
  <c r="W1873" i="34"/>
  <c r="Y1873" i="34"/>
  <c r="W902" i="34"/>
  <c r="Y902" i="34"/>
  <c r="W232" i="34"/>
  <c r="Y232" i="34"/>
  <c r="X1722" i="34"/>
  <c r="Y1722" i="34"/>
  <c r="X1619" i="34"/>
  <c r="Y1619" i="34"/>
  <c r="W1320" i="34"/>
  <c r="Y1320" i="34"/>
  <c r="Y1839" i="34"/>
  <c r="X1839" i="34"/>
  <c r="X1657" i="34"/>
  <c r="Y1657" i="34"/>
  <c r="Y1451" i="34"/>
  <c r="X1451" i="34"/>
  <c r="W368" i="34"/>
  <c r="Y368" i="34"/>
  <c r="Y1495" i="34"/>
  <c r="X1495" i="34"/>
  <c r="X1060" i="34"/>
  <c r="Y1060" i="34"/>
  <c r="W1415" i="34"/>
  <c r="Y1415" i="34"/>
  <c r="X1752" i="34"/>
  <c r="Y1752" i="34"/>
  <c r="X996" i="34"/>
  <c r="Y996" i="34"/>
  <c r="W1931" i="34"/>
  <c r="X1781" i="34"/>
  <c r="Y1781" i="34"/>
  <c r="Y1474" i="34"/>
  <c r="X1474" i="34"/>
  <c r="Y1766" i="34"/>
  <c r="X1766" i="34"/>
  <c r="Y1012" i="34"/>
  <c r="X1012" i="34"/>
  <c r="Y1068" i="34"/>
  <c r="X1068" i="34"/>
  <c r="Y2160" i="34"/>
  <c r="W1428" i="34"/>
  <c r="Y1428" i="34"/>
  <c r="Y1665" i="34"/>
  <c r="X1665" i="34"/>
  <c r="X1460" i="34"/>
  <c r="Y1460" i="34"/>
  <c r="W926" i="34"/>
  <c r="Y926" i="34"/>
  <c r="X1689" i="34"/>
  <c r="Y1689" i="34"/>
  <c r="X1022" i="34"/>
  <c r="Y1022" i="34"/>
  <c r="W1433" i="34"/>
  <c r="Y1433" i="34"/>
  <c r="W1361" i="34"/>
  <c r="Y1361" i="34"/>
  <c r="Y1813" i="34"/>
  <c r="X1813" i="34"/>
  <c r="Y1486" i="34"/>
  <c r="X1486" i="34"/>
  <c r="Y1516" i="34"/>
  <c r="X1516" i="34"/>
  <c r="X2113" i="34"/>
  <c r="W498" i="34"/>
  <c r="Y498" i="34"/>
  <c r="W1058" i="34"/>
  <c r="Y1058" i="34"/>
  <c r="Y1611" i="34"/>
  <c r="X1611" i="34"/>
  <c r="W1333" i="34"/>
  <c r="Y1333" i="34"/>
  <c r="W506" i="34"/>
  <c r="Y506" i="34"/>
  <c r="W483" i="34"/>
  <c r="Y483" i="34"/>
  <c r="Y1545" i="34"/>
  <c r="X1545" i="34"/>
  <c r="X2015" i="34"/>
  <c r="Y2015" i="34"/>
  <c r="W1964" i="34"/>
  <c r="Y1964" i="34"/>
  <c r="X1506" i="34"/>
  <c r="Y1506" i="34"/>
  <c r="W1880" i="34"/>
  <c r="Y1880" i="34"/>
  <c r="W2485" i="34"/>
  <c r="Y2485" i="34"/>
  <c r="X1939" i="34"/>
  <c r="Y1939" i="34"/>
  <c r="Y1300" i="34"/>
  <c r="X1300" i="34"/>
  <c r="X1040" i="34"/>
  <c r="Y1040" i="34"/>
  <c r="Y1316" i="34"/>
  <c r="X1316" i="34"/>
  <c r="X1958" i="34"/>
  <c r="Y1958" i="34"/>
  <c r="X1551" i="34"/>
  <c r="Y1551" i="34"/>
  <c r="W1023" i="34"/>
  <c r="Y1023" i="34"/>
  <c r="Y1763" i="34"/>
  <c r="X1763" i="34"/>
  <c r="Y1590" i="34"/>
  <c r="X1590" i="34"/>
  <c r="Y1641" i="34"/>
  <c r="X1641" i="34"/>
  <c r="X2091" i="34"/>
  <c r="Y1482" i="34"/>
  <c r="X1482" i="34"/>
  <c r="W1336" i="34"/>
  <c r="Y1336" i="34"/>
  <c r="Y1303" i="34"/>
  <c r="X1303" i="34"/>
  <c r="X1705" i="34"/>
  <c r="Y1705" i="34"/>
  <c r="Y1508" i="34"/>
  <c r="X1508" i="34"/>
  <c r="Y1801" i="34"/>
  <c r="X1801" i="34"/>
  <c r="X1287" i="34"/>
  <c r="Y1287" i="34"/>
  <c r="W1032" i="34"/>
  <c r="Y1032" i="34"/>
  <c r="Y1018" i="34"/>
  <c r="X1018" i="34"/>
  <c r="Y1728" i="34"/>
  <c r="X1728" i="34"/>
  <c r="Y2085" i="34"/>
  <c r="X2085" i="34"/>
  <c r="Y1447" i="34"/>
  <c r="X1447" i="34"/>
  <c r="Y1375" i="34"/>
  <c r="W1375" i="34"/>
  <c r="W322" i="34"/>
  <c r="Y322" i="34"/>
  <c r="Y1306" i="34"/>
  <c r="X1306" i="34"/>
  <c r="Y1052" i="34"/>
  <c r="X1052" i="34"/>
  <c r="Y445" i="34"/>
  <c r="W445" i="34"/>
  <c r="Y1494" i="34"/>
  <c r="X1494" i="34"/>
  <c r="X1791" i="34"/>
  <c r="Y1791" i="34"/>
  <c r="Y1003" i="34"/>
  <c r="X1003" i="34"/>
  <c r="Y1955" i="34"/>
  <c r="X1955" i="34"/>
  <c r="W191" i="34"/>
  <c r="Y191" i="34"/>
  <c r="Y1210" i="34"/>
  <c r="Y1304" i="34"/>
  <c r="X1304" i="34"/>
  <c r="W2144" i="34"/>
  <c r="W828" i="34"/>
  <c r="Y828" i="34"/>
  <c r="X1466" i="34"/>
  <c r="Y1466" i="34"/>
  <c r="X1811" i="34"/>
  <c r="Y1811" i="34"/>
  <c r="Y1526" i="34"/>
  <c r="X1526" i="34"/>
  <c r="X1014" i="34"/>
  <c r="Y1014" i="34"/>
  <c r="Y1761" i="34"/>
  <c r="X1761" i="34"/>
  <c r="Y1648" i="34"/>
  <c r="X1648" i="34"/>
  <c r="Y48" i="34"/>
  <c r="X1827" i="34"/>
  <c r="Y1827" i="34"/>
  <c r="Y1596" i="34"/>
  <c r="X1596" i="34"/>
  <c r="Y1656" i="34"/>
  <c r="X1656" i="34"/>
  <c r="X992" i="34"/>
  <c r="Y992" i="34"/>
  <c r="W1400" i="34"/>
  <c r="Y1400" i="34"/>
  <c r="Y1027" i="34"/>
  <c r="X1027" i="34"/>
  <c r="Y425" i="34"/>
  <c r="W425" i="34"/>
  <c r="X1298" i="34"/>
  <c r="Y1298" i="34"/>
  <c r="Y1034" i="34"/>
  <c r="X1034" i="34"/>
  <c r="W2021" i="34"/>
  <c r="Y2021" i="34"/>
  <c r="W502" i="34"/>
  <c r="Y502" i="34"/>
  <c r="Y1843" i="34"/>
  <c r="X1843" i="34"/>
  <c r="W1953" i="34"/>
  <c r="Y1524" i="34"/>
  <c r="X1524" i="34"/>
  <c r="X1942" i="34"/>
  <c r="Y1942" i="34"/>
  <c r="Y1735" i="34"/>
  <c r="X1735" i="34"/>
  <c r="Y1822" i="34"/>
  <c r="X1822" i="34"/>
  <c r="Y1328" i="34"/>
  <c r="X1328" i="34"/>
  <c r="W1978" i="34"/>
  <c r="Y1978" i="34"/>
  <c r="W994" i="34"/>
  <c r="Y994" i="34"/>
  <c r="W1957" i="34"/>
  <c r="X1574" i="34"/>
  <c r="Y2121" i="34"/>
  <c r="Y1604" i="34"/>
  <c r="X1604" i="34"/>
  <c r="X1968" i="34"/>
  <c r="Y1968" i="34"/>
  <c r="W2119" i="34"/>
  <c r="Y2119" i="34"/>
  <c r="W1422" i="34"/>
  <c r="Y1422" i="34"/>
  <c r="Y2018" i="34"/>
  <c r="X2018" i="34"/>
  <c r="Y1795" i="34"/>
  <c r="X1795" i="34"/>
  <c r="W2189" i="34"/>
  <c r="Y2189" i="34"/>
  <c r="Y1523" i="34"/>
  <c r="X1523" i="34"/>
  <c r="Y997" i="34"/>
  <c r="X997" i="34"/>
  <c r="W2066" i="34"/>
  <c r="Y2066" i="34"/>
  <c r="Y1716" i="34"/>
  <c r="X1716" i="34"/>
  <c r="X1631" i="34"/>
  <c r="Y1631" i="34"/>
  <c r="Y1672" i="34"/>
  <c r="X1672" i="34"/>
  <c r="Y1310" i="34"/>
  <c r="X1310" i="34"/>
  <c r="Y1484" i="34"/>
  <c r="X1484" i="34"/>
  <c r="W1069" i="34"/>
  <c r="Y1069" i="34"/>
  <c r="Y1664" i="34"/>
  <c r="X1664" i="34"/>
  <c r="W233" i="34"/>
  <c r="Y233" i="34"/>
  <c r="Y1793" i="34"/>
  <c r="X1793" i="34"/>
  <c r="X1555" i="34"/>
  <c r="Y1555" i="34"/>
  <c r="Y1758" i="34"/>
  <c r="X1758" i="34"/>
  <c r="Y1842" i="34"/>
  <c r="X1842" i="34"/>
  <c r="W2246" i="34"/>
  <c r="Y2246" i="34"/>
  <c r="W2224" i="34"/>
  <c r="Y2224" i="34"/>
  <c r="Y258" i="34"/>
  <c r="W1889" i="34"/>
  <c r="Y1889" i="34"/>
  <c r="W1293" i="34"/>
  <c r="Y1293" i="34"/>
  <c r="Y1679" i="34"/>
  <c r="X1679" i="34"/>
  <c r="W2238" i="34"/>
  <c r="Y2238" i="34"/>
  <c r="W448" i="34"/>
  <c r="Y448" i="34"/>
  <c r="Y1756" i="34"/>
  <c r="X1756" i="34"/>
  <c r="Y1713" i="34"/>
  <c r="X1713" i="34"/>
  <c r="W353" i="34"/>
  <c r="Y353" i="34"/>
  <c r="X1530" i="34"/>
  <c r="Y1530" i="34"/>
  <c r="Y1935" i="34"/>
  <c r="X1935" i="34"/>
  <c r="Y1986" i="34"/>
  <c r="X1986" i="34"/>
  <c r="W2205" i="34"/>
  <c r="Y2205" i="34"/>
  <c r="Y1043" i="34"/>
  <c r="X1043" i="34"/>
  <c r="Y1812" i="34"/>
  <c r="X1812" i="34"/>
  <c r="Y1959" i="34"/>
  <c r="X1959" i="34"/>
  <c r="W999" i="34"/>
  <c r="Y999" i="34"/>
  <c r="Y1789" i="34"/>
  <c r="X1789" i="34"/>
  <c r="Y1695" i="34"/>
  <c r="X1695" i="34"/>
  <c r="W63" i="34"/>
  <c r="Y63" i="34"/>
  <c r="Y1522" i="34"/>
  <c r="X1522" i="34"/>
  <c r="Y1295" i="34"/>
  <c r="X1295" i="34"/>
  <c r="X1292" i="34"/>
  <c r="Y1292" i="34"/>
  <c r="W2030" i="34"/>
  <c r="X2030" i="34"/>
  <c r="W1218" i="34"/>
  <c r="W1317" i="34"/>
  <c r="Y1317" i="34"/>
  <c r="W910" i="34"/>
  <c r="Y910" i="34"/>
  <c r="Y1782" i="34"/>
  <c r="X1782" i="34"/>
  <c r="Y1932" i="34"/>
  <c r="X1932" i="34"/>
  <c r="Y1647" i="34"/>
  <c r="X1647" i="34"/>
  <c r="X1606" i="34"/>
  <c r="Y1606" i="34"/>
  <c r="X2183" i="34"/>
  <c r="Y1452" i="34"/>
  <c r="X1452" i="34"/>
  <c r="Y1576" i="34"/>
  <c r="X1576" i="34"/>
  <c r="X1731" i="34"/>
  <c r="Y1731" i="34"/>
  <c r="X1640" i="34"/>
  <c r="Y1640" i="34"/>
  <c r="Y1700" i="34"/>
  <c r="X1700" i="34"/>
  <c r="X1481" i="34"/>
  <c r="Y1481" i="34"/>
  <c r="Y1444" i="34"/>
  <c r="X1444" i="34"/>
  <c r="W436" i="34"/>
  <c r="Y436" i="34"/>
  <c r="Y226" i="34"/>
  <c r="W226" i="34"/>
  <c r="W542" i="34"/>
  <c r="Y542" i="34"/>
  <c r="Y1629" i="34"/>
  <c r="X1629" i="34"/>
  <c r="X1614" i="34"/>
  <c r="Y1614" i="34"/>
  <c r="Y882" i="34"/>
  <c r="W882" i="34"/>
  <c r="Y1595" i="34"/>
  <c r="X1595" i="34"/>
  <c r="Y1579" i="34"/>
  <c r="X1579" i="34"/>
  <c r="X1652" i="34"/>
  <c r="Y1652" i="34"/>
  <c r="X1480" i="34"/>
  <c r="Y1480" i="34"/>
  <c r="W963" i="34"/>
  <c r="Y963" i="34"/>
  <c r="Y1770" i="34"/>
  <c r="X1770" i="34"/>
  <c r="X1605" i="34"/>
  <c r="Y1605" i="34"/>
  <c r="Y1255" i="34"/>
  <c r="X1255" i="34"/>
  <c r="W821" i="34"/>
  <c r="Y821" i="34"/>
  <c r="W1309" i="34"/>
  <c r="Y1309" i="34"/>
  <c r="Y1741" i="34"/>
  <c r="X1741" i="34"/>
  <c r="X1499" i="34"/>
  <c r="Y1499" i="34"/>
  <c r="Y1639" i="34"/>
  <c r="X1639" i="34"/>
  <c r="Y1830" i="34"/>
  <c r="X1830" i="34"/>
  <c r="X1745" i="34"/>
  <c r="Y1745" i="34"/>
  <c r="Y1790" i="34"/>
  <c r="X1790" i="34"/>
  <c r="Y1297" i="34"/>
  <c r="X1297" i="34"/>
  <c r="W1201" i="34"/>
  <c r="Y1201" i="34"/>
  <c r="Y1620" i="34"/>
  <c r="X1620" i="34"/>
  <c r="Y2012" i="34"/>
  <c r="X2012" i="34"/>
  <c r="W1988" i="34"/>
  <c r="Y1669" i="34"/>
  <c r="X1669" i="34"/>
  <c r="Y1351" i="34"/>
  <c r="W1351" i="34"/>
  <c r="X2128" i="34"/>
  <c r="W2002" i="34"/>
  <c r="Y2002" i="34"/>
  <c r="W1269" i="34"/>
  <c r="Y1269" i="34"/>
  <c r="X1644" i="34"/>
  <c r="Y1644" i="34"/>
  <c r="Y1940" i="34"/>
  <c r="X1940" i="34"/>
  <c r="X1617" i="34"/>
  <c r="Y1617" i="34"/>
  <c r="X1502" i="34"/>
  <c r="Y1502" i="34"/>
  <c r="Y1847" i="34"/>
  <c r="X1847" i="34"/>
  <c r="Y1311" i="34"/>
  <c r="X1311" i="34"/>
  <c r="W2216" i="34"/>
  <c r="X2216" i="34"/>
  <c r="W1769" i="34"/>
  <c r="Y1769" i="34"/>
  <c r="Y1733" i="34"/>
  <c r="X1733" i="34"/>
  <c r="W722" i="34"/>
  <c r="Y722" i="34"/>
  <c r="Y1663" i="34"/>
  <c r="X1663" i="34"/>
  <c r="Y1479" i="34"/>
  <c r="X1479" i="34"/>
  <c r="W2007" i="34"/>
  <c r="Y1838" i="34"/>
  <c r="X1838" i="34"/>
  <c r="X1739" i="34"/>
  <c r="Y1739" i="34"/>
  <c r="Y1624" i="34"/>
  <c r="X1624" i="34"/>
  <c r="W1436" i="34"/>
  <c r="Y1436" i="34"/>
  <c r="X1478" i="34"/>
  <c r="Y1478" i="34"/>
  <c r="Y297" i="34"/>
  <c r="Y260" i="34"/>
  <c r="W260" i="34"/>
  <c r="Y1852" i="34"/>
  <c r="X1852" i="34"/>
  <c r="X1805" i="34"/>
  <c r="Y1805" i="34"/>
  <c r="Y1446" i="34"/>
  <c r="X1446" i="34"/>
  <c r="Y1613" i="34"/>
  <c r="X1613" i="34"/>
  <c r="Y1667" i="34"/>
  <c r="X1667" i="34"/>
  <c r="X1610" i="34"/>
  <c r="Y1610" i="34"/>
  <c r="X1500" i="34"/>
  <c r="Y1500" i="34"/>
  <c r="X1609" i="34"/>
  <c r="Y1609" i="34"/>
  <c r="Y1487" i="34"/>
  <c r="X1487" i="34"/>
  <c r="Y1541" i="34"/>
  <c r="X1541" i="34"/>
  <c r="Y2013" i="34"/>
  <c r="X2013" i="34"/>
  <c r="X1601" i="34"/>
  <c r="Y1601" i="34"/>
  <c r="Y1598" i="34"/>
  <c r="X1598" i="34"/>
  <c r="Y1035" i="34"/>
  <c r="X1035" i="34"/>
  <c r="Y1850" i="34"/>
  <c r="X1850" i="34"/>
  <c r="W2142" i="34"/>
  <c r="X1488" i="34"/>
  <c r="Y1488" i="34"/>
  <c r="W1998" i="34"/>
  <c r="Y1998" i="34"/>
  <c r="W1260" i="34"/>
  <c r="X1260" i="34"/>
  <c r="Y1514" i="34"/>
  <c r="X1514" i="34"/>
  <c r="W313" i="34"/>
  <c r="Y313" i="34"/>
  <c r="Y1633" i="34"/>
  <c r="X1633" i="34"/>
  <c r="W1973" i="34"/>
  <c r="Y1973" i="34"/>
  <c r="W377" i="34"/>
  <c r="Y377" i="34"/>
  <c r="Y1549" i="34"/>
  <c r="X1549" i="34"/>
  <c r="W1856" i="34"/>
  <c r="Y1856" i="34"/>
  <c r="Y1531" i="34"/>
  <c r="X1531" i="34"/>
  <c r="Y1538" i="34"/>
  <c r="X1538" i="34"/>
  <c r="Y2188" i="34"/>
  <c r="Y1237" i="34"/>
  <c r="Y1676" i="34"/>
  <c r="X1676" i="34"/>
  <c r="Y689" i="34"/>
  <c r="W689" i="34"/>
  <c r="W1885" i="34"/>
  <c r="Y1885" i="34"/>
  <c r="W1314" i="34"/>
  <c r="Y1314" i="34"/>
  <c r="W1441" i="34"/>
  <c r="Y1441" i="34"/>
  <c r="Y1608" i="34"/>
  <c r="X1608" i="34"/>
  <c r="X1933" i="34"/>
  <c r="Y1933" i="34"/>
  <c r="Y1483" i="34"/>
  <c r="X1483" i="34"/>
  <c r="W1362" i="34"/>
  <c r="Y1362" i="34"/>
  <c r="X1281" i="34"/>
  <c r="Y1281" i="34"/>
  <c r="X1954" i="34"/>
  <c r="Y1954" i="34"/>
  <c r="W2090" i="34"/>
  <c r="Y1836" i="34"/>
  <c r="X1836" i="34"/>
  <c r="Y1535" i="34"/>
  <c r="X1535" i="34"/>
  <c r="Y1024" i="34"/>
  <c r="X1024" i="34"/>
  <c r="W2197" i="34"/>
  <c r="Y2197" i="34"/>
  <c r="Y1475" i="34"/>
  <c r="X1475" i="34"/>
  <c r="W442" i="34"/>
  <c r="Y442" i="34"/>
  <c r="W934" i="34"/>
  <c r="Y934" i="34"/>
  <c r="X1509" i="34"/>
  <c r="Y1509" i="34"/>
  <c r="X1066" i="34"/>
  <c r="Y1066" i="34"/>
  <c r="W987" i="34"/>
  <c r="Y987" i="34"/>
  <c r="Y1649" i="34"/>
  <c r="X1649" i="34"/>
  <c r="Y1704" i="34"/>
  <c r="X1704" i="34"/>
  <c r="Y1007" i="34"/>
  <c r="X1007" i="34"/>
  <c r="X1615" i="34"/>
  <c r="Y1615" i="34"/>
  <c r="Y1493" i="34"/>
  <c r="X1493" i="34"/>
  <c r="W2045" i="34"/>
  <c r="Y2045" i="34"/>
  <c r="Y1938" i="34"/>
  <c r="X1938" i="34"/>
  <c r="W1936" i="34"/>
  <c r="X1686" i="34"/>
  <c r="Y1686" i="34"/>
  <c r="Y1344" i="34"/>
  <c r="W1344" i="34"/>
  <c r="Y1198" i="34"/>
  <c r="W1198" i="34"/>
  <c r="X1941" i="34"/>
  <c r="Y1941" i="34"/>
  <c r="Y1308" i="34"/>
  <c r="X1308" i="34"/>
  <c r="Y2164" i="34"/>
  <c r="W361" i="34"/>
  <c r="Y361" i="34"/>
  <c r="W262" i="34"/>
  <c r="Y1491" i="34"/>
  <c r="X1491" i="34"/>
  <c r="W148" i="34"/>
  <c r="Y148" i="34"/>
  <c r="Y1702" i="34"/>
  <c r="X1702" i="34"/>
  <c r="W2208" i="34"/>
  <c r="X2208" i="34"/>
  <c r="W1013" i="34"/>
  <c r="Y1013" i="34"/>
  <c r="Y2187" i="34"/>
  <c r="X2187" i="34"/>
  <c r="Y1814" i="34"/>
  <c r="X1814" i="34"/>
  <c r="Y1072" i="34"/>
  <c r="X1072" i="34"/>
  <c r="X1961" i="34"/>
  <c r="Y1961" i="34"/>
  <c r="Y1438" i="34"/>
  <c r="X1438" i="34"/>
  <c r="X1685" i="34"/>
  <c r="Y1685" i="34"/>
  <c r="X1558" i="34"/>
  <c r="Y989" i="34"/>
  <c r="X989" i="34"/>
  <c r="Y1913" i="34"/>
  <c r="W1913" i="34"/>
  <c r="W1277" i="34"/>
  <c r="Y1277" i="34"/>
  <c r="X1727" i="34"/>
  <c r="Y1727" i="34"/>
  <c r="W1354" i="34"/>
  <c r="Y1354" i="34"/>
  <c r="Y2142" i="34"/>
  <c r="W862" i="34"/>
  <c r="Y862" i="34"/>
  <c r="W751" i="34"/>
  <c r="Y751" i="34"/>
  <c r="W510" i="34"/>
  <c r="Y510" i="34"/>
  <c r="X1449" i="34"/>
  <c r="Y1449" i="34"/>
  <c r="W906" i="34"/>
  <c r="Y906" i="34"/>
  <c r="W1370" i="34"/>
  <c r="Y1370" i="34"/>
  <c r="Y1634" i="34"/>
  <c r="X1634" i="34"/>
  <c r="Y1736" i="34"/>
  <c r="X1736" i="34"/>
  <c r="Y1635" i="34"/>
  <c r="X1635" i="34"/>
  <c r="W1881" i="34"/>
  <c r="Y1881" i="34"/>
  <c r="W428" i="34"/>
  <c r="Y428" i="34"/>
  <c r="X1671" i="34"/>
  <c r="Y1671" i="34"/>
  <c r="X1696" i="34"/>
  <c r="Y1696" i="34"/>
  <c r="Y1534" i="34"/>
  <c r="X1534" i="34"/>
  <c r="W2135" i="34"/>
  <c r="Y2135" i="34"/>
  <c r="X1587" i="34"/>
  <c r="Y1587" i="34"/>
  <c r="W1448" i="34"/>
  <c r="Y1448" i="34"/>
  <c r="Y1851" i="34"/>
  <c r="X1851" i="34"/>
  <c r="X1569" i="34"/>
  <c r="Y1569" i="34"/>
  <c r="W1088" i="34"/>
  <c r="Y1088" i="34"/>
  <c r="W602" i="34"/>
  <c r="Y602" i="34"/>
  <c r="Y1677" i="34"/>
  <c r="X1677" i="34"/>
  <c r="W1853" i="34"/>
  <c r="Y1853" i="34"/>
  <c r="Y1666" i="34"/>
  <c r="X1666" i="34"/>
  <c r="Y1573" i="34"/>
  <c r="X1573" i="34"/>
  <c r="Y1821" i="34"/>
  <c r="X1821" i="34"/>
  <c r="Y1578" i="34"/>
  <c r="X1578" i="34"/>
  <c r="Y1021" i="34"/>
  <c r="X1021" i="34"/>
  <c r="Y1602" i="34"/>
  <c r="X1602" i="34"/>
  <c r="W1130" i="34"/>
  <c r="Y1130" i="34"/>
  <c r="Y1473" i="34"/>
  <c r="X1473" i="34"/>
  <c r="W1029" i="34"/>
  <c r="Y1029" i="34"/>
  <c r="W1440" i="34"/>
  <c r="Y1440" i="34"/>
  <c r="Y1290" i="34"/>
  <c r="X1290" i="34"/>
  <c r="Y1687" i="34"/>
  <c r="X1687" i="34"/>
  <c r="W1330" i="34"/>
  <c r="Y1330" i="34"/>
  <c r="Y1490" i="34"/>
  <c r="X1490" i="34"/>
  <c r="W2245" i="34"/>
  <c r="W1259" i="34"/>
  <c r="Y1259" i="34"/>
  <c r="W2221" i="34"/>
  <c r="Y2221" i="34"/>
  <c r="X1533" i="34"/>
  <c r="Y1533" i="34"/>
  <c r="W395" i="34"/>
  <c r="Y395" i="34"/>
  <c r="W369" i="34"/>
  <c r="W1408" i="34"/>
  <c r="Y1408" i="34"/>
  <c r="Y1642" i="34"/>
  <c r="X1642" i="34"/>
  <c r="Y1898" i="34"/>
  <c r="W1898" i="34"/>
  <c r="W1334" i="34"/>
  <c r="Y1334" i="34"/>
  <c r="Y1591" i="34"/>
  <c r="X1591" i="34"/>
  <c r="X1264" i="34"/>
  <c r="W1264" i="34"/>
  <c r="W1435" i="34"/>
  <c r="Y1435" i="34"/>
  <c r="Y1909" i="34"/>
  <c r="W1909" i="34"/>
  <c r="W1369" i="34"/>
  <c r="Y1369" i="34"/>
  <c r="X1589" i="34"/>
  <c r="Y1589" i="34"/>
  <c r="W1458" i="34"/>
  <c r="Y1458" i="34"/>
  <c r="Y653" i="34"/>
  <c r="W653" i="34"/>
  <c r="Y1710" i="34"/>
  <c r="X1710" i="34"/>
  <c r="W2093" i="34"/>
  <c r="X2093" i="34"/>
  <c r="W1373" i="34"/>
  <c r="Y1373" i="34"/>
  <c r="X1849" i="34"/>
  <c r="Y1849" i="34"/>
  <c r="Y1010" i="34"/>
  <c r="W1010" i="34"/>
  <c r="Y1557" i="34"/>
  <c r="X1557" i="34"/>
  <c r="W1869" i="34"/>
  <c r="Y1869" i="34"/>
  <c r="Y1581" i="34"/>
  <c r="X1581" i="34"/>
  <c r="X1455" i="34"/>
  <c r="Y1455" i="34"/>
  <c r="W200" i="34"/>
  <c r="Y200" i="34"/>
  <c r="X1485" i="34"/>
  <c r="Y1485" i="34"/>
  <c r="W2059" i="34"/>
  <c r="X2059" i="34"/>
  <c r="Y2061" i="34"/>
  <c r="Y928" i="34"/>
  <c r="W335" i="34"/>
  <c r="Y335" i="34"/>
  <c r="Y1943" i="34"/>
  <c r="X1943" i="34"/>
  <c r="Y1272" i="34"/>
  <c r="X1272" i="34"/>
  <c r="Y1568" i="34"/>
  <c r="X1568" i="34"/>
  <c r="Y1616" i="34"/>
  <c r="X1616" i="34"/>
  <c r="X1507" i="34"/>
  <c r="Y1507" i="34"/>
  <c r="X2109" i="34"/>
  <c r="W2109" i="34"/>
  <c r="W2026" i="34"/>
  <c r="Y2026" i="34"/>
  <c r="W1053" i="34"/>
  <c r="Y1053" i="34"/>
  <c r="Y2248" i="34"/>
  <c r="W2248" i="34"/>
  <c r="Y1561" i="34"/>
  <c r="X1561" i="34"/>
  <c r="Y1284" i="34"/>
  <c r="X1284" i="34"/>
  <c r="Y1462" i="34"/>
  <c r="X1462" i="34"/>
  <c r="Y1694" i="34"/>
  <c r="X1694" i="34"/>
  <c r="X1529" i="34"/>
  <c r="Y1529" i="34"/>
  <c r="X1751" i="34"/>
  <c r="X2011" i="34"/>
  <c r="Y2011" i="34"/>
  <c r="W1720" i="34"/>
  <c r="Y1720" i="34"/>
  <c r="W1339" i="34"/>
  <c r="Y1339" i="34"/>
  <c r="Y1714" i="34"/>
  <c r="X1714" i="34"/>
  <c r="X1062" i="34"/>
  <c r="Y1062" i="34"/>
  <c r="Y380" i="34"/>
  <c r="W1402" i="34"/>
  <c r="Y1402" i="34"/>
  <c r="W756" i="34"/>
  <c r="Y756" i="34"/>
  <c r="Y1841" i="34"/>
  <c r="X1841" i="34"/>
  <c r="Y2005" i="34"/>
  <c r="X2005" i="34"/>
  <c r="Y358" i="34"/>
  <c r="Y1453" i="34"/>
  <c r="X1453" i="34"/>
  <c r="Y1288" i="34"/>
  <c r="X1288" i="34"/>
  <c r="X1445" i="34"/>
  <c r="Y1445" i="34"/>
  <c r="X2175" i="34"/>
  <c r="Y230" i="34"/>
  <c r="W230" i="34"/>
  <c r="W2070" i="34"/>
  <c r="X2070" i="34"/>
  <c r="X1571" i="34"/>
  <c r="Y1571" i="34"/>
  <c r="Y1202" i="34"/>
  <c r="X1519" i="34"/>
  <c r="Y1519" i="34"/>
  <c r="W961" i="34"/>
  <c r="Y961" i="34"/>
  <c r="Y1747" i="34"/>
  <c r="X1747" i="34"/>
  <c r="Y2136" i="34"/>
  <c r="X2136" i="34"/>
  <c r="X1643" i="34"/>
  <c r="Y1643" i="34"/>
  <c r="W2014" i="34"/>
  <c r="Y2014" i="34"/>
  <c r="Y1675" i="34"/>
  <c r="X1675" i="34"/>
  <c r="W494" i="34"/>
  <c r="Y494" i="34"/>
  <c r="Y1819" i="34"/>
  <c r="X1819" i="34"/>
  <c r="W1905" i="34"/>
  <c r="Y1905" i="34"/>
  <c r="X1469" i="34"/>
  <c r="Y1469" i="34"/>
  <c r="Y2237" i="34"/>
  <c r="Y1322" i="34"/>
  <c r="X1322" i="34"/>
  <c r="Y1816" i="34"/>
  <c r="X1816" i="34"/>
  <c r="X1239" i="34"/>
  <c r="Y1239" i="34"/>
  <c r="Y1772" i="34"/>
  <c r="X1772" i="34"/>
  <c r="X1628" i="34"/>
  <c r="Y1628" i="34"/>
  <c r="X1734" i="34"/>
  <c r="Y1734" i="34"/>
  <c r="W2098" i="34"/>
  <c r="Y2098" i="34"/>
  <c r="W1990" i="34"/>
  <c r="Y1990" i="34"/>
  <c r="Y1707" i="34"/>
  <c r="X1707" i="34"/>
  <c r="Y1673" i="34"/>
  <c r="X1673" i="34"/>
  <c r="X1970" i="34"/>
  <c r="Y1970" i="34"/>
  <c r="Y1767" i="34"/>
  <c r="X1767" i="34"/>
  <c r="X1000" i="34"/>
  <c r="Y1000" i="34"/>
  <c r="Y1786" i="34"/>
  <c r="X1786" i="34"/>
  <c r="Y2069" i="34"/>
  <c r="W2082" i="34"/>
  <c r="Y2082" i="34"/>
  <c r="Y1632" i="34"/>
  <c r="X1632" i="34"/>
  <c r="Y1559" i="34"/>
  <c r="W1559" i="34"/>
  <c r="Y1784" i="34"/>
  <c r="X1784" i="34"/>
  <c r="X1600" i="34"/>
  <c r="Y1600" i="34"/>
  <c r="W2086" i="34"/>
  <c r="X2086" i="34"/>
  <c r="X1588" i="34"/>
  <c r="Y1588" i="34"/>
  <c r="Y1991" i="34"/>
  <c r="W1991" i="34"/>
  <c r="Y1282" i="34"/>
  <c r="X1282" i="34"/>
  <c r="X1008" i="34"/>
  <c r="Y1008" i="34"/>
  <c r="X1612" i="34"/>
  <c r="Y1612" i="34"/>
  <c r="Y1467" i="34"/>
  <c r="X1467" i="34"/>
  <c r="Y1055" i="34"/>
  <c r="X1055" i="34"/>
  <c r="Y1800" i="34"/>
  <c r="X1800" i="34"/>
  <c r="X1833" i="34"/>
  <c r="Y1833" i="34"/>
  <c r="Y1443" i="34"/>
  <c r="X1443" i="34"/>
  <c r="W1338" i="34"/>
  <c r="Y1338" i="34"/>
  <c r="Y1621" i="34"/>
  <c r="X1621" i="34"/>
  <c r="Y1709" i="34"/>
  <c r="X1709" i="34"/>
  <c r="X1065" i="34"/>
  <c r="Y1065" i="34"/>
  <c r="W1015" i="34"/>
  <c r="Y1015" i="34"/>
  <c r="Y1296" i="34"/>
  <c r="X1296" i="34"/>
  <c r="Y1550" i="34"/>
  <c r="X1550" i="34"/>
  <c r="X1454" i="34"/>
  <c r="Y1454" i="34"/>
  <c r="X1759" i="34"/>
  <c r="Y1759" i="34"/>
  <c r="X1442" i="34"/>
  <c r="Y1442" i="34"/>
  <c r="W1342" i="34"/>
  <c r="Y1342" i="34"/>
  <c r="X1773" i="34"/>
  <c r="Y1773" i="34"/>
  <c r="Y1603" i="34"/>
  <c r="X1603" i="34"/>
  <c r="Y1768" i="34"/>
  <c r="X1768" i="34"/>
  <c r="X1513" i="34"/>
  <c r="Y1513" i="34"/>
  <c r="Y1459" i="34"/>
  <c r="X1459" i="34"/>
  <c r="Y1026" i="34"/>
  <c r="X1026" i="34"/>
  <c r="W2062" i="34"/>
  <c r="X2062" i="34"/>
  <c r="Y2062" i="34"/>
  <c r="Y1607" i="34"/>
  <c r="X1607" i="34"/>
  <c r="Y894" i="34"/>
  <c r="W894" i="34"/>
  <c r="X1661" i="34"/>
  <c r="Y1661" i="34"/>
  <c r="X1489" i="34"/>
  <c r="Y1489" i="34"/>
  <c r="Y1312" i="34"/>
  <c r="X1312" i="34"/>
  <c r="Y2228" i="34"/>
  <c r="Y1650" i="34"/>
  <c r="X1650" i="34"/>
  <c r="W2269" i="34"/>
  <c r="Y2269" i="34"/>
  <c r="Y270" i="34"/>
  <c r="W270" i="34"/>
  <c r="W2050" i="34"/>
  <c r="Y2050" i="34"/>
  <c r="Y1730" i="34"/>
  <c r="X1730" i="34"/>
  <c r="W2006" i="34"/>
  <c r="W1944" i="34"/>
  <c r="Y1765" i="34"/>
  <c r="X1765" i="34"/>
  <c r="W1917" i="34"/>
  <c r="Y1917" i="34"/>
  <c r="Y1439" i="34"/>
  <c r="X1439" i="34"/>
  <c r="Y1070" i="34"/>
  <c r="X1070" i="34"/>
  <c r="Y1594" i="34"/>
  <c r="X1594" i="34"/>
  <c r="Y1302" i="34"/>
  <c r="X1302" i="34"/>
  <c r="X1437" i="34"/>
  <c r="Y1437" i="34"/>
  <c r="W1096" i="34"/>
  <c r="Y1096" i="34"/>
  <c r="W1912" i="34"/>
  <c r="Y1912" i="34"/>
  <c r="X1325" i="34"/>
  <c r="Y1325" i="34"/>
  <c r="Y300" i="34"/>
  <c r="X1518" i="34"/>
  <c r="Y1518" i="34"/>
  <c r="Y1543" i="34"/>
  <c r="X1543" i="34"/>
  <c r="Y1532" i="34"/>
  <c r="X1532" i="34"/>
  <c r="Y1057" i="34"/>
  <c r="X1057" i="34"/>
  <c r="Y1787" i="34"/>
  <c r="X1787" i="34"/>
  <c r="Y1653" i="34"/>
  <c r="X1653" i="34"/>
  <c r="X1471" i="34"/>
  <c r="Y1471" i="34"/>
  <c r="W916" i="34"/>
  <c r="Y916" i="34"/>
  <c r="W189" i="34"/>
  <c r="Y189" i="34"/>
  <c r="W1061" i="34"/>
  <c r="Y1061" i="34"/>
  <c r="W193" i="34"/>
  <c r="Y193" i="34"/>
  <c r="Y1743" i="34"/>
  <c r="X1743" i="34"/>
  <c r="W1030" i="34"/>
  <c r="Y1030" i="34"/>
  <c r="X1755" i="34"/>
  <c r="Y1755" i="34"/>
  <c r="Y2019" i="34"/>
  <c r="X2019" i="34"/>
  <c r="W1245" i="34"/>
  <c r="Y1969" i="34"/>
  <c r="X1969" i="34"/>
  <c r="W501" i="34"/>
  <c r="Y501" i="34"/>
  <c r="X1553" i="34"/>
  <c r="Y1553" i="34"/>
  <c r="X1956" i="34"/>
  <c r="Y1956" i="34"/>
  <c r="Y1824" i="34"/>
  <c r="X1824" i="34"/>
  <c r="Y2079" i="34"/>
  <c r="W2079" i="34"/>
  <c r="W889" i="34"/>
  <c r="Y889" i="34"/>
  <c r="Y1521" i="34"/>
  <c r="X1521" i="34"/>
  <c r="Y1975" i="34"/>
  <c r="W1975" i="34"/>
  <c r="W746" i="34"/>
  <c r="Y746" i="34"/>
  <c r="W1268" i="34"/>
  <c r="Y1268" i="34"/>
  <c r="W509" i="34"/>
  <c r="Y509" i="34"/>
  <c r="Y1682" i="34"/>
  <c r="X1682" i="34"/>
  <c r="X1510" i="34"/>
  <c r="Y1510" i="34"/>
  <c r="X1674" i="34"/>
  <c r="Y1674" i="34"/>
  <c r="X1525" i="34"/>
  <c r="Y1525" i="34"/>
  <c r="W1376" i="34"/>
  <c r="Y1376" i="34"/>
  <c r="Y1826" i="34"/>
  <c r="X1826" i="34"/>
  <c r="W1046" i="34"/>
  <c r="Y1046" i="34"/>
  <c r="W1432" i="34"/>
  <c r="Y1432" i="34"/>
  <c r="X1750" i="34"/>
  <c r="Y1750" i="34"/>
  <c r="Y1279" i="34"/>
  <c r="X1279" i="34"/>
  <c r="W1972" i="34"/>
  <c r="Y1972" i="34"/>
  <c r="W1412" i="34"/>
  <c r="Y1412" i="34"/>
  <c r="Y1785" i="34"/>
  <c r="X1785" i="34"/>
  <c r="X1041" i="34"/>
  <c r="Y1041" i="34"/>
  <c r="Y2196" i="34"/>
  <c r="X1220" i="34"/>
  <c r="X1774" i="34"/>
  <c r="W1381" i="34"/>
  <c r="Y1381" i="34"/>
  <c r="W939" i="34"/>
  <c r="Y939" i="34"/>
  <c r="Y1599" i="34"/>
  <c r="X1599" i="34"/>
  <c r="W1960" i="34"/>
  <c r="Y1054" i="34"/>
  <c r="X1054" i="34"/>
  <c r="Y1831" i="34"/>
  <c r="X1831" i="34"/>
  <c r="X1537" i="34"/>
  <c r="Y1537" i="34"/>
  <c r="Y376" i="34"/>
  <c r="W376" i="34"/>
  <c r="Y1706" i="34"/>
  <c r="X1706" i="34"/>
  <c r="Y1565" i="34"/>
  <c r="X1565" i="34"/>
  <c r="Y1042" i="34"/>
  <c r="X1042" i="34"/>
  <c r="Y1597" i="34"/>
  <c r="X1597" i="34"/>
  <c r="W908" i="34"/>
  <c r="Y908" i="34"/>
  <c r="X1818" i="34"/>
  <c r="Y1818" i="34"/>
  <c r="Y1583" i="34"/>
  <c r="X1583" i="34"/>
  <c r="W1017" i="34"/>
  <c r="Y1017" i="34"/>
  <c r="X2138" i="34"/>
  <c r="X1327" i="34"/>
  <c r="Y1327" i="34"/>
  <c r="W1461" i="34"/>
  <c r="Y1461" i="34"/>
  <c r="Y1835" i="34"/>
  <c r="X1835" i="34"/>
  <c r="W1476" i="34"/>
  <c r="Y1476" i="34"/>
  <c r="W1087" i="34"/>
  <c r="Y1087" i="34"/>
  <c r="W497" i="34"/>
  <c r="Y497" i="34"/>
  <c r="Y1305" i="34"/>
  <c r="X1305" i="34"/>
  <c r="Y278" i="34"/>
  <c r="W278" i="34"/>
  <c r="X1698" i="34"/>
  <c r="Y1698" i="34"/>
  <c r="X1584" i="34"/>
  <c r="Y1584" i="34"/>
  <c r="Y991" i="34"/>
  <c r="X991" i="34"/>
  <c r="W990" i="34"/>
  <c r="Y990" i="34"/>
  <c r="Y1803" i="34"/>
  <c r="X1803" i="34"/>
  <c r="W1225" i="34"/>
  <c r="Y1225" i="34"/>
  <c r="W1025" i="34"/>
  <c r="Y1025" i="34"/>
  <c r="Y1517" i="34"/>
  <c r="X1517" i="34"/>
  <c r="Y1468" i="34"/>
  <c r="X1468" i="34"/>
  <c r="W2230" i="34"/>
  <c r="Y1566" i="34"/>
  <c r="X1566" i="34"/>
  <c r="W1352" i="34"/>
  <c r="Y1352" i="34"/>
  <c r="Y1064" i="34"/>
  <c r="Y154" i="34"/>
  <c r="W1200" i="34"/>
  <c r="W389" i="34"/>
  <c r="W2170" i="34"/>
  <c r="Y1233" i="34"/>
  <c r="Y2133" i="34"/>
  <c r="W1267" i="34"/>
  <c r="W2141" i="34"/>
  <c r="Y379" i="34"/>
  <c r="W1208" i="34"/>
  <c r="Y1966" i="34"/>
  <c r="X1966" i="34"/>
  <c r="W2178" i="34"/>
  <c r="W374" i="34"/>
  <c r="Y1258" i="34"/>
  <c r="W931" i="34"/>
  <c r="W2152" i="34"/>
  <c r="W227" i="34"/>
  <c r="Y1948" i="34"/>
  <c r="X1948" i="34"/>
  <c r="W2162" i="34"/>
  <c r="W299" i="34"/>
  <c r="Y50" i="34"/>
  <c r="Y49" i="34"/>
  <c r="Y518" i="34" l="1"/>
  <c r="Y459" i="34"/>
  <c r="W21" i="34"/>
  <c r="W2075" i="34"/>
  <c r="W518" i="34"/>
  <c r="W459" i="34"/>
  <c r="Y522" i="34"/>
  <c r="Y463" i="34"/>
  <c r="W995" i="34"/>
  <c r="W1037" i="34"/>
  <c r="W1036" i="34"/>
  <c r="X2075" i="34"/>
  <c r="X21" i="34"/>
  <c r="W1050" i="34"/>
  <c r="W1051" i="34"/>
  <c r="W522" i="34"/>
  <c r="W463" i="34"/>
  <c r="Y995" i="34"/>
  <c r="Y1037" i="34"/>
  <c r="Y1036" i="34"/>
  <c r="Y688" i="34"/>
  <c r="Y712" i="34"/>
  <c r="W536" i="34"/>
  <c r="W477" i="34"/>
  <c r="X1051" i="34"/>
  <c r="X1050" i="34"/>
  <c r="W712" i="34"/>
  <c r="W688" i="34"/>
  <c r="Y1051" i="34"/>
  <c r="Y1050" i="34"/>
  <c r="Y180" i="34"/>
  <c r="Y181" i="34"/>
  <c r="Y536" i="34"/>
  <c r="Y477" i="34"/>
  <c r="W181" i="34"/>
  <c r="W180" i="34"/>
  <c r="Y1918" i="34"/>
  <c r="Y923" i="34"/>
  <c r="Y2072" i="34"/>
  <c r="W2072" i="34"/>
  <c r="Y1260" i="34"/>
  <c r="Y2094" i="34"/>
  <c r="Y2109" i="34"/>
  <c r="Y2102" i="34"/>
  <c r="Y2200" i="34"/>
  <c r="Y1264" i="34"/>
  <c r="Y2059" i="34"/>
  <c r="Y2006" i="34"/>
  <c r="X2006" i="34"/>
  <c r="Y2093" i="34"/>
  <c r="Y2216" i="34"/>
  <c r="W2085" i="34"/>
  <c r="Y2091" i="34"/>
  <c r="W2091" i="34"/>
  <c r="Y2113" i="34"/>
  <c r="W2113" i="34"/>
  <c r="W2128" i="34"/>
  <c r="Y2128" i="34"/>
  <c r="W2183" i="34"/>
  <c r="Y2183" i="34"/>
  <c r="X1953" i="34"/>
  <c r="Y1953" i="34"/>
  <c r="Y1960" i="34"/>
  <c r="X1960" i="34"/>
  <c r="W2136" i="34"/>
  <c r="W1239" i="34"/>
  <c r="W1255" i="34"/>
  <c r="W2053" i="34"/>
  <c r="W2187" i="34"/>
  <c r="Y2007" i="34"/>
  <c r="X2007" i="34"/>
  <c r="W2138" i="34"/>
  <c r="Y2138" i="34"/>
  <c r="Y1220" i="34"/>
  <c r="W1220" i="34"/>
  <c r="X1936" i="34"/>
  <c r="Y1936" i="34"/>
  <c r="X1931" i="34"/>
  <c r="Y1931" i="34"/>
  <c r="Y2086" i="34"/>
  <c r="Y2070" i="34"/>
  <c r="Y1988" i="34"/>
  <c r="X1988" i="34"/>
  <c r="X1967" i="34"/>
  <c r="Y1967" i="34"/>
  <c r="X1944" i="34"/>
  <c r="Y1944" i="34"/>
  <c r="W2175" i="34"/>
  <c r="Y2175" i="34"/>
  <c r="Y2208" i="34"/>
  <c r="Y1957" i="34"/>
  <c r="X1957" i="34"/>
  <c r="W2167" i="34"/>
  <c r="Y2167" i="34"/>
  <c r="Y2115" i="34"/>
  <c r="Y2053" i="34"/>
  <c r="Y2030" i="34"/>
  <c r="W2154" i="34"/>
  <c r="Y2154" i="34"/>
  <c r="Y2075" i="34" l="1"/>
  <c r="Y21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Подбор" description="Соединение с запросом &quot;Подбор&quot; в книге." type="5" refreshedVersion="8" background="1" saveData="1">
    <dbPr connection="Provider=Microsoft.Mashup.OleDb.1;Data Source=$Workbook$;Location=Подбор;Extended Properties=&quot;&quot;" command="SELECT * FROM [Подбор]"/>
  </connection>
</connections>
</file>

<file path=xl/sharedStrings.xml><?xml version="1.0" encoding="utf-8"?>
<sst xmlns="http://schemas.openxmlformats.org/spreadsheetml/2006/main" count="20434" uniqueCount="7651">
  <si>
    <t>Наименование товара</t>
  </si>
  <si>
    <t>Артикул</t>
  </si>
  <si>
    <t>РРЦ</t>
  </si>
  <si>
    <t>.</t>
  </si>
  <si>
    <t>1. SIP-телефоны</t>
  </si>
  <si>
    <t>Yealink SIP-T30 SIP-телефон, 1 линия, С БП замена T19</t>
  </si>
  <si>
    <t>Yealink SIP-T30P SIP-телефон, 1 линия, Poe c БП замена T19P</t>
  </si>
  <si>
    <t>Yealink SIP-T31 SIP-телефон, 2 линии, с БП замена T21</t>
  </si>
  <si>
    <t>SIP-T31</t>
  </si>
  <si>
    <t>Yealink SIP-T31P SIP-телефон, 2 линии, Poe, с БП замена T21P</t>
  </si>
  <si>
    <t>Yealink SIP-T31G SIP-телефон, 2 линии, PoE, GigE, с БП  замена T23G</t>
  </si>
  <si>
    <t>SIP-T31G</t>
  </si>
  <si>
    <t xml:space="preserve">Акция </t>
  </si>
  <si>
    <t>Yealink SIP-T33G,4 линии,цветной экран, PoE, GigE, с БП замена T40G</t>
  </si>
  <si>
    <t>SIP-T33G</t>
  </si>
  <si>
    <t>Yealink SIP-T43U (12 аккаунтов, 2 порта USB, BLF,  PoE, GigE) без БП</t>
  </si>
  <si>
    <t>SIP-T43U</t>
  </si>
  <si>
    <t>Yealink SIP-T46U (цветной экран, 2 порта USB, 16 аккаунтов, BLF,  PoE, GigE) без БП</t>
  </si>
  <si>
    <t>SIP-T46U</t>
  </si>
  <si>
    <t>Yealink SIP-T48U (цветной сенсорный экран, 2 порта USB, 16 аккаунтов, BLF,  PoE, GigE) без БП</t>
  </si>
  <si>
    <t>SIP-T48U</t>
  </si>
  <si>
    <t>Yealink SIP-T53(12 аккаунтов, USB, GigE, Рое) без БП</t>
  </si>
  <si>
    <t>SIP-T53</t>
  </si>
  <si>
    <t>Yealink SIP-T53W(12 аккаунтов, Wi-Fi, Bluetooth, Рое) без БП</t>
  </si>
  <si>
    <t>SIP-T53W</t>
  </si>
  <si>
    <t>Yealink SIP-T54W (цветной сенсорный экран,16 аккаунтов,BLF,PoE,Wi-Fi,Bluetooth) без БП</t>
  </si>
  <si>
    <t>SIP-T54W</t>
  </si>
  <si>
    <t>Yealink SIP-T57W (цветной сенсорный экран,16 аккаунтов,BLF,PoE,Wi-Fi,Bluetooth) без БП</t>
  </si>
  <si>
    <t>SIP-T57W</t>
  </si>
  <si>
    <t>Yealink W56H DECT SIP-трубка</t>
  </si>
  <si>
    <t>W56H</t>
  </si>
  <si>
    <t>Yealink W59R DECT SIP-трубка</t>
  </si>
  <si>
    <t>W59R</t>
  </si>
  <si>
    <t xml:space="preserve">Yealink W80B DECT, базовая станция, микросота DECT, PoE </t>
  </si>
  <si>
    <t>W80B-updated</t>
  </si>
  <si>
    <t>Yealink W80DM DECT,контроллер, микросота DECT, до 30 базовых станций, до 100 устройств, до 100 вызовов, PoE</t>
  </si>
  <si>
    <t>W80DM</t>
  </si>
  <si>
    <t>Yealink VP59, без БП</t>
  </si>
  <si>
    <t>VP59</t>
  </si>
  <si>
    <t xml:space="preserve">Yealink CP930W </t>
  </si>
  <si>
    <t>CP930W</t>
  </si>
  <si>
    <t xml:space="preserve">Yealink CP930W-Base Yealink конференц-телефон </t>
  </si>
  <si>
    <t>CP930W-Base</t>
  </si>
  <si>
    <t>Yealink CP700 UC, USB, Bluetooth, встроенная батарея, 2 встроенных микрофона</t>
  </si>
  <si>
    <t>Yealink CP700 with dongle UC, USB, Bluetooth, встроенная батарея, 2 встроенных микрофона, BT50 в комплекте</t>
  </si>
  <si>
    <t>Yealink CP900 UC, USB, Bluetooth, встроенная батарея, 6 встроенных микрофонов</t>
  </si>
  <si>
    <t>CP900 UC</t>
  </si>
  <si>
    <t>Yealink CP900 with dongle UC, USB, Bluetooth, встроенная батарея, 6 встроенных микрофонов, BT50 в комплекте</t>
  </si>
  <si>
    <t>X2P</t>
  </si>
  <si>
    <t>X210i</t>
  </si>
  <si>
    <t xml:space="preserve">2.Аксессуары </t>
  </si>
  <si>
    <t>Yealink BT41 Bluetooth V4.1 USB-адаптер</t>
  </si>
  <si>
    <t>BT41</t>
  </si>
  <si>
    <t>Yealink CPN10 для телефона CP860, шт переходник</t>
  </si>
  <si>
    <t>CPN10</t>
  </si>
  <si>
    <t>Yealink CAM50 USB-камера для телефонов SIP-T58V(A), шт</t>
  </si>
  <si>
    <t>Yealink WF50 WiFi-адаптер Yealink</t>
  </si>
  <si>
    <t>WF50</t>
  </si>
  <si>
    <t>Yealink EXP43 модуль расширения с LCD для телефонов</t>
  </si>
  <si>
    <t>EXP43</t>
  </si>
  <si>
    <t>Yealink EXP50 с LCD для телефонов SIP-T58V(A), SIP-T56A</t>
  </si>
  <si>
    <t>EXP50</t>
  </si>
  <si>
    <t>Yealink RT30 DECT-репитер для  SIP- телефонов W52P/W60P/W41P</t>
  </si>
  <si>
    <t>RT30</t>
  </si>
  <si>
    <t>Yealink CPE80, дополнительный микрофон для CP860</t>
  </si>
  <si>
    <t>CPE80</t>
  </si>
  <si>
    <t>Yealink DD10K — DECT-адаптер для SIP-T41S и SIP-T42S</t>
  </si>
  <si>
    <t>DD10K</t>
  </si>
  <si>
    <t>Yealink EHS36 адаптер для беспроводных гарнитур Plantronics/Jabra для телефонов T28P/T26P</t>
  </si>
  <si>
    <t>EHS36</t>
  </si>
  <si>
    <t>Yealink EHS40 USB адаптер для беспроводных гарнитур Plantronics/Jabra</t>
  </si>
  <si>
    <t>EHS40</t>
  </si>
  <si>
    <t>Yealink Защитный чехол для W53H</t>
  </si>
  <si>
    <t>Защитный чехол для W53H</t>
  </si>
  <si>
    <t>Yealink Кронштейн для крепления на стену модуля расширения EXP40</t>
  </si>
  <si>
    <t>Yealink Кронштейн для крепления на стену телефона SIP-T46G/SIP-T48G</t>
  </si>
  <si>
    <t>Yealink Кронштейн для крепления на стену телефонов  SIP-T42G и SIP-T41P</t>
  </si>
  <si>
    <t>Кронштейн для T42X/T41X</t>
  </si>
  <si>
    <t>Yealink CPE90 дополнительные проводные микрофоны 2шт. для CP960</t>
  </si>
  <si>
    <t>UH36 Mono-Teams</t>
  </si>
  <si>
    <t>UH36 Mono-UC</t>
  </si>
  <si>
    <t>VT Проводная гарнитура VT1000 RJ9(03), Моно, Узкополосный звук</t>
  </si>
  <si>
    <t>VT1000 RJ9(03)</t>
  </si>
  <si>
    <t>VT Проводная гарнитура VT1000-D RJ9(03), Дуо, Узкополосный звук</t>
  </si>
  <si>
    <t>VT1000-D RJ9(03)</t>
  </si>
  <si>
    <t>VT Проводная гарнитура VT1000-D USB, Дуо Узкополосный звук</t>
  </si>
  <si>
    <t>VT1000-D USB</t>
  </si>
  <si>
    <t>VT Проводная гарнитура VT5000 QD(P)-RJ9(03), Моно, Узкополосный звук, QD, переходник QD-RJ09(03)</t>
  </si>
  <si>
    <t>VT Проводная гарнитура VT5000-D QD(P)-RJ9(03), Дуо, Узкополосный звук, QD, переходник QD-RJ09(03)</t>
  </si>
  <si>
    <t>VT5000-D QD(P)-RJ9(03)</t>
  </si>
  <si>
    <t>VT Проводная гарнитура VT6200 QD(P)-RJ9(03), Моно, HD звук, QD, переходник QD-RJ09(03)</t>
  </si>
  <si>
    <t>VT6200 QD(P)-RJ9(03)</t>
  </si>
  <si>
    <t>VT Проводная гарнитура VT6200-D QD(P)-RJ9(03), Дуо, HD звук, QD, переходник QD-RJ09(03)</t>
  </si>
  <si>
    <t>VT6200-D QD(P)-RJ9(03)</t>
  </si>
  <si>
    <t>VT Проводная гарнитура VT6200-D, Дуо, HD звук, USB</t>
  </si>
  <si>
    <t>VT Проводная гарнитура VT6200, Моно, HD звук, USB</t>
  </si>
  <si>
    <t>VT6200 USB</t>
  </si>
  <si>
    <t>VT Беспроводная гарнитура VT9500-D, Дуо, HD звук, 10м Bluetooth</t>
  </si>
  <si>
    <t>VT9500-D</t>
  </si>
  <si>
    <t>VT Беспроводная гарнитура VT9000, Моно, HD звук, 150м DECT, для телефона</t>
  </si>
  <si>
    <t>VT9000</t>
  </si>
  <si>
    <t>VT Беспроводная гарнитура VT9400, Моно, HD звук, 150м DECT, для компьютера и телефона</t>
  </si>
  <si>
    <t>VT9400</t>
  </si>
  <si>
    <t>6. ШЛЮЗЫ FXO FXS</t>
  </si>
  <si>
    <t>Yeastar TA100 VoIP-шлюз, 1*FXS</t>
  </si>
  <si>
    <t>TA100</t>
  </si>
  <si>
    <t>Yeastar TA200 VoIP-шлюз, 2*FXS</t>
  </si>
  <si>
    <t>TA200</t>
  </si>
  <si>
    <t>Yeastar TA400 VoIP-шлюз, 4*FXS</t>
  </si>
  <si>
    <t>TA400</t>
  </si>
  <si>
    <t>Yeastar TA800 VoIP-шлюз, 8*FXS</t>
  </si>
  <si>
    <t>TA800</t>
  </si>
  <si>
    <t>Yeastar TA1600 VoIP-шлюз, 16*FXS</t>
  </si>
  <si>
    <t>TA1600</t>
  </si>
  <si>
    <t>Yeastar TA2400 VoIP-шлюз, 24*FXS</t>
  </si>
  <si>
    <t>TA2400</t>
  </si>
  <si>
    <t>Yeastar TA3200 VoIP-шлюз, 32*FXS</t>
  </si>
  <si>
    <t>TA3200</t>
  </si>
  <si>
    <t>Yeastar TA410 VoIP-шлюз, 4*FXO</t>
  </si>
  <si>
    <t>TA410</t>
  </si>
  <si>
    <t>Yeastar TA810 VoIP-шлюз, 8*FXO</t>
  </si>
  <si>
    <t>TA810</t>
  </si>
  <si>
    <t>Yeastar TA1610 VoIP-шлюз, 16*FXO</t>
  </si>
  <si>
    <t>TA1610</t>
  </si>
  <si>
    <t>7. IP-АТС и Интерфейсные платы</t>
  </si>
  <si>
    <t>Yeastar S20, поддержка FXO, FXS, GSM, BRI, (запись разговора)</t>
  </si>
  <si>
    <t>S20</t>
  </si>
  <si>
    <t>Yeastar S50, PRI, MFC R2, SS7, поддержка FXO, FXS, GSM, BRI (запись разговора)</t>
  </si>
  <si>
    <t>S50</t>
  </si>
  <si>
    <t>Yeastar GSM модуль расширения на 1 GSM-канал</t>
  </si>
  <si>
    <t>GSM</t>
  </si>
  <si>
    <t>Yeastar B2 модуль расширения на 2 BRI-порта</t>
  </si>
  <si>
    <t>B2</t>
  </si>
  <si>
    <t>Yeastar O2 модуль расширения на 2 FXO</t>
  </si>
  <si>
    <t>O2</t>
  </si>
  <si>
    <t>Yeastar S2 модуль расширения на 2 FXS</t>
  </si>
  <si>
    <t>S2</t>
  </si>
  <si>
    <t>Yeastar SO модуль расширения на 1 FXS + 1 FXO</t>
  </si>
  <si>
    <t>SO</t>
  </si>
  <si>
    <t>Yeastar UMTS модуль расширения на 1 UMTS  порт</t>
  </si>
  <si>
    <t>UMTS</t>
  </si>
  <si>
    <t>Yeastar D30 на 100 пользователей и 30 вызовов</t>
  </si>
  <si>
    <t>Yeastar EX08 на 4 слота под модули S2, O2, SO, GSM/UMTS, B2</t>
  </si>
  <si>
    <t>EX08</t>
  </si>
  <si>
    <t>Yeastar EX30 на 1 поток E1</t>
  </si>
  <si>
    <t>EX30</t>
  </si>
  <si>
    <t>Yeastar Remote Management на 1 дополнительное подключение</t>
  </si>
  <si>
    <t>Yeastar TG100 VoIP-GSM шлюз на 1 GSM-канал</t>
  </si>
  <si>
    <t>TG100</t>
  </si>
  <si>
    <t>Yeastar TG200 VoIP-GSM шлюз на 2 GSM-канала</t>
  </si>
  <si>
    <t>TG200</t>
  </si>
  <si>
    <t>Yeastar TG400 VoIP-GSM шлюз на 4 GSM-канала</t>
  </si>
  <si>
    <t>TG400</t>
  </si>
  <si>
    <t>Yeastar TG800 VoIP-GSM шлюз на 8 GSM-каналов</t>
  </si>
  <si>
    <t>TG800</t>
  </si>
  <si>
    <t>TG1600</t>
  </si>
  <si>
    <t>Yeastar TE 100 NeoGate VoIP- PRI  шлюз на 1 E1 канал</t>
  </si>
  <si>
    <t>TE100</t>
  </si>
  <si>
    <t>Yeastar TE 200 NeoGate VoIP- PRI  шлюз на 2 E1 канал</t>
  </si>
  <si>
    <t>TE200</t>
  </si>
  <si>
    <t>i20S</t>
  </si>
  <si>
    <t>i33V</t>
  </si>
  <si>
    <t>WiFi точки доступа</t>
  </si>
  <si>
    <t>WI-AC150</t>
  </si>
  <si>
    <t>WI-AP215</t>
  </si>
  <si>
    <t>WI-AP217</t>
  </si>
  <si>
    <t>WiFi мосты</t>
  </si>
  <si>
    <t>WI-PS305G v2</t>
  </si>
  <si>
    <t>WI-PS308G v2</t>
  </si>
  <si>
    <t>WI-PMS310GF-Alien</t>
  </si>
  <si>
    <t>WI-PMS320GF</t>
  </si>
  <si>
    <t>WI-PS310GF-I v2</t>
  </si>
  <si>
    <t>WI-PMS305GF-I</t>
  </si>
  <si>
    <t>WI-PMS306GF-I</t>
  </si>
  <si>
    <t>WI-PMS312GF-I v2</t>
  </si>
  <si>
    <t>Коммутаторы без PoE</t>
  </si>
  <si>
    <t>WI-SG105</t>
  </si>
  <si>
    <t>WI-MS310GF</t>
  </si>
  <si>
    <t>WI-MS318GF</t>
  </si>
  <si>
    <t>WI-MS326GF</t>
  </si>
  <si>
    <t>WI-POE31-48V</t>
  </si>
  <si>
    <t>WI-POE51-48V</t>
  </si>
  <si>
    <t>WI-POE31-24V</t>
  </si>
  <si>
    <t>WI-POE51-24V</t>
  </si>
  <si>
    <t>WI-POE55-48V-60W</t>
  </si>
  <si>
    <t>WI-PS302G-UPS</t>
  </si>
  <si>
    <t>WI-PE31E</t>
  </si>
  <si>
    <t>WI-PE51E</t>
  </si>
  <si>
    <t>WI-08KIT</t>
  </si>
  <si>
    <t>ЦЕНА</t>
  </si>
  <si>
    <t>№</t>
  </si>
  <si>
    <t>Наименование</t>
  </si>
  <si>
    <t>ДИЛЕР</t>
  </si>
  <si>
    <t>M600-0010</t>
  </si>
  <si>
    <t>M400-0010</t>
  </si>
  <si>
    <t>VC800-Basic</t>
  </si>
  <si>
    <t>VP59-VCS Edition</t>
  </si>
  <si>
    <t>BYOD-BOX</t>
  </si>
  <si>
    <t>Camera Lens Privacy Cover for VC500</t>
  </si>
  <si>
    <t>Camera Lens Privacy Cover for VC500 (Шторка приватности на объектив для VC500/UVC50)</t>
  </si>
  <si>
    <t>Camera Lens Privacy Cover for VC800</t>
  </si>
  <si>
    <t>Camera Lens Privacy Cover for VC800 (Шторка приватности на объектив для VC800/VCC22/UVC80)</t>
  </si>
  <si>
    <t>VCC22</t>
  </si>
  <si>
    <t>WPP20</t>
  </si>
  <si>
    <t>Комплект беспроводных микрофонов CPW90 + DD10 (CPW90 -2 шт, DD10, AMS-1 год) для VC800/880/500/200</t>
  </si>
  <si>
    <t>VCR11 Remote Control</t>
  </si>
  <si>
    <t>Пульт ДУ VCR11 Remote Control</t>
  </si>
  <si>
    <t>VCR20</t>
  </si>
  <si>
    <t>TTD07-46TW</t>
  </si>
  <si>
    <t>TTL07-610TW</t>
  </si>
  <si>
    <t>VP59-VCS License</t>
  </si>
  <si>
    <t>VP59-VCS License (лицензия ВКС для VP59)</t>
  </si>
  <si>
    <t>VC800-16-site-License</t>
  </si>
  <si>
    <t>VC800-24-site-License</t>
  </si>
  <si>
    <t>yeastar.ipmatika.kz - полный прайс yeastar</t>
  </si>
  <si>
    <t>WI-PS306GF-UPS</t>
  </si>
  <si>
    <t>WI-POE11S-48V</t>
  </si>
  <si>
    <t>UVC20</t>
  </si>
  <si>
    <t>UVC20 (USB-видеокамера FHD 5МП EPTZ, встроенный микрофон, SmartLight, шторка, AMS 2 года)</t>
  </si>
  <si>
    <t>UVC84</t>
  </si>
  <si>
    <t>i51W</t>
  </si>
  <si>
    <t>i52W</t>
  </si>
  <si>
    <t>SIP-T30P</t>
  </si>
  <si>
    <t>S30852-H2315-R101</t>
  </si>
  <si>
    <t>S30852-H2314-R101</t>
  </si>
  <si>
    <t>FH2UPB</t>
  </si>
  <si>
    <t>FH2UPW</t>
  </si>
  <si>
    <t>YSL 107 0003</t>
  </si>
  <si>
    <t>YSL 107 0002</t>
  </si>
  <si>
    <t>YSL 108 0001</t>
  </si>
  <si>
    <t>YSL 108 0003</t>
  </si>
  <si>
    <t>YSL 108 0004</t>
  </si>
  <si>
    <t>YSL 108 0002</t>
  </si>
  <si>
    <t>YSL 108 0005</t>
  </si>
  <si>
    <t>VT6200-D USB</t>
  </si>
  <si>
    <t>WI-AP218AX</t>
  </si>
  <si>
    <t>WI-AP315</t>
  </si>
  <si>
    <t>LTE Роутеры</t>
  </si>
  <si>
    <t>VCS-TVMount2</t>
  </si>
  <si>
    <t>VCH51 (проводной коммутатор контента VCH51, кабели, AMS-1 год) для VC880/800/500/200/M400/M600/M800</t>
  </si>
  <si>
    <t>VCH51 Package</t>
  </si>
  <si>
    <t>UVC84-BYOD-050</t>
  </si>
  <si>
    <t>CTP18</t>
  </si>
  <si>
    <t>CTP18 (cенсорная панель управления для VC800/880/500/200/210/M800/M600/M400/A20/A30, AMS 2 года)</t>
  </si>
  <si>
    <t>5VDC.600mA</t>
  </si>
  <si>
    <t>5VDC.1.2A</t>
  </si>
  <si>
    <t>WI-AC105P</t>
  </si>
  <si>
    <t>BLT60</t>
  </si>
  <si>
    <t>Yealink BLT60 Световой индикатор занятости для гарнитур WH6x и USB-телефона MP50</t>
  </si>
  <si>
    <t>WHC60</t>
  </si>
  <si>
    <t>Yealink WHC60 Беспроводная зарядка-подставка для DECT-гарнитур WH66/WH67</t>
  </si>
  <si>
    <t>WH67 Teams</t>
  </si>
  <si>
    <t>Yealink WH67 Teams, Беспроводная, HD звук, 120м DECT, Шумоподав, Дисплей 4'', USB-хаб, Bluetooth</t>
  </si>
  <si>
    <t>WH67 UC</t>
  </si>
  <si>
    <t>Yealink WH67 UC, Беспроводная, HD звук, 120м DECT, Шумоподав, Дисплей 4'', USB-хаб, Bluetooth</t>
  </si>
  <si>
    <t>WH66 Dual Teams</t>
  </si>
  <si>
    <t>Yealink WH66 Dual Teams Дуо, Беспроводная, HD звук, 160м DECT, Шумоподав, Дисплей 4'', USB-хаб, Bluetooth</t>
  </si>
  <si>
    <t>WH66 Dual UC</t>
  </si>
  <si>
    <t>Yealink WH66 Dual UC Дуо, Беспроводная, HD звук, 160м DECT, Шумоподав, Дисплей 4'', USB-хаб, Bluetooth</t>
  </si>
  <si>
    <t>WH66 Mono Teams</t>
  </si>
  <si>
    <t>Yealink WH66 Mono Teams Моно, Беспроводная, HD звук, 160м DECT, Шумоподав, Дисплей 4'', USB-хаб, Bluetooth</t>
  </si>
  <si>
    <t>WH66 Mono UC</t>
  </si>
  <si>
    <t>Yealink WH66 Mono UC Моно, Беспроводная, HD звук, 160м DECT, Шумоподав, Дисплей 4'', USB-хаб, Bluetooth</t>
  </si>
  <si>
    <t>WH63 UC</t>
  </si>
  <si>
    <t>Yealink WH63 UC, Наушная, Беспроводная, HD звук, 160м DECT, Шумоподав, USB-хаб</t>
  </si>
  <si>
    <t>WH62 Dual UC</t>
  </si>
  <si>
    <t>Yealink WH62 Dual UC Дуо, Беспроводная, HD звук, 160м DECT, Шумоподав, USB-хаб</t>
  </si>
  <si>
    <t>WH62 Mono UC</t>
  </si>
  <si>
    <t>Yealink WH62 Mono UC Моно, Беспроводная, HD звук, 160м DECT, Шумоподав, USB-хаб</t>
  </si>
  <si>
    <t>UH34 Dual Teams</t>
  </si>
  <si>
    <t>Yealink UH34 Dual Teams Дуо, Проводная, HD звук, USB</t>
  </si>
  <si>
    <t>UH34 Mono Teams</t>
  </si>
  <si>
    <t>Yealink UH34 Mono Teams Моно, Проводная, HD звук, USB</t>
  </si>
  <si>
    <t>UH34 Dual UC</t>
  </si>
  <si>
    <t>Yealink UH34 Dual UC Дуо, Проводная, HD звук, USB</t>
  </si>
  <si>
    <t>UH34 Mono UC</t>
  </si>
  <si>
    <t>Yealink UH34 Mono UC Моно, Проводная, HD звук, USB</t>
  </si>
  <si>
    <t>UH34 Lite Dual Teams</t>
  </si>
  <si>
    <t>Yealink UH34 Lite Dual Teams Дуо, Проводная, HD звук, USB</t>
  </si>
  <si>
    <t>UH34 Lite Mono Teams</t>
  </si>
  <si>
    <t>Yealink UH34 Lite Mono Teams Моно, Проводная, HD звук, USB</t>
  </si>
  <si>
    <t>UH34 Lite Dual UC</t>
  </si>
  <si>
    <t>Yealink UH34 Lite Dual UC Дуо, Проводная, HD звук, USB</t>
  </si>
  <si>
    <t>UH34 Lite Mono UC</t>
  </si>
  <si>
    <t>Yealink UH34 Lite Mono UC Моно, Проводная, HD звук, USB</t>
  </si>
  <si>
    <t>YHS36 Dual</t>
  </si>
  <si>
    <t>Yealink YHS36 Dual Дуо, Проводная, HD звук, QD, RJ9</t>
  </si>
  <si>
    <t>YHS36 Mono</t>
  </si>
  <si>
    <t>Yealink YHS36 Mono Моно, Проводная, HD звук, QD, RJ9</t>
  </si>
  <si>
    <t>YHS34 Lite Dual</t>
  </si>
  <si>
    <t>Yealink YHS34 Lite Dual Дуо, Проводная, HD звук, QD, RJ9</t>
  </si>
  <si>
    <t>YHS34 Lite Mono</t>
  </si>
  <si>
    <t>Yealink YHS34 Lite Mono Моно, Проводная, HD звук, QD, RJ9</t>
  </si>
  <si>
    <t>YHS34 Dual</t>
  </si>
  <si>
    <t>Yealink YHS34 Dual Дуо, Проводная, HD звук, QD, RJ9</t>
  </si>
  <si>
    <t>YHS34 Mono</t>
  </si>
  <si>
    <t>Yealink YHS34 Mono Моно, Проводная, HD звук, QD, RJ9</t>
  </si>
  <si>
    <t>3. ГАРНИТУРЫ</t>
  </si>
  <si>
    <t>SIP-T55A-Teams</t>
  </si>
  <si>
    <t>Телефоны для Teams/Skype for Business</t>
  </si>
  <si>
    <t>WI-PS206GF-I</t>
  </si>
  <si>
    <t>WI-PMS310GF-UPS v2</t>
  </si>
  <si>
    <t>VT5000 QD(P)-RJ9(03)</t>
  </si>
  <si>
    <t>CPE90</t>
  </si>
  <si>
    <t>5VDC.2A</t>
  </si>
  <si>
    <t>12VDC.1A</t>
  </si>
  <si>
    <t>Wall mount EXP40</t>
  </si>
  <si>
    <t>Wall mount SIP-T46U(S)</t>
  </si>
  <si>
    <t>VT Проводная гарнитура X208-D, Дуо, HD звук, разъемы 3,5 мм Jack и USB</t>
  </si>
  <si>
    <t>VT Проводная гарнитура X208, Моно, HD звук, разъемы 3,5 мм Jack и USB</t>
  </si>
  <si>
    <t>X208</t>
  </si>
  <si>
    <t>X208-D</t>
  </si>
  <si>
    <t>http://yealink.review.ipmatika.kz/</t>
  </si>
  <si>
    <t>http://gigaset.review.ipmatika.kz/</t>
  </si>
  <si>
    <t>http://prices.ipmatika.kz/</t>
  </si>
  <si>
    <t>VT9400-D</t>
  </si>
  <si>
    <t>VT Беспроводная гарнитура VT9400-D, Дуо, HD звук, 150м DECT, для компьютера и телефона</t>
  </si>
  <si>
    <t>VT9605-D</t>
  </si>
  <si>
    <t>VT Беспроводная гарнитура VT9605-D, Дуо, HD звук, 30м Bluetooth</t>
  </si>
  <si>
    <t>MP54-TEAMS</t>
  </si>
  <si>
    <t>MP58-TEAMS</t>
  </si>
  <si>
    <t>MP58-WH-TEAMS</t>
  </si>
  <si>
    <t>MP56-Teams</t>
  </si>
  <si>
    <t>Yealink SIP-MP58, Teams/Skype for Business, Цветной сенсорный экран, Звук Optima HD, WiFi, Bluetooth, USB, PoE, GigE, без БП</t>
  </si>
  <si>
    <t>Yealink SIP-MP58-WH, Teams/Skype for Business, Беспроводная трубка, Цветной экран, Optima HD, WiFi, Bluetooth, PoE, GigE, без БП</t>
  </si>
  <si>
    <t>Yealink SIP MP54, Teams/Skype for Business, цветной сенсорный экран, Звук Optima HD, USB, PoE, GigE, без БП</t>
  </si>
  <si>
    <t>Yealink SIP-MP56, Teams/Skype for Business,  цветной сенсорный экран, PoE, GigE, без БП</t>
  </si>
  <si>
    <t>P550</t>
  </si>
  <si>
    <t>P560</t>
  </si>
  <si>
    <t>P570</t>
  </si>
  <si>
    <t>Yeastar P550, 50 абонентов и 25 вызовов, поддержка FXO, FXS, GSM, BRI,</t>
  </si>
  <si>
    <t>Yeastar P560, 100 (до 200) абонентов и 30 (до 60) вызовов,PRI,MFC R2,SS7,поддержка FXO,FXS,GSM,BRI,</t>
  </si>
  <si>
    <t>Yeastar P570, 300 (до 500) абонентов и 60 (до 120) вызовов,PRI,MFC R2,SS7,поддержка FXO,FXS,GSM,BRI,</t>
  </si>
  <si>
    <t xml:space="preserve">Гарнитуры RJ9  </t>
  </si>
  <si>
    <t xml:space="preserve">Гарнитуры USB   </t>
  </si>
  <si>
    <t>Гарнитуры Bluetooth</t>
  </si>
  <si>
    <t xml:space="preserve">Гарнитуры DECT </t>
  </si>
  <si>
    <t>SIP-T31P</t>
  </si>
  <si>
    <t>SIP-T33P</t>
  </si>
  <si>
    <t>W73H</t>
  </si>
  <si>
    <t>Yealink W73H DECT SIP-трубка для W70B/W73P/W76P//W79P/W80B/W90B</t>
  </si>
  <si>
    <t>W73P</t>
  </si>
  <si>
    <t>Yealink W73P DECT (база W70B+трубка W73H) до 10 SIP-аккаунтов, до 10 трубок на базу, до 20 одноврем. Вызовов</t>
  </si>
  <si>
    <t>W79P</t>
  </si>
  <si>
    <t>Yealink W79P DECT (база W70B +трубка W59R ) до 10 SIP-аккаунтов, до 10 трубок на базу, до 20 одноврем. Вызовов</t>
  </si>
  <si>
    <t>SIP-T58W</t>
  </si>
  <si>
    <t>SIP-T58W Pro</t>
  </si>
  <si>
    <t>Yealink SIP-T58W Pro, Цветной сенсорный экран, Android, WiFi, Bluetooth трубка, GigE, без CAM50, без БП</t>
  </si>
  <si>
    <t>Yealink SIP-T58W, Цветной сенсорный экран, Android, WiFi, Bluetooth, GigE, без CAM50, без БП,</t>
  </si>
  <si>
    <t>SIP-T58W with camera</t>
  </si>
  <si>
    <t>SIP-T58W Pro with camera</t>
  </si>
  <si>
    <t>Yealink SIP-T58W with camera, видеотерминал, Android, WiFi, Bluetooth, GigE, CAM50, без БП,</t>
  </si>
  <si>
    <t>Yealink SIP-T58W Pro with camera, видеотерминал, Android, WiFi, Bluetooth трубка, GigE, CAM50, без БП,</t>
  </si>
  <si>
    <t>Yealink W70B DECT, базовая станция, до 10 SIP-аккаунтов, до 10 трубок на базу, до 20 одновременных вызовов</t>
  </si>
  <si>
    <t>W70B</t>
  </si>
  <si>
    <t>Yealink W76P DECT (база W70B+трубка W56H) до 10 SIP-аккаунтов, до 10 трубок на базу, до 20 одноврем. вызовов</t>
  </si>
  <si>
    <t>W76P</t>
  </si>
  <si>
    <t>W90DM</t>
  </si>
  <si>
    <t>W90B</t>
  </si>
  <si>
    <t>Yealink W90DM DECT,контроллер, микросота DECT, до 60 базовых станций, до 250 устройств, до 250 вызовов, PoE</t>
  </si>
  <si>
    <t>Yealink W90B DECT, базовая станция, микросота DECT, PoE</t>
  </si>
  <si>
    <t>add</t>
  </si>
  <si>
    <t>WI-PS526GH</t>
  </si>
  <si>
    <t>WI-PS518GH</t>
  </si>
  <si>
    <t>WI-PS210H</t>
  </si>
  <si>
    <t>WI-AP510</t>
  </si>
  <si>
    <t>WI-AP219AX</t>
  </si>
  <si>
    <t>WI-AC108P</t>
  </si>
  <si>
    <t>Alm2</t>
  </si>
  <si>
    <r>
      <rPr>
        <b/>
        <u/>
        <sz val="11"/>
        <color theme="10"/>
        <rFont val="Arial"/>
        <family val="2"/>
        <charset val="204"/>
      </rPr>
      <t>Gigaset N720 DM</t>
    </r>
    <r>
      <rPr>
        <u/>
        <sz val="11"/>
        <color theme="10"/>
        <rFont val="Arial"/>
        <family val="2"/>
        <charset val="204"/>
      </rPr>
      <t xml:space="preserve"> PRO SYS IM Контроллер </t>
    </r>
  </si>
  <si>
    <r>
      <rPr>
        <b/>
        <u/>
        <sz val="11"/>
        <color theme="10"/>
        <rFont val="Arial"/>
        <family val="2"/>
        <charset val="204"/>
      </rPr>
      <t>Gigaset N720 IP</t>
    </r>
    <r>
      <rPr>
        <u/>
        <sz val="11"/>
        <color theme="10"/>
        <rFont val="Arial"/>
        <family val="2"/>
        <charset val="204"/>
      </rPr>
      <t xml:space="preserve"> PRO SYS IM Базовая станция </t>
    </r>
  </si>
  <si>
    <r>
      <rPr>
        <b/>
        <u/>
        <sz val="11"/>
        <color theme="10"/>
        <rFont val="Arial"/>
        <family val="2"/>
        <charset val="204"/>
      </rPr>
      <t>Gigaset N870 IP</t>
    </r>
    <r>
      <rPr>
        <u/>
        <sz val="11"/>
        <color theme="10"/>
        <rFont val="Arial"/>
        <family val="2"/>
        <charset val="204"/>
      </rPr>
      <t xml:space="preserve"> PRO, базовая станция/DM, микросота DECT, до 60 баз, до 250 трубок, POE</t>
    </r>
  </si>
  <si>
    <t>Лицензия апгрейда N670 IP PRO до N870 IP PRO</t>
  </si>
  <si>
    <t>S30852-H2714-X3</t>
  </si>
  <si>
    <t>Лицензия для дект менеджера GIGASET N670 IP PRO</t>
  </si>
  <si>
    <t>S30852-H2714-X2</t>
  </si>
  <si>
    <t>Лицензия для дект менеджера GIGASET N870 IP PRO</t>
  </si>
  <si>
    <t>S30852-H2716-X2</t>
  </si>
  <si>
    <t>Лицензия Integrator для N870/N670 IP PRO</t>
  </si>
  <si>
    <t>S30852-H2716-X1</t>
  </si>
  <si>
    <t xml:space="preserve">Презентация по Gigaset </t>
  </si>
  <si>
    <t>Блок питания для N870 IP, N720 DM</t>
  </si>
  <si>
    <t>L36280-Z4-X706</t>
  </si>
  <si>
    <t>%</t>
  </si>
  <si>
    <t>CP965</t>
  </si>
  <si>
    <t>CP925</t>
  </si>
  <si>
    <t>Yealink CP965 звук HD, 5" цветной сенсорный экран, PoE, Wi-Fi, Bluetooth</t>
  </si>
  <si>
    <t>Yealink CP925 сенсорный экран, звук HD, PoE, Wi-Fi, Bluetooth</t>
  </si>
  <si>
    <t>YDMP Basic Package (100 licenses), стартовый пакет лицензий на 100 устройств</t>
  </si>
  <si>
    <t>YDMP Add-on package (10 licenses), дополнительный пакет лицензий на 10 устройств</t>
  </si>
  <si>
    <t>YDMP Basic Package</t>
  </si>
  <si>
    <t>YDMP Add-on package</t>
  </si>
  <si>
    <t>LTE</t>
  </si>
  <si>
    <t>Yeastar LTE модуль расширения на 1 LTE-канал</t>
  </si>
  <si>
    <t>Yeastar TG1600 VoIP-GSM шлюз на 16 GSM-каналов</t>
  </si>
  <si>
    <t>WI-AC50</t>
  </si>
  <si>
    <t>WI-AP518AX</t>
  </si>
  <si>
    <t>WI-CPE513P-KIT v3</t>
  </si>
  <si>
    <t>WI-LTE110-O v2</t>
  </si>
  <si>
    <t>WI-PS206-I v2</t>
  </si>
  <si>
    <t>Стойки и крепления для ВКС</t>
  </si>
  <si>
    <t>Лицензии ВКС</t>
  </si>
  <si>
    <t>BYOD-BOX (устройство коммутации для UVC30/50/80/CP900/960, AMS-1 год.)</t>
  </si>
  <si>
    <t>UVC34 USB-видеокамера (4k, 5X, E-PTZ, встроенный саундбар и микрофоны, AMS 2 года)</t>
  </si>
  <si>
    <t>UVC34</t>
  </si>
  <si>
    <t>UVC84 USB-видеокамера (4k, 12Х PTZ, UVC1.0, VCH, USB-A, AMS 2 года)</t>
  </si>
  <si>
    <t>UVC84-BYOD-050 система для видеоконференций (UVC84, MSpeach, BYOD Box, AMS 2 года)</t>
  </si>
  <si>
    <t>UVC86 USB-видеокамера (4k, 12X, PTZ, наведение на докладчика или группу, AMS 2 года)</t>
  </si>
  <si>
    <t>UVC86</t>
  </si>
  <si>
    <t>USB-видеокамеры и BYOD решения</t>
  </si>
  <si>
    <t>VP59-VCS Edition (Видеотерминал, IPS, Android, WiFi, Bluetooth, HDMI, камера, без  БП, AMS 2 года)</t>
  </si>
  <si>
    <t>WI-AP217-Lite</t>
  </si>
  <si>
    <t>WI-AP216</t>
  </si>
  <si>
    <t>WI-PCMS328GF</t>
  </si>
  <si>
    <t>WI-PCMS310GF</t>
  </si>
  <si>
    <t>WI-POE22E-O</t>
  </si>
  <si>
    <t>WI-POE21E-O</t>
  </si>
  <si>
    <t>WI-SFP10SC-20KM</t>
  </si>
  <si>
    <t>WI-SFP10LC-20KM</t>
  </si>
  <si>
    <t>WI-MC111GP</t>
  </si>
  <si>
    <t>WI-PS306GF-UPS v3</t>
  </si>
  <si>
    <t>WI-PS309GF-O</t>
  </si>
  <si>
    <t>WI-PS306GF-O</t>
  </si>
  <si>
    <t>WI-LTE117-O</t>
  </si>
  <si>
    <t>WI-LTE113-O</t>
  </si>
  <si>
    <t>WI-CPE515H-KIT</t>
  </si>
  <si>
    <t>WI-CPE511H-KIT</t>
  </si>
  <si>
    <t>WI-AP317</t>
  </si>
  <si>
    <t>WI-AP316</t>
  </si>
  <si>
    <t>WI-AP310-Lite</t>
  </si>
  <si>
    <t>WI-AP218AX-Lite</t>
  </si>
  <si>
    <t>WI-AP210-Lite</t>
  </si>
  <si>
    <t>Я бы купил!</t>
  </si>
  <si>
    <t>Arlight Блок питания ARDV-10-5A (5V, 2A) для EXP50/EXP43/SIP-T46U(S)/T48U(S)/T58W(A)/T57W/T54W</t>
  </si>
  <si>
    <t>5VDC,2A-ARDV</t>
  </si>
  <si>
    <t>BH76 UC Black USB-A</t>
  </si>
  <si>
    <t>BH76 with Charging Stand UC Black USB-A</t>
  </si>
  <si>
    <t>Yealink BH76 UC Black USB-A, Беспроводная Bluetooth, Зарядка Qi, HD звук, Шумоподав.ANC,Черная</t>
  </si>
  <si>
    <t>Yealink BH76 with Charging Stand UC Black USB-A, Беспроводная BT,BHC76,Зарядка Qi,HD звук,Шумоподав.ANС,Черн</t>
  </si>
  <si>
    <t>X5U</t>
  </si>
  <si>
    <t>i10S</t>
  </si>
  <si>
    <t>i16SV</t>
  </si>
  <si>
    <t>D30 Card</t>
  </si>
  <si>
    <t>TG1600/16</t>
  </si>
  <si>
    <t>CP700 UC</t>
  </si>
  <si>
    <t>CP700 with dongle UC</t>
  </si>
  <si>
    <t>CP900 with dongle UC</t>
  </si>
  <si>
    <t>CAM50-updated</t>
  </si>
  <si>
    <t>X2C</t>
  </si>
  <si>
    <t>Уличный короб ТША511-25.35.15-50-У1-9720</t>
  </si>
  <si>
    <t>Крепление на опору для уличного короба ТША511</t>
  </si>
  <si>
    <t>ТША511</t>
  </si>
  <si>
    <t>КМА1</t>
  </si>
  <si>
    <t>WI-PMS552F</t>
  </si>
  <si>
    <t xml:space="preserve">Yealink CP935W </t>
  </si>
  <si>
    <t xml:space="preserve">Yealink CP935W-Base Yealink конференц-телефон </t>
  </si>
  <si>
    <t>CP935W</t>
  </si>
  <si>
    <t>CP935W-Base</t>
  </si>
  <si>
    <t>CPW65-DECT-Duo</t>
  </si>
  <si>
    <t>Yealink CPW65-DECT-Duo дополнительные беспроводные DECT-микрофоны 2шт. для CP965</t>
  </si>
  <si>
    <t>UH38 Dual UC-BAT</t>
  </si>
  <si>
    <t>Yealink UH38 Dual UC-BAT Дуо, гибридная, USB/Bluetooth, HD звук, шумоподавление, LED-индикатор</t>
  </si>
  <si>
    <t>SIP-T30</t>
  </si>
  <si>
    <t>Yealink UH36 Mono Teams Моно, Проводная, HD звук, USB и 3,5 mm jack</t>
  </si>
  <si>
    <r>
      <rPr>
        <b/>
        <u/>
        <sz val="11"/>
        <color theme="10"/>
        <rFont val="Arial"/>
        <family val="2"/>
        <charset val="204"/>
      </rPr>
      <t>Gigaset R700H</t>
    </r>
    <r>
      <rPr>
        <u/>
        <sz val="11"/>
        <color theme="10"/>
        <rFont val="Arial"/>
        <family val="2"/>
        <charset val="204"/>
      </rPr>
      <t xml:space="preserve"> PRO Телефонный аппарат</t>
    </r>
  </si>
  <si>
    <r>
      <rPr>
        <b/>
        <u/>
        <sz val="11"/>
        <color theme="10"/>
        <rFont val="Arial"/>
        <family val="2"/>
        <charset val="204"/>
      </rPr>
      <t>Gigaset SL800H</t>
    </r>
    <r>
      <rPr>
        <u/>
        <sz val="11"/>
        <color theme="10"/>
        <rFont val="Arial"/>
        <family val="2"/>
        <charset val="204"/>
      </rPr>
      <t xml:space="preserve"> PRO Телефонный аппарат  </t>
    </r>
  </si>
  <si>
    <r>
      <rPr>
        <b/>
        <u/>
        <sz val="11"/>
        <color theme="10"/>
        <rFont val="Arial"/>
        <family val="2"/>
        <charset val="204"/>
      </rPr>
      <t>Gigaset N670 IP</t>
    </r>
    <r>
      <rPr>
        <u/>
        <sz val="11"/>
        <color theme="10"/>
        <rFont val="Arial"/>
        <family val="2"/>
        <charset val="204"/>
      </rPr>
      <t xml:space="preserve"> PRO, базовая станция, синглсота DECT, Мини-мультисота DECT (до 3 б\с), до 20 трубок, POE</t>
    </r>
  </si>
  <si>
    <r>
      <rPr>
        <b/>
        <u/>
        <sz val="11"/>
        <color theme="10"/>
        <rFont val="Arial"/>
        <family val="2"/>
        <charset val="204"/>
      </rPr>
      <t>Gigaset S700H</t>
    </r>
    <r>
      <rPr>
        <u/>
        <sz val="11"/>
        <color theme="10"/>
        <rFont val="Arial"/>
        <family val="2"/>
        <charset val="204"/>
      </rPr>
      <t xml:space="preserve"> PRO Телефонный аппарат</t>
    </r>
  </si>
  <si>
    <t>Yealink Блок питания 5VDC, 1.2A для SIP-T27G/T41S/T42S/T43U/T53(W)/W80B/W80DM</t>
  </si>
  <si>
    <t>Блок питания 5VDC, 600mA для W53P(H)/W56H/W60P/W73P(H)/W76P/W79P/W59R/T30(P)/T31(P,G)/T33P(G)</t>
  </si>
  <si>
    <t>Yealink Блок питания 5VDC, 2A для SIP-T29G/T46U(S)/T48U(S)/T58A/T57W/T54W</t>
  </si>
  <si>
    <t>Yealink Блок питания 12VDC, 1A для VP59, CP920</t>
  </si>
  <si>
    <t>WI-SFP10LC-3KM</t>
  </si>
  <si>
    <t>WI-SFP10SC-3KM</t>
  </si>
  <si>
    <t>WI-SFP20-10G-20KM</t>
  </si>
  <si>
    <t>WI-SFP30-10G</t>
  </si>
  <si>
    <t>WI-SFP30</t>
  </si>
  <si>
    <t>VT6300-D USB</t>
  </si>
  <si>
    <t>VT Проводная гарнитура VT6300-D, Дуо, HD звук, USB</t>
  </si>
  <si>
    <t>W57R</t>
  </si>
  <si>
    <t>W78H</t>
  </si>
  <si>
    <t>W78P</t>
  </si>
  <si>
    <t>W77P</t>
  </si>
  <si>
    <t>Yealink W57R, степень защиты IP54, HD звук, вибросигнал, FNR, быстрая зарядка, для W70B/W80B/W90B</t>
  </si>
  <si>
    <t>Yealink W78H, HD звук, экран 2.4", виброоповещение, 3.5 мм, для W70B/W80B/W90B</t>
  </si>
  <si>
    <t>Yealink W78P (база W70B+трубка W78H) до 10 SIP-аккаунтов, до 10 трубок на базу, до 20 одновременных вызовов</t>
  </si>
  <si>
    <t>Yealink W77P (база W70B+трубка W57R) до 10 SIP-аккаунтов, до 10 трубок на базу, до 20 одновременных вызовов</t>
  </si>
  <si>
    <r>
      <rPr>
        <b/>
        <u/>
        <sz val="11"/>
        <color theme="10"/>
        <rFont val="Arial"/>
        <family val="2"/>
        <charset val="204"/>
      </rPr>
      <t>Gigaset N870E IP</t>
    </r>
    <r>
      <rPr>
        <u/>
        <sz val="11"/>
        <color theme="10"/>
        <rFont val="Arial"/>
        <family val="2"/>
        <charset val="204"/>
      </rPr>
      <t xml:space="preserve"> PRO, базовая станция/DM, съемные внеш. Антенны, микросота DECT, до 60 баз, до 250 трубок, POE</t>
    </r>
  </si>
  <si>
    <t>WI-PCMS310GF-O</t>
  </si>
  <si>
    <t>WI-PS205-O</t>
  </si>
  <si>
    <t>WI-PS212GF-I v2</t>
  </si>
  <si>
    <t>WI-PS206GF-I v2</t>
  </si>
  <si>
    <t>WI-LTE115-O v2</t>
  </si>
  <si>
    <t>WI-PS209-O</t>
  </si>
  <si>
    <t>WI-PS210G v4</t>
  </si>
  <si>
    <t>WI-PS210 v4</t>
  </si>
  <si>
    <t>WI-PS205H v2</t>
  </si>
  <si>
    <t>WI-PS518G v4</t>
  </si>
  <si>
    <t>WI-PS526G v4</t>
  </si>
  <si>
    <t>PA3</t>
  </si>
  <si>
    <t>Медиаконвертеры</t>
  </si>
  <si>
    <t>WI-MC101G</t>
  </si>
  <si>
    <t>WI-MC101M</t>
  </si>
  <si>
    <t>WI-MC111GP-O</t>
  </si>
  <si>
    <t>WI-PS302GF-I</t>
  </si>
  <si>
    <t>WI-MC101G, Медиаконвертеры 1000Mb/s, дальность до 25км, комплект 2шт 1310/1550нм</t>
  </si>
  <si>
    <t>WI-MC101M, Медиаконвертеры 100Mb/s, дальность до 25км, комплект 2шт 1310/1550нм</t>
  </si>
  <si>
    <t>WI-MC111GP-O, Медиаконвертер уличный 1000-Base-T c PoE 802.3af/at 1000Base-FX с SFP-портом</t>
  </si>
  <si>
    <t>WI-MC111GP, Медиаконвертер 1000-Base-T c PoE 802.3af/at 1000Base-FX с SFP-портом</t>
  </si>
  <si>
    <t>WI-PS302GF-I, Медиаконвертер промышленный с PoE, 1000-Base-T/1000Base-FX с SFP-портом</t>
  </si>
  <si>
    <t>MP50</t>
  </si>
  <si>
    <t>Yealink MP50 USB-телефон, Bluetooth, сенсорный экран</t>
  </si>
  <si>
    <t>M600-0012</t>
  </si>
  <si>
    <t>M600-0012 терминал ВКС (MeetingEye 600, встроенная камера, микрофоны и звук, VCH51, AMS 2 г.)</t>
  </si>
  <si>
    <t>M400-0012</t>
  </si>
  <si>
    <t>M400-0012 терминал ВКС (MeetingEye 400 Pro, встроенная камера, микрофоны и звук, VCH51, AMS 2 года)</t>
  </si>
  <si>
    <t>Терминалы ВКС с интерактивным дисплеем</t>
  </si>
  <si>
    <t>A24</t>
  </si>
  <si>
    <t>A24 терминал ВКС (DeskVision с экраном 24", видеокамерой и аудиосистемой, AMS 2 года)</t>
  </si>
  <si>
    <t>SmartVision 60</t>
  </si>
  <si>
    <t>SmartVision 60 USB-видеокамера (10k, 360°, интеллектуальное наведение, AMS 2 года)</t>
  </si>
  <si>
    <t>ETV86</t>
  </si>
  <si>
    <t>ETV86 сенсорный экран (модуль расширения для MeetingBoard 86, стилус-2 шт., кронштейн, AMS 2 года)</t>
  </si>
  <si>
    <t>MB-Camera-12X</t>
  </si>
  <si>
    <t>MB-Camera-12X USB-видеокамера (12X PTZ для MeetingBoard, AMS 2 года)</t>
  </si>
  <si>
    <t>MB-Camera-6X</t>
  </si>
  <si>
    <t>MB-Camera-6X USB-видеокамера (6X PTZ для MeetingBoard, AMS 2 года)</t>
  </si>
  <si>
    <t>AVhub (коммутатор аудио и видеопериферии для терминалов Yealink, AMS - 2 года)</t>
  </si>
  <si>
    <t>MVC-BYOD-Extender</t>
  </si>
  <si>
    <t>MVC-BYOD-Extender (коммутационный хаб для MVC, AMS-2 года)</t>
  </si>
  <si>
    <t>WPP30</t>
  </si>
  <si>
    <t>WPP30 (беспроводной передатчик контента и BYOD для терминалов Yealink, AMS-2 года)</t>
  </si>
  <si>
    <t>VCM36-W Package (беспроводной микрофонный массив для терминалов и видеокамер Yealink, AMS - 2 год)</t>
  </si>
  <si>
    <t>VCM35</t>
  </si>
  <si>
    <t>Системы Smart Workspace</t>
  </si>
  <si>
    <t>RoomCast-001</t>
  </si>
  <si>
    <t>RoomCast-001 система беспроводных презентаций (RoomCast, WPP20, AMS 2 года)</t>
  </si>
  <si>
    <t>MB-FloorStand-650</t>
  </si>
  <si>
    <t>MB-FloorStand-650 (мобильная, напольная стойка для MeetingBoard 65)</t>
  </si>
  <si>
    <t>MB-FloorStand-650Т</t>
  </si>
  <si>
    <t>MB-FloorStand-650T (мобильная, напольная стойка, с полкой, для MeetingBoard 65)</t>
  </si>
  <si>
    <t>MB-FloorStand-860</t>
  </si>
  <si>
    <t>MB-FloorStand-860 (мобильная, напольная стойка для MeetingBoard 86)</t>
  </si>
  <si>
    <t>MB-FloorStand-860Т</t>
  </si>
  <si>
    <t>MB-FloorStand-860Т (мобильная, напольная стойка, с полкой, для MeetingBoard 86)</t>
  </si>
  <si>
    <t>IPMATIKA IGW400 VoIP-шлюз, 4*FXS</t>
  </si>
  <si>
    <t>IGW400</t>
  </si>
  <si>
    <t>IGW1600</t>
  </si>
  <si>
    <t>IGW1610</t>
  </si>
  <si>
    <t>IGW2400</t>
  </si>
  <si>
    <t>IGW3200</t>
  </si>
  <si>
    <t>IGW410</t>
  </si>
  <si>
    <t>IGW800</t>
  </si>
  <si>
    <t>IGW810</t>
  </si>
  <si>
    <t>IPMATIKA IGW1600 VoIP-шлюз, 16*FXS</t>
  </si>
  <si>
    <t>IPMATIKA IGW1610 VoIP-шлюз, 16*FXO</t>
  </si>
  <si>
    <t>IPMATIKA IGW2400 VoIP-шлюз, 24*FXS</t>
  </si>
  <si>
    <t>IPMATIKA IGW3200 VoIP-шлюз, 32*FXS</t>
  </si>
  <si>
    <t>IPMATIKA IGW410 VoIP-шлюз, 4*FXO</t>
  </si>
  <si>
    <t>IPMATIKA IGW800 VoIP-шлюз, 8*FXS</t>
  </si>
  <si>
    <t>IPMATIKA IGW810 VoIP-шлюз, 8*FXO</t>
  </si>
  <si>
    <t>VT9200-D</t>
  </si>
  <si>
    <t>VT9200</t>
  </si>
  <si>
    <t>VT9200, Моно, HD звук, 30м Bluetooth, USB Type-C Dongle</t>
  </si>
  <si>
    <t>VT9200-D, Дуо, HD звук, 30м Bluetooth, USB Type-C Dongle</t>
  </si>
  <si>
    <t>VT6300 USB</t>
  </si>
  <si>
    <t>VT Проводная гарнитура VT6300, Моно, HD звук, USB</t>
  </si>
  <si>
    <t>UH34 SE Dual UC USB-C</t>
  </si>
  <si>
    <t>Yealink UH34 SE Dual UC USB-C Дуо, Проводная, HD звук, USB и 3,5mm jack</t>
  </si>
  <si>
    <t>Yealink UH34 SE Dual UC Дуо, Проводная, HD звук, USB и 3,5mm jack</t>
  </si>
  <si>
    <t>UH34 SE Dual UC</t>
  </si>
  <si>
    <t>Аксессуары для гарнитур</t>
  </si>
  <si>
    <t>Foamy Ear Cushion for UH34/YHS34</t>
  </si>
  <si>
    <t>Yealink Запасной амбушюр для гарнитур UH34/UH34 lite/YHS34/YHS34 lite, поролон</t>
  </si>
  <si>
    <t>Yealink Запасной амбушюр для гарнитур UH34/UH34 lite/YHS34/YHS34 lite, экокожа</t>
  </si>
  <si>
    <t>Yealink Запасной амбушюр для гарнитур WH62/WH66/UH36/YHS36, экокожа</t>
  </si>
  <si>
    <t>Leather Ear Cushion for UH34/YHS34</t>
  </si>
  <si>
    <t>Leather Ear Cushion for WH62/WH66/UH36/YHS36</t>
  </si>
  <si>
    <t/>
  </si>
  <si>
    <t>Unicorn 6080, 8*FXO</t>
  </si>
  <si>
    <t>6080</t>
  </si>
  <si>
    <t>Unicorn 3101 1*WAN, 1*LAN, 1*FXS, NAT, 1*PSTN</t>
  </si>
  <si>
    <t>3101</t>
  </si>
  <si>
    <t>Unicorn 3001 1*WAN, 1*FXS</t>
  </si>
  <si>
    <t>3001</t>
  </si>
  <si>
    <t>PSTN</t>
  </si>
  <si>
    <t>Шлюзы</t>
  </si>
  <si>
    <t>JREX106</t>
  </si>
  <si>
    <t>JREX105, клавиатура, дисплей, без крышки, PoE, без БП, красный, образец</t>
  </si>
  <si>
    <t>JREX105</t>
  </si>
  <si>
    <t>JREX103</t>
  </si>
  <si>
    <t>Образцы с ГТД (можно продавать)</t>
  </si>
  <si>
    <t>JR-TH-03 звукоизоляционная кабина</t>
  </si>
  <si>
    <t>JR-TH-03</t>
  </si>
  <si>
    <t>JR-TH-02 звукоизоляционная кабина</t>
  </si>
  <si>
    <t>JR-TH-02</t>
  </si>
  <si>
    <t>JR-TH-01 звукоизоляционная кабина</t>
  </si>
  <si>
    <t>JR-TH-01</t>
  </si>
  <si>
    <t>Звукоизоляционные кабины</t>
  </si>
  <si>
    <t>з). Телефоны срочного вызова</t>
  </si>
  <si>
    <t>JR309-FK-SIP, клавиатура, врезной, PoE, без БП, стальной</t>
  </si>
  <si>
    <t>JR309-FK-SIP</t>
  </si>
  <si>
    <t>JR309-FK-LCD-SIP, клавиатура, врезной, PoE, без БП, стальной, экран</t>
  </si>
  <si>
    <t>JR309-FK-LCD-SIP</t>
  </si>
  <si>
    <t>JR301-SC-IW-SIP, 1 кнопка, врезной, PoE, без БП, стальной</t>
  </si>
  <si>
    <t>JR301-SC-IW-SIP</t>
  </si>
  <si>
    <t>JR301-2B-IW-SIP</t>
  </si>
  <si>
    <t>е). Вызывные панели</t>
  </si>
  <si>
    <t>JR300 панели и колонны</t>
  </si>
  <si>
    <t>JR212-FK-SIP</t>
  </si>
  <si>
    <t>JR211-FK</t>
  </si>
  <si>
    <t>JR211-FK-SIP, клавиатура, накладной, PoE, без БП, серый</t>
  </si>
  <si>
    <t>JR211-FK-SIP</t>
  </si>
  <si>
    <t>JR209-FK-SIP</t>
  </si>
  <si>
    <t>JR205-FK-SIP, клавиатура, накладной, PoE, без БП, серый</t>
  </si>
  <si>
    <t>JR205-FK-SIP</t>
  </si>
  <si>
    <t>JR204-FK-SIP, клавиатура, дисплей, накладной, PoE, без БП, стальной</t>
  </si>
  <si>
    <t>JR204-FK-SIP</t>
  </si>
  <si>
    <t>JR201-FK-VC-SIP,  клавиатура, накладной, PoE, без БП, стальной</t>
  </si>
  <si>
    <t>JR201-FK-VC-SIP</t>
  </si>
  <si>
    <t>д). Общественные телефоны с клавиатурой</t>
  </si>
  <si>
    <t>JR505-SC-SIP</t>
  </si>
  <si>
    <t>JR211-CB</t>
  </si>
  <si>
    <t>г). Горячая линия (без кнопок)</t>
  </si>
  <si>
    <t>JR200 общепользовательские телефоны</t>
  </si>
  <si>
    <t>JR101-FK</t>
  </si>
  <si>
    <t>JR101-FK-L</t>
  </si>
  <si>
    <t>JR101-FK-L-SIP, клавиатура, маячок, PoE, с крышкой, желтый</t>
  </si>
  <si>
    <t>JR101-FK-L-SIP</t>
  </si>
  <si>
    <t>в). С крышкой</t>
  </si>
  <si>
    <t>JR103-FK-HB</t>
  </si>
  <si>
    <t>JR103-CB</t>
  </si>
  <si>
    <t>б). Без крышки</t>
  </si>
  <si>
    <t>JREX106-FK-SIP, клавиатура, без крышки, PoE, без БП</t>
  </si>
  <si>
    <t>JREX106-FK-SIP</t>
  </si>
  <si>
    <t>JREX106-CB, без клавиатуры, без крышки, аналоговый</t>
  </si>
  <si>
    <t>JREX106-CB</t>
  </si>
  <si>
    <t>JREX106-CB-SIP</t>
  </si>
  <si>
    <t>JREX103-FK-SIP, клавиатура, без крышки, PoE, без БП</t>
  </si>
  <si>
    <t>JREX103-FK-SIP</t>
  </si>
  <si>
    <t>JREX103-FK-HB-SIP, клавиатура, горн, маячок, без крышки, PoE, БП</t>
  </si>
  <si>
    <t>JREX103-FK-HB-SIP</t>
  </si>
  <si>
    <t>JREX103-CB-SIP</t>
  </si>
  <si>
    <t>JREX103-CB-HB-SIP, клавиатура, горн, маячок, без крышки, PoE, БП</t>
  </si>
  <si>
    <t>JREX103-CB-HB-SIP</t>
  </si>
  <si>
    <t>JREX101-FK-SIP, клавиатура, PoE, без БП, с крышкой</t>
  </si>
  <si>
    <t>JREX101-FK-SIP</t>
  </si>
  <si>
    <t>JREX101-FK-HB-SIP, клавиатура, маячок, громкоговоритель, PoE, с крышкой</t>
  </si>
  <si>
    <t>JREX101-FK-HB-SIP</t>
  </si>
  <si>
    <t>JREX101-CB-SIP, PoE, без БП, с крышкой</t>
  </si>
  <si>
    <t>JREX101-CB-SIP</t>
  </si>
  <si>
    <t>JREX101-CB-HB-SIP, клавиатура, маячок, громкоговоритель, PoE, с крышкой</t>
  </si>
  <si>
    <t>JREX101-CB-HB-SIP</t>
  </si>
  <si>
    <t>а). Взрывозащищенные</t>
  </si>
  <si>
    <t>JR100 всепогодные телефоны</t>
  </si>
  <si>
    <t>Средоустойчивые устройства связи</t>
  </si>
  <si>
    <t>CP900 with dongle UC, USB, Bluetooth, встроенная батарея, 6 встроенных микрофонов, BT50 в комплекте</t>
  </si>
  <si>
    <t>CP900 UC, USB, Bluetooth, встроенная батарея, 6 встроенных микрофонов</t>
  </si>
  <si>
    <t>CP700 with dongle UC, USB, Bluetooth, встроенная батарея, 2 встроенных микрофона, BT50 в комплекте</t>
  </si>
  <si>
    <t>CP700 UC, USB, Bluetooth, встроенная батарея, 2 встроенных микрофона</t>
  </si>
  <si>
    <t>Спикерфоны Yealink UC</t>
  </si>
  <si>
    <t>CS30, портативный спикерфон, USB, Bluetooth, встроенная батарея</t>
  </si>
  <si>
    <t>CS30</t>
  </si>
  <si>
    <t>Спикерфоны Fanvil</t>
  </si>
  <si>
    <t>Спикерфоны</t>
  </si>
  <si>
    <t>WI-POE31-48V, Инжектор 100Base-T 30Вт, PIN 4,5+/7,8-, 48В</t>
  </si>
  <si>
    <t>WI-POE31-48V-4578</t>
  </si>
  <si>
    <t>WI-SG108, Коммутатор неуправляемый 8GE</t>
  </si>
  <si>
    <t>WI-SG108 v2</t>
  </si>
  <si>
    <t>WI-SG105, Коммутатор неуправляемый 5GE</t>
  </si>
  <si>
    <t>WI-SG105 v2</t>
  </si>
  <si>
    <t>WI-SG105, Коммутатор неуправляемый 5 портов 1000Base-T</t>
  </si>
  <si>
    <t>WI-MS326GF, Коммутатор управляемый L2, порты 24 100/1000Base-TX  + 2 SFP</t>
  </si>
  <si>
    <t>WI-MS318GF, Коммутатор управляемый L2, порты 16 100/1000Base-TX  + 2 SFP</t>
  </si>
  <si>
    <t>WI-MS310GF, Коммутатор управляемый L2, порты 8 100/1000Base-TX  + 2 SFP</t>
  </si>
  <si>
    <t>WI-PMS552F, Коммутатор управляемый L2+  48 PoE GE + 4*10G SFP+, бюджет PoE 565Вт</t>
  </si>
  <si>
    <t>WI-PMS310GF-Alien, Коммутатор управляемый L2 MIX PoE 24/48В 150Вт, порты 8 PoE GE + 2SFP</t>
  </si>
  <si>
    <t>WI-PCMS328GF, коммутатор L2 PoE бюджет 400Вт, порты 24GE PoE, 2comboSFP, 2SFP, Cloud</t>
  </si>
  <si>
    <t>WI-PCMS310GF, коммутатор L2 PoE, бюджет 150Вт, порты 8GE PoE,2SFP, Cloud,</t>
  </si>
  <si>
    <t>WI-PS309GF-O Коммутатор уличный неуправляемый PoE 120Вт, порты 8 PoE (8GE)+2SFP, IP65</t>
  </si>
  <si>
    <t>WI-PS306GF-O-DC Коммутатор уличный неуправляемый PoE 60Вт, порты 4GE(PoE)+1GE(60W PoE in)+1SFP, IP65</t>
  </si>
  <si>
    <t>WI-PS306GF-O-DC</t>
  </si>
  <si>
    <t>WI-PS306GF-O Коммутатор уличный неуправляемый PoE 65Вт, порты 4GE(PoE)+1GE+1SFP, IP65</t>
  </si>
  <si>
    <t>WI-PCMS310GF-O Коммутатор уличный управляемый, 8GE(PoE)+2SFP, Cloud</t>
  </si>
  <si>
    <t>Уличные PoE-коммутаторы</t>
  </si>
  <si>
    <t>WI-PS310GF-I Промышленный неуправляемый коммутатор 8 PoE портов 1000Base-T + 2 Combo, Watchdog</t>
  </si>
  <si>
    <t>WI-PS212GF-I Промышленный неуправляемый PoE коммутатор 8FE+1GE+1SFP</t>
  </si>
  <si>
    <t>WI-PS206GF-I Промышленный неуправляемый коммутатор 4 PoE портов 100Base-T + 1 1000Base-T + 1 SFP</t>
  </si>
  <si>
    <t>WI-PS206GF-I Промышленный неуправляемый PoE коммутатор 4FE+1GE+1SFP</t>
  </si>
  <si>
    <t>WI-PS206-I Промышленный неуправляемый коммутатор 4 PoE 802.3at/af 100Base-T+2 100Base-T, Watchdog</t>
  </si>
  <si>
    <t>WI-PMS312GF-I Промышленный управляемый L2 коммутатор 8 PoE 1000Base-T + 4 SFP</t>
  </si>
  <si>
    <t>WI-PMS310GF-Alien-I v2</t>
  </si>
  <si>
    <t>WI-PMS306GF-I Промышленный управляемый L2 коммутатор 4 PoE 1000Base-T + 2 SFP</t>
  </si>
  <si>
    <t>WI-PMS305GF-I Промышленный управляемый L2 коммутатор 4 PoE-out + 1 PoE-in + 1 SFP</t>
  </si>
  <si>
    <t>WI-PCMS306GF-I, коммутатор промышленный L2 PoE, порты 4GE PoE, 2SFP, Cloud</t>
  </si>
  <si>
    <t>WI-PCMS306GF-I</t>
  </si>
  <si>
    <t>Промышленные PoE-коммутаторы</t>
  </si>
  <si>
    <t>WI-PS308G, Коммутатор неуправляемый PoE 120Вт, порты 8 PoE GE + 2GE, Watchdog, HiPoE</t>
  </si>
  <si>
    <t>WI-PS210H, Коммутатор неуправляемый PoE 65Вт, порты 8 PoE FE + 2FE, режим 250м + VLAN, Watchdog</t>
  </si>
  <si>
    <t>WI-PS210G, Коммутатор неуправляемый PoE 120Вт, порты 8 PoE FE + 2GE, режимы CCTV/VLAN, Watchdog, QoS</t>
  </si>
  <si>
    <t>WI-PS210, Коммутатор неуправляемый PoE 120Вт, порты 8 PoE FE, 2FE, режим 250м и VLAN, Watchdog, v4</t>
  </si>
  <si>
    <t>Неуправляемые коммутаторы 8 PoE портов</t>
  </si>
  <si>
    <t>WI-PS305GH, Коммутатор неуправляемый PoE 45Вт, порты 4 PoE GE + 1GE, режим VLAN, Watchdog</t>
  </si>
  <si>
    <t>WI-PS305GH</t>
  </si>
  <si>
    <t>WI-PS305G, Коммутатор неуправляемый PoE 65Вт, порты 4 PoE GE + 2GE, режим VLAN, Watchdog, HiPoE</t>
  </si>
  <si>
    <t>WI-PS205H, Коммутатор неуправляемый PoE 40Вт, порты 4 PoE FE + 2FE, режим 250м + VLAN, Watchdog</t>
  </si>
  <si>
    <t>WI-PS205, Коммутатор неуправляемый PoE 65Вт, порты 4PoE FE + 2FE, режим 250м и VLAN, Watchdog, v4</t>
  </si>
  <si>
    <t>WI-PS205 v4</t>
  </si>
  <si>
    <t>Неуправляемые коммутаторы 4 PoE порта</t>
  </si>
  <si>
    <t>WI-PS526GH, Коммутатор неуправляемый PoE 200Вт, порты 24 PoE FE + 1GE + 1Combo, режим 250м, Watchdog</t>
  </si>
  <si>
    <t>WI-PS526G, Коммутатор неуправляемый PoE 270Вт, порты 24 PoE FE, 2 Combo, режим 250м, VLAN, Watchdog</t>
  </si>
  <si>
    <t>WI-PS348G Коммутатор неуправляемый PoE 600Вт, порты 48 PoE GE</t>
  </si>
  <si>
    <t>WI-PS348G</t>
  </si>
  <si>
    <t>Неуправляемые коммутаторы 24-48 PoE портов</t>
  </si>
  <si>
    <t>WI-PS518GH, Коммутатор неуправляемый PoE 150Вт, порты 16 PoE FE + 1GE + 1Combo, режим 250м, Watchdog</t>
  </si>
  <si>
    <t>WI-PS518G, Коммутатор неуправляемый PoE 200Вт, порты 16 PoE FE, 1GE, 1Combo, режим 250м, Watchdog</t>
  </si>
  <si>
    <t>Неуправляемые коммутаторы 16 PoE портов</t>
  </si>
  <si>
    <t>WI-PS306GF-UPS, Коммутатор неуправляемый с функцией UPS, подзарядка от солн.панели 5хGE PoE + 1хSFP</t>
  </si>
  <si>
    <t>WI-PS306GF-UPS, Коммутатор неуправляемый с функцией UPS, 5хGE PoE + 1хSFP, DIP переключатель</t>
  </si>
  <si>
    <t>WI-PMS310GF-UPS, Коммутатор управляемый L2 с функцией UPS,подзарядка от солн.панели 8PoE+2хSFP, SNMP</t>
  </si>
  <si>
    <t>Коммутаторы серии UPS (питание12В)</t>
  </si>
  <si>
    <t>WI-PCES326GF настраиваемый PoE 370Вт, порты 24 PoE GE + 2 SFP, Easy Smart</t>
  </si>
  <si>
    <t>WI-PCES326GF</t>
  </si>
  <si>
    <t>WI-PCES318GF настраиваемый PoE 250Вт, порты 16 PoE GE + 2 SFP, Easy Smart</t>
  </si>
  <si>
    <t>WI-PCES318GF</t>
  </si>
  <si>
    <t>WI-PCES310GF настраиваемый PoE 120Вт, порты 8 PoE GE + 2 SFP, Easy Smart</t>
  </si>
  <si>
    <t>WI-PCES310GF</t>
  </si>
  <si>
    <t>WI-PCES308GF настраиваемый PoE 60Вт, порты 8 PoE GE + 1 GE + 1 SFP, Easy Smart</t>
  </si>
  <si>
    <t>WI-PCES308GF</t>
  </si>
  <si>
    <t>WI-PCES306GF настраиваемый PoE 60Вт, порты 4 PoE GE + 1GE + 1SFP, Easy Smart</t>
  </si>
  <si>
    <t>WI-PCES306GF</t>
  </si>
  <si>
    <t>WI-PCES306G настраиваемый PoE 60Вт, порты 4 PoE GE + 2GE, Easy Smart</t>
  </si>
  <si>
    <t>WI-PCES306G</t>
  </si>
  <si>
    <t>Коммутаторы PoE</t>
  </si>
  <si>
    <t>WI-SFP30, Модуль SFP с интерфейсом RJ45, до 100м</t>
  </si>
  <si>
    <t>WI-SFP30-10G, Модуль SFP+ с интерфейсом RJ45, до 30м</t>
  </si>
  <si>
    <t>WI-SFP20-10G-20KM, Модуль SFP+  дальность до 20км (11dB), 1310нм</t>
  </si>
  <si>
    <t>WI-SFP10SC-3KM, Модуль SFP WDM, дальность до 3км (6dB), комплект 2шт 1310/1550нм</t>
  </si>
  <si>
    <t>WI-SFP10SC-20KM, Модуль SFP WDM, дальность до 20км (14dB), комплект 2шт 1310/1550нм</t>
  </si>
  <si>
    <t>WI-SFP10LC-3KM, Модуль SFP WDM, дальность до 3км (6dB), комплект 2шт 1310/1550нм</t>
  </si>
  <si>
    <t>WI-SFP10LC-20KM, Модуль SFP WDM, дальность до 20км (14dB), комплект 2шт 1310/1550нм</t>
  </si>
  <si>
    <t>WI-PS302G-UPS, Инжектор с функцией UPS, 1-1000Base-T PoE, 1-1000Base-T, AC/DC in, DC out 24/48В</t>
  </si>
  <si>
    <t>WI-POE55-48V-60W, Инжектор 1000Base-T 60Вт совместим с 802.3af/at/bt, 48В</t>
  </si>
  <si>
    <t>WI-POE51-48V, Инжектор 1000Base-T 30Вт совместим с 802.3af/at , 48В</t>
  </si>
  <si>
    <t>WI-POE51-24V, Инжектор 1000Base-T, PoE 24В</t>
  </si>
  <si>
    <t>WI-POE31-48V, Инжектор 100Base-T 30Вт совместим с 802.3af/at , 48В</t>
  </si>
  <si>
    <t>WI-POE31-24V, Инжектор 100Base-T, PoE 24В</t>
  </si>
  <si>
    <t>WI-POE22E-O, Повторитель PoE уличный, 1GE PoE-вход 802.3bt (90Вт), 2GE PoE-выхода 802.3af/at/bt</t>
  </si>
  <si>
    <t>WI-POE21E-O, Повторитель PoE уличный, 1GE PoE-вход 802.3bt (60Вт), 2GE PoE-выхода 802.3af/at</t>
  </si>
  <si>
    <t>WI-POE11S-48V, Сплиттер PoE, совместим с 802.3af/at ,1FE PoE-in, 1FE out, DC 12В out</t>
  </si>
  <si>
    <t>WI-PE51E, Повторитель PoE, порты 1FE PoE-in + 4FE PoE-out + 1FE</t>
  </si>
  <si>
    <t>WI-PE31E, Повторитель PoE, порты 1FE PoE-in + 2FE PoE-out</t>
  </si>
  <si>
    <t>WI-08KIT, Комплект кронштейнов для монтажа коммутаторов 19''</t>
  </si>
  <si>
    <t>Аксессуары</t>
  </si>
  <si>
    <t>WI-AP518AX Внешняя двухдиапазонная точка доступа c поддержкой PoE, Wi-Fi 6 (802.11AX)</t>
  </si>
  <si>
    <t>WI-AP510 AC1200 Внешняя двухдиапазонная точка доступа c поддержкой PoE, Wi-Fi 5 (802.11AC Wave2)</t>
  </si>
  <si>
    <t>WI-AP317 Внешняя двухдиапазонная точка доступа c поддержкой PoE, Wi-Fi 5 (802.11AC)</t>
  </si>
  <si>
    <t>WI-AP316 Внешняя двухдиапазонная точка доступа c поддержкой PoE, Wi-Fi 5 (802.11AC)</t>
  </si>
  <si>
    <t>WI-AP315 AC750 Внешняя двухдиапазонная точка доступа c поддержкой PoE, Wi-Fi 5 (802.11AC)</t>
  </si>
  <si>
    <t>WI-AP310-Lite Внешняя точка доступа c поддержкой PoE, Wi-Fi 4 (802.11N)</t>
  </si>
  <si>
    <t>WI-AP219AX-Lite Двухдиапазонная точка доступа c поддержкой PoE, Wi-Fi 6 (802.11AX)</t>
  </si>
  <si>
    <t>WI-AP219AX-Lite</t>
  </si>
  <si>
    <t>WI-AP219AX AX3550 Двухдиапазонная точка доступа c поддержкой PoE, Wi-Fi 6 (802.11AX)</t>
  </si>
  <si>
    <t>WI-AP218AX-Lite Двухдиапазонная точка доступа c поддержкой PoE, Wi-Fi 6 (802.11AX)</t>
  </si>
  <si>
    <t>WI-AP218AX AX1800 Двухдиапазонная точка доступа c поддержкой PoE, Wi-Fi 6 (802.11AX)</t>
  </si>
  <si>
    <t>WI-AP217-Lite Гигабитная двухдиапазонная точка доступа c поддержкой PoE, Wi-Fi 5 (802.11AC Wave2)</t>
  </si>
  <si>
    <t>WI-AP217 AC1200 Гигабитная двухдиапазонная точка доступа c поддержкой PoE, Wi-Fi 5 (802.11AC Wave2)</t>
  </si>
  <si>
    <t>WI-AP216 Двухдиапазонная точка доступа c поддержкой PoE, Wi-Fi 5 (802.11a/с)</t>
  </si>
  <si>
    <t>WI-AP215 AC750 Двухдиапазонная точка доступа c поддержкой PoE, Wi-Fi 5 (802.11AC)</t>
  </si>
  <si>
    <t>WI-AP210-Lite Точка доступа c поддержкой PoE, Wi-Fi 4 (802.11a/b/g/n)</t>
  </si>
  <si>
    <t>WI-AP210 N300 Точка доступа c поддержкой PoE, Wi-Fi 4 (802.11a/b/g/n)</t>
  </si>
  <si>
    <t>WI-AP210</t>
  </si>
  <si>
    <t>WI-AODB6, Антенна всенаправленная двухдиапазонная 2,4/5 ГГц (6dBi), type-N</t>
  </si>
  <si>
    <t>WI-AODB6</t>
  </si>
  <si>
    <t>WI-AC500 Контроллер WiFi</t>
  </si>
  <si>
    <t>WI-AC500</t>
  </si>
  <si>
    <t>WI-AC50 Контроллер WiFi</t>
  </si>
  <si>
    <t>WI-AC150 Контроллер WiFi</t>
  </si>
  <si>
    <t>WI-AC108P Контроллер WiFi</t>
  </si>
  <si>
    <t>WI-AC105P Контроллер WiFi</t>
  </si>
  <si>
    <t>WI-CPE515H-KIT комплект из двух преднастроенных точек доступа наружная 802.11a/n 5ГГц до 300Мбит/c</t>
  </si>
  <si>
    <t>WI-CPE111-KIT комплект из двух преднастроенных точек доступа 802.11b/g/n 2,4ГГц до 300Мбит/с, Cloud</t>
  </si>
  <si>
    <t>WI-CPE111-KIT V2</t>
  </si>
  <si>
    <t>WI-LTE117-O Внешний LTE роутер</t>
  </si>
  <si>
    <t>WI-LTE115-O Внешний LTE роутер, Cloud</t>
  </si>
  <si>
    <t>WI-LTE113-O Внешний LTE роутер</t>
  </si>
  <si>
    <t>WI-LTE110-O Outdoor LTE роутер, Cloud</t>
  </si>
  <si>
    <t>Wi-Tek</t>
  </si>
  <si>
    <t>UR75-L04EU-G-P-W</t>
  </si>
  <si>
    <t>UR41-L08EU Промышленный LTE маршрутизатор серии Mini, GPS, RS485</t>
  </si>
  <si>
    <t>UR41-L08EU</t>
  </si>
  <si>
    <t>UR35-L04EU-W Промышленный LTE маршрутизатор серии Pro, Wi-Fi</t>
  </si>
  <si>
    <t>UR35-L04EU-W</t>
  </si>
  <si>
    <t>UR35-L04EU-G-P-W Промышленный LTE маршрутизатор серии Pro, GPS, PoE, Wi-Fi</t>
  </si>
  <si>
    <t>UR35-L04EU-G-P-W</t>
  </si>
  <si>
    <t>UR32S-L04EU-P Промышленный LTE маршрутизатор серии Lite, Wi-Fi, PoE</t>
  </si>
  <si>
    <t>UR32S-L04EU-P</t>
  </si>
  <si>
    <t>UR32L-L04EU-P Промышленный LTE маршрутизатор серии Lite, PoE</t>
  </si>
  <si>
    <t>UR32L-L04EU-P</t>
  </si>
  <si>
    <t>UR32L-L04EU Промышленный LTE маршрутизатор серии Lite</t>
  </si>
  <si>
    <t>UR32L-L04EU</t>
  </si>
  <si>
    <t>UR32-L04EU-W-485 Промышленный LTE маршрутизатор серии Pro, Wi-Fi, RS485</t>
  </si>
  <si>
    <t>UR32-L04EU-W-485</t>
  </si>
  <si>
    <t>UR32-L04EU Промышленный LTE маршрутизатор серии Pro</t>
  </si>
  <si>
    <t>UR32-L04EU</t>
  </si>
  <si>
    <t>LTE маршрутизаторы</t>
  </si>
  <si>
    <t>Milesight</t>
  </si>
  <si>
    <t>Сетевое оборудование</t>
  </si>
  <si>
    <t>Лицензия Crystal Gears</t>
  </si>
  <si>
    <t>Crystal Gears</t>
  </si>
  <si>
    <t>eyeBeam Basic (без поддержки видео) для Windows</t>
  </si>
  <si>
    <t>eyeBeam Basic</t>
  </si>
  <si>
    <t>ПО</t>
  </si>
  <si>
    <t>Location Add-on для обавления доп. локации для киоска бронировани/веб-интерфейса</t>
  </si>
  <si>
    <t>WP-Location-OnPremise-Annual</t>
  </si>
  <si>
    <t>Yeastar Workplace</t>
  </si>
  <si>
    <t>Wayfinding Interactivity Licence - Лицензия для ПК с Touch-screen дисплеем</t>
  </si>
  <si>
    <t>DT-WF</t>
  </si>
  <si>
    <t>TD-1070 в комплекте с ПО LanneckRoomBooking</t>
  </si>
  <si>
    <t>TD-1070_Lanneck</t>
  </si>
  <si>
    <t>TD-1060 Slim чёрный в комплекте с ПО LanneckRoomBooking</t>
  </si>
  <si>
    <t>TD-1060 Slim_B_Lanneck</t>
  </si>
  <si>
    <t>TD-1050PRO-B в комплекте с ПО LanneckRoomBooking</t>
  </si>
  <si>
    <t>TD-1050PRO-B_Lanneck</t>
  </si>
  <si>
    <t>Standard Server Licence - Лицензия на серверное ПО для 1-9 переговорных</t>
  </si>
  <si>
    <t>DT-SR</t>
  </si>
  <si>
    <t>OEM Room Licence - Лицензия для подключения 1 ПК Qbic TD-1050/TD-1060 для переговорной</t>
  </si>
  <si>
    <t>DT-RMO</t>
  </si>
  <si>
    <t>Hot Desk OEM - Лицензия для использования Qbic TD-0350 в системе DeskWare</t>
  </si>
  <si>
    <t>DT-DSKO</t>
  </si>
  <si>
    <t>Enterprise Server Upgrade - Лицензия - обновление сервера со Standard Server на Enterprise</t>
  </si>
  <si>
    <t>SUPG</t>
  </si>
  <si>
    <t>Enterprise Server Licence - Лицензия на серверное ПО для 10 и более переговорных</t>
  </si>
  <si>
    <t>DT-EN</t>
  </si>
  <si>
    <t>Door Tablet API - Лицензия на предоставление доступа к серверу стронних устройств и приложений</t>
  </si>
  <si>
    <t>DT-API</t>
  </si>
  <si>
    <t>DeskWare Presence license - Отображение статуса занятости 1 рабочего стола без бронирования</t>
  </si>
  <si>
    <t>DT-PRE</t>
  </si>
  <si>
    <t>Desk Presence Controller - Лицензия для подключения 1 концентратора AC-210.ex к системе Deskware</t>
  </si>
  <si>
    <t>DT-PREC</t>
  </si>
  <si>
    <t>Door Tablet</t>
  </si>
  <si>
    <t>Системы бронирования</t>
  </si>
  <si>
    <t>BXT-512 - Мини-ПК, Core-i3 7100U/8gb/256ssd/VESA/EU Power Code</t>
  </si>
  <si>
    <t>BXT-512</t>
  </si>
  <si>
    <t>BXP-321 - Мини-ПК, HDMI input и HDMI output 4K, 4GB RAM, 32GB storage, micro-SDHC expansion</t>
  </si>
  <si>
    <t>BXP-321</t>
  </si>
  <si>
    <t>BXP-320 - Мини-ПК, HDMI output 4K, 4GB RAM, 32GB storage, micro-SDHC expansion</t>
  </si>
  <si>
    <t>BXP-320</t>
  </si>
  <si>
    <t>BXP-100 - Мини-ПК, HDMI output, 2GB RAM, 32GB storage, micro-SDHC expansion</t>
  </si>
  <si>
    <t>BXP-100</t>
  </si>
  <si>
    <t>Промышленные мини-ПК</t>
  </si>
  <si>
    <t>TD-1070, 10" сенсорная панель Full HD, BT, NFC/RFID, RCC, Android11</t>
  </si>
  <si>
    <t>TD-1070-B</t>
  </si>
  <si>
    <t>TD-1070, 10" сенсорная панель Full HD, BT, NFC/HID/RFID, RCC, Android11</t>
  </si>
  <si>
    <t>TD-1070-BH</t>
  </si>
  <si>
    <t>TD-1060 Slim, 10" сенсорная панель, BT, RCC, черный</t>
  </si>
  <si>
    <t>TD-1060 Slim</t>
  </si>
  <si>
    <t>TD-1050 PRO, 10" сенсорная панель, BT, NFC/RFID, RCC, черный</t>
  </si>
  <si>
    <t>TD-1050PRO-B</t>
  </si>
  <si>
    <t>TD-0350, 3,5" сенсорная панель, BT, NFC/RFID/HID, RCC, черный</t>
  </si>
  <si>
    <t>TD-0350-BH125</t>
  </si>
  <si>
    <t>Панельные ПК</t>
  </si>
  <si>
    <t>Адаптер питания импульсный 12В,1,5А для TD-1050 PRO, TD-1060 Slim</t>
  </si>
  <si>
    <t>AT-105/AC-00M</t>
  </si>
  <si>
    <t>Адаптер питания USB 5В, 2А для TD-0350</t>
  </si>
  <si>
    <t>AT-102/AC-00Q</t>
  </si>
  <si>
    <t>Qbic CB-110, Кабель USB на micro USB L-типа, 3 м для TD-0350</t>
  </si>
  <si>
    <t>CB-110</t>
  </si>
  <si>
    <t>Qbic AC-620, POE-адаптер для TD-0350, RJ45, USBx2</t>
  </si>
  <si>
    <t>AC-620</t>
  </si>
  <si>
    <t>Qbic AC-610, Датчик занятости рабочего места для TD-0350</t>
  </si>
  <si>
    <t>AC-610</t>
  </si>
  <si>
    <t>Qbic AC-500, Модуль GPIO реле/сухие контакты для TD-1050/TD-1060/TD-0350 в защитном корпусе</t>
  </si>
  <si>
    <t>AC-500</t>
  </si>
  <si>
    <t>Qbic AC-212, Индикаторная лампа светодиодная</t>
  </si>
  <si>
    <t>AC-212</t>
  </si>
  <si>
    <t>Qbic AC-211, Датчик занятости помещения</t>
  </si>
  <si>
    <t>AC-211</t>
  </si>
  <si>
    <t>Qbic AC-210.Ex, хаб RS-232 для подключения 10 сенсоров/индикаторов занятости</t>
  </si>
  <si>
    <t>AC-210.Ex</t>
  </si>
  <si>
    <t>Qbic AC-120, Врезное крепление для скрытой установки TD-1050 PRO</t>
  </si>
  <si>
    <t>AC-120</t>
  </si>
  <si>
    <t>Qbic AC-112W, Подставка для TD-1050 PRO/TD-1060 Slim/TD-1070, серебристая</t>
  </si>
  <si>
    <t>AC-112W</t>
  </si>
  <si>
    <t>Qbic AC-112, Подставка для TD-1050 PRO/TD-1060 Slim, черный</t>
  </si>
  <si>
    <t>AC-112B</t>
  </si>
  <si>
    <t>Панельные компьютеры и мини-ПК</t>
  </si>
  <si>
    <t>TS-P880D Цифровой матричный аудио процессор, 8 входов и 8 выходов с поддержкой Dante, DSP</t>
  </si>
  <si>
    <t>TS-P880D</t>
  </si>
  <si>
    <t>TS-P8805N Сенсорная панель управления 5 "</t>
  </si>
  <si>
    <t>TS-P8805N</t>
  </si>
  <si>
    <t>TS-P8802P Панель Dante, 2 входа, 2 выхода</t>
  </si>
  <si>
    <t>TS-P8802P</t>
  </si>
  <si>
    <t>TS-P880, цифровой матричный аудио коммутатор, 8 inputs, 8 outputs</t>
  </si>
  <si>
    <t>TS-P880</t>
  </si>
  <si>
    <t>TS-P1616D Цифровой матричный аудио процессор, 16 входов и 16 выходов, Dante, DSP</t>
  </si>
  <si>
    <t>TS-P1616D</t>
  </si>
  <si>
    <t>TS-P1616 Цифровой матричный аудио процессор, 16 входов и 16 выходов</t>
  </si>
  <si>
    <t>TS-P1616</t>
  </si>
  <si>
    <t>TS-P1212D Цифровой матричный аудио процессор, 12 входов и 12 выходов, Dante, DSP</t>
  </si>
  <si>
    <t>TS-P1212D</t>
  </si>
  <si>
    <t>TS-P1212 Цифровой матричный аудио процессор, 12 входов и 12 выходов</t>
  </si>
  <si>
    <t>TS-P1212</t>
  </si>
  <si>
    <t>TS-830, 8-канальный распределитель питания, один канал max 3500Вт, общая 6000 Вт</t>
  </si>
  <si>
    <t>TS-830</t>
  </si>
  <si>
    <t>TS-820, 8-канальный распределитель питания, один канал max 2200Вт, общая 6000 Вт</t>
  </si>
  <si>
    <t>TS-820</t>
  </si>
  <si>
    <t>TS-8120S 8-канальный профессиональный усилитель,8Ω:120W × 8; 4Ω:240W × 8; Bridge 8Ω:500W×4</t>
  </si>
  <si>
    <t>TS-8120S</t>
  </si>
  <si>
    <t>TS-700PI профессиональный стерео усилитель, 2х700W@8Ом</t>
  </si>
  <si>
    <t>TS-700PI</t>
  </si>
  <si>
    <t>TS-500PI профессиональный стерео усилитель, 2х500W@8Ом, версия 2</t>
  </si>
  <si>
    <t>TS-500PI v.2</t>
  </si>
  <si>
    <t>TS-4500PD профессиональный стерео усилитель  4×350W@8Ω,4×500W@4Ω, 2×1000W@ bridge 2*8Ω</t>
  </si>
  <si>
    <t>TS-4500PD</t>
  </si>
  <si>
    <t>TS-4200PD профессиональный стерео усилитель 4×120W@8Ω,4×200W@4Ω, 2×400W@ bridge 2*8Ω</t>
  </si>
  <si>
    <t>TS-4200PD</t>
  </si>
  <si>
    <t>TS-350PI, профессиональный стерео усилитель, 2×350W@8Ω</t>
  </si>
  <si>
    <t>TS-350PI</t>
  </si>
  <si>
    <t>TS-3400MIXD звуковой процессор, подавитель АОС с интерфейсом Dante для конференц-систем</t>
  </si>
  <si>
    <t>TS-3400MIXD</t>
  </si>
  <si>
    <t>TS-32PD-12 цифровой микшер, 32 входных канала, 8 групп выходов с 24-битным DSP, USB интерфейс</t>
  </si>
  <si>
    <t>TS-32PD-12</t>
  </si>
  <si>
    <t>TS-24PD-12 цифровой микшер, 24 входных канала, 8 групп выходов с 24-битным DSP, USB интерфейс</t>
  </si>
  <si>
    <t>TS-24PD-12</t>
  </si>
  <si>
    <t>TS-234 звуковой процессор, подавитель  акустической обратной связи для конференц-систем</t>
  </si>
  <si>
    <t>TS-234</t>
  </si>
  <si>
    <t>TS-224D звуковой процессор, 2-х канальный подавитель  акустической обратной связи</t>
  </si>
  <si>
    <t>TS-224D</t>
  </si>
  <si>
    <t>TS-2120W 2-канальный профессиональный усилитель,2*120 Вт @ 8 Ом, SD/USB MP3-плеер, bluetooth, MP3</t>
  </si>
  <si>
    <t>TS-2120W</t>
  </si>
  <si>
    <t>TS-2060W 2-канальный профессиональный усилитель,2*60 Вт @ 8 Ом, SD/USB MP3-плеер, bluetooth, MP3</t>
  </si>
  <si>
    <t>TS-2060W</t>
  </si>
  <si>
    <t>TS-205 Распределитель стереосигнала, 1 Вход 6 выходов</t>
  </si>
  <si>
    <t>TS-205</t>
  </si>
  <si>
    <t>TS-16PFX-4 микшер, 16 каналов ввода, 4 группы вывода, с MP3-плеером и 24-битным DSP</t>
  </si>
  <si>
    <t>TS-16PFX-4</t>
  </si>
  <si>
    <t>TS-16PD-4 цифровой микшер, 16 входных каналов, 8 групп выходов с 24-битным DSP, USB интерфейс</t>
  </si>
  <si>
    <t>TS-16PD-4</t>
  </si>
  <si>
    <t>TS-14PFX-4 микшер, 14 каналов ввода, 4 группы вывода, с MP3-плеером и 24-битным DSP</t>
  </si>
  <si>
    <t>TS-14PFX-4</t>
  </si>
  <si>
    <t>TS-12PFX, цифровой микшер, 12 каналов входа, 4 группы выходов, 24-bit DSP</t>
  </si>
  <si>
    <t>TS-12PFX</t>
  </si>
  <si>
    <t>TC-4700DT 4-х канальный усилитель, 700W×4/8Ω×4; 1000W×4/4Ω×4: с поддержкой протокола Dante</t>
  </si>
  <si>
    <t>TC-4700DT</t>
  </si>
  <si>
    <t>TC-4700 4-канальный профессиональный усилитель,8Ω:4*700W;4Ω:4*1200W;2Ω:4*2250W;Bridge16Ω:2*1400W</t>
  </si>
  <si>
    <t>TC-4700</t>
  </si>
  <si>
    <t>TC-4500DT 4-х канальный усилитель, 500W×4/8Ω×4; 700W×4/4Ω×4:с поддержкой протокола Dante</t>
  </si>
  <si>
    <t>TC-4500DT</t>
  </si>
  <si>
    <t>TC-4500 4-канальный профессиональный усилитель,8Ω:4*500W;4Ω:4*800W;2Ω:4*1300W;Bridge16Ω:2*1000W</t>
  </si>
  <si>
    <t>TC-4500</t>
  </si>
  <si>
    <t>TC-2700 2-канальный профессиональный усилитель,8Ω:2*700W;4Ω:2*1200W;2Ω:2*1800W; Bridge16Ω:1400W;</t>
  </si>
  <si>
    <t>TC-2700</t>
  </si>
  <si>
    <t>TC-2500B 2-канальный профессиональный усилитель,Stereo@8Ω:500W×2 Stereo@4Ω:850W×2 Bridged @8Ω:1700W</t>
  </si>
  <si>
    <t>TC-2500B</t>
  </si>
  <si>
    <t>TC-2500 2-канальный профессиональный усилитель,8Ω:2*500W; 4Ω:2*800W; 2Ω:2*1300W; Bridge16Ω:1000W;</t>
  </si>
  <si>
    <t>TC-2500</t>
  </si>
  <si>
    <t>TC-2350B 2-канальный профессиональный усилитель,Stereo@8Ω: 350W×2；Stereo@4Ω: 600W×2</t>
  </si>
  <si>
    <t>TC-2350B</t>
  </si>
  <si>
    <t>TC-2200B 2-канальный профессиональный усилитель,Stereo@8Ω: 200W×2, Stereo@4Ω: 400W×2</t>
  </si>
  <si>
    <t>TC-2200B</t>
  </si>
  <si>
    <t>TC-21200 2-канальный профессиональный усилитель,8Ω:2*1200W; 4Ω:2*1200W; 2Ω:2*3200W; Bridge16Ω:2400W</t>
  </si>
  <si>
    <t>TC-21200</t>
  </si>
  <si>
    <t>TC-21000 2-канальный профессиональный усилитель,8Ω:2*1000W;4Ω:2*1700W;2Ω:2*2900W;Bridge16Ω:2000W;</t>
  </si>
  <si>
    <t>TC-21000</t>
  </si>
  <si>
    <t>T-6412P, 12-канальный распределитель питания, 1-6 кан.10А, 7-12 кан.16А</t>
  </si>
  <si>
    <t>T-6412P</t>
  </si>
  <si>
    <t>Усилители,процессоры, микшеры</t>
  </si>
  <si>
    <t>TS-930 Наушники с микрофоном</t>
  </si>
  <si>
    <t>TS-930</t>
  </si>
  <si>
    <t>TS-0370HY микрофон переводчика настольный</t>
  </si>
  <si>
    <t>TS-0370HY</t>
  </si>
  <si>
    <t>TS-0370HS Инфракрасный излучатель, дальность 40 м, каскад до 500 м.</t>
  </si>
  <si>
    <t>TS-0370HS</t>
  </si>
  <si>
    <t>TS-0370HD  16 канальный цифровой ИК приемник</t>
  </si>
  <si>
    <t>TS-0370HD</t>
  </si>
  <si>
    <t>TS-0370HC Кейс для зарядки и хранения 30 цифровых ИК приемников</t>
  </si>
  <si>
    <t>TS-0370HC</t>
  </si>
  <si>
    <t>TS-0370H-8 Контроллер системы синхронного перевода, 8 каналов</t>
  </si>
  <si>
    <t>TS-0370H-8</t>
  </si>
  <si>
    <t>TS-0370H-16 Контроллер системы синхроперевода, 16 каналов</t>
  </si>
  <si>
    <t>TS-0370H-16</t>
  </si>
  <si>
    <t>TS-01F Стойка для TS-0370HS</t>
  </si>
  <si>
    <t>TS-01F</t>
  </si>
  <si>
    <t>Система синхронного перевода серии TS-0370</t>
  </si>
  <si>
    <t>TS-8308, потоковый медиа сервер, CENT OS</t>
  </si>
  <si>
    <t>TS-8308 COS</t>
  </si>
  <si>
    <t>TS-8304B2, терминал безбумажной конференц-системы,лицензия Windows 10 IoT Enterprise</t>
  </si>
  <si>
    <t>TS-8304B2</t>
  </si>
  <si>
    <t>TS-8304B1, терминал безбумажной конференц-системы,лицензия Windows 10 IoT Enterprise</t>
  </si>
  <si>
    <t>TS-8304B1</t>
  </si>
  <si>
    <t>TS-8300, платформа безбумажной конференц системы,CENT OS</t>
  </si>
  <si>
    <t>TS-8300 COS</t>
  </si>
  <si>
    <t>Серверы управления и терминалы безбумажной конференц-системы</t>
  </si>
  <si>
    <t>T-530C Одноканальная радиомикрофонная система, приёмник + головной микрофон</t>
  </si>
  <si>
    <t>T-530C</t>
  </si>
  <si>
    <t>T-530B  Одноканальная радиомикрофонная система, приёмник + петличный микрофон</t>
  </si>
  <si>
    <t>T-530B</t>
  </si>
  <si>
    <t>T-530A  Одноканальная радиомикрофонная система, приёмник + ручной микрофон</t>
  </si>
  <si>
    <t>T-530A</t>
  </si>
  <si>
    <t>T-522S Широкополосная всенаправленная антенна</t>
  </si>
  <si>
    <t>T-522S</t>
  </si>
  <si>
    <t>T-522FD Антенный усилитель</t>
  </si>
  <si>
    <t>T-522FD</t>
  </si>
  <si>
    <t>T-522B Направленная антенна</t>
  </si>
  <si>
    <t>T-522B</t>
  </si>
  <si>
    <t>T-522A Антенный сплиттер</t>
  </si>
  <si>
    <t>T-522A</t>
  </si>
  <si>
    <t>T-521UW Двухканальная радиомикрофонная система, приёмник +1 головной +1 петличный микрофоны</t>
  </si>
  <si>
    <t>T-521UW</t>
  </si>
  <si>
    <t>T-521UV Двухканальная радиомикрофонная система, приёмник +1 ручной+1 головной микрофоны</t>
  </si>
  <si>
    <t>T-521UV</t>
  </si>
  <si>
    <t>T-521UT Двухканальная радиомикрофонная система, приёмник +1 ручной+1 петличный микрофоны</t>
  </si>
  <si>
    <t>T-521UT</t>
  </si>
  <si>
    <t>T-521US Двухканальная радиомикрофонная система, приёмник + 2 головных микрофона</t>
  </si>
  <si>
    <t>T-521US</t>
  </si>
  <si>
    <t>T-521UL Двухканальная радиомикрофонная система, приёмник +2 петличных микрофона</t>
  </si>
  <si>
    <t>T-521UL</t>
  </si>
  <si>
    <t>T-521UH Двухканальная радиомикрофонная система, приёмник + 2 ручных микрофона</t>
  </si>
  <si>
    <t>T-521UH</t>
  </si>
  <si>
    <t>T-521CF Зарядная станция для радиомикрофонных систем T-521XX и T-530X, два слота</t>
  </si>
  <si>
    <t>T-521CF</t>
  </si>
  <si>
    <t>Радиомикрофонные сиcтемы</t>
  </si>
  <si>
    <t>TX-2180  профессиональный 2 х18" супер бас сабвуфер, 1200W @4Ω,</t>
  </si>
  <si>
    <t>TX-2180</t>
  </si>
  <si>
    <t>TX-1508  High-end профессиональный громкоговоритель для  DJ Music, 15" НЧ + 1.7" твитер, 500W @8Ω</t>
  </si>
  <si>
    <t>TX-1508</t>
  </si>
  <si>
    <t>TS-9W  профессиональный широкодиапазонный  громкоговоритель, 8", 40W @8Ω, белый цвет</t>
  </si>
  <si>
    <t>TS-9W</t>
  </si>
  <si>
    <t>TS-9  профессиональный широкодиапазонный  громкоговоритель, 8", 40W @8Ω, чёрный цвет</t>
  </si>
  <si>
    <t>TS-9</t>
  </si>
  <si>
    <t>TS-828S   High-end  ультра НЧ сабвуфер, 2х18", 1200W @4Ω</t>
  </si>
  <si>
    <t>TS-828S</t>
  </si>
  <si>
    <t>TS-818S   High-end  ультра НЧ сабвуфер,18", 600W @8Ω</t>
  </si>
  <si>
    <t>TS-818S</t>
  </si>
  <si>
    <t>TS-803H Звуковая колонна для конференц зала 3"× 8, 300W @8Ω, динамики пр-во Италия, чёрный цвет</t>
  </si>
  <si>
    <t>TS-803H</t>
  </si>
  <si>
    <t>TS-803C Звуковая колонна для конференц зала 3"× 8, 300W @4Ω, чёрный цвет</t>
  </si>
  <si>
    <t>TS-803C</t>
  </si>
  <si>
    <t>TS-628S профессиональный сабвуфер высокого класса, 2х18", 1200W @8Ω</t>
  </si>
  <si>
    <t>TS-628S</t>
  </si>
  <si>
    <t>TS-618S  профессиональный сабвуфер высокого класса, 18", 600W @8Ω</t>
  </si>
  <si>
    <t>TS-618S</t>
  </si>
  <si>
    <t>TS-615T профессиональный  двухполосный напольный монитор,15" , 500W @8Ω, цвет чёрный</t>
  </si>
  <si>
    <t>TS-615T</t>
  </si>
  <si>
    <t>TS-615S  профессиональный сабвуфер высокого класса, 15" , 500W @8Ω</t>
  </si>
  <si>
    <t>TS-615S</t>
  </si>
  <si>
    <t>TS-615P профессиональный активный двухполосный громкоговоритель, 15", 450W@8Ω, черный</t>
  </si>
  <si>
    <t>TS-615P</t>
  </si>
  <si>
    <t>TS-615DT Активный громкоговоритель DANTE, 8 Ом, 450 Вт, 15” НЧ, 1,7” твитер, 55 Гц-20 кГц</t>
  </si>
  <si>
    <t>TS-615DT</t>
  </si>
  <si>
    <t>TS-615 профессиональный двухполосный громкоговоритель, 15", 450W@8Ω, черный</t>
  </si>
  <si>
    <t>TS-615</t>
  </si>
  <si>
    <t>TS-612T  профессиональный  двухполосный напольный монитор,12", 400W @8Ω, цвет чёрный</t>
  </si>
  <si>
    <t>TS-612T</t>
  </si>
  <si>
    <t>TS-612P профессиональный активный двухполосный громкоговоритель, 12", 350W@8Ω, черный</t>
  </si>
  <si>
    <t>TS-612P</t>
  </si>
  <si>
    <t>TS-612DT Активный громкоговоритель DANTE, 8 Ом, 350 Вт, 12” НЧ, 1,7” твитер, 55 Гц-20 кГц</t>
  </si>
  <si>
    <t>TS-612DT</t>
  </si>
  <si>
    <t>TS-612  профессиональный двухполосный громкоговоритель, 12", 350W@8Ω, черный</t>
  </si>
  <si>
    <t>TS-612</t>
  </si>
  <si>
    <t>TS-610T  профессиональный  двухполосный напольный монитор, 10", 300W @8Ω, цвет чёрный</t>
  </si>
  <si>
    <t>TS-610T</t>
  </si>
  <si>
    <t>TS-610P профессиональный активный двухполосный громкоговоритель, 10", 300W@8Ω, черный</t>
  </si>
  <si>
    <t>TS-610P</t>
  </si>
  <si>
    <t>TS-610DT Активный громкоговоритель DANTE, 8 Ом, 300 Вт, 10” НЧ, 1,4” твитер, 55 Гц-20 кГц</t>
  </si>
  <si>
    <t>TS-610DT</t>
  </si>
  <si>
    <t>TS-610  профессиональный двухполосный громкоговоритель, 10", 300W@8Ω, черный</t>
  </si>
  <si>
    <t>TS-610</t>
  </si>
  <si>
    <t>TS-608H, профессиональный громкоговоритель, 8", 150W@8Ω</t>
  </si>
  <si>
    <t>TS-608H</t>
  </si>
  <si>
    <t>TS-608A, профессиональный двухполосный громкоговоритель, 8", 150W@8Ω, черный</t>
  </si>
  <si>
    <t>TS-608A</t>
  </si>
  <si>
    <t>TS-608  профессиональный двухполосный громкоговоритель, 8", 200W@8Ω, черный</t>
  </si>
  <si>
    <t>TS-608</t>
  </si>
  <si>
    <t>TS-606H, профессиональный громкоговоритель, 6.5", 120W@8Ω</t>
  </si>
  <si>
    <t>TS-606H</t>
  </si>
  <si>
    <t>TS-605YB Настенный громкоговоритель  5.25"+25 мм твитер, 100W@4Ω, чёрный цвет, кронштейн в комплекте</t>
  </si>
  <si>
    <t>TS-605YB</t>
  </si>
  <si>
    <t>TS-605Y Настенный громкоговоритель  5.25"+25 мм твитер, 100W@4Ω, белый цвет, кронштейн в комплекте</t>
  </si>
  <si>
    <t>TS-605Y</t>
  </si>
  <si>
    <t>TS-605TB Настенный громкоговоритель  5.25"+25 мм твитер, 100W@4Ω, чёрный цвет, кронштейн в комплекте</t>
  </si>
  <si>
    <t>TS-605TB</t>
  </si>
  <si>
    <t>TS-605T Настенный громкоговоритель  5.25"+25 мм твитер, 100W@4Ω, белый цвет, кронштейн в комплекте</t>
  </si>
  <si>
    <t>TS-605T</t>
  </si>
  <si>
    <t>TS-605H, профессиональный громкоговоритель, 5", 60W@8Ω</t>
  </si>
  <si>
    <t>TS-605H</t>
  </si>
  <si>
    <t>TS-603H Звуковая колонна для конференц зала 3"× 6, 200W @6Ω,  динамики пр-во Италия, чёрный цвет</t>
  </si>
  <si>
    <t>TS-603H</t>
  </si>
  <si>
    <t>TS-603CP Активная звуковая колонна для конференц зала 3"× 6, 200W, встроенный усилитель class-D</t>
  </si>
  <si>
    <t>TS-603CP</t>
  </si>
  <si>
    <t>TS-603C Звуковая колонна для конференц зала 3" × 6, 200W @6Ω, чёрный цвет</t>
  </si>
  <si>
    <t>TS-603C</t>
  </si>
  <si>
    <t>TS-603B Звуковая колонна для конференц зала 3" full range ×6, 150W @8Ω, динамики производства Италия</t>
  </si>
  <si>
    <t>TS-603B</t>
  </si>
  <si>
    <t>TS-515 профессиональный двухполосный громкоговоритель, 15", 450W @8Ω, черный</t>
  </si>
  <si>
    <t>TS-515</t>
  </si>
  <si>
    <t>TS-512  профессиональный двухполосный громкоговоритель, 12", 350W@8Ω, черный</t>
  </si>
  <si>
    <t>TS-512</t>
  </si>
  <si>
    <t>TS-510 профессиональный двухполосный громкоговоритель, 10", 250W @8Ω, черный</t>
  </si>
  <si>
    <t>TS-510</t>
  </si>
  <si>
    <t>TS-508  профессиональный двухполосный громкоговоритель, 8", 150W@8Ω, черный</t>
  </si>
  <si>
    <t>TS-508</t>
  </si>
  <si>
    <t>TS-405HB Звуковая колонна для конференц зала 5.5" × 4 + 1"×10, 450W @4Ω, чёрный цвет</t>
  </si>
  <si>
    <t>TS-405HB</t>
  </si>
  <si>
    <t>TS-403HW Звуковая колонна для конференц зала 4 x 3", 100W @8Ω, белый цвет,  кронштейн в комплекте</t>
  </si>
  <si>
    <t>TS-403HW</t>
  </si>
  <si>
    <t>TS-403HB Звуковая колонна для конференц зала 4x3", 100W @8Ω, чёрный цвет.  кронштейн в комплекте</t>
  </si>
  <si>
    <t>TS-403HB</t>
  </si>
  <si>
    <t>TS-3H громкоговоритель рупорный, 400W@4Ω</t>
  </si>
  <si>
    <t>TS-3H</t>
  </si>
  <si>
    <t>TS-2H громкоговоритель рупорный, 200W@8Ω</t>
  </si>
  <si>
    <t>TS-2H</t>
  </si>
  <si>
    <t>TS-208R, громкоговоритель потолочный 6.5''+1.5''</t>
  </si>
  <si>
    <t>TS-208R</t>
  </si>
  <si>
    <t>TS-1203H Звуковая колонна для конференц зала 3"×12, 400W @6Ω, динамики пр-во Италия, чёрный цвет</t>
  </si>
  <si>
    <t>TS-1203H</t>
  </si>
  <si>
    <t>TS-1203C Звуковая колонна для конференц зала 3"× 12, 400W @6Ω, чёрный цвет</t>
  </si>
  <si>
    <t>TS-1203C</t>
  </si>
  <si>
    <t>TS-1203B Звуковая колонна для конференц зала 3" Full Range×12,300W @8Ω, динамики производства Италия</t>
  </si>
  <si>
    <t>TS-1203B</t>
  </si>
  <si>
    <t>TS-108R, громкоговоритель потолочный 8''+1.5'' 100W @8Ω</t>
  </si>
  <si>
    <t>TS-108R</t>
  </si>
  <si>
    <t>TS-02B, настенный кронштейн для громкоговорителя &lt;10''</t>
  </si>
  <si>
    <t>TS-02B</t>
  </si>
  <si>
    <t>TS-02A, настенный кронштейн для громкоговорителя ≥10"</t>
  </si>
  <si>
    <t>TS-02A</t>
  </si>
  <si>
    <t>TS-01E кронштейн громкоговорителя</t>
  </si>
  <si>
    <t>TS-01E</t>
  </si>
  <si>
    <t>TS-01C - профессиональная стойка для громкоговорителей</t>
  </si>
  <si>
    <t>TS-01C</t>
  </si>
  <si>
    <t>TS-01AD кронштейн громкоговорителя</t>
  </si>
  <si>
    <t>TS-01AD</t>
  </si>
  <si>
    <t>TS-01A  кронштейн громкоговорителя</t>
  </si>
  <si>
    <t>TS-01A</t>
  </si>
  <si>
    <t>TM-15H High-end громкоговоритель, 15" , 500W@8Ω,  НЧ и ВЧ динамики производства Италия</t>
  </si>
  <si>
    <t>TM-15H</t>
  </si>
  <si>
    <t>TM-15 High-end громкоговоритель, 15" , 500W@8Ω,  НЧ и ВЧ динамики производства Италия</t>
  </si>
  <si>
    <t>TM-15</t>
  </si>
  <si>
    <t>TM-12H High-end громкоговоритель, 12" , 400W@8Ω,  НЧ и ВЧ динамики производства Италия</t>
  </si>
  <si>
    <t>TM-12H</t>
  </si>
  <si>
    <t>TM-12 High-end громкоговоритель, 12" , 400W@8Ω,  НЧ и ВЧ динамики производства Италия</t>
  </si>
  <si>
    <t>TM-12</t>
  </si>
  <si>
    <t>TM-10H High-end громкоговоритель, 10" , 300W@8Ω,  НЧ и ВЧ динамики производства Италия</t>
  </si>
  <si>
    <t>TM-10H</t>
  </si>
  <si>
    <t>TM-10 High-end громкоговоритель, 10" , 300W@8Ω,  НЧ и ВЧ динамики производства Италия</t>
  </si>
  <si>
    <t>TM-10</t>
  </si>
  <si>
    <t>TK-S125  12" Сабвуфер линейного массива 500W @8Ω</t>
  </si>
  <si>
    <t>TK-S125</t>
  </si>
  <si>
    <t>TK-M15 Громкоговоритель, 15" НЧ, 44-мм твитер, 500W@8Ω</t>
  </si>
  <si>
    <t>TK-M15</t>
  </si>
  <si>
    <t>TK-M12 Громкоговоритель, 12" НЧ, 44-мм твитер, 400W@8Ω</t>
  </si>
  <si>
    <t>TK-M12</t>
  </si>
  <si>
    <t>TK-M10 Громкоговоритель, 10" НЧ, 44-мм твитер, 300W@8Ω</t>
  </si>
  <si>
    <t>TK-M10</t>
  </si>
  <si>
    <t>TK-L205 Двухполосный ромкоговоритель линейного массива, 5"х2+1.73"  200W @ 8Ω</t>
  </si>
  <si>
    <t>TK-L205</t>
  </si>
  <si>
    <t>T-206DT Активный потолочный громкоговоритель 6.5"+ 1", 60W,  встроенный Dante-модуль и DSP процессор</t>
  </si>
  <si>
    <t>T-206DT</t>
  </si>
  <si>
    <t>T-206CK Громкоговоритель потолочный коаксиальный 6"+ 1", 40W@16Ω, металл. задняя крышка и решётка</t>
  </si>
  <si>
    <t>T-206CK</t>
  </si>
  <si>
    <t>T-205DT Активный потолочный громкоговоритель 4.5"+ 1", 30W встроенный Dante-модуль и  DSP процессор</t>
  </si>
  <si>
    <t>T-205DT</t>
  </si>
  <si>
    <t>LA-P12  Кронштейн для сборки линейного массива громкоговорителей</t>
  </si>
  <si>
    <t>LA-P12</t>
  </si>
  <si>
    <t>LA-P08  Кронштейн для сборки линейного массива громкоговорителей</t>
  </si>
  <si>
    <t>LA-P08</t>
  </si>
  <si>
    <t>LA-P06  Кронштейн для сборки линейного массива громкоговорителей</t>
  </si>
  <si>
    <t>LA-P06</t>
  </si>
  <si>
    <t>LA-P05  Кронштейн для сборки линейного массива громкоговорителей</t>
  </si>
  <si>
    <t>LA-P05</t>
  </si>
  <si>
    <t>LA-P04T Мобильная подставка для элементов массива LA-1180/LA-1180K</t>
  </si>
  <si>
    <t>LA-P04T</t>
  </si>
  <si>
    <t>LA-P04  Кронштейн для сборки линейного массива громкоговорителей</t>
  </si>
  <si>
    <t>LA-P04</t>
  </si>
  <si>
    <t>LA-P03  Кронштейн для сборки линейного массива громкоговорителей</t>
  </si>
  <si>
    <t>LA-P03</t>
  </si>
  <si>
    <t>LA-P02  Кронштейн для подвеса линейного массива громкоговорителей</t>
  </si>
  <si>
    <t>LA-P02</t>
  </si>
  <si>
    <t>LA-2800P 8"×2 Активный громкоговоритель линейного массива, 300W@6Ω</t>
  </si>
  <si>
    <t>LA-2800P</t>
  </si>
  <si>
    <t>LA-2800K Двухполосный громкоговоритель линейного массива, 8"х 2 bass +1 х 3" tweter AES 600W @8Ω</t>
  </si>
  <si>
    <t>LA-2800K</t>
  </si>
  <si>
    <t>LA-2650P Активный двухполосный громкоговоритель линейного массива 6.5"×2, 150W@6Ω</t>
  </si>
  <si>
    <t>LA-2650P</t>
  </si>
  <si>
    <t>LA-2650 Двухполосный громкоговоритель линейного массива 6.5"×2, 150W@6Ω</t>
  </si>
  <si>
    <t>LA-2650</t>
  </si>
  <si>
    <t>LA-2180 18"х2 Сабвуфер линейного массива 1200W @4Ω</t>
  </si>
  <si>
    <t>LA-2180</t>
  </si>
  <si>
    <t>LA-2120 Двухполосный громкоговоритель линейного массива 12" *2 bass + 3" tweeter, 800W @8Ω</t>
  </si>
  <si>
    <t>LA-2120</t>
  </si>
  <si>
    <t>LA-2100K  Двухполосный громкоговоритель линейного массива, 10"х2 bass +1х3" tweeter  AES  600W @8Ω</t>
  </si>
  <si>
    <t>LA-2100K</t>
  </si>
  <si>
    <t>LA-2100 10"х 2  Двухполосный громкоговоритель линейного массива, 600W @8Ω</t>
  </si>
  <si>
    <t>LA-2100</t>
  </si>
  <si>
    <t>LA-205M 13" Двухполосный громкоговоритель  линейного массива 150W @8Ω</t>
  </si>
  <si>
    <t>LA-205M</t>
  </si>
  <si>
    <t>LA-1800P 18" Активный сабвуфер линейного массива 500W@8Ω</t>
  </si>
  <si>
    <t>LA-1800P</t>
  </si>
  <si>
    <t>LA-1800K 18 " Сабвуфер линейного массива 600W(AES) @8Ω</t>
  </si>
  <si>
    <t>LA-1800K</t>
  </si>
  <si>
    <t>LA-1200P 12" Активный сабвуфер линейного массива 350W@8Ω</t>
  </si>
  <si>
    <t>LA-1200P</t>
  </si>
  <si>
    <t>LA-1200  12" Сабвуфер линейного массива  350W@8Ω</t>
  </si>
  <si>
    <t>LA-1200</t>
  </si>
  <si>
    <t>LA-118H 18" Сабвуфер линейного массива 600W @8Ω</t>
  </si>
  <si>
    <t>LA-118H</t>
  </si>
  <si>
    <t>LA-1180K 18" Сабвуфер линейного массива  800W(AES) @8Ω</t>
  </si>
  <si>
    <t>LA-1180K</t>
  </si>
  <si>
    <t>LA-1180 18" Сабвуфер линейного массива 800W @8Ω</t>
  </si>
  <si>
    <t>LA-1180</t>
  </si>
  <si>
    <t>LA-112M  12" Сабвуфер линейного массива 450W @8Ω</t>
  </si>
  <si>
    <t>LA-112M</t>
  </si>
  <si>
    <t>LA-112H 12" Громкоговоритель линейного массива, 400W @8Ω</t>
  </si>
  <si>
    <t>LA-112H</t>
  </si>
  <si>
    <t>Профессиональные громкоговорители низкоомные</t>
  </si>
  <si>
    <t>TS-549M Двойной настольный проводной микрофон</t>
  </si>
  <si>
    <t>TS-549M</t>
  </si>
  <si>
    <t>TS-548MD Настольный проводной микрофон</t>
  </si>
  <si>
    <t>TS-548MD</t>
  </si>
  <si>
    <t>TS-340VL Настольный проводной микрофон</t>
  </si>
  <si>
    <t>TS-340VL</t>
  </si>
  <si>
    <t>TS-338USB Настольный проводной микрофон USB</t>
  </si>
  <si>
    <t>TS-338USB</t>
  </si>
  <si>
    <t>TS-338 Настольный проводной микрофон</t>
  </si>
  <si>
    <t>TS-338</t>
  </si>
  <si>
    <t>TS-337 Настольный микрофон, фантомное питание и балансный вход</t>
  </si>
  <si>
    <t>TS-337</t>
  </si>
  <si>
    <t>TS-336USB Настольный проводной микрофон USB</t>
  </si>
  <si>
    <t>TS-336USB</t>
  </si>
  <si>
    <t>TS-331 Ручной проводной микрофон  для  голоса, вокала и KTV (Karaoke TV)</t>
  </si>
  <si>
    <t>TS-331</t>
  </si>
  <si>
    <t>TS-316M Направленный проводной микрофон  для  записи голоса и инструментов.</t>
  </si>
  <si>
    <t>TS-316M</t>
  </si>
  <si>
    <t>TS-304DM Четверной настольный проводной микрофон</t>
  </si>
  <si>
    <t>TS-304DM</t>
  </si>
  <si>
    <t>TS-302DM Двойной настольный проводной микрофон</t>
  </si>
  <si>
    <t>TS-302DM</t>
  </si>
  <si>
    <t>TS-301DM Настольный проводной  микрофон</t>
  </si>
  <si>
    <t>TS-301DM</t>
  </si>
  <si>
    <t>TK-300 Стойка  для проводного микрофона, высота 980-1680 мм и длина 550-900 мм для рычага</t>
  </si>
  <si>
    <t>TK-300</t>
  </si>
  <si>
    <t>TK-200 Настольная стойка  для проводного микрофона, высота 160-200 мм.</t>
  </si>
  <si>
    <t>TK-200</t>
  </si>
  <si>
    <t>T-6236BM Многофункциональная трибуна, усилитель 100 Вт, колонка 100 Вт, LED лампа, микрофон</t>
  </si>
  <si>
    <t>T-6236BM</t>
  </si>
  <si>
    <t>T-6236 Многофункциональная трибуна, усилитель 60 Вт, колонка 60 Вт, LED лампа, микрофон</t>
  </si>
  <si>
    <t>T-6236</t>
  </si>
  <si>
    <t>T-621A Конденсаторный настольный микрофон</t>
  </si>
  <si>
    <t>T-621A</t>
  </si>
  <si>
    <t>T-540 Микрофон на стойке для речи, вокала и хора</t>
  </si>
  <si>
    <t>T-540</t>
  </si>
  <si>
    <t>T-521A Конденсаторный настольный микрофон</t>
  </si>
  <si>
    <t>T-521A</t>
  </si>
  <si>
    <t>T-511C Конденсаторный настольный микрофон</t>
  </si>
  <si>
    <t>T-511C</t>
  </si>
  <si>
    <t>Проводные микрофоны</t>
  </si>
  <si>
    <t>TS-50L, удлинитель 8-pin m-f, 50м</t>
  </si>
  <si>
    <t>TS-50L</t>
  </si>
  <si>
    <t>TS-50D, удлинитель 6-pin m-f, 50м</t>
  </si>
  <si>
    <t>TS-50D</t>
  </si>
  <si>
    <t>TS-20L, удлинитель 8-pin m-f, 20м</t>
  </si>
  <si>
    <t>TS-20L</t>
  </si>
  <si>
    <t>TS-20D, удлинитель 6-pin m-f, 20м</t>
  </si>
  <si>
    <t>TS-20D</t>
  </si>
  <si>
    <t>TS-10L, удлинитель 8-pin m-f, 10м</t>
  </si>
  <si>
    <t>TS-10L</t>
  </si>
  <si>
    <t>TS-10D, удлинитель 6-pin m-f, 10м</t>
  </si>
  <si>
    <t>TS-10D</t>
  </si>
  <si>
    <t>TS-100L, удлинитель 8-pin m-f, 100м</t>
  </si>
  <si>
    <t>TS-100L</t>
  </si>
  <si>
    <t>TS-100D, удлинитель 6-pin m-f, 100м</t>
  </si>
  <si>
    <t>TS-100D</t>
  </si>
  <si>
    <t>TS-0621A, микрофон делегата, 8 pin</t>
  </si>
  <si>
    <t>TS-0621A</t>
  </si>
  <si>
    <t>TS-0621, микрофон председателя, 8 pin</t>
  </si>
  <si>
    <t>TS-0621</t>
  </si>
  <si>
    <t>TS-0605M, контроллер для проводных конференц-систем до 30 участников</t>
  </si>
  <si>
    <t>TS-0605M</t>
  </si>
  <si>
    <t>TS-0604ME Контроллер расширения конференц-системы  до 4096 микрофонов</t>
  </si>
  <si>
    <t>TS-0604ME</t>
  </si>
  <si>
    <t>TS-0604M Контроллер конференц-системы, поддержка 128 микрофонов, расширение до 4096</t>
  </si>
  <si>
    <t>TS-0604M</t>
  </si>
  <si>
    <t>TS-0602A, микрофон делегата, 8 pin</t>
  </si>
  <si>
    <t>TS-0602A</t>
  </si>
  <si>
    <t>TS-0602, микрофон председателя, 8 pin</t>
  </si>
  <si>
    <t>TS-0602</t>
  </si>
  <si>
    <t>TS-05T Кабель 5 м.+ Т-коннектор</t>
  </si>
  <si>
    <t>TS-05T</t>
  </si>
  <si>
    <t>TS-05L удлинитель 8-pin m-f, 5м</t>
  </si>
  <si>
    <t>TS-05L</t>
  </si>
  <si>
    <t>TS-05D, удлинитель 6-pin m-f, 5 м</t>
  </si>
  <si>
    <t>TS-05D</t>
  </si>
  <si>
    <t>TS-0306A Микрофон делегата бюджетный, кабель витая пара, цвет графит</t>
  </si>
  <si>
    <t>TS-0306A</t>
  </si>
  <si>
    <t>TS-0306 Микрофон председателя бюджетный, кабель витая пара, цвет графит</t>
  </si>
  <si>
    <t>TS-0306</t>
  </si>
  <si>
    <t>TS-02T Кабель 2 м.+ Т-коннектор</t>
  </si>
  <si>
    <t>TS-02T</t>
  </si>
  <si>
    <t>TS-02M, удлинитель 6-pin f-f, 2м</t>
  </si>
  <si>
    <t>TS-02M</t>
  </si>
  <si>
    <t>TS-02L удлинитель 8-pin m-f, 2m</t>
  </si>
  <si>
    <t>TS-02L</t>
  </si>
  <si>
    <t>TS-02DM, удлинитель 6-pin m-f, 2м</t>
  </si>
  <si>
    <t>TS-02DM</t>
  </si>
  <si>
    <t>TS-02D, удлинитель 6-pin  m-m, 2 м</t>
  </si>
  <si>
    <t>TS-02D</t>
  </si>
  <si>
    <t>TS-0223А, встраиваемый микрофон делегата, 6 pin</t>
  </si>
  <si>
    <t>TS-0223А</t>
  </si>
  <si>
    <t>TS-0221 удлинитель линии от контроллера до первого микрофонного пульта, до 100 м., 6 pin</t>
  </si>
  <si>
    <t>TS-0221</t>
  </si>
  <si>
    <t>TS-0205А, микрофон делегата с сенсорным экраном 4,3"</t>
  </si>
  <si>
    <t>TS-0205А</t>
  </si>
  <si>
    <t>TS-0205DA, микрофон делегата с сенсорным экраном 4,3"</t>
  </si>
  <si>
    <t>TS-0205DA</t>
  </si>
  <si>
    <t>TS-0205D, микрофон председателя с сенсорным экраном 4,3"</t>
  </si>
  <si>
    <t>TS-0205D</t>
  </si>
  <si>
    <t>TS-0205, микрофон председателя с сенсорным экраном 4,3"</t>
  </si>
  <si>
    <t>TS-0205</t>
  </si>
  <si>
    <t>TS-0202А, микрофон делегата, 6 pin</t>
  </si>
  <si>
    <t>TS-0202А</t>
  </si>
  <si>
    <t>TS-0202DA, микрофон делегата, 6 pin</t>
  </si>
  <si>
    <t>TS-0202DA</t>
  </si>
  <si>
    <t>TS-0202D, микрофон председателя, 6 pin</t>
  </si>
  <si>
    <t>TS-0202D</t>
  </si>
  <si>
    <t>TS-0202, микрофон председателя, 6 pin</t>
  </si>
  <si>
    <t>TS-0202</t>
  </si>
  <si>
    <t>Проводные конференц-системы серии TS-02 и TS-06</t>
  </si>
  <si>
    <t>TS-W312A Беспроводной микрофонный массив делегата</t>
  </si>
  <si>
    <t>TS-W312A</t>
  </si>
  <si>
    <t>TS-W312 Беспроводной микрофонный массив председателя</t>
  </si>
  <si>
    <t>TS-W312</t>
  </si>
  <si>
    <t>TS-W310DA, беспроводной микрофон делегата, 4.3" цветной экран</t>
  </si>
  <si>
    <t>TS-W310DA</t>
  </si>
  <si>
    <t>TS-W310D, беспроводной микрофон председателя, 4.3" цветной экран</t>
  </si>
  <si>
    <t>TS-W310D</t>
  </si>
  <si>
    <t>TS-W310A, беспроводной микрофон делегата, 4.3" цветной экран</t>
  </si>
  <si>
    <t>TS-W310A</t>
  </si>
  <si>
    <t>TS-W310, беспроводной микрофон председателя, 4.3" цветной экран</t>
  </si>
  <si>
    <t>TS-W310</t>
  </si>
  <si>
    <t>TS-W303DA, беспроводной микрофон делегата</t>
  </si>
  <si>
    <t>TS-W303DA</t>
  </si>
  <si>
    <t>TS-W303D, беспроводной микрофон председателя</t>
  </si>
  <si>
    <t>TS-W303D</t>
  </si>
  <si>
    <t>TS-W303A, беспроводной микрофон делегата</t>
  </si>
  <si>
    <t>TS-W303A</t>
  </si>
  <si>
    <t>TS-W303, беспроводной микрофон председателя</t>
  </si>
  <si>
    <t>TS-W303</t>
  </si>
  <si>
    <t>TS-W302A, беспроводной микрофон делегата</t>
  </si>
  <si>
    <t>TS-W302A</t>
  </si>
  <si>
    <t>TS-W302, беспроводной микрофон председателя</t>
  </si>
  <si>
    <t>TS-W302</t>
  </si>
  <si>
    <t>TS-W301SA, беспроводной микрофон делегата, 4.3" цветной экран, встр. динамик 2 Вт</t>
  </si>
  <si>
    <t>TS-W301SA</t>
  </si>
  <si>
    <t>TS-W301S, беспроводной микрофон председателя, 4.3" цветной экран,встр. динамик 2 Вт</t>
  </si>
  <si>
    <t>TS-W301S</t>
  </si>
  <si>
    <t>TS-W301DA, беспроводной микрофон делегата, 4.3" цветной экран</t>
  </si>
  <si>
    <t>TS-W301DA</t>
  </si>
  <si>
    <t>TS-W301D, беспроводной микрофон председателя, 4.3" цветной экран</t>
  </si>
  <si>
    <t>TS-W301D</t>
  </si>
  <si>
    <t>TS-W301A, беспроводной микрофон делегата, 4.3" цветной экран</t>
  </si>
  <si>
    <t>TS-W301A</t>
  </si>
  <si>
    <t>TS-W301, беспроводной микрофон председателя, 4.3" цветной экран</t>
  </si>
  <si>
    <t>TS-W301</t>
  </si>
  <si>
    <t>TS-W111, точка доступа для микрофонов, 802.11n/ac, версия 2</t>
  </si>
  <si>
    <t>TS-W111 v.2</t>
  </si>
  <si>
    <t>TS-6F, розетка соединительная, 1 вход-3 выхода</t>
  </si>
  <si>
    <t>TS-6F</t>
  </si>
  <si>
    <t>TS-0336A микрофон делегата встраиваемый с функцией синхронного перевода</t>
  </si>
  <si>
    <t>TS-0336A</t>
  </si>
  <si>
    <t>TS-0336 микрофон председателя встраиваемый с функцией синхронного перевода</t>
  </si>
  <si>
    <t>TS-0336</t>
  </si>
  <si>
    <t>TS-0332A, микрофон делегата встраиваемый</t>
  </si>
  <si>
    <t>TS-0332A</t>
  </si>
  <si>
    <t>TS-0332, микрофон председателя встраиваемый</t>
  </si>
  <si>
    <t>TS-0332</t>
  </si>
  <si>
    <t>TS-0323B Удлинитель линии Т-образный</t>
  </si>
  <si>
    <t>TS-0323B</t>
  </si>
  <si>
    <t>TS-0323 Удлинитель линии, до 100 м., 6 pin</t>
  </si>
  <si>
    <t>TS-0323</t>
  </si>
  <si>
    <t>TS-0321 Удлинитель линии</t>
  </si>
  <si>
    <t>TS-0321</t>
  </si>
  <si>
    <t>TS-0318CA, микрофон председателя, сенсорный  экран 4,1", кабель витая пара</t>
  </si>
  <si>
    <t>TS-0318CA</t>
  </si>
  <si>
    <t>TS-0318C, микрофон председателя, сенсорный  экран 4,1", кабель витая пара</t>
  </si>
  <si>
    <t>TS-0318C</t>
  </si>
  <si>
    <t>TS-0318A, микрофон делегата, сенсорный  экран 4,1", кабель витая пара</t>
  </si>
  <si>
    <t>TS-0318A</t>
  </si>
  <si>
    <t>TS-0318, микрофон председателя, сенсорный  экран 4,1", кабель витая пара</t>
  </si>
  <si>
    <t>TS-0318</t>
  </si>
  <si>
    <t>TS-0315A, микрофон делегата, кабель витая пара, цвет серый</t>
  </si>
  <si>
    <t>TS-0315A</t>
  </si>
  <si>
    <t>TS-0315, микрофон председателя, кабель витая пара, цвет серый</t>
  </si>
  <si>
    <t>TS-0315</t>
  </si>
  <si>
    <t>TS-0314A, встраиваемый моторизованный микрофонный массив делегата</t>
  </si>
  <si>
    <t>TS-0314A</t>
  </si>
  <si>
    <t>TS-0314, встраиваемый моторизованный микрофонный массив председателя</t>
  </si>
  <si>
    <t>TS-0314</t>
  </si>
  <si>
    <t>TS-0310А, микрофон делегата, сенсорный  экран 4,3", кабель витая пара</t>
  </si>
  <si>
    <t>TS-0310А</t>
  </si>
  <si>
    <t>TS-0310DA, микрофон делегата, сенсорный  экран 4,3", кабель витая пара</t>
  </si>
  <si>
    <t>TS-0310DA</t>
  </si>
  <si>
    <t>TS-0310D, микрофон председателя, сенсорный  экран 4,3", кабель витая пара</t>
  </si>
  <si>
    <t>TS-0310D</t>
  </si>
  <si>
    <t>TS-0310, микрофон председателя, сенсорный  экран 4,3", кабель витая пара</t>
  </si>
  <si>
    <t>TS-0310</t>
  </si>
  <si>
    <t>TS-0309DА, микрофон делегата, сенсорный  экран 3,5", кабель витая пара</t>
  </si>
  <si>
    <t>TS-0309DA</t>
  </si>
  <si>
    <t>TS-0309D, микрофон председателя, сенсорный  экран 3,5", кабель витая пара</t>
  </si>
  <si>
    <t>TS-0309D</t>
  </si>
  <si>
    <t>TS-0309A, микрофон делегата, сенсорный  экран 3,5", кабель витая пара</t>
  </si>
  <si>
    <t>TS-0309А</t>
  </si>
  <si>
    <t>TS-0309, микрофон председателя, сенсорный  экран 3,5", кабель витая пара</t>
  </si>
  <si>
    <t>TS-0309</t>
  </si>
  <si>
    <t>TS-0308A, микрофон делегата, кабель витая пара, цвет графит</t>
  </si>
  <si>
    <t>TS-0308A</t>
  </si>
  <si>
    <t>TS-0308, микрофон председателя, кабель витая пара, цвет графит</t>
  </si>
  <si>
    <t>TS-0308</t>
  </si>
  <si>
    <t>TS-0305А, микрофон делегата с сенсорным экраном 4,3", кабель витая пара</t>
  </si>
  <si>
    <t>TS-0305А</t>
  </si>
  <si>
    <t>TS-0305, микрофон председателя с сенсорным экраном 4,3", кабель витая пара</t>
  </si>
  <si>
    <t>TS-0305</t>
  </si>
  <si>
    <t>TS-0304А, цифро-аналоговый микрофон делегата с резервированием, серый цвет</t>
  </si>
  <si>
    <t>TS-0304А</t>
  </si>
  <si>
    <t>TS-0304, цифро-аналоговый микрофон председателя с резервированием, серый цвет</t>
  </si>
  <si>
    <t>TS-0304</t>
  </si>
  <si>
    <t>TS-0302А, микрофон делегата, кабель витая пара</t>
  </si>
  <si>
    <t>TS-0302А</t>
  </si>
  <si>
    <t>TS-0302, микрофон председателя, кабель витая пара</t>
  </si>
  <si>
    <t>TS-0302</t>
  </si>
  <si>
    <t>TS-0300MX, контроллер разделения функций</t>
  </si>
  <si>
    <t>TS-0300MX</t>
  </si>
  <si>
    <t>TS-0300ME, контроллер расширения для проводных конференц-систем, до 128 проводных микрофонов</t>
  </si>
  <si>
    <t>TS-0300MЕ</t>
  </si>
  <si>
    <t>TS-0300M, цифровой контроллер для проводных и беспроводных конференц-систем</t>
  </si>
  <si>
    <t>TS-0300M</t>
  </si>
  <si>
    <t>TS-0230MA3, встраиваемый  выдвижной микрофон делегата</t>
  </si>
  <si>
    <t>TS-0230MA3</t>
  </si>
  <si>
    <t>TS-0230M3, встраиваемый  выдвижной микрофон председателя</t>
  </si>
  <si>
    <t>TS-0230M3</t>
  </si>
  <si>
    <t>TS-003DRM Удлинитель 0,2 м. 6-pin - female network mouth</t>
  </si>
  <si>
    <t>TS-003DRM_02</t>
  </si>
  <si>
    <t>TS-003DR Удлинитель  0,2 м. 6-pin - male network mouth</t>
  </si>
  <si>
    <t>TS-003DR_02</t>
  </si>
  <si>
    <t>Конференц-система серии TS-03</t>
  </si>
  <si>
    <t>TS-FZ215T моторизированный LCD монитор 21.5", горизонтальное сложение</t>
  </si>
  <si>
    <t>TS-FZ215T</t>
  </si>
  <si>
    <t>TS-FZ173T моторизированный LCD монитор 17.3", горизонтальное сложение</t>
  </si>
  <si>
    <t>TS-FZ173T</t>
  </si>
  <si>
    <t>TS-FZ156T моторизированный LCD монитор 15.6", горизонтальное сложение</t>
  </si>
  <si>
    <t>TS-FZ156T</t>
  </si>
  <si>
    <t>TS-FE215T, LCD-экран 21.5'' с устройством подъема и вторым LCD экраном 10.1"</t>
  </si>
  <si>
    <t>TS-FE215T</t>
  </si>
  <si>
    <t>TS-FE215MT3, ультратонкий моторизированный LCD монитор 21.5" с микрофоном и вторым LCD экраном 10.1"</t>
  </si>
  <si>
    <t>TS-FE215MT3</t>
  </si>
  <si>
    <t>TS-FE215MT, ультратонкий моторизированный LCD монитор 21.5" с микрофоном и вторым LCD экраном 10.1"</t>
  </si>
  <si>
    <t>TS-FE215MT</t>
  </si>
  <si>
    <t>TS-FE185T, LCD-экран 18.5'' с устройством подъема и вторым LCD экраном 10.1"</t>
  </si>
  <si>
    <t>TS-FE185T</t>
  </si>
  <si>
    <t>TS-FE173MT3, ультратонкий моторизированный LCD монитор 17.3" с микрофоном и вторым LCD экраном 10.1"</t>
  </si>
  <si>
    <t>TS-FE173MT3</t>
  </si>
  <si>
    <t>TS-FE156MT3, ультратонкий моторизированный LCD монитор 15.6" с микрофоном и вторым LCD экраном 10.1"</t>
  </si>
  <si>
    <t>TS-FE156MT3</t>
  </si>
  <si>
    <t>TS-F215T, ультратонкий моторизированный LCD монитор 21.5"</t>
  </si>
  <si>
    <t>TS-F215T</t>
  </si>
  <si>
    <t>TS-F215MT3, ультратонкий моторизированный LCD монитор 21.5" с моторизованным микрофоном</t>
  </si>
  <si>
    <t>TS-F215MT3</t>
  </si>
  <si>
    <t>TS-F185T, ультратонкий моторизированный LCD монитор 18.5"</t>
  </si>
  <si>
    <t>TS-F185T</t>
  </si>
  <si>
    <t>TS-F173T, ультратонкий моторизированный LCD монитор 17.3"</t>
  </si>
  <si>
    <t>TS-F173T</t>
  </si>
  <si>
    <t>TS-F173MT3, ультратонкий моторизированный LCD монитор 17.3" с мотризованным микрофоном</t>
  </si>
  <si>
    <t>TS-F173MT3</t>
  </si>
  <si>
    <t>TS-F156MT3, ультратонкий моторизированный LCD монитор 15.6'' с моторизованным микрофоном</t>
  </si>
  <si>
    <t>TS-F156MT3</t>
  </si>
  <si>
    <t>TS-F156MT, LCD-экран 15.6'' с устройством подъема с микрофоном</t>
  </si>
  <si>
    <t>TS-F156MT</t>
  </si>
  <si>
    <t>TS-F1107T - моторизованная электронная именная табличка</t>
  </si>
  <si>
    <t>TS-F1107T</t>
  </si>
  <si>
    <t>TS-8202A, ультратонкий моторизированный LCD монитор 15.6"  и вторым LCD экраном 10.1"</t>
  </si>
  <si>
    <t>TS-8202A</t>
  </si>
  <si>
    <t>TS-8201A, ультратонкий моторизированный LCD монитор 15.6"</t>
  </si>
  <si>
    <t>TS-8201A</t>
  </si>
  <si>
    <t>Встраиваемые выдвижные мониторы</t>
  </si>
  <si>
    <t>TS-9507SH Конвертер сигналов HD-SDI, 3G-SDI, SD-SDI в HDMI 1.3a (HDCP1.3, EDID1.4)</t>
  </si>
  <si>
    <t>TS-9507SH</t>
  </si>
  <si>
    <t>TS-9507HS Конвертер сигналов HDMI 1.3a (HDCP1.3, EDID1.4) в HD-SDI, 3G-SDI, SD-SDI</t>
  </si>
  <si>
    <t>TS-9507HS</t>
  </si>
  <si>
    <t>TS-9506KUT Передатчик  HDBaseT, KVM+HD Video 1920×1080 @60Hz:150m; 3840×2160 @30Hz:90m</t>
  </si>
  <si>
    <t>TS-9506KUT</t>
  </si>
  <si>
    <t>TS-9506KUR Приёмник  HDBaseT, KVM+HD Video 1920×1080 @60Hz:150m; 3840×2160 @30Hz:90m</t>
  </si>
  <si>
    <t>TS-9506KUR</t>
  </si>
  <si>
    <t>TS-9436UHM  Видео-коммутатор  матричный 36х36 бесподрывный модульный (шасси)</t>
  </si>
  <si>
    <t>TS-9436UHM</t>
  </si>
  <si>
    <t>TS-9416UHM  Видео-коммутатор  матричный 16х16 бесподрывный  модульный (шасси)</t>
  </si>
  <si>
    <t>TS-9416UHM</t>
  </si>
  <si>
    <t>TS-9408UHM  Видео-коммутатор  матричный 8х8 бесподрывный модульный (шасси)</t>
  </si>
  <si>
    <t>TS-9408UHM</t>
  </si>
  <si>
    <t>TS-9404UHO  Выходной модуль для матричного коммутатора 4 Channel HDMI Audio and Video Signal</t>
  </si>
  <si>
    <t>TS-9404UHO</t>
  </si>
  <si>
    <t>TS-9404UHI  Входной модуль для матричного коммутатора  4 HDMI Audio and Video Signal</t>
  </si>
  <si>
    <t>TS-9404UHI</t>
  </si>
  <si>
    <t>TS-9404SI Входной модуль для матричного коммутатора 4-channel SDI audio and video</t>
  </si>
  <si>
    <t>TS-9404SI</t>
  </si>
  <si>
    <t>TS-9404HO Выходной модуль для матричного коммутатора 4-channel HDMI audio and video</t>
  </si>
  <si>
    <t>TS-9404HO</t>
  </si>
  <si>
    <t>TS-9404HI Входной модуль для матричного коммутатора 4-channel HDMI audio and video</t>
  </si>
  <si>
    <t>TS-9404HI</t>
  </si>
  <si>
    <t>TS-9404HBO  Выходной модуль для матричного коммутатора 4-channel HDBaseT</t>
  </si>
  <si>
    <t>TS-9404HBO</t>
  </si>
  <si>
    <t>TS-9404HBI  Входной модуль для матричного коммутатора 4-channel HDBaseT</t>
  </si>
  <si>
    <t>TS-9404HBI</t>
  </si>
  <si>
    <t>TS-9404DO  Выходной модуль для матричного коммутатора 4-channel DVI video</t>
  </si>
  <si>
    <t>TS-9404DO</t>
  </si>
  <si>
    <t>TS-9404DI  Входной модуль для матричного коммутатора 4-channel DVI video</t>
  </si>
  <si>
    <t>TS-9404DI</t>
  </si>
  <si>
    <t>TS-9111UHT Видео-коммутатор 11х1:2 VGA、4 HDMI、2 DVI、1 PbPr、1 SVIDEO、1 CVBS, 1 HDMI、1 HDBaseT</t>
  </si>
  <si>
    <t>TS-9111UHT</t>
  </si>
  <si>
    <t>TS-9104UHM, матричный коммутатор 4HDMI x 4HDMI</t>
  </si>
  <si>
    <t>TS-9104UHM</t>
  </si>
  <si>
    <t>TS-9101, 8-ми канальный контроллер управления мощностью</t>
  </si>
  <si>
    <t>TS-9101</t>
  </si>
  <si>
    <t>TS-9100N, контроллер управления</t>
  </si>
  <si>
    <t>TS-9100N</t>
  </si>
  <si>
    <t>TR-0722 Настольная встраиваемая розетка (HDMI+HDMI)</t>
  </si>
  <si>
    <t>TR-0722</t>
  </si>
  <si>
    <t>Видеокоммутация и управление</t>
  </si>
  <si>
    <t>TS-W103A, беспроводной микрофон делегата</t>
  </si>
  <si>
    <t>TS-W103A</t>
  </si>
  <si>
    <t>TS-W103, беспроводной микрофон председателя</t>
  </si>
  <si>
    <t>TS-W103</t>
  </si>
  <si>
    <t>TS-W102A, беспроводной микрофон делегата</t>
  </si>
  <si>
    <t>TS-W102A</t>
  </si>
  <si>
    <t>TS-W102, беспроводной микрофон председателя</t>
  </si>
  <si>
    <t>TS-W102</t>
  </si>
  <si>
    <t>TS-W101A, беспроводной микрофон делегата, 4.3" цветной экран</t>
  </si>
  <si>
    <t>TS-W101A</t>
  </si>
  <si>
    <t>TS-W101, беспроводной микрофон председателя, 4.3" цветной экран</t>
  </si>
  <si>
    <t>TS-W101</t>
  </si>
  <si>
    <t>TS-W100MS, цифровой контроллер для беспроводных конференц-систем</t>
  </si>
  <si>
    <t>TS-W100MS</t>
  </si>
  <si>
    <t>TS-W100MD - цифровой контроллер для проводных и беспроводных конференц-систем, поддержка Dante</t>
  </si>
  <si>
    <t>TS-W100MD</t>
  </si>
  <si>
    <t>TS-W100, цифровой контроллер для проводных и беспроводных конференц-систем</t>
  </si>
  <si>
    <t>TS-W100</t>
  </si>
  <si>
    <t>TS-0303BA Цифро-аналоговый микрофон делегата с двойным резервированием</t>
  </si>
  <si>
    <t>TS-0303BA</t>
  </si>
  <si>
    <t>TS-0303B Цифро-аналоговый микрофон председателя с двойным резервированием</t>
  </si>
  <si>
    <t>TS-0303B</t>
  </si>
  <si>
    <t>TS-0303A  Цифро-аналоговый микрофон делегата с двойным резервированием</t>
  </si>
  <si>
    <t>TS-0303A</t>
  </si>
  <si>
    <t>TS-0303 Цифро-аналоговый микрофон председателя с двойным резервированием</t>
  </si>
  <si>
    <t>TS-0303</t>
  </si>
  <si>
    <t>TS-0212A, беспроводной микрофонный массив делегата</t>
  </si>
  <si>
    <t>TS-0212A</t>
  </si>
  <si>
    <t>TS-0212, беспроводной микрофонный массив председателя</t>
  </si>
  <si>
    <t>TS-0212</t>
  </si>
  <si>
    <t>TS-0210, микрофонная консоль председатель/делегат со встроенным цифровым цветным сенсорным экраном</t>
  </si>
  <si>
    <t>TS-0210</t>
  </si>
  <si>
    <t>Беспроводная конференц-система серии TS-W100</t>
  </si>
  <si>
    <t>Блок питания 36В/2А для TS-0221/ TS-0670HY</t>
  </si>
  <si>
    <t>Б/П 36В/2А</t>
  </si>
  <si>
    <t>Блок питания 36В/2,5А для TS-0221/ TS-0670HY</t>
  </si>
  <si>
    <t>Б/П 36В/2,5А</t>
  </si>
  <si>
    <t>T-G1.8, кабель XLR (Female) - XLR (Male)</t>
  </si>
  <si>
    <t>T-G1.8</t>
  </si>
  <si>
    <t>T-F1.8, кабель Male XLR- Plug 6.35mm</t>
  </si>
  <si>
    <t>T-F1.8</t>
  </si>
  <si>
    <t>T-B1.8, кабель RCA- Plug 6.35mm</t>
  </si>
  <si>
    <t>T-B1.8</t>
  </si>
  <si>
    <t>TV-630XM HD видеокамера 1080P Full HD, 30 X, PTZ, HDMI, 3G-SDI, LAN, NDI</t>
  </si>
  <si>
    <t>TV-630XM_N</t>
  </si>
  <si>
    <t>TV-630XM HD видеокамера 1080P Full HD, 30 X, PTZ, HDMI, 3G-SDI, LAN</t>
  </si>
  <si>
    <t>TV-630XM</t>
  </si>
  <si>
    <t>TV-620XM HD видеокамера 1080P Full HD, 20 X, PTZ, HDMI, 3G-SDI, LAN, NDI</t>
  </si>
  <si>
    <t>TV-620XM_N</t>
  </si>
  <si>
    <t>TV-620XM HD видеокамера 1080P Full HD, 20 X, PTZ, HDMI, 3G-SDI, LAN</t>
  </si>
  <si>
    <t>TV-620XM</t>
  </si>
  <si>
    <t>TV-620HW HD видеокамера 1080P Full HD, 20 X, PTZ, HDMI, 3G-SDI, LAN</t>
  </si>
  <si>
    <t>TV-620HW</t>
  </si>
  <si>
    <t>TV-612XM HD видеокамера 1080P Full HD, 12X, PTZ, HDMI, 3G-SDI, LAN, NDI</t>
  </si>
  <si>
    <t>TV-612XM_N</t>
  </si>
  <si>
    <t>TV-612XM HD видеокамера 1080P Full HD, 12X, PTZ, HDMI, 3G-SDI, LAN</t>
  </si>
  <si>
    <t>TV-612XM</t>
  </si>
  <si>
    <t>TV-6124HU  видеокамера 4К, 12X, PTZ, HDMI, 3G-SDI, LAN</t>
  </si>
  <si>
    <t>TV-6124HU</t>
  </si>
  <si>
    <t>PTZ видеокамеры</t>
  </si>
  <si>
    <t>Конгресс-системы</t>
  </si>
  <si>
    <t>TV-X8198</t>
  </si>
  <si>
    <t>TV-X8186</t>
  </si>
  <si>
    <t>TV-X8175</t>
  </si>
  <si>
    <t>TV-98820</t>
  </si>
  <si>
    <t>ITC TV-86830EB, 86'' информационная ЖК-интерактивная панель</t>
  </si>
  <si>
    <t>TV-86830EB</t>
  </si>
  <si>
    <t>TV-86830E</t>
  </si>
  <si>
    <t>TV-86820</t>
  </si>
  <si>
    <t>TV-75830E</t>
  </si>
  <si>
    <t>TV-75820</t>
  </si>
  <si>
    <t>TV-65830E</t>
  </si>
  <si>
    <t>TV-65820</t>
  </si>
  <si>
    <t>TV-8305E</t>
  </si>
  <si>
    <t>TV-820W</t>
  </si>
  <si>
    <t>TV-820SP</t>
  </si>
  <si>
    <t>TV-8207</t>
  </si>
  <si>
    <t>TV-8205</t>
  </si>
  <si>
    <t>TV-810S</t>
  </si>
  <si>
    <t>Информационные панели</t>
  </si>
  <si>
    <t>Fanvil PA3, SIP-шлюз для видеодомофона, камеры и пейджинга</t>
  </si>
  <si>
    <t>Fanvil PA2S, SIP-шлюз для видеодомофона, камеры и пейджинга</t>
  </si>
  <si>
    <t>PA2S</t>
  </si>
  <si>
    <t>Шлюзы-контроллеры</t>
  </si>
  <si>
    <t>Fanvil i57A, WiFi, без БП, ответная часть для SIP-домофона</t>
  </si>
  <si>
    <t>i57A</t>
  </si>
  <si>
    <t>Fanvil i55A, WiFi, без БП, ответная часть для SIP-домофона</t>
  </si>
  <si>
    <t>i55A</t>
  </si>
  <si>
    <t>Fanvil i52W, WiFi, без БП, ответная часть для SIP-домофона</t>
  </si>
  <si>
    <t>Fanvil i51W, WiFi, без БП, ответная часть для SIP-домофона</t>
  </si>
  <si>
    <t>Fanvil i506W, без БП, WiFi, ответная часть для SIP-домофона</t>
  </si>
  <si>
    <t>i506W</t>
  </si>
  <si>
    <t>Fanvil i504, без БП, ответная часть для SIP-домофона</t>
  </si>
  <si>
    <t>i504</t>
  </si>
  <si>
    <t>Fanvil i10SD IP-аудиодомофон, накладной, IP54, кнопки</t>
  </si>
  <si>
    <t>i10SD</t>
  </si>
  <si>
    <t>Ответные части</t>
  </si>
  <si>
    <t>Fanvil i64 IP-видеодомофон, накладной, IP66, IK07, 16 кнопок</t>
  </si>
  <si>
    <t>i64</t>
  </si>
  <si>
    <t>Fanvil i63 IP-видеодомофон, накладной, IP66, IK07, 5 кнопок</t>
  </si>
  <si>
    <t>i63</t>
  </si>
  <si>
    <t>Fanvil i62 IP-видеодомофон, накладной, IP66 IK07</t>
  </si>
  <si>
    <t>i62</t>
  </si>
  <si>
    <t>Fanvil i61 IP-видеодомофон, накладной, IP66 IK07</t>
  </si>
  <si>
    <t>i61</t>
  </si>
  <si>
    <t>Fanvil i33V домофон, накладной, внешний, клавиатура, HD камера, IC/RFID, IP65</t>
  </si>
  <si>
    <t>Fanvil i16SV-02P интерком, накладной, внешний, IP65, IK10, 2 кнопки</t>
  </si>
  <si>
    <t>i16SV-02P</t>
  </si>
  <si>
    <t>Fanvil i16SV IP-видеодомофон, накладной, внешний, HD камера, IP65, IK10</t>
  </si>
  <si>
    <t>Fanvil i11SV IP-видеодомофон, накладной, внешний, HD камера, IP65, IK10</t>
  </si>
  <si>
    <t>i11SV</t>
  </si>
  <si>
    <t>Fanvil i10SV IP-видеодомофон, накладной, IP54</t>
  </si>
  <si>
    <t>i10SV</t>
  </si>
  <si>
    <t>Видео-SIP-домофоны</t>
  </si>
  <si>
    <t>Nista IP39-41P, накладной, 1 кнопка</t>
  </si>
  <si>
    <t>IP3941P</t>
  </si>
  <si>
    <t>ITS Pantel врезной (I00000975), Пьезо-кнопка вызова, Возможность установки аналоговой камеры</t>
  </si>
  <si>
    <t>I00000975</t>
  </si>
  <si>
    <t>Fanvil i16S-02P интерком, накладной, внешний, IP65, IK10, 2 кнопки</t>
  </si>
  <si>
    <t>i16S-02P</t>
  </si>
  <si>
    <t>Fanvil i16S IP-домофон, накладной, внешний, IP65, IK10</t>
  </si>
  <si>
    <t>i16S</t>
  </si>
  <si>
    <t>Fanvil i11S IP-домофон, накладной, внешний, IP65, IK10</t>
  </si>
  <si>
    <t>i11S</t>
  </si>
  <si>
    <t>Fanvil i10S IP-аудиодомофон, накладной, IP54</t>
  </si>
  <si>
    <t>Fanvil A10 IP-аудиодомофон, накладной, IP54, 3 кнопки</t>
  </si>
  <si>
    <t>A10</t>
  </si>
  <si>
    <t>Аудио-SIP-домофоны</t>
  </si>
  <si>
    <t>Блок питания 12V-1A для Fanvil</t>
  </si>
  <si>
    <t>12V-1A</t>
  </si>
  <si>
    <t>Fanvil PA2-KIT, набор аксессуаров</t>
  </si>
  <si>
    <t>PA2-KIT</t>
  </si>
  <si>
    <t>Fanvil PA2-KIT NC, набор аксессуаров</t>
  </si>
  <si>
    <t>PA2-KITNC</t>
  </si>
  <si>
    <t>Fanvil EX102, короб для врезного монтажа i62, i63, i64</t>
  </si>
  <si>
    <t>EX102</t>
  </si>
  <si>
    <t>Fanvil EX101, короб для врезного монтажа i61</t>
  </si>
  <si>
    <t>EX101</t>
  </si>
  <si>
    <t>Fanvil EX101</t>
  </si>
  <si>
    <t>Fanvil DS101, подставка для i51W, i52W, i53W</t>
  </si>
  <si>
    <t>DS101</t>
  </si>
  <si>
    <t>Аксессуары (домофоны Fanvil)</t>
  </si>
  <si>
    <t>Домофоны</t>
  </si>
  <si>
    <t>Запасной амбушюр для гарнитур WH62/WH66/UH36/YHS36, экокожа</t>
  </si>
  <si>
    <t>Запасной амбушюр для гарнитур UH34/UH34 lite/YHS34/YHS34 lite, экокожа</t>
  </si>
  <si>
    <t>Запасной амбушюр для гарнитур UH34/UH34 lite/YHS34/YHS34 lite, поролон</t>
  </si>
  <si>
    <t>WHC60 Беспроводная зарядка-подставка для DECT-гарнитур WH66/WH67</t>
  </si>
  <si>
    <t>BLT60 Световой индикатор занятости для гарнитур WH6x и USB-телефона MP50</t>
  </si>
  <si>
    <t>BHC76 Беспроводная зарядка-подставка для Bluetooth-гарнитур BH76/BH72</t>
  </si>
  <si>
    <t>BHC76</t>
  </si>
  <si>
    <t>UH38 Dual UC-BAT Дуо, гибридная, USB/Bluetooth, HD звук, шумоподавление, LED-индикатор</t>
  </si>
  <si>
    <t>UH36 Mono-UC Моно, Проводная, HD звук, USB и 3,5 mm jack</t>
  </si>
  <si>
    <t>UH36 Mono-Teams Моно, Проводная, HD звук, USB и 3,5 mm jack</t>
  </si>
  <si>
    <t>UH34 SE Dual UC Дуо, Проводная, HD звук, USB</t>
  </si>
  <si>
    <t>UH34 Mono UC Моно, Проводная, HD звук, USB</t>
  </si>
  <si>
    <t>UH34 Mono Teams Моно, Проводная, HD звук, USB</t>
  </si>
  <si>
    <t>UH34 Lite Mono UC Моно, Проводная, HD звук, USB</t>
  </si>
  <si>
    <t>UH34 Lite Mono Teams Моно, Проводная, HD звук, USB</t>
  </si>
  <si>
    <t>UH34 Lite Dual UC Дуо, Проводная, HD звук, USB</t>
  </si>
  <si>
    <t>UH34 Dual UC Дуо, Проводная, HD звук, USB</t>
  </si>
  <si>
    <t>UH34 Dual Teams Дуо, Проводная, HD звук, USB</t>
  </si>
  <si>
    <t>USB-гарнитуры</t>
  </si>
  <si>
    <t>YHS36 Mono Моно, Проводная, HD звук, QD, RJ9</t>
  </si>
  <si>
    <t>YHS36 Dual Дуо, Проводная, HD звук, QD, RJ9</t>
  </si>
  <si>
    <t>YHS34 Mono Моно, Проводная, HD звук, QD, RJ9</t>
  </si>
  <si>
    <t>YHS34 Lite Mono Моно, Проводная, HD звук, QD, RJ9</t>
  </si>
  <si>
    <t>YHS34 Lite Dual Дуо, Проводная, HD звук, QD, RJ9</t>
  </si>
  <si>
    <t>YHS34 Dual Дуо, Проводная, HD звук, QD, RJ9</t>
  </si>
  <si>
    <t>QD-RJ9-гарнитуры</t>
  </si>
  <si>
    <t>WH67 UC, Беспроводная, HD звук, 120м DECT, Шумоподав, Дисплей 4'', USB-хаб, Bluetooth</t>
  </si>
  <si>
    <t>WH66 Mono UC Моно, Беспроводная, HD звук, 160м DECT, Шумоподав, Дисплей 4'', USB-хаб, Bluetooth</t>
  </si>
  <si>
    <t>WH66 Mono Teams Моно, Беспроводная, HD звук, 160м DECT, Шумоподав, Дисплей 4'', USB-хаб, Bluetooth</t>
  </si>
  <si>
    <t>WH66 Dual UC Дуо, Беспроводная, HD звук, 160м DECT, Шумоподав, Дисплей 4'', USB-хаб, Bluetooth</t>
  </si>
  <si>
    <t>WH66 Dual Teams Дуо, Беспроводная, HD звук, 160м DECT, Шумоподав, Дисплей 4'', USB-хаб, Bluetooth</t>
  </si>
  <si>
    <t>WH63 UC, Наушная, Беспроводная, HD звук, 160м DECT, Шумоподав, USB-хаб</t>
  </si>
  <si>
    <t>WH62 Mono UC Моно, Беспроводная, HD звук, 160м DECT, Шумоподав, USB-хаб</t>
  </si>
  <si>
    <t>WH62 Dual UC Дуо, Беспроводная, HD звук, 160м DECT, Шумоподав, USB-хаб</t>
  </si>
  <si>
    <t>DECT-гарнитуры</t>
  </si>
  <si>
    <t>BH76 with Charging Stand UC Black USB-A, Беспроводная BT,BHC76,Зарядка Qi,HD звук,Шумоподав.ANС,Черн</t>
  </si>
  <si>
    <t>BH76 UC Black USB-A, Беспроводная Bluetooth, Зарядка Qi, HD звук, Шумоподав.ANC,Черная</t>
  </si>
  <si>
    <t>Bluetooth-гарнитуры</t>
  </si>
  <si>
    <t>Гарнитуры Yealink</t>
  </si>
  <si>
    <t>X208, Моно, HD звук, разъемы 3,5 мм Jack и USB</t>
  </si>
  <si>
    <t>X208-D, Дуо, HD звук, разъемы 3,5 мм Jack и USB</t>
  </si>
  <si>
    <t>VT6300-D USB, Дуо, HD звук, микрофон с шумоподавлением</t>
  </si>
  <si>
    <t>VT6300 USB, Моно, HD звук, микрофон с шумоподавлением</t>
  </si>
  <si>
    <t>VT6200-D USB, Дуо, HD звук</t>
  </si>
  <si>
    <t>VT6200-D QD(P)-RJ9(03), Дуо, HD звук, QD, переходник QD-RJ09(03)</t>
  </si>
  <si>
    <t>VT6200 QD(P)-RJ9(03), Моно, HD звук, QD, переходник QD-RJ09(03)</t>
  </si>
  <si>
    <t>VT5000-D USB, Дуо, HD звук</t>
  </si>
  <si>
    <t>VT5000-D USB</t>
  </si>
  <si>
    <t>VT5000-D QD(P)-RJ9(03), Дуо, Узкополосный звук, QD, переходник QD-RJ09(03)</t>
  </si>
  <si>
    <t>VT5000 USB, Моно, HD звук</t>
  </si>
  <si>
    <t>VT5000 USB</t>
  </si>
  <si>
    <t>VT5000 QD(P)-RJ9(03), Моно, Узкополосный звук, QD, переходник QD-RJ09(03)</t>
  </si>
  <si>
    <t>VT1000-D USB, Дуо, Узкополосный звук SE, усовершенствованный микрофон</t>
  </si>
  <si>
    <t>VT1000-D RJ9(03), Дуо, Узкополосный звук SE, усовершенствованный микрофон</t>
  </si>
  <si>
    <t>VT1000 USB, Моно, Узкополосный звук, SE, усовершенствованный</t>
  </si>
  <si>
    <t>VT1000 RJ9(03), Моно, Узкополосный звук, SE, усовершенствованный микрофон</t>
  </si>
  <si>
    <t>Проводные гарнитуры</t>
  </si>
  <si>
    <t>VT V100 USB веб-камера Full HD</t>
  </si>
  <si>
    <t>V100</t>
  </si>
  <si>
    <t>Веб-камеры</t>
  </si>
  <si>
    <t>VT9400, Моно, HD звук, 150м DECT, для компьютера и телефона</t>
  </si>
  <si>
    <t>VT9400-D, Дуо, HD звук, 150м DECT, для компьютера и телефона</t>
  </si>
  <si>
    <t>VT9000, Моно, HD звук, 150м DECT, для телефона</t>
  </si>
  <si>
    <t>VT9000-D в комплекте с микролифтом, Дуо, HD звук, 150м DECT, для телефона</t>
  </si>
  <si>
    <t>VT9000-D_LFT</t>
  </si>
  <si>
    <t>VT9000 в комплекте с микролифтом, Моно, HD звук, 150м DECT, для телефона</t>
  </si>
  <si>
    <t>VT9000_LFT</t>
  </si>
  <si>
    <t>Беспроводные гарнитуры DECT</t>
  </si>
  <si>
    <t>X300BT-D, Дуо, Hi-Fi звук, 30м Bluetooth, индикатор занятости, в комплекте с USB-BT адаптером</t>
  </si>
  <si>
    <t>X300BT-D</t>
  </si>
  <si>
    <t>VT9605-D, Дуо, Hi-Fi звук, 30м Bluetooth, индикатор занятости, в комплекте с USB-BT адаптером</t>
  </si>
  <si>
    <t>VT9500-D, Дуо, HD звук, 10м Bluetooth</t>
  </si>
  <si>
    <t>CS61ENC-A USB/Bluetooth в комплекте с BT-dongle, переходником USB-TypeA-USB-TypeC</t>
  </si>
  <si>
    <t>CS61ENC-A</t>
  </si>
  <si>
    <t>Беспроводные гарнитуры Bluetooth</t>
  </si>
  <si>
    <t>Беспроводные гарнитуры</t>
  </si>
  <si>
    <t>Запасной амбушюр для гарнитур VT5000/6200/9000/9300/9500, экокожа, ⌀5 см</t>
  </si>
  <si>
    <t>VT-LeatherCushion</t>
  </si>
  <si>
    <t>QD(P)-RJ9(03), для Yealink, Grandstream, Huawei ,Htek, Xorcom, Siemens, Snom</t>
  </si>
  <si>
    <t>QD(P)-RJ9(03)</t>
  </si>
  <si>
    <t>QD(P)-RJ9(02), для CISCO</t>
  </si>
  <si>
    <t>QD(P)-RJ9(02)</t>
  </si>
  <si>
    <t>QD(P)-RJ9(01), для аналоговых и Avaya, Polycom, Mitel, Astra,Fanvil,Digium,Ecense,Nec,Sangoma,Alcate</t>
  </si>
  <si>
    <t>QD(P)-RJ9(01)</t>
  </si>
  <si>
    <t>QD(P)-HIS, для телефонов Avaya 16xx, 96xx</t>
  </si>
  <si>
    <t>QD(P)-HIS</t>
  </si>
  <si>
    <t>QD(P)-2QD(P)(02)</t>
  </si>
  <si>
    <t>QD(P) - USB (01), для софтфона и Skype</t>
  </si>
  <si>
    <t>QD(P) - USB (01)</t>
  </si>
  <si>
    <t>QD(P) - 3.5 mm (01), для VoIP и аналоговых телефонов и смартфонов</t>
  </si>
  <si>
    <t>QD(P) - 3.5 mm (01)</t>
  </si>
  <si>
    <t>Гарнитуры VT</t>
  </si>
  <si>
    <t>MS-N8032-UH, H.265, 4K Pro, 32 канала, 8*10ТБ</t>
  </si>
  <si>
    <t>MS-N8032-UH</t>
  </si>
  <si>
    <t>MS-N1004-UPC, 4K Mini, 4 канала, 4 порта PoE, до 1*10TB, Silver</t>
  </si>
  <si>
    <t>MS-N1004-UPC/S</t>
  </si>
  <si>
    <t>MS-N1004-UC, 4K Mini, 4 канала, до 1*10TB, Silver</t>
  </si>
  <si>
    <t>MS-N1004-UC/S</t>
  </si>
  <si>
    <t>MS-N1004-UC, 4K Mini, 4 канала, до 1*10TB, Gold</t>
  </si>
  <si>
    <t>MS-N1004-UC/G</t>
  </si>
  <si>
    <t>Видеорегистраторы</t>
  </si>
  <si>
    <t>MS-A79 подвесное крепление для купольных PTZ камер Milesight</t>
  </si>
  <si>
    <t>MS-A79</t>
  </si>
  <si>
    <t>MS-A78 внутрипотолочный кронштейн для купольных PTZ IP-камер Milesight</t>
  </si>
  <si>
    <t>MS-A78</t>
  </si>
  <si>
    <t>MS-A77 кронштейн для купольных PTZ IP-камер Milesight</t>
  </si>
  <si>
    <t>MS-A77</t>
  </si>
  <si>
    <t>MS-A76-L удлинитель для потолочного кронштейна для IP-камер Milesight</t>
  </si>
  <si>
    <t>MS-A76-L</t>
  </si>
  <si>
    <t>MS-A76 потолочный кронштейн для IP-камер Milesight</t>
  </si>
  <si>
    <t>MS-A76</t>
  </si>
  <si>
    <t>MS-A74 распределительная коробка для IP-камер Milesight</t>
  </si>
  <si>
    <t>MS-A74</t>
  </si>
  <si>
    <t>MS-A73 переходная пластина для IP-камер Milesight</t>
  </si>
  <si>
    <t>MS-A73</t>
  </si>
  <si>
    <t>MS-A72 кронштейн для купольных IP-камер Milesight</t>
  </si>
  <si>
    <t>MS-A72</t>
  </si>
  <si>
    <t>MS-A71 кронштейн для купольных IP-камер Milesight</t>
  </si>
  <si>
    <t>MS-A71</t>
  </si>
  <si>
    <t>MS-A51 защитный кожух для Бокс IP-камеры Milesight</t>
  </si>
  <si>
    <t>MS-A51</t>
  </si>
  <si>
    <t>MS-A43 распределительная коробка для PTZ IP-камер Milesight</t>
  </si>
  <si>
    <t>MS-A43</t>
  </si>
  <si>
    <t>MS-A42-L удлинитель для потолочного кронштейна для IP-камер Milesight</t>
  </si>
  <si>
    <t>MS-A42-L</t>
  </si>
  <si>
    <t>MS-A42 потолочный кронштейн для IP-камер Milesight</t>
  </si>
  <si>
    <t>MS-A42</t>
  </si>
  <si>
    <t>MS-A03 кронштейн (внешн.угол) для IP-камер Milesight</t>
  </si>
  <si>
    <t>MS-A03</t>
  </si>
  <si>
    <t>MS-A02 кронштейн (внутр.угол) для IP-камер Milesight</t>
  </si>
  <si>
    <t>MS-A02</t>
  </si>
  <si>
    <t>MS-A01-N кронштейн на столб для IP-камер Milesight</t>
  </si>
  <si>
    <t>MS-A01-N</t>
  </si>
  <si>
    <t>MS-A01 кронштейн на столб для IP-камер Milesight</t>
  </si>
  <si>
    <t>MS-C2961-EPB, цилиндр Mini PTZ, 2Мпикс, 0.002лк, f=5.3-64мм(12х), ИК, PoE, IP66, Wall</t>
  </si>
  <si>
    <t>MS-C2961-EPB-Wall</t>
  </si>
  <si>
    <t>MS-C2961-EPB, цилиндр Mini PTZ, 2Мпикс, 0.002лк, f=5.3-64мм(12х), ИК, PoE, IP66, Pedestal</t>
  </si>
  <si>
    <t>MS-C2961-EPB-Pedestal</t>
  </si>
  <si>
    <t>PTZ Поворотные</t>
  </si>
  <si>
    <t>MS-C2966-X12RPA, цилиндр Pro Plus, 2Мпикс, 0.002лк, f=5.3-64мм, ИК, IP67</t>
  </si>
  <si>
    <t>MS-C2966-X12RPA</t>
  </si>
  <si>
    <t>MS-C2962-FPB, цилиндр Pro, 2Мпикс, 0.002лк, f=3-10.5мм, ИК, IP67, IK10</t>
  </si>
  <si>
    <t>MS-C2962-FPB-3105</t>
  </si>
  <si>
    <t>Pro Цилиндрические</t>
  </si>
  <si>
    <t>Pro Купольные</t>
  </si>
  <si>
    <t>MS-C9674-PA, Fisheye, 12Мпикс, 0.01лк, f=1.98мм, ИК, микрофон, IP67, IK10</t>
  </si>
  <si>
    <t>MS-C9674-PA</t>
  </si>
  <si>
    <t>MS-C8176-PA, Panoramic, 8Мпикс, 0.01лк, f=1.68мм, ИК, микрофон, IP67, IK10</t>
  </si>
  <si>
    <t>MS-C8176-PA</t>
  </si>
  <si>
    <t>MS-C8165-PA, Panoramic, 8Мпикс, 0.01лк, f=1.68мм, ИК, микрофон, IP67, IK10</t>
  </si>
  <si>
    <t>MS-C8165-PA</t>
  </si>
  <si>
    <t>Panoramic</t>
  </si>
  <si>
    <t>MS-C8164-PD, цилиндр, Mini, 8Мпикс, 0.01лк, f=2.8мм, IP67, IK10, монтажная коробка</t>
  </si>
  <si>
    <t>MS-C8164-PD-28-JB</t>
  </si>
  <si>
    <t>MS-C2964-PD, цилиндр, Mini, 2Мпикс, 0.002лк, f=2.8мм, ИК, микрофон, IP67, IK10, монтажная коробка</t>
  </si>
  <si>
    <t>MS-C2964-PD-28-JB5</t>
  </si>
  <si>
    <t>MS-C2963-PB, цилиндр, Mini, 2Мпикс, 0.002лк, f=6мм, ИК, IP67</t>
  </si>
  <si>
    <t>MS-C2963-PB-6</t>
  </si>
  <si>
    <t>MS-C2963-PB, цилиндр, Mini, 2Мпикс, 0.002лк, f=4мм, ИК, IP67</t>
  </si>
  <si>
    <t>MS-C2963-PB-4</t>
  </si>
  <si>
    <t>MS-C2963-PB, цилиндр, Mini, 2Мпикс, 0.002лк, f=2.8мм, IP67, IK10</t>
  </si>
  <si>
    <t>MS-C2963-PB-28</t>
  </si>
  <si>
    <t>Mini Цилиндрические</t>
  </si>
  <si>
    <t>MS-C2983-PB, купол Mini, 2Мпикс, 0.002лк, f=2.8мм, ИК, микрофон</t>
  </si>
  <si>
    <t>MS-C2983-PB-28</t>
  </si>
  <si>
    <t>MS-C2975-RFPD, купол, Mini, 2Мпикс, 0.002лк, f=2.7-13.5 мм, ИК, IP67, IK10</t>
  </si>
  <si>
    <t>MS-C2975-RFPD</t>
  </si>
  <si>
    <t>MS-C2975-RFPD, купол Mini, 2Мпикс, 0.002лк, f=2.8-13,мм, ИК, микрофон, IP67, IK10, мультипорт</t>
  </si>
  <si>
    <t>MS-C2975-RFPD-M8-27135</t>
  </si>
  <si>
    <t>MS-C2975-PD, купол Mini, 2Мпикс, 0.002лк, f=2.8мм, ИК, микрофон, IP67, IK10, монтажная коробка</t>
  </si>
  <si>
    <t>MS-C2975-PD-28-JB8</t>
  </si>
  <si>
    <t>MS-C2975-PD, купол Mini, 2Мпикс, 0.002лк, f=2.8мм, ИК, микрофон, IP67, IK10</t>
  </si>
  <si>
    <t>MS-C2975-PD-28</t>
  </si>
  <si>
    <t>MS-C2973-PD, купол Mini, 2Мпикс, 0.002лк, f=2.8мм, ИК, микрофон, IP67, IK10</t>
  </si>
  <si>
    <t>MS-C2973-PD-28</t>
  </si>
  <si>
    <t>MS-C2973-PB, купол Mini, 2Мпикс, 0.002лк, f=3.6мм, ИК, микрофон, IP67, IK10</t>
  </si>
  <si>
    <t>MS-C2973-PB-36</t>
  </si>
  <si>
    <t>Mini Купольные</t>
  </si>
  <si>
    <t>!Сетевые камеры</t>
  </si>
  <si>
    <t>MS-C2871-X20RPC, купол PTZ с AI, 2Мпикс, 0.001лк, f=6,4-128мм (20х), ИК, PoE, IP66, IK10</t>
  </si>
  <si>
    <t>MS-C2871-X20RPC</t>
  </si>
  <si>
    <t>PTZ (поворотные)</t>
  </si>
  <si>
    <t>MS-N5016, 16 каналов, до 2*4TB</t>
  </si>
  <si>
    <t>MS-N5016</t>
  </si>
  <si>
    <t>MS-N1009-UT/S, 4K Mini NVR 9 каналов, до 2*2TB</t>
  </si>
  <si>
    <t>MS-N1009-UT/S</t>
  </si>
  <si>
    <t>MS-N1009-UT, 4K Mini NVR 9 каналов, до 2*2TB</t>
  </si>
  <si>
    <t>MS-N1009-UT</t>
  </si>
  <si>
    <t>MS-N1008, 8 каналов, до 2*2TB</t>
  </si>
  <si>
    <t>MS-N1008</t>
  </si>
  <si>
    <t>MS-N1004, 4 канала, до 2*2TB</t>
  </si>
  <si>
    <t>MS-N1004</t>
  </si>
  <si>
    <t>MS-C3751-PB, Бокс Pro, 3Мпикс, 0.005лк, C/CS</t>
  </si>
  <si>
    <t>MS-C3751-PB</t>
  </si>
  <si>
    <t>Бокс камеры</t>
  </si>
  <si>
    <t>MS-C5361-EPB, цилиндр Mini PTZ, 5Мпикс, 0.005лк, f=5.3-64мм(12х), ИК, PoE, IP66, Pedestal</t>
  </si>
  <si>
    <t>MS-C5361-EPB-Pedestal</t>
  </si>
  <si>
    <t>MS-C2971-X23RPB, купол PTZ, 2Мпикс, 0.002лк, f=5-117мм(23х), ИК, PoE, IP66, IK10</t>
  </si>
  <si>
    <t>MS-C2971-X23RPB-5117</t>
  </si>
  <si>
    <t>MS-C2942-PB, купол PTZ, 2Мпикс, 0.002лк, f=4.7-141мм(30х), ИК, PoE, IP66</t>
  </si>
  <si>
    <t>MS-C2942-PB-47141</t>
  </si>
  <si>
    <t>MS-C2972-RFPB, купол Pro, 2Мпикс, 0.002лк, f=3-10.5мм, ИК, IP67, IK10</t>
  </si>
  <si>
    <t>MS-C2972-RFPB-3105</t>
  </si>
  <si>
    <t>MS-C2872-FPB, купол Pro, 2Мпикс, 0.001лк, f=3.6-10мм, ИК, IP67, IK10</t>
  </si>
  <si>
    <t>MS-C2872-FPB-3610</t>
  </si>
  <si>
    <t>MS-C2962-RFILPB, цилиндр PRO, распознование номеров, 2мпикс@60кадр/с, f=3-10.5мм, P-iris, IP67</t>
  </si>
  <si>
    <t>MS-C2962-RFILPB-3105</t>
  </si>
  <si>
    <t>MS-C2962-RFILPB, цилиндр PRO, распознавание номеров,2мпикс@60кадр/с, f=7-22мм,P-iris,IP67,IK10</t>
  </si>
  <si>
    <t>MS-C2962-RFILPB-722/K</t>
  </si>
  <si>
    <t>MS-C2962-RFILPB, цилиндр PRO, распознавание номеров,2мпикс@60кадр/с, f=3-10.5мм,P-iris,IP67,IK10</t>
  </si>
  <si>
    <t>MS-C2962-RFILPB-3105/K</t>
  </si>
  <si>
    <t>MS-C2962-RELPB, цилиндрическая PRO, распознавание номеров, 2мпикс@60кадр/с, f=5.3-64мм, IP67</t>
  </si>
  <si>
    <t>MS-C2962-RELPB-5364</t>
  </si>
  <si>
    <t>Pro LPR Цилиндрические (Распознавание автомобильных номеров)</t>
  </si>
  <si>
    <t>MS-C8165-PB, Panoramic, 8Мпикс, 0.01лк, f=1.68мм, ИК, микрофон, IP67, IK10</t>
  </si>
  <si>
    <t>MS-C8165-PB</t>
  </si>
  <si>
    <t>MS-C3363-FPN, H.264, цилиндр, Mini, Focus/Zoom, SIP, PoE, ИК, 2Мп, IP67, 1/3, 0.07</t>
  </si>
  <si>
    <t>MS-C3363-FPN</t>
  </si>
  <si>
    <t>MS-C2975-EPB, купол, Mini, 2Мпикс, 0.002лк, f=2.8-8.4 мм, ИК, IP67, IK10</t>
  </si>
  <si>
    <t>MS-C2975-EPB</t>
  </si>
  <si>
    <t>!Акция Видеонаблюдение</t>
  </si>
  <si>
    <t>Видеонаблюдение</t>
  </si>
  <si>
    <t>VC800-Basic (Моноблок с камерой 12Х, AMS 2 года)</t>
  </si>
  <si>
    <t>M600-0010 (MeetingEye 600 с встроенной с камерой, микрофонами и саундбаром, AMS 2 года)</t>
  </si>
  <si>
    <t>M500-0010 терминал ВКС (MeetingEye 500, AMS 2 года)</t>
  </si>
  <si>
    <t>M500-0010</t>
  </si>
  <si>
    <t>M400-0010 терминал ВКС (MeetingEye 400 Pro, встроенные камера, микрофоны и звук, AMS 2 года)</t>
  </si>
  <si>
    <t>Терминалы ВКС</t>
  </si>
  <si>
    <t>VCS-TVMount2 (комплект крепления к ТВ-панели для UVC40/MeetingEye/MeetingBar)</t>
  </si>
  <si>
    <t>TV-Clip Mount (комплект крепления терминалов Yealink на ТВ-панель)</t>
  </si>
  <si>
    <t>TV-Clip Mount</t>
  </si>
  <si>
    <t>RoomSensor (многофункциональный датчик занятости помещения, AMS - 2 года)</t>
  </si>
  <si>
    <t>RoomSensor</t>
  </si>
  <si>
    <t>AMS-1YEAR-VP59-VCS Edition (cервисный контракт Yealink AMS на 1 год)</t>
  </si>
  <si>
    <t>AMS-1YEAR-VP59-VCS Edition</t>
  </si>
  <si>
    <t>AMS-1YEAR-M600-0010 (cервисный контракт Yealink AMS на 1 год)</t>
  </si>
  <si>
    <t>AMS-1YEAR-M400 (cервисный контракт Yealink AMS на 1 год)</t>
  </si>
  <si>
    <t>AMS-1YEAR-M400</t>
  </si>
  <si>
    <t>Сервисные контракты AMS</t>
  </si>
  <si>
    <t>Сервер ProfAV Nucleo UC4X SVC-200/AVC-240-120-30</t>
  </si>
  <si>
    <t>Nucleo UC4X SVC-200/AVC-240-120-30</t>
  </si>
  <si>
    <t>Сервер ProfAV Nucleo UC4X SVC-200/AVC-200-100-25</t>
  </si>
  <si>
    <t>Nucleo UC4X SVC-200/AVC-200-100-25</t>
  </si>
  <si>
    <t>Сервер ProfAV Nucleo UC4X SVC-1000/AVC-320-160-40</t>
  </si>
  <si>
    <t>Nucleo UC4X SVC-1000/AVC-320-160-40</t>
  </si>
  <si>
    <t>Сервер ProfAV Nucleo UC4X SVC-100/AVC-80-40-10</t>
  </si>
  <si>
    <t>Nucleo UC4X SVC-100/AVC-80-40-10</t>
  </si>
  <si>
    <t>Сервер ProfAV Nucleo UC4X SVC-100/AVC-64-32-8</t>
  </si>
  <si>
    <t>Nucleo UC4X SVC-100/AVC-64-32-8</t>
  </si>
  <si>
    <t>Сервер ProfAV Nucleo UC4X SVC-100/AVC-16-8-2</t>
  </si>
  <si>
    <t>Nucleo UC4X SVC-100/AVC-16-8-2</t>
  </si>
  <si>
    <t>Сервер ProfAV Nucleo UC4X SVC-100/AVC-120-60-15</t>
  </si>
  <si>
    <t>Nucleo UC4X SVC-100/AVC-120-60-15</t>
  </si>
  <si>
    <t>Сервера для ВКС</t>
  </si>
  <si>
    <t>8-site Multipoint License (Лицензия 8-site для VC800/880, бессрочная)</t>
  </si>
  <si>
    <t>VC800-8-site License</t>
  </si>
  <si>
    <t>24-site Multipoint License (Лицензия 24-site для VC800/880)</t>
  </si>
  <si>
    <t>16-site Multipoint License (Лицензия 16-site для VC800/880)</t>
  </si>
  <si>
    <t>Терминальные лицензии</t>
  </si>
  <si>
    <t>UC meeting - Video license (лицензия на SVC порт, АМS 1 год)</t>
  </si>
  <si>
    <t>UC meeting - Video license</t>
  </si>
  <si>
    <t>UC meeting - SIP/H.323 license (лицензия на порт SIP/H.323, АМS 1 год)</t>
  </si>
  <si>
    <t>UC meeting - SIP/H.323 license</t>
  </si>
  <si>
    <t>UC meeting - SIP registration license (лицензия SIP-регистраций, АМS 1 год)</t>
  </si>
  <si>
    <t>UC meeting - SIP registration license</t>
  </si>
  <si>
    <t>UC meeting - Record license (лицензия на порт видеозаписи, АМS 1 год)</t>
  </si>
  <si>
    <t>UC meeting - Record license</t>
  </si>
  <si>
    <t>UC meeting - Monitoring license (лицензия на порт RTSP/GB.28181, АМS 1 год)</t>
  </si>
  <si>
    <t>UC meeting - Monitoring license</t>
  </si>
  <si>
    <t>UC meeting - Meeting rooms management license (лицензия управления переговорными, АМS 1 год)</t>
  </si>
  <si>
    <t>UC meeting - Meeting rooms management license</t>
  </si>
  <si>
    <t>UC meeting - Live license (лицензия трансляции видеоконференций, АМS 1 год)</t>
  </si>
  <si>
    <t>UC meeting - Live license</t>
  </si>
  <si>
    <t>UC meeting - HD license (лицензия активации HD-видео для SIP/H.323 портов, АМS 1 год)</t>
  </si>
  <si>
    <t>UC meeting - HD license</t>
  </si>
  <si>
    <t>UC meeting - API license (лицензия активации API, АМS 1 год)</t>
  </si>
  <si>
    <t>UC meeting - API license</t>
  </si>
  <si>
    <t>UC meeting - 500 licenses for webinаr (лицензия на 500 вебинарных портов, АМS 1 год)</t>
  </si>
  <si>
    <t>UC meeting - 500 licenses for webinar</t>
  </si>
  <si>
    <t>UC meeting - 50 licenses for webinаr (лицензия на 50 вебинарных портов, АМS 1 год)</t>
  </si>
  <si>
    <t>UC meeting - 50 licenses for webinar</t>
  </si>
  <si>
    <t>UC meeting - 4K video license (лицензия активации 4k-конференций, АМS 1 год)</t>
  </si>
  <si>
    <t>UC meeting - 4K video license</t>
  </si>
  <si>
    <t>UC meeting - 4K record license (лицензия активации 4k-видеозаписи, АМS 1 год)</t>
  </si>
  <si>
    <t>UC meeting - 4K record license</t>
  </si>
  <si>
    <t>UC meeting - 300 licenses for webinаr (лицензия на 300 вебинарных портов, АМS 1 год)</t>
  </si>
  <si>
    <t>UC meeting - 300 licenses for webinar</t>
  </si>
  <si>
    <t>UC meeting - 200 licenses for webinаr (лицензия на 200 вебинарных портов, АМS 1 год)</t>
  </si>
  <si>
    <t>UC meeting - 200 licenses for webinar</t>
  </si>
  <si>
    <t>UC meeting - 150 licenses for webinаr (лицензия на 150 вебинарных портов, АМS 1 год)</t>
  </si>
  <si>
    <t>UC meeting - 150 licenses for webinar</t>
  </si>
  <si>
    <t>UC meeting - 100 licenses for webinаr (лицензия на 100 вебинарных портов, АМS 1 год)</t>
  </si>
  <si>
    <t>UC meeting - 100 licenses for webinar</t>
  </si>
  <si>
    <t>Yealink Meeting Server</t>
  </si>
  <si>
    <t>Устройство подключения 2-х камер VCB20 для VC400/120 и VCC20</t>
  </si>
  <si>
    <t>VCB20</t>
  </si>
  <si>
    <t>Удлинитель интерфейса Yealink VCA70 для VC400/120 и VCC20</t>
  </si>
  <si>
    <t>VCA70</t>
  </si>
  <si>
    <t>Пульт ДУ VCR20 (пульт ДУ для видеокамер и терминалов Yealink, AMS 1 год)</t>
  </si>
  <si>
    <t>CPW90 Package</t>
  </si>
  <si>
    <t>WPP20 (Беспроводной передатчик контента для кодеков VC880/800/500/200, AMS-1 год)</t>
  </si>
  <si>
    <t>VCM36-W Package</t>
  </si>
  <si>
    <t>VCM35 (настольный микрофонный массив для терминалов и видеокамер Yealink, AMS - 2 года)</t>
  </si>
  <si>
    <t>USB2CAT5E-EXT (USB-удлинитель, приемопередающий комплект, адаптер электропитания, AMS-2 года)</t>
  </si>
  <si>
    <t>USB2CAT5E-EXT</t>
  </si>
  <si>
    <t>MTouch (cенсорная панель управления для MVC900/800/500/300)</t>
  </si>
  <si>
    <t>MTouch</t>
  </si>
  <si>
    <t>MSpeaker II (саундбар черного цвета для видеокамер и терминалов ВКС, AMS-2 года)</t>
  </si>
  <si>
    <t>MSpeaker II Black</t>
  </si>
  <si>
    <t>LITE-ON PA-1650-90 (Адаптер сети электропитания пер. тока 220 В для N7i5-MS, 65 Вт., 19 В., 3,42 А)</t>
  </si>
  <si>
    <t>PA-1650-90</t>
  </si>
  <si>
    <t>CPE95</t>
  </si>
  <si>
    <t>AVhub</t>
  </si>
  <si>
    <t>Аксессуары для терминалов ВКС</t>
  </si>
  <si>
    <t>SmartVision 40 USB-видеокамера (2х48 МП, встроенный саундбар и микрофон, AMS-2 года)</t>
  </si>
  <si>
    <t>SmartVision 40</t>
  </si>
  <si>
    <t>Видеоконференция</t>
  </si>
  <si>
    <t>Блок питания 12VDC, 1A для Yeastar S20</t>
  </si>
  <si>
    <t>Y12VCD1A</t>
  </si>
  <si>
    <t>CS-01 держатель для сотовых и USB-телефонов</t>
  </si>
  <si>
    <t>CS-01</t>
  </si>
  <si>
    <t>Спрут-Информ CU/IP-60, лицензия на 60 одновременных VoIp-соединений (SIP)</t>
  </si>
  <si>
    <t>Спрут-Информ CU/IP-60</t>
  </si>
  <si>
    <t>Спрут-Информ CU</t>
  </si>
  <si>
    <t>Системы оповещения "Спрут-Информ"</t>
  </si>
  <si>
    <t>Спрут-8/IP-ADD-1, лицензия на 1 дополнительную сессию записи VoIp-соединение</t>
  </si>
  <si>
    <t>Спрут-8/IP-ADD-1</t>
  </si>
  <si>
    <t>Спрут-8/IP-80,система записи на 80 IP-каналов, ПО Спрут-8 и лицензия на 1 VoIp-соединение, HASP-ключ</t>
  </si>
  <si>
    <t>Спрут-8/IP-80</t>
  </si>
  <si>
    <t>Спрут-8/IP-60,система записи на 60 IP-каналов, ПО Спрут-8 и лицензия на 1 VoIp-соединение, HASP-ключ</t>
  </si>
  <si>
    <t>Спрут-8/IP-60</t>
  </si>
  <si>
    <t>Спрут-8/IP-5,система записи на 5 IP-каналов, ПО Спрут-8 и лицензия на 1 VoIp-соединение, HASP-ключ</t>
  </si>
  <si>
    <t>Спрут-8/IP-5</t>
  </si>
  <si>
    <t>Спрут-8/IP-40,система записи на 40 IP-каналов, ПО Спрут-8 и лицензия на 1 VoIp-соединение, HASP-ключ</t>
  </si>
  <si>
    <t>Спрут-8/IP-40</t>
  </si>
  <si>
    <t>Спрут-8/IP-20,система записи на 20 IP-каналов, ПО Спрут-8 и лицензия на 1 VoIp-соединение, HASP-ключ</t>
  </si>
  <si>
    <t>Спрут-8/IP-20</t>
  </si>
  <si>
    <t>Спрут-8/IP-100,система записи на 100IP-каналов,ПО Спрут-8 и лицензия на 1 VoIp-соединение, HASP-ключ</t>
  </si>
  <si>
    <t>Спрут-8/IP-100</t>
  </si>
  <si>
    <t>Спрут-8/IP-10,система записи на 10 IP-каналов, ПО Спрут-8 и лицензия на 1 VoIp-соединение, HASP-ключ</t>
  </si>
  <si>
    <t>Спрут-8/IP-10</t>
  </si>
  <si>
    <t>Спрут-8/IP-1,система записи на 1 IP-канал, ПО Спрут-8 и лицензия на 1 VoIp-соединение, HASP-ключ</t>
  </si>
  <si>
    <t>Спрут-8/IP-1</t>
  </si>
  <si>
    <t>Спрут-8</t>
  </si>
  <si>
    <t>Лицензия на 5 ip-каналов, для записи 5 протоколов IP-телефонии: SIP, H.323, Cisco Skinny</t>
  </si>
  <si>
    <t>Лицензия на 5 ip-каналов</t>
  </si>
  <si>
    <t>Лицензия на 10 ip-каналов, для записи 10 протоколов IP-телефонии: SIP, H.323, Cisco Skinny</t>
  </si>
  <si>
    <t>Лицензия на 10 ip-каналов</t>
  </si>
  <si>
    <t>Лицензии и мезонины для установки в Спрут SR-4000</t>
  </si>
  <si>
    <t>Жесткий диск HDD-500Gb, внутренняя память на 500Gb для Спрут SR-4000 для хран. базы данных</t>
  </si>
  <si>
    <t>Жесткий диск HDD-500Gb</t>
  </si>
  <si>
    <t>Жесткий диск HDD-2Tb, Внутренняя память на 2Tb для Спрут SR-4000 для хран. базы данных</t>
  </si>
  <si>
    <t>Жесткий диск HDD-2Tb</t>
  </si>
  <si>
    <t>Жесткий диск HDD-1Tb, внутренняя память на 1Tb для Спрут SR-4000 для хран. базы данных</t>
  </si>
  <si>
    <t>Жесткий диск HDD-1Tb</t>
  </si>
  <si>
    <t>Аппаратные модули и программные опции к Спрут SR-4000</t>
  </si>
  <si>
    <t>Спрут SR-4000 Ultimate, до 32 - FXS,FXO, до 8 - Е1, до 32 - ISDN,BRI, до 100 - IP-каналов</t>
  </si>
  <si>
    <t>Спрут SR-4000 Ultimate</t>
  </si>
  <si>
    <t>Спрут SR-4000 Professional, до 32 - FXS,FXO, до 8 - Е1, до 32 - ISDN,BRI, до 100 - IP-каналов</t>
  </si>
  <si>
    <t>Спрут SR-4000 Professional</t>
  </si>
  <si>
    <t>Спрут SR-4000 Base, до 32 - FXS,FXO, до 8 - Е1, до 32 - ISDN,BRI, до 100 - IP-каналов</t>
  </si>
  <si>
    <t>Спрут SR-4000 Base</t>
  </si>
  <si>
    <t>Автономный аппаратно-программный комплекс Спрут SR и аудиорегистраторы</t>
  </si>
  <si>
    <t>Спрут SR-4000</t>
  </si>
  <si>
    <t>Системы записи семейства «Спрут»</t>
  </si>
  <si>
    <t>АПК CU-7212/SBС-500, программно-аппаратный пограничный контроллер сессий на 500 одн. соединений</t>
  </si>
  <si>
    <t>АПК CU-7212/SBС-500</t>
  </si>
  <si>
    <t>АПК CU-7212/SBС-50, программно-аппаратный пограничный контроллер сессий на 50 одн. соединений</t>
  </si>
  <si>
    <t>АПК CU-7212/SBС-50</t>
  </si>
  <si>
    <t>АПК CU-7212/SBС-250, программно-аппаратный пограничный контроллер сессий на 250 одн. соединений</t>
  </si>
  <si>
    <t>АПК CU-7212/SBС-250</t>
  </si>
  <si>
    <t>АПК CU-7212/SBС-25, программно-аппаратный пограничный контроллер сессий на 25 одн. соединений</t>
  </si>
  <si>
    <t>АПК CU-7212/SBС-25</t>
  </si>
  <si>
    <t>АПК CU-7212/SBС-100, программно-аппаратный пограничный контроллер сессий на 100 одн. соединений</t>
  </si>
  <si>
    <t>АПК CU-7212/SBС-100</t>
  </si>
  <si>
    <t>Агат SBC-1, серверная часть ПО пограничный контроллер сессий и лицензия на 1-но однов. соединение</t>
  </si>
  <si>
    <t>Агат SBC-1</t>
  </si>
  <si>
    <t>Пограничный контроллер сессий (SBC)</t>
  </si>
  <si>
    <t>Мезонин MU32-FXS-8</t>
  </si>
  <si>
    <t>IP-АТС Агат UX-3710B (Base)</t>
  </si>
  <si>
    <t>IP-АТС UX</t>
  </si>
  <si>
    <t>Спрут-Информ/CU-5 (CU7214), на опов. однов. по 5 кан. IP,FXOM,Е1(до 1 транка из 30) FXS, DPN</t>
  </si>
  <si>
    <t>Спрут-Информ/CU-5 (CU7214)</t>
  </si>
  <si>
    <t>Спрут-Информ/CU-30 (CU7214), на опов. однов.по 30 кан. IP,FXOM,Е1(до 1 транка из 30) FXS,DPN</t>
  </si>
  <si>
    <t>Спрут-Информ/CU-30 (CU7214)</t>
  </si>
  <si>
    <t>Спрут-Информ/CU-20 (CU7214), на опов. однов.по 20 кан. IP,FXOM,Е1(до 1 транка из 30) FXS,DPN</t>
  </si>
  <si>
    <t>Спрут-Информ/CU-20 (CU7214)</t>
  </si>
  <si>
    <t>Спрут-Информ/CU-10 (CU7214), на опов. однов.по 10 кан. IP,FXOM,Е1(до 1 транка из 30) FXS,DPN</t>
  </si>
  <si>
    <t>Спрут-Информ/CU-10 (CU7214)</t>
  </si>
  <si>
    <t>Спрут-Информ/CU-1 (CU7214), на оповещение однов. по 1 каналу IP, FXOM, Е1(до 1 транка из 30)</t>
  </si>
  <si>
    <t>Спрут-Информ/CU-1 (CU7214)</t>
  </si>
  <si>
    <t>Опции на "оповещение"</t>
  </si>
  <si>
    <t>Опции на "запись"</t>
  </si>
  <si>
    <t>SIP-Proxy 64 (CU7214), для подключения 64 SIP абонентов</t>
  </si>
  <si>
    <t>SIP-Proxy 64 (CU7214)</t>
  </si>
  <si>
    <t>SIP-Proxy 512 (CU7214), для подключения 512 SIP абонентов</t>
  </si>
  <si>
    <t>SIP-Proxy 512 (CU7214)</t>
  </si>
  <si>
    <t>SIP-Proxy 32 (CU7214), для подключения 32 SIP абонентов</t>
  </si>
  <si>
    <t>SIP-Proxy 32 (CU7214)</t>
  </si>
  <si>
    <t>SIP-Proxy 256 (CU7214), для подключения 256 SIP абонентов</t>
  </si>
  <si>
    <t>SIP-Proxy 256 (CU7214)</t>
  </si>
  <si>
    <t>SIP-Proxy 128 (CU7214), для подключения 128 SIP абонентов</t>
  </si>
  <si>
    <t>SIP-Proxy 128 (CU7214)</t>
  </si>
  <si>
    <t>SIP-Proxy 1024 (CU7214), для подключения 1024 SIP абонентов</t>
  </si>
  <si>
    <t>SIP-Proxy 1024 (CU7214)</t>
  </si>
  <si>
    <t>Опции для подключения "SIP-абонентов"</t>
  </si>
  <si>
    <t>Спрут-Информ CU/TTS/W (CU7214), "синтез текста в речь", голос женский</t>
  </si>
  <si>
    <t>Спрут-Информ CU/TTS/W (CU7214)</t>
  </si>
  <si>
    <t>Спрут-Информ CU/TTS/M (CU7214), "синтез текста в речь", голос мужской</t>
  </si>
  <si>
    <t>Спрут-Информ CU/TTS/M (CU7214)</t>
  </si>
  <si>
    <t>Спрут-Информ CU/TTS (CU7214), "синтез текста в речь", два голоса мужской и женский</t>
  </si>
  <si>
    <t>Спрут-Информ CU/TTS (CU7214)</t>
  </si>
  <si>
    <t>Опции "синтез текста в речь" для Спрут-Информа</t>
  </si>
  <si>
    <t>Конференц-сервер/60 (CU7214), на 60 един. участников в конференци (внеш. и внутр.)</t>
  </si>
  <si>
    <t>Конференц-сервер/60 (CU7214)</t>
  </si>
  <si>
    <t>Конференц-сервер/30 (CU7214), на 30 един. участников в конференци (внеш. и внутр.)</t>
  </si>
  <si>
    <t>Конференц-сервер/30 (CU7214)</t>
  </si>
  <si>
    <t>Конференц-сервер/256 (CU721, на 256 един. участников в конференци (внеш. и внутр.)</t>
  </si>
  <si>
    <t>Конференц-сервер/256 (CU7214)</t>
  </si>
  <si>
    <t>Конференц-сервер/128 (CU721, на 128 един. участников в конференци (внеш. и внутр.)</t>
  </si>
  <si>
    <t>Конференц-сервер/128 (CU7214)</t>
  </si>
  <si>
    <t>Конференц-сервер/10 (CU7214), на 10 един. участников в конференци (внеш. и внутр.)</t>
  </si>
  <si>
    <t>Конференц-сервер/10 (CU7214)</t>
  </si>
  <si>
    <t>Конференц-сервер/1 (CU7214), на 1 доп. участника в конференци (внеш. и внутр.)</t>
  </si>
  <si>
    <t>Конференц-сервер/1 (CU7214)</t>
  </si>
  <si>
    <t>Опции "Конференц-сервер"</t>
  </si>
  <si>
    <t>Программные опции</t>
  </si>
  <si>
    <t>МЕЗОНИН MU72-VFW-4 (CU-7214), для подключения  2/4-х проводных ТЧ каналов. (до 4 каналов)</t>
  </si>
  <si>
    <t>МЕЗОНИН MU72-VFW-4 (CU-7214)</t>
  </si>
  <si>
    <t>МЕЗОНИН MU72-LB-4 (CU-7214), для подключения 4 (четырех)  комплектов МБ (ТА-57)</t>
  </si>
  <si>
    <t>МЕЗОНИН MU72-LB-4 (CU-7214)</t>
  </si>
  <si>
    <t>МЕЗОНИН MU72-FXS-8 (CU-7214), для подключения 8 внутренних аналоговых линий</t>
  </si>
  <si>
    <t>МЕЗОНИН MU72-FXS-8 (CU-7214)</t>
  </si>
  <si>
    <t>МЕЗОНИН MU72-FXS-4D (CU-7214), для подключения 4 внутренних аналоговых линий (до 6 км.)</t>
  </si>
  <si>
    <t>МЕЗОНИН MU72-FXS-4D (CU-7214)</t>
  </si>
  <si>
    <t>МЕЗОНИН MU72-FXS-4 (CU-7214), для подключения 4 внутренних аналоговых линий</t>
  </si>
  <si>
    <t>МЕЗОНИН MU72-FXS-4 (CU-7214)</t>
  </si>
  <si>
    <t>МЕЗОНИН MU72-FXOM-8 (CU-7214), для подключения 8 внешних аналоговых линий</t>
  </si>
  <si>
    <t>МЕЗОНИН MU72-FXOM-8 (CU-7214)</t>
  </si>
  <si>
    <t>МЕЗОНИН MU72-FXOM-4 (CU-7214), для подключения 4 внешних аналоговых линий</t>
  </si>
  <si>
    <t>МЕЗОНИН MU72-FXOM-4 (CU-7214)</t>
  </si>
  <si>
    <t>МЕЗОНИН MU72-DPN-4 (CU-7214), для подключения 4 цифровых телефонов KX-DT543RU, KX-DT546RU</t>
  </si>
  <si>
    <t>МЕЗОНИН MU72-DPN-4 (CU-7214)</t>
  </si>
  <si>
    <t>МЕЗОНИН MU72-1E1 (CU-7214), для подключения 1 (одного) цифрового потока Е1</t>
  </si>
  <si>
    <t>МЕЗОНИН MU72-1E1 (CU-7214)</t>
  </si>
  <si>
    <t>TELCO / 5м (CU-7214), крышка 180 градусов, 25-парный, UTP (5 метров)</t>
  </si>
  <si>
    <t>Кабель TELCO / 5м (CU-7214)</t>
  </si>
  <si>
    <t>MU72-HDD-2Tb (CU-7214), на 2Тб устанавливается в CM модуль</t>
  </si>
  <si>
    <t>MU72-HDD-2Tb (CU-7214)</t>
  </si>
  <si>
    <t>MU72-HDD-1Tb (CU-7214), на 1Тб устанавливается в CM модуль</t>
  </si>
  <si>
    <t>MU72-HDD-1Tb (CU-7214)</t>
  </si>
  <si>
    <t>CU-7214S (1U), до 6000 абонентов, до 500 однов. соединений, до 96 FXS, FXOМ, до 8 Е1, до 48 DPN</t>
  </si>
  <si>
    <t>CU-7214S</t>
  </si>
  <si>
    <t>CU-7214PWR/400Вт/220В, для CU-7214S с входным напряжением 220 Вольт</t>
  </si>
  <si>
    <t>CU-7214PWR/400Вт/220В</t>
  </si>
  <si>
    <t>CU-7214PWR/200Вт/220В, для CU-7214S с входным напряжением 220 Вольт</t>
  </si>
  <si>
    <t>CU-7214PWR/200Вт/220В</t>
  </si>
  <si>
    <t>CU-7214M (2U), до 6000 абонентов, до 500 однов. соединений, до 192 FXS, FXOМ, до 16 Е1, до 96 DPN</t>
  </si>
  <si>
    <t>CU-7214M</t>
  </si>
  <si>
    <t>CU-7214LN/Е1-4, поддерживает 4 цифровых потока Е1 (ISDN PRI)</t>
  </si>
  <si>
    <t>CU-7214LN/Е1-4</t>
  </si>
  <si>
    <t>CU-7214LN/Е1-2, поддерживает 2 цифровых потока Е1 (ISDN PRI)</t>
  </si>
  <si>
    <t>CU-7214LN/Е1-2</t>
  </si>
  <si>
    <t>CU-7214LN, поддерживает установку от 1 до 6-ти интерфейсных мезонинов</t>
  </si>
  <si>
    <t>CU-7214LN</t>
  </si>
  <si>
    <t>CU-7214CM/500Voip, отвечает за программное управление "CU-7214"</t>
  </si>
  <si>
    <t>CU-7214CM/500Voip</t>
  </si>
  <si>
    <t>CU-7214CM/120Voip, отвечает за программное управление "CU-7214"</t>
  </si>
  <si>
    <t>CU-7214CM/120Voip</t>
  </si>
  <si>
    <t>Аппаратная часть</t>
  </si>
  <si>
    <t>CU-7214 (1U, 2U)</t>
  </si>
  <si>
    <t>Модернизация IP-АТС CU7212S с версии Base до Standart</t>
  </si>
  <si>
    <t>Модернизация версии CU7212S c Base до Standart</t>
  </si>
  <si>
    <t>Опция модернизации IP-АТС CU7212S с версии Base до Standart</t>
  </si>
  <si>
    <t>Спрут-Информ/CU-5, на оповещение однов. по 5 кан. связи IP,FXOM,Е1(до 1 транка из 30) FXS, DPN</t>
  </si>
  <si>
    <t>Спрут-Информ/CU-5</t>
  </si>
  <si>
    <t>Спрут-Информ/CU-30, на опов. однов. по 30 кан. связи IP, FXOM, Е1(до 1 транка из 30) FXS, DPN</t>
  </si>
  <si>
    <t>Спрут-Информ/CU-30</t>
  </si>
  <si>
    <t>Спрут-Информ/CU-20, на опов. однов.по 20 кан. связи IP, FXOM, Е1(до 1 транка из 30) FXS, DPN</t>
  </si>
  <si>
    <t>Спрут-Информ/CU-20</t>
  </si>
  <si>
    <t>Спрут-Информ/CU-10, на опов. однов. по 10 кан. связи IP, FXOM, Е1(до 1 транка из 30) FXS, DPN</t>
  </si>
  <si>
    <t>Спрут-Информ/CU-10</t>
  </si>
  <si>
    <t>Спрут-Информ/CU-1, на опов. однов. по 1 каналу связи IP, FXOM, Е1(до 1 транка из 30) FXS, DPN</t>
  </si>
  <si>
    <t>Спрут-Информ/CU-1</t>
  </si>
  <si>
    <t>SIP-Proxy 64 (CU72ХХ), для подключения 64 SIP абонентов</t>
  </si>
  <si>
    <t>SIP-Proxy 64 (CU72ХХ)</t>
  </si>
  <si>
    <t>SIP-Proxy 512 (CU72ХХ), для подключения 512 SIP абонентов</t>
  </si>
  <si>
    <t>SIP-Proxy 512 (CU72ХХ)</t>
  </si>
  <si>
    <t>SIP-Proxy 32 (CU72ХХ), для подключения 32 SIP абонентов</t>
  </si>
  <si>
    <t>SIP-Proxy 32 (CU72ХХ)</t>
  </si>
  <si>
    <t>SIP-Proxy 256 (CU72ХХ), для подключения 256 SIP абонентов</t>
  </si>
  <si>
    <t>SIP-Proxy 256 (CU72ХХ)</t>
  </si>
  <si>
    <t>SIP-Proxy 128 (CU72ХХ), для подключения 128 SIP абонентов</t>
  </si>
  <si>
    <t>SIP-Proxy 128 (CU72ХХ)</t>
  </si>
  <si>
    <t>SIP-Proxy 1024 (CU72ХХ), для подключения 1024 SIP абонентов</t>
  </si>
  <si>
    <t>SIP-Proxy 1024 (CU72ХХ)</t>
  </si>
  <si>
    <t>Спрут-Информ CU/TTS/W</t>
  </si>
  <si>
    <t>Спрут-Информ CU/TTS/M</t>
  </si>
  <si>
    <t>Спрут-Информ CU/TTS</t>
  </si>
  <si>
    <t>Конференц-сервер/60, на 60 един. участников в конференци (внеш. и внутр.)</t>
  </si>
  <si>
    <t>Конференц-сервер/60</t>
  </si>
  <si>
    <t>Конференц-сервер/30, на 30 един. участников в конференци (внеш. и внутр.)</t>
  </si>
  <si>
    <t>Конференц-сервер/30</t>
  </si>
  <si>
    <t>Конференц-сервер/256, на 256 един. участников в конференци (внеш. и внутр.)</t>
  </si>
  <si>
    <t>Конференц-сервер/256</t>
  </si>
  <si>
    <t>Конференц-сервер/128, на 128 един. участников в конференци (внеш. и внутр.)</t>
  </si>
  <si>
    <t>Конференц-сервер/128</t>
  </si>
  <si>
    <t>Конференц-сервер/10, на 10 един. участников в конференци (внеш. и внутр.)</t>
  </si>
  <si>
    <t>Конференц-сервер/10</t>
  </si>
  <si>
    <t>Конференц-сервер/1, на 1 доп. участника в конференци (внеш. и внутр.)</t>
  </si>
  <si>
    <t>Конференц-сервер/1</t>
  </si>
  <si>
    <t>МЕЗОНИН MU72-VFW-4, для подключения  2/4-х проводных ТЧ каналов. (до 4 каналов)</t>
  </si>
  <si>
    <t>МЕЗОНИН MU72-LB-4, для подключения 4 комплектов МБ (ТА-57)</t>
  </si>
  <si>
    <t>МЕЗОНИН MU72-FXS-8, для подключения 8 внутренних аналоговых линий</t>
  </si>
  <si>
    <t>МЕЗОНИН MU72-FXS-4D, для подключения 4 внутренних аналоговых линий (до 6 км.)</t>
  </si>
  <si>
    <t>МЕЗОНИН MU72-FXOM-8, для подключения 8 внешних аналоговых линий</t>
  </si>
  <si>
    <t>МЕЗОНИН MU72-DPN-4, для подключения 4 цифровых системных телефонов</t>
  </si>
  <si>
    <t>МЕЗОНИН MU72-1E1, для подключения 1  цифрового потока Е1 (ISDN PRI)</t>
  </si>
  <si>
    <t>МЕЗОНИН MU72-FXS-4, для подключения 4 внутр. аналоговых линий</t>
  </si>
  <si>
    <t>МЕЗОНИН MU72-FXS-4</t>
  </si>
  <si>
    <t>МЕЗОНИН MU72-FXOM-4, для подключения 4 внеш. аналоговых линий</t>
  </si>
  <si>
    <t>МЕЗОНИН MU72-FXOM-4</t>
  </si>
  <si>
    <t>МЕЗОНИН MU72-DSW-4, для объединения 2 мезонинов 8FXS и 8FXOM</t>
  </si>
  <si>
    <t>МЕЗОНИН MU72-DSW-4</t>
  </si>
  <si>
    <t>MU72-HDD-2Tb</t>
  </si>
  <si>
    <t>MU72-HDD-1Tb</t>
  </si>
  <si>
    <t>CU-7212ST (Standart) 256 абонентов, до 2048 абонентов, до 100 одновр. вызовов,до 80 FXS,FXO, 1E1</t>
  </si>
  <si>
    <t>CU-7212ST (Standart)</t>
  </si>
  <si>
    <t>CU-7212SE (Enterprise) 512 абонентов, до 4096 абонентов, до 500 одновр. вызовов, до 80 FXS,FXO,1E1</t>
  </si>
  <si>
    <t>CU-7212SE (Enterprise)</t>
  </si>
  <si>
    <t>CU-7212SB (Base) 128 абонентов, до 1024 абонентов, до 50 одновр. вызовов,до 40 FXS,FXO, 20 DPN, 1Е1</t>
  </si>
  <si>
    <t>CU-7212SB (Base)</t>
  </si>
  <si>
    <t>CU-7212PWR/RE, (дополнительный) для резервирования электропитания “АГАТ CU-7212PWR”</t>
  </si>
  <si>
    <t>CU-7212PWR/RES</t>
  </si>
  <si>
    <t>CU-7212MЕ (Enterprise) 512 абонентов, до 4096 абонентов, до 500 одновр. вызовов,до 160 FXS,FXO, 2Е1</t>
  </si>
  <si>
    <t>CU-7212MЕ (Enterprise)</t>
  </si>
  <si>
    <t>CU-7212MT (Standart) 256 абонентов, до 2048 абонентов, до 100 одновр. вызовов,до 160 FXS,FXO, 2Е1</t>
  </si>
  <si>
    <t>CU-7212MT (Standart)</t>
  </si>
  <si>
    <t>CU-7212MB (Base) 128 абонентов, до 1024 абонентов, до 50 одновр. вызовов,до 80 FXS,FXO, 2Е1</t>
  </si>
  <si>
    <t>CU-7212MB (Base)</t>
  </si>
  <si>
    <t>CU-7212M-SW/RES, (коммутации), предназначен для расширения LAN разъемов с 2-х до 4-х</t>
  </si>
  <si>
    <t>CU-7212M-SW/RES</t>
  </si>
  <si>
    <t>CU-7212M-CM/RES/500G, управления отвечает за программное управление CU-7212 (резервный)</t>
  </si>
  <si>
    <t>CU-7212M-CM/RES/500Gb</t>
  </si>
  <si>
    <t>CU-7212M-CM/RES/2Tb, управления отвечает за программное управление CU-7212 (резервный)</t>
  </si>
  <si>
    <t>CU-7212M-CM/RES/2Tb</t>
  </si>
  <si>
    <t>CU-7212LN, поддерживает установку от 1 до 10-ти интерфейсных мезонинов</t>
  </si>
  <si>
    <t>CU-7212LN</t>
  </si>
  <si>
    <t>TELCO / 5м, (Amphenol/RJ-21X), крышка 180 градусов, 25-парный, UTP (5 метров)</t>
  </si>
  <si>
    <t>Кабель TELCO / 5м</t>
  </si>
  <si>
    <t>TELCO / 10м, (Amphenol/RJ-21X), крышка 180 градусов, 25-парный, UTP (10 метров)</t>
  </si>
  <si>
    <t>Кабель TELCO / 10м</t>
  </si>
  <si>
    <t>CU-7210SW, предназначен для подключения к IP сети и каскадирования шасси CU-7210</t>
  </si>
  <si>
    <t>CU-7210SW</t>
  </si>
  <si>
    <t>CU-7210PWR/800 Вт/48В, с входным напряжением 48В постоянного тока</t>
  </si>
  <si>
    <t>CU-7210PWR/800 Вт/48В</t>
  </si>
  <si>
    <t>CU-7210PWR/800 Вт/220В, с входным напряжением 220В переменного тока</t>
  </si>
  <si>
    <t>CU-7210PWR/800 Вт/220В</t>
  </si>
  <si>
    <t>CU-7210PWR/1500 Вт/48В, с входным напряжением 48В постоянного тока</t>
  </si>
  <si>
    <t>CU-7210PWR/1500 Вт/48В</t>
  </si>
  <si>
    <t>CU-7210PWR/1500 Вт/220В, с входным напряжением 220В переменного тока</t>
  </si>
  <si>
    <t>CU-7210PWR/1500 Вт/220В</t>
  </si>
  <si>
    <t>CU-7210LN/Е1-4, поддерживает 4 цифровых потока Е1 (ISDN PRI)</t>
  </si>
  <si>
    <t>CU-7210LN/Е1-4</t>
  </si>
  <si>
    <t>CU-7210LN/Е1-2, поддерживает 2 цифровых потока Е1 (ISDN PRI)</t>
  </si>
  <si>
    <t>CU-7210LN/Е1-2</t>
  </si>
  <si>
    <t>CU-7210LN/Cross-Telko, с амфенольными разъемами для возможности установки модуля CU-7210</t>
  </si>
  <si>
    <t>CU-7210LN/Cross-Telko</t>
  </si>
  <si>
    <t>CU-7210LN, поддерживает установку от 1 до 6-ти интерфейсных мезонинов</t>
  </si>
  <si>
    <t>CU-7210LN</t>
  </si>
  <si>
    <t>CU-7210FT/48В, для  охлаждения шасси 48B (вентиляция)</t>
  </si>
  <si>
    <t>CU-7210FT/48В</t>
  </si>
  <si>
    <t>CU-7210CM/HDD1Tb, отвечает за программное управление всеми сервисами и функциями</t>
  </si>
  <si>
    <t>CU-7210CM/HDD1Tb</t>
  </si>
  <si>
    <t>CU-7210, до 6000 абонентов, до 500 однов.соединений, до 768 FXS, FXO, до 384 DPN, до 32 E1</t>
  </si>
  <si>
    <t>CU-7210</t>
  </si>
  <si>
    <t>CU-7210-AI, комплект из 2 шт</t>
  </si>
  <si>
    <t>CU-7210-AI (комплект из двух рассекателей)</t>
  </si>
  <si>
    <t>Аппаратная часть для CU-7210</t>
  </si>
  <si>
    <t>IP-АТС CU</t>
  </si>
  <si>
    <t>Агат-РТ</t>
  </si>
  <si>
    <t>X2P, для сall-центра, цветной дисплей, 2 аккаунта, LED подсветка кнопок, PoE, без БП</t>
  </si>
  <si>
    <t>X2C, для call-центра, ЧБ-дисплей, 2 аккаунта, LED подсветка кнопок, без PoE, БП</t>
  </si>
  <si>
    <t>Телефоны для call-центра</t>
  </si>
  <si>
    <t>SIP-T55A, Teams, Цветной сенсорный экран, GigE, без видео, без БП</t>
  </si>
  <si>
    <t>MP58, Teams, Цветной сенсорный экран, Звук Optima HD, WiFi, Bluetooth, USB, PoE, GigE, без БП</t>
  </si>
  <si>
    <t>MP58-WH, Teams, Беспроводная трубка, Цветной экран, Optima HD, WiFi, Bluetooth, PoE, GigE, без БП</t>
  </si>
  <si>
    <t>Телефоны Yealink для Teams</t>
  </si>
  <si>
    <t>MP56, Skype for Business,  цветной сенсорный экран, PoE, GigE, без БП</t>
  </si>
  <si>
    <t>MP56-SfB</t>
  </si>
  <si>
    <t>Телефоны Yealink для Skype for Business</t>
  </si>
  <si>
    <t>Телефоны Yealink для Microsoft</t>
  </si>
  <si>
    <t>H5 отельный, белый, 2 аккаунта, цветной ЖК экран, PoE, без б/п</t>
  </si>
  <si>
    <t>FH5PW</t>
  </si>
  <si>
    <t>H5 отельный, белый, 2 аккаунта, цветной ЖК экран, PoE, б/п</t>
  </si>
  <si>
    <t>FH5PPSUW</t>
  </si>
  <si>
    <t>H5 отельный, 2 аккаунта, цветной ЖК экран, PoE, б/п</t>
  </si>
  <si>
    <t>FH5PPSUB</t>
  </si>
  <si>
    <t>H3 отельный, белый, 2 аккаунта, без экрана, PoE, б/п</t>
  </si>
  <si>
    <t>FH3PPSUW</t>
  </si>
  <si>
    <t>H3 отельный, 2 аккаунта, без экрана, PoE, б/п</t>
  </si>
  <si>
    <t>FH3PPSUB</t>
  </si>
  <si>
    <t>H2U отельный, чёрный, 2 аккаунта, PoE, без б/п</t>
  </si>
  <si>
    <t>H2U отельный, белый, 2 аккаунта, PoE, без б/п</t>
  </si>
  <si>
    <t>H1 отельный, 2 аккаунта, без экрана, PoE, б/п</t>
  </si>
  <si>
    <t>FH1PBPSU</t>
  </si>
  <si>
    <t>Отельные телефоны</t>
  </si>
  <si>
    <t>Камера Fanvil CM60</t>
  </si>
  <si>
    <t>CM60</t>
  </si>
  <si>
    <t>H5W отельный, белый, 2 аккаунта, цветной ЖК экран, PoE, б/п, WiFi</t>
  </si>
  <si>
    <t>FH5WPPSUW</t>
  </si>
  <si>
    <t>H5W отельный, 2 аккаунта, цветной ЖК экран, PoE, б/п, WiFi</t>
  </si>
  <si>
    <t>FH5WPPSUB</t>
  </si>
  <si>
    <t>H3W отельный, белый, 2 аккаунта, без экрана, PoE, б/п, WiFi</t>
  </si>
  <si>
    <t>FH3WPPSUW</t>
  </si>
  <si>
    <t>H3W отельный, 2 аккаунта, без экрана, PoE, б/п, WiFi</t>
  </si>
  <si>
    <t>FH3WPPSUB</t>
  </si>
  <si>
    <t>SIP-T58W, Цветной сенсорный экран, Android, WiFi, Bluetooth, GigE, без CAM50, без БП</t>
  </si>
  <si>
    <t>SIP-T58W Pro, Цветной сенсорный экран, Android, WiFi, Bluetooth трубка, GigE, без CAM50, без БП</t>
  </si>
  <si>
    <t>SIP-T57W, Цветной сенсорный экран, WiFi, Bluetooth, GigE, без видео, без БП</t>
  </si>
  <si>
    <t>SIP-T54W, 16 аккаунтов, Bluetooth,WiFi, USB, GigE, цветной экран, без БП</t>
  </si>
  <si>
    <t>SIP-T53W, 12 аккаунтов, USB, Bluetooth, WiFi, GigE, без БП</t>
  </si>
  <si>
    <t>SIP-T53, 12 аккаунтов, USB, GigE, без БП</t>
  </si>
  <si>
    <t>SIP-T48U, цветной сенсорный экран, 2 порта USB, 16 аккаунтов, BLF,  PoE, GigE, без БП</t>
  </si>
  <si>
    <t>SIP-T46U, цветной экран, 2 порта USB, 16 аккаунтов, BLF,  PoE, GigE, без БП</t>
  </si>
  <si>
    <t>SIP-T43U, 12 аккаунтов, 2 порта USB, BLF,  PoE, GigE, без БП</t>
  </si>
  <si>
    <t>SIP-T34W, 4 аккаунта, Wi-Fi, USB, цветной экран, PoE, GigE</t>
  </si>
  <si>
    <t>SIP-T34W</t>
  </si>
  <si>
    <t>SIP-T33P,  4 аккаунта, цветной экран, PoE</t>
  </si>
  <si>
    <t>SIP-T33G,  4 аккаунта, цветной экран, PoE, GigE</t>
  </si>
  <si>
    <t>SIP-T31W, 2 аккаунта, Wi-Fi, PoE</t>
  </si>
  <si>
    <t>SIP-T31W</t>
  </si>
  <si>
    <t>SIP-T31P,  2 аккаунта, PoE, без БП</t>
  </si>
  <si>
    <t>SIP-T31P without PSU</t>
  </si>
  <si>
    <t>SIP-T31P,  2 аккаунта, PoE</t>
  </si>
  <si>
    <t>SIP-T31G,  2 аккаунта, PoE, GigE</t>
  </si>
  <si>
    <t>SIP-T31,  2 аккаунта</t>
  </si>
  <si>
    <t>SIP-T30P,  1 аккаунт, PoE, без БП</t>
  </si>
  <si>
    <t>SIP-T30P without PSU</t>
  </si>
  <si>
    <t>SIP-T30P,  1 аккаунт, PoE</t>
  </si>
  <si>
    <t>SIP-T30,  1 аккаунт</t>
  </si>
  <si>
    <t>MP50, поддержка Teams/SfB/UC, цветной сенсорный экран, USB-хаб, Спикерфон, Звук Optima HD</t>
  </si>
  <si>
    <t>Настольные телефоны Yealink</t>
  </si>
  <si>
    <t>YVIM Basic Package (2 licenses for DM), стартовый пакет лицензий управляет до 2 DM и 120 баз W90</t>
  </si>
  <si>
    <t>YVIM Basic Package (2 licenses for DM)</t>
  </si>
  <si>
    <t>YVIM Add-on (1 license for DM), дополнительный пакет лицензий управляет 1 DM и до 60 баз W90</t>
  </si>
  <si>
    <t>YVIM Add-on (1 license for DM)</t>
  </si>
  <si>
    <t>Лицензии IP-телефоны Yealink</t>
  </si>
  <si>
    <t>CP965, звук HD, 5" цветной сенсорный экран, PoE, Wi-Fi, Bluetooth</t>
  </si>
  <si>
    <t>CP935W, беспроводной DECT/Wi-Fi, 4'' сенсорный экран, звук HD, Bluetooth</t>
  </si>
  <si>
    <t>CP935W-Base, беспроводной DECT/Wi-Fi + база W70B, 4'' сенсорный экран, звук HD, Bluetooth</t>
  </si>
  <si>
    <t>CP930W, конференц-телефон DECT</t>
  </si>
  <si>
    <t>CP925, сенсорный экран, звук HD, PoE, Wi-Fi, Bluetooth</t>
  </si>
  <si>
    <t>Конференц-телефоны Yealink</t>
  </si>
  <si>
    <t>X5U, красный, 16 аккаунтов, 2 цветных ЖК-экрана, PoE</t>
  </si>
  <si>
    <t>X210i, цветной экран, 20 аккаунтов</t>
  </si>
  <si>
    <t>X210, цветной экран, 20 аккаунтов</t>
  </si>
  <si>
    <t>X210</t>
  </si>
  <si>
    <t>Консоли мониторинга и управления</t>
  </si>
  <si>
    <t>VP59, видеотерминал, android, WiFi, Bluetooth, HDMI, с камерой, без  БП</t>
  </si>
  <si>
    <t>SIP-T58W with camera, видеотерминал, Android, WiFi, Bluetooth, GigE, CAM50, без БП</t>
  </si>
  <si>
    <t>SIP-T58W Pro with camera, видеотерминал, Android, WiFi, Bluetooth трубка, GigE, CAM50, без БП</t>
  </si>
  <si>
    <t>Видеотелефоны Yealink</t>
  </si>
  <si>
    <t>Кронштейн для крепления на стену телефона SIP-T58A/T57W/T54W/T53(W)</t>
  </si>
  <si>
    <t>Wall mount SIP-T58A/T57W/ T54W/T53(W)</t>
  </si>
  <si>
    <t>Кронштейн для крепления на стену телефона SIP-T48U(S)</t>
  </si>
  <si>
    <t>Wall mount SIP-T48U(S)</t>
  </si>
  <si>
    <t>Кронштейн для крепления на стену телефона SIP-T46U(S)</t>
  </si>
  <si>
    <t>Кронштейн для крепления на стену модуля расширения EXP43</t>
  </si>
  <si>
    <t>WMB-EXP43</t>
  </si>
  <si>
    <t>Блок питания DC 5В/2А (5V, 2A) для EXP50/EXP43/SIP-T46U(S)/T48U(S)/T58W(A)/T57W/T54W</t>
  </si>
  <si>
    <t>5VDC,2A-DC</t>
  </si>
  <si>
    <t>Блок питания 5VDC, 600mA для W53P(H)/W56H/W60P/W73P(H)/W76P/W79P/W59R/T30(P)/T31(P, G)/T33P(G)</t>
  </si>
  <si>
    <t>Блок питания 5VDC, 2A для SIP-T29G/T43U/T46U(S)/T48U(S)/T58A/T57W/T54W</t>
  </si>
  <si>
    <t>Блок питания 5VDC, 1.2A для SIP-T27G/T41S/T42S/T43U/T53(W)/W80B/W80DM</t>
  </si>
  <si>
    <t>Блок питания 12VDC, 1A для VP59, CP920</t>
  </si>
  <si>
    <t>YLPOE30, PoE-адаптер для CP965/960</t>
  </si>
  <si>
    <t>YLPOE30</t>
  </si>
  <si>
    <t>WF50 USB WiFi-адаптер для SIP-T27G/T41S/T42S/T43U/T46U(S)/T48U(S)/T53</t>
  </si>
  <si>
    <t>EXP50 с цветным LCD для SIP-T53/T53W/T54W/T57W/T58A</t>
  </si>
  <si>
    <t>EXP43, цветной экран, для телефонов SIP-T43U, SIP-T46U, SIP-T48U</t>
  </si>
  <si>
    <t>EHS40 адаптер для беспроводных гарнитур для SIP-T41S/T42S/T43U/T46U(S)/T48U(S)/ T53W/T54W/T57W/T58A</t>
  </si>
  <si>
    <t>EHS36 адаптер для беспроводных гарнитур для телефонов T4S/T40G(P)/T29G/T27G</t>
  </si>
  <si>
    <t>EHS35 адаптер для DECT-гарнитур WH62/WH63 для телефонов T30/T30P/T31/T31P/T31G/T33P/T33G</t>
  </si>
  <si>
    <t>EHS35</t>
  </si>
  <si>
    <t>DD10K DECT USB-адаптер для телефонов T41S/T42S/T53/T53W/T54W/ T57W/T58A/VP59/T56A/T58V</t>
  </si>
  <si>
    <t>CPW65-DECT-Duo дополнительные беспроводные DECT-микрофоны 2шт. для CP965</t>
  </si>
  <si>
    <t>CPN10 , PSTN-адаптер для телефона CP860, CP920</t>
  </si>
  <si>
    <t>CAM50 USB-камера для телефонов SIP-T58W, MP58</t>
  </si>
  <si>
    <t>BTH58 беспроводная Bluetooth-трубка для SIP-T58W/MP58</t>
  </si>
  <si>
    <t>BTH58</t>
  </si>
  <si>
    <t>BT41 Bluetooth USB-адаптер для телефонов SIP-T27G/T29G/T41S/T42S/T43U/T46U(S)/T48U(S)/T53</t>
  </si>
  <si>
    <t>Аксессуары Yealink-телефоны</t>
  </si>
  <si>
    <t>(Linkvil) W611W, цветной экран, IP67, б/п, Wi-Fi 2,4G/5G</t>
  </si>
  <si>
    <t>FLW611W</t>
  </si>
  <si>
    <t>(Linkvil) W610W, цветной экран, б/п, Wi-Fi 2,4G/5G</t>
  </si>
  <si>
    <t>FLW610W</t>
  </si>
  <si>
    <t>W79P (база W70B+трубка W59R) до 10 SIP-аккаунтов, до 10 трубок на базу, до 20 одновременных вызовов</t>
  </si>
  <si>
    <t>W78P (база W70B+трубка W78H) до 10 SIP-аккаунтов, до 10 трубок на базу, до 20 одновременных вызовов</t>
  </si>
  <si>
    <t>W78H, HD звук, экран 2.4", виброоповещение, 3.5 мм, для W70B/W80B/W90B</t>
  </si>
  <si>
    <t>W77P (база W70B+трубка W57R) до 10 SIP-аккаунтов, до 10 трубок на базу, до 20 одновременных вызовов</t>
  </si>
  <si>
    <t>W76P (база W70B+трубка W56H) до 10 SIP-аккаунтов, до 10 трубок на базу, до 20 одновременных вызовов</t>
  </si>
  <si>
    <t>W73P (база W70B+трубка W73H) до 10 SIP-аккаунтов, до 10 трубок на базу, до 20 одновременных вызовов</t>
  </si>
  <si>
    <t>W73H SIP-трубка для W70B/W73P/W76P//W79P/W80B/W90B</t>
  </si>
  <si>
    <t>W70B, базовая станция, до 10 SIP-аккаунтов, до 10 трубок на базу, до 20 одновременных вызовов</t>
  </si>
  <si>
    <t>W59R, IP67, Bluetooth, Alarm, быстрая зарядка</t>
  </si>
  <si>
    <t>W57R, степень защиты IP54, HD звук, вибросигнал, FNR, быстрая зарядка, для W70B/W80B/W90B</t>
  </si>
  <si>
    <t>W56H DECT SIP-трубка для W52P/W53P/W60P/W60B/CP930W-Base/W80B</t>
  </si>
  <si>
    <t>DECT-телефоны Yealink</t>
  </si>
  <si>
    <t>W90DM DECT,контроллер, микросота DECT, до 60 базовых станций, до 250 устройств, до 250 вызовов, PoE</t>
  </si>
  <si>
    <t>W90B DECT, базовая станция, микросота DECT, PoE</t>
  </si>
  <si>
    <t>W80DM DECT,контроллер, микросота DECT, до 30 базовых станций, до 100 устройств, до 100 вызовов, PoE</t>
  </si>
  <si>
    <t>W80B DECT, базовая станция, микросота DECT, PoE</t>
  </si>
  <si>
    <t>DECT IP Multi-Cell Deployment ToolKit  E2, измерительный комплект DECT</t>
  </si>
  <si>
    <t>Deployment ToolKit E2</t>
  </si>
  <si>
    <t>DECT-системы микросотовые Yealink</t>
  </si>
  <si>
    <t>SIP-телефоны</t>
  </si>
  <si>
    <t>Fanvil FH-S01, SIP-громкоговоритель, PoE, встраиваемый</t>
  </si>
  <si>
    <t>FH-S01</t>
  </si>
  <si>
    <t>SIP-колонки Fanvil</t>
  </si>
  <si>
    <t>SIP-колонки</t>
  </si>
  <si>
    <t>UMTS на 1 UMTS-канал (WCDMA, для АТС)</t>
  </si>
  <si>
    <t>SO на 1 FXS + 1 FXO порты (для АТС)</t>
  </si>
  <si>
    <t>S2 на 2 FXS-порта (для АТС)</t>
  </si>
  <si>
    <t>O2 на 2 FXO-порта (для АТС)</t>
  </si>
  <si>
    <t>LTE на 1 LTE-канал (для АТС)</t>
  </si>
  <si>
    <t>GSM на 1 GSM-канал (для АТС)</t>
  </si>
  <si>
    <t>EX30 на 1 поток E1</t>
  </si>
  <si>
    <t>EX08 на 4 слота под модули S2, O2, SO, GSM/UMTS, B2</t>
  </si>
  <si>
    <t>D30 на 100 пользователей и 30 вызовов</t>
  </si>
  <si>
    <t>B2 на 2 BRI-порта (для АТС)</t>
  </si>
  <si>
    <t>Модули расширения</t>
  </si>
  <si>
    <t>Модуль Hotel для S50</t>
  </si>
  <si>
    <t>YHMS50</t>
  </si>
  <si>
    <t>Модуль Hotel для S300</t>
  </si>
  <si>
    <t>YHMS300</t>
  </si>
  <si>
    <t>Модуль Hotel для S20</t>
  </si>
  <si>
    <t>YHMS20</t>
  </si>
  <si>
    <t>Модуль Hotel для S100</t>
  </si>
  <si>
    <t>YHMS100</t>
  </si>
  <si>
    <t>Модуль Billing для S50</t>
  </si>
  <si>
    <t>YBMS50</t>
  </si>
  <si>
    <t>Модуль Billing для S300</t>
  </si>
  <si>
    <t>YBMS300</t>
  </si>
  <si>
    <t>Модуль Billing для S20</t>
  </si>
  <si>
    <t>YBMS20</t>
  </si>
  <si>
    <t>Модуль Billing для S100</t>
  </si>
  <si>
    <t>YBMS100</t>
  </si>
  <si>
    <t>Модули ПО для IP-АТС серии S</t>
  </si>
  <si>
    <t>TG800L на 8 LTE-каналов</t>
  </si>
  <si>
    <t>TG800L</t>
  </si>
  <si>
    <t>TG400L на 4 LTE-канала</t>
  </si>
  <si>
    <t>TG400L</t>
  </si>
  <si>
    <t>TG200L на 2 LTE-канала</t>
  </si>
  <si>
    <t>TG200L</t>
  </si>
  <si>
    <t>VoIP-шлюзы LTE</t>
  </si>
  <si>
    <t>TE200, 2*E1</t>
  </si>
  <si>
    <t>TE100, 1*E1</t>
  </si>
  <si>
    <t>TB400 на 2 BRI-порта (до 4-х BRI-портов)</t>
  </si>
  <si>
    <t>TB400</t>
  </si>
  <si>
    <t>IGW2E1, 2*E1</t>
  </si>
  <si>
    <t>IGW2E1</t>
  </si>
  <si>
    <t>IGW1E1, 1*E1</t>
  </si>
  <si>
    <t>IGW1E1</t>
  </si>
  <si>
    <t>VoIP-шлюзы ISDN</t>
  </si>
  <si>
    <t>TG800 на 8 GSM-каналов</t>
  </si>
  <si>
    <t>TG400 на 4 GSM-канала</t>
  </si>
  <si>
    <t>TG200 на 2 GSM-канала</t>
  </si>
  <si>
    <t>TG1600 на 8 GSM-каналов (до 16 GSM-каналов)</t>
  </si>
  <si>
    <t>TG1600 на 16 GSM-каналов</t>
  </si>
  <si>
    <t>TG100 на 1 GSM-канал</t>
  </si>
  <si>
    <t>VoIP-шлюзы GSM</t>
  </si>
  <si>
    <t>VoIP-шлюз Fanvil GA10, 1*FXS</t>
  </si>
  <si>
    <t>GA10</t>
  </si>
  <si>
    <t>TA810, 8*FXO</t>
  </si>
  <si>
    <t>TA800, 8*FXS</t>
  </si>
  <si>
    <t>TA410, 4*FXO</t>
  </si>
  <si>
    <t>TA400, 4*FXS</t>
  </si>
  <si>
    <t>TA3200, 32*FXS</t>
  </si>
  <si>
    <t>TA2400, 24*FXS</t>
  </si>
  <si>
    <t>TA200, 2*FXS</t>
  </si>
  <si>
    <t>TA1610, 16*FXO</t>
  </si>
  <si>
    <t>TA1600, 16*FXS</t>
  </si>
  <si>
    <t>TA100, 1*FXS</t>
  </si>
  <si>
    <t>IGW810, 8*FXO</t>
  </si>
  <si>
    <t>IGW800, 8*FXS</t>
  </si>
  <si>
    <t>IGW410, 4*FXO</t>
  </si>
  <si>
    <t>IGW400, 4*FXS</t>
  </si>
  <si>
    <t>IGW3200, 32*FXS</t>
  </si>
  <si>
    <t>IGW2400, 24*FXS</t>
  </si>
  <si>
    <t>IGW1610, 16*FXO</t>
  </si>
  <si>
    <t>IGW1600, 16*FXS</t>
  </si>
  <si>
    <t>VoIP-шлюзы FXS/FXO</t>
  </si>
  <si>
    <t>RoIP-шлюз Linkvil W712</t>
  </si>
  <si>
    <t>LW712</t>
  </si>
  <si>
    <t>RoIP-шлюзы</t>
  </si>
  <si>
    <t>Yeastar Remote Management Silver (на 10 подключений)</t>
  </si>
  <si>
    <t>YSL 107 0008</t>
  </si>
  <si>
    <t>Yeastar Remote Management Platinum (10 подключений)</t>
  </si>
  <si>
    <t>YSL 107 0009</t>
  </si>
  <si>
    <t>Yeastar Remote Management Gold (на 10 подключений)</t>
  </si>
  <si>
    <t>YSL 107 0007</t>
  </si>
  <si>
    <t>Yeastar Remote Management Authorized (на 10 подключений)</t>
  </si>
  <si>
    <t>Remote Management</t>
  </si>
  <si>
    <t>Приложение Linkus Cloud Service для АТС Yeastar S50</t>
  </si>
  <si>
    <t>Приложение Linkus Cloud Service для АТС Yeastar S412</t>
  </si>
  <si>
    <t>Приложение Linkus Cloud Service для АТС Yeastar S300</t>
  </si>
  <si>
    <t>Приложение Linkus Cloud Service для АТС Yeastar S20</t>
  </si>
  <si>
    <t>Приложение Linkus Cloud Service для АТС Yeastar S100</t>
  </si>
  <si>
    <t>Приложение Linkus Cloud Service Pro для АТС Yeastar S50</t>
  </si>
  <si>
    <t>YSL 108 0012</t>
  </si>
  <si>
    <t>Приложение Linkus Cloud Service Pro для АТС Yeastar S412</t>
  </si>
  <si>
    <t>YSL 108 0015</t>
  </si>
  <si>
    <t>Приложение Linkus Cloud Service Pro для АТС Yeastar S300</t>
  </si>
  <si>
    <t>YSL 108 0014</t>
  </si>
  <si>
    <t>Приложение Linkus Cloud Service Pro для АТС Yeastar S20</t>
  </si>
  <si>
    <t>YSL 108 0011</t>
  </si>
  <si>
    <t>Приложение Linkus Cloud Service Pro для АТС Yeastar S100</t>
  </si>
  <si>
    <t>YSL 108 0013</t>
  </si>
  <si>
    <t>Linkus Cloud Service</t>
  </si>
  <si>
    <t>S50, 50 абонентов и 25 вызовов, поддержка FXO, FXS, GSM, BRI</t>
  </si>
  <si>
    <t>S412, 8 FXS и 2 FXO, поддержка FXO, FXS, GSM, BRI, LTE</t>
  </si>
  <si>
    <t>S412</t>
  </si>
  <si>
    <t>S20, 20 абонентов и 10 вызовов, поддержка FXO, FXS, GSM, BRI</t>
  </si>
  <si>
    <t>IP-АТС серии S</t>
  </si>
  <si>
    <t>IP-АТС серии PSE</t>
  </si>
  <si>
    <t>P570 Ultimate License, видеоконференции,колл-центр,сервис удалённого доступа (годовая)</t>
  </si>
  <si>
    <t>YSL 109 0006</t>
  </si>
  <si>
    <t>P570 Standard License,сервис удалённого доступа (годовая)</t>
  </si>
  <si>
    <t>YSL 109 0009</t>
  </si>
  <si>
    <t>P570 PMS License, Micros Fidelio &amp; Oracle Opera (бессрочная)</t>
  </si>
  <si>
    <t>P570-PMS</t>
  </si>
  <si>
    <t>P570 Enterprise License, колл-центр,сервис удалённого доступа (годовая)</t>
  </si>
  <si>
    <t>YSL 109 0003</t>
  </si>
  <si>
    <t>P560 Ultimate License, видеоконференции,колл-центр,сервис удалённого доступа (годовая)</t>
  </si>
  <si>
    <t>YSL 109 0005</t>
  </si>
  <si>
    <t>P560 Standard License,сервис удалённого доступа (годовая)</t>
  </si>
  <si>
    <t>YSL 109 0008</t>
  </si>
  <si>
    <t>P560 PMS License, Micros Fidelio &amp; Oracle Opera (бессрочная)</t>
  </si>
  <si>
    <t>P560-PMS</t>
  </si>
  <si>
    <t>P560 Enterprise License, колл-центр,сервис удалённого доступа (годовая)</t>
  </si>
  <si>
    <t>YSL 109 0002</t>
  </si>
  <si>
    <t>P550 Ultimate License, видеоконференции,колл-центр,сервис удалённого доступа (годовая)</t>
  </si>
  <si>
    <t>YSL 109 0004</t>
  </si>
  <si>
    <t>P550 Standard License,сервис удалённого доступа (годовая)</t>
  </si>
  <si>
    <t>YSL 109 0007</t>
  </si>
  <si>
    <t>P550 PMS License, Micros Fidelio &amp; Oracle Opera (бессрочная)</t>
  </si>
  <si>
    <t>P550-PMS</t>
  </si>
  <si>
    <t>P550 Enterprise License, колл-центр,сервис удалённого доступа (годовая)</t>
  </si>
  <si>
    <t>YSL 109 0001</t>
  </si>
  <si>
    <t>IP-АТС серии P (лицензии)</t>
  </si>
  <si>
    <t>P570, 300 (до 500) абонентов и 60 (до 120) вызовов,PRI,MFC R2,SS7,поддержка FXO,FXS,GSM,BRI</t>
  </si>
  <si>
    <t>P560, 100 (до 200) абонентов и 30 (до 60) вызовов,PRI,MFC R2,SS7,поддержка FXO,FXS,GSM,BRI</t>
  </si>
  <si>
    <t>P550, 50 абонентов и 25 вызовов, поддержка FXO, FXS, GSM, BRI</t>
  </si>
  <si>
    <t>IP-АТС серии P</t>
  </si>
  <si>
    <t>Лицензия Yeastar Cloud PBX на 400 пользователей (годовая), расширение на 100 пользователей</t>
  </si>
  <si>
    <t>YSL 106 0007</t>
  </si>
  <si>
    <t>Лицензия Yeastar Cloud PBX на 400 пользователей (годовая)</t>
  </si>
  <si>
    <t>YSL 106 0005</t>
  </si>
  <si>
    <t>Лицензия Yeastar Cloud PBX на 200 пользователей (годовая) расширение на 100 пользователей</t>
  </si>
  <si>
    <t>YSL 106 0008</t>
  </si>
  <si>
    <t>Лицензия Yeastar Cloud PBX на 200 пользователей (годовая)</t>
  </si>
  <si>
    <t>YSL 106 0006</t>
  </si>
  <si>
    <t>Лицензия Yeastar Cloud PBX Call Recording</t>
  </si>
  <si>
    <t>YSL 106 0004</t>
  </si>
  <si>
    <t>Лицензия Yeastar Cloud PBX Branding (годовая)</t>
  </si>
  <si>
    <t>YSL 106 0009</t>
  </si>
  <si>
    <t>IP-АТС серии C</t>
  </si>
  <si>
    <t>IP-АТС и VoIP-шлюзы</t>
  </si>
  <si>
    <t>Трубки GIGASET</t>
  </si>
  <si>
    <t>PSU, БП для N870 IP, N720 DM</t>
  </si>
  <si>
    <t>PSU, БП для N720 IP, N720 DM, Maxwell 10S</t>
  </si>
  <si>
    <t>L36280-Z4-X765</t>
  </si>
  <si>
    <t>N720 SPK PRO, измерительный комплект (чемодан гигасет)</t>
  </si>
  <si>
    <t>S30852-H2316-R101 (test)</t>
  </si>
  <si>
    <t>Maxwell 10S, видеотелефон, DECT трубка, Android, Bluetooth, WIFI, GigE, c БП</t>
  </si>
  <si>
    <t>S30853-H4006-R121</t>
  </si>
  <si>
    <t>Gigaset Exp module, модуль расширения для телефонов Maxwell 3, Basic</t>
  </si>
  <si>
    <t>S30853-H4061-S301</t>
  </si>
  <si>
    <t>Прочее GIGASET</t>
  </si>
  <si>
    <t>Лицензии GIGASET</t>
  </si>
  <si>
    <t>N720 IP PRO SYS IM, базовая станция, микросота DECT, POE</t>
  </si>
  <si>
    <t>N720 DM PRO SYS IM, контроллер, микросота DECT, до 30 баз, до 100 трубок, POE</t>
  </si>
  <si>
    <t>Базовые станции/базы GIGASET</t>
  </si>
  <si>
    <t>Gigaset PRO</t>
  </si>
  <si>
    <t>Professional 96SC (годовая)</t>
  </si>
  <si>
    <t>Professional 8SC (годовая)</t>
  </si>
  <si>
    <t>Professional 64SC (годовая)</t>
  </si>
  <si>
    <t>Professional 512SC (годовая)</t>
  </si>
  <si>
    <t>Professional 4SC (годовая)</t>
  </si>
  <si>
    <t>Professional 48SC (годовая)</t>
  </si>
  <si>
    <t>Professional 32SC (годовая)</t>
  </si>
  <si>
    <t>Professional 256SC (годовая)</t>
  </si>
  <si>
    <t>Professional 24SC (годовая)</t>
  </si>
  <si>
    <t>Professional 192SC (годовая)</t>
  </si>
  <si>
    <t>Professional 16SC (годовая)</t>
  </si>
  <si>
    <t>Professional 128SC (годовая)</t>
  </si>
  <si>
    <t>Professional 1024SC (годовая)</t>
  </si>
  <si>
    <t>Enterprise 96SC (годовая)</t>
  </si>
  <si>
    <t>Enterprise 8SC (годовая)</t>
  </si>
  <si>
    <t>Enterprise 64SC (годовая)</t>
  </si>
  <si>
    <t>Enterprise 512SC (годовая)</t>
  </si>
  <si>
    <t>Enterprise 48SC (годовая)</t>
  </si>
  <si>
    <t>Enterprise 32SC (годовая)</t>
  </si>
  <si>
    <t>Enterprise 256SC (годовая)</t>
  </si>
  <si>
    <t>Enterprise 24SC (годовая)</t>
  </si>
  <si>
    <t>Enterprise 192SC (годовая)</t>
  </si>
  <si>
    <t>Enterprise 16SC (годовая)</t>
  </si>
  <si>
    <t>Enterprise 128SC (годовая)</t>
  </si>
  <si>
    <t>Годовая</t>
  </si>
  <si>
    <t>3CX</t>
  </si>
  <si>
    <t>MskAway</t>
  </si>
  <si>
    <t>MskRes</t>
  </si>
  <si>
    <t>AstAway</t>
  </si>
  <si>
    <t>AstRes</t>
  </si>
  <si>
    <t>Ast</t>
  </si>
  <si>
    <t>AlmAway</t>
  </si>
  <si>
    <t>AlmRes</t>
  </si>
  <si>
    <t>KZ Дилер</t>
  </si>
  <si>
    <t>KZ РРЦ</t>
  </si>
  <si>
    <t>Enterprise 1024SC (годовая)</t>
  </si>
  <si>
    <t>Yealink SIP-T31W, 2 аккаунта, Wi-Fi, PoE</t>
  </si>
  <si>
    <t>Yealink SIP-T34W, 4 аккаунта, Wi-Fi, USB, цветной экран, PoE, GigE</t>
  </si>
  <si>
    <t>A320</t>
  </si>
  <si>
    <t>A320, цветной экран, 20 аккаунтов, Android, камера</t>
  </si>
  <si>
    <t>A320i</t>
  </si>
  <si>
    <t>A320i, цветной экран, 20 аккаунтов, Android, камера</t>
  </si>
  <si>
    <t>SIP-T31P Light Gray</t>
  </si>
  <si>
    <t>SIP-T31P, цвет светло-серый, 2 аккаунта, PoE</t>
  </si>
  <si>
    <t>SIP-T44U</t>
  </si>
  <si>
    <t>SIP-T44U, 12 аккаунтов, 2 порта USB, цветной экран, BLF, PoE, GigE, без БП</t>
  </si>
  <si>
    <t>SIP-T44W</t>
  </si>
  <si>
    <t>SIP-T44W, 12 аккаунтов, 2 порта USB, Wi-Fi, цветной экран, BLF, PoE, GigE, без БП</t>
  </si>
  <si>
    <t>Телефоны для пожилых</t>
  </si>
  <si>
    <t>X305</t>
  </si>
  <si>
    <t>X305, цветной дисплей, 2 аккаунта, большие кнопки, PoE, БП</t>
  </si>
  <si>
    <t>Мезонин 2Е1</t>
  </si>
  <si>
    <t>2Е1, на 2 цифровых потока E1 (EDSS1, DSS1 (Armtel)) (два посадочных места)</t>
  </si>
  <si>
    <t>Мезонин 4Е1</t>
  </si>
  <si>
    <t>2Е1, на 4 цифровых потока E1 (EDSS1, DSS1 (Armtel))  (два посадочных места)</t>
  </si>
  <si>
    <t>Мезонин FXOM16</t>
  </si>
  <si>
    <t>FXOM16, на 16 аналоговых телефонных линий, (два посадочных места)</t>
  </si>
  <si>
    <t>Мезонин FXOM4</t>
  </si>
  <si>
    <t>FXOM4, на 4 аналоговых телефонных линии, (одно посадочное место)</t>
  </si>
  <si>
    <t>Мезонин FXOM8</t>
  </si>
  <si>
    <t>FXOM8, на 8 аналоговых телефонных линий, (одно посадочное место)</t>
  </si>
  <si>
    <t>Мезонин ISDN12</t>
  </si>
  <si>
    <t>ISDN12,  на 12 цифровых абонентских линий (ISDN BRI) УПАТС (два посадочных места)</t>
  </si>
  <si>
    <t>Мезонин ISDN16</t>
  </si>
  <si>
    <t>ISDN16, на 16 цифровых абонентских линий (ISDN BRI) УПАТС (два посадочных места)</t>
  </si>
  <si>
    <t>Мезонин ISDN4</t>
  </si>
  <si>
    <t>ISDN4, на 4 цифровых абонентских линии (ISDN BRI) УПАТС (одно посадочное место)</t>
  </si>
  <si>
    <t>Мезонин ISDN6</t>
  </si>
  <si>
    <t>ISDN6, на 6 цифровых абонентских линий (ISDN BRI) УПАТС(одно посадочное место)</t>
  </si>
  <si>
    <t>Мезонин ISDN8</t>
  </si>
  <si>
    <t>ISDN8, на 8 цифровых абонентских линий (ISDN BRI) УПАТС (одно посадочное место)</t>
  </si>
  <si>
    <t>Мезонин Е1</t>
  </si>
  <si>
    <t>Е1, на 1 цифровой поток E1 (EDSS1) (одно посадочное место)</t>
  </si>
  <si>
    <t>Мезонин ТЧ-4</t>
  </si>
  <si>
    <t>ТЧ-4, на 4 канала 4-проводных ТЧ (одно посадочное место)</t>
  </si>
  <si>
    <t>Мезонин ТЧ-8</t>
  </si>
  <si>
    <t>ТЧ-8, на 8 канала 4-проводных ТЧ (два посадочных места)</t>
  </si>
  <si>
    <t>Спрут-7</t>
  </si>
  <si>
    <t>Автономные аудиорегистраторы под управлением Спрут-7</t>
  </si>
  <si>
    <t>Спрут NR/А2/32Gb</t>
  </si>
  <si>
    <t>Спрут NR/А2/32Gb, регистратор для записи аудиоинформации от 2-х линий</t>
  </si>
  <si>
    <t>Спрут NR/А4/32Gb</t>
  </si>
  <si>
    <t>Спрут NR/А4/32Gb, регистратор для записи аудиоинформации от 4-х линий</t>
  </si>
  <si>
    <t>Спрут SR-1000/А2/32Gb</t>
  </si>
  <si>
    <t>Спрут SR-1000/А4/32Gb</t>
  </si>
  <si>
    <t>Автономный аппаратно-программный комплекс "Спрут-Информ" CU</t>
  </si>
  <si>
    <t>АПК Спрут-Информ CU Base/2Tb/1U</t>
  </si>
  <si>
    <t>Дополнительные аппаратные опции к АПК Спрут-Информ/CU</t>
  </si>
  <si>
    <t>Спрут-Информ CU/GSM-1</t>
  </si>
  <si>
    <t>Спрут-Информ CU/GSM-1, аппаратно-программный модуль передачи голосовых и SMS сообщений. UMTS линий 1</t>
  </si>
  <si>
    <t>Спрут-Информ CU/GSM-2</t>
  </si>
  <si>
    <t>Спрут-Информ CU/GSM-2, аппаратно-программный модуль передачи голосовых и SMS сообщений. UMTS линий 2</t>
  </si>
  <si>
    <t>Спрут-Информ CU/GSM-4</t>
  </si>
  <si>
    <t>Спрут-Информ CU/GSM-4, аппаратно-программный модуль передачи голосовых и SMS сообщений. UMTS линий 4</t>
  </si>
  <si>
    <t>Спрут-Информ CU/GSM-8</t>
  </si>
  <si>
    <t>Спрут-Информ CU/GSM-8, аппаратно-программный модуль передачи голосовых и SMS сообщений. UMTS линий 8</t>
  </si>
  <si>
    <t>Спрут-Информ CU/PWR-RES</t>
  </si>
  <si>
    <t>Спрут-Информ CU/PWR-RES, дополнительный для резервирования электропитания АПК Спрут-Информ CU.</t>
  </si>
  <si>
    <t>Дополнительные программные опции к АПК Спрут-Информ/CU</t>
  </si>
  <si>
    <t>Спрут-Информ CU/IP-10</t>
  </si>
  <si>
    <t>Спрут-Информ CU/IP-10, лицензия для оповещения по 10 одновременным VoIp-соединений (SIP)</t>
  </si>
  <si>
    <t>Спрут-Информ CU/IP-100</t>
  </si>
  <si>
    <t>Спрут-Информ CU/IP-100, лицензия для оповещения по 100 одновременным VoIp-соединений (SIP)</t>
  </si>
  <si>
    <t>Спрут-Информ CU/IP-30</t>
  </si>
  <si>
    <t>Спрут-Информ CU/IP-30, лицензия для оповещения по 30 одновременным VoIp-соединений (SIP)</t>
  </si>
  <si>
    <t>Спрут-Информ CU/IP-5</t>
  </si>
  <si>
    <t>Спрут-Информ CU/IP-5, лицензия для оповещения по 5 одновременным VoIp-соединений (SIP)</t>
  </si>
  <si>
    <t>Спрут-Информ CU/IP-60, лицензия для оповещения по 60 одновременным VoIp-соединений (SIP)</t>
  </si>
  <si>
    <t>Спрут-Информ CU/IP-80</t>
  </si>
  <si>
    <t>Спрут-Информ CU/IP-80, лицензия для оповещения по 80 одновременным VoIp-соединений (SIP)</t>
  </si>
  <si>
    <t>Спрут-Информ CU/IP-ADD-1</t>
  </si>
  <si>
    <t>Спрут-Информ CU/IP-ADD-1, лицензия на 1 дополнительное VoIp-соединение (SIP)</t>
  </si>
  <si>
    <t>Спрут-Информ CU/TTS, "синтез текста в речь" для АСО Спрут-Информ CU, 2 голоса муж. жен.</t>
  </si>
  <si>
    <t>Спрут-Информ CU/TTS/M, "синтез текста в речь" для АСО Спрут-Информ CU, 1 голос мужской</t>
  </si>
  <si>
    <t>Спрут-Информ CU/TTS/W, "синтез текста в речь" для АСО Спрут-Информ CU, 1 голос женский</t>
  </si>
  <si>
    <t>Спрут-Информ CU/ГГС-IP4</t>
  </si>
  <si>
    <t>Спрут-Информ CU/ГГС-IP4, доп. лицензия на использование до 8-ми громкоговорителей</t>
  </si>
  <si>
    <t>Спрут-Информ CU/ГГС-А4</t>
  </si>
  <si>
    <t>Спрут-Информ CU/ГГС-А4, ПО ГГС для использования до 4-х каналов FXO для подключения усилителей</t>
  </si>
  <si>
    <t>Мезонины для установки в АПК Спрут-Информ/CU</t>
  </si>
  <si>
    <t>Мезонин 1Е1 (SI CU)</t>
  </si>
  <si>
    <t>1Е1 (SI CU), Мезонин на 1 цифровой поток E1 (EDSS1)</t>
  </si>
  <si>
    <t>Мезонин 2Е1 (SI CU)</t>
  </si>
  <si>
    <t>2Е1 (SI CU), Мезонин на 2 цифровых потока E1 (EDSS1)</t>
  </si>
  <si>
    <t>Мезонин FXOM16 (SI CU)</t>
  </si>
  <si>
    <t>FXOM16 (SI CU), комплект мезонинов на 16 аналоговых внешних телефонных линий</t>
  </si>
  <si>
    <t>Мезонин FXOM30 (SI CU)</t>
  </si>
  <si>
    <t>FXOM30 (SI CU), комплект мезонинов на 30 аналоговых внешних телефонных линий</t>
  </si>
  <si>
    <t>Мезонин FXOM48 (SI CU)</t>
  </si>
  <si>
    <t>FXOM48 (SI CU), комплект мезонинов на 48 аналоговых внешних телефонных линий</t>
  </si>
  <si>
    <t>Мезонин FXOM60 (SI CU)</t>
  </si>
  <si>
    <t>FXOM60 (SI CU), комплект мезонинов на 60 аналоговых внешних телефонных линий</t>
  </si>
  <si>
    <t>Мезонин FXOM8 (SI CU)</t>
  </si>
  <si>
    <t>FXOM8 (SI CU), мезонин на 8 аналоговых внешних телефонных линий.</t>
  </si>
  <si>
    <t>CM20</t>
  </si>
  <si>
    <t>CM20 (8-зонный потолочный массив SkySound из 16 микрофонов для терминалов Yealink, AMS 2 года)</t>
  </si>
  <si>
    <t>RCH40 E2</t>
  </si>
  <si>
    <t>RCH40 (коммутатор неуправляемый E2 PoE 90Вт, EEE отключен, 4 порта PoE GE, AMS - 2 года)</t>
  </si>
  <si>
    <t>MS-C2964-UPD-28</t>
  </si>
  <si>
    <t>MS-C2971-X23RPE</t>
  </si>
  <si>
    <t>MS-C2971-X23RPE, купол PTZ, 2Мпикс, 0.005лк, f=5-117мм(23х), ИК, PoE, IP66, IK10</t>
  </si>
  <si>
    <t>Гарнитуры защищённые для склада</t>
  </si>
  <si>
    <t>W300</t>
  </si>
  <si>
    <t>WH67 Teams, Беспроводная, HD звук, 120м DECT, Шумоподав, Дисплей 4'', USB-хаб, Bluetooth</t>
  </si>
  <si>
    <t>A10W</t>
  </si>
  <si>
    <t>Fanvil A10W IP-аудиодомофон, накладной, IP54, 3 кнопки, WiFi</t>
  </si>
  <si>
    <t>Y501</t>
  </si>
  <si>
    <t>TS-W116</t>
  </si>
  <si>
    <t>TS-W116, точка доступа для микрофонов, 802.11ax</t>
  </si>
  <si>
    <t>TS-W180Q</t>
  </si>
  <si>
    <t>TS-W180Q, зарядное устройство для микрофонов, 10 USB-разъемов</t>
  </si>
  <si>
    <t>KS-12A35</t>
  </si>
  <si>
    <t>KS-12A35   Активный линейный массив с сабвуфером 12" Bass + 3.5" × 8 Full Range, 600W Bass + 600W Fu</t>
  </si>
  <si>
    <t>TS-618SP</t>
  </si>
  <si>
    <t>TS-618SP  профессиональный громкоговоритель, активный сабвуфер, 18", 480W @8Ω</t>
  </si>
  <si>
    <t>TS-DP880</t>
  </si>
  <si>
    <t>TS-DP880 Цифровой матричный аудио процессор, 8 inputs, 8 outputs</t>
  </si>
  <si>
    <t>MS-2000</t>
  </si>
  <si>
    <t>BXT-512_YVIM</t>
  </si>
  <si>
    <t>WI-CPE110-KIT</t>
  </si>
  <si>
    <t>WI-CPE110-KIT комплект из двух преднастроенных точек доступа, 802.11b/g/n, 2.4ГГц, до 300Мбит/с</t>
  </si>
  <si>
    <t>WI-CPE800-KIT комплект из двух преднастроенных точек доступа, 802.11a/n, 5ГГц, до 867Мбит/с</t>
  </si>
  <si>
    <t>WI-AP316AX</t>
  </si>
  <si>
    <t>WI-AP316AX, Внешняя двухдиапазонная точка доступа c поддержкой PoE, Wi-Fi 6</t>
  </si>
  <si>
    <t>WI-PCMS310GF-I</t>
  </si>
  <si>
    <t>WI-PCMS310GF-I, коммутатор промышленный L2 PoE, порты 8GE PoE, 2SFP, Cloud</t>
  </si>
  <si>
    <t>Yealink SIP-T44W, 12 аккаунтов, 2 порта USB, Wi-Fi, цветной экран, BLF, PoE, GigE, без БП</t>
  </si>
  <si>
    <t>Yealink SIP-T44U, 12 аккаунтов, 2 порта USB, цветной экран, BLF, PoE, GigE, без БП</t>
  </si>
  <si>
    <t>CPE95 дополнительные проводные микрофоны (2шт. для терминалов Yealink, AMS - 2 год)</t>
  </si>
  <si>
    <t>WI-PCMS528F-L3</t>
  </si>
  <si>
    <t>WI-PCMS528F-L3, управляемый коммутатор, PoE бюджет 370Вт, 24GE PoE, 4SFP+ 10G, Cloud</t>
  </si>
  <si>
    <t>WI-CGS5328-L3</t>
  </si>
  <si>
    <t>JR101-CB-R-SIP</t>
  </si>
  <si>
    <t>https://ipmatika.kz/products/promyshlennye-lte-routery/milesight-UR75-L04EU/</t>
  </si>
  <si>
    <t>Промышленный LTE маршрутизатор серии Ultra, GPS, PoE, Wi-Fi</t>
  </si>
  <si>
    <t>Промышленный LTE маршрутизатор серии Mini, GPS, RS485</t>
  </si>
  <si>
    <t>https://ipmatika.kz/products/promyshlennye-lte-routery/milesight-ur41-l08eu/</t>
  </si>
  <si>
    <t>Промышленный LTE маршрутизатор серии Pro, Wi-Fi</t>
  </si>
  <si>
    <t>https://ipmatika.kz/products/promyshlennye-lte-routery/milesight-ur35-l04eu-w/</t>
  </si>
  <si>
    <t>Промышленный LTE маршрутизатор серии Pro, GPS, PoE, Wi-Fi</t>
  </si>
  <si>
    <t>Промышленный LTE маршрутизатор серии Lite, Wi-Fi, PoE</t>
  </si>
  <si>
    <t>https://ipmatika.kz/products/promyshlennye-lte-routery/milesight-ur32l-l04eu/</t>
  </si>
  <si>
    <t>Промышленный LTE маршрутизатор серии Lite, PoE</t>
  </si>
  <si>
    <t>Промышленный LTE маршрутизатор серии Lite</t>
  </si>
  <si>
    <t>Промышленный LTE маршрутизатор серии Pro, Wi-Fi, RS485</t>
  </si>
  <si>
    <t>https://ipmatika.kz/products/promyshlennye-lte-routery/milesight-ur32-l04eu/</t>
  </si>
  <si>
    <t>Промышленный LTE маршрутизатор серии Pro</t>
  </si>
  <si>
    <t>https://ipmatika.kz/products/mediakonvertery/WI-PS302GF-I</t>
  </si>
  <si>
    <t>https://ipmatika.kz/products/mediakonvertery/WI-MC111GP</t>
  </si>
  <si>
    <t>https://ipmatika.kz/products/mediakonvertery/WI-MC111GP-O</t>
  </si>
  <si>
    <t>https://ipmatika.kz/products/mediakonvertery/WI-MC101M</t>
  </si>
  <si>
    <t>https://ipmatika.kz/products/mediakonvertery/WI-MC101G</t>
  </si>
  <si>
    <t>https://ipmatika.kz/products/kommutatory/wi-tek-wi-sg108-v2/</t>
  </si>
  <si>
    <t>https://ipmatika.kz/products/kommutatory/wi-tek-wi-sg105-v2/</t>
  </si>
  <si>
    <t>https://ipmatika.kz/products/kommutatory/wi-tek-wi-sg105/</t>
  </si>
  <si>
    <t>https://ipmatika.kz/products/kommutatory/wi-tek-wi-ms326gf/</t>
  </si>
  <si>
    <t>https://ipmatika.kz/products/kommutatory/wi-tek-wi-ms318gf/</t>
  </si>
  <si>
    <t>https://ipmatika.kz/products/kommutatory/wi-tek-wi-ms310gf/</t>
  </si>
  <si>
    <t>https://ipmatika.kz/products/managed-l2/wi-tek-wi-cgs5328-l3/</t>
  </si>
  <si>
    <t>https://ipmatika.kz/products/managed-l2/wi-tek-wi-pms552f/</t>
  </si>
  <si>
    <t>https://ipmatika.kz/products/managed-l2/wi-tek-wi-pms320gf/</t>
  </si>
  <si>
    <t>https://ipmatika.kz/products/managed-l2/wi-tek-wi-pms310gf-alien/</t>
  </si>
  <si>
    <t>https://ipmatika.kz/products/managed-l2/wi-tek-wi-pcms528f-l3/</t>
  </si>
  <si>
    <t>https://ipmatika.kz/products/managed-l2/wi-tek-wi-pcms328gf/</t>
  </si>
  <si>
    <t>https://ipmatika.kz/products/managed-l2/wi-tek-wi-pcms310gf/</t>
  </si>
  <si>
    <t>https://ipmatika.kz/products/ulichnye-4-8-poe/wi-tek-wi-ps309gf-o/</t>
  </si>
  <si>
    <t>https://ipmatika.kz/products/ulichnye-4-8-poe/wi-ps306gf-o-dc/</t>
  </si>
  <si>
    <t>https://ipmatika.kz/products/ulichnye-4-8-poe/wi-tek-wi-ps306gf-o/</t>
  </si>
  <si>
    <t>https://ipmatika.kz/products/ulichnye-4-8-poe/wi-tek-wi-ps209-o/</t>
  </si>
  <si>
    <t>https://ipmatika.kz/products/ulichnye-4-8-poe/wi-tek-wi-pcms310gf-o/</t>
  </si>
  <si>
    <t>https://ipmatika.kz/products/promyshlennnye-kommutatory-poe-/wi-tek-wi-ps310gf-i-v2/</t>
  </si>
  <si>
    <t>https://ipmatika.kz/products/promyshlennnye-kommutatory-poe-/wi-tek-wi-PS212gf-i_v2/</t>
  </si>
  <si>
    <t>https://ipmatika.kz/products/promyshlennnye-kommutatory-poe-/wi-tek-wi-PS206gf-i/</t>
  </si>
  <si>
    <t>https://ipmatika.kz/products/promyshlennnye-kommutatory-poe-/wi-tek-wi-ps206gf-i-v2/</t>
  </si>
  <si>
    <t>https://ipmatika.kz/products/promyshlennnye-kommutatory-poe-/wi-tek-wi-PS206-i-v2/</t>
  </si>
  <si>
    <t>https://ipmatika.kz/products/promyshlennnye-kommutatory-poe-/wi-tek-wi-pms312gf-i-v2/</t>
  </si>
  <si>
    <t>https://ipmatika.kz/products/promyshlennnye-kommutatory-poe-/wi-tek-wi-pms310gf-alien-i_v2/</t>
  </si>
  <si>
    <t>https://ipmatika.kz/products/promyshlennnye-kommutatory-poe-/wi-tek-wi-pcms306gf-i/</t>
  </si>
  <si>
    <t>https://ipmatika.kz/products/8-poe-ports/wi-tek-wi-ps308g-v2/</t>
  </si>
  <si>
    <t>https://ipmatika.kz/products/8-poe-ports/wi-tek-wi-ps210H/</t>
  </si>
  <si>
    <t>https://ipmatika.kz/products/8-poe-ports/wi-tek-wi-ps210g-v4/</t>
  </si>
  <si>
    <t>https://ipmatika.kz/products/8-poe-ports/wi-tek-wi-ps210-v4/</t>
  </si>
  <si>
    <t>https://ipmatika.kz/products/4-poe-ports/wi-tek-wi-ps305gh/</t>
  </si>
  <si>
    <t>https://ipmatika.kz/products/4-poe-ports/wi-tek-wi-ps305g-v2/</t>
  </si>
  <si>
    <t>https://ipmatika.kz/products/4-poe-ports/wi-tek-wi-ps205H-v2/</t>
  </si>
  <si>
    <t>https://ipmatika.kz/products/4-poe-ports/wi-tek-wi-ps205-v4/</t>
  </si>
  <si>
    <t>https://ipmatika.kz/products/24-48-poe-ports/wi-tek-wi-ps526gh/</t>
  </si>
  <si>
    <t>https://ipmatika.kz/products/24-48-poe-ports/wi-tek-wi-ps526g-v4/</t>
  </si>
  <si>
    <t>https://ipmatika.kz/products/24-48-poe-ports/wi-tek-wi-ps348g/</t>
  </si>
  <si>
    <t>https://ipmatika.kz/products/16-poe-ports/wi-tek-wi-ps518gh/</t>
  </si>
  <si>
    <t>https://ipmatika.kz/products/16-poe-ports/wi-tek-wi-ps518g-v4/</t>
  </si>
  <si>
    <t>https://ipmatika.kz/products/ups/wi-tek-wi-ps306gf-ups/</t>
  </si>
  <si>
    <t>https://ipmatika.kz/products/ups/wi-tek-wi-pms310gf-ups/</t>
  </si>
  <si>
    <t>https://ipmatika.kz/products/nastraivaemye-easy-smart/wi-tek-wi-pces326gf/</t>
  </si>
  <si>
    <t>https://ipmatika.kz/products/nastraivaemye-easy-smart/wi-tek-wi-pces308gf/</t>
  </si>
  <si>
    <t>https://ipmatika.kz/products/nastraivaemye-easy-smart/wi-tek-wi-pces306gf/</t>
  </si>
  <si>
    <t>https://ipmatika.kz/products/nastraivaemye-easy-smart/wi-tek-wi-pces306g/</t>
  </si>
  <si>
    <t>https://ipmatika.kz/products/opticheskie-moduli/wi-sfp30/</t>
  </si>
  <si>
    <t>https://ipmatika.kz/products/opticheskie-moduli/wi-sfp30-10g/</t>
  </si>
  <si>
    <t>https://ipmatika.kz/products/opticheskie-moduli/wi-sfp20-10g-20km/</t>
  </si>
  <si>
    <t>https://ipmatika.kz/products/opticheskie-moduli/wi-sfp10sc-3km/</t>
  </si>
  <si>
    <t>https://ipmatika.kz/products/opticheskie-moduli/wi-sfp10sc-20km/</t>
  </si>
  <si>
    <t>https://ipmatika.kz/products/opticheskie-moduli/wi-sfp10lc-3km/</t>
  </si>
  <si>
    <t>https://ipmatika.kz/products/opticheskie-moduli/wi-sfp10lc-20km/</t>
  </si>
  <si>
    <t>https://ipmatika.kz/products/ups/wi-tek-wi-ps302g-ups/</t>
  </si>
  <si>
    <t>https://ipmatika.kz/products/accessories/wi-tek-wi-poe55-48v-60w/</t>
  </si>
  <si>
    <t>https://ipmatika.kz/products/accessories/wi-tek-wi-poe51-48v/</t>
  </si>
  <si>
    <t>https://ipmatika.kz/products/accessories/wi-tek-wi-poe51-24v/</t>
  </si>
  <si>
    <t>https://ipmatika.kz/products/accessories/wi-tek-wi-poe31-48v/</t>
  </si>
  <si>
    <t>https://ipmatika.kz/products/accessories/wi-tek-wi-poe31-24v/</t>
  </si>
  <si>
    <t>https://ipmatika.kz/products/accessories/wi-tek-wi-poe22e-o/</t>
  </si>
  <si>
    <t>https://ipmatika.kz/products/accessories/wi-tek-wi-poe21e-o/</t>
  </si>
  <si>
    <t>https://ipmatika.kz/products/accessories/wi-tek-wi-poe11s-48v/</t>
  </si>
  <si>
    <t>https://ipmatika.kz/products/accessories/wi-tek-wi-pe51e/</t>
  </si>
  <si>
    <t>https://ipmatika.kz/products/accessories/wi-tek-wi-pe31e/</t>
  </si>
  <si>
    <t>https://ipmatika.kz/products/accessories/wi-tek-wi-08kit/</t>
  </si>
  <si>
    <t>https://ipmatika.kz/products/wifi-smb/wi-tek-wi-ap518ax/</t>
  </si>
  <si>
    <t>https://ipmatika.kz/products/wifi-smb/wi-tek-wi-ap510/</t>
  </si>
  <si>
    <t>https://ipmatika.kz/products/wifi-smb/wi-tek-wi-ap317/</t>
  </si>
  <si>
    <t>https://ipmatika.kz/products/wifi-smb/wi-tek-wi-ap316/</t>
  </si>
  <si>
    <t>https://ipmatika.kz/products/wifi-smb/wi-tek-wi-ap315/</t>
  </si>
  <si>
    <t>https://ipmatika.kz/products/wifi-smb/wi-tek-wi-ap310-lite/</t>
  </si>
  <si>
    <t>https://ipmatika.kz/products/wifi-smb/wi-tek-wi-ap219ax/</t>
  </si>
  <si>
    <t>https://ipmatika.kz/products/wifi-smb/wi-tek-wi-ap217-lite/</t>
  </si>
  <si>
    <t>https://ipmatika.kz/products/wifi-smb/wi-tek-wi-ap217/</t>
  </si>
  <si>
    <t>https://ipmatika.kz/products/wifi-smb/wi-tek-wi-ap215/</t>
  </si>
  <si>
    <t>https://ipmatika.kz/products/wifi-smb/wi-tek-wi-ap210-lite/</t>
  </si>
  <si>
    <t>https://ipmatika.kz/products/accessories/wi-tek-wi-aod6/</t>
  </si>
  <si>
    <t>https://ipmatika.kz/products/wifi-smb/wi-tek-wi-ac500/</t>
  </si>
  <si>
    <t>https://ipmatika.kz/products/wifi-smb/wi-tek-wi-ac50/</t>
  </si>
  <si>
    <t>https://ipmatika.kz/products/wifi-smb/wi-tek-wi-ac150/</t>
  </si>
  <si>
    <t>https://ipmatika.kz/products/wifi-mosty/wi-tek-wi-cpe515h-kit/</t>
  </si>
  <si>
    <t>https://ipmatika.kz/products/wifi-mosty/wi-tek-wi-cpe513p-kit-v3/</t>
  </si>
  <si>
    <t>https://ipmatika.kz/products/wifi-mosty/wi-tek-wi-cpe511h-kit/</t>
  </si>
  <si>
    <t>https://ipmatika.kz/products/wifi-mosty/wi-tek-wi-cpe111-kit-v2/</t>
  </si>
  <si>
    <t>https://ipmatika.kz/products/wifi-mosty/wi-tek-wi-cpe110-kit/</t>
  </si>
  <si>
    <t>https://ipmatika.kz/products/lte-routery/wi-tek-wi-lte115-o-v2/</t>
  </si>
  <si>
    <t>https://ipmatika.kz/products/lte-routery/wi-tek-wi-lte113-o/</t>
  </si>
  <si>
    <t>https://ipmatika.kz/products/lte-routery/wi-tek-wi-lte110-o-v2/</t>
  </si>
  <si>
    <t>Дилер</t>
  </si>
  <si>
    <t>Цена</t>
  </si>
  <si>
    <t>Описание</t>
  </si>
  <si>
    <t>URL</t>
  </si>
  <si>
    <t>VT VT9000 в комплекте с микролифтом, Моно, HD звук, 150м DECT, для телефона</t>
  </si>
  <si>
    <t>VT VT9000-D в комплекте с микролифтом, Дуо, HD звук, 150м DECT, для телефона</t>
  </si>
  <si>
    <t>VT Проводная гарнитура VT5000 USB, Моно, HD звук</t>
  </si>
  <si>
    <t>VT Проводная гарнитура VT5000-D USB, Дуо, HD звук</t>
  </si>
  <si>
    <t>P570-Plus Plan</t>
  </si>
  <si>
    <t>P570 Plus Plan License, 1000 абонентов, базовый функционал (бессрочная)</t>
  </si>
  <si>
    <t>W75 mini MC</t>
  </si>
  <si>
    <t>W71H</t>
  </si>
  <si>
    <t>W71H, экран 1.8", FNR, для W70B/W71P/W73P/W74P/W76P/W79P/W75/W80/W90</t>
  </si>
  <si>
    <t>W71P</t>
  </si>
  <si>
    <t>W71P (база W70B+трубка W71H) до 10 SIP-аккаунтов, до 10 трубок на базу, до 20 вызовов</t>
  </si>
  <si>
    <t>W74H</t>
  </si>
  <si>
    <t>W74H, экран 1.8",  виброоповещение, FNR, BT, 3.5 mm, для W70B/W71P/W73P/W74P/W76P/W79P/W75/W80/W90</t>
  </si>
  <si>
    <t>W74P</t>
  </si>
  <si>
    <t>W74P (база W70B+трубка W74H) до 10 SIP-аккаунтов, до 10 трубок на базу, до 20 вызовов</t>
  </si>
  <si>
    <t>Дополнительные модули и ПО к системе записи Спрут-7</t>
  </si>
  <si>
    <t>Спрут-WEB (1 user / 16 lines)</t>
  </si>
  <si>
    <t>Спрут-WEB (1 user / 16 lines), Web-клиент 1 пользователь, однов.записываемых каналов 16</t>
  </si>
  <si>
    <t>Спрут-WEB (1 user / 256 lines)</t>
  </si>
  <si>
    <t>Спрут-WEB (1 user / 256 lines), Web-клиент 1 пользователь, однов.записываемых каналов 256</t>
  </si>
  <si>
    <t>Спрут-WEB (1 user / 8 lines)</t>
  </si>
  <si>
    <t>Спрут-WEB (1 user / 8 lines), 1 пользователь, однов.записываемых каналов 8</t>
  </si>
  <si>
    <t>Спрут-WEB (3 user / 16 lines)</t>
  </si>
  <si>
    <t>Спрут-WEB (3 user / 16 lines), Web-клиент 3 пользователя, однов.записываемых каналов 16</t>
  </si>
  <si>
    <t>Спрут-WEB (3 user / 256 lines)</t>
  </si>
  <si>
    <t>Спрут-WEB (3 user / 256 lines), Web-клиент 3 пользователя, однов.записываемых каналов 256</t>
  </si>
  <si>
    <t>Спрут-WEB (3 user / 8 lines)</t>
  </si>
  <si>
    <t>Спрут-WEB (3 user / 8 lines), 3 пользователя, однов.записываемых каналов 8</t>
  </si>
  <si>
    <t>Спрут-WEB (unlim user / 16 lines)</t>
  </si>
  <si>
    <t>Спрут-WEB (unlim user / 16 lines), неограниченное кол. пользователей, однов.записываемых каналов 16</t>
  </si>
  <si>
    <t>Спрут-WEB (unlim user / 256 lines)</t>
  </si>
  <si>
    <t>Спрут-WEB (unlim user / 256 lines), Web-клиент на неограниченное количество пользователей</t>
  </si>
  <si>
    <t>Спрут-WEB (unlim user / 8 lines)</t>
  </si>
  <si>
    <t>Спрут-WEB (unlim user / 8 lines), неограниченное кол. пользователей, однов. записываемых каналов 8</t>
  </si>
  <si>
    <t>Спрут-WEB VIP (unlim user / unlim lines)</t>
  </si>
  <si>
    <t>Спрут-WEB VIP (unlim user / unlim lines), Web-клиент на неограниченное количество пользователей</t>
  </si>
  <si>
    <t>АПК Спрут-Информ CU Base/2Tb/1U, до 1 шт. Е1, до 30 шт. FXO, до 100 (SIP)</t>
  </si>
  <si>
    <t>АПК Спрут-Информ CU Enterprise/2Tb/1U</t>
  </si>
  <si>
    <t>АПК Спрут-Информ CU Enterprise/2Tb/1U, до 1 шт. Е1, до 30 шт. FXO, до 500 (SIP)</t>
  </si>
  <si>
    <t>АПК Спрут-Информ CU Standart/2Tb/2U</t>
  </si>
  <si>
    <t>АПК Спрут-Информ CU Standart/2Tb/2U, до 2 шт. Е1, до 60 шт. FXO, до 100 (SIP)</t>
  </si>
  <si>
    <t>АПК Спрут-Информ CU Ultimate/2Tb/2U, до 2 шт. Е1, до 60 шт. FXO, до 100 (SIP)</t>
  </si>
  <si>
    <t>Спрут-Информ CU/А1</t>
  </si>
  <si>
    <t>Спрут-Информ CU/А1, на 1 аналоговую линию</t>
  </si>
  <si>
    <t>Спрут-Информ CU/А10</t>
  </si>
  <si>
    <t>Спрут-Информ CU/А10, на 10 аналоговых линий</t>
  </si>
  <si>
    <t>Спрут-Информ CU/А11</t>
  </si>
  <si>
    <t>Спрут-Информ CU/А11, на 11 аналоговых линий</t>
  </si>
  <si>
    <t>Спрут-Информ CU/А12</t>
  </si>
  <si>
    <t>Спрут-Информ CU/А12, на 12 аналоговых линий</t>
  </si>
  <si>
    <t>Спрут-Информ CU/А13</t>
  </si>
  <si>
    <t>Спрут-Информ CU/А13, на 13 аналоговых линий</t>
  </si>
  <si>
    <t>Спрут-Информ CU/А14</t>
  </si>
  <si>
    <t>Спрут-Информ CU/А14, на 14 аналоговых линий</t>
  </si>
  <si>
    <t>Спрут-Информ CU/А15</t>
  </si>
  <si>
    <t>Спрут-Информ CU/А15, на 15 аналоговых линий</t>
  </si>
  <si>
    <t>Спрут-Информ CU/А16</t>
  </si>
  <si>
    <t>Спрут-Информ CU/А16, на 16 аналоговых линий</t>
  </si>
  <si>
    <t>Спрут-Информ CU/А2</t>
  </si>
  <si>
    <t>Спрут-Информ CU/А2, на 2 аналоговых линии</t>
  </si>
  <si>
    <t>Спрут-Информ CU/А3</t>
  </si>
  <si>
    <t>Спрут-Информ CU/А3, на 3 аналоговых линии</t>
  </si>
  <si>
    <t>Спрут-Информ CU/А4</t>
  </si>
  <si>
    <t>Спрут-Информ CU/А4, на 4 аналоговых линии</t>
  </si>
  <si>
    <t>Спрут-Информ CU/А5</t>
  </si>
  <si>
    <t>Спрут-Информ CU/А5, на 5 аналоговых линий</t>
  </si>
  <si>
    <t>Спрут-Информ CU/А6</t>
  </si>
  <si>
    <t>Спрут-Информ CU/А6, на 6 аналоговых линий</t>
  </si>
  <si>
    <t>Спрут-Информ CU/А7</t>
  </si>
  <si>
    <t>Спрут-Информ CU/А7, на 7 аналоговых линий</t>
  </si>
  <si>
    <t>Спрут-Информ CU/А8</t>
  </si>
  <si>
    <t>Спрут-Информ CU/А8, на 8 аналоговых линий</t>
  </si>
  <si>
    <t>Спрут-Информ CU/А9</t>
  </si>
  <si>
    <t>Спрут-Информ CU/А9, на 9 аналоговых линий</t>
  </si>
  <si>
    <t>CS10</t>
  </si>
  <si>
    <t>MB-Stylus-4A</t>
  </si>
  <si>
    <t>MB-Stylus-4A (набор из 4 стилусов для сенсорного экрана терминалов ВКС серии MeetingBoard)</t>
  </si>
  <si>
    <t>AMS-1YEAR for UC meeting Record license</t>
  </si>
  <si>
    <t>AMS-1YEAR-UC meeting - Record license (cервисный контракт Yealink AMS на 1 год)</t>
  </si>
  <si>
    <t>AMS-1YEAR for UC meeting SIP registration license</t>
  </si>
  <si>
    <t>AMS-1YEAR-UC meeting - SIP registration license (cервисный контракт Yealink AMS на 1 год)</t>
  </si>
  <si>
    <t>AMS-1YEAR for UC meeting Video license</t>
  </si>
  <si>
    <t>AMS-1YEAR-UC meeting - Video license (cервисный контракт Yealink AMS на 1 год)</t>
  </si>
  <si>
    <t>CA400</t>
  </si>
  <si>
    <t>Fanvil CA400, беспроводной комплект для ВКС и презентаций</t>
  </si>
  <si>
    <t>VT6200 USB, Моно, HD звук</t>
  </si>
  <si>
    <t>BH70 Dual UC USB-A</t>
  </si>
  <si>
    <t>BH70 Mono UC USB-A</t>
  </si>
  <si>
    <t>BH71 Workstation Pro</t>
  </si>
  <si>
    <t>BH71 Workstation Pro, Беспроводная Bluetooth, Шумоподав,Зарядка Qi,Дисплей 3'',USB-хаб,зарядный кейс</t>
  </si>
  <si>
    <t>BH71 Workstation</t>
  </si>
  <si>
    <t>BH71 Workstation, Беспроводная Bluetooth, Шумоподав,Зарядка Qi,Дисплей 3'',USB-хаб</t>
  </si>
  <si>
    <t>BH71</t>
  </si>
  <si>
    <t>BH71, Беспроводная Bluetooth, Шумоподав, защитный кейс</t>
  </si>
  <si>
    <t>Yealink</t>
  </si>
  <si>
    <t>Yeastar</t>
  </si>
  <si>
    <t>Yealink W71H, экран 1.8", FNR, для W70B/W71P/W73P/W74P/W76P/W79P/W75/W80/W90</t>
  </si>
  <si>
    <t>Yealink W74H, экран 1.8",  виброоповещение, FNR, BT, 3.5 mm, для W70B/W71P/W73P/W74P/W76P/W79P/W75/W80/W90</t>
  </si>
  <si>
    <t>Yealink W71P (база W70B+трубка W71H) до 10 SIP-аккаунтов, до 10 трубок на базу, до 20 вызовов</t>
  </si>
  <si>
    <t>Yealink W74P (база W70B+трубка W74H) до 10 SIP-аккаунтов, до 10 трубок на базу, до 20 вызовов</t>
  </si>
  <si>
    <t>Yealink SIP-T31P, цвет светло-серый, 2 аккаунта, PoE</t>
  </si>
  <si>
    <t>Yealink W75 mini MC (база W75B+контроллер W75DM), мини микросота DECT, до 3 баз, до 20 устр, до 40 выз, PoE</t>
  </si>
  <si>
    <t>Pic</t>
  </si>
  <si>
    <t>https://ipmatika.kz/products/roip-shlyuzy/W712/</t>
  </si>
  <si>
    <t>https://ipmatika.kz/products/voip-fxs-fxo/GA10/</t>
  </si>
  <si>
    <t>https://ipmatika.kz/products/sip-opoveshchenie/Fanvil-FH-S01/</t>
  </si>
  <si>
    <t>https://ipmatika.kz/products/konsoli-monitoringa-i-opoveshcheniya/Fanvil-A320/</t>
  </si>
  <si>
    <t>https://ipmatika.kz/products/konsoli-monitoringa-i-opoveshcheniya/Fanvil-A320i/</t>
  </si>
  <si>
    <t>https://ipmatika.kz/products/konsoli-monitoringa-i-opoveshcheniya/Fanvil-X210i/</t>
  </si>
  <si>
    <t>https://ipmatika.kz/products/phones-accessories/Fanvil-CM60/</t>
  </si>
  <si>
    <t>https://ipmatika.kz/products/hotel-phone/Fanvil-H1-2023/</t>
  </si>
  <si>
    <t>https://ipmatika.kz/products/hotel-phone/H2UW/</t>
  </si>
  <si>
    <t>https://ipmatika.kz/products/hotel-phone/H2UB/</t>
  </si>
  <si>
    <t>https://ipmatika.kz/products/hotel-phone/Fanvil-H3/</t>
  </si>
  <si>
    <t>https://ipmatika.kz/products/hotel-phone/Fanvil-H3W/</t>
  </si>
  <si>
    <t>https://ipmatika.kz/products/hotel-phone/Fanvil-H5/</t>
  </si>
  <si>
    <t>https://ipmatika.kz/products/hotel-phone/Fanvil-H5W/</t>
  </si>
  <si>
    <t>https://ipmatika.kz/products/telefony-dlya-call-tsentra/Fanvil-X2C/</t>
  </si>
  <si>
    <t>https://ipmatika.kz/products/telefony-dlya-call-tsentra/Fanvil-X2P/</t>
  </si>
  <si>
    <t>https://ipmatika.kz/products/ip-telefony-dlya-pozhilykh/X305/</t>
  </si>
  <si>
    <t>https://ipmatika.kz/products/sistemy-smart-workspace/linkvil_ca400/</t>
  </si>
  <si>
    <t>https://ipmatika.kz/products/aksessuary/VT-QD%28P%29-3.5-mm-%2801%29/</t>
  </si>
  <si>
    <t>https://ipmatika.kz/products/aksessuary/VT-QD%28P%29-USB-%2801%29/</t>
  </si>
  <si>
    <t>https://ipmatika.kz/products/aksessuary/VT-QD%28P%29-2QD%28P%29%2802%29/</t>
  </si>
  <si>
    <t>https://ipmatika.kz/products/aksessuary/VT-QD%28P%29-RJ09%2801%29/</t>
  </si>
  <si>
    <t>https://ipmatika.kz/products/aksessuary/VT-QD%28P%29-RJ9%2802%29/</t>
  </si>
  <si>
    <t>https://ipmatika.kz/products/aksessuary/VT-LeatherCushion/</t>
  </si>
  <si>
    <t>https://ipmatika.kz/products/bluetooth/VT9200-D/</t>
  </si>
  <si>
    <t>https://ipmatika.kz/products/bluetooth/VT9200/</t>
  </si>
  <si>
    <t>https://ipmatika.kz/products/bluetooth/VT-VT9500-D/</t>
  </si>
  <si>
    <t>https://ipmatika.kz/products/bluetooth/VT9605-D/</t>
  </si>
  <si>
    <t>https://ipmatika.kz/products/dect-/VT-VT9000/</t>
  </si>
  <si>
    <t>https://ipmatika.kz/products/dect-/VT-VT9000-D/</t>
  </si>
  <si>
    <t>https://ipmatika.kz/products/dect-/VT-VT9400-D/</t>
  </si>
  <si>
    <t>https://ipmatika.kz/products/dect-/VT-VT9400/</t>
  </si>
  <si>
    <t>https://ipmatika.kz/products/usb-videokamery-i-byod-resheniya/vt-webcam-v100/</t>
  </si>
  <si>
    <t>https://ipmatika.kz/products/provodnye/VT-VT1000-RJ9%2803%29/</t>
  </si>
  <si>
    <t>https://ipmatika.kz/products/provodnye/VT-VT1000-D-RJ9%2803%29/</t>
  </si>
  <si>
    <t>https://ipmatika.kz/products/provodnye/VT-VT1000-D-USB/</t>
  </si>
  <si>
    <t>https://ipmatika.kz/products/provodnye/VT-VT5000-QD%28P%29-RJ9%2803%29/</t>
  </si>
  <si>
    <t>https://ipmatika.kz/products/provodnye/VT5000_USB/</t>
  </si>
  <si>
    <t>https://ipmatika.kz/products/provodnye/VT-VT5000-D-QD%28P%29-RJ9%2803%29/</t>
  </si>
  <si>
    <t>https://ipmatika.kz/products/provodnye/VT5000-D_USB/</t>
  </si>
  <si>
    <t>https://ipmatika.kz/products/provodnye/VT-VT6200-QD%28P%29-RJ9%2803%29/</t>
  </si>
  <si>
    <t>https://ipmatika.kz/products/provodnye/VT-VT6200-USB/</t>
  </si>
  <si>
    <t>https://ipmatika.kz/products/provodnye/VT-VT6200-D-QD%28P%29-RJ9%2803%29/</t>
  </si>
  <si>
    <t>https://ipmatika.kz/products/provodnye/VT-VT6200-D-USB/</t>
  </si>
  <si>
    <t>https://ipmatika.kz/products/provodnye/VT6300-D/</t>
  </si>
  <si>
    <t>https://ipmatika.kz/products/provodnye/X208-D/</t>
  </si>
  <si>
    <t>https://ipmatika.kz/products/provodnye/X208/</t>
  </si>
  <si>
    <t>https://ipmatika.kz/products/doorphones-aksessuary/EX101-102/</t>
  </si>
  <si>
    <t>https://ipmatika.kz/products/doorphones-aksessuary/PA2-KIT/</t>
  </si>
  <si>
    <t>https://ipmatika.kz/products/doorphones-aksessuary/F12V1A/</t>
  </si>
  <si>
    <t>https://ipmatika.kz/products/audiodomofony/Fanvil-A10/</t>
  </si>
  <si>
    <t>https://ipmatika.kz/products/audiodomofony/Fanvil-A10W/</t>
  </si>
  <si>
    <t>https://ipmatika.kz/products/audiodomofony/Fanvil-i10S/</t>
  </si>
  <si>
    <t>https://ipmatika.kz/products/audiodomofony/Fanvil-i11S/</t>
  </si>
  <si>
    <t>https://ipmatika.kz/products/audiodomofony/Fanvil-i16S/</t>
  </si>
  <si>
    <t>https://ipmatika.kz/products/audiodomofony/Fanvil-i16S-02P/</t>
  </si>
  <si>
    <t>https://ipmatika.kz/products/audiodomofony/Fanvil-Y501/</t>
  </si>
  <si>
    <t>https://ipmatika.kz/products/videodomofony/Fanvil-i10SV/</t>
  </si>
  <si>
    <t>https://ipmatika.kz/products/videodomofony/Fanvil-i11SV/</t>
  </si>
  <si>
    <t>https://ipmatika.kz/products/videodomofony/Fanvil-i16SV/</t>
  </si>
  <si>
    <t>https://ipmatika.kz/products/videodomofony/Fanvil-i16SV-02P/</t>
  </si>
  <si>
    <t>https://ipmatika.kz/products/videodomofony/Fanvil-i33V/</t>
  </si>
  <si>
    <t>https://ipmatika.kz/products/videodomofony/Fanvil-i61/</t>
  </si>
  <si>
    <t>https://ipmatika.kz/products/videodomofony/Fanvil-i62/</t>
  </si>
  <si>
    <t>https://ipmatika.kz/products/videodomofony/Fanvil-i63/</t>
  </si>
  <si>
    <t>https://ipmatika.kz/products/videodomofony/Fanvil-i64/</t>
  </si>
  <si>
    <t>https://ipmatika.kz/products/vnutrennie-sip-paneli/Fanvil-i10SD/</t>
  </si>
  <si>
    <t>https://ipmatika.kz/products/vnutrennie-sip-paneli/Fanvil-i504/</t>
  </si>
  <si>
    <t>https://ipmatika.kz/products/vnutrennie-sip-paneli/Fanvil-i506W/</t>
  </si>
  <si>
    <t>https://ipmatika.kz/products/aksessuary-dlya-panelnykh-kompyuterov/qbic-ac-112/</t>
  </si>
  <si>
    <t>https://ipmatika.kz/products/aksessuary-dlya-panelnykh-kompyuterov/qbic-ac-112W/</t>
  </si>
  <si>
    <t>https://ipmatika.kz/products/aksessuary-dlya-panelnykh-kompyuterov/ac-120/</t>
  </si>
  <si>
    <t>https://ipmatika.kz/products/aksessuary-dlya-panelnykh-kompyuterov/ac-210.ex/</t>
  </si>
  <si>
    <t>https://ipmatika.kz/products/aksessuary-dlya-panelnykh-kompyuterov/as-211/</t>
  </si>
  <si>
    <t>https://ipmatika.kz/products/aksessuary-dlya-panelnykh-kompyuterov/Qbic_AC_212/</t>
  </si>
  <si>
    <t>https://ipmatika.kz/products/aksessuary-dlya-panelnykh-kompyuterov/ac-500/</t>
  </si>
  <si>
    <t>https://ipmatika.kz/products/aksessuary-dlya-panelnykh-kompyuterov/qbic-ac-610/</t>
  </si>
  <si>
    <t>https://ipmatika.kz/products/aksessuary-dlya-panelnykh-kompyuterov/qbic-ac-620/</t>
  </si>
  <si>
    <t>https://ipmatika.kz/products/aksessuary-dlya-panelnykh-kompyuterov/qbic-cb-110/</t>
  </si>
  <si>
    <t>https://ipmatika.kz/products/aksessuary-dlya-panelnykh-kompyuterov/AT-105_AC-00M/</t>
  </si>
  <si>
    <t>https://ipmatika.kz/products/panelnye-kompyutery/qbic-td-0350-bh/</t>
  </si>
  <si>
    <t>https://ipmatika.kz/products/panelnye-kompyutery/qbic-td-1050pro-b-/</t>
  </si>
  <si>
    <t>https://ipmatika.kz/products/panelnye-kompyutery/qbic-td-1060-slim/</t>
  </si>
  <si>
    <t>https://ipmatika.kz/products/panelnye-kompyutery/qbic-td-1070/</t>
  </si>
  <si>
    <t>https://ipmatika.kz/products/box-pc/BXP-100/</t>
  </si>
  <si>
    <t>https://ipmatika.kz/products/box-pc/BXP-320/</t>
  </si>
  <si>
    <t>https://ipmatika.kz/products/box-pc/BXP-321/</t>
  </si>
  <si>
    <t>https://ipmatika.kz/products/box-pc/qbic_BXT_512/</t>
  </si>
  <si>
    <t>https://ipmatika.kz/products/doortablet-on-premise/DT-PREC/</t>
  </si>
  <si>
    <t>https://ipmatika.kz/products/doortablet-on-premise/DT-PRE/</t>
  </si>
  <si>
    <t>https://ipmatika.kz/products/doortablet-on-premise/DT-EN/</t>
  </si>
  <si>
    <t>https://ipmatika.kz/products/doortablet-on-premise/SUPG/</t>
  </si>
  <si>
    <t>https://ipmatika.kz/products/doortablet-on-premise/DT-DSKO/</t>
  </si>
  <si>
    <t>https://ipmatika.kz/products/doortablet-on-premise/DT-RMO/</t>
  </si>
  <si>
    <t>https://ipmatika.kz/products/doortablet-on-premise/DT-SR/</t>
  </si>
  <si>
    <t>https://ipmatika.kz/products/qbic-lanneck/TD-1050PRO-B_Lanneck/</t>
  </si>
  <si>
    <t>https://ipmatika.kz/products/qbic-lanneck/TD-1070_Lanneck/</t>
  </si>
  <si>
    <t>https://ipmatika.kz/products/doortablet-on-premise/DT-WF/</t>
  </si>
  <si>
    <t>https://ipmatika.kz/products/promyshlennnye-kommutatory-poe-/wi-tek-wi-pms305gf-i/</t>
  </si>
  <si>
    <t>https://ipmatika.kz/products/promyshlennnye-kommutatory-poe-/wi-tek-wi-pms306gf-i/</t>
  </si>
  <si>
    <t>https://ipmatika.kz/products/spikerfony/CS30/</t>
  </si>
  <si>
    <t>https://ipmatika.kz/products/vzryvozashchishchennoe-oborudovanie/J%26R-JREX-FK-SIP/</t>
  </si>
  <si>
    <t>https://ipmatika.kz/products/vzryvozashchishchennoe-oborudovanie/J%26R-JREX-CB-SIP/</t>
  </si>
  <si>
    <t>https://ipmatika.kz/products/vzryvozashchishchennoe-oborudovanie/J%26R-JREX103-CB-HB-SIP/</t>
  </si>
  <si>
    <t>https://ipmatika.kz/products/vzryvozashchishchennoe-oborudovanie/J%26R-JREX103-CB-SIP/</t>
  </si>
  <si>
    <t>https://ipmatika.kz/products/vzryvozashchishchennoe-oborudovanie/J%26R-JREX103-FK-HB-SIP/</t>
  </si>
  <si>
    <t>https://ipmatika.kz/products/vzryvozashchishchennoe-oborudovanie/J%26R-JREX103-FK-SIP/</t>
  </si>
  <si>
    <t>https://ipmatika.kz/products/vzryvozashchishchennoe-oborudovanie/J%26R-JREX105-FK-SIP/</t>
  </si>
  <si>
    <t>https://ipmatika.kz/products/vzryvozashchishchennoe-oborudovanie/J%26R-JREX106-FK-SIP/</t>
  </si>
  <si>
    <t>https://ipmatika.kz/products/promyshlennye-telefony/jr-jr103-cb-y-sip/</t>
  </si>
  <si>
    <t>https://ipmatika.kz/https://ipmatika.kz/products/promyshlennye-telefony/jr-jr103-fk-y-hb-sip/</t>
  </si>
  <si>
    <t>https://ipmatika.kz/products/promyshlennye-telefony/jr-jr101-cb-y-sip/</t>
  </si>
  <si>
    <t>https://ipmatika.kz/products/promyshlennye-telefony/jr-jr101-fk-l-sip/</t>
  </si>
  <si>
    <t>https://ipmatika.kz/products/promyshlennye-telefony/jr-jr101-fk-l/</t>
  </si>
  <si>
    <t>https://ipmatika.kz/products/promyshlennye-telefony/jr-jr101-fk-y-sip/</t>
  </si>
  <si>
    <t>https://ipmatika.kz/products/obshchestvennye-telefony-s-trubkoy/J%26R-JR202-CB-OW-SIP/</t>
  </si>
  <si>
    <t>https://ipmatika.kz/products/obshchestvennye-telefony-s-trubkoy/J%26R-JR211-FK-SIP/</t>
  </si>
  <si>
    <t>https://ipmatika.kz/products/vyzyvnye-paneli-dlya-liftov/J%26R-JR505-SC-SIP/</t>
  </si>
  <si>
    <t>https://ipmatika.kz/products/obshchestvennye-telefony-s-trubkoy/jr-jr201-fk-ow-sip/</t>
  </si>
  <si>
    <t>https://ipmatika.kz/products/obshchestvennye-telefony-s-trubkoy/JR201-FK-VC-SIP/</t>
  </si>
  <si>
    <t>https://ipmatika.kz/products/obshchestvennye-telefony-s-trubkoy/J%26R-JR204-FK-SIP/</t>
  </si>
  <si>
    <t>https://ipmatika.kz/products/obshchestvennye-telefony-s-trubkoy/J%26R-JR205-FK-SIP/</t>
  </si>
  <si>
    <t>https://ipmatika.kz/products/obshchestvennye-telefony-s-trubkoy/jr-jr206-fk-ow-3g/</t>
  </si>
  <si>
    <t>https://ipmatika.kz/products/asepticheskie-telefony-dlya-chistykh-pomeshcheniy/J%26R-JR209-FK-SIP/</t>
  </si>
  <si>
    <t>https://ipmatika.kz/products/vyzyvnye-paneli/jr-jr301-2b-iw-sip/</t>
  </si>
  <si>
    <t>https://ipmatika.kz/products/vyzyvnye-paneli/jr-jr301-sc-iw-sip/</t>
  </si>
  <si>
    <t>https://ipmatika.kz/products/vyzyvnye-paneli/J%26R-JR309-FK-SIP/</t>
  </si>
  <si>
    <t>https://ipmatika.kz/products/vyzyvnye-paneli/jr-jr313-sc-ow-sip/</t>
  </si>
  <si>
    <t>https://ipmatika.kz/products/zvukoizolyatsionnye-kabiny/J%26R-JR-TH-02/</t>
  </si>
  <si>
    <t>https://ipmatika.kz/products/zvukoizolyatsionnye-kabiny/J%26R-JR-TH-03/</t>
  </si>
  <si>
    <t>Yealink BH71 Workstation Pro, Беспроводная Bluetooth, Шумоподав,Зарядка Qi,Дисплей 3'',USB-хаб,зарядный кейс</t>
  </si>
  <si>
    <t>Yealink BH71 Workstation, Беспроводная Bluetooth, Шумоподав,Зарядка Qi,Дисплей 3'',USB-хаб</t>
  </si>
  <si>
    <t>Yealink BH71, Беспроводная Bluetooth, Шумоподав, защитный кейс</t>
  </si>
  <si>
    <t>Номенклатура.Производитель (бренд)</t>
  </si>
  <si>
    <t>STSS</t>
  </si>
  <si>
    <t>Gigaset</t>
  </si>
  <si>
    <t>Fanvil</t>
  </si>
  <si>
    <t>IPMATIKA</t>
  </si>
  <si>
    <t>Триколор</t>
  </si>
  <si>
    <t>ProfAV</t>
  </si>
  <si>
    <t>VT</t>
  </si>
  <si>
    <t>ITS</t>
  </si>
  <si>
    <t>Nista</t>
  </si>
  <si>
    <t>ITC</t>
  </si>
  <si>
    <t>СеллФактор</t>
  </si>
  <si>
    <t>Qbic</t>
  </si>
  <si>
    <t>Counterpath</t>
  </si>
  <si>
    <t>CIS</t>
  </si>
  <si>
    <t>JR</t>
  </si>
  <si>
    <t>Hanlong</t>
  </si>
  <si>
    <t>Fanvil X210i, цветной экран, 20 аккаунтов</t>
  </si>
  <si>
    <t>Дополнительные аппаратные модули и программные опции к системе записи Спрут-8</t>
  </si>
  <si>
    <t>Модуль распознования речи Спрут/ASR-1</t>
  </si>
  <si>
    <t>Модуль распознования речи Спрут/ASR-10</t>
  </si>
  <si>
    <t>Модуль распознования речи Спрут/ASR-10/Cloud-30</t>
  </si>
  <si>
    <t>Модуль распознования речи Спрут/ASR-100</t>
  </si>
  <si>
    <t>Модуль распознования речи Спрут/ASR-100/Cloud-30</t>
  </si>
  <si>
    <t>Модуль распознования речи Спрут/ASR-30</t>
  </si>
  <si>
    <t>Модуль распознования речи Спрут/ASR-5</t>
  </si>
  <si>
    <t>Модуль распознования речи Спрут/ASR-50</t>
  </si>
  <si>
    <t>Модуль распознования речи Спрут/ASR-50/Cloud-30</t>
  </si>
  <si>
    <t>MB-Remote</t>
  </si>
  <si>
    <t>MB-Remote (пульт управления для MeetingBoard, AMS - 2 г.)</t>
  </si>
  <si>
    <t>MS-C2964-UPD, цилиндр, Mini, 2Мпикс, 0.001лк, f=2.8мм, ИК, IP67, IK10</t>
  </si>
  <si>
    <t>W300 защищенная, моно, 30м Bluetooth, от -20 до +50 град, 2 аккумулятора</t>
  </si>
  <si>
    <t>BH76 Plus UC Black USB-A</t>
  </si>
  <si>
    <t>BH76 Plus UC Black USB-A, Беспроводная Bluetooth, Зарядка Qi, HD звук, Шумоподав.ANC,Черная</t>
  </si>
  <si>
    <t>WH62 Dual Portable UC</t>
  </si>
  <si>
    <t>WH62 Dual Portable UC Дуо, Беспроводная, HD звук, 120м DECT, Шумоподав, USB-адаптер</t>
  </si>
  <si>
    <t>KT10</t>
  </si>
  <si>
    <t>Радиокнопка Fanvil KT10 для Y501(W)(-Y) и X305</t>
  </si>
  <si>
    <t>https://ipmatika.kz/products/doorphones-aksessuary/KT10/</t>
  </si>
  <si>
    <t>KT20</t>
  </si>
  <si>
    <t>Радиокнопка Fanvil KT20 для Y501(W)(-Y) и X305</t>
  </si>
  <si>
    <t>https://ipmatika.kz/products/doorphones-aksessuary/KT20/</t>
  </si>
  <si>
    <t>KT30</t>
  </si>
  <si>
    <t>Радиокнопка Fanvil KT30 для Y501(W)(-Y) и X305</t>
  </si>
  <si>
    <t>https://ipmatika.kz/products/doorphones-aksessuary/KT30/</t>
  </si>
  <si>
    <t>Fanvil Y501 IP-аудиодомофон, накладной, IP54, 3 кнопки</t>
  </si>
  <si>
    <t>Y501W-Y</t>
  </si>
  <si>
    <t>Fanvil Y501W-Y IP-аудиодомофон, накладной, IP54, 6 кнопок, WiFi, проводной пульт</t>
  </si>
  <si>
    <t>https://ipmatika.kz/products/audiodomofony/Fanvil-Y501W-Y/</t>
  </si>
  <si>
    <t>i66</t>
  </si>
  <si>
    <t>Fanvil i66 IP-видеодомофон, накладной, IP66, IK07, 16 кнопок, дисплей</t>
  </si>
  <si>
    <t>https://ipmatika.kz/products/videodomofony/Fanvil-i66/</t>
  </si>
  <si>
    <t>i67</t>
  </si>
  <si>
    <t>https://ipmatika.kz/products/videodomofony/Fanvil-i67/</t>
  </si>
  <si>
    <t>TV-810S4K</t>
  </si>
  <si>
    <t>TV-S81CAM</t>
  </si>
  <si>
    <t>TV-X8175A1</t>
  </si>
  <si>
    <t>TV-X8175B1</t>
  </si>
  <si>
    <t>TV-X8175C1</t>
  </si>
  <si>
    <t>TV-X8186A1</t>
  </si>
  <si>
    <t>TV-X8186B1</t>
  </si>
  <si>
    <t>TV-X8186C1</t>
  </si>
  <si>
    <t>TV-X8198A1</t>
  </si>
  <si>
    <t>TV-X8198B1</t>
  </si>
  <si>
    <t>TV-X8198C1</t>
  </si>
  <si>
    <t>TV-610DZ</t>
  </si>
  <si>
    <t>TV-610DZ Потолочное крепление для в/камер (TV-620HW,TV-630XM,TV-620XM,TV-612XM)</t>
  </si>
  <si>
    <t>TC-4200B</t>
  </si>
  <si>
    <t>TC-4200B  4-канальный  усилитель,8Ω:4*200W; 4Ω: 4*380W; Bridge 8Ω: 760W</t>
  </si>
  <si>
    <t>WI-PCES306G v2</t>
  </si>
  <si>
    <t>WI-PCES306G, настраиваемый PoE 60Вт, порты 4 PoE GE + 2GE, Easy Smart</t>
  </si>
  <si>
    <t>WI-PCES310GF v2</t>
  </si>
  <si>
    <t>WI-PCES310GF, настраиваемый PoE 120Вт, порты 8 PoE GE + 2 SFP, Easy Smart</t>
  </si>
  <si>
    <t>WI-PCES318GF v2</t>
  </si>
  <si>
    <t>WI-PCES318GF, настраиваемый PoE 250Вт, порты 16 PoE GE + 2 SFP, Easy Smart</t>
  </si>
  <si>
    <t>WI-PCES326GF v2</t>
  </si>
  <si>
    <t>WI-PCES326GF, настраиваемый PoE 370Вт, порты 24 PoE GE + 2 SFP, Easy Smart</t>
  </si>
  <si>
    <t>WI-PMS310GF-Alien-I промышленный управляемый L2 PoE, 8GE+2SFP+1Console</t>
  </si>
  <si>
    <t>WI-PS305G-I-DC</t>
  </si>
  <si>
    <t>WI-PS305G-I-DC Промышленный неуправляемый PoE коммутатор 5GE, питание от солнечной панели DC 9-52В</t>
  </si>
  <si>
    <t>WI-PS205-O, уличный неуправляемый PoE 60Вт, 4FE+1FE, IP65</t>
  </si>
  <si>
    <t>WI-PS209-O, уличный неуправляемый PoE 120Вт, 8FE+1FE, IP65</t>
  </si>
  <si>
    <t>WI-PCMS310GF v2</t>
  </si>
  <si>
    <t>WI-PCMS310GF, управляемый PoE бюджет 150Вт, порты 8GE PoE,2SFP, Cloud,</t>
  </si>
  <si>
    <t>WI-PCMS554F-L3 v2</t>
  </si>
  <si>
    <t>WI-PCMS554F-L3, управляемый PoE бюджет 370Вт, 48GE PoE, 6SFP+ 10G, Cloud</t>
  </si>
  <si>
    <t>WI-CGS5328-L3 v2</t>
  </si>
  <si>
    <t>WI-CGS5328-L3, управляемый 8Сombo + 16SFP + 4SFP+(10G), Cloud</t>
  </si>
  <si>
    <t>JR101-CB-SIP, без клавиатуры, PoE, БП, с крышкой, красный</t>
  </si>
  <si>
    <t>JR201-FK-VC</t>
  </si>
  <si>
    <t>https://ipmatika.kz/products/analogovye-telefony/jr-jr201-fk-vc/</t>
  </si>
  <si>
    <t>dect</t>
  </si>
  <si>
    <t>3cx</t>
  </si>
  <si>
    <t>P520</t>
  </si>
  <si>
    <t>Yeastar P520, 20 абонентов и 10 вызовов, поддержка FXO, FXS, GSM, BRI</t>
  </si>
  <si>
    <t>P520, 20 абонентов и 10 вызовов, поддержка FXO, FXS, GSM, BRI</t>
  </si>
  <si>
    <t>YSL 109 0011</t>
  </si>
  <si>
    <t>P520 Enterprise License, колл-центр,сервис удалённого доступа (годовая)</t>
  </si>
  <si>
    <t>YSL 109 0010</t>
  </si>
  <si>
    <t>P520 Standard License,сервис удалённого доступа (годовая)</t>
  </si>
  <si>
    <t>YSL 109 0012</t>
  </si>
  <si>
    <t>P520 Ultimate License, видеоконференции,колл-центр,сервис удалённого доступа (годовая)</t>
  </si>
  <si>
    <t>A212W</t>
  </si>
  <si>
    <t>Fanvil A212, SIP-громкоговоритель, PoE, настенный, белый</t>
  </si>
  <si>
    <t>https://ipmatika.kz/products/sip-opoveshchenie/Fanvil-A212/</t>
  </si>
  <si>
    <t>A212B</t>
  </si>
  <si>
    <t>Fanvil A212, SIP-громкоговоритель, PoE, настенный, черный</t>
  </si>
  <si>
    <t>Wi-Fi-телефоны</t>
  </si>
  <si>
    <t>Спрут-Информ/TTS</t>
  </si>
  <si>
    <t>Спрут-Информ/TTS, "синтез текста в речь", два голоса мужской и женский</t>
  </si>
  <si>
    <t>Спрут-Информ/TTS/M</t>
  </si>
  <si>
    <t>Спрут-Информ/TTS/M, "синтез текста в речь", голос мужской</t>
  </si>
  <si>
    <t>Спрут-Информ/TTS/W</t>
  </si>
  <si>
    <t>Спрут-Информ/TTS/W, "синтез текста в речь", голос женский</t>
  </si>
  <si>
    <t>IP-АТС Агат UX-5110</t>
  </si>
  <si>
    <t>IP-АТС Агат UX-5110, 30 однов. VoIP-соединений, на 16 SIP-абонентов с возможностью расширения до 256</t>
  </si>
  <si>
    <t>СПРУТ-7UX-IP</t>
  </si>
  <si>
    <t>СПРУТ-7UX-IP, лицензия на запись 1 IP-абонента</t>
  </si>
  <si>
    <t>Автономные аудиорегистраторы под управлением Спрут-8</t>
  </si>
  <si>
    <t>Спрут SR-1000/А2/32Gb,для записи аудиоинформации от 2-х линейных каналов</t>
  </si>
  <si>
    <t>Спрут SR-1000/А4/32Gb,для записи аудиоинформации от 4-х линейных каналов</t>
  </si>
  <si>
    <t>Спрут- 8/IP. Многоканальная система  записи VOIP линий связи</t>
  </si>
  <si>
    <t>Спрут-8/IP-1, система записи на 1 IP-канал</t>
  </si>
  <si>
    <t>Спрут-8/IP-10, система записи на 10 IP-каналов</t>
  </si>
  <si>
    <t>Спрут-8/IP-100, система записи на 100 IP-каналов</t>
  </si>
  <si>
    <t>Спрут-8/IP-20, система записи на 20 IP-каналов</t>
  </si>
  <si>
    <t>Спрут-8/IP-40, система записи на 40 IP-каналов</t>
  </si>
  <si>
    <t>Спрут-8/IP-5, система записи на 5 IP-каналов</t>
  </si>
  <si>
    <t>Спрут-8/IP-60, система записи на 60 IP-каналов</t>
  </si>
  <si>
    <t>Спрут-8/IP-80, система записи на 80 IP-каналов</t>
  </si>
  <si>
    <t>Спрут-8/IP-ADD-1 , 1  дополнительная сессия записи VoIp-соединения</t>
  </si>
  <si>
    <t>Спрут-8/ISDN. Многоканальная система записи цифровых каналов - ISDN BRI</t>
  </si>
  <si>
    <t>Спрут-8/ISDN-12</t>
  </si>
  <si>
    <t>Спрут-8/ISDN-12, система записи на 12 цифровых линий (ISDN BRI):</t>
  </si>
  <si>
    <t>Спрут-8/ISDN-16</t>
  </si>
  <si>
    <t>Спрут-8/ISDN-16, система записи на 16 цифровых линий (ISDN BRI):</t>
  </si>
  <si>
    <t>Спрут-8/ISDN-2</t>
  </si>
  <si>
    <t>Спрут-8/ISDN-2, система записи на 2 цифровые линии (ISDN BRI):</t>
  </si>
  <si>
    <t>Спрут-8/ISDN-4</t>
  </si>
  <si>
    <t>Спрут-8/ISDN-4, система записи на 4 цифровые линии (ISDN BRI):</t>
  </si>
  <si>
    <t>Спрут-8/ISDN-6</t>
  </si>
  <si>
    <t>Спрут-8/ISDN-6, система записи на 6 цифровых линий (ISDN BRI):</t>
  </si>
  <si>
    <t>Спрут-8/ISDN-8</t>
  </si>
  <si>
    <t>Спрут-8/ISDN-8, система записи на 8 цифровых линий (ISDN BRI):</t>
  </si>
  <si>
    <t>Спрут-8/А. Многоканальная система записи аналоговых каналов.</t>
  </si>
  <si>
    <t>Спрут-8/А1</t>
  </si>
  <si>
    <t>Спрут-8/А1, система записи на 1 аналоговую линию</t>
  </si>
  <si>
    <t>Спрут-8/А10</t>
  </si>
  <si>
    <t>Спрут-8/А10, система записи на 10 аналоговых линий</t>
  </si>
  <si>
    <t>Спрут-8/А11</t>
  </si>
  <si>
    <t>Спрут-8/А11, система записи на 11 аналоговых линий</t>
  </si>
  <si>
    <t>Спрут-8/А12</t>
  </si>
  <si>
    <t>Спрут-8/А12, система записи на 12 аналоговых линий</t>
  </si>
  <si>
    <t>Спрут-8/А13</t>
  </si>
  <si>
    <t>Спрут-8/А13, система записи на 13 аналоговых линий</t>
  </si>
  <si>
    <t>Спрут-8/А14</t>
  </si>
  <si>
    <t>Спрут-8/А14, система записи на 14 аналоговых линий</t>
  </si>
  <si>
    <t>Спрут-8/А15</t>
  </si>
  <si>
    <t>Спрут-8/А15, система записи на 15 аналоговых линий</t>
  </si>
  <si>
    <t>Спрут-8/А16</t>
  </si>
  <si>
    <t>Спрут-8/А16, система записи на 16 аналоговых линий</t>
  </si>
  <si>
    <t>Спрут-8/А2</t>
  </si>
  <si>
    <t>Спрут-8/А2, система записи на 2 аналоговых линии</t>
  </si>
  <si>
    <t>Спрут-8/А3</t>
  </si>
  <si>
    <t>Спрут-8/А3, система записи на 3 аналоговых линии</t>
  </si>
  <si>
    <t>Спрут-8/А4</t>
  </si>
  <si>
    <t>Спрут-8/А4, система записи на 4 аналоговых линии</t>
  </si>
  <si>
    <t>Спрут-8/А5</t>
  </si>
  <si>
    <t>Спрут-8/А5, система записи на 5 аналоговых линий</t>
  </si>
  <si>
    <t>Спрут-8/А6</t>
  </si>
  <si>
    <t>Спрут-8/А6, система записи на 6 аналоговых линий</t>
  </si>
  <si>
    <t>Спрут-8/А7</t>
  </si>
  <si>
    <t>Спрут-8/А7, система записи на 7 аналоговых линий</t>
  </si>
  <si>
    <t>Спрут-8/А8</t>
  </si>
  <si>
    <t>Спрут-8/А8, система записи на 8 аналоговых линий</t>
  </si>
  <si>
    <t>Спрут-8/А9</t>
  </si>
  <si>
    <t>Спрут-8/А9, система записи на 9 аналоговых линий</t>
  </si>
  <si>
    <t>Спрут-8/Е1. Многоканальная система записи цифровых потоков Е1</t>
  </si>
  <si>
    <t>Спрут-8/Е1-1</t>
  </si>
  <si>
    <t>Спрут-8/Е1-1, система записи на 1 цифровой поток Е1</t>
  </si>
  <si>
    <t>Спрут-8/Е1-2</t>
  </si>
  <si>
    <t>Спрут-8/Е1-2, система записи на 2 цифровых потока Е1</t>
  </si>
  <si>
    <t>Спрут-8/Е1-4</t>
  </si>
  <si>
    <t>Спрут-8/Е1-4, система записи на 4 цифровых потока Е1</t>
  </si>
  <si>
    <t>UVC40 E2</t>
  </si>
  <si>
    <t>UVC40 E2 USB-видеокамера (4k, 5x EPTZ, встроенный саундбар и микрофоны, AMS-2 года)</t>
  </si>
  <si>
    <t>UVC85</t>
  </si>
  <si>
    <t>UVC85 USB-видеокамера (4k, 12X, PTZ, наведение на группу лиц, AMS 2 года)</t>
  </si>
  <si>
    <t>AMS-1YEAR for UC meeting - API license</t>
  </si>
  <si>
    <t>AMS-1YEAR-UC meeting - API license (cервисный контракт Yealink AMS на 1 год)</t>
  </si>
  <si>
    <t>AMS-1YEAR for UC meeting - SIP/H.323 license</t>
  </si>
  <si>
    <t>AMS-1YEAR-UC meeting - SIP/H.323 license (cервисный контракт Yealink AMS на 1 год)</t>
  </si>
  <si>
    <t>Запасной амбушюр для гарнитур X140, экокожа, ⌀5 см</t>
  </si>
  <si>
    <t>VT-Lifter</t>
  </si>
  <si>
    <t>Микролифт механический для DECT гарнитур VT9000/VT9400</t>
  </si>
  <si>
    <t>VT9000-D</t>
  </si>
  <si>
    <t>VT9000-D, Дуо, HD звук, 150м DECT, для телефона</t>
  </si>
  <si>
    <t>BH70 Dual UC USB-A Дуо, Беспроводная Bluetooth, HD звук, Шумоподав.</t>
  </si>
  <si>
    <t>BH70 Mono UC USB-A Моно, Беспроводная Bluetooth, HD звук, Шумоподав.</t>
  </si>
  <si>
    <t>TC-4350B</t>
  </si>
  <si>
    <t>TC-4350B  4-канальный  усилитель,8Ω:4*350W; 4Ω: 4*580W; Bridge 8Ω: 1100W</t>
  </si>
  <si>
    <t>TC-4500B</t>
  </si>
  <si>
    <t>TC-4500B  4-канальный  усилитель,8Ω:4*500W; 4Ω: 4*850W; Bridge 8Ω: 1700W</t>
  </si>
  <si>
    <t>TD-0360-S</t>
  </si>
  <si>
    <t>TD-0360, 3,6" сенсорная панель, BT, NFC/RFID, RCC, серебристый</t>
  </si>
  <si>
    <t>TD-1070 Lite</t>
  </si>
  <si>
    <t>TD-1070L-S, 10" сенсорная панель Full HD, BT, NFC/RFID, RCC, Android12</t>
  </si>
  <si>
    <t>TD-1070 Lite H</t>
  </si>
  <si>
    <t>TD-1070L-SH, 10" сенсорная панель Full HD, BT, NFC/RFID/HID, RCC, Android12</t>
  </si>
  <si>
    <t>Служебные позиции ПК</t>
  </si>
  <si>
    <t>WI-LTE110-O</t>
  </si>
  <si>
    <t>WI-LTE110-O Outdoor LTE роутер</t>
  </si>
  <si>
    <t>WI-SFP10L-2.5G-20KM-I</t>
  </si>
  <si>
    <t>WI-SFP10L-2.5G-20KM-I, промышленный модуль SFP+ с разъемом LC, до 20км, 2 шт.</t>
  </si>
  <si>
    <t>WI-SFP10L-20KM-I</t>
  </si>
  <si>
    <t>WI-SFP10L-20KM-I, промышленный модуль SFP+ с разъемом LC, до 20км, 2 шт.</t>
  </si>
  <si>
    <t>WI-SFP10L-3KM-I</t>
  </si>
  <si>
    <t>WI-SFP10L-3KM-I, промышленный модуль SFP с разъемом LC, до 3км, 2 шт.</t>
  </si>
  <si>
    <t>WI-SFP10S-20KM-I</t>
  </si>
  <si>
    <t>WI-SFP10S-20KM-I, промышленный модуль SFP с разъемом SC, до 20км, 2шт.</t>
  </si>
  <si>
    <t>WI-SFP10S-3KM-I</t>
  </si>
  <si>
    <t>WI-SFP10S-3KM-I, промышленный модуль SFP с разъемом SC, до 3км, 2шт.</t>
  </si>
  <si>
    <t>WI-SFP20L-2.5G-20KM-I</t>
  </si>
  <si>
    <t>WI-SFP20L-2.5G-20KM-I, промышленный модуль SFP+ с разъемом LC, до 20км</t>
  </si>
  <si>
    <t>WI-SFP20L-20KM-I</t>
  </si>
  <si>
    <t>WI-SFP20L-20KM-I, промышленный модуль SFP с разъемом LC, до 20км</t>
  </si>
  <si>
    <t>WI-SFP21L-550-I</t>
  </si>
  <si>
    <t>WI-SFP21L-550-I, промышленный модуль SFP с разъемом LC, до 550м</t>
  </si>
  <si>
    <t>WI-SFP30-10G-I</t>
  </si>
  <si>
    <t>WI-SFP30-10G-I, промышленный модуль SFP+ с интерфейсом RJ45, до 100м</t>
  </si>
  <si>
    <t>WI-SFP30-I</t>
  </si>
  <si>
    <t>WI-SFP30-I, промышленный модуль SFP с интерфейсом RJ45, до 100м</t>
  </si>
  <si>
    <t>WI-PS205H</t>
  </si>
  <si>
    <t>WI-PS205H, Коммутатор неуправляемый PoE 35Вт, порты 4 PoE FE + 2FE, режим 250м</t>
  </si>
  <si>
    <t>WI-PS210 v2</t>
  </si>
  <si>
    <t>WI-PS210, Коммутатор неуправляемый PoE 120Вт, порты 8 PoE FE + 2FE, режим 250м и VLAN, Watchdog</t>
  </si>
  <si>
    <t>WI-PCMS328GF v2</t>
  </si>
  <si>
    <t>WI-PCMS328GF, коммутатор L2 PoE бюджет 400Вт, порты 24GE PoE, 2comboSFP, 2SFP, Cloud, v2</t>
  </si>
  <si>
    <t>WI-CGS5026 v2</t>
  </si>
  <si>
    <t>WI-CGS5026, оптический управляемый коммутатор L2, порты 18SFP+8GE, v2</t>
  </si>
  <si>
    <t>WI-CMS310GF</t>
  </si>
  <si>
    <t>WI-CMS310GF, Коммутатор управляемый L2, порты 8 100/1000Base-TX  + 2 SFP</t>
  </si>
  <si>
    <t>WI-CMS318GF</t>
  </si>
  <si>
    <t>WI-CMS318GF, Коммутатор управляемый L2, порты 16 100/1000Base-TX  + 2 SFP</t>
  </si>
  <si>
    <t>WI-CMS328GF</t>
  </si>
  <si>
    <t>WI-CMS328GF, Коммутатор управляемый L2, порты 24 100/1000Base-TX  + 4 SFP</t>
  </si>
  <si>
    <t>JR103-CB-L</t>
  </si>
  <si>
    <t>JR301-SC-C1-SIP</t>
  </si>
  <si>
    <t>ПРАВСИМВ(Подбор!R1C7;21)</t>
  </si>
  <si>
    <t>https://ipmatika.kz/products/managed-l2/wi-tek-wi-pcms554f-l3-v2/</t>
  </si>
  <si>
    <t>https://ipmatika.kz/products/kommutatory/wi-tek-wi-cms310gf/</t>
  </si>
  <si>
    <t>https://ipmatika.kz/products/kommutatory/wi-tek-wi-cms318gf/</t>
  </si>
  <si>
    <t>https://ipmatika.kz/products/kommutatory/wi-tek-wi-cms328gf/</t>
  </si>
  <si>
    <t>https://ipmatika.kz/products/managed-l2/wi-tek-wi-pcms310gf-v2/</t>
  </si>
  <si>
    <t>RT10 sale</t>
  </si>
  <si>
    <t>Yealink RT10 DECT-репитер для телефонов W52P и W56P</t>
  </si>
  <si>
    <t>SIP-T42G sale</t>
  </si>
  <si>
    <t>Yealink SIP-T42G,3 аккаунта,BLF,PoE, GigE, без БП</t>
  </si>
  <si>
    <t>WF50 sale</t>
  </si>
  <si>
    <t>EHS36 sale</t>
  </si>
  <si>
    <t>Mairdi Гарнитура MRD-509S + MRD-QD002 шнур-переходник с разъемами QD и RJ9</t>
  </si>
  <si>
    <t>MRD-509S</t>
  </si>
  <si>
    <t>Аксессуары Fanvil телефоны</t>
  </si>
  <si>
    <t>WB108</t>
  </si>
  <si>
    <t>https://ipmatika.kz/products/phones-accessories/WB108/</t>
  </si>
  <si>
    <t>RT10 DECT-репитер для SIP-телефона W52P</t>
  </si>
  <si>
    <t>A320white</t>
  </si>
  <si>
    <t>A320, цветной экран, 20 аккаунтов, Android, камера, белый</t>
  </si>
  <si>
    <t>A320iwhite</t>
  </si>
  <si>
    <t>A320i, цветной экран, 20 аккаунтов, Android, камера, белый</t>
  </si>
  <si>
    <t>IPM58</t>
  </si>
  <si>
    <t>IPMATIKA IPM58, Видеотелефон, Цветной сенсорный экран, Андроид, без W-Fi и BT, без CAM50, без БП</t>
  </si>
  <si>
    <t>SIP-T42G,3 аккаунта,BLF,PoE, GigE, без БП</t>
  </si>
  <si>
    <t>FH4PPSUB</t>
  </si>
  <si>
    <t>H4 отельный, 2 аккаунта, без экрана, PoE, б/п</t>
  </si>
  <si>
    <t>https://ipmatika.kz/products/hotel-phone/Fanvil-H4/</t>
  </si>
  <si>
    <t>FH4PPSUW</t>
  </si>
  <si>
    <t>H4 отельный, белый, 2 аккаунта, без экрана, PoE, б/п</t>
  </si>
  <si>
    <t>https://ipmatika.kz/products/hotel-phone/Fanvil-H4-white/</t>
  </si>
  <si>
    <t>FH4WPPSUB</t>
  </si>
  <si>
    <t>H4W отельный, 2 аккаунта, без экрана, PoE, б/п</t>
  </si>
  <si>
    <t>https://ipmatika.kz/products/hotel-phone/Fanvil-H4W/</t>
  </si>
  <si>
    <t>FH4WPPSUW</t>
  </si>
  <si>
    <t>H4W отельный, белый, 2 аккаунта, без экрана, PoE, б/п</t>
  </si>
  <si>
    <t>https://ipmatika.kz/products/hotel-phone/Fanvil-H4W-white/</t>
  </si>
  <si>
    <t>FH6WPPSUB</t>
  </si>
  <si>
    <t>H6W отельный, 2 аккаунта, цветной ЖК экран, PoE, б/п</t>
  </si>
  <si>
    <t>https://ipmatika.kz/products/hotel-phone/Fanvil-H6W/</t>
  </si>
  <si>
    <t>FH6WPPSUW</t>
  </si>
  <si>
    <t>H6W отельный, белый, 2 аккаунта, цветной ЖК экран, PoE, б/п</t>
  </si>
  <si>
    <t>https://ipmatika.kz/products/hotel-phone/Fanvil-H6W-white/</t>
  </si>
  <si>
    <t>IP-АТС Агат UX-3710B (Base), 30 однов. VOIP-соединений, 4-80 FXOM/FXS, до 40 цифровых сист. тел.</t>
  </si>
  <si>
    <t>IP-АТС Агат UX-3710E (Enterprise)</t>
  </si>
  <si>
    <t>IP-АТС Агат UX-3710E (Enterprise), 30 однов. VOIP-соединений, 4-80 FXOM/FXS, до 40 циф сист. тел.</t>
  </si>
  <si>
    <t>IP-АТС Агат UX-3710S (Standard)</t>
  </si>
  <si>
    <t>IP-АТС Агат UX-3710S (Standard), 30 однов. VOIP-соединений, 4-80 FXOM/FXS, до 40 цифровых сист. тел.</t>
  </si>
  <si>
    <t>IP-АТС Агат UX-5110/FXOM4</t>
  </si>
  <si>
    <t>IP-АТС Агат UX-5110/FXOM4,30 одновременных VoIP-соединений + подключение 4FXOM</t>
  </si>
  <si>
    <t>IP-АТС Агат UX-5110/FXOM4/PoE</t>
  </si>
  <si>
    <t>IP-АТС Агат UX-5110/FXOM4/PoE, 30 одн. VoIP-соединений, подключение  4FXOM, 16 SIP-абонентов, до 256</t>
  </si>
  <si>
    <t>IP-АТС Агат UX-5110/PoE</t>
  </si>
  <si>
    <t>IP-АТС Агат UX-5110/PoE, до 30 одн. VoIP-соединений, подключение 16 SIP-абонентов, расширение до 256</t>
  </si>
  <si>
    <t>IP-АТС Агат UX-5111/Е1</t>
  </si>
  <si>
    <t>IP-АТС Агат UX-5111/Е1, 30 однов. VoIP-соединений, подключение потока Е1 (ISDN PRI), 8 SIP-абонентов</t>
  </si>
  <si>
    <t>IP-АТС Агат UX-5111/Е1/PoE</t>
  </si>
  <si>
    <t>IP-АТС Агат UX-5111/Е1/PoE,30 однов.VoIP-соединений, подключение Е1(ISDN PRI), 8 SIP-абонентов</t>
  </si>
  <si>
    <t>IP-АТС Агат UX-5111Х/Е1</t>
  </si>
  <si>
    <t>IP-АТС Агат UX-5111Х/Е1, 30 однов.VoIP-соединений, подключение потока Е1(ISDN PRI), 64 SIP-абонентов</t>
  </si>
  <si>
    <t>IP-АТС Агат UX-5111Х/Е1/PoE</t>
  </si>
  <si>
    <t>IP-АТС Агат UX-5111Х/Е1/PoE,30 однов.VoIP-соединений, подключение Е1(ISDN PRI), 64 SIP-абонентов</t>
  </si>
  <si>
    <t>IP-АТС Агат UX-5114</t>
  </si>
  <si>
    <t>IP-АТС Агат UX-5114, 30 однов. VoIP-соединений, 16 SIP-абонентов, расширение до 256</t>
  </si>
  <si>
    <t>IP-АТС Агат UX-5114/2Е1</t>
  </si>
  <si>
    <t>IP-АТС Агат UX-5114/2Е1, 60 однов. VoIP-соединений,2E1(ISDN PRI),8 SIP-абонентов, расширение до 256</t>
  </si>
  <si>
    <t>IP-АТС Агат UX-5114/FXO4</t>
  </si>
  <si>
    <t>IP-АТС Агат UX-5114/FXO4, 30 однов. VoIP-соединений, 4FXOM,16 SIP-абонентов, расширение до 256</t>
  </si>
  <si>
    <t>IP-АТС Агат UX-5114/Е1</t>
  </si>
  <si>
    <t>IP-АТС Агат UX-5114/Е1, 30 однов. VoIP-соединений, E1(ISDN PRI),8 SIP-абонентов, расширение до 256</t>
  </si>
  <si>
    <t>IP-АТС Агат UX-5114Х/Е1</t>
  </si>
  <si>
    <t>IP-АТС Агат UX-5114Х/Е1, 30 однов. VoIP-соединений, E1(ISDN PRI),64 SIP-абонентов, расширение до 256</t>
  </si>
  <si>
    <t>SIP-Proxy 128 (UX37XX)</t>
  </si>
  <si>
    <t>SIP-Proxy 128 (UX37XX), 128 дополнительных SIP-абонента для IP-АТС Агат UX 37XX серии</t>
  </si>
  <si>
    <t>SIP-Proxy 128 (UX51XX)</t>
  </si>
  <si>
    <t>SIP-Proxy 128 (UX51XX), 128 дополнительных SIP абонентов для IP-АТС Агат UX 51XX серии</t>
  </si>
  <si>
    <t>SIP-Proxy 16 (UX37XX)</t>
  </si>
  <si>
    <t>SIP-Proxy 16 (UX37XX), 16 дополнительных SIP-абонентов для IP-АТС Агат UX 37XX серии</t>
  </si>
  <si>
    <t>SIP-Proxy 16 (UX51XX)</t>
  </si>
  <si>
    <t>SIP-Proxy 16 (UX51XX), 16 дополнительных SIP абонентов для IP-АТС Агат UX 51XX серии</t>
  </si>
  <si>
    <t>SIP-Proxy 256 (UX37XX)</t>
  </si>
  <si>
    <t>SIP-Proxy 256 (UX37XX), 256 дополнительных SIP-абонента для IP-АТС Агат UX 37XX серии</t>
  </si>
  <si>
    <t>SIP-Proxy 256 (UX51XX)</t>
  </si>
  <si>
    <t>SIP-Proxy 256 (UX51XX), 256 дополнительных SIP абонентов для IP-АТС Агат UX 51XX серии</t>
  </si>
  <si>
    <t>SIP-Proxy 32 (UX37XX)</t>
  </si>
  <si>
    <t>SIP-Proxy 32 (UX37XX), 32 дополнительных SIP-абонента для IP-АТС Агат UX 37XX серии</t>
  </si>
  <si>
    <t>SIP-Proxy 32 (UX51XX)</t>
  </si>
  <si>
    <t>SIP-Proxy 32 (UX51XX), 32 дополнительных SIP абонентов для IP-АТС Агат UX 51XX серии</t>
  </si>
  <si>
    <t>SIP-Proxy 64 (UX37XX)</t>
  </si>
  <si>
    <t>SIP-Proxy 64 (UX37XX), 64 дополнительных SIP-абонента для IP-АТС Агат UX 37XX серии</t>
  </si>
  <si>
    <t>SIP-Proxy 64 (UX51XX)</t>
  </si>
  <si>
    <t>SIP-Proxy 64 (UX51XX), 64 дополнительных SIP абонентов для IP-АТС Агат UX 51XX серии</t>
  </si>
  <si>
    <t>SIP-Proxy 8 (UX51XX)</t>
  </si>
  <si>
    <t>SIP-Proxy 8 (UX51XX), 8 дополнительных SIP абонентов для IP-АТС Агат UX 51XX серии</t>
  </si>
  <si>
    <t>UX-3710/PWR-RES</t>
  </si>
  <si>
    <t>UX-3710/PWR-RES, доп. блок питания для резервирования электропитания</t>
  </si>
  <si>
    <t>Мезонин MU32-1Е1</t>
  </si>
  <si>
    <t>Мезонин MU32-1Е1, 1 цифровой поток E1 (ISDN PRI)</t>
  </si>
  <si>
    <t>Мезонин MU32-2Е1</t>
  </si>
  <si>
    <t>Мезонин MU32-2Е1, 2 цифровых потока E1 (ISDN PRI)</t>
  </si>
  <si>
    <t>Мезонин MU32-DPN-2</t>
  </si>
  <si>
    <t>Мезонин MU32-DPN-2, 2 цифровых системных телефонов (ISDN BRI).</t>
  </si>
  <si>
    <t>Мезонин MU32-DPN-4</t>
  </si>
  <si>
    <t>Мезонин MU32-DPN-4, 4 цифровых системных телефонов (ISDN BRI).</t>
  </si>
  <si>
    <t>Мезонин MU32-FXS-4</t>
  </si>
  <si>
    <t>Мезонин MU32-FXS-4, 4 внутренних аналоговых линий</t>
  </si>
  <si>
    <t>Мезонин MU32-FXS-8, 8 внутренних аналоговых линий</t>
  </si>
  <si>
    <t>Мезонин MU32-FXОM-4</t>
  </si>
  <si>
    <t>Мезонин MU32-FXОM-4, 4 внешних аналоговых линий</t>
  </si>
  <si>
    <t>Патч - панель Агат</t>
  </si>
  <si>
    <t>Патч - панель Агат, в 19 дюймовую стойку в исполнение 2U</t>
  </si>
  <si>
    <t>Спрут SR-1000/А2/32Gb, регистратор для записи аудиоинформации от 2-х линий. Для Спрут 7, 8</t>
  </si>
  <si>
    <t>Спрут SR-1000/А4/32Gb, регистратор для записи аудиоинформации от 4-х линий. Для Спрут 7, 8</t>
  </si>
  <si>
    <t>Модернизация ПО на Спрут-8 (A/ISDN/IP)</t>
  </si>
  <si>
    <t>Модернизация ПО на Спрут-8 (A/ISDN/IP),  Спрут-7 на Спрут-8, один канал</t>
  </si>
  <si>
    <t>Модернизация ПО на Спрут-8 (Е1)</t>
  </si>
  <si>
    <t>Модернизация ПО на Спрут-8 (Е1),  Спрут-7 на Спрут-8, один канал</t>
  </si>
  <si>
    <t>Спрут-7/IP-1</t>
  </si>
  <si>
    <t>Спрут-7/IP-1, система записи на 1 IP-канал</t>
  </si>
  <si>
    <t>Спрут-7/IP-5</t>
  </si>
  <si>
    <t>Спрут-7/IP-1, система записи на 5 IP-каналов</t>
  </si>
  <si>
    <t>Спрут-7/IP-10</t>
  </si>
  <si>
    <t>Спрут-7/IP-10, система записи на 10 IP-каналов</t>
  </si>
  <si>
    <t>Спрут-7/IP-100</t>
  </si>
  <si>
    <t>Спрут-7/IP-100, система записи на 100 IP-каналов</t>
  </si>
  <si>
    <t>Спрут-7/IP-20</t>
  </si>
  <si>
    <t>Спрут-7/IP-20, система записи на 20 IP-каналов</t>
  </si>
  <si>
    <t>Спрут-7/IP-40</t>
  </si>
  <si>
    <t>Спрут-7/IP-40, система записи на 40 IP-каналов</t>
  </si>
  <si>
    <t>Спрут-7/IP-60</t>
  </si>
  <si>
    <t>Спрут-7/IP-60, система записи на 60 IP-каналов</t>
  </si>
  <si>
    <t>Спрут-7/IP-80</t>
  </si>
  <si>
    <t>Спрут-7/IP-80, система записи на 80 IP-каналов</t>
  </si>
  <si>
    <t>Спрут-7/IP-ADD-1</t>
  </si>
  <si>
    <t>Спрут-7/IP-ADD-1, на 1 одну дополнительную сессию записи VoIp-соединение (SIP)</t>
  </si>
  <si>
    <t>Спрут-7/ISDN-2</t>
  </si>
  <si>
    <t>Спрут-7/ISDN-2, система записи на 2 цифровые линии (ISDN BRI)</t>
  </si>
  <si>
    <t>Спрут-7/ISDN-4</t>
  </si>
  <si>
    <t>Спрут-7/ISDN-4, система записи на 4 цифровых линии (ISDN BRI)</t>
  </si>
  <si>
    <t>Спрут-7/ISDN-6</t>
  </si>
  <si>
    <t>Спрут-7/ISDN-6, система записи на 6 цифровых линии (ISDN BRI)</t>
  </si>
  <si>
    <t>Спрут-7/ISDN-8</t>
  </si>
  <si>
    <t>Спрут-7/ISDN-8, система записи на 8 цифровых линии (ISDN BRI)</t>
  </si>
  <si>
    <t>Спрут-7/Е1-1</t>
  </si>
  <si>
    <t>Спрут-7/Е1-1, система записи на 1 цифровой поток Е1</t>
  </si>
  <si>
    <t>Спрут-7/Е1-2</t>
  </si>
  <si>
    <t>Спрут-7/Е1-2, система записи на 2 цифровых потока Е1</t>
  </si>
  <si>
    <t>Спрут-7/А1</t>
  </si>
  <si>
    <t>Спрут-7/А1, система записи на 1 аналоговую линию</t>
  </si>
  <si>
    <t>Спрут-7/А10</t>
  </si>
  <si>
    <t>Спрут-7/А10, система записи на 10 аналоговых линий</t>
  </si>
  <si>
    <t>Спрут-7/А11</t>
  </si>
  <si>
    <t>Спрут-7/А11, система записи на 11 аналоговых линий</t>
  </si>
  <si>
    <t>Спрут-7/А12</t>
  </si>
  <si>
    <t>Спрут-7/А12, система записи на 12 аналоговых линий</t>
  </si>
  <si>
    <t>Спрут-7/А13</t>
  </si>
  <si>
    <t>Спрут-7/А13, система записи на 13 аналоговых линий</t>
  </si>
  <si>
    <t>Спрут-7/А14</t>
  </si>
  <si>
    <t>Спрут-7/А14, система записи на 14 аналоговых линий</t>
  </si>
  <si>
    <t>Спрут-7/А15</t>
  </si>
  <si>
    <t>Спрут-7/А15, система записи на 15 аналоговых линий</t>
  </si>
  <si>
    <t>Спрут-7/А16</t>
  </si>
  <si>
    <t>Спрут-7/А16, система записи на 16 аналоговых линий</t>
  </si>
  <si>
    <t>Спрут-7/А2</t>
  </si>
  <si>
    <t>Спрут-7/А2, система записи на 2 аналоговые линии</t>
  </si>
  <si>
    <t>Спрут-7/А3</t>
  </si>
  <si>
    <t>Спрут-7/А3, система записи на 3 аналоговые линии</t>
  </si>
  <si>
    <t>Спрут-7/А4</t>
  </si>
  <si>
    <t>Спрут-7/А4, система записи на 4 аналоговые линии</t>
  </si>
  <si>
    <t>Спрут-7/А5</t>
  </si>
  <si>
    <t>Спрут-7/А5, система записи на 5 аналоговых линий</t>
  </si>
  <si>
    <t>Спрут-7/А6</t>
  </si>
  <si>
    <t>Спрут-7/А6, система записи на 6 аналоговых линий</t>
  </si>
  <si>
    <t>Спрут-7/А7</t>
  </si>
  <si>
    <t>Спрут-7/А7, система записи на 7 аналоговых линий</t>
  </si>
  <si>
    <t>Спрут-7/А8</t>
  </si>
  <si>
    <t>Спрут-7/А8, система записи на 8 аналоговых линий</t>
  </si>
  <si>
    <t>Спрут-7/А9</t>
  </si>
  <si>
    <t>Спрут-7/А9, система записи на 9 аналоговых линий</t>
  </si>
  <si>
    <t>Спецноменклатура</t>
  </si>
  <si>
    <t>Спрут SR 4000 Ultimate С/ FXOM32/ SIP- 30IP/ HDD 2</t>
  </si>
  <si>
    <t>Спрут SR 4000 Ultimate С/ FXOM32/ SIP- 30IP/ HDD 2Tb + HDD 2Tb</t>
  </si>
  <si>
    <t>UVC85-BYOD-200</t>
  </si>
  <si>
    <t>UVC85-BYOD-200 система для видеоконференций (UVC85, CP50, AMS 2 года)</t>
  </si>
  <si>
    <t>CPE40</t>
  </si>
  <si>
    <t>CPE40 (дополнительный спикерфон для CP50, AMS 2 года)</t>
  </si>
  <si>
    <t>CS10 (низкопрофильный потолочный громкоговоритель SkySound для терминалов Yealink, AMS 2-года)</t>
  </si>
  <si>
    <t>PTC25</t>
  </si>
  <si>
    <t>PTC25 (cенсорная панель управления для терминалов Yealink, AMS 2 года)</t>
  </si>
  <si>
    <t>CM-MountKIT</t>
  </si>
  <si>
    <t>CM-MountKIT (комплект потолочных монтажных креплений для CM20)</t>
  </si>
  <si>
    <t>M500Pro-0010</t>
  </si>
  <si>
    <t>M500Pro-0010 терминал ВКС (MeetingEye Pro 500, AMS 2 года)</t>
  </si>
  <si>
    <t>M900-0010</t>
  </si>
  <si>
    <t>M900-0010 терминал ВКС (MeetingEye 900, AMS 2 года)</t>
  </si>
  <si>
    <t>VT9200, Моно, HD звук, 30м Bluetooth, USB Type-C без донгла</t>
  </si>
  <si>
    <t>X140 USB</t>
  </si>
  <si>
    <t>X140 USB, Моно, HD звук, индикаторы занятости 2 микрофона, USB</t>
  </si>
  <si>
    <t>X140-D USB</t>
  </si>
  <si>
    <t>X140-D USB, Дуо, HD звук, индикаторы занятости 2 микрофона, USB</t>
  </si>
  <si>
    <t>VT6200-D QD_40_SET</t>
  </si>
  <si>
    <t>Комплект из 40 гарнитур VT6200-D QD(P)-RJ9(03), VT9605-D в подарок!</t>
  </si>
  <si>
    <t>WH64 Dual UC</t>
  </si>
  <si>
    <t>UH35 Dual UC</t>
  </si>
  <si>
    <t>UH35 Dual UC Дуо, Проводная, HD звук, шумоподавление, LED-индикатор, USB</t>
  </si>
  <si>
    <t>UH35 Mono UC</t>
  </si>
  <si>
    <t>UH35 Mono UC Моно, Проводная, HD звук, шумоподавление, LED-индикатор, USB</t>
  </si>
  <si>
    <t>UH37 Dual UC USB-C/A</t>
  </si>
  <si>
    <t>UH37 Dual UC USB-C/A Дуо, Проводная, HD звук, шумоподавление, LED-индикатор, USB-C/A</t>
  </si>
  <si>
    <t>UH37 Mono UC USB-C/A</t>
  </si>
  <si>
    <t>UH37 Mono UC USB-C/A Моно, Проводная, HD звук, шумоподавление, LED-индикатор, USB-C/A</t>
  </si>
  <si>
    <t>Fanvil i67 IP-видеодомофон, накладной, IP66, IK07, 12 кнопок, дисплей 7''</t>
  </si>
  <si>
    <t>i68</t>
  </si>
  <si>
    <t>Fanvil i68 IP-видеодомофон, IP66, IK07, дисплей 8''</t>
  </si>
  <si>
    <t>https://ipmatika.kz/products/videodomofony/Fanvil-i68/</t>
  </si>
  <si>
    <t>PA2S, SIP-шлюз для видеодомофона, камеры и пейджинга</t>
  </si>
  <si>
    <t>TV-X75A</t>
  </si>
  <si>
    <t>TV-X86A</t>
  </si>
  <si>
    <t>TV-X98A</t>
  </si>
  <si>
    <t>TV-9104UHM</t>
  </si>
  <si>
    <t>TV-9104UHM, видеокоммутатор 4HDMI x 4HDMI, 3840×2160P@60Hz</t>
  </si>
  <si>
    <t>WI-CPE511H-KIT комплект из двух преднастроенных точек доступа, 802.11a/n, 5ГГц, до 900Мбит/с</t>
  </si>
  <si>
    <t>WI-CPE513P-KIT комплект из двух преднастроенных точек доступа 802.11a/n, 5ГГц, 2 LAN, PoE, Cloud</t>
  </si>
  <si>
    <t>WI-AP219AX v2</t>
  </si>
  <si>
    <t>WI-AP417P</t>
  </si>
  <si>
    <t>WI-POE51-48V v2</t>
  </si>
  <si>
    <t>WI-POE51-48V, Инжектор 1000Base-T 30Вт совместим с 802.3af/at , 48В, v2</t>
  </si>
  <si>
    <t>WI-PCES206</t>
  </si>
  <si>
    <t>WI-PCES206, настраиваемый PoE 60Вт, порты 4FE PoE + 2FE, Easy Smart</t>
  </si>
  <si>
    <t>https://ipmatika.kz/products/nastraivaemye-easy-smart/wi-tek-wi-pces206/</t>
  </si>
  <si>
    <t>WI-PCES210G</t>
  </si>
  <si>
    <t>WI-PCES210G, настраиваемый PoE 100Вт, порты 8FE PoE + 2GE, Easy Smart</t>
  </si>
  <si>
    <t>https://ipmatika.kz/products/nastraivaemye-easy-smart/wi-tek-wi-pces210g/</t>
  </si>
  <si>
    <t>WI-PCES218GF</t>
  </si>
  <si>
    <t>WI-PCES218GF, настраиваемый PoE 250Вт, порты 16FE PoE + 2SFP, Easy Smart</t>
  </si>
  <si>
    <t>https://ipmatika.kz/products/nastraivaemye-easy-smart/wi-tek-wi-pces218gf/</t>
  </si>
  <si>
    <t>WI-PCES226GF</t>
  </si>
  <si>
    <t>WI-PCES226GF, настраиваемый PoE 280Вт, порты 24FE PoE + 2Combo SFP, Easy Smart</t>
  </si>
  <si>
    <t>https://ipmatika.kz/products/nastraivaemye-easy-smart/wi-tek-wi-pces226gf/</t>
  </si>
  <si>
    <t>SP3006F</t>
  </si>
  <si>
    <t>https://ipmatika.kz/products/promyshlennnye-kommutatory-poe-/wi-tek-sp3006f/</t>
  </si>
  <si>
    <t>SP3006F-BT</t>
  </si>
  <si>
    <t>SP3006FM-L2 v2</t>
  </si>
  <si>
    <t>SP3006FM</t>
  </si>
  <si>
    <t>SP3010F</t>
  </si>
  <si>
    <t>https://ipmatika.kz/products/promyshlennnye-kommutatory-poe-/wi-tek-sp3010f/</t>
  </si>
  <si>
    <t>SP3010F-BT</t>
  </si>
  <si>
    <t>SP3010FM</t>
  </si>
  <si>
    <t>SP3012FM-L2 v2</t>
  </si>
  <si>
    <t>SP3018F</t>
  </si>
  <si>
    <t>SP3018FM-L2</t>
  </si>
  <si>
    <t>SP5012FM-L2</t>
  </si>
  <si>
    <t>WI-PCES310GF-F</t>
  </si>
  <si>
    <t>https://ipmatika.kz/products/promyshlennnye-kommutatory-poe-/wi-tek-wi-pces310gf-f/</t>
  </si>
  <si>
    <t>WI-PCMS312GF-BT-I</t>
  </si>
  <si>
    <t>https://ipmatika.kz/products/promyshlennnye-kommutatory-poe-/wi-tek-wi-pcms312gf-bt-i/</t>
  </si>
  <si>
    <t>WI-PCMS5010BT-L3</t>
  </si>
  <si>
    <t>WI-PCMS5010BT-L3, управляемый коммутатор, PoE бюджет 370Вт, 8*2,5GE PoE, 2SFP+ 10G, Cloud</t>
  </si>
  <si>
    <t>https://ipmatika.kz/products/managed-l2/wi-tek-wi-pcms5010bt-l3/</t>
  </si>
  <si>
    <t>WI-PCMS528F-L3 v2</t>
  </si>
  <si>
    <t>WI-PCMS528F-L3 управляемый коммутатор, PoE бюджет 370Вт, 24GE PoE, 4SFP+ 10G, Cloud</t>
  </si>
  <si>
    <t>WI-PCMS554FP-L3</t>
  </si>
  <si>
    <t>WI-PCMS554FP-L3, управляемый PoE бюджет 800Вт, 48GE PoE, 6SFP+ 10G, Cloud</t>
  </si>
  <si>
    <t>https://ipmatika.kz/products/managed-l2/wi-tek-wi-pcms554fp-l3/</t>
  </si>
  <si>
    <t>WI-CFS6012-L3</t>
  </si>
  <si>
    <t>WI-CFS6012-L3, управляемый L3 коммутатор, 12(10G) SFP+, Cloud</t>
  </si>
  <si>
    <t>https://ipmatika.kz/products/kommutatory/wi-tek-wi-cfs6012-l3/</t>
  </si>
  <si>
    <t>AL3500B15-E6</t>
  </si>
  <si>
    <t>Avaya AL3500B15-E6 - Ethernet Routing Switch 3524GT-PWR+ with 24 10/100/1000 (802.3af/at) PoE ports &amp; 4 shared SFP ports</t>
  </si>
  <si>
    <t>IPMATIKA IGW1E1, 1*E1</t>
  </si>
  <si>
    <t>IPMATIKA IGW2E1, 2*E1</t>
  </si>
  <si>
    <t>FH3PB sale</t>
  </si>
  <si>
    <t>FH5PB sale</t>
  </si>
  <si>
    <t>Fanvil i20S IP-домофон, накладной, внешний, IP65, клавиатура</t>
  </si>
  <si>
    <t>https://ipmatika.kz/products/nastraivaemye-easy-smart/wi-tek-wi-pces306g-v2/</t>
  </si>
  <si>
    <t>https://ipmatika.kz/products/nastraivaemye-easy-smart/wi-tek-wi-pces310gf-v2/</t>
  </si>
  <si>
    <t>https://ipmatika.kz/products/nastraivaemye-easy-smart/wi-tek-wi-pces318gf-v2/</t>
  </si>
  <si>
    <t>https://ipmatika.kz/products/nastraivaemye-easy-smart/wi-tek-wi-pces326gf-v2/</t>
  </si>
  <si>
    <t>WI-PMS320GF Коммутатор управляемый L2 PoE 350Вт, порты 16 PoE GE + 2SFP</t>
  </si>
  <si>
    <t>S100</t>
  </si>
  <si>
    <t>S100, 100 (до 200) абонентов и 30 (до 60) вызовов, поддержка FXO, FXS, GSM, BRI</t>
  </si>
  <si>
    <t>IGW3210</t>
  </si>
  <si>
    <t>IGW4800</t>
  </si>
  <si>
    <t>IGW7200</t>
  </si>
  <si>
    <t>IGW9600</t>
  </si>
  <si>
    <t>IGW12000</t>
  </si>
  <si>
    <t>IGW14400</t>
  </si>
  <si>
    <t>IPMATIKA IGW3210 VoIP-шлюз, 32*FXO</t>
  </si>
  <si>
    <t>IPMATIKA IGW14400 VoIP-шлюз, 144*FXS</t>
  </si>
  <si>
    <t>IPMATIKA IGW12000 VoIP-шлюз, 120*FXS</t>
  </si>
  <si>
    <t>IPMATIKA IGW9600 VoIP-шлюз, 96*FXS</t>
  </si>
  <si>
    <t>IPMATIKA IGW7200 VoIP-шлюз, 72*FXS</t>
  </si>
  <si>
    <t>IPMATIKA IGW4800 VoIP-шлюз, 48*FXS</t>
  </si>
  <si>
    <t>IGW12000, 120*FXS</t>
  </si>
  <si>
    <t>IGW14400, 144*FXS</t>
  </si>
  <si>
    <t>IGW3210, 32*FXO</t>
  </si>
  <si>
    <t>IGW4800, 48*FXS</t>
  </si>
  <si>
    <t>IGW7200, 72*FXS</t>
  </si>
  <si>
    <t>IGW9600, 96*FXS</t>
  </si>
  <si>
    <t>https://ipmatika.kz/products/opticheskie-moduli/wi-sfp10l-25g-20km-i/</t>
  </si>
  <si>
    <t>https://ipmatika.kz/products/opticheskie-moduli/wi-sfp20l-25g-20km-i/</t>
  </si>
  <si>
    <t>https://ipmatika.kz/products/opticheskie-moduli/wi-sfp10l-20km-i/</t>
  </si>
  <si>
    <t>https://ipmatika.kz/products/opticheskie-moduli/wi-sfp10l-3km-i/</t>
  </si>
  <si>
    <t>https://ipmatika.kz/products/opticheskie-moduli/wi-sfp10s-20km-i/</t>
  </si>
  <si>
    <t>https://ipmatika.kz/products/opticheskie-moduli/wi-sfp10s-3km-i/</t>
  </si>
  <si>
    <t>https://ipmatika.kz/products/opticheskie-moduli/wi-sfp20l-20km-i/</t>
  </si>
  <si>
    <t>https://ipmatika.kz/products/opticheskie-moduli/wi-sfp21l-550-i/</t>
  </si>
  <si>
    <t>https://ipmatika.kz/products/opticheskie-moduli/wi-sfp30-i/</t>
  </si>
  <si>
    <t>https://ipmatika.kz/products/opticheskie-moduli/wi-sfp30-10g-I/</t>
  </si>
  <si>
    <t>Status</t>
  </si>
  <si>
    <t>VT1000 USB old</t>
  </si>
  <si>
    <t>https://ipmatika.kz/products/promyshlennnye-kommutatory-poe-/wi-tek-sp3006f-bt/</t>
  </si>
  <si>
    <t>https://ipmatika.kz/products/promyshlennnye-kommutatory-poe-/wi-tek-sp3006fm/</t>
  </si>
  <si>
    <t>https://ipmatika.kz/products/promyshlennnye-kommutatory-poe-/wi-tek-sp3010f-bt/</t>
  </si>
  <si>
    <t>https://ipmatika.kz/products/promyshlennnye-kommutatory-poe-/wi-tek-sp3010fm/</t>
  </si>
  <si>
    <t>https://ipmatika.kz/products/promyshlennnye-kommutatory-poe-/wi-tek-sp3018f/</t>
  </si>
  <si>
    <t>https://ipmatika.kz/products/promyshlennnye-kommutatory-poe-/wi-tek-sp3018fm-l2/</t>
  </si>
  <si>
    <t>https://ipmatika.kz/products/promyshlennnye-kommutatory-poe-/wi-tek-sp5012fm-l2/</t>
  </si>
  <si>
    <t>Yeastar S100, 100 (до 200) абонентов и 30 (до 60) вызовов, поддержка FXO, FXS, GSM, BRI</t>
  </si>
  <si>
    <t>VT Проводная гарнитура X140-D USB, Дуо, HD звук, индикаторы занятости 2 мик., USB</t>
  </si>
  <si>
    <t>S30852-H2714-R101</t>
  </si>
  <si>
    <t>N670IP PRO, базовая станция, синглсота DECT, Мини-мультисота DECT - до 3 БС, до 20 трубок. POE</t>
  </si>
  <si>
    <t>S30852-H2716-R101</t>
  </si>
  <si>
    <t>N870 IP PRO, базовая станция/DM, микросота DECT,1 DM- до 60 баз, до 250 трубок. POE,</t>
  </si>
  <si>
    <t>S30852-H2718-R101</t>
  </si>
  <si>
    <t>N870E IP PRO, базовая станция/DM,съемные вне. антенны, 1 DM - до 60 баз, до 250 трубок. POE</t>
  </si>
  <si>
    <t>S30852-H2976-R102</t>
  </si>
  <si>
    <t>R700H PRO, DECT-трубка, цвет. дисплей 2.4, фонарик, защита по IP65, HD-звук, виброопов., функции AML</t>
  </si>
  <si>
    <t>S30852-H2974-R102</t>
  </si>
  <si>
    <t>S700H PRO, DECT-трубка, цветной дисплей 2.4, защита по IP40, HD-звук, виброоп., функции AML</t>
  </si>
  <si>
    <t>S30852-H2975-R102</t>
  </si>
  <si>
    <t>SL800H PRO, DECT-трубка, цветной дисплей 2.4, премиальный дизайн, bluetooth, HD-звук, функции AML</t>
  </si>
  <si>
    <t>FH2UPR</t>
  </si>
  <si>
    <t>H2U отельный, красный, 2 аккаунта, PoE, без б/п</t>
  </si>
  <si>
    <t>https://ipmatika.kz/products/vnutrennie-sip-paneli/H2URI/</t>
  </si>
  <si>
    <t>VT1000-D RJ9(03) old</t>
  </si>
  <si>
    <t>VT1000 USB</t>
  </si>
  <si>
    <t>DS105</t>
  </si>
  <si>
    <t>Fanvil DS105, подставка для i506W, i507W, i57A</t>
  </si>
  <si>
    <t>https://ipmatika.kz/products/doorphones-aksessuary/Fanvil-DS105/</t>
  </si>
  <si>
    <t>i505</t>
  </si>
  <si>
    <t>Fanvil i505, без БП, Android, ответная часть для SIP-домофона</t>
  </si>
  <si>
    <t>https://ipmatika.kz/products/vnutrennie-sip-paneli/Fanvil-i505/</t>
  </si>
  <si>
    <t>i507W</t>
  </si>
  <si>
    <t>Fanvil i507W, без БП, Android, WiFi, ответная часть для SIP-домофона</t>
  </si>
  <si>
    <t>https://ipmatika.kz/products/vnutrennie-sip-paneli/Fanvil-i507W/</t>
  </si>
  <si>
    <t>TS-3402</t>
  </si>
  <si>
    <t>TS-3402 микрофон председатель/делегат встраиваемый</t>
  </si>
  <si>
    <t>TS-3421</t>
  </si>
  <si>
    <t>TS-3421 Удлинитель линии (для TS-3402)</t>
  </si>
  <si>
    <t>WI-BRKC135</t>
  </si>
  <si>
    <t>WI-BRKC135, кронштейн для монтажа беспроводных мостов</t>
  </si>
  <si>
    <t>https://ipmatika.kz/products/accessories/wi-tek-wi-brkc135/</t>
  </si>
  <si>
    <t>SP3006F промышленный неуправляемый PoE, 4GE+2SFP</t>
  </si>
  <si>
    <t>SP3006F-BT, промышленный неуправляемый PoE BT, 4GE+2SFP</t>
  </si>
  <si>
    <t>SP3006FM-L2, промышленный управлямый L2 PoE, 4GE+2SFP 2,5Gb</t>
  </si>
  <si>
    <t>SP3006FM, промышленный настраиваемый PoE, 4GE+2SFP</t>
  </si>
  <si>
    <t>SP3010F промышленный неуправляемый PoE, 8GE+2SFP</t>
  </si>
  <si>
    <t>SP3010F-BT, промышленный неуправляемый PoE BT, 8GE+2SFP</t>
  </si>
  <si>
    <t>SP3010FM, промышленный настраиваемый PoE, 8GE+2SFP</t>
  </si>
  <si>
    <t>SP3012FM-L2, промышленный управлямый L2, PoE BT, 8GE+4SFP 2,5Gb</t>
  </si>
  <si>
    <t>SP3018F, промышленный неуправляемый, PoE, 16GE+2SFP</t>
  </si>
  <si>
    <t>SP3018FM-L2, промышленный управляемый L2, PoE, 16GE+2SFP 2,5Gb</t>
  </si>
  <si>
    <t>SP5012FM-L2, промышленный управлямый L2, PoE, 8GE+4SFP 10Gb</t>
  </si>
  <si>
    <t>WI-PCES310GF-F, промышленный плоскопанельный настраиваемый, PoE, 8GE+2SFP</t>
  </si>
  <si>
    <t>WI-PCMS312GF-BT-I, промышленный управляемый L2, PoE BT, 8GE+4SFP, Cloud</t>
  </si>
  <si>
    <t>WI-PCES206-O</t>
  </si>
  <si>
    <t>WI-PCES206-O, Коммутатор уличный настраиваемый PoE 60Вт, порты 4FE PoE+2FE</t>
  </si>
  <si>
    <t>WI-PCES210G-O</t>
  </si>
  <si>
    <t>WI-PCES210G-O, Коммутатор уличный настраиваемый PoE 100Вт, порты 8FE PoE+2GE</t>
  </si>
  <si>
    <t>https://ipmatika.kz/products/ulichnye-4-8-poe/wi-tek-wi-pces210g-o/</t>
  </si>
  <si>
    <t>WI-PCES306G-O</t>
  </si>
  <si>
    <t>WI-PCES306G-O, Коммутатор гигабитный уличный настраиваемый PoE 60Вт, порты 4GE PoE+2GE</t>
  </si>
  <si>
    <t>WI-CGS5328-L3 управляемый коммутатор, 4SFP+ (10G), 8GE combo, 16SFP, Cloud</t>
  </si>
  <si>
    <t>Yealink WH62 Dual Portable UC Дуо, Беспроводная, HD звук, 120м DECT, Шумоподав, USB-адаптер</t>
  </si>
  <si>
    <t>https://ipmatika.kz/products/asepticheskie-telefony-dlya-chistykh-pomeshcheniy/J%26R-JR309-FK-SIP/</t>
  </si>
  <si>
    <t>SIP-колонки JR</t>
  </si>
  <si>
    <t>JRSP-SIP-01</t>
  </si>
  <si>
    <t>Громкоговоритель JRSP-SIP-01, PoE, БП, белый</t>
  </si>
  <si>
    <t>X210iO</t>
  </si>
  <si>
    <t>CP930W+W70B</t>
  </si>
  <si>
    <t>CP930W+W70B, беспроводной DECT + база W70B, экран 3,1'', звук HD, Bluetooth</t>
  </si>
  <si>
    <t>IPMATIKA IPM58, Видеотелефон, Цветной сенсорный экран, Андроид, без Wi-Fi и BT, без CAM50, без БП</t>
  </si>
  <si>
    <t>FJ7A</t>
  </si>
  <si>
    <t>J7A отельный, цветной сенсорный экран 7'', PoE, Android, WiFi, Bluetooth</t>
  </si>
  <si>
    <t>https://ipmatika.kz/products/hotel-phone/Fanvil-H7/</t>
  </si>
  <si>
    <t>Спрут-Информ CU/IP-1</t>
  </si>
  <si>
    <t>Спрут-Информ CU/IP-1, лицензия для оповещения по 1 одновременному VoIp-соединению (SIP)</t>
  </si>
  <si>
    <t>CP50</t>
  </si>
  <si>
    <t>CP50 (интеллектуальный спикерфон, USB, Bluetooth, VCH, 8 встроенных микрофонов, AMS 2 года)</t>
  </si>
  <si>
    <t>CTP18 no MS&amp;ZR</t>
  </si>
  <si>
    <t>CTP18 (cенсорная панель управления для терминалов Yealink, без MS&amp;ZR, AMS 2 года)</t>
  </si>
  <si>
    <t>VCC22 (Видеокамера FHD 12Х PTZ для VC800/880, AMS 2 года)</t>
  </si>
  <si>
    <t>UVC30 Room KZ</t>
  </si>
  <si>
    <t>UVC30 Room (USB-видеокамера 4k EPTZ для ПК/VP59, резкость 1-5 м., AMS 2 года)</t>
  </si>
  <si>
    <t>AMS-1YEAR-M600</t>
  </si>
  <si>
    <t>MB65-A001 no MS&amp;ZR</t>
  </si>
  <si>
    <t>MB65-A001 терминал ВКС (MeetingBoard с экраном 65", камерой и аудиосистемой, без MS&amp;ZR, AMS 2 года)</t>
  </si>
  <si>
    <t>MB86-A001 no MS&amp;ZR</t>
  </si>
  <si>
    <t>MB86-A001 терминал ВКС (MeetingBoard с экраном 86", камерой и аудиосистемой, без MS&amp;ZR, AMS 2 года)</t>
  </si>
  <si>
    <t>MS-C5372-FIPC-3105</t>
  </si>
  <si>
    <t>MS-C5372-FIPC, купол Pro c AI, 5Мпикс, 0.005лк, f=3-10.5мм, P-iris, ИК, IP67, IK10</t>
  </si>
  <si>
    <t>VT-LeatherCusionX140</t>
  </si>
  <si>
    <t>VT9200_Without</t>
  </si>
  <si>
    <t>BH72 Lite UC Black USB-C</t>
  </si>
  <si>
    <t>BH72 Lite UC Black USB-C, Беспроводная Bluetooth, HD звук, Зарядка проводная,Шумоподав., Черная</t>
  </si>
  <si>
    <t>UH35 Dual UC USB-C/A</t>
  </si>
  <si>
    <t>UH35 Dual UC USB-C/A Дуо, Проводная, HD звук, шумоподавление, LED-индикатор, USB-C/A</t>
  </si>
  <si>
    <t>A12</t>
  </si>
  <si>
    <t>Fanvil A12 IP-домофон, накладной, внешний, стальной корпус, IP66, IK10</t>
  </si>
  <si>
    <t>https://ipmatika.kz/products/audiodomofony/Fanvil-A12/</t>
  </si>
  <si>
    <t>i60</t>
  </si>
  <si>
    <t>Fanvil i60 IP-видеодомофон, накладной, IP65, 1 кнопка, Mifare</t>
  </si>
  <si>
    <t>https://ipmatika.kz/products/videodomofony/Fanvil-i60/</t>
  </si>
  <si>
    <t>i60K</t>
  </si>
  <si>
    <t>Fanvil i60K IP-видеодомофон, накладной, IP65, клавиатура, Mifare</t>
  </si>
  <si>
    <t>https://ipmatika.kz/products/videodomofony/Fanvil-i60K/</t>
  </si>
  <si>
    <t>PA2SO</t>
  </si>
  <si>
    <t>WI-CPE111-KIT комплект из двух преднастроенных точек доступа 802.11b/g/n, 2,4ГГц до 300Мбит/с,Cloud</t>
  </si>
  <si>
    <t>SFP+-10GE-LX-SM1310</t>
  </si>
  <si>
    <t>TG-NET</t>
  </si>
  <si>
    <t>МодульTG-NET SFP-10GE-LX-SM1310 (1шт)</t>
  </si>
  <si>
    <t>https://ipmatika.kz/products/shlyuzy-kontrollery/Fanvil-PA3/</t>
  </si>
  <si>
    <t>Yealink UH35 Mono UC Моно, Проводная, HD звук, шумоподавление, LED-индикатор, USB</t>
  </si>
  <si>
    <t>Yealink UH35 Dual UC USB-C/A Дуо, Проводная, HD звук, шумоподавление, LED-индикатор, USB-C/A</t>
  </si>
  <si>
    <t>AX83H</t>
  </si>
  <si>
    <t>AX83H, экран 2.4", Wi-Fi 6, виброоповещение, Bluetooth, 3.5 mm, Type-C, SNC, звук HD</t>
  </si>
  <si>
    <t>CU-7210; CU-7212, CU-7212_v2,</t>
  </si>
  <si>
    <t>Аппаратная часть для CU-7212</t>
  </si>
  <si>
    <t>Аппаратная часть для CU-7212_v2</t>
  </si>
  <si>
    <t>CU-7212LN-v2</t>
  </si>
  <si>
    <t>CU-7212LN-v2, поддерживает установку от 1 до 10-ти интерфейсных мезонинов</t>
  </si>
  <si>
    <t>CU-7212LN/Е1-4-v2</t>
  </si>
  <si>
    <t>CU-7212LN/Е1-4-v2, поддерживает 4 цифровых потока Е1  (ISDN PRI).</t>
  </si>
  <si>
    <t>CU-7212M-CM/RES/2Tb-v2</t>
  </si>
  <si>
    <t>CU-7212M-CM/RES/2Tb-v2, отвечает за программное управление всеми сервисами и функциями АГАТ CU</t>
  </si>
  <si>
    <t>CU-7212MB-V2 (Base)</t>
  </si>
  <si>
    <t>CU-7212MB-V2 (Base), до 1024 абонентов, до 120 одновр. вызовов,до 120 FXS,FXO, 40 DPN, 4Е1</t>
  </si>
  <si>
    <t>CU-7212MT-V2 (Standart)</t>
  </si>
  <si>
    <t>CU-7212MT-V2 (Standart), до 3072 абонентов, до 240 одновр. вызовов,до 160 FXS,FXO, 80 DPN, 8Е1</t>
  </si>
  <si>
    <t>CU-7212MЕ-V2 (Enterprise)</t>
  </si>
  <si>
    <t>CU-7212MЕ-V2 (Enterprise) до 6000 абонентов, до 500 одновр. вызовов,до 240 FXS,FXO,120DPN, 12Е1</t>
  </si>
  <si>
    <t>CU-7212PWR/RES-v2</t>
  </si>
  <si>
    <t>CU-7212PWR/RES-v2, Дополнительный БП для резервирования электропитания “АГАТ CU-7212PWR</t>
  </si>
  <si>
    <t>CU-7212SB-V2 (Base)</t>
  </si>
  <si>
    <t>CU-7212SE-V2 (Enterprise)</t>
  </si>
  <si>
    <t>CU-7212SE-V2 (Enterprise), до 6000 абонентов, до 500 одновр. вызовов,до 80 FXS,FXO, 40 DPN, 4Е1</t>
  </si>
  <si>
    <t>CU-7212ST-V2 (Standart)</t>
  </si>
  <si>
    <t>CU-7212ST-V2 (Standart), до 3072 абонентов, до 120 одновр. вызовов,до 80 FXS,FXO, 40 DPN, 4Е1</t>
  </si>
  <si>
    <t>CU-7217LN/Е1-2-v2</t>
  </si>
  <si>
    <t>CU-7217LN/Е1-2-v2, поддерживает 2 цифровых потока Е1  (ISDN PRI).</t>
  </si>
  <si>
    <t>АГАТ CU-7212M-SW/RES-v2</t>
  </si>
  <si>
    <t>АГАТ CU-7212M-SW/RES-v2, предназначен для расширения LAN с 2-х до 4-х для подключения к IP сети</t>
  </si>
  <si>
    <t>Дополнительные платы расширения(для CU-7210,CU-7212, CU-7212_v2</t>
  </si>
  <si>
    <t>Программные опции для CU-7210; CU-7212, CU-7212_v2</t>
  </si>
  <si>
    <t>Спрут/CU-1</t>
  </si>
  <si>
    <t>Спрут/CU-1, на запись 1 канала IP, FXS, FXOM или системного телефона (DPN)</t>
  </si>
  <si>
    <t>Спрут/CU-10</t>
  </si>
  <si>
    <t>Спрут/CU-10, на запись 10 каналов IP, FXS, FXOM или системного телефона (DPN)</t>
  </si>
  <si>
    <t>Спрут/CU-100</t>
  </si>
  <si>
    <t>Спрут/CU-100, на запись 100 каналов IP, FXS, FXOM или системного телефона (DPN)</t>
  </si>
  <si>
    <t>Спрут/CU-25</t>
  </si>
  <si>
    <t>Спрут/CU-25, на запись 25 каналов IP, FXS, FXOM или системного телефона (DPN)</t>
  </si>
  <si>
    <t>Спрут/CU-30 (Е1)</t>
  </si>
  <si>
    <t>Спрут/CU-30 (Е1), на запись одного цифрового потока Е1 (30 транков).</t>
  </si>
  <si>
    <t>Спрут/CU-50</t>
  </si>
  <si>
    <t>Спрут/CU-50, на запись 50 каналов IP, FXS, FXOM или системного телефона (DPN)</t>
  </si>
  <si>
    <t>ПО Агат CU DS</t>
  </si>
  <si>
    <t>Опция Агат CU DS/client (CU-7210/14)</t>
  </si>
  <si>
    <t>Опция Агат CU DS/client (CU-7210/14), на 1 устройство Агат CU DS/client</t>
  </si>
  <si>
    <t>Опция Агат CU DS/client (CU-7212)</t>
  </si>
  <si>
    <t>Опция Агат CU DS/client (CU-7212), на 1 устройство Агат CU DS/client</t>
  </si>
  <si>
    <t>Опция Агат CU DS/listening</t>
  </si>
  <si>
    <t>Опция Агат CU DS/listening,  для  прослушивания разговоров в реальном времени на удалённых IP-АТС</t>
  </si>
  <si>
    <t>Серверное ПО Агат CU DS-PBX</t>
  </si>
  <si>
    <t>Серверное ПО Агат CU DS-PBX, обеспечивает сбор и отслеживание параметров подключённых в сеть IP-АТС</t>
  </si>
  <si>
    <t>Мезонин MU32-FXOM-8</t>
  </si>
  <si>
    <t>Мезонин MU32-FXOM-8, 8 внешних аналоговых линий</t>
  </si>
  <si>
    <t>ПО Агат CU DS для Спрут8\7</t>
  </si>
  <si>
    <t>Опция Агат CU DS/client/PC/20p</t>
  </si>
  <si>
    <t>Опция Агат CU DS/client/PC/20p, обеспечивает возможность подключения до 20 шт.комплексов Ольха</t>
  </si>
  <si>
    <t>Опция Агат CU DS/client/SR-4000/5p</t>
  </si>
  <si>
    <t>Опция Агат CU DS/client/SR-4000/5p, беспечивает возможность подключения до 5 шт. Спрут SR-4000</t>
  </si>
  <si>
    <t>Опция Агат CU DS/client/SR-500/ SR-1000/10p</t>
  </si>
  <si>
    <t>Опция Агат CU DS/client/SR-500/ SR-1000/10p, подключение до 10 шт. Спрут SR-1000/500</t>
  </si>
  <si>
    <t>Серверное ПО Агат CU DS-REC</t>
  </si>
  <si>
    <t>Серверное ПО Агат CU DS-REC, обеспечивает сбор данных и мониторинг работы  системы записи Спрут-8/7</t>
  </si>
  <si>
    <t>АПК Спрут-Информ CU Ultimate/2Tb/2U</t>
  </si>
  <si>
    <t>Спрут-Информ CU/HASP-ключ</t>
  </si>
  <si>
    <t>Спрут-Информ CU/HASP-ключ, Аппаратный ключ защиты лицензий (HASP-ключ).</t>
  </si>
  <si>
    <t>UVC86-VCS Edition</t>
  </si>
  <si>
    <t>UVC86-VCS Edition USB-видеокамера (4k, 12X, PTZ, наведение на докладчика или группу, AMS 2 года)</t>
  </si>
  <si>
    <t>Аудиоустройства для переговорных</t>
  </si>
  <si>
    <t>MCore Pro-NonOS</t>
  </si>
  <si>
    <t>MCore Pro-NonOS мини-ПК (для терминалов ВКС, AMS 2 года)</t>
  </si>
  <si>
    <t>PVT140-0010</t>
  </si>
  <si>
    <t>PVT140-0010 (видеобар с встроенными кодеком, камерой, микрофонами и саундбаром, VCR11, AMS 2 года)</t>
  </si>
  <si>
    <t>OPS-W02-LINUX</t>
  </si>
  <si>
    <t>OPS-W02-LINUX (процессорный модуль расширения Linux для MeetingBoard, AMS 2 года)</t>
  </si>
  <si>
    <t>WH64 Dual UC Дуо, Беспроводная, HD звук, 160м DECT, Bluetooth, Шумоподав,</t>
  </si>
  <si>
    <t>WH64 Hybrid Dual UC</t>
  </si>
  <si>
    <t>WH64 Hybrid Dual UC, Беспроводная, HD звук, 160м DECT, Шумоподав, USB-адаптер</t>
  </si>
  <si>
    <t>WH64 Hybrid Mono UC</t>
  </si>
  <si>
    <t>WH64 Hybrid Mono UC, Беспроводная, HD звук, 160м DECT, Шумоподав, USB-адаптер</t>
  </si>
  <si>
    <t>WH64 Mono UC</t>
  </si>
  <si>
    <t>WH64 Mono UC Моно, Беспроводная, HD звук, 160м DECT, Bluetooth, Шумоподав,</t>
  </si>
  <si>
    <t>UH35 Mono UC USB-C/A</t>
  </si>
  <si>
    <t>UH35 Mono UC USB-C/A Моно, Проводная, HD звук, шумоподавление, LED-индикатор, USB-C/A</t>
  </si>
  <si>
    <t>EX101O</t>
  </si>
  <si>
    <t>TS-9232</t>
  </si>
  <si>
    <t>TS-9232 Разветвитель последовательного порта RS-232, 1 вход, 8 выходов</t>
  </si>
  <si>
    <t>TS-0300MS</t>
  </si>
  <si>
    <t>TS-0300MS, цифровой контроллер для беспроводных конференц-систем</t>
  </si>
  <si>
    <t>AC-121</t>
  </si>
  <si>
    <t>Qbic AC-121, Врезное крепление для скрытой установки TD-1070</t>
  </si>
  <si>
    <t>https://ipmatika.kz/products/aksessuary-dlya-panelnykh-kompyuterov/ac-121/</t>
  </si>
  <si>
    <t>MS-1070</t>
  </si>
  <si>
    <t>Qbic MS-1070, настольная подставка TD-1070 с органайзером проводов</t>
  </si>
  <si>
    <t>WI-AP217-Lite v2</t>
  </si>
  <si>
    <t>WI-AP217-Lite точка доступа потолочная Wi-Fi 5 (802.11AC), PoE, до 100 клиентов</t>
  </si>
  <si>
    <t>https://ipmatika.kz/products/wifi-smb/wi-tek-wi-ap217-lite-v2/</t>
  </si>
  <si>
    <t>WI-AP218AX v2</t>
  </si>
  <si>
    <t>WI-AP218AX AX1800 точка доступа c поддержкой PoE, Wi-Fi 6 (802.11AX)</t>
  </si>
  <si>
    <t>WI-AP218AX-Lite v2</t>
  </si>
  <si>
    <t>WI-AP218AX-Lite точка доступа c поддержкой PoE, Wi-Fi 6 (802.11AX)</t>
  </si>
  <si>
    <t>WI-AP219AX точка доступа потолочная Wi-Fi 6 (802.11AX), PoE, до 500 клиентов</t>
  </si>
  <si>
    <t>WI-AP219AX-Lite v2</t>
  </si>
  <si>
    <t>WI-AP219AX-Lite точка доступа потолочная Wi-Fi 6 (802.11AX), PoE, до 150 клиентов</t>
  </si>
  <si>
    <t>https://ipmatika.kz/products/wifi-smb/wi-tek-wi-ap219ax-lite-v2/</t>
  </si>
  <si>
    <t>WI-AP417P точка доступа Wi-Fi 5 (802.11aс) серии Project для встраивания в стену, PoE, 4GE</t>
  </si>
  <si>
    <t>JREX103-CB-SIP, без крышки, трубка, без клавиатуры и кнопки вызова, PoE, БП</t>
  </si>
  <si>
    <t>JREX106-A01-CB</t>
  </si>
  <si>
    <t>JREX106-A01-CB, с крышкой, аналоговый</t>
  </si>
  <si>
    <t>JREX106-A01</t>
  </si>
  <si>
    <t>JREX106-A01, клавиатура, с крышкой, аналоговый</t>
  </si>
  <si>
    <t>JREX106-A03-CB</t>
  </si>
  <si>
    <t>JREX106-A03-CB, без крышки, трубка, без клавиатуры и кнопки вызова, аналоговый</t>
  </si>
  <si>
    <t>JREX106-A03</t>
  </si>
  <si>
    <t>JREX106-A03, клавиатура, без крышки, аналоговый</t>
  </si>
  <si>
    <t>JREX106-CB-SIP, без клавиатуры, без крышки, БП</t>
  </si>
  <si>
    <t>JR103-CB-L, без клавиатуры, без крышки, маячок, желтый, аналоговый</t>
  </si>
  <si>
    <t>JR103-FK-Y-HB, полная клавиатура, маячок, громкоговоритель, без крышки, желтый, аналоговый</t>
  </si>
  <si>
    <t>JR101-FK-L, клавиатура, маячок, с крышкой, желтый, аналоговый</t>
  </si>
  <si>
    <t>JR202-CB</t>
  </si>
  <si>
    <t>JR202-CB, без кнопок, серый, аналоговый</t>
  </si>
  <si>
    <t>JR211-CB, накладной, без клавиатуры, аналоговый</t>
  </si>
  <si>
    <t>JR201-FK-VC, клавиатура, накладной, стальной, аналоговый</t>
  </si>
  <si>
    <t>JR201-FK</t>
  </si>
  <si>
    <t>JR201-FK, клавиатура, накладной, серый, аналоговый</t>
  </si>
  <si>
    <t>JR204-FK</t>
  </si>
  <si>
    <t>JR204-FK, клавиатура, дисплей, накладной, стальной, аналоговый</t>
  </si>
  <si>
    <t>https://ipmatika.kz/products/analogovye-telefony/jr-jr204-fk/</t>
  </si>
  <si>
    <t>JR206-FK-4G</t>
  </si>
  <si>
    <t>JR206-FK-4G, клавиатура, накладной, БП</t>
  </si>
  <si>
    <t>JR211-FK, клавиатура, накладной, аналоговый</t>
  </si>
  <si>
    <t>JR212-FK-SIP, клавиатура, накладной, PoE, БП, LCD-экран, серый</t>
  </si>
  <si>
    <t>JR309-FK-LCD</t>
  </si>
  <si>
    <t>JR309-FK-LCD, клавиатура, врезной, стальной, экран, аналоговый</t>
  </si>
  <si>
    <t>JREX103, без крышки, без клавиатуры, красный, аналоговый, образец</t>
  </si>
  <si>
    <t>https://ipmatika.kz/products/wifi-smb/wi-tek-wi-ap218ax-v2/</t>
  </si>
  <si>
    <t>https://ipmatika.kz/products/wifi-smb/wi-tek-wi-ap218ax-lite-v2/</t>
  </si>
  <si>
    <t>https://ipmatika.kz/products/wifi-smb/wi-tek-wi-ap417P/</t>
  </si>
  <si>
    <t>P520-HMM</t>
  </si>
  <si>
    <t>P520 HMM License, Hotel Management Module (бессрочная)</t>
  </si>
  <si>
    <t>P550-HMM</t>
  </si>
  <si>
    <t>P550 HMM License, Hotel Management Module (бессрочная)</t>
  </si>
  <si>
    <t>P560-HMM</t>
  </si>
  <si>
    <t>P560 HMM License, Hotel Management Module (бессрочная)</t>
  </si>
  <si>
    <t>P570-HMM</t>
  </si>
  <si>
    <t>P570 HMM License, Hotel Management Module (бессрочная)</t>
  </si>
  <si>
    <t>https://ipmatika.kz/products/ulichnye-4-8-poe/wi-tek-wi-pces306g-o/</t>
  </si>
  <si>
    <t>MCoreKit-C5-MS KZ</t>
  </si>
  <si>
    <t>A201</t>
  </si>
  <si>
    <t>Fanvil A201, SIP-громкоговоритель, PoE, встраиваемый</t>
  </si>
  <si>
    <t>https://ipmatika.kz/products/sip-opoveshchenie/Fanvil-A201/</t>
  </si>
  <si>
    <t>A233</t>
  </si>
  <si>
    <t>https://ipmatika.kz/products/sip-opoveshchenie/Fanvil-A233/</t>
  </si>
  <si>
    <t>W75 mini MC (база W75B+контроллер W75DM), мини микросота DECT, до 3 баз, до 20 устр, до 20 выз, PoE</t>
  </si>
  <si>
    <t>Fanvil WB108, крепление на стену для Fanvil H1</t>
  </si>
  <si>
    <t>Wall mount SIP-T41S/T42S/T43U /T40G(P)</t>
  </si>
  <si>
    <t>CU-7210-FT</t>
  </si>
  <si>
    <t>CU-7210-FT, для  охлаждения шасси  (вентиляция)</t>
  </si>
  <si>
    <t>CU-7210CM/SSD2Tb</t>
  </si>
  <si>
    <t>CU-7210CM/SSD2Tb, отвечает за программное управление всеми сервисами и функциями</t>
  </si>
  <si>
    <t>SMDR-опция</t>
  </si>
  <si>
    <t>SMDR-опция, Опция для обработки SMDR (CDR) протокола</t>
  </si>
  <si>
    <t>Модуль распознования речи Спрут/ASR-1, Модуль интеллектуальной аудио-аналитики на 1 зап. канал.</t>
  </si>
  <si>
    <t>Модуль распознования речи Спрут/ASR-10, Модуль интеллектуальной аудио-аналитики на 10 зап. каналов.</t>
  </si>
  <si>
    <t>Модуль распознования речи Спрут/ASR-10/Cloud-30, модуль инт. аудио-аналитики на 10 зап. каналов</t>
  </si>
  <si>
    <t>Модуль распознования речи Спрут/ASR-100, Модуль интеллектуальной аудио-аналитики на 100 зап. каналов</t>
  </si>
  <si>
    <t>Модуль распознования речи Спрут/ASR-100/Cloud-30, модуль инт. аудио-аналитики на 100 зап. каналов</t>
  </si>
  <si>
    <t>Модуль распознования речи Спрут/ASR-30, Модуль интеллектуальной аудио-аналитики на 30 зап. каналов.</t>
  </si>
  <si>
    <t>Модуль распознования речи Спрут/ASR-5, Модуль интеллектуальной аудио-аналитики на 5 зап. каналов.</t>
  </si>
  <si>
    <t>Модуль распознования речи Спрут/ASR-50, Модуль интеллектуальной аудио-аналитики на 50 зап. каналов.</t>
  </si>
  <si>
    <t>Модуль распознования речи Спрут/ASR-50/Cloud-30, модуль инт. аудио-аналитики на 100 зап. каналов</t>
  </si>
  <si>
    <t>MTP30</t>
  </si>
  <si>
    <t>MTP30 (cенсорная панель управления для MCore и OPS, AMS-2 года)</t>
  </si>
  <si>
    <t>CM50</t>
  </si>
  <si>
    <t>CM50 (потолочный микрофонный массив, Dante, 8-зон,127 микрофонов для терминалов Yealink, AMS 2-года)</t>
  </si>
  <si>
    <t>CS10-D</t>
  </si>
  <si>
    <t>CS10-D (потолочный Dante-громкоговоритель SkySound для терминалов Yealink, AMS 2-года)</t>
  </si>
  <si>
    <t>TV-X65A</t>
  </si>
  <si>
    <t>WG110-G</t>
  </si>
  <si>
    <t>WG110-Z</t>
  </si>
  <si>
    <t>WG110-ZT</t>
  </si>
  <si>
    <t>WG138-G</t>
  </si>
  <si>
    <t>WG138-GT</t>
  </si>
  <si>
    <t>WG138-Z</t>
  </si>
  <si>
    <t>WG138-ZT</t>
  </si>
  <si>
    <t>WG165-G</t>
  </si>
  <si>
    <t>WG165-GT</t>
  </si>
  <si>
    <t>WG165-Z</t>
  </si>
  <si>
    <t>WG165-ZT</t>
  </si>
  <si>
    <t>WG220-G</t>
  </si>
  <si>
    <t>WG220-Z</t>
  </si>
  <si>
    <t>BXT-512_DT-SR</t>
  </si>
  <si>
    <t>ПК BXT-512 в комплекте с ПО DoorTablet Standard Server Win IoT</t>
  </si>
  <si>
    <t>UCl-1070</t>
  </si>
  <si>
    <t>UtiClock</t>
  </si>
  <si>
    <t>Система бронирования переговорных UtiClock 1070 10" FHD, Android 11, 1xLAN (POE), 2xUSB, 1xmicroUSB</t>
  </si>
  <si>
    <t>UCl-1060B/10'</t>
  </si>
  <si>
    <t>Система бронирования переговорных комнат UtiClock 1060 10” HD, Android 10, 1xLAN (POE), 2xUSB</t>
  </si>
  <si>
    <t>Настраиваемые PoE-коммутаторы 100M/1000M серии Easy Smart</t>
  </si>
  <si>
    <t>WI-PCES218GF, настраиваемый PoE 250Вт, 16FE PoE + 2 Combo GE/SFP, Easy Smart</t>
  </si>
  <si>
    <t>WI-PCES226GF, настраиваемый PoE 280Вт, 24FE PoE + 2Combo GE/SFP, Easy Smart</t>
  </si>
  <si>
    <t>JR301-2B-IW-SIP, 2 кнопки, врезной, PoE, БП, стальной</t>
  </si>
  <si>
    <t>JR301-2B-SIP</t>
  </si>
  <si>
    <t>JR301-2B-SIP, 2 кнопки, накладной, PoE, БП, стальной</t>
  </si>
  <si>
    <t>https://ipmatika.kz/products/vyzyvnye-paneli/jr-jr301-2b-sip/</t>
  </si>
  <si>
    <t>JR301-SC-SIP</t>
  </si>
  <si>
    <t>JR301-SC-SIP, 1 кнопка, автодозвон, накладной, PoE, БП, стальной</t>
  </si>
  <si>
    <t>https://ipmatika.kz/products/vyzyvnye-paneli/jr-jr301-sc-sip/</t>
  </si>
  <si>
    <t>JR313-SC-4G</t>
  </si>
  <si>
    <t>JR313-SC-4G, 1 кнопка, автодозвон, накладной, БП</t>
  </si>
  <si>
    <t>https://ipmatika.kz/products/analogovye-vyzyvnye-paneli/jr-jr313-sc/</t>
  </si>
  <si>
    <t>JR313-SC-SIP</t>
  </si>
  <si>
    <t>JR313-SC-SIP, 1 кнопка, автодозвон, накладной, БП</t>
  </si>
  <si>
    <t>JR505-SC-SIP, 1 кнопка, накладной, PoE, БП, стальной</t>
  </si>
  <si>
    <t>ж). Колонны срочного вызова</t>
  </si>
  <si>
    <t>JR321-SC-SIP</t>
  </si>
  <si>
    <t>JR321-SC-SIP, 1 кнопка, колонна, LED индикатор, PoE, БП, синяя</t>
  </si>
  <si>
    <t>https://ipmatika.kz/products/kolonny-vyzova/J%26R-JR321-SC-SIP/</t>
  </si>
  <si>
    <t>JR306-SC-4G, 1 кнопка, БП</t>
  </si>
  <si>
    <t>JR306-SC-SIP, 1 кнопка, PoE, БП</t>
  </si>
  <si>
    <t>2-Wire коммутаторы</t>
  </si>
  <si>
    <t>PN1</t>
  </si>
  <si>
    <t>PN1, SIP-шлюз для подключения IP-телефонов по двухжильному проводу</t>
  </si>
  <si>
    <t>https://ipmatika.kz/products/2-wire-shlyuzy/fanvil-pn1/</t>
  </si>
  <si>
    <t>PN24</t>
  </si>
  <si>
    <t>PN24, SIP-шлюз для подключения IP-телефонов по двухжильному проводу</t>
  </si>
  <si>
    <t>https://ipmatika.kz/products/2-wire-shlyuzy/fanvil-pn24/</t>
  </si>
  <si>
    <t>PN8</t>
  </si>
  <si>
    <t>PN8, SIP-шлюз для подключения IP-телефонов по двухжильному проводу</t>
  </si>
  <si>
    <t>https://ipmatika.kz/products/2-wire-shlyuzy/fanvil-pn8/</t>
  </si>
  <si>
    <t>FH12WIRE</t>
  </si>
  <si>
    <t>H1-2 Wire отельный, 2 аккаунта, без экрана, б/п</t>
  </si>
  <si>
    <t>https://ipmatika.kz/products/hotel-phone/fanvil-h1-2-wire/</t>
  </si>
  <si>
    <t>Yealink AX83H, экран 2.4", Wi-Fi 6, виброоповещение, Bluetooth, 3.5 mm, Type-C, SNC, звук HD</t>
  </si>
  <si>
    <t>Yealink BTH58 беспроводная Bluetooth-трубка для SIP-T58W/MP58</t>
  </si>
  <si>
    <t>FH603W</t>
  </si>
  <si>
    <t>H603W отельный, 2 аккаунта, Wi-Fi-трубка, б/п</t>
  </si>
  <si>
    <t>https://ipmatika.kz/products/hotel-phone/Fanvil-H603W/</t>
  </si>
  <si>
    <t>АГАТ CU-7214CM/120VoIp/2Tb</t>
  </si>
  <si>
    <t>АГАТ CU-7214CM/120VoIp/2Tb, модуль управления АГАТ CU-7214CM</t>
  </si>
  <si>
    <t>АГАТ CU-7214CM/500VoIp/2Tb</t>
  </si>
  <si>
    <t>АГАТ CU-7214CM/500VoIp/2Tb, модуль управления АГАТ CU-7214CM</t>
  </si>
  <si>
    <t>PSU-48V/0.7A</t>
  </si>
  <si>
    <t>YLPS480700C (Адаптер электропитания PSU-48V/0.7A для VC800/VC880)</t>
  </si>
  <si>
    <t>PSU-48V/2A-AC(1.8M)/DC6.5(2M)</t>
  </si>
  <si>
    <t>YLPS482000C (Адаптер электропитания PSU-48V/2A-AC(1.8M)/DC6.5(2M) для терминалов Yealink)</t>
  </si>
  <si>
    <t>MB-FS-P650T</t>
  </si>
  <si>
    <t>MB-FS-P650T (мобильная, напольная стойка, с полкой, для MeetingBoard 65 Pro)</t>
  </si>
  <si>
    <t>MB-FS-P750T</t>
  </si>
  <si>
    <t>MB-FS-P750T (мобильная, напольная стойка, с полкой, для MeetingBoard 75 Pro)</t>
  </si>
  <si>
    <t>MB-FS-P860T</t>
  </si>
  <si>
    <t>MB-FS-P860T (мобильная, напольная стойка, с полкой, для MeetingBoard 86 Pro)</t>
  </si>
  <si>
    <t>VT FLOW</t>
  </si>
  <si>
    <t>ITC TV-810S, FullHD адаптер беспроводный для информационных панелей iHUB</t>
  </si>
  <si>
    <t>ITC TV-810S4K, 4K адаптер беспроводный для информационных панелей iHUB</t>
  </si>
  <si>
    <t>ITC TV-8205, OPS модуль, процессор I5 (6 ядер), DDR4 8 ГБ, SSD 256 ГБ</t>
  </si>
  <si>
    <t>ITC TV-8207, OPS модуль, процессор I7 (8 ядер), DDR4 8 ГБ, SSD 256 ГБ</t>
  </si>
  <si>
    <t>ITC TV-820SP, SMART PEN гироскопический стилус/презентер для информационной панели</t>
  </si>
  <si>
    <t>ITC TV-820W, FullHD адаптер беспроводный для информационных панелей на android и windows</t>
  </si>
  <si>
    <t>ITC TV-8305E, OPS модуль, процессор I5 (4 ядра), DDR4 8 ГБ, SSD 128 ГБ</t>
  </si>
  <si>
    <t>TV-LD110</t>
  </si>
  <si>
    <t>ITC TV-LD110 Мобильная напольная стойка для LED-панелей WG110</t>
  </si>
  <si>
    <t>TV-LD138</t>
  </si>
  <si>
    <t>ITC TV-LD138 Мобильная напольная стойка для LED-панелей WG138</t>
  </si>
  <si>
    <t>TV-LD165</t>
  </si>
  <si>
    <t>ITC TV-LD165 Мобильная напольная стойка для LED-панелей WG165</t>
  </si>
  <si>
    <t>ITC TV-65820, 65'' 4K интерактивная панель 4core A55 2core Mali-G52MP2, 4GB, 32GB, Android 11</t>
  </si>
  <si>
    <t>ITC TV-65830E, 65'' 4K IPS интерактивная панель Quad core A55 GPU Mali-G31MP2, 4GB, 32GB, Android 11</t>
  </si>
  <si>
    <t>ITC TV-75820, 75'' 4K интерактивная панель 4core A55 2core Mali-G52MP2, 4GB, 32GB, Android 11</t>
  </si>
  <si>
    <t>ITC TV-75830E, 75'' 4K IPS интерактивная панель Quad core A55 GPU Mali-G31MP2, 4GB, 32GB, Android 11</t>
  </si>
  <si>
    <t>ITC TV-86820, 86'' 4K интерактивная панель 4core A55 2core Mali-G52MP2, 4GB, 32GB, Android 11</t>
  </si>
  <si>
    <t>ITC TV-86830E, 86'' 4K IPS интерактивная панель Quad core A55 GPU Mali-G31MP2, 4GB, 32GB, Android 11</t>
  </si>
  <si>
    <t>ITC TV-98820, 98'' 4K интерактивная панель 4core A55 2core Mali-G52MP2, 4GB, 32GB, Android 11</t>
  </si>
  <si>
    <t>ITC TV-X8165 (TV-X65A), 65'' 4K интерактивная панель iHUB Win10 i3 8G+128G без cam/mic</t>
  </si>
  <si>
    <t>ITC TV-X8175 (TV-X75A), 75'' 4K интерактивная панель iHUB Win10 i3 8G+128G без cam/mic</t>
  </si>
  <si>
    <t>ITC TV-X8186 (TV-X86A), 86'' 4K интерактивная панель iHUB Win10 i3 8G+128G без cam/mic</t>
  </si>
  <si>
    <t>ITC TV-X8198 (TV-X98A), 98'' 4K интерактивная панель iHUB Win10 i3 8G+128G без cam/mic</t>
  </si>
  <si>
    <t>ITC WG110-ZT, 110'' Touch, ITCLED, SMD1.25, 800кд/м2, 4*A55, 2*GPU, 4Gb, 32Gb, And11, Win опц</t>
  </si>
  <si>
    <t>ITC WG138-GT, 138'' Touch, NationstarLED, SMD1.588, 800кд/м2, 4*A55, 2*GPU, 4-32G, And11, Win опц</t>
  </si>
  <si>
    <t>ITC WG138-ZT, 138'' Touch, ITCLED, SMD1.588, 800кд/м2, 4*A55, 2*GPU, 4Gb, 32Gb, And11, Win опц</t>
  </si>
  <si>
    <t>ITC WG165-GT, 165'', Touch, NationstarLED, SMD2.0, 800кд/м2, 4*A55, 2*GPU, 4-32Gb, And11, Win опц</t>
  </si>
  <si>
    <t>ITC WG165-ZT, 165'' Touch, ITCLED, SMD2.0, 800кд/м2, 4core A55, 2core GPU, 4Gb, 32Gb, And11, Win опц</t>
  </si>
  <si>
    <t>ITC WG110-G, 110'' NationstarLED, SMD1.25, 800кд/м2, 4core A55, 2core GPU, 4Gb, 32Gb, And11</t>
  </si>
  <si>
    <t>ITC WG110-Z, 110'' ITCLED, SMD1.25, 800кд/м2, 4core A55, 2core GPU, 4Gb, 32Gb, And11</t>
  </si>
  <si>
    <t>ITC WG138-G, 138'' NationstarLED, SMD1.588, 800кд/м2, 4core A55, 2core GPU, 4Gb, 32Gb, And11</t>
  </si>
  <si>
    <t>ITC WG138-Z, 138'' ITCLED, SMD1.588, 800кд/м2, 4core A55, 2core GPU, 4Gb, 32Gb, And11</t>
  </si>
  <si>
    <t>ITC WG165-G, 165'' NationstarLED, SMD2.0, 800кд/м2, 4core A55, 2core GPU, 4Gb, 32Gb, And11</t>
  </si>
  <si>
    <t>ITC WG165-Z, 165'' ITCLED, SMD2.0, 800кд/м2, 4core A55, 2core GPU, 4Gb, 32Gb, And11</t>
  </si>
  <si>
    <t>ITC WG220-G, 220'' NationstarLED, SMD3.0, 800кд/м2, 4core A55, 2core GPU, 4Gb, 32Gb, And11</t>
  </si>
  <si>
    <t>ITC WG220-Z, 220'' ITCLED, SMD3.0, 800кд/м2, 4core A55, 2core GPU, 4Gb, 32Gb, And11</t>
  </si>
  <si>
    <t>МТС Линк</t>
  </si>
  <si>
    <t>Внешнее Обучение Enterprise 100</t>
  </si>
  <si>
    <t>«Линк Курсы» (Платформа). Конфигурация «Enterprise 100 для внешнего обучения»</t>
  </si>
  <si>
    <t>Внутреннее Обучение Enterprise 100</t>
  </si>
  <si>
    <t>«Линк Курсы» (Платформа). Конфигурация «Enterprise 100 для внутреннего обучения»</t>
  </si>
  <si>
    <t>Внешнее Обучение Enterprise 1000</t>
  </si>
  <si>
    <t>«Линк Курсы» (Платформа). Конфигурация «Enterprise 1000 для внешнего обучения»</t>
  </si>
  <si>
    <t>Внутреннее Обучение Enterprise 1000</t>
  </si>
  <si>
    <t>«Линк Курсы» (Платформа). Конфигурация «Enterprise 1000 для внутреннего обучения»</t>
  </si>
  <si>
    <t>Внешнее Обучение Enterprise 150</t>
  </si>
  <si>
    <t>«Линк Курсы» (Платформа). Конфигурация «Enterprise 150 для внешнего обучения»</t>
  </si>
  <si>
    <t>Внутреннее Обучение Enterprise 150</t>
  </si>
  <si>
    <t>«Линк Курсы» (Платформа). Конфигурация «Enterprise 150 для внутреннего обучения»</t>
  </si>
  <si>
    <t>Внешнее Обучение Enterprise 2000</t>
  </si>
  <si>
    <t>«Линк Курсы» (Платформа). Конфигурация «Enterprise 2000 для внешнего обучения»</t>
  </si>
  <si>
    <t>Внутреннее Обучение Enterprise 2000</t>
  </si>
  <si>
    <t>«Линк Курсы» (Платформа). Конфигурация «Enterprise 2000 для внутреннего обучения»</t>
  </si>
  <si>
    <t>Внешнее Обучение Enterprise 300</t>
  </si>
  <si>
    <t>«Линк Курсы» (Платформа). Конфигурация «Enterprise 300 для внешнего обучения»</t>
  </si>
  <si>
    <t>Внутреннее Обучение Enterprise 300</t>
  </si>
  <si>
    <t>«Линк Курсы» (Платформа). Конфигурация «Enterprise 300 для внутреннего обучения»</t>
  </si>
  <si>
    <t>Внешнее Обучение Enterprise 3000</t>
  </si>
  <si>
    <t>«Линк Курсы» (Платформа). Конфигурация «Enterprise 3000 для внешнего обучения»</t>
  </si>
  <si>
    <t>Внутреннее Обучение Enterprise 3000</t>
  </si>
  <si>
    <t>«Линк Курсы» (Платформа). Конфигурация «Enterprise 3000 для внутреннего обучения»</t>
  </si>
  <si>
    <t>Внешнее Обучение Enterprise 50</t>
  </si>
  <si>
    <t>«Линк Курсы» (Платформа). Конфигурация «Enterprise 50 для внешнего обучения»</t>
  </si>
  <si>
    <t>Внутреннее Обучение Enterprise 50</t>
  </si>
  <si>
    <t>«Линк Курсы» (Платформа). Конфигурация «Enterprise 50 для внутреннего обучения»</t>
  </si>
  <si>
    <t>Внешнее Обучение Enterprise 500</t>
  </si>
  <si>
    <t>«Линк Курсы» (Платформа). Конфигурация «Enterprise 500 для внешнего обучения»</t>
  </si>
  <si>
    <t>Внутреннее Обучение Enterprise 500</t>
  </si>
  <si>
    <t>«Линк Курсы» (Платформа). Конфигурация «Enterprise 500 для внутреннего обучения»</t>
  </si>
  <si>
    <t>Внешнее Обучение Enterprise 5000</t>
  </si>
  <si>
    <t>«Линк Курсы» (Платформа). Конфигурация «Enterprise 5000 для внешнего обучения»</t>
  </si>
  <si>
    <t>Внутреннее Обучение Enterprise 5000</t>
  </si>
  <si>
    <t>«Линк Курсы» (Платформа). Конфигурация «Enterprise 5000 для внутреннего обучения»</t>
  </si>
  <si>
    <t>Внешнее Обучение Pro 100</t>
  </si>
  <si>
    <t>«Линк Курсы» (Платформа). Конфигурация «Pro 100 для внешнего обучения»</t>
  </si>
  <si>
    <t>Внутреннее Обучение Pro 100</t>
  </si>
  <si>
    <t>«Линк Курсы» (Платформа). Конфигурация «Pro 100 для внутреннего обучения»</t>
  </si>
  <si>
    <t>Внешнее Обучение Pro 150</t>
  </si>
  <si>
    <t>«Линк Курсы» (Платформа). Конфигурация «Pro 150 для внешнего обучения»</t>
  </si>
  <si>
    <t>Внутреннее Обучение Pro 150</t>
  </si>
  <si>
    <t>«Линк Курсы» (Платформа). Конфигурация «Pro 150 для внутреннего обучения»</t>
  </si>
  <si>
    <t>Внешнее Обучение Pro 300</t>
  </si>
  <si>
    <t>«Линк Курсы» (Платформа). Конфигурация «Pro 300 для внешнего обучения»</t>
  </si>
  <si>
    <t>Внутреннее Обучение Pro 300</t>
  </si>
  <si>
    <t>«Линк Курсы» (Платформа). Конфигурация «Pro 300 для внутреннего обучения»</t>
  </si>
  <si>
    <t>Внешнее Обучение Pro 50</t>
  </si>
  <si>
    <t>«Линк Курсы» (Платформа). Конфигурация «Pro 50 для внешнего обучения»</t>
  </si>
  <si>
    <t>Внутреннее Обучение Pro 50</t>
  </si>
  <si>
    <t>«Линк Курсы» (Платформа). Конфигурация «Pro 50 для внутреннего обучения»</t>
  </si>
  <si>
    <t>Внешнее Обучение Pro 500</t>
  </si>
  <si>
    <t>«Линк Курсы» (Платформа). Конфигурация «Pro 500 для внешнего обучения»</t>
  </si>
  <si>
    <t>Внутреннее Обучение Pro 500</t>
  </si>
  <si>
    <t>«Линк Курсы» (Платформа). Конфигурация «Pro 500 для внутреннего обучения»</t>
  </si>
  <si>
    <t>Enterprise Total - 1000</t>
  </si>
  <si>
    <t>МТС Линк (Платформа). Конфигурация «Enterprise Total-1000»</t>
  </si>
  <si>
    <t>Enterprise Total - 150</t>
  </si>
  <si>
    <t>МТС Линк (Платформа). Конфигурация «Enterprise Total-150»</t>
  </si>
  <si>
    <t>Enterprise Total - 2000</t>
  </si>
  <si>
    <t>МТС Линк (Платформа). Конфигурация «Enterprise Total-2000»</t>
  </si>
  <si>
    <t>Enterprise Total - 300</t>
  </si>
  <si>
    <t>МТС Линк (Платформа). Конфигурация «Enterprise Total-300»</t>
  </si>
  <si>
    <t>Enterprise Total - 3000</t>
  </si>
  <si>
    <t>МТС Линк (Платформа). Конфигурация «Enterprise Total-3000»</t>
  </si>
  <si>
    <t>Enterprise Total - 500</t>
  </si>
  <si>
    <t>МТС Линк (Платформа). Конфигурация «Enterprise Total-500»</t>
  </si>
  <si>
    <t>Enterprise Total - 5000</t>
  </si>
  <si>
    <t>МТС Линк (Платформа). Конфигурация «Enterprise Total-5000»</t>
  </si>
  <si>
    <t>Enterprise-100</t>
  </si>
  <si>
    <t>МТС Линк (Платформа). Конфигурация «Enterprise-100»</t>
  </si>
  <si>
    <t>Enterprise-1000</t>
  </si>
  <si>
    <t>МТС Линк (Платформа). Конфигурация «Enterprise-1000»</t>
  </si>
  <si>
    <t>Enterprise-150</t>
  </si>
  <si>
    <t>МТС Линк (Платформа). Конфигурация «Enterprise-150»</t>
  </si>
  <si>
    <t>Enterprise-2000</t>
  </si>
  <si>
    <t>МТС Линк (Платформа). Конфигурация «Enterprise-2000»</t>
  </si>
  <si>
    <t>Enterprise-300</t>
  </si>
  <si>
    <t>МТС Линк (Платформа). Конфигурация «Enterprise-300»</t>
  </si>
  <si>
    <t>Enterprise-3000</t>
  </si>
  <si>
    <t>МТС Линк (Платформа). Конфигурация «Enterprise-3000»</t>
  </si>
  <si>
    <t>Enterprise-50</t>
  </si>
  <si>
    <t>МТС Линк (Платформа). Конфигурация «Enterprise-50»</t>
  </si>
  <si>
    <t>Enterprise-500</t>
  </si>
  <si>
    <t>МТС Линк (Платформа). Конфигурация «Enterprise-500»</t>
  </si>
  <si>
    <t>Enterprise-5000</t>
  </si>
  <si>
    <t>МТС Линк (Платформа). Конфигурация «Enterprise-5000»</t>
  </si>
  <si>
    <t>Встречи Basic</t>
  </si>
  <si>
    <t>МТС Линк (Платформа). Конфигурация «Встречи Basic»</t>
  </si>
  <si>
    <t>Встречи Pro</t>
  </si>
  <si>
    <t>Вуз-150</t>
  </si>
  <si>
    <t>МТС Линк (Платформа). Конфигурация «Вуз-150»</t>
  </si>
  <si>
    <t>Вуз-2000</t>
  </si>
  <si>
    <t>МТС Линк (Платформа). Конфигурация «Вуз-2000»</t>
  </si>
  <si>
    <t>Вуз-300</t>
  </si>
  <si>
    <t>МТС Линк (Платформа). Конфигурация «Вуз-300»</t>
  </si>
  <si>
    <t>Вуз-3000</t>
  </si>
  <si>
    <t>МТС Линк (Платформа). Конфигурация «Вуз-3000»</t>
  </si>
  <si>
    <t>Вуз-500</t>
  </si>
  <si>
    <t>МТС Линк (Платформа). Конфигурация «Вуз-500»</t>
  </si>
  <si>
    <t>Вуз-5000</t>
  </si>
  <si>
    <t>МТС Линк (Платформа). Конфигурация «Вуз-5000»</t>
  </si>
  <si>
    <t>Маркетинг Optimum 300</t>
  </si>
  <si>
    <t>МТС Линк (Платформа). Конфигурация «Маркетинг Optimum 300»</t>
  </si>
  <si>
    <t>Маркетинг Pro 500</t>
  </si>
  <si>
    <t>МТС Линк (Платформа). Конфигурация «Маркетинг Pro 500»</t>
  </si>
  <si>
    <t>Муниципалитеты 100_2 учетные записи</t>
  </si>
  <si>
    <t>МТС Линк (Платформа). Конфигурация «Муниципалитеты 100_2 учетные записи»</t>
  </si>
  <si>
    <t>Муниципалитеты 150_Total</t>
  </si>
  <si>
    <t>МТС Линк (Платформа). Конфигурация «Муниципалитеты 150_Total»</t>
  </si>
  <si>
    <t>Муниципалитеты 50_1 учетная запись</t>
  </si>
  <si>
    <t>МТС Линк (Платформа). Конфигурация «Муниципалитеты 50_1 учетная запись»</t>
  </si>
  <si>
    <t>Муниципалитеты 50_2 учетных записи</t>
  </si>
  <si>
    <t>МТС Линк (Платформа). Конфигурация «Муниципалитеты 50_2 учетных записи»</t>
  </si>
  <si>
    <t>Муниципалитеты 50_5 учетных записей</t>
  </si>
  <si>
    <t>МТС Линк (Платформа). Конфигурация «Муниципалитеты 50_5 учетных записей»</t>
  </si>
  <si>
    <t>Школа-500</t>
  </si>
  <si>
    <t>МТС Линк (Платформа). Конфигурация «Школа-500»</t>
  </si>
  <si>
    <t>Линк Доски Pro</t>
  </si>
  <si>
    <t>МТС Линк Доски (Платформа). Конфигурация «Линк Доски Pro»</t>
  </si>
  <si>
    <t>Линк Чаты PRO</t>
  </si>
  <si>
    <t>МТС Линк Чаты. Конфигурация «Линк Чаты»</t>
  </si>
  <si>
    <t>Дополнительный модуль «SIP-коннектор»</t>
  </si>
  <si>
    <t>Модуль Линк Rooms</t>
  </si>
  <si>
    <t>Расширение «+100 ГБ»</t>
  </si>
  <si>
    <t>МТС Линк. Дополнительный модуль (компонент) «Хранилище 100»</t>
  </si>
  <si>
    <t>Расширение «+1000 ГБ»</t>
  </si>
  <si>
    <t>МТС Линк. Дополнительный модуль (компонент) «Хранилище 1000»</t>
  </si>
  <si>
    <t>Расширение «+10000 ГБ»</t>
  </si>
  <si>
    <t>МТС Линк. Дополнительный модуль (компонент) «Хранилище 10000»</t>
  </si>
  <si>
    <t>Расширение «+500 ГБ»</t>
  </si>
  <si>
    <t>МТС Линк. Дополнительный модуль (компонент) «Хранилище 500»</t>
  </si>
  <si>
    <t>Модуль расширения «Total +10 accounts»</t>
  </si>
  <si>
    <t>МТС Линк. Лицензия «Enterprise Total: +10 accounts»</t>
  </si>
  <si>
    <t>Модуль расширения «Total +20 accounts»</t>
  </si>
  <si>
    <t>МТС Линк. Лицензия «Enterprise Total: +20 accounts»</t>
  </si>
  <si>
    <t>Модуль расширения «Total +35 accounts»</t>
  </si>
  <si>
    <t>МТС Линк. Лицензия «Enterprise Total: +35 accounts»</t>
  </si>
  <si>
    <t>Модуль расширения «Total +500 accounts»</t>
  </si>
  <si>
    <t>МТС Линк. Лицензия «Enterprise Total: +500 accounts»</t>
  </si>
  <si>
    <t>UCl-Sensor</t>
  </si>
  <si>
    <t>Датчик движения для UtiClock. Wi-Fi датчик движения для UCl-1060B / UCl-1070, Wi-Fi</t>
  </si>
  <si>
    <t>BXT-512_DT-EN</t>
  </si>
  <si>
    <t>ПК BXT-512 в комплекте с ПО DoorTablet Enterprise Server Win IoT</t>
  </si>
  <si>
    <t>WI-LTE117-O v2</t>
  </si>
  <si>
    <t>WI-LTE117-O v2 уличный LTE-роутер</t>
  </si>
  <si>
    <t>https://ipmatika.kz/products/lte-routery/wi-tek-wi-lte117-o-v2/</t>
  </si>
  <si>
    <t>WI-CPE800-KIT v3</t>
  </si>
  <si>
    <t>WI-CPE800-KIT комплект из двух точек доступа, 802.11a/n/ac, 5Ггц, до 867Мбит/с до 5 км</t>
  </si>
  <si>
    <t>https://ipmatika.kz/products/wifi-mosty/wi-tek-wi-cpe800-kit-v3/</t>
  </si>
  <si>
    <t>WI-CPE821</t>
  </si>
  <si>
    <t>WI-CPE821, Точка доступа наружная 360гр 802.11a/n 5,8Ггц до 867Мбит/c</t>
  </si>
  <si>
    <t>https://ipmatika.kz/products/wifi-mosty/wi-tek-wi-cpe821/</t>
  </si>
  <si>
    <t>WI-AC105P v2</t>
  </si>
  <si>
    <t>WI-AC105P Контроллер для управления 32 Wi-Fi точками доступа, 5GE, 4PoE</t>
  </si>
  <si>
    <t>https://ipmatika.kz/products/wifi-smb/wi-tek-wi-ac105p-v2/</t>
  </si>
  <si>
    <t>WI-AC108P v2</t>
  </si>
  <si>
    <t>WI-AC108P Контроллер для управления 64 Wi-Fi точками доступа, 7*GE+2*2.5G, 8PoE</t>
  </si>
  <si>
    <t>https://ipmatika.kz/products/wifi-smb/wi-tek-wi-ac108p-v2/</t>
  </si>
  <si>
    <t>WI-POE60-24V</t>
  </si>
  <si>
    <t>WI-POE60-24V, преобразователь PoE Gigabit Ethernet 48В в 24В</t>
  </si>
  <si>
    <t>https://ipmatika.kz/products/accessories/wi-tek-wi-poe60-24v/</t>
  </si>
  <si>
    <t>WI-POE90X</t>
  </si>
  <si>
    <t>WI-POE90X, преобразователь PoE Gigabit Ethernet 12/24В в 48В</t>
  </si>
  <si>
    <t>https://ipmatika.kz/products/accessories/wi-tek-wi-poe90x/</t>
  </si>
  <si>
    <t>WI-PCES310G</t>
  </si>
  <si>
    <t>WI-PCES310G Коммутатор настраиваемый PoE 110Вт, порты 8 PoE GE + 2 GE</t>
  </si>
  <si>
    <t>https://ipmatika.kz/products/nastraivaemye-easy-smart/wi-tek-wi-pces310g/</t>
  </si>
  <si>
    <t>WI-PCMS312GF-BT-I Коммутатор промышленный управляемый L2, PoE 460Вт, 8GE+4SFP</t>
  </si>
  <si>
    <t>WI-PCMS312GF-BT-I v2</t>
  </si>
  <si>
    <t>WI-PCMS312GF-BT-I Коммутатор промышленный управляемый L2+, PoE 460Вт, 8GE+4SFP</t>
  </si>
  <si>
    <t>WI-PCES309GF-O</t>
  </si>
  <si>
    <t>WI-PCES309GF-O, Коммутатор уличный настраиваемый PoE 110Вт, порты 8GE PoE+1GE+1SFP</t>
  </si>
  <si>
    <t>https://ipmatika.kz/products/ulichnye-4-8-poe/wi-tek-wi-pces309gf-o/</t>
  </si>
  <si>
    <t>WI-SG105 v3</t>
  </si>
  <si>
    <t>WI-SG105 Коммутатор неуправляемый 5GE</t>
  </si>
  <si>
    <t>https://ipmatika.kz/products/kommutatory/wi-tek-wi-sg105-v3/</t>
  </si>
  <si>
    <t>WI-SG108 v3</t>
  </si>
  <si>
    <t>WI-SG108 Коммутатор неуправляемый 8GE</t>
  </si>
  <si>
    <t>https://ipmatika.kz/products/kommutatory/wi-tek-wi-sg108-v3/</t>
  </si>
  <si>
    <t>CS20</t>
  </si>
  <si>
    <t>CS20, портативный спикерфон, USB, Bluetooth, встроенная батарея</t>
  </si>
  <si>
    <t>https://ipmatika.kz/products/spikerfony/CS20/</t>
  </si>
  <si>
    <t>CS40</t>
  </si>
  <si>
    <t>CS40, портативный спикерфон, USB, Bluetooth, встроенная батарея</t>
  </si>
  <si>
    <t>https://ipmatika.kz/products/spikerfony/CS40/</t>
  </si>
  <si>
    <t>JREX103-CB</t>
  </si>
  <si>
    <t>JREX103-CB, без крышки, трубка, без клавиатуры</t>
  </si>
  <si>
    <t>JREX106-A01-CB-SIP</t>
  </si>
  <si>
    <t>JREX106-A01-CB-SIP, PoE, БП, с крышкой</t>
  </si>
  <si>
    <t>JREX106-A01-SIP</t>
  </si>
  <si>
    <t>JREX106-A01-SIP, клавиатура, PoE, БП, с крышкой</t>
  </si>
  <si>
    <t>JREX106-A03-SIP</t>
  </si>
  <si>
    <t>JREX106-A03-SIP, клавиатура, без крышки, PoE, БП</t>
  </si>
  <si>
    <t>JREX106-SIP</t>
  </si>
  <si>
    <t>JREX106-SIP, клавиатура, без крышки, экран, PoE, БП</t>
  </si>
  <si>
    <t>JREX106, клавиатура, без крышки, аналоговый, взрывозащищенный</t>
  </si>
  <si>
    <t>JR103-CB-4G</t>
  </si>
  <si>
    <t>JR103-CB-4G, без клавиатуры, БП, без крышки, 1 SIM</t>
  </si>
  <si>
    <t>JR103-CB-SIP</t>
  </si>
  <si>
    <t>JR103-CB-SIP, без клавиатуры, PoE, БП, без крышки</t>
  </si>
  <si>
    <t>JR103-CB, без клавиатуры, без крышки, аналоговый</t>
  </si>
  <si>
    <t>JR103-FK-4G</t>
  </si>
  <si>
    <t>JR103-FK-4G, полная клавиатура, БП, без крышки</t>
  </si>
  <si>
    <t>https://ipmatika.kz/products/promyshlennye-telefony/jr-jr103-fk-y-sip/</t>
  </si>
  <si>
    <t>JR103-FK-H-4G</t>
  </si>
  <si>
    <t>JR103-FK-H-4G, полная клавиатура, громкоговоритель, БП, 1 SIM</t>
  </si>
  <si>
    <t>JR103-FK-H-SIP</t>
  </si>
  <si>
    <t>JR103-FK-H-SIP, полная клавиатура, громкоговоритель, PoE, БП, без крышки</t>
  </si>
  <si>
    <t>https://ipmatika.kz/products/promyshlennye-telefony/jr-jr103-fk-y-h-sip/</t>
  </si>
  <si>
    <t>JR103-FK-H</t>
  </si>
  <si>
    <t>JR103-FK-H, полная клавиатура, громкоговоритель, аналоговый</t>
  </si>
  <si>
    <t>JR103-FK-HB-4G</t>
  </si>
  <si>
    <t>JR103-FK-HB-4G, клавиатура, без крышки, горн, маячок, 1 SIM</t>
  </si>
  <si>
    <t>JR103-FK-HB-SIP</t>
  </si>
  <si>
    <t>JR103-FK-HB-SIP, клавиатура, без крышки, горн, маячок, PoE, БП</t>
  </si>
  <si>
    <t>JR103-FK-HB, клавиатура, без крышки, горн, маячок, аналоговый</t>
  </si>
  <si>
    <t>JR103-FK-SIP</t>
  </si>
  <si>
    <t>JR103-FK-SIP, полная клавиатура, PoE, БП, без крышки</t>
  </si>
  <si>
    <t>JR103-FK-Y-HB-OLD</t>
  </si>
  <si>
    <t>https://ipmatika.kz/products/promyshlennye-telefony/jr-jr103-fk-y-hb-sip/</t>
  </si>
  <si>
    <t>JR103-FK</t>
  </si>
  <si>
    <t>JR103-FK, всепогодный вандалозащищенный телефон, полная клавиатура, без крышки, аналоговый</t>
  </si>
  <si>
    <t>JR104-2B-4G</t>
  </si>
  <si>
    <t>JR104-2B-4G, без клавиатуры, БП, 2 кнопки, без крышки</t>
  </si>
  <si>
    <t>https://ipmatika.kz/products/promyshlennye-telefony/jr-jr104-2b-y-sip/</t>
  </si>
  <si>
    <t>JR104-2B-SIP</t>
  </si>
  <si>
    <t>JR104-2B-SIP, без клавиатуры, PoE, БП, 2 кнопки, без крышки</t>
  </si>
  <si>
    <t>JR104-2B</t>
  </si>
  <si>
    <t>JR104-2B, без клавиатуры, 2 кнопки, аналоговая</t>
  </si>
  <si>
    <t>JR104-SC-4G</t>
  </si>
  <si>
    <t>JR104-SC-4G, 1 кнопка, без крышки, БП, 1 SIM</t>
  </si>
  <si>
    <t>https://ipmatika.kz/products/promyshlennye-telefony/jr-jr104-sc-y-sip/</t>
  </si>
  <si>
    <t>JR104-SC-SIP</t>
  </si>
  <si>
    <t>JR104-SC-SIP, PoE, БП, 1 кнопка, без крышки</t>
  </si>
  <si>
    <t>JR104-SC</t>
  </si>
  <si>
    <t>JR104-SC, 1 кнопка, без крышки, аналоговая</t>
  </si>
  <si>
    <t>JR105-FK-4G</t>
  </si>
  <si>
    <t>JR105-FK-4G, дисплей, полная клавиатура, без крышки, 1 SIM</t>
  </si>
  <si>
    <t>https://ipmatika.kz/products/promyshlennye-telefony/jr-jr105-fk-y-sip/</t>
  </si>
  <si>
    <t>JR105-FK-SIP</t>
  </si>
  <si>
    <t>JR105-FK-SIP, дисплей, полная клавиатура, PoE, БП, без крышки</t>
  </si>
  <si>
    <t>https://ipmatika.kz/products/promyshlennye-telefony/jr-jr105-fk-sip/</t>
  </si>
  <si>
    <t>JR105-FK</t>
  </si>
  <si>
    <t>JR105-FK, дисплей, полная клавиатура, без крышки, желтый, аналоговый</t>
  </si>
  <si>
    <t>JR101-3B-4G</t>
  </si>
  <si>
    <t>JR101-3B-4G, 3 кнопки, БП, с крышкой</t>
  </si>
  <si>
    <t>https://ipmatika.kz/products/analogovye-telefony/jr-jr101-3b-y/</t>
  </si>
  <si>
    <t>JR101-3B-SIP</t>
  </si>
  <si>
    <t>JR101-3B-SIP, 3 кнопки, БП, с крышкой</t>
  </si>
  <si>
    <t>JR101-3B</t>
  </si>
  <si>
    <t>JR101-3B, 3 кнопки, БП, с крышкой, аналоговый</t>
  </si>
  <si>
    <t>JR101-CB-4G</t>
  </si>
  <si>
    <t>JR101-CB-4G, без клавиатуры, с крышкой, 1 SIM</t>
  </si>
  <si>
    <t>JR101-CB-L-4G</t>
  </si>
  <si>
    <t>JR101-CB-L-4G, без клавиатуры, маячок, с крышкой, БП, 1 SIM</t>
  </si>
  <si>
    <t>JR101-CB-L-SIP</t>
  </si>
  <si>
    <t>JR101-CB-L-SIP, без клавиатуры, маячок, с крышкой, БП</t>
  </si>
  <si>
    <t>https://ipmatika.kz/products/promyshlennye-telefony/jr-jr101-%F1b-l-sip/</t>
  </si>
  <si>
    <t>JR101-CB-L</t>
  </si>
  <si>
    <t>JR101-CB-L, без клавиатуры, маячок, с крышкой, аналоговый</t>
  </si>
  <si>
    <t>JR101-CB-SIP</t>
  </si>
  <si>
    <t>JR101-CB-SIP, без клавиатуры, PoE, БП, с крышкой</t>
  </si>
  <si>
    <t>https://ipmatika.kz/products/promyshlennye-telefony/jr-jr101-sb-sip/</t>
  </si>
  <si>
    <t>JR101-CB</t>
  </si>
  <si>
    <t>JR101-CB, без клавиатуры, с крышкой, аналоговый</t>
  </si>
  <si>
    <t>JR101-FK-4G</t>
  </si>
  <si>
    <t>JR101-FK-4G, клавиатура, с крышкой, 1 SIM</t>
  </si>
  <si>
    <t>JR101-FK-H-4G</t>
  </si>
  <si>
    <t>JR101-FK-H-4G, клавиатура, громкоговоритель, БП, с крышкой, 1 SIM</t>
  </si>
  <si>
    <t>https://ipmatika.kz/products/promyshlennye-telefony/jr-jr101-fk-y-h-sip/</t>
  </si>
  <si>
    <t>JR101-FK-H-SIP</t>
  </si>
  <si>
    <t>JR101-FK-H-SIP, клавиатура, громкоговоритель, PoE, БП, с крышкой</t>
  </si>
  <si>
    <t>JR101-FK-H</t>
  </si>
  <si>
    <t>JR101-FK-H, клавиатура, громкоговоритель, БП, с крышкой, аналоговый</t>
  </si>
  <si>
    <t>JR101-FK-HB-4G</t>
  </si>
  <si>
    <t>JR101-FK-HB-4G, клавиатура, маячок, громкоговоритель, с крышкой, 1 SIM</t>
  </si>
  <si>
    <t>https://ipmatika.kz/products/promyshlennye-telefony/jr-jr101-fk-y-hb-sip/</t>
  </si>
  <si>
    <t>JR101-FK-HB-SIP</t>
  </si>
  <si>
    <t>JR101-FK-HB-SIP, клавиатура, маячок, громкоговоритель, PoE, БП, с крышкой,</t>
  </si>
  <si>
    <t>JR101-FK-HB</t>
  </si>
  <si>
    <t>JR101-FK-HB, клавиатура, маячок, громкоговоритель, с крышкой, аналоговый</t>
  </si>
  <si>
    <t>JR101-FK-L-4G</t>
  </si>
  <si>
    <t>JR101-FK-L-4G, клавиатура, маячок, с крышкой, 1 SIM</t>
  </si>
  <si>
    <t>JR101-FK-SIP</t>
  </si>
  <si>
    <t>JR101-FK-SIP, клавиатура, PoE, БП, с крышкой, желтый</t>
  </si>
  <si>
    <t>https://ipmatika.kz/products/promyshlennye-telefony/jr-jr101-fk-sip/</t>
  </si>
  <si>
    <t>JR101-FK, клавиатура, с крышкой, аналоговый</t>
  </si>
  <si>
    <t>JR102-2B-4G</t>
  </si>
  <si>
    <t>JR102-2B-4G, БП, 2 кнопки, с крышкой</t>
  </si>
  <si>
    <t>https://ipmatika.kz/products/promyshlennye-telefony/jr-jr102-2b-y-sip/</t>
  </si>
  <si>
    <t>JR102-2B-SIP</t>
  </si>
  <si>
    <t>JR102-2B-SIP, PoE, БП, 2 кнопки, с крышкой</t>
  </si>
  <si>
    <t>JR102-2B</t>
  </si>
  <si>
    <t>JR102-2B, БП, 2 кнопки, с крышкой, аналоговая</t>
  </si>
  <si>
    <t>JR102-SC-4G</t>
  </si>
  <si>
    <t>JR102-SC-4G, 1 кнопка, БП, с крышкой, 1 SIM</t>
  </si>
  <si>
    <t>https://ipmatika.kz/products/promyshlennye-telefony/jr-jr102-sc-y-sip/</t>
  </si>
  <si>
    <t>JR102-SC-SIP</t>
  </si>
  <si>
    <t>JR102-SC-SIP, PoE, БП, 1 кнопка, с крышкой</t>
  </si>
  <si>
    <t>JR102-SC</t>
  </si>
  <si>
    <t>JR102-SC, 1 кнопка, с крышкой, аналоговая</t>
  </si>
  <si>
    <t>JR202-CB-4G</t>
  </si>
  <si>
    <t>JR202-CB-4G, без кнопок, БП, 1 SIM</t>
  </si>
  <si>
    <t>JR202-CB-SIP</t>
  </si>
  <si>
    <t>JR202-CB-SIP, без кнопок, PoE, БП</t>
  </si>
  <si>
    <t>JR208-CB-4G</t>
  </si>
  <si>
    <t>JR208-CB-4G, без клавиатуры, врезной, БП, 1 SIM</t>
  </si>
  <si>
    <t>JR208-CB-SIP</t>
  </si>
  <si>
    <t>JR208-CB-SIP, без клавиатуры, врезной, PoE, БП, серый</t>
  </si>
  <si>
    <t>JR208-CB</t>
  </si>
  <si>
    <t>JR208-CB, без клавиатуры, врезной, аналоговый</t>
  </si>
  <si>
    <t>JR210-1B-4G</t>
  </si>
  <si>
    <t>JR210-1B-4G, накладной, без клавиатуры, БП, 1 SIM</t>
  </si>
  <si>
    <t>JR210-1B-SIP</t>
  </si>
  <si>
    <t>JR210-1B-SIP, накладной, без клавиатуры, PoE, БП</t>
  </si>
  <si>
    <t>JR210-1B</t>
  </si>
  <si>
    <t>JR210-1B, накладной, без клавиатуры, аналоговый</t>
  </si>
  <si>
    <t>JR211-CB-4G</t>
  </si>
  <si>
    <t>JR211-CB-4G, накладной, без клавиатуры, БП, 1 SIM</t>
  </si>
  <si>
    <t>JR211-CB-SIP</t>
  </si>
  <si>
    <t>JR211-CB-SIP, накладной, без клавиатуры, PoE, БП</t>
  </si>
  <si>
    <t>JR201-FK-SIP</t>
  </si>
  <si>
    <t>JR201-FK-SIP, клавиатура, накладной, PoE, БП</t>
  </si>
  <si>
    <t>JR201-FK-4G</t>
  </si>
  <si>
    <t>JR201-FK-SIP, клавиатура, накладной, БП, 1 SIM</t>
  </si>
  <si>
    <t>JR201-FK-VC-4G</t>
  </si>
  <si>
    <t>JR201-FK-VC-4G, клавиатура, накладной, БП, 1 SIM</t>
  </si>
  <si>
    <t>JR202-FK-4G</t>
  </si>
  <si>
    <t>JR202-FK-4G, клавиатура, накладной, БП, серый</t>
  </si>
  <si>
    <t>JR202-FK-SIP</t>
  </si>
  <si>
    <t>JR202-FK-SIP, клавиатура, накладной, PoE, БП, серый</t>
  </si>
  <si>
    <t>JR202-FK</t>
  </si>
  <si>
    <t>JR202-FK, клавиатура, накладной, серый, аналоговый</t>
  </si>
  <si>
    <t>https://ipmatika.kz/products/obshchestvennye-telefony-s-trubkoy/jr-jr202-fk-ow-sip/</t>
  </si>
  <si>
    <t>JR203-FK-4G</t>
  </si>
  <si>
    <t>JR203-FK-4G, клавиатура, накладной, БП, серый, 1 SIM</t>
  </si>
  <si>
    <t>https://ipmatika.kz/products/obshchestvennye-telefony-s-trubkoy/jr-jr203-fk-ow-sip/</t>
  </si>
  <si>
    <t>JR203-FK-SIP</t>
  </si>
  <si>
    <t>JR203-FK-SIP, клавиатура, накладной, PoE, БП, серый</t>
  </si>
  <si>
    <t>JR203-FK</t>
  </si>
  <si>
    <t>JR203-FK, клавиатура, накладной, серый, аналоговый</t>
  </si>
  <si>
    <t>JR204-FK-4G</t>
  </si>
  <si>
    <t>JR204-FK-4G, клавиатура, дисплей, накладной, БП, 1 SIM</t>
  </si>
  <si>
    <t>JR205-FK-4G</t>
  </si>
  <si>
    <t>JR205-FK-4G, клавиатура, накладной, БП, 1 SIM</t>
  </si>
  <si>
    <t>JR205-FK</t>
  </si>
  <si>
    <t>JR205-FK, клавиатура, накладной, аналоговый</t>
  </si>
  <si>
    <t>JR206-FK-SIP</t>
  </si>
  <si>
    <t>JR206-FK-SIP, клавиатура, накладной, PoE, БП</t>
  </si>
  <si>
    <t>JR206-FK</t>
  </si>
  <si>
    <t>JR206-FK, клавиатура, накладной, аналоговый</t>
  </si>
  <si>
    <t>JR207-FK-4G</t>
  </si>
  <si>
    <t>JR207-FK-4G, клавиатура (16 кнопок), накладной, БП, 1 SIM</t>
  </si>
  <si>
    <t>https://ipmatika.kz/products/obshchestvennye-telefony-s-trubkoy/jr-jr207-fk-ow-sip/</t>
  </si>
  <si>
    <t>JR207-FK-SIP</t>
  </si>
  <si>
    <t>JR207-FK-SIP, клавиатура (16 кнопок), накладной, PoE, БП</t>
  </si>
  <si>
    <t>JR207-FK</t>
  </si>
  <si>
    <t>JR207-FK, клавиатура (16 кнопок), накладной, аналоговый</t>
  </si>
  <si>
    <t>JR208-FK-4G</t>
  </si>
  <si>
    <t>JR208-FK-4G, клавиатура, врезной, БП, 1 SIM</t>
  </si>
  <si>
    <t>JR208-FK-SIP</t>
  </si>
  <si>
    <t>JR208-FK-SIP, клавиатура, врезной, PoE, БП, серый</t>
  </si>
  <si>
    <t>JR208-FK</t>
  </si>
  <si>
    <t>JR208-FK, клавиатура, врезной, аналоговый</t>
  </si>
  <si>
    <t>JR209-FK-4G</t>
  </si>
  <si>
    <t>JR209-FK-4G, клавиатура, врезной, БП, 1 SIM</t>
  </si>
  <si>
    <t>JR209-FK-SIP, клавиатура, врезной, PoE, БП, серый</t>
  </si>
  <si>
    <t>JR209-FK</t>
  </si>
  <si>
    <t>JR209-FK, клавиатура, врезной, аналоговый</t>
  </si>
  <si>
    <t>JR211-FK-4G</t>
  </si>
  <si>
    <t>JR211-FK-4G, клавиатура, накладной, БП, 1 SIM</t>
  </si>
  <si>
    <t>JR212-FK-4G</t>
  </si>
  <si>
    <t>JR212-FK-4G, клавиатура, накладной, БП, LCD-экран, 1 SIM</t>
  </si>
  <si>
    <t>JR212-FK</t>
  </si>
  <si>
    <t>JR212-FK, клавиатура, накладной, БП, LCD-экран, аналоговый</t>
  </si>
  <si>
    <t>JR213-FK-4G</t>
  </si>
  <si>
    <t>JR213-FK-4G, клавиатура, БП, экран, камера, 1 SIM</t>
  </si>
  <si>
    <t>JR213-FK-SIP</t>
  </si>
  <si>
    <t>JR213-FK-SIP, клавиатура, PoE, БП, экран, камера, серый</t>
  </si>
  <si>
    <t>JR213-2B-4G</t>
  </si>
  <si>
    <t>JR213-2B-4G, 2 кнопки, накладной, PoE, БП, камера, экран, 1 SIM</t>
  </si>
  <si>
    <t>JR213-2B-SIP</t>
  </si>
  <si>
    <t>JR213-2B-SIP, 2 кнопки, накладной, PoE, БП, камера, экран</t>
  </si>
  <si>
    <t>JR301-2B-4G</t>
  </si>
  <si>
    <t>JR301-2B-4G, 2 кнопки, накладной, БП, стальной</t>
  </si>
  <si>
    <t>https://ipmatika.kz/products/analogovye-vyzyvnye-paneli/jr-jr301-2b/</t>
  </si>
  <si>
    <t>JR301-2B-IW-4G</t>
  </si>
  <si>
    <t>JR301-2B-IW-4G, 2 кнопки, врезной, стальной</t>
  </si>
  <si>
    <t>https://ipmatika.kz/products/analogovye-vyzyvnye-paneli/jr-jr301-2b-iw/</t>
  </si>
  <si>
    <t>JR301-2B-IW</t>
  </si>
  <si>
    <t>JR301-2B-IW, 2 кнопки, врезной, стальной, аналоговый</t>
  </si>
  <si>
    <t>JR301-2B</t>
  </si>
  <si>
    <t>JR301-2B, 2 кнопки, накладной, стальной, аналоговый</t>
  </si>
  <si>
    <t>JR301-SC-4G</t>
  </si>
  <si>
    <t>JR301-SC-4G, 1 кнопка, автодозвон, накладной, БП, стальной</t>
  </si>
  <si>
    <t>https://ipmatika.kz/products/analogovye-vyzyvnye-paneli/jr-jr301-sc/</t>
  </si>
  <si>
    <t>JR301-SC-C1-4G</t>
  </si>
  <si>
    <t>JR301-SC-C1-4G, 1 кнопка, врезной, БП, стальной, камера, 1 SIM</t>
  </si>
  <si>
    <t>JR301-SC-C1-SIP, 1 кнопка, врезной, PoE, БП, стальной, камера</t>
  </si>
  <si>
    <t>JR301-SC-C2-4G</t>
  </si>
  <si>
    <t>JR301-SC-C2-4G, 1 кнопка, накладной, БП, стальной, камера, 1 SIM</t>
  </si>
  <si>
    <t>JR301-SC-C2-SIP</t>
  </si>
  <si>
    <t>JR301-SC-C2-SIP, 1 кнопка, накладной, PoE, БП, стальной, камера</t>
  </si>
  <si>
    <t>JR301-SC-IW-4G</t>
  </si>
  <si>
    <t>JR301-SC-IW-4G, 1 кнопка, врезной, стальной</t>
  </si>
  <si>
    <t>JR301-SC-IW</t>
  </si>
  <si>
    <t>JR301-SC-IW, 1 кнопка, врезной, стальной, аналоговый</t>
  </si>
  <si>
    <t>JR301-SC</t>
  </si>
  <si>
    <t>JR301-SC, 1 кнопка, автодозвон, накладной, стальной, аналоговый</t>
  </si>
  <si>
    <t>JR302-SC-4G</t>
  </si>
  <si>
    <t>JR302-SC-4G, 1 кнопка, автодозвон, накладной, БП, стальной</t>
  </si>
  <si>
    <t>https://ipmatika.kz/products/analogovye-vyzyvnye-paneli/jr-jr302-sc/</t>
  </si>
  <si>
    <t>JR302-SC-SIP</t>
  </si>
  <si>
    <t>JR302-SC-SIP, 1 кнопка, автодозвон, накладной, PoE, БП, стальной</t>
  </si>
  <si>
    <t>https://ipmatika.kz/products/vyzyvnye-paneli/jr-jr302-sc-sip/</t>
  </si>
  <si>
    <t>JR302-SC</t>
  </si>
  <si>
    <t>JR302-SC, 1 кнопка, автодозвон, накладной, стальной, аналоговый</t>
  </si>
  <si>
    <t>JR303-2B-4G</t>
  </si>
  <si>
    <t>JR303-2B-4G, 2 кнопки, врезной, БП, 1 SIM</t>
  </si>
  <si>
    <t>JR303-2B-SIP</t>
  </si>
  <si>
    <t>JR303-2B-SIP, 2 кнопки, врезной, PoE, БП</t>
  </si>
  <si>
    <t>JR303-2B</t>
  </si>
  <si>
    <t>JR303-2B, 2 кнопки, врезной, аналоговая</t>
  </si>
  <si>
    <t>JR303-SC-4G</t>
  </si>
  <si>
    <t>JR303-SC-4G, 1 кнопка, врезной, БП, 1 SIM</t>
  </si>
  <si>
    <t>JR303-SC-SIP</t>
  </si>
  <si>
    <t>JR303-SC-SIP, 1 кнопка, врезной, PoE, БП</t>
  </si>
  <si>
    <t>JR303-SC</t>
  </si>
  <si>
    <t>JR303-SC, 1 кнопка, врезной, аналоговая</t>
  </si>
  <si>
    <t>JR304-SC-4G</t>
  </si>
  <si>
    <t>JR304-SC-4G, 1 кнопка, автодозвон, накладной, БП, стальной</t>
  </si>
  <si>
    <t>https://ipmatika.kz/products/analogovye-vyzyvnye-paneli/jr-jr304-sc/</t>
  </si>
  <si>
    <t>JR304-SC-SIP</t>
  </si>
  <si>
    <t>JR304-SC-SIP, 1 кнопка, автодозвон, накладной, PoE, БП, стальной</t>
  </si>
  <si>
    <t>https://ipmatika.kz/products/vyzyvnye-paneli/jr-jr304-sc-sip/</t>
  </si>
  <si>
    <t>JR304-SC</t>
  </si>
  <si>
    <t>JR304-SC, 1 кнопка, автодозвон, накладной, стальной, аналоговый</t>
  </si>
  <si>
    <t>JR305-SC-4G</t>
  </si>
  <si>
    <t>JR305-SC-4G, 1 кнопка, автодозвон, накладной, БП, стальной</t>
  </si>
  <si>
    <t>https://ipmatika.kz/products/analogovye-vyzyvnye-paneli/jr-jr305-sc/</t>
  </si>
  <si>
    <t>JR305-SC-SIP</t>
  </si>
  <si>
    <t>JR305-SC-SIP, 1 кнопка, автодозвон, накладной, PoE, БП, стальной</t>
  </si>
  <si>
    <t>https://ipmatika.kz/products/vyzyvnye-paneli/jr-jr305-sc-sip/</t>
  </si>
  <si>
    <t>JR305-SC</t>
  </si>
  <si>
    <t>JR305-SC, 1 кнопка, автодозвон, накладной, стальной, аналоговый</t>
  </si>
  <si>
    <t>JR308-FK-4G</t>
  </si>
  <si>
    <t>JR308-FK-4G, клавиатура, врезной, стальной, аналоговый</t>
  </si>
  <si>
    <t>https://ipmatika.kz/products/analogovye-vyzyvnye-paneli/jr-jr308-fk/</t>
  </si>
  <si>
    <t>JR308-FK-SIP</t>
  </si>
  <si>
    <t>JR308-FK-SIP, клавиатура, врезной, PoE, БП, стальной</t>
  </si>
  <si>
    <t>https://ipmatika.kz/products/vyzyvnye-paneli/jr-jr308-fk-SIP/</t>
  </si>
  <si>
    <t>JR308-FK</t>
  </si>
  <si>
    <t>JR308-FK, клавиатура, врезной, стальной, аналоговый</t>
  </si>
  <si>
    <t>JR309-FK-4G</t>
  </si>
  <si>
    <t>JR309-FK-4G, клавиатура, врезной, БП, 1 SIM</t>
  </si>
  <si>
    <t>JR309-FK-A-4G</t>
  </si>
  <si>
    <t>JR309-FK-A-4G, клавиатура, 2 кнопки, врезной, БП, 1 SIM</t>
  </si>
  <si>
    <t>JR309-FK-A-SIP</t>
  </si>
  <si>
    <t>JR309-FK-A-SIP, клавиатура, 2 кнопки, врезной, PoE, БП</t>
  </si>
  <si>
    <t>JR309-FK-A</t>
  </si>
  <si>
    <t>JR309-FK-A, клавиатура, 2 кнопки, врезной, аналоговая</t>
  </si>
  <si>
    <t>JR309-FK</t>
  </si>
  <si>
    <t>JR309-FK, клавиатура, врезной, аналоговая</t>
  </si>
  <si>
    <t>JR313-2B-4G</t>
  </si>
  <si>
    <t>JR313-2B-4G, 1 кнопка, автодозвон, накладной, БП</t>
  </si>
  <si>
    <t>JR313-2B-SIP</t>
  </si>
  <si>
    <t>JR313-2B-SIP, 1 кнопка, автодозвон, накладной, БП</t>
  </si>
  <si>
    <t>JR313-2B</t>
  </si>
  <si>
    <t>JR313-2B, 1 кнопка, автодозвон, накладной, аналоговый</t>
  </si>
  <si>
    <t>JR313-SC-OW-SIP-GREY</t>
  </si>
  <si>
    <t>JR313-SC-OW-SIP, 1 кнопка, автодозвон, накладной, PoE, без БП, серый</t>
  </si>
  <si>
    <t>JR313-SC</t>
  </si>
  <si>
    <t>JR313-SC, 1 кнопка, автодозвон, накладной, аналоговый</t>
  </si>
  <si>
    <t>JR314-SC-4G</t>
  </si>
  <si>
    <t>JR314-SC-4G, 1 кнопка, автодозвон, врезной, БП</t>
  </si>
  <si>
    <t>JR314-SC-SIP</t>
  </si>
  <si>
    <t>JR314-SC-SIP, 1 кнопка, автодозвон, врезной, БП</t>
  </si>
  <si>
    <t>JR314-SC</t>
  </si>
  <si>
    <t>JR314-SC, 1 кнопка, автодозвон, врезной, аналоговый</t>
  </si>
  <si>
    <t>JR315-SC-4G</t>
  </si>
  <si>
    <t>JR315-SC-4G, 2 кнопки, накладной, БП, индукционная петля, камера, 1 SIM</t>
  </si>
  <si>
    <t>JR315-SC-SIP</t>
  </si>
  <si>
    <t>JR315-SC-SIP, 2 кнопки, накладной, PoE, БП, индукционная петля, камера</t>
  </si>
  <si>
    <t>JR316-4B-4G</t>
  </si>
  <si>
    <t>JR316-4B-4G, 4 кнопки, накладной, БП, 1 SIM</t>
  </si>
  <si>
    <t>JR316-4B-SIP</t>
  </si>
  <si>
    <t>JR316-4B-SIP, 4 кнопки, накладной, БП</t>
  </si>
  <si>
    <t>JR316-4B</t>
  </si>
  <si>
    <t>JR316-4B, 4 кнопки, накладной, аналоговый</t>
  </si>
  <si>
    <t>JR330-SC-4G</t>
  </si>
  <si>
    <t>JR330-SC-4G, 1 кнопка, накладной, БП, 1 SIM</t>
  </si>
  <si>
    <t>JR330-SC-SIP</t>
  </si>
  <si>
    <t>JR330-SC-SIP, 1 кнопка, автодозвон, накладной, БП</t>
  </si>
  <si>
    <t>JR330-SC</t>
  </si>
  <si>
    <t>JR330-SC, 1 кнопка, накладной, аналоговый</t>
  </si>
  <si>
    <t>JR505-SC-4G</t>
  </si>
  <si>
    <t>JR505-SC-4G, 1 кнопка, накладной, БП, стальной</t>
  </si>
  <si>
    <t>https://ipmatika.kz/products/analogovye-vyzyvnye-paneli/jr-jr505-sc/</t>
  </si>
  <si>
    <t>JR505-SC</t>
  </si>
  <si>
    <t>JR505-SC, 1 кнопка, накладной, стальной, аналоговый</t>
  </si>
  <si>
    <t>JR306-SC-SP-4G</t>
  </si>
  <si>
    <t>JR306-SC-SP-4G, 1 кнопка, колонна, солн.панель, LED лампа, 1 SIM</t>
  </si>
  <si>
    <t>JR306-SC-SP-SIP</t>
  </si>
  <si>
    <t>JR306-SC-SP-SIP, 1 кнопка, колонна, солн.панель, LED лампа</t>
  </si>
  <si>
    <t>JR306-SC-SP</t>
  </si>
  <si>
    <t>JR306-SC-SP, 1 кнопка, колонна, солн.панель, LED лампа, аналоговая</t>
  </si>
  <si>
    <t>JR315-SC-P-4G</t>
  </si>
  <si>
    <t>JR315-SC-P-4G, 2 кнопки, колонна, индукционная петля, БП, 1 SIM</t>
  </si>
  <si>
    <t>JR315-SC-P-SIP</t>
  </si>
  <si>
    <t>JR315-SC-P-SIP, 2 кнопки, колонна, индукционная петля, PoE, БП</t>
  </si>
  <si>
    <t>JR315-SC-P</t>
  </si>
  <si>
    <t>JR315-SC-P, 2 кнопки, колонна, индукционная петля, аналоговая</t>
  </si>
  <si>
    <t>JR320-SC-4G</t>
  </si>
  <si>
    <t>JR320-SC-4G, 1 кнопка, автодозвон, LED индикатор, БП, синий</t>
  </si>
  <si>
    <t>https://ipmatika.kz/products/analogovye-vyzyvnye-paneli/J%26R-JR320-SC/</t>
  </si>
  <si>
    <t>JR320-SC-SIP</t>
  </si>
  <si>
    <t>JR320-SC-SIP, 1 кнопка, автодозвон, LED индикатор, PoE, БП, синий</t>
  </si>
  <si>
    <t>https://ipmatika.kz/products/kolonny-vyzova/J%26R-JR320-SC-SIP/</t>
  </si>
  <si>
    <t>JR320-SC</t>
  </si>
  <si>
    <t>JR320-SC, 1 кнопка, автодозвон, LED индикатор, синяя, аналоговая</t>
  </si>
  <si>
    <t>JR321-SC-4G</t>
  </si>
  <si>
    <t>JR321-SC-4G, 1 кнопка, колонна, LED индикатор, БП, синяя</t>
  </si>
  <si>
    <t>https://ipmatika.kz/products/analogovye-vyzyvnye-paneli/J%26R-JR321-SC/</t>
  </si>
  <si>
    <t>JR321-SC-SP-4G</t>
  </si>
  <si>
    <t>JR321-SC-SP-4G, 1 кнопка, колонна, солн.панель, LED лампа, 1 SIM</t>
  </si>
  <si>
    <t>JR321-SC-SP-SIP</t>
  </si>
  <si>
    <t>JR321-SC-SP-SIP, 1 кнопка, колонна, солн.панель, LED лампа</t>
  </si>
  <si>
    <t>JR321-SC-SP</t>
  </si>
  <si>
    <t>JR321-SC-SP, 1 кнопка, колонна, солн.панель, LED лампа, аналоговая</t>
  </si>
  <si>
    <t>JR321-SC</t>
  </si>
  <si>
    <t>JR321-SC, 1 кнопка, колонна, LED индикатор, БП, синяя, аналоговая</t>
  </si>
  <si>
    <t>JR306-SC-4G</t>
  </si>
  <si>
    <t>https://ipmatika.kz/products/analogovye-vyzyvnye-paneli/jr-jr306-sc/</t>
  </si>
  <si>
    <t>JR306-SC-SIP</t>
  </si>
  <si>
    <t>https://ipmatika.kz/products/vyzyvnye-paneli/jr-jr306-sc-sip/</t>
  </si>
  <si>
    <t>JR306-SC</t>
  </si>
  <si>
    <t>JR306-SC, 1 кнопка, аналоговый</t>
  </si>
  <si>
    <t>JREX101-FK</t>
  </si>
  <si>
    <t>JREX101-FK, с крышкой, клавиатура, красный, аналоговый, образец</t>
  </si>
  <si>
    <t>Yealink UH35 Dual UC Дуо, Проводная, HD звук, шумоподавление, LED-индикатор, USB</t>
  </si>
  <si>
    <t>Yealink UH37 Dual UC USB-C/A Дуо, Проводная, HD звук, шумоподавление, LED-индикатор, USB-C/A</t>
  </si>
  <si>
    <t>Yealink UH37 Mono UC USB-C/A Моно, Проводная, HD звук, шумоподавление, LED-индикатор, USB-C/A</t>
  </si>
  <si>
    <t>WI-PCES310G настраиваемый PoE 110Вт, порты 8 PoE GE + 2 GE</t>
  </si>
  <si>
    <t>BXT-312 - Мини-ПК, 2xHDMI-out (8k, 4k), 1xHDMI-in 4k, 8GB RAM, 128GB storage, micro-SDHC</t>
  </si>
  <si>
    <t>Url</t>
  </si>
  <si>
    <t>https://ipmatika.kz/products/panelnye-kompyutery/TD-0360/</t>
  </si>
  <si>
    <t>https://ipmatika.kz/products/shlyuzy-kontrollery/Fanvil-PA2S/</t>
  </si>
  <si>
    <t>PSE-EP-O-1024SC</t>
  </si>
  <si>
    <t>PSE Enterprise Plan 1024SC (бессрочная, включено 3 года поддержки)</t>
  </si>
  <si>
    <t>PSE-EP-1024SC</t>
  </si>
  <si>
    <t>PSE Enterprise Plan 1024SC (годовая)</t>
  </si>
  <si>
    <t>PSE-EP-O-128SC</t>
  </si>
  <si>
    <t>PSE Enterprise Plan 128SC (бессрочная, включено 3 года поддержки)</t>
  </si>
  <si>
    <t>PSE-EP-128SC</t>
  </si>
  <si>
    <t>PSE Enterprise Plan 128SC (годовая)</t>
  </si>
  <si>
    <t>PSE-EP-16SC</t>
  </si>
  <si>
    <t>PSE Enterprise Plan 16SC (годовая)</t>
  </si>
  <si>
    <t>PSE-EP-O-192SC</t>
  </si>
  <si>
    <t>PSE Enterprise Plan 192SC (бессрочная, включено 3 года поддержки)</t>
  </si>
  <si>
    <t>PSE-EP-192SC</t>
  </si>
  <si>
    <t>PSE Enterprise Plan 192SC (годовая)</t>
  </si>
  <si>
    <t>PSE-EP-24SC</t>
  </si>
  <si>
    <t>PSE Enterprise Plan 24SC (годовая)</t>
  </si>
  <si>
    <t>PSE-EP-O-256SC</t>
  </si>
  <si>
    <t>PSE Enterprise Plan 256SC (бессрочная, включено 3 года поддержки)</t>
  </si>
  <si>
    <t>PSE-EP-256SC</t>
  </si>
  <si>
    <t>PSE Enterprise Plan 256SC (годовая)</t>
  </si>
  <si>
    <t>PSE-EP-O-32SC</t>
  </si>
  <si>
    <t>PSE Enterprise Plan 32SC (бессрочная, включено 3 года поддержки)</t>
  </si>
  <si>
    <t>PSE-EP-32SC</t>
  </si>
  <si>
    <t>PSE Enterprise Plan 32SC (годовая)</t>
  </si>
  <si>
    <t>PSE-EP-O-48SC</t>
  </si>
  <si>
    <t>PSE Enterprise Plan 48SC (бессрочная, включено 3 года поддержки)</t>
  </si>
  <si>
    <t>PSE-EP-48SC</t>
  </si>
  <si>
    <t>PSE Enterprise Plan 48SC (годовая)</t>
  </si>
  <si>
    <t>PSE-EP-4SC</t>
  </si>
  <si>
    <t>PSE Enterprise Plan 4SC (годовая)</t>
  </si>
  <si>
    <t>PSE-EP-O-512SC</t>
  </si>
  <si>
    <t>PSE Enterprise Plan 512SC (бессрочная, включено 3 года поддержки)</t>
  </si>
  <si>
    <t>PSE-EP-512SC</t>
  </si>
  <si>
    <t>PSE Enterprise Plan 512SC (годовая)</t>
  </si>
  <si>
    <t>PSE-EP-O-64SC</t>
  </si>
  <si>
    <t>PSE Enterprise Plan 64SC (бессрочная, включено 3 года поддержки)</t>
  </si>
  <si>
    <t>PSE-EP-64SC</t>
  </si>
  <si>
    <t>PSE Enterprise Plan 64SC (годовая)</t>
  </si>
  <si>
    <t>PSE-EP-8SC</t>
  </si>
  <si>
    <t>PSE Enterprise Plan 8SC (годовая)</t>
  </si>
  <si>
    <t>PSE-EP-O-96SC</t>
  </si>
  <si>
    <t>PSE Enterprise Plan 96SC (бессрочная, включено 3 года поддержки)</t>
  </si>
  <si>
    <t>PSE-EP-96SC</t>
  </si>
  <si>
    <t>PSE Enterprise Plan 96SC (годовая)</t>
  </si>
  <si>
    <t>PSE-Out Bound Call Center</t>
  </si>
  <si>
    <t>PSE Out Bound Call Center (годовая)</t>
  </si>
  <si>
    <t>PSE-PMS-4SC</t>
  </si>
  <si>
    <t>PSE PMS Integration 4SC (бессрочная)</t>
  </si>
  <si>
    <t>PSE-UP-O-1024SC</t>
  </si>
  <si>
    <t>PSE Ultimate Plan 1024SC (бессрочная, включено 3 года поддержки)</t>
  </si>
  <si>
    <t>PSE-UP-1024SC</t>
  </si>
  <si>
    <t>PSE Ultimate Plan 1024SC (годовая)</t>
  </si>
  <si>
    <t>PSE-UP-O-128SC</t>
  </si>
  <si>
    <t>PSE Ultimate Plan 128SC (бессрочная, включено 3 года поддержки)</t>
  </si>
  <si>
    <t>PSE-UP-128SC</t>
  </si>
  <si>
    <t>PSE Ultimate Plan 128SC (годовая)</t>
  </si>
  <si>
    <t>PSE-UP-16SC</t>
  </si>
  <si>
    <t>PSE Ultimate Plan 16SC (годовая)</t>
  </si>
  <si>
    <t>PSE-UP-O-192SC</t>
  </si>
  <si>
    <t>PSE Ultimate Plan 192SC (бессрочная, включено 3 года поддержки)</t>
  </si>
  <si>
    <t>PSE-UP-192SC</t>
  </si>
  <si>
    <t>PSE Ultimate Plan 192SC (годовая)</t>
  </si>
  <si>
    <t>PSE-UP-24SC</t>
  </si>
  <si>
    <t>PSE Ultimate Plan 24SC (годовая)</t>
  </si>
  <si>
    <t>PSE-UP-O-256SC</t>
  </si>
  <si>
    <t>PSE Ultimate Plan 256SC (бессрочная, включено 3 года поддержки)</t>
  </si>
  <si>
    <t>PSE-UP-256SC</t>
  </si>
  <si>
    <t>PSE Ultimate Plan 256SC (годовая)</t>
  </si>
  <si>
    <t>PSE-UP-O-32SC</t>
  </si>
  <si>
    <t>PSE Ultimate Plan 32SC (бессрочная, включено 3 года поддержки)</t>
  </si>
  <si>
    <t>PSE-UP-32SC</t>
  </si>
  <si>
    <t>PSE Ultimate Plan 32SC (годовая)</t>
  </si>
  <si>
    <t>PSE-UP-O-48SC</t>
  </si>
  <si>
    <t>PSE Ultimate Plan 48SC (бессрочная, включено 3 года поддержки)</t>
  </si>
  <si>
    <t>PSE-UP-48SC</t>
  </si>
  <si>
    <t>PSE Ultimate Plan 48SC (годовая)</t>
  </si>
  <si>
    <t>PSE-UP-4SC</t>
  </si>
  <si>
    <t>PSE Ultimate Plan 4SC (годовая)</t>
  </si>
  <si>
    <t>PSE-UP-O-512SC</t>
  </si>
  <si>
    <t>PSE Ultimate Plan 512SC (бессрочная, включено 3 года поддержки)</t>
  </si>
  <si>
    <t>PSE-UP-512SC</t>
  </si>
  <si>
    <t>PSE Ultimate Plan 512SC (годовая)</t>
  </si>
  <si>
    <t>PSE-UP-O-64SC</t>
  </si>
  <si>
    <t>PSE Ultimate Plan 64SC (бессрочная, включено 3 года поддержки)</t>
  </si>
  <si>
    <t>PSE-UP-64SC</t>
  </si>
  <si>
    <t>PSE Ultimate Plan 64SC (годовая)</t>
  </si>
  <si>
    <t>PSE-UP-8SC</t>
  </si>
  <si>
    <t>PSE Ultimate Plan 8SC (годовая)</t>
  </si>
  <si>
    <t>PSE-UP-O-96SC</t>
  </si>
  <si>
    <t>PSE Ultimate Plan 96SC (бессрочная, включено 3 года поддержки)</t>
  </si>
  <si>
    <t>PSE-UP-96SC</t>
  </si>
  <si>
    <t>PSE Ultimate Plan 96SC (годовая)</t>
  </si>
  <si>
    <t>PSE-White Label</t>
  </si>
  <si>
    <t>PSE White Label (годовая)</t>
  </si>
  <si>
    <t>LG</t>
  </si>
  <si>
    <t>ST-43HF</t>
  </si>
  <si>
    <t>ST-43HF Мобильная стойка для дисплея 43HT3WJ с возможностью поворота и регулировки высоты</t>
  </si>
  <si>
    <t>ST-653TW</t>
  </si>
  <si>
    <t>ST-653TW Подставка для дисплея 55CT5WJ</t>
  </si>
  <si>
    <t>43HT3WJ-B</t>
  </si>
  <si>
    <t>55CT5WJ-B</t>
  </si>
  <si>
    <t>Аксессуары к гостиничным ТВ LG</t>
  </si>
  <si>
    <t>AM-ST21BA</t>
  </si>
  <si>
    <t>AM-ST21BA Подставка для гостиничного ТВ 43"</t>
  </si>
  <si>
    <t>AM-ST21BB</t>
  </si>
  <si>
    <t>AM-ST21BB Подставка для гостиничного ТВ 50"</t>
  </si>
  <si>
    <t>AM-ST21BC</t>
  </si>
  <si>
    <t>AM-ST21BC Подставка для гостиничного ТВ 55"</t>
  </si>
  <si>
    <t>AM-ST21BD</t>
  </si>
  <si>
    <t>AM-ST21BD Подставка для гостиничного ТВ 65"</t>
  </si>
  <si>
    <t>AM-ST21BE</t>
  </si>
  <si>
    <t>AM-ST21BE Подставка для гостиничного ТВ 75"</t>
  </si>
  <si>
    <t>PCS500R</t>
  </si>
  <si>
    <t>LG PCS500R Гостиничный cервер Pro:Centric V and Direct Server</t>
  </si>
  <si>
    <t>STB-6500</t>
  </si>
  <si>
    <t>LG STB-6500 Приставка с поддержкой гостиничного ПО Pro:Centric,ОС webOS 5.0;DVB-T2/C/S2/RS-232C,WiFi</t>
  </si>
  <si>
    <t>32LN661H</t>
  </si>
  <si>
    <t>Отельный ТВ LG 32LN661H HD; 240кд/м2; webOS 22; DVB-T2/C/S2,IP-channels;Wi-Fi;BT;SoftAP;Pro:Centric</t>
  </si>
  <si>
    <t>43UM662H</t>
  </si>
  <si>
    <t>Отельный ТВ LG 43UM662H UHD; 265кд/м2; webOS 23; DVB-T2/C/S2,IP-channels;Wi-Fi;BT;SoftAP;Pro:Centric</t>
  </si>
  <si>
    <t>50UM662H</t>
  </si>
  <si>
    <t>Отельный ТВ LG 50UM662H UHD; 330кд/м2; webOS 23; DVB-T2/C/S2,IP-channels;Wi-Fi;BT;SoftAP;Pro:Centric</t>
  </si>
  <si>
    <t>55UM662H</t>
  </si>
  <si>
    <t>Отельный ТВ LG 55UM662H UHD; 330кд/м2; webOS 23; DVB-T2/C/S2,IP-channels;Wi-Fi;BT;SoftAP;Pro:Centric</t>
  </si>
  <si>
    <t>65UM662H</t>
  </si>
  <si>
    <t>Отельный ТВ LG 65UM662H UHD; 330кд/м2; webOS 23; DVB-T2/C/S2,IP-channels;Wi-Fi;BT;SoftAP;Pro:Centric</t>
  </si>
  <si>
    <t>75UM662H</t>
  </si>
  <si>
    <t>Отельный ТВ LG 75UM662H UHD; 330кд/м2; webOS 23; DVB-T2/C/S2,IP-channels;Wi-Fi;BT;SoftAP;Pro:Centric</t>
  </si>
  <si>
    <t>43UN640S</t>
  </si>
  <si>
    <t>Коммерческий ТВ LG 43UN640S Signage ТВ UHD; 300 кд/м2; webOS 22;Wi-Fi,Buetooth;Динамики;DVB-T2/C/S2</t>
  </si>
  <si>
    <t>50UN640S</t>
  </si>
  <si>
    <t>Коммерческий ТВ LG 50UN640S Signage ТВ UHD; 400 кд/м2; webOS 22;Wi-Fi,Buetooth;Динамики;DVB-T2/C/S2</t>
  </si>
  <si>
    <t>55UN640S</t>
  </si>
  <si>
    <t>Коммерческий ТВ LG 55UN640S Signage ТВ UHD; 400 кд/м2; webOS 22;Wi-Fi,Buetooth;Динамики;DVB-T2/C/S2</t>
  </si>
  <si>
    <t>65UN640S</t>
  </si>
  <si>
    <t>Коммерческий ТВ LG 65UN640S Signage ТВ UHD; 400 кд/м2; webOS 22;Wi-Fi,Buetooth;Динамики;DVB-T2/C/S2</t>
  </si>
  <si>
    <t>75UN640S</t>
  </si>
  <si>
    <t>Коммерческий ТВ LG 75UN640S Signage ТВ UHD; 330 кд/м2; webOS 22;Wi-Fi,Buetooth;Динамики;DVB-T2/C/S2</t>
  </si>
  <si>
    <t>86UN640S</t>
  </si>
  <si>
    <t>Коммерческий ТВ LG 86UN640S Signage ТВ UHD; 330 кд/м2; webOS 22;Wi-Fi,Buetooth;Динамики;DVB-T2/C/S2</t>
  </si>
  <si>
    <t>LWSMB.AL</t>
  </si>
  <si>
    <t>LG LWSMB.AL ПО для управления профессиональными дисплеями и контентом SuperSign CMS (1 лицензия)</t>
  </si>
  <si>
    <t>PCD-45LL</t>
  </si>
  <si>
    <t>LG PCD-45LL Гостиничное ПО ProCentric Direct (1 лицензия)</t>
  </si>
  <si>
    <t>110UM5J-B</t>
  </si>
  <si>
    <t>Дисплей LG 110UM5J-B UHD; 16/7; 500 кд/м2; webOS 6.0; Wi-Fi; 10+10 Вт; Альбомная</t>
  </si>
  <si>
    <t>43UH5N-E</t>
  </si>
  <si>
    <t>Дисплей LG 43UH5N-E UHD; 24/7; 500 кд/м2; К.мат.28%; webOS 6.0; Wi-Fi; 10+10 Вт; Режим видео-стены</t>
  </si>
  <si>
    <t>43UL3J-M</t>
  </si>
  <si>
    <t>Дисплей LG 43UL3J-M UHD; 16/7; 300 кд/м2; webOS 6.0; Wi-Fi; 10+10 Вт</t>
  </si>
  <si>
    <t>43UM5N-H</t>
  </si>
  <si>
    <t>Дисплей LG 43UM5N-H UHD; 24/7; 500 кд/м2; К.мат.25%; webOS 6.0; Wi-Fi; 10+10 Вт; Режим видео-стены</t>
  </si>
  <si>
    <t>49UH5N-E</t>
  </si>
  <si>
    <t>Дисплей LG 49UH5N-E UHD; 24/7; 500 кд/м2; К.мат.28%; webOS 6.0; Wi-Fi; 10+10 Вт; Режим видео-стены</t>
  </si>
  <si>
    <t>49UM5N-H</t>
  </si>
  <si>
    <t>Дисплей LG 49UM5N-H UHD; 24/7; 500 кд/м2; К.мат.28%; webOS 6.0; Wi-Fi; 10+10 Вт; Режим видео-стены</t>
  </si>
  <si>
    <t>50UL3J-M</t>
  </si>
  <si>
    <t>Дисплей LG 50UL3J-M UHD; 16/7; 400 кд/м2; webOS 6.0; Wi-Fi; 10+10 Вт</t>
  </si>
  <si>
    <t>55UH5N-E</t>
  </si>
  <si>
    <t>Дисплей LG 55UH5N-E UHD; 24/7; 500 кд/м2; К.мат.28%; webOS 6.0; Wi-Fi; 10+10 Вт; Режим видео-стены</t>
  </si>
  <si>
    <t>55UL3J-M</t>
  </si>
  <si>
    <t>Дисплей LG 55UL3J-M UHD; 16/7; 400 кд/м2; webOS 6.0; Wi-Fi; 10+10 Вт</t>
  </si>
  <si>
    <t>55UM5N-H</t>
  </si>
  <si>
    <t>Дисплей LG 55UM5N-H UHD; 24/7; 500 кд/м2; К.мат.28%; webOS 6.0; Wi-Fi; 10+10 Вт; Режим видео-стены</t>
  </si>
  <si>
    <t>65UH5N-E</t>
  </si>
  <si>
    <t>Дисплей LG 65UH5N-E UHD; 24/7; 500 кд/м2; К.мат.28%; webOS 6.0; Wi-Fi; 10+10 Вт; Режим видео-стены</t>
  </si>
  <si>
    <t>65UL3J-E</t>
  </si>
  <si>
    <t>Дисплей LG 65UL3J-E UHD; 16/7; 400 кд/м2; webOS 6.0; Wi-Fi; 10+10 Вт</t>
  </si>
  <si>
    <t>65UM5N-H</t>
  </si>
  <si>
    <t>Дисплей LG 65UM5N-H UHD; 24/7; 500 кд/м2; К.мат. 28%; webOS 6.0; Wi-Fi; 10+10 Вт; Режим видео-стены</t>
  </si>
  <si>
    <t>75UH5J-M</t>
  </si>
  <si>
    <t>Дисплей LG 75UH5J-M UHD; 24/7; 500 кд/м2; К.мат.28%; webOS 6.0; Wi-Fi; 10+10 Вт; Режим видео-стены</t>
  </si>
  <si>
    <t>75UL3J-E</t>
  </si>
  <si>
    <t>Дисплей LG 75UL3J-E UHD; 16/7; 330 кд/м2; webOS 6.0; Wi-Fi; 10+10 Вт</t>
  </si>
  <si>
    <t>86UH5J-H</t>
  </si>
  <si>
    <t>Дисплей LG 86UH5J-H UHD; 24/7; 500 кд/м2; К.мат.28%; webOS 6.0; Wi-Fi; 10+10 Вт; Режим видео-стены</t>
  </si>
  <si>
    <t>86UL3J-B</t>
  </si>
  <si>
    <t>Дисплей LG 86UL3J-B UHD; 16/7; 330 кд/м2; webOS 6.0; Wi-Fi; 10+10 Вт; альбомная</t>
  </si>
  <si>
    <t>98UH5J-H</t>
  </si>
  <si>
    <t>Дисплей LG 98UH5J-H UHD; 24/7; 500 кд/м2; К.мат.28%; webOS 6.0; Wi-Fi; 10+10 Вт; Режим видео-стены</t>
  </si>
  <si>
    <t>49VL5PJ-A</t>
  </si>
  <si>
    <t>Дисплей LG 49VL5PJ-A для видеостен; FHD; 24/7; 500 кд/м2; webOS 4.1; 3.5 мм; IP5X</t>
  </si>
  <si>
    <t>55VH7J-H</t>
  </si>
  <si>
    <t>Дисплей LG 55VH7J-H для видеостен; FHD; 24/7; 700 кд/м2; Мат. 28%; webOS 4.1; 1.74 мм; IP5X</t>
  </si>
  <si>
    <t>55VL5PJ-A</t>
  </si>
  <si>
    <t>Дисплей LG 55VL5PJ-A для видеостен; FHD; 24/7; 500 кд/м2; webOS 4.1; 3.5 мм; IP5X</t>
  </si>
  <si>
    <t>55VM5J-H</t>
  </si>
  <si>
    <t>Дисплей LG 55VM5J-H для видеостен; FHD; 24/7; 500 кд/м2; Мат. 28%; webOS 4.1; 1.74 мм; IP5X</t>
  </si>
  <si>
    <t>55VSH7J-H</t>
  </si>
  <si>
    <t>Дисплей LG 55VSH7J-H для видеостен; FHD; 24/7; 700 кд/м2; Мат. 28%; webOS 4.1; 0.88 мм; IP5X</t>
  </si>
  <si>
    <t>55VSM5J-H</t>
  </si>
  <si>
    <t>Дисплей LG 55VSM5J-H для видеостен; FHD; 24/7; 500 кд/м2; Мат. 28%; webOS 4.1; 0.88 мм; IP5X</t>
  </si>
  <si>
    <t>RT30 DECT-репитер для  SIP- телефонов W52P/W53P/W60P/W41P/W60B/CP930W-Base</t>
  </si>
  <si>
    <t>Кронштейн для крепления на стену телефонов  SIP-T41S/T42S/T43U/T40G(P)</t>
  </si>
  <si>
    <t>FH601W</t>
  </si>
  <si>
    <t>H601W отельный, 2 аккаунта, б/п, WiFi, без клавиатуры</t>
  </si>
  <si>
    <t>FH602</t>
  </si>
  <si>
    <t>https://ipmatika.kz/products/hotel-phone/Fanvil-H602/</t>
  </si>
  <si>
    <t>Спрут/CU-1 (CU-7214)</t>
  </si>
  <si>
    <t>Спрут/CU-1 (CU-7214), на запись 1 канала IP, FXS, FXOM или системного телефона (DPN)</t>
  </si>
  <si>
    <t>Спрут/CU-10 (CU7214)</t>
  </si>
  <si>
    <t>Спрут/CU-10 (CU7214), на запись 10 каналов IP, FXS, FXOM или системного телефона (DPN)</t>
  </si>
  <si>
    <t>Спрут/CU-100 (CU7214)</t>
  </si>
  <si>
    <t>Спрут/CU-100 (CU7214), на запись 100 каналов IP, FXS, FXOM или системного телефона (DPN)</t>
  </si>
  <si>
    <t>Спрут/CU-25 (CU7214)</t>
  </si>
  <si>
    <t>Спрут/CU-25 (CU7214), на запись 25 каналов IP, FXS, FXOM или системного телефона (DPN)</t>
  </si>
  <si>
    <t>Спрут/CU-30 (Е1) (CU7214)</t>
  </si>
  <si>
    <t>Спрут/CU-30 (Е1) (CU7214), на запись одного цифрового потока Е1 (30 транков).</t>
  </si>
  <si>
    <t>Спрут/CU-50 (CU7214)</t>
  </si>
  <si>
    <t>Спрут/CU-50 (CU7214), на запись 50 каналов IP, FXS, FXOM или системного телефона (DPN)</t>
  </si>
  <si>
    <t>RPV2</t>
  </si>
  <si>
    <t>RPV2 (8" сенсорная панель бронирования переговорных комнат, AMS 2 года)</t>
  </si>
  <si>
    <t>MB-12X Pro</t>
  </si>
  <si>
    <t>MB-12X Pro USB-видеокамера (12X PTZ для MeetingBoard Pro, AMS 2 года)</t>
  </si>
  <si>
    <t>PVB650-A02</t>
  </si>
  <si>
    <t>PVB650-A02 терминал ВКС (MeetingBoard Pro 65 с 50МП-камерой и аудиосистемой, 4 стилуса, AMS 2 года)</t>
  </si>
  <si>
    <t>PVB750-A02</t>
  </si>
  <si>
    <t>PVB750-A02 терминал ВКС (MeetingBoard Pro 75 с 50МП-камерой и аудиосистемой, 4 стилуса, AMS 2 года)</t>
  </si>
  <si>
    <t>PVB860-A02</t>
  </si>
  <si>
    <t>PVB860-A02 терминал ВКС (MeetingBoard Pro 86 с 50МП-камерой и аудиосистемой, 4 стилуса, AMS 2 года)</t>
  </si>
  <si>
    <t>MS-C2983-PB-6</t>
  </si>
  <si>
    <t>MS-C2983-PB, купол Mini, 2Мпикс, 0.002лк, f=6мм, ИК, микрофон</t>
  </si>
  <si>
    <t>MS-C8176-PB</t>
  </si>
  <si>
    <t>MS-C8176-PB, Panoramic, 8Мпикс, 0.01лк, f=1.68мм, ИК, микрофон, IP67, IK10</t>
  </si>
  <si>
    <t>W310U-D</t>
  </si>
  <si>
    <t>VT W310U-D, Дуо, HD звук, 150м DECT, USB-dogle type-C, чехол</t>
  </si>
  <si>
    <t>W310U</t>
  </si>
  <si>
    <t>VT W310U, Моно, HD звук, 150м DECT, USB-dogle type-C, чехол</t>
  </si>
  <si>
    <t>K20-1</t>
  </si>
  <si>
    <t>K20-2</t>
  </si>
  <si>
    <t>K86-1</t>
  </si>
  <si>
    <t>K86-2</t>
  </si>
  <si>
    <t>K20-1C</t>
  </si>
  <si>
    <t>K20-2C</t>
  </si>
  <si>
    <t>K86-1С</t>
  </si>
  <si>
    <t>K86-2C</t>
  </si>
  <si>
    <t>i501W</t>
  </si>
  <si>
    <t>Fanvil i501W, PoE, Wi-Fi, IP домофонная трубка, 4 кнопки</t>
  </si>
  <si>
    <t>https://ipmatika.kz/products/vnutrennie-sip-paneli/Fanvil-i501W/</t>
  </si>
  <si>
    <t>PA3O</t>
  </si>
  <si>
    <t>PA3, SIP-шлюз для видеодомофона, камеры и пейджинга</t>
  </si>
  <si>
    <t>BDG-100</t>
  </si>
  <si>
    <t>BDG-100 - Адаптер BLE для подключения E-ink дисплеев</t>
  </si>
  <si>
    <t>EP-0400</t>
  </si>
  <si>
    <t>EP-0400 - Дисплей e-ink 4.2'', 400x300, 3 цвета: черн, белый, красный, 3 кнопки</t>
  </si>
  <si>
    <t>EP-0700</t>
  </si>
  <si>
    <t>EP-0700 - Дисплей e-ink 7.5'', 800x480, 3 цвета: черн, белый, красный, 3 кнопки</t>
  </si>
  <si>
    <t>Lanneck</t>
  </si>
  <si>
    <t>T-Mate</t>
  </si>
  <si>
    <t>TD-1060 Slim_T-Mate</t>
  </si>
  <si>
    <t>TD-1060 Slim чёрный в комплекте с ПО T-Mate</t>
  </si>
  <si>
    <t>TD-1070-L_T-Mate</t>
  </si>
  <si>
    <t>TD-1070 Lite в комплекте с ПО T-Mate</t>
  </si>
  <si>
    <t>TD-1070_T-Mate</t>
  </si>
  <si>
    <t>TD-1070 в комплекте с ПО T-Mate</t>
  </si>
  <si>
    <t>WI-LTE115-O</t>
  </si>
  <si>
    <t>WI-LTE115-O Внешний LTE роутер</t>
  </si>
  <si>
    <t>WI-MC101G Медиаконвертер 1000 Мбит/с, дальность до 25 км, комплект 2 шт 1310/1550нм</t>
  </si>
  <si>
    <t>WI-MC101M Медиаконвертер 100 Мбит/с, дальность до 25 км, комплект 2 шт 1310/1550нм</t>
  </si>
  <si>
    <t>WI-MC111GP Медиаконвертер c PoE, 1000-Base-T/1000Base-FX с SFP-портом</t>
  </si>
  <si>
    <t>WI-MC111GP-O Медиаконвертер уличный c PoE, 1000-Base-T/1000Base-FX с SFP-портом</t>
  </si>
  <si>
    <t>WI-PS302GF-I Медиаконвертер промышленный с PoE, 1000-Base-T/1000Base-FX с SFP-портом</t>
  </si>
  <si>
    <t>Спикерфоны VT</t>
  </si>
  <si>
    <t>JREX103-FK-HB</t>
  </si>
  <si>
    <t>JREX103-FK-HB, клавиатура, горн, маячок, без крышки, аналоговый</t>
  </si>
  <si>
    <t>https://ipmatika.kz/products/wifi-telefony/Linkvil-W610W/</t>
  </si>
  <si>
    <t>https://ipmatika.kz/products/wifi-telefony/Linkvil-W611W/</t>
  </si>
  <si>
    <t>https://ipmatika.kz/products/konsoli-monitoringa-i-opoveshcheniya/X5UR/</t>
  </si>
  <si>
    <t>https://ipmatika.kz/products/hotel-phone/Fanvil-H3WF/</t>
  </si>
  <si>
    <t>https://ipmatika.kz/products/hotel-phone/Fanvil-H5WF/</t>
  </si>
  <si>
    <t>https://ipmatika.kz/products/hotel-phone/Fanvil-H5WFW/</t>
  </si>
  <si>
    <t>https://ipmatika.kz/products/doorphones-aksessuary/Fanvil-DS101/</t>
  </si>
  <si>
    <t>https://ipmatika.kz/products/doorphones-aksessuary/PA2-KIT-NC/</t>
  </si>
  <si>
    <t>https://ipmatika.kz/products/vnutrennie-sip-paneli/Fanvil-i51W/</t>
  </si>
  <si>
    <t>https://ipmatika.kz/products/vnutrennie-sip-paneli/Fanvil-i52W/</t>
  </si>
  <si>
    <t>https://ipmatika.kz/products/vnutrennie-sip-paneli/Fanvil-i55A/</t>
  </si>
  <si>
    <t>https://ipmatika.kz/products/vnutrennie-sip-paneli/Fanvil-i57A/</t>
  </si>
  <si>
    <t>https://ipmatika.kz/products/provodnye/vt_x140/</t>
  </si>
  <si>
    <t>https://ipmatika.kz/products/provodnye/vt_x140_d/</t>
  </si>
  <si>
    <t>https://ipmatika.kz/products/aksessuary/LeatherCusionX140/</t>
  </si>
  <si>
    <t>https://ipmatika.kz/products/aksessuary/VT-Lifter/</t>
  </si>
  <si>
    <t>Charged by per channel</t>
  </si>
  <si>
    <t>*Charged by per template
 *Rebranding in P-series software PBX &amp; Web Client Interface&amp; email template</t>
  </si>
  <si>
    <t>*Charged by per 16SC
*Direct Integration with Oracle and Fedilio PMS</t>
  </si>
  <si>
    <t>PSE-PMS-16SC</t>
  </si>
  <si>
    <t>PSE - дополнительно</t>
  </si>
  <si>
    <t>Geo-Redundancy License (with UP)</t>
  </si>
  <si>
    <t>PSE-XP-O-DR</t>
  </si>
  <si>
    <t>Redundancy License</t>
  </si>
  <si>
    <t>PSE-XP-O-HA</t>
  </si>
  <si>
    <t>PSE-XP-O-AMS</t>
  </si>
  <si>
    <t>Лицензия PSE UP на 1024 вызова (реком. до 4000 пользователей)</t>
  </si>
  <si>
    <t>Лицензия PSE UP на 512 вызова (реком. до 1550 пользователей)</t>
  </si>
  <si>
    <t>Лицензия PSE UP на 256 вызова (реком. до 800 пользователей)</t>
  </si>
  <si>
    <t>Лицензия PSE UP на 192 вызова (реком. до 600 пользователей)</t>
  </si>
  <si>
    <t>Лицензия PSE UP на 128 вызова (реком. до 400 пользователей)</t>
  </si>
  <si>
    <t>Лицензия PSE UP на 96 вызова (реком. до 300 пользователей)</t>
  </si>
  <si>
    <t>Лицензия PSE UP на 64 вызова (реком. до 200 пользователей)</t>
  </si>
  <si>
    <t>Лицензия PSE UP на 48 вызова (реком. до 160 пользователей)</t>
  </si>
  <si>
    <t>Лицензия PSE UP на 32 вызова (реком. до 120 пользователей)</t>
  </si>
  <si>
    <t>Лицензия PSE EP на 1024 вызова (реком. до 4000 пользователей)</t>
  </si>
  <si>
    <t>Лицензия PSE EP на 512 вызова (реком. до 1550 пользователей)</t>
  </si>
  <si>
    <t>Лицензия PSE EP на 256 вызова (реком. до 800 пользователей)</t>
  </si>
  <si>
    <t>Лицензия PSE EP на 192 вызова (реком. до 600 пользователей)</t>
  </si>
  <si>
    <t>Лицензия PSE EP на 128 вызова (реком. до 400 пользователей)</t>
  </si>
  <si>
    <t>Лицензия PSE EP на 96 вызова (реком. до 300 пользователей)</t>
  </si>
  <si>
    <t>Лицензия PSE EP на 64 вызова (реком. до 200 пользователей)</t>
  </si>
  <si>
    <t>Лицензия PSE EP на 48 вызова (реком. до 160 пользователей)</t>
  </si>
  <si>
    <t>Лицензия PSE EP на 32 вызова (реком. до 120 пользователей)</t>
  </si>
  <si>
    <t>PSE - серия (P Software Edition) - по количеству одновременных вызовов</t>
  </si>
  <si>
    <t>PSE-XP-DR</t>
  </si>
  <si>
    <t>PSE-XP-HA</t>
  </si>
  <si>
    <t>Лицензия PSE UP на 1024 вызова (реком. до 4000 пользователей) на 1г</t>
  </si>
  <si>
    <t>Лицензия PSE UP на 512 вызова (реком. до 1550 пользователей) на 1г</t>
  </si>
  <si>
    <t>Лицензия PSE UP на 256 вызова (реком. до 800 пользователей) на 1г</t>
  </si>
  <si>
    <t>Лицензия PSE UP на 192 вызова (реком. до 600 пользователей) на 1г</t>
  </si>
  <si>
    <t>Лицензия PSE UP на 128 вызова (реком. до 400 пользователей) на 1г</t>
  </si>
  <si>
    <t>Лицензия PSE UP на 96 вызова (реком. до 300 пользователей) на 1г</t>
  </si>
  <si>
    <t>Лицензия PSE UP на 64 вызова (реком. до 200 пользователей) на 1г</t>
  </si>
  <si>
    <t>Лицензия PSE UP на 48 вызова (реком. до 160 пользователей) на 1г</t>
  </si>
  <si>
    <t>Лицензия PSE UP на 32 вызова (реком. до 120 пользователей) на 1г</t>
  </si>
  <si>
    <t>Лицензия PSE UP на 24 вызова (реком. до 75 пользователей) на 1г</t>
  </si>
  <si>
    <t>Лицензия PSE UP на 16 вызова (реком. до 50 пользователей) на 1г</t>
  </si>
  <si>
    <t>Лицензия PSE UP на 8 вызова (реком. до 25 пользователей) на 1г</t>
  </si>
  <si>
    <t>Лицензия PSE UP на 4 вызова (реком. до 10 пользователей) на 1г</t>
  </si>
  <si>
    <t>PSE - Ultimate - годовые лицензии</t>
  </si>
  <si>
    <t>Лицензия PSE EP на 1024 вызова (реком. до 4000 пользователей) на 1г</t>
  </si>
  <si>
    <t>Лицензия PSE EP на 512 вызова (реком. до 1550 пользователей) на 1г</t>
  </si>
  <si>
    <t>Лицензия PSE EP на 256 вызова (реком. до 800 пользователей) на 1г</t>
  </si>
  <si>
    <t>Лицензия PSE EP на 192 вызова (реком. до 600 пользователей) на 1г</t>
  </si>
  <si>
    <t>Лицензия PSE EP на 128 вызова (реком. до 400 пользователей) на 1г</t>
  </si>
  <si>
    <t>Лицензия PSE EP на 96 вызова (реком. до 300 пользователей) на 1г</t>
  </si>
  <si>
    <t>Лицензия PSE EP на 64 вызова (реком. до 200 пользователей) на 1г</t>
  </si>
  <si>
    <t>Лицензия PSE EP на 48 вызова (реком. до 160 пользователей) на 1г</t>
  </si>
  <si>
    <t>Лицензия PSE EP на 32 вызова (реком. до 120 пользователей) на 1г</t>
  </si>
  <si>
    <t>Лицензия PSE EP на 24 вызова (реком. до 75 пользователей) на 1г</t>
  </si>
  <si>
    <t>Лицензия PSE EP на 16 вызова (реком. до 50 пользователей) на 1г</t>
  </si>
  <si>
    <t>Лицензия PSE EP на 8 вызова (реком. до 25 пользователей) на 1г</t>
  </si>
  <si>
    <t>Лицензия PSE EP на 4 вызова (реком. до 10 пользователей) на 1г</t>
  </si>
  <si>
    <t>PSE - Enterprise - годовые лицензии</t>
  </si>
  <si>
    <t>Char S300</t>
  </si>
  <si>
    <t>YCMS300</t>
  </si>
  <si>
    <t>Char S100</t>
  </si>
  <si>
    <t>YCMS100</t>
  </si>
  <si>
    <t>Char S50</t>
  </si>
  <si>
    <t>YCMS50</t>
  </si>
  <si>
    <t>Char S20</t>
  </si>
  <si>
    <t>YCMS20</t>
  </si>
  <si>
    <t>Hotel S300</t>
  </si>
  <si>
    <t>Hotel S100</t>
  </si>
  <si>
    <t>Hotel S50</t>
  </si>
  <si>
    <t>Hotel S20</t>
  </si>
  <si>
    <t>Billing S300</t>
  </si>
  <si>
    <t>Billing S100</t>
  </si>
  <si>
    <t>Billing S50</t>
  </si>
  <si>
    <t>Billing S20</t>
  </si>
  <si>
    <t>Модули ПО для Yeastar</t>
  </si>
  <si>
    <t>Yeastar Remote Management на 1 дополнительное подключение (разово)</t>
  </si>
  <si>
    <t>Приложение Linkus Cloud Service PRO (FQDN) для АТС Yeastar S412, год</t>
  </si>
  <si>
    <t>Приложение Linkus Cloud Service PRO (FQDN) для АТС Yeastar S300, год</t>
  </si>
  <si>
    <t>Приложение Linkus Cloud Service PRO (FQDN) для АТС Yeastar S100, год</t>
  </si>
  <si>
    <t>Приложение Linkus Cloud Service PRO (FQDN) для АТС Yeastar S50, год</t>
  </si>
  <si>
    <t>Приложение Linkus Cloud Service PRO (FQDN) для АТС Yeastar S20, год</t>
  </si>
  <si>
    <t>Приложение Linkus Cloud Service для АТС Yeastar S412, год</t>
  </si>
  <si>
    <t>Приложение Linkus Cloud Service для АТС Yeastar S300, год</t>
  </si>
  <si>
    <t>Приложение Linkus Cloud Service для АТС Yeastar S100, год</t>
  </si>
  <si>
    <t>Приложение Linkus Cloud Service для АТС Yeastar S50, год</t>
  </si>
  <si>
    <t>Приложение Linkus Cloud Service для АТС Yeastar S20, год</t>
  </si>
  <si>
    <t>Годовые подписки для Yeastar S-серии</t>
  </si>
  <si>
    <t>Лицензии для расширения функционала P-серии</t>
  </si>
  <si>
    <t>Лицензии и программные модули для АТС</t>
  </si>
  <si>
    <t>VoIP-BRI шлюз на 2 BRI порта, поддерживающий до 4-х одновременных вызовов.</t>
  </si>
  <si>
    <t>VoIP-PRI шлюз на 2 порта (E1/T1) порта, поддерживающий до 30 одновременных вызовов по каждому из портов</t>
  </si>
  <si>
    <t>VoIP-PRI шлюз на 1 порт (E1/T1), поддерживающий до 30 одновременных вызовов</t>
  </si>
  <si>
    <t>ISDN - шлюзы</t>
  </si>
  <si>
    <t>VoIP-FXS-шлюз с поддержкой 16 FXO-линий</t>
  </si>
  <si>
    <t>VoIP-FXS-шлюз с поддержкой 8 FXO-линий</t>
  </si>
  <si>
    <t>VoIP-FXS-шлюз с поддержкой 4 FXO-линий</t>
  </si>
  <si>
    <t>VoIP-FXS-шлюз с поддержкой 32 FXS-линий</t>
  </si>
  <si>
    <t>VoIP-FXS-шлюз с поддержкой 24 FXS-линий</t>
  </si>
  <si>
    <t>VoIP-FXS-шлюз с поддержкой 16 FXS-линий</t>
  </si>
  <si>
    <t>VoIP-FXS-шлюз с поддержкой 8 FXS-линий</t>
  </si>
  <si>
    <t xml:space="preserve">VoIP-FXS-шлюз с поддержкой 4 FXS-линий </t>
  </si>
  <si>
    <t xml:space="preserve">VoIP-FXS-шлюз с поддержкой 2 FXS-линий </t>
  </si>
  <si>
    <t xml:space="preserve">VoIP-FXS-шлюз с поддержкой 1 FXS-линии </t>
  </si>
  <si>
    <t>FXS/FXO - шлюзы</t>
  </si>
  <si>
    <t>VoIP-GSM-шлюз с поддержкой 16 GSM-линий 850/900/1800/1900 МГц ( 8 GSM-линий 850/900/1800/1900 в комплекте )</t>
  </si>
  <si>
    <t>VoIP-GSM-шлюз с поддержкой 8 GSM-линий 850/900/1800/1900 МГц</t>
  </si>
  <si>
    <t>VoIP-GSM-шлюз с поддержкой 4 GSM-линий 850/900/1800/1900 МГц</t>
  </si>
  <si>
    <t>VoIP-GSM-шлюз с поддержкой 2 GSM-линий 850/900/1800/1900 МГц</t>
  </si>
  <si>
    <t>VoIP-GSM-шлюз с поддержкой 1 GSM-линии 850/900/1800/1900 МГц</t>
  </si>
  <si>
    <t>GSM - шлюзы</t>
  </si>
  <si>
    <t xml:space="preserve">Модуль для подключения двух линий BRI
предназначен для работы со всеми IP-АТС Yeastar </t>
  </si>
  <si>
    <t>Модуль для подключения одной LTE линии, позволяет передавать VoIP-данные через сети 4G для подключения к VoIP-операторам по протоколу SIP</t>
  </si>
  <si>
    <t>Модуль для подключения одного UMTS-канала (UMTS 900/2100МГц или 850/2100МГц или 850/1900МГц). 
Предназначен для работы со всеми IP-АТС Yeastar.</t>
  </si>
  <si>
    <t>Модуль для подключения одного GSM-канала (GSM 850/900/1800/1900МГц ). 
Предназначен для работы со всеми IP-АТС Yeastar.</t>
  </si>
  <si>
    <t>Модуль для подключения одной FXS и одной FXO линии
Переключается в режим «Моста» при неработоспособности системы, соединяя напрямую аналоговый телефон с внешней телефонной линией.
Предназначен для работы со всеми IP-АТС Yeastar.</t>
  </si>
  <si>
    <t>Модуль для подключения 2-х FXS телефонных линий
Предназначен для работы со всеми IP-АТС Yeastar.</t>
  </si>
  <si>
    <t>Модуль для подключения 2-х FXO телефонных линий
Предназначен для работы со всеми IP-АТС Yeastar.</t>
  </si>
  <si>
    <t xml:space="preserve">DSP-модуль для телефонных станций Yeastar S-серии (S100 /S300)
один модуль добавляет возможности расширения до 100 пользователей и 30 одновременных вызовов. </t>
  </si>
  <si>
    <t>Плата расширения для телефонных станций Yeastar S-серии (S-100 и S-300)
Поддерживает подключение одного интерфейса E1/T1</t>
  </si>
  <si>
    <t xml:space="preserve">Плата расширения для телефонных станций Yeastar S-серии (S-100 и S-300)
На плату может быть установлено до 4-х модулей S2, O2, SO, BRI, GSM, WCDMA и LTE. </t>
  </si>
  <si>
    <t>Модули для АТС</t>
  </si>
  <si>
    <t>IP-АТС на 100 абонентов и 30 одновременных вызовов
позволяет подключать аналоговые линии/телефоны, линии BRI и GSM-линию посредством дополнительных модулей, поддерживает протоколы MFC R2, SS7,  FXO, FXS, GSM, BRI, WCDMA(3G), LTE(4G)</t>
  </si>
  <si>
    <t>IP-АТС на 50 абонентов и 25 одновременных вызовов
позволяет подключать аналоговые линии/телефоны, линии BRI и GSM-линию посредством дополнительных модулей, поддерживает протоколы MFC R2, SS7,  FXO, FXS, GSM, BRI, WCDMA(3G), LTE(4G)</t>
  </si>
  <si>
    <t>IP-АТС до 20 абонентов и до 10 одновременных вызовов
позволяет подключать аналоговые линии/телефоны, линии BRI и GSM-линию посредством дополнительных модулей, поддерживает протоколы MFC R2, SS7,  FXO, FXS, GSM, BRI, WCDMA(3G), LTE(4G)</t>
  </si>
  <si>
    <t>S - Серия</t>
  </si>
  <si>
    <t>IP-АТС на 300 абонентов и 60 одновременных вызовов
позволяет подключать аналоговые линии/телефоны, линии BRI/PRI и GSM-линии посредством дополнительных модулей, поддерживает протоколы MFC R2, SS7,  FXO, FXS, GSM, BRI, PRI, WCDMA(3G), LTE(4G), с помощью модуля D30 расширяется до 200 пользователей и 60 одновременных вызовов</t>
  </si>
  <si>
    <t>IP-АТС до 50 абонентов и до 25 одновременных вызовов
позволяет подключать аналоговые линии/телефоны, линии BRI и GSM-линию посредством дополнительных модулей, поддерживает протоколы MFC R2, SS7,  FXO, FXS, GSM, BRI, WCDMA(3G), LTE(4G)</t>
  </si>
  <si>
    <t>P - Серия</t>
  </si>
  <si>
    <t>Краткое описание</t>
  </si>
  <si>
    <r>
      <rPr>
        <b/>
        <sz val="11"/>
        <rFont val="Calibri"/>
        <family val="2"/>
        <charset val="204"/>
      </rPr>
      <t>P520 Standard License</t>
    </r>
    <r>
      <rPr>
        <sz val="11"/>
        <rFont val="Calibri"/>
        <family val="2"/>
        <charset val="204"/>
      </rPr>
      <t xml:space="preserve">, удалённый доступ </t>
    </r>
    <r>
      <rPr>
        <b/>
        <sz val="11"/>
        <rFont val="Calibri"/>
        <family val="2"/>
        <charset val="204"/>
      </rPr>
      <t>(годовая)</t>
    </r>
  </si>
  <si>
    <r>
      <rPr>
        <b/>
        <sz val="11"/>
        <rFont val="Calibri"/>
        <family val="2"/>
        <charset val="204"/>
      </rPr>
      <t>P520 Enterprise License</t>
    </r>
    <r>
      <rPr>
        <sz val="11"/>
        <rFont val="Calibri"/>
        <family val="2"/>
        <charset val="204"/>
      </rPr>
      <t xml:space="preserve">, удалённый доступ, колл-центр </t>
    </r>
    <r>
      <rPr>
        <b/>
        <sz val="11"/>
        <rFont val="Calibri"/>
        <family val="2"/>
        <charset val="204"/>
      </rPr>
      <t>(годовая)</t>
    </r>
  </si>
  <si>
    <r>
      <rPr>
        <b/>
        <sz val="11"/>
        <rFont val="Calibri"/>
        <family val="2"/>
        <charset val="204"/>
      </rPr>
      <t>P520 Ultimate License</t>
    </r>
    <r>
      <rPr>
        <sz val="11"/>
        <rFont val="Calibri"/>
        <family val="2"/>
        <charset val="204"/>
      </rPr>
      <t xml:space="preserve">, удалённый доступ, колл-центр, видеоконф. </t>
    </r>
    <r>
      <rPr>
        <b/>
        <sz val="11"/>
        <rFont val="Calibri"/>
        <family val="2"/>
        <charset val="204"/>
      </rPr>
      <t>(годовая)</t>
    </r>
  </si>
  <si>
    <r>
      <rPr>
        <b/>
        <sz val="11"/>
        <rFont val="Calibri"/>
        <family val="2"/>
        <charset val="204"/>
      </rPr>
      <t xml:space="preserve">P520 HMM </t>
    </r>
    <r>
      <rPr>
        <sz val="11"/>
        <rFont val="Calibri"/>
        <family val="2"/>
        <charset val="204"/>
      </rPr>
      <t xml:space="preserve">License, Hotel Management Module </t>
    </r>
    <r>
      <rPr>
        <b/>
        <sz val="11"/>
        <rFont val="Calibri"/>
        <family val="2"/>
        <charset val="204"/>
      </rPr>
      <t>(бессрочная)</t>
    </r>
  </si>
  <si>
    <r>
      <rPr>
        <b/>
        <sz val="11"/>
        <rFont val="Calibri"/>
        <family val="2"/>
        <charset val="204"/>
      </rPr>
      <t xml:space="preserve">P550 Standard </t>
    </r>
    <r>
      <rPr>
        <sz val="11"/>
        <rFont val="Calibri"/>
        <family val="2"/>
        <charset val="204"/>
      </rPr>
      <t>License удалённый доступ</t>
    </r>
    <r>
      <rPr>
        <b/>
        <sz val="11"/>
        <rFont val="Calibri"/>
        <family val="2"/>
        <charset val="204"/>
      </rPr>
      <t xml:space="preserve"> (годовая)</t>
    </r>
  </si>
  <si>
    <r>
      <rPr>
        <b/>
        <sz val="11"/>
        <rFont val="Calibri"/>
        <family val="2"/>
        <charset val="204"/>
      </rPr>
      <t>P550 Enterprise</t>
    </r>
    <r>
      <rPr>
        <sz val="11"/>
        <rFont val="Calibri"/>
        <family val="2"/>
        <charset val="204"/>
      </rPr>
      <t xml:space="preserve"> License</t>
    </r>
    <r>
      <rPr>
        <b/>
        <sz val="11"/>
        <rFont val="Calibri"/>
        <family val="2"/>
        <charset val="204"/>
      </rPr>
      <t xml:space="preserve">, </t>
    </r>
    <r>
      <rPr>
        <sz val="11"/>
        <rFont val="Calibri"/>
        <family val="2"/>
        <charset val="204"/>
      </rPr>
      <t>удалённый доступ, колл-центр</t>
    </r>
    <r>
      <rPr>
        <b/>
        <sz val="11"/>
        <rFont val="Calibri"/>
        <family val="2"/>
        <charset val="204"/>
      </rPr>
      <t xml:space="preserve"> (годовая)</t>
    </r>
  </si>
  <si>
    <r>
      <t xml:space="preserve">P550 Ultimate </t>
    </r>
    <r>
      <rPr>
        <sz val="11"/>
        <color rgb="FF000000"/>
        <rFont val="Calibri"/>
        <family val="2"/>
        <charset val="204"/>
      </rPr>
      <t>License</t>
    </r>
    <r>
      <rPr>
        <b/>
        <sz val="11"/>
        <color indexed="8"/>
        <rFont val="Calibri"/>
        <family val="2"/>
        <charset val="204"/>
      </rPr>
      <t>,</t>
    </r>
    <r>
      <rPr>
        <sz val="11"/>
        <color rgb="FF000000"/>
        <rFont val="Calibri"/>
        <family val="2"/>
        <charset val="204"/>
      </rPr>
      <t xml:space="preserve"> удалённый доступ, колл-центр, видеоконф.</t>
    </r>
    <r>
      <rPr>
        <b/>
        <sz val="11"/>
        <color indexed="8"/>
        <rFont val="Calibri"/>
        <family val="2"/>
        <charset val="204"/>
      </rPr>
      <t xml:space="preserve"> (годовая)</t>
    </r>
  </si>
  <si>
    <r>
      <rPr>
        <b/>
        <sz val="11"/>
        <color indexed="8"/>
        <rFont val="Calibri"/>
        <family val="2"/>
        <charset val="204"/>
      </rPr>
      <t>P550 PMS</t>
    </r>
    <r>
      <rPr>
        <b/>
        <sz val="11"/>
        <color rgb="FF000000"/>
        <rFont val="Calibri"/>
        <family val="2"/>
        <charset val="204"/>
      </rPr>
      <t xml:space="preserve"> </t>
    </r>
    <r>
      <rPr>
        <sz val="11"/>
        <color rgb="FF000000"/>
        <rFont val="Calibri"/>
        <family val="2"/>
        <charset val="204"/>
      </rPr>
      <t>License</t>
    </r>
    <r>
      <rPr>
        <sz val="11"/>
        <color indexed="8"/>
        <rFont val="Calibri"/>
        <family val="2"/>
        <charset val="204"/>
      </rPr>
      <t>, интеграция с Micros Fidelio &amp; Oracle Opera</t>
    </r>
    <r>
      <rPr>
        <b/>
        <sz val="11"/>
        <color indexed="8"/>
        <rFont val="Calibri"/>
        <family val="2"/>
        <charset val="204"/>
      </rPr>
      <t xml:space="preserve"> (бессрочная)</t>
    </r>
  </si>
  <si>
    <r>
      <rPr>
        <b/>
        <sz val="11"/>
        <rFont val="Calibri"/>
        <family val="2"/>
        <charset val="204"/>
      </rPr>
      <t>P550 HMM</t>
    </r>
    <r>
      <rPr>
        <sz val="11"/>
        <rFont val="Calibri"/>
        <family val="2"/>
        <charset val="204"/>
      </rPr>
      <t xml:space="preserve"> License, Hotel Management Module </t>
    </r>
    <r>
      <rPr>
        <b/>
        <sz val="11"/>
        <rFont val="Calibri"/>
        <family val="2"/>
        <charset val="204"/>
      </rPr>
      <t>(бессрочная)</t>
    </r>
  </si>
  <si>
    <r>
      <rPr>
        <b/>
        <sz val="11"/>
        <rFont val="Calibri"/>
        <family val="2"/>
        <charset val="204"/>
      </rPr>
      <t xml:space="preserve">P560 Standard </t>
    </r>
    <r>
      <rPr>
        <sz val="11"/>
        <rFont val="Calibri"/>
        <family val="2"/>
        <charset val="204"/>
      </rPr>
      <t>License</t>
    </r>
    <r>
      <rPr>
        <b/>
        <sz val="11"/>
        <rFont val="Calibri"/>
        <family val="2"/>
        <charset val="204"/>
      </rPr>
      <t xml:space="preserve">, </t>
    </r>
    <r>
      <rPr>
        <sz val="11"/>
        <rFont val="Calibri"/>
        <family val="2"/>
        <charset val="204"/>
      </rPr>
      <t>удалённый доступ</t>
    </r>
    <r>
      <rPr>
        <b/>
        <sz val="11"/>
        <rFont val="Calibri"/>
        <family val="2"/>
        <charset val="204"/>
      </rPr>
      <t xml:space="preserve"> (годовая)</t>
    </r>
  </si>
  <si>
    <r>
      <rPr>
        <b/>
        <sz val="11"/>
        <rFont val="Calibri"/>
        <family val="2"/>
        <charset val="204"/>
      </rPr>
      <t xml:space="preserve">P560 Enterprise </t>
    </r>
    <r>
      <rPr>
        <sz val="11"/>
        <rFont val="Calibri"/>
        <family val="2"/>
        <charset val="204"/>
      </rPr>
      <t>License, удалённый доступ, колл-центр</t>
    </r>
    <r>
      <rPr>
        <b/>
        <sz val="11"/>
        <rFont val="Calibri"/>
        <family val="2"/>
        <charset val="204"/>
      </rPr>
      <t xml:space="preserve"> (годовая)</t>
    </r>
  </si>
  <si>
    <r>
      <rPr>
        <b/>
        <sz val="11"/>
        <color indexed="8"/>
        <rFont val="Calibri"/>
        <family val="2"/>
        <charset val="204"/>
      </rPr>
      <t xml:space="preserve">P560 Ultimate </t>
    </r>
    <r>
      <rPr>
        <sz val="11"/>
        <color rgb="FF000000"/>
        <rFont val="Calibri"/>
        <family val="2"/>
        <charset val="204"/>
      </rPr>
      <t>License</t>
    </r>
    <r>
      <rPr>
        <b/>
        <sz val="11"/>
        <color indexed="8"/>
        <rFont val="Calibri"/>
        <family val="2"/>
        <charset val="204"/>
      </rPr>
      <t xml:space="preserve">, </t>
    </r>
    <r>
      <rPr>
        <sz val="11"/>
        <color rgb="FF000000"/>
        <rFont val="Calibri"/>
        <family val="2"/>
        <charset val="204"/>
      </rPr>
      <t xml:space="preserve">удалённый доступ, колл-центр, видеоконф. </t>
    </r>
    <r>
      <rPr>
        <b/>
        <sz val="11"/>
        <color indexed="8"/>
        <rFont val="Calibri"/>
        <family val="2"/>
        <charset val="204"/>
      </rPr>
      <t>(годовая)</t>
    </r>
  </si>
  <si>
    <r>
      <rPr>
        <b/>
        <sz val="11"/>
        <color indexed="8"/>
        <rFont val="Calibri"/>
        <family val="2"/>
        <charset val="204"/>
      </rPr>
      <t xml:space="preserve">P560 PMS </t>
    </r>
    <r>
      <rPr>
        <sz val="11"/>
        <color rgb="FF000000"/>
        <rFont val="Calibri"/>
        <family val="2"/>
        <charset val="204"/>
      </rPr>
      <t>License</t>
    </r>
    <r>
      <rPr>
        <sz val="11"/>
        <color indexed="8"/>
        <rFont val="Calibri"/>
        <family val="2"/>
        <charset val="204"/>
      </rPr>
      <t>, интеграция с Micros Fidelio &amp; Oracle Opera</t>
    </r>
    <r>
      <rPr>
        <b/>
        <sz val="11"/>
        <color indexed="8"/>
        <rFont val="Calibri"/>
        <family val="2"/>
        <charset val="204"/>
      </rPr>
      <t xml:space="preserve"> (бессрочная)</t>
    </r>
  </si>
  <si>
    <r>
      <rPr>
        <b/>
        <sz val="11"/>
        <rFont val="Calibri"/>
        <family val="2"/>
        <charset val="204"/>
      </rPr>
      <t>P560 HMM</t>
    </r>
    <r>
      <rPr>
        <sz val="11"/>
        <rFont val="Calibri"/>
        <family val="2"/>
        <charset val="204"/>
      </rPr>
      <t xml:space="preserve"> License, Hotel Management Module </t>
    </r>
    <r>
      <rPr>
        <b/>
        <sz val="11"/>
        <rFont val="Calibri"/>
        <family val="2"/>
        <charset val="204"/>
      </rPr>
      <t>(бессрочная)</t>
    </r>
  </si>
  <si>
    <r>
      <rPr>
        <b/>
        <sz val="11"/>
        <rFont val="Calibri"/>
        <family val="2"/>
        <charset val="204"/>
      </rPr>
      <t xml:space="preserve">P570 Standard </t>
    </r>
    <r>
      <rPr>
        <sz val="11"/>
        <rFont val="Calibri"/>
        <family val="2"/>
        <charset val="204"/>
      </rPr>
      <t xml:space="preserve">License, удалённый доступ </t>
    </r>
    <r>
      <rPr>
        <b/>
        <sz val="11"/>
        <rFont val="Calibri"/>
        <family val="2"/>
        <charset val="204"/>
      </rPr>
      <t>(годовая)</t>
    </r>
  </si>
  <si>
    <r>
      <rPr>
        <b/>
        <sz val="11"/>
        <rFont val="Calibri"/>
        <family val="2"/>
        <charset val="204"/>
      </rPr>
      <t xml:space="preserve">P570 Enterprise </t>
    </r>
    <r>
      <rPr>
        <sz val="11"/>
        <rFont val="Calibri"/>
        <family val="2"/>
        <charset val="204"/>
      </rPr>
      <t>License, удалённый доступ, колл-центр</t>
    </r>
    <r>
      <rPr>
        <b/>
        <sz val="11"/>
        <rFont val="Calibri"/>
        <family val="2"/>
        <charset val="204"/>
      </rPr>
      <t xml:space="preserve"> (годовая)</t>
    </r>
  </si>
  <si>
    <r>
      <rPr>
        <b/>
        <sz val="11"/>
        <color indexed="8"/>
        <rFont val="Calibri"/>
        <family val="2"/>
        <charset val="204"/>
      </rPr>
      <t xml:space="preserve">P570 Ultimate </t>
    </r>
    <r>
      <rPr>
        <sz val="11"/>
        <color rgb="FF000000"/>
        <rFont val="Calibri"/>
        <family val="2"/>
        <charset val="204"/>
      </rPr>
      <t>License, удалённый доступ, колл-центр, видеоконф.</t>
    </r>
    <r>
      <rPr>
        <b/>
        <sz val="11"/>
        <color indexed="8"/>
        <rFont val="Calibri"/>
        <family val="2"/>
        <charset val="204"/>
      </rPr>
      <t xml:space="preserve"> (годовая)</t>
    </r>
  </si>
  <si>
    <r>
      <rPr>
        <b/>
        <sz val="11"/>
        <color indexed="8"/>
        <rFont val="Calibri"/>
        <family val="2"/>
        <charset val="204"/>
      </rPr>
      <t>P570 PMS</t>
    </r>
    <r>
      <rPr>
        <b/>
        <sz val="11"/>
        <color rgb="FF000000"/>
        <rFont val="Calibri"/>
        <family val="2"/>
        <charset val="204"/>
      </rPr>
      <t xml:space="preserve"> </t>
    </r>
    <r>
      <rPr>
        <sz val="11"/>
        <color rgb="FF000000"/>
        <rFont val="Calibri"/>
        <family val="2"/>
        <charset val="204"/>
      </rPr>
      <t>License</t>
    </r>
    <r>
      <rPr>
        <sz val="11"/>
        <color indexed="8"/>
        <rFont val="Calibri"/>
        <family val="2"/>
        <charset val="204"/>
      </rPr>
      <t xml:space="preserve">, интеграция с Micros Fidelio &amp; Oracle Opera </t>
    </r>
    <r>
      <rPr>
        <b/>
        <sz val="11"/>
        <color indexed="8"/>
        <rFont val="Calibri"/>
        <family val="2"/>
        <charset val="204"/>
      </rPr>
      <t>(бессрочная)</t>
    </r>
  </si>
  <si>
    <r>
      <rPr>
        <b/>
        <sz val="11"/>
        <rFont val="Calibri"/>
        <family val="2"/>
        <charset val="204"/>
      </rPr>
      <t>P570 HMM</t>
    </r>
    <r>
      <rPr>
        <sz val="11"/>
        <rFont val="Calibri"/>
        <family val="2"/>
        <charset val="204"/>
      </rPr>
      <t xml:space="preserve"> License, Hotel Management Module </t>
    </r>
    <r>
      <rPr>
        <b/>
        <sz val="11"/>
        <rFont val="Calibri"/>
        <family val="2"/>
        <charset val="204"/>
      </rPr>
      <t>(бессрочная)</t>
    </r>
  </si>
  <si>
    <r>
      <rPr>
        <b/>
        <sz val="11"/>
        <rFont val="Calibri"/>
        <family val="2"/>
        <charset val="204"/>
      </rPr>
      <t>P570 Plus Plan</t>
    </r>
    <r>
      <rPr>
        <sz val="11"/>
        <rFont val="Calibri"/>
        <family val="2"/>
        <charset val="204"/>
      </rPr>
      <t xml:space="preserve"> для комплекта </t>
    </r>
    <r>
      <rPr>
        <b/>
        <sz val="11"/>
        <rFont val="Calibri"/>
        <family val="2"/>
        <charset val="204"/>
      </rPr>
      <t>P570+D30+D30</t>
    </r>
    <r>
      <rPr>
        <sz val="11"/>
        <rFont val="Calibri"/>
        <family val="2"/>
        <charset val="204"/>
      </rPr>
      <t>, расширяющий кол-во абонентов до 1000 (300 Linkus клиентов, 120 одновременных звонков)</t>
    </r>
  </si>
  <si>
    <t>8. GSM-VoIP шлюзы</t>
  </si>
  <si>
    <t>https://ipmatika.kz/products/wifi-smb/wi-tek-wi-ap316ax/</t>
  </si>
  <si>
    <t>https://ipmatika.kz/products/bluetooth/vt_flow/</t>
  </si>
  <si>
    <t>https://ipmatika.kz/products/dect-/W310U-D/</t>
  </si>
  <si>
    <t>https://ipmatika.kz/products/dect-/W310U/</t>
  </si>
  <si>
    <t>https://ipmatika.kz/products/provodnye/VT6300/</t>
  </si>
  <si>
    <t>https://ipmatika.kz/products/aksessuary-dlya-panelnykh-kompyuterov/ms-1070/</t>
  </si>
  <si>
    <t>https://ipmatika.kz/products/aksessuary-dlya-panelnykh-kompyuterov/ms-2000/</t>
  </si>
  <si>
    <t>https://ipmatika.kz/products/panelnye-kompyutery/qbic-td-1070-lite/</t>
  </si>
  <si>
    <t>https://ipmatika.kz/products/bluetooth/VT9200_Without/</t>
  </si>
  <si>
    <t>https://ipmatika.kz/products/dect-/VT-VT9000_LFT/</t>
  </si>
  <si>
    <t>https://ipmatika.kz/products/dect-/VT-VT9000-D_LFT/</t>
  </si>
  <si>
    <t>ПРАВСИМВ(Подбор!R1C7;19)</t>
  </si>
  <si>
    <t>Fanvil RC02, козырек для i66, i67</t>
  </si>
  <si>
    <t>RC02</t>
  </si>
  <si>
    <t>https://ipmatika.kz/products/doorphones-aksessuary/RC02/</t>
  </si>
  <si>
    <t>Fanvil RC01, козырек для i61, i62, i63, i64</t>
  </si>
  <si>
    <t>RC01</t>
  </si>
  <si>
    <t>https://ipmatika.kz/products/doorphones-aksessuary/RC01/</t>
  </si>
  <si>
    <t>Fanvil CL-01, коридорный LED-индикатор</t>
  </si>
  <si>
    <t>CL-01</t>
  </si>
  <si>
    <t>https://ipmatika.kz/products/doorphones-aksessuary/CL-01/</t>
  </si>
  <si>
    <t>Fanvil i504W, без БП, Wi-Fi, ответная часть для SIP-домофона</t>
  </si>
  <si>
    <t>i504W</t>
  </si>
  <si>
    <t>Fanvil i501, PoE, IP домофонная трубка, 4 кнопки</t>
  </si>
  <si>
    <t>i501</t>
  </si>
  <si>
    <t>https://ipmatika.kz/products/vnutrennie-sip-paneli/Fanvil-i501/</t>
  </si>
  <si>
    <t>https://ipmatika.kz/products/audiodomofony/Fanvil-i20S/</t>
  </si>
  <si>
    <t>H602 отельный, 2 аккаунта, без б/п</t>
  </si>
  <si>
    <t>https://ipmatika.kz/products/hotel-phone/Fanvil-H601W/</t>
  </si>
  <si>
    <t>https://ipmatika.kz/products/hotel-phone/Fanvil-H3WFW/</t>
  </si>
  <si>
    <t>Fanvil A233, SIP-громкоговоритель, PoE, рупорный, уличный</t>
  </si>
  <si>
    <t>https://ipmatika.kz/products/promyshlennye-lte-routery/</t>
  </si>
  <si>
    <t>https://ipmatika.kz/products/mediakonvertery/</t>
  </si>
  <si>
    <t>https://ipmatika.kz/products/kommutatory/</t>
  </si>
  <si>
    <t>https://ipmatika.kz/products/managed-l2/</t>
  </si>
  <si>
    <t>https://ipmatika.kz/products/ulichnye-4-8-poe/wi-tek-wi-pces206-o/</t>
  </si>
  <si>
    <t>https://ipmatika.kz/products/ulichnye-4-8-poe/</t>
  </si>
  <si>
    <t>https://ipmatika.kz/products/promyshlennnye-kommutatory-poe-/wi-tek-wi-ps305g-i-dc/</t>
  </si>
  <si>
    <t>https://ipmatika.kz/products/promyshlennnye-kommutatory-poe-/</t>
  </si>
  <si>
    <t>https://ipmatika.kz/products/8-poe-ports/</t>
  </si>
  <si>
    <t>https://ipmatika.kz/products/4-poe-ports/</t>
  </si>
  <si>
    <t>https://ipmatika.kz/products/24-48-poe-ports/</t>
  </si>
  <si>
    <t>https://ipmatika.kz/products/16-poe-ports/</t>
  </si>
  <si>
    <t>https://ipmatika.kz/products/ups/</t>
  </si>
  <si>
    <t>https://ipmatika.kz/products/nastraivaemye-easy-smart/</t>
  </si>
  <si>
    <t>https://ipmatika.kz/products/kommutatory-poe/</t>
  </si>
  <si>
    <t>https://ipmatika.kz/products/switch-accessories/tgnet-sfp-10ge-lx-sm1310/</t>
  </si>
  <si>
    <t>https://ipmatika.kz/products/accessories/</t>
  </si>
  <si>
    <t>https://ipmatika.kz/products/wifi-smb/</t>
  </si>
  <si>
    <t>https://ipmatika.kz/products/wifi-mosty/</t>
  </si>
  <si>
    <t>https://ipmatika.kz/products/lte-routery/</t>
  </si>
  <si>
    <t>https://www.3cx.com/partners/apply/?distributorID=240660</t>
  </si>
  <si>
    <t>Референтная ссылка от IPmatika:</t>
  </si>
  <si>
    <t>Рекомендовання розничная цена включает НДС 12% и Роялти 15%. Доставка программного обеспечения происходит электронным способом через сеть Интернет. Программное обеспечение активируется с помощью электронного лицензионного ключа.</t>
  </si>
  <si>
    <t>Условия и положения</t>
  </si>
  <si>
    <t>Gold 25%</t>
  </si>
  <si>
    <t>Silver 20%</t>
  </si>
  <si>
    <t>Bronze 15%</t>
  </si>
  <si>
    <t>Affiliate 10%</t>
  </si>
  <si>
    <t>Скидки согласно партнёрского статуса:</t>
  </si>
  <si>
    <t xml:space="preserve">Enterprise /РРЦ/тг </t>
  </si>
  <si>
    <t>Pro/РРЦ /тг</t>
  </si>
  <si>
    <t>ОВ</t>
  </si>
  <si>
    <t>Годовые лицензии 3CX</t>
  </si>
  <si>
    <t>http://prices.ipmatika.kz</t>
  </si>
  <si>
    <t>https://ipmatika.kz/products/doorphones-aksessuary/</t>
  </si>
  <si>
    <t>https://ipmatika.kz/products/spikerfony/</t>
  </si>
  <si>
    <t>https://ipmatika.kz/products/shlyuzy-kontrollery/</t>
  </si>
  <si>
    <t>https://ipmatika.kz/products/vnutrennie-sip-paneli/</t>
  </si>
  <si>
    <t>https://ipmatika.kz/products/videodomofony/</t>
  </si>
  <si>
    <t>https://ipmatika.kz/products/audiodomofony/</t>
  </si>
  <si>
    <t>https://ipmatika.kz/products/sistemy-smart-workspace/</t>
  </si>
  <si>
    <t>https://ipmatika.kz/products/ip-telefony-dlya-pozhilykh/</t>
  </si>
  <si>
    <t>https://ipmatika.kz/products/telefony-dlya-call-tsentra/</t>
  </si>
  <si>
    <t>https://ipmatika.kz/products/hotel-phone/</t>
  </si>
  <si>
    <t>https://ipmatika.kz/products/konsoli-monitoringa-i-opoveshcheniya/</t>
  </si>
  <si>
    <t>https://ipmatika.kz/products/wifi-telefony/</t>
  </si>
  <si>
    <t>https://ipmatika.kz/products/sip-opoveshchenie/</t>
  </si>
  <si>
    <t>https://ipmatika.kz/products/voip-fxs-fxo/</t>
  </si>
  <si>
    <t>https://ipmatika.kz/products/roip-shlyuzy/</t>
  </si>
  <si>
    <t>https://ipmatika.kz/products/2-wire-shlyuzy/</t>
  </si>
  <si>
    <t>VT FLOW, Дуо, Hi-Fi звук, 30м Bluetooth, индикатор занятости, ANC, складная, чехол, Dongle</t>
  </si>
  <si>
    <t>https://ipmatika.kz/products/aksessuary/</t>
  </si>
  <si>
    <t>https://ipmatika.kz/products/aksessuary/SmartCord/</t>
  </si>
  <si>
    <t>https://ipmatika.kz/products/aksessuary/VT-QD%28P%29-HIS/</t>
  </si>
  <si>
    <t>https://ipmatika.kz/products/aksessuary/VT-QD%28P%29-RJ09%2803%29/</t>
  </si>
  <si>
    <t>https://ipmatika.kz/products/bluetooth/</t>
  </si>
  <si>
    <t>https://ipmatika.kz/products/besprovodnye/</t>
  </si>
  <si>
    <t>https://ipmatika.kz/products/garnitury-vt/</t>
  </si>
  <si>
    <t>https://ipmatika.kz/products/bluetooth/VT-X300BT-D/</t>
  </si>
  <si>
    <t>https://ipmatika.kz/products/dect-/</t>
  </si>
  <si>
    <t>https://ipmatika.kz/products/usb-videokamery-i-byod-resheniya/</t>
  </si>
  <si>
    <t>https://ipmatika.kz/products/garnitury-zashchishchyennye/</t>
  </si>
  <si>
    <t>https://ipmatika.kz/products/garnitury-zashchishchyennye/vt-w300/</t>
  </si>
  <si>
    <t>https://ipmatika.kz/products/provodnye/</t>
  </si>
  <si>
    <t>https://ipmatika.kz/products/archive/provodnye/VT-VT1000-USB/</t>
  </si>
  <si>
    <t>https://ipmatika.kz/products/spikerfony/VT-CS61/</t>
  </si>
  <si>
    <t>BXT-312</t>
  </si>
  <si>
    <t>https://ipmatika.kz/products/box-pc/qbic-bxt-312/</t>
  </si>
  <si>
    <t>https://ipmatika.kz/products/panelnye-kompyutery/</t>
  </si>
  <si>
    <t>Qbic MS-2000, монтажное крепление/органайзер для установки TD-1060/TD-1070 на стекло/керамику</t>
  </si>
  <si>
    <t>https://ipmatika.kz/products/aksessuary-dlya-panelnykh-kompyuterov/</t>
  </si>
  <si>
    <t>https://ipmatika.kz/products/promyshlennye-i-kommercheskie-kompyutery/</t>
  </si>
  <si>
    <t>https://ipmatika.kz/products/panelnye-kompyutery/ep-0400/</t>
  </si>
  <si>
    <t>https://ipmatika.kz/products/panelnye-kompyutery/ep-0700/</t>
  </si>
  <si>
    <t>https://ipmatika.kz/products/doortablet-on-premise/</t>
  </si>
  <si>
    <t>https://ipmatika.kz/products/sistemy-bronirovaniya/</t>
  </si>
  <si>
    <t>https://ipmatika.kz/products/qbic-lanneck/</t>
  </si>
  <si>
    <t>https://ipmatika.kz/products/qbic-lanneck/TD-1060-Slim-B-Lanneck/</t>
  </si>
  <si>
    <t>https://ipmatika.kz/products/box-pc/</t>
  </si>
  <si>
    <t>UtiClock_</t>
  </si>
  <si>
    <t>Программное обеспечение "Система бронирования переговорных комнат Utinet UtiClock"__</t>
  </si>
  <si>
    <t>WI-LTE117-O v2 Внешний LTE роутер</t>
  </si>
  <si>
    <t>Protective case for W53H</t>
  </si>
  <si>
    <t>CP930W-Base, конференц-телефон DECT и база W60B</t>
  </si>
  <si>
    <t>Агат CU SBC-1000</t>
  </si>
  <si>
    <t>Агат CU SBC-1000, серверная часть ПО пограничный контроллер сессий и л. на 1000 однов. соединение</t>
  </si>
  <si>
    <t>Агат CU SBC-500</t>
  </si>
  <si>
    <t>Агат CU SBC-500, серверная часть ПО пограничный контроллер сессий и лицензия на 5 однов. соединение</t>
  </si>
  <si>
    <t>RoomCast E2</t>
  </si>
  <si>
    <t>RoomCast система беспроводных презентаций (RoomCast E2, AMS 2 года)</t>
  </si>
  <si>
    <t>TTF15-68FW</t>
  </si>
  <si>
    <t>A10-010-VCS-Edition</t>
  </si>
  <si>
    <t>A10-010-VCS-Edition (MeetingBar A10 с камерой, микрофонами и саундбаром, VCR11, AMS 2 года)</t>
  </si>
  <si>
    <t>ITC Аксессуары</t>
  </si>
  <si>
    <t>ITC Информационные ЖК-интерактивные панели</t>
  </si>
  <si>
    <t>ITC TV-X8175 (TV-X8175A1), 75'' 4K интерактивная панель iHUB Win10 i3 8G+512G + cam/mic TV-X81CAM</t>
  </si>
  <si>
    <t>ITC TV-X8175 (TV-X8175B1), 75'' 4K интерактивная панель iHUB Win10 i5 8G+512G + cam/mic TV-X81CAM</t>
  </si>
  <si>
    <t>ITC TV-X8175 (TV-X8175C1), 75'' 4K интерактивная панель iHUB Win10 i7 16G+512G + cam/mic TV-X81CAM</t>
  </si>
  <si>
    <t>ITC TV-X8175, 75'' 4K интерактивная панель iHUB Win10 i3 8G+128G + камера/микрофон TV-X81CAM</t>
  </si>
  <si>
    <t>ITC TV-X8186 (TV-X8186A1), 86'' 4K интерактивная панель iHUB Win10 i3 8G+512G + cam/mic TV-X81CAM</t>
  </si>
  <si>
    <t>ITC TV-X8186 (TV-X8186B1), 86'' 4K интерактивная панель iHUB Win10 i5 8G+512G + cam/mic TV-X81CAM</t>
  </si>
  <si>
    <t>ITC TV-X8186 (TV-X8186C1), 86'' 4K интерактивная панель iHUB Win10 i7 16G+512G + cam/mic TV-X81CAM</t>
  </si>
  <si>
    <t>ITC TV-X8186, 86'' 4K интерактивная панель iHUB Win10 i3 8G+128G + камера/микрофон TV-X81CAM</t>
  </si>
  <si>
    <t>ITC TV-X8198 (TV-X8198A1), 98'' 4K интерактивная панель iHUB Win10 i3 8G+512G + cam/mic TV-X81CAM</t>
  </si>
  <si>
    <t>ITC TV-X8198 (TV-X8198B1), 98'' 4K интерактивная панель iHUB Win10 i5 8G+512G + cam/mic TV-X81CAM</t>
  </si>
  <si>
    <t>ITC TV-X8198 (TV-X8198C1), 98'' 4K интерактивная панель iHUB Win10 i7 16G+512G + cam/mic TV-X81CAM</t>
  </si>
  <si>
    <t>ITC TV-X8198, 98'' 4K интерактивная панель iHUB Win10 i3 8G+128G + камера/микрофон TV-X81CAM</t>
  </si>
  <si>
    <t>ITC Информационные светодиодные интерактивные панели</t>
  </si>
  <si>
    <t>ITC Информационные светодиодные панели</t>
  </si>
  <si>
    <t>LG Signage ТВ</t>
  </si>
  <si>
    <t>LG Гостиничные ТВ</t>
  </si>
  <si>
    <t>LG Интерактивные панели</t>
  </si>
  <si>
    <t>Интерактивный ВКС дисплей LG 43HT3WJ-B One Quick: Flex;UHD;8/7;350кд/м2;Win10;In-cell; кам FHD,2мик</t>
  </si>
  <si>
    <t>Интерактивный ВКС дисплей LG 55CT5WJ-B One Quick: Works;UHD;8/7;450кд/м2;Win10;In-cell;кам UHD,10мик</t>
  </si>
  <si>
    <t>LG Программное обеспечение</t>
  </si>
  <si>
    <t>LG Профессиональные дисплеи</t>
  </si>
  <si>
    <t>LG Специальные панели</t>
  </si>
  <si>
    <t>On-Premise (Локальный сервер)</t>
  </si>
  <si>
    <t>SAAS (Облако)</t>
  </si>
  <si>
    <t>Модули</t>
  </si>
  <si>
    <t>ПАК ПК BXT-512 в комплекте с YVIM Basic Package</t>
  </si>
  <si>
    <t>JREX101-CB-HB-SIP, без клавиатуры, маячок, громкоговоритель, PoE, с крышкой</t>
  </si>
  <si>
    <t>JREX101-FK, клавиатура, с крышкой, аналоговый</t>
  </si>
  <si>
    <t>JREX103-CB-HB-SIP, без клавиатуры, горн, маячок, без крышки, PoE, БП</t>
  </si>
  <si>
    <t>JREX103-CB-HB</t>
  </si>
  <si>
    <t>JREX103-CB-HB, без клавиатуры, горн, маячок, без крышки, аналоговый</t>
  </si>
  <si>
    <t>JREX103-CB-SIP, без крышки, трубка, без клавиатуры и кнопки вызова, PoE</t>
  </si>
  <si>
    <t>JREX106-A01-CB-SIP, PoE, без БП, без клавиатуры, с крышкой</t>
  </si>
  <si>
    <t>JREX106-A01-CB, с крышкой, без клавиатуры, аналоговый</t>
  </si>
  <si>
    <t>JREX106-A01-SIP, клавиатура, PoE, без БП, с крышкой</t>
  </si>
  <si>
    <t>JREX106-A03-SIP, клавиатура, без крышки, PoE, без БП</t>
  </si>
  <si>
    <t>JREX106-CB-SIP, без клавиатуры, без крышки,без БП</t>
  </si>
  <si>
    <t>JREX106-SIP, клавиатура, без крышки, экран, PoE</t>
  </si>
  <si>
    <t>JR201-FK-OW</t>
  </si>
  <si>
    <t>JR201-FK-OW, клавиатура, накладной, серый, аналоговый</t>
  </si>
  <si>
    <t>JREX101-FK-Sample</t>
  </si>
  <si>
    <t>Yealink WH64 Mono UC Моно, Беспроводная, HD звук, 160м DECT, Bluetooth, Шумоподав</t>
  </si>
  <si>
    <t>Yealink WH64 Hybrid Mono UC, Беспроводная, HD звук, 160м DECT, Шумоподав, USB-адаптер</t>
  </si>
  <si>
    <t>Yealink WH64 Hybrid Dual UC, Беспроводная, HD звук, 160м DECT, Шумоподав, USB-адаптер</t>
  </si>
  <si>
    <t>Yealink BH72 Lite UC Black USB-C, Беспроводная Bluetooth, HD звук, Зарядка проводная,Шумоподав., Черная</t>
  </si>
  <si>
    <t>AX86R</t>
  </si>
  <si>
    <t>AX86R, экран 2.4", Wi-Fi 6, IP67, Alarm, виброоповещение, Bluetooth, 3.5 mm, Type-C, SNC, звук HD</t>
  </si>
  <si>
    <t>A308i</t>
  </si>
  <si>
    <t>A308i, цветной экран 7", 20 аккаунтов, Android, камера 5 Мп, гусиная шея</t>
  </si>
  <si>
    <t>CU-7212SB-V2(Base)128 абонентов, до 1024 абонентов, до 60 одновр. вызовов,до 40 FXS,FXO, 20 DPN, 2Е1</t>
  </si>
  <si>
    <t>МЕЗОНИН MU72-1E1</t>
  </si>
  <si>
    <t>МЕЗОНИН MU72-DPN-4</t>
  </si>
  <si>
    <t>МЕЗОНИН MU72-FXOM-8</t>
  </si>
  <si>
    <t>МЕЗОНИН MU72-FXS-4D</t>
  </si>
  <si>
    <t>МЕЗОНИН MU72-FXS-8</t>
  </si>
  <si>
    <t>МЕЗОНИН MU72-LB-4</t>
  </si>
  <si>
    <t>МЕЗОНИН MU72-VFW-4</t>
  </si>
  <si>
    <t>AP08</t>
  </si>
  <si>
    <t>AP08 Цифровой матричный аудио процессор (16 входов и 16 выходов, Dante, DSP, AMS - 2 года)</t>
  </si>
  <si>
    <t>CA200</t>
  </si>
  <si>
    <t>MCore Pro-NonOS MCore4</t>
  </si>
  <si>
    <t>MCore Pro-NonOS мини-ПК (для терминалов ВКС, MCore 4, AMS 2 года)</t>
  </si>
  <si>
    <t>QD-SmartCord</t>
  </si>
  <si>
    <t>QD-SmartCord - универсальный переходник для подключения гарнитур VT к разным телефонам</t>
  </si>
  <si>
    <t>QD(P) - 2.5 mm (01)</t>
  </si>
  <si>
    <t>QD(P) - 2.5 mm (01), для VoIP и аналоговых телефонов</t>
  </si>
  <si>
    <t>EX103</t>
  </si>
  <si>
    <t>Fanvil EX103, короб для врезного монтажа i66, i67</t>
  </si>
  <si>
    <t>EX612</t>
  </si>
  <si>
    <t>Fanvil EX612, короб для врезного монтажа A12, A12V</t>
  </si>
  <si>
    <t>WM613W</t>
  </si>
  <si>
    <t>Fanvil WM613, кронштейн для A212, белый</t>
  </si>
  <si>
    <t>WM613B</t>
  </si>
  <si>
    <t>Fanvil WM613, кронштейн для A212, черный</t>
  </si>
  <si>
    <t>J&amp;R K20-1 IP-интерком, накладной, IP65, IK10</t>
  </si>
  <si>
    <t>J&amp;R K20-2 IP-интерком, накладной, 2 кнопки, IP65, IK10</t>
  </si>
  <si>
    <t>J&amp;R K86-1 IP-интерком, накладной, IP54</t>
  </si>
  <si>
    <t>J&amp;R K86-2 IP-интерком, накладной, 2 кнопки, IP54</t>
  </si>
  <si>
    <t>J&amp;R K20-1C IP-интерком, накладной, камера, IP65, IK10</t>
  </si>
  <si>
    <t>J&amp;R K20-2C IP-интерком, накладной, 2 кнопки, камера, IP65, IK10</t>
  </si>
  <si>
    <t>J&amp;R K86-1C IP-интерком, накладной, камера, IP54</t>
  </si>
  <si>
    <t>J&amp;R K86-2C IP-интерком, накладной, 2 кнопки, камера, IP54</t>
  </si>
  <si>
    <t>TV-BK001-110</t>
  </si>
  <si>
    <t>ITC TV-BK001 Настенное крепление для LED-панелей 110 дюймов</t>
  </si>
  <si>
    <t>TV-DZ001-165</t>
  </si>
  <si>
    <t>ITC TV-DZ001 Потолочное крепление для LED-панелей 165 дюймов</t>
  </si>
  <si>
    <t>Коммуникационные платформы</t>
  </si>
  <si>
    <t>Коммуникационная платформа 3CX</t>
  </si>
  <si>
    <t>TV-620K</t>
  </si>
  <si>
    <t>TV-620K Пульт управления поворотными камерами, LCD дисплей, джойстик</t>
  </si>
  <si>
    <t>TV-620KW</t>
  </si>
  <si>
    <t>TV-620KW Пульт управления поворотными камерами, LCD дисплей, джойстик</t>
  </si>
  <si>
    <t>TV-630H4K</t>
  </si>
  <si>
    <t>TV-630H4K  видеокамера 4К, 30X, PTZ, HDMI, 3G-SDI, LAN</t>
  </si>
  <si>
    <t>AC-115</t>
  </si>
  <si>
    <t>Qbic AC-115, Подставка для Luminen 15, черный, 3 позиции</t>
  </si>
  <si>
    <t>ARDV-18-12-A</t>
  </si>
  <si>
    <t>Arlight</t>
  </si>
  <si>
    <t>Блок питания неоригинальный для TD-1060 Slim (12V,1,5A,18W)</t>
  </si>
  <si>
    <t>Luminen 15</t>
  </si>
  <si>
    <t>Luminen 15, 15" сенсорная панель Full HD, BT, NFC/RFID, RCC, Android12</t>
  </si>
  <si>
    <t>BXP-350</t>
  </si>
  <si>
    <t>T-Mate Booking Room Lite</t>
  </si>
  <si>
    <t>Лицензия T-Mate Бронирование переговорной Лайт</t>
  </si>
  <si>
    <t>T-Mate Booking Room Advanced</t>
  </si>
  <si>
    <t>Лицензия T-Mate Бронирование переговорной Расширенный</t>
  </si>
  <si>
    <t>T-Mate Booking Room Standard</t>
  </si>
  <si>
    <t>Лицензия T-Mate Бронирование переговорной Стандарт</t>
  </si>
  <si>
    <t>Лицензия T-Mate Занятость руководителя</t>
  </si>
  <si>
    <t>T-Mate Room Control</t>
  </si>
  <si>
    <t>Лицензия T-Mate Управление переговорной</t>
  </si>
  <si>
    <t>Программное обеспечение "Система бронирования переговорных комнат Utinet UtiClock"</t>
  </si>
  <si>
    <t>PON-оборудование</t>
  </si>
  <si>
    <t>WI-POL308G-P</t>
  </si>
  <si>
    <t>WI-POL308G-P, управляемый GPON MDU 8*GE PoE + 1*2,5G GPON SC</t>
  </si>
  <si>
    <t>WI-POL5800-08</t>
  </si>
  <si>
    <t>WI-POL5800-08, Управляемый коммутатор GPON OLT  8*GPON SC+4*10G SFP+4*GE</t>
  </si>
  <si>
    <t>WI-CPE821 точка доступа наружная, 360гр, 802.11a/n/ac 5,8Ггц до 867Мбит/c, до 2 км</t>
  </si>
  <si>
    <t>WI-AC50 v2</t>
  </si>
  <si>
    <t>WI-AC50 Контроллер Wi-Fi</t>
  </si>
  <si>
    <t>WI-AP520AX-D</t>
  </si>
  <si>
    <t>WI-AP520AX-D, внешняя двухдиапазонная точка доступа c поддержкой PoE, Wi-Fi6, SFP</t>
  </si>
  <si>
    <t>https://ipmatika.kz/products/wifi-smb/wi-tek-wi-ap520ax-d/</t>
  </si>
  <si>
    <t>SFP модули</t>
  </si>
  <si>
    <t>WI-SFP20-10G-20KM, Модуль SFP дальность до 20км (11dB), 1310нм</t>
  </si>
  <si>
    <t>Блоки питания</t>
  </si>
  <si>
    <t>WI-DP120W-48V</t>
  </si>
  <si>
    <t>WI-DP240W-48V</t>
  </si>
  <si>
    <t>WI-DP30W-12V</t>
  </si>
  <si>
    <t>WI-DP480W-48V</t>
  </si>
  <si>
    <t>WI-DP75W-48V</t>
  </si>
  <si>
    <t>Инжекторы PoE</t>
  </si>
  <si>
    <t>Промышленные SFP модули</t>
  </si>
  <si>
    <t>Устройства грозозащиты</t>
  </si>
  <si>
    <t>WI-SPD10KV-POE</t>
  </si>
  <si>
    <t>WI-SPD10KV-POE устройство грозозащиты Gigabit Ethernet с PoE на DIN-рейку</t>
  </si>
  <si>
    <t>WI-SPD10KV-POE-A</t>
  </si>
  <si>
    <t>WI-SPD10KV-POE-A устройство грозозащиты Gigabit Ethernet с PoE</t>
  </si>
  <si>
    <t>SP3010FM-L2 v3</t>
  </si>
  <si>
    <t>SP3010FM-L2 промышленный управляемый L2, PoE BT, 8GE+2 SFP 2,5Gb+1Console, RS485</t>
  </si>
  <si>
    <t>Управляемые PoE-коммутаторы</t>
  </si>
  <si>
    <t>S5028FM-16S8C4X-L3</t>
  </si>
  <si>
    <t>S5028FM-16S8C4X-L3, Коммутатор промышленный управляемый L3, 16SFP + 8GE Combo + 4x10G SFP+</t>
  </si>
  <si>
    <t>https://ipmatika.kz/products/managed-l2/wi-tek-s5028fm-16s8c4x-l3/</t>
  </si>
  <si>
    <t>S5028FM-16T8C4X-L3</t>
  </si>
  <si>
    <t>S5028FM-16T8C4X-L3, Коммутатор промышленный управляемый L3, 16GE + 8GE Combo + 4x10G SFP+</t>
  </si>
  <si>
    <t>https://ipmatika.kz/products/managed-l2/wi-tek-s5028fm-16t8c4x-l3/</t>
  </si>
  <si>
    <t>WI-CMS528F-L3</t>
  </si>
  <si>
    <t>WI-CMS528F-L3, Коммутатор управляемый L3, 24GE + 4x10G SFP+</t>
  </si>
  <si>
    <t>WI-CMS554F-L3</t>
  </si>
  <si>
    <t>WI-CMS554F-L3, Коммутатор управляемый L3, 48GE + 6x10G SFP+</t>
  </si>
  <si>
    <t>JREX106-A05</t>
  </si>
  <si>
    <t>JREX106-A05, клавиатура, без крышки, аналоговый</t>
  </si>
  <si>
    <t>Не выгружать в POS</t>
  </si>
  <si>
    <t>AMS-BYOD Focus Room</t>
  </si>
  <si>
    <t>AMS-1YEAR-BYOD Focus Room (cервисный контракт Yealink AMS на 1 год)</t>
  </si>
  <si>
    <t>AMS-BYOD Large Room</t>
  </si>
  <si>
    <t>AMS-1YEAR-BYOD Large Room (cервисный контракт Yealink AMS на 1 год)</t>
  </si>
  <si>
    <t>AMS-BYOD Small and Medium Room</t>
  </si>
  <si>
    <t>AMS-1YEAR-BYOD Small and Medium Room (cервисный контракт Yealink AMS на 1 год)</t>
  </si>
  <si>
    <t>AMS-CM50</t>
  </si>
  <si>
    <t>AMS-1YEAR-CM50 (cервисный контракт Yealink AMS на 1 год)</t>
  </si>
  <si>
    <t>AMS-MB-CAM</t>
  </si>
  <si>
    <t>AMS-MB75</t>
  </si>
  <si>
    <t>AMS-1YEAR-MB75 (cервисный контракт Yealink AMS на 1 год)</t>
  </si>
  <si>
    <t>AMS-RoomPanel</t>
  </si>
  <si>
    <t>AMS-1YEAR-RoomPanel (cервисный контракт Yealink AMS на 1 год)</t>
  </si>
  <si>
    <t>AMS-RoomSensor</t>
  </si>
  <si>
    <t>AMS-1YEAR-RoomSensor (cервисный контракт Yealink AMS на 1 год)</t>
  </si>
  <si>
    <t>AMS-VC-AVHUB</t>
  </si>
  <si>
    <t>BH70 Dual UC USB-C/A</t>
  </si>
  <si>
    <t>BH70 Dual UC USB-C/A Дуо, Беспроводная Bluetooth, HD звук, Шумоподав.</t>
  </si>
  <si>
    <t>BH70 Mono UC USB-C/A</t>
  </si>
  <si>
    <t>BH70 Mono UC USB-C/A Моно, Беспроводная Bluetooth, HD звук, Шумоподав.</t>
  </si>
  <si>
    <t>BH74 UC USB-C/A</t>
  </si>
  <si>
    <t>BH74 UC USB-C/A, Беспроводная Bluetooth, HD звук, Шумоподавление ANC,Черная</t>
  </si>
  <si>
    <t>BH74 with Stand UC USB-C/A</t>
  </si>
  <si>
    <t>BH74 with Stand UC USB-C/A, Беспроводная Bluetooth, HD звук, Шумоподавление ANC,Черная</t>
  </si>
  <si>
    <t>UH42 Dual UC USB-C/A</t>
  </si>
  <si>
    <t>UH42 Dual UC USB-C/A, Проводная, HD звук, шумоподав. LED-индикатор, USB-C/A</t>
  </si>
  <si>
    <t>UH42 SE Dual UC USB-C/A</t>
  </si>
  <si>
    <t>UH42 SE Dual UC USB-C/A Дуо, Проводная, HD звук, 3.5mm, USB Type-C/A</t>
  </si>
  <si>
    <t>UH44 Dual UC USB-C/A</t>
  </si>
  <si>
    <t>UH44 Dual UC USB-C/A, Проводная, HD звук, шумоподав. LED-индикатор, USB-C/A</t>
  </si>
  <si>
    <t>UH46 Dual UC USB-C/A</t>
  </si>
  <si>
    <t>UH46 Dual UC USB-C/A, Проводная, HD звук, LED-индикатор, USB-C/A</t>
  </si>
  <si>
    <t>UH48 Dual UC USB-C/A</t>
  </si>
  <si>
    <t>UH48 Dual UC USB-C/A, Проводная, HD звук, Шумоподавление ANC, LED-индикатор, USB-C/A</t>
  </si>
  <si>
    <t>KT31</t>
  </si>
  <si>
    <t>Радиокнопка Fanvil KT31 для Y501(W)(-Y) и X305</t>
  </si>
  <si>
    <t>A12V</t>
  </si>
  <si>
    <t>Fanvil A12V IP-видеодомофон, накладной, внешний, стальной корпус, IP66, IK10, 4 Мп</t>
  </si>
  <si>
    <t>TV-BK001-138</t>
  </si>
  <si>
    <t>ITC TV-BK001 Настенное крепление для LED-панелей 138 дюймов</t>
  </si>
  <si>
    <t>TV-BK001-165</t>
  </si>
  <si>
    <t>ITC TV-BK001 Настенное крепление для LED-панелей 165 дюймов</t>
  </si>
  <si>
    <t>TV-DZ001-110</t>
  </si>
  <si>
    <t>ITC TV-DZ001 Потолочное крепление для LED-панелей 110 дюймов</t>
  </si>
  <si>
    <t>TV-DZ001-138</t>
  </si>
  <si>
    <t>ITC TV-DZ001 Потолочное крепление для LED-панелей 138 дюймов</t>
  </si>
  <si>
    <t>WI-SFP10L-10G-20KM-I</t>
  </si>
  <si>
    <t>WI-SFP10L-10G-20KM-I, промышленный модуль SFP+ с разъемом LC, до 20км</t>
  </si>
  <si>
    <t>https://ipmatika.kz/products/opticheskie-moduli/wi-sfp10l-10g-20km-l/</t>
  </si>
  <si>
    <t>SP3012FM-L2 v3</t>
  </si>
  <si>
    <t>SP3012FM-L2 промышленный управляемый L2, PoE BT, 8GE+4 SFP 2,5Gb +1Console, RS485</t>
  </si>
  <si>
    <t>https://ipmatika.kz/products/promyshlennnye-kommutatory-poe-/wi-tek-sp3012fm-l2-v3/</t>
  </si>
  <si>
    <t>WI-PCMS310GF-O V2</t>
  </si>
  <si>
    <t>WI-PCMS310GF-O уличный управляемый L2 PoE 110Вт, 8GE+2SFP</t>
  </si>
  <si>
    <t>WI-RSC302PD</t>
  </si>
  <si>
    <t>WI-RSC302PD медиаконвертер Gigabit Ethernet 1000BaseTX (PoE-вх) в 1000BaseSFP</t>
  </si>
  <si>
    <t>https://ipmatika.kz/products/mediakonvertery/wi-rsc302pd/</t>
  </si>
  <si>
    <t>SP92 USB-C/A</t>
  </si>
  <si>
    <t>SP92 USB-C/A, USB, Bluetooth, встроенная батарея, шумоподавление с ИИ</t>
  </si>
  <si>
    <t>SP92 with Dongle USB-C/A</t>
  </si>
  <si>
    <t>SP92 with Dongle USB-C/A, USB, Bluetooth, встроенная батарея, шумоподавление с ИИ</t>
  </si>
  <si>
    <t>SP96 USB-C/A</t>
  </si>
  <si>
    <t>SP96 USB-C/A, USB, Bluetooth, Экран, встроенная батарея, 6 встроенных микрофонов</t>
  </si>
  <si>
    <t>Yealink UH42 Dual UC USB-C/A, Проводная, HD звук, шумоподав. LED-индикатор, USB-C/A</t>
  </si>
  <si>
    <t>Yealink UH42 SE Dual UC USB-C/A Дуо, Проводная, HD звук, 3.5mm, USB Type-C/A</t>
  </si>
  <si>
    <t>Yealink UH44 Dual UC USB-C/A, Проводная, HD звук, шумоподав. LED-индикатор, USB-C/A</t>
  </si>
  <si>
    <t>Yealink UH46 Dual UC USB-C/A, Проводная, HD звук, LED-индикатор, USB-C/A</t>
  </si>
  <si>
    <t>Yealink UH48 Dual UC USB-C/A, Проводная, HD звук, Шумоподавление ANC, LED-индикатор, USB-C/A</t>
  </si>
  <si>
    <t>WI-CPE110-KIT v2</t>
  </si>
  <si>
    <t>EXP55</t>
  </si>
  <si>
    <t>EXP55, цветной LCD дисплей, BLF-клавиши, для SIP-телефонов T7X /T8X</t>
  </si>
  <si>
    <t>SIP-T73U</t>
  </si>
  <si>
    <t>SIP-T73U, 12 аккаунтов, 2,8" цветной экран, порт USB, BLF, PoE, GigE, без БП</t>
  </si>
  <si>
    <t>SIP-T73W</t>
  </si>
  <si>
    <t>SIP-T73W, 12 аккаунтов, Wi-Fi, 2,8" цветной экран, порт USB, BLF, PoE, GigE, без БП</t>
  </si>
  <si>
    <t>SIP-T74U</t>
  </si>
  <si>
    <t>SIP-T74U, 16 аккаунтов, 4,3" цветной экран, порт USB, BLF,  PoE, GigE, без БП</t>
  </si>
  <si>
    <t>SIP-T74W</t>
  </si>
  <si>
    <t>SIP-T74W, 16 аккаунтов, Wi-Fi, 4,3" цветной экран, порт USB, BLF, PoE, GigE, без БП</t>
  </si>
  <si>
    <t>SIP-T77U</t>
  </si>
  <si>
    <t>SIP-T77U, 7" цветной сенсорный экран, 2 порта USB, 16 аккаунтов, BLF,  PoE, GigE, без БП</t>
  </si>
  <si>
    <t>UVC44</t>
  </si>
  <si>
    <t>UVC44 USB-видеокамера (2х48 МП, встроенный саундбар и микрофон, AMS-2 года)</t>
  </si>
  <si>
    <t>Fanvil CA200, беспроводной комплект для трансляции контента</t>
  </si>
  <si>
    <t>PVT160-0010</t>
  </si>
  <si>
    <t>PVT160-0010 (видеобар с встроенными кодеком, камерой, микрофонами и саундбаром, VCR11, AMS 2 года)</t>
  </si>
  <si>
    <t>MB-WallMount-650</t>
  </si>
  <si>
    <t>MB-WallMount-650 (Настенное крепление для PVB650)</t>
  </si>
  <si>
    <t>MB-WallMount-860</t>
  </si>
  <si>
    <t>MB-WallMount-860 (Настенное крепление для PVB750 и PVB860)</t>
  </si>
  <si>
    <t>MS-C2964-RPC-28</t>
  </si>
  <si>
    <t>MS-C2964-RPC, цилиндр, Mini, 2Мпикс, 0.002лк, f=2.8мм, ИК, IP67, IK10</t>
  </si>
  <si>
    <t>MS-C5363-FIPB</t>
  </si>
  <si>
    <t>MS-C5363-FIPB, цилиндр, Mini, 5Мпикс, 0.005лк, f=2.8-12мм, P-iris, ИК, IP67</t>
  </si>
  <si>
    <t>MS-C5374-PB</t>
  </si>
  <si>
    <t>MS-C5374-PB, Fisheye, 5Мпикс, 0.005лк, f=1.25мм, ИК, микрофон, IP67, IK10</t>
  </si>
  <si>
    <t>MS-C2966-X12RGOPC</t>
  </si>
  <si>
    <t>MS-C2966-X12RGOPC, цилиндр AIoT Pro Plus, 2Мпикс, 0.002лк, f=5.3-64мм, ИК, IP67</t>
  </si>
  <si>
    <t>MS-C8262-FPB-412</t>
  </si>
  <si>
    <t>MS-C8262-FPB, цилиндр Pro, 8Мпикс, 0.006лк, f=4-12мм, ИК, IP67</t>
  </si>
  <si>
    <t>i505W</t>
  </si>
  <si>
    <t>Fanvil i505W, без БП, Android, ответная часть для SIP-домофона</t>
  </si>
  <si>
    <t>ITC TV-X81CAM (TV-S81CAM), съемный модуль камеры/микрофонов к панелям iHUB серии TV-X65,75,86,98</t>
  </si>
  <si>
    <t>LG Дисплеи для видеостен</t>
  </si>
  <si>
    <t>32TNF5P-F</t>
  </si>
  <si>
    <t>55TR3DK-B</t>
  </si>
  <si>
    <t>65TR3DJ-B</t>
  </si>
  <si>
    <t>75TR3DK-B</t>
  </si>
  <si>
    <t>86TR3DK-B</t>
  </si>
  <si>
    <t>LG Информационные светодиодные дисплеи</t>
  </si>
  <si>
    <t>LAEC015-GN2</t>
  </si>
  <si>
    <t>LED LG LAEC015-GN2 All-in-one 136", FHD;3004 x 1692 мм;Р1.56 мм;500 кд/м2;ОС webOS;9+9 Вт;Wi-Fi</t>
  </si>
  <si>
    <t>LAEC018-GN2</t>
  </si>
  <si>
    <t>LED LG LAEC018-GN2 All-in-one 163", FHD;3604 х 2029 мм;Р1.875 мм;500 кд/м2;ОС webOS;9+9 Вт;Wi-Fi</t>
  </si>
  <si>
    <t>LSCB018-GK</t>
  </si>
  <si>
    <t>LED LG LSCB018-GK Видео-стена 163", FHD;3600 х 2025 мм;Р1.8 мм;800 кд/м2;ОС webOS</t>
  </si>
  <si>
    <t>LSCB025-GK</t>
  </si>
  <si>
    <t>LED LG LSCB025-GK Видео-стена 217", FHD; 4800 x 2700 мм; Р2.5 мм; 800 кд/м2; 4K контроллер ОС webOS</t>
  </si>
  <si>
    <t>ST-1362FH</t>
  </si>
  <si>
    <t>LG ST-1362FH Моторизированная стойка для LAEC015-GN</t>
  </si>
  <si>
    <t>22SM3G-B</t>
  </si>
  <si>
    <t>Дисплей LG 22SM3G-B FHD; 16/7; 250 кд/м2; К.мат. 25%; webOS 4.1; Wi-Fi; 1+1 Вт</t>
  </si>
  <si>
    <t>32SM5J-B</t>
  </si>
  <si>
    <t>Дисплей LG 32SM5J-B FHD; 24/7; 400 кд/м2; webOS 6.0; Wi-Fi; 10+10 Вт</t>
  </si>
  <si>
    <t>49XS4P</t>
  </si>
  <si>
    <t>55EF5K</t>
  </si>
  <si>
    <t>55EJ5K</t>
  </si>
  <si>
    <t>55EW5P-M</t>
  </si>
  <si>
    <t>55XS4P</t>
  </si>
  <si>
    <t>75XS4P</t>
  </si>
  <si>
    <t>86BH5F-M</t>
  </si>
  <si>
    <t>TV-630H4K_N</t>
  </si>
  <si>
    <t>TV-630H4K  видеокамера 4К, 30X, PTZ, HDMI, 3G-SDI, LAN, NDI</t>
  </si>
  <si>
    <t>X-Bracket</t>
  </si>
  <si>
    <t>Qbic X-Bracket, VESA-крепление алюминиевое 10'' Панельных ПК 75x75 на штатив</t>
  </si>
  <si>
    <t>TDD-1000</t>
  </si>
  <si>
    <t>TDD-1000 - Док. станция 3,9'', Android 13, NFC, Датчик освещения, HDMI, DP, 2xUSB-Type-C</t>
  </si>
  <si>
    <t>BXP-350 - Мини-ПК, 2xHDMI-out (8k, 4k), 1xHDMI-in 4k, 8GB RAM, 128GB storage, micro-SDHC</t>
  </si>
  <si>
    <t>FHD-200</t>
  </si>
  <si>
    <t>FHD-200 - Мини-ПК для Digital Signage, HDMI, 2GB RAM, 32GB storage, металлический корпус</t>
  </si>
  <si>
    <t>T-Mate Busy Head</t>
  </si>
  <si>
    <t>UtiClock-MAX</t>
  </si>
  <si>
    <t>Программное обеспечение «Система бронирования переговорных UtiClock MAX»</t>
  </si>
  <si>
    <t>UCl-MaxTV-Stick</t>
  </si>
  <si>
    <t>Система бронирования переговорных комнат UtiClock Max TV-Stick</t>
  </si>
  <si>
    <t>TD-0360.H_demo</t>
  </si>
  <si>
    <t>TD-0360, 3,6" сенсорная панель, BT, NFC/RFID/HID, RCC, серебристый_демо-образец_</t>
  </si>
  <si>
    <t>_TD_-1060 Slim</t>
  </si>
  <si>
    <t>Планшет, панельный ПК Qbic TD-1060 Slim, 10" сенсорная панель, BT, RCC, черный</t>
  </si>
  <si>
    <t>UR75-L04EU-G-P-W Промышленный LTE маршрутизатор серии Ultra, GPS, PoE, Wi-Fi</t>
  </si>
  <si>
    <t>WI-CPE110-KIT комплект из двух преднастроенных точек доступа, 802.11b/g/n, 2.4ГГц, до 300Мбит/с.</t>
  </si>
  <si>
    <t>WI-AP216 v2</t>
  </si>
  <si>
    <t>WI-AP216 точка доступа Wi-Fi 5 AC1200 серии Lite для установки в помещении</t>
  </si>
  <si>
    <t>WI-DP120W-48V блок питания 48В, 2,5А, 120Вт</t>
  </si>
  <si>
    <t>WI-DP240W-48V блок питания 48В, 5А, 240Вт</t>
  </si>
  <si>
    <t>WI-DP30W-12V блок питания 12В, 2.5А, 30Вт</t>
  </si>
  <si>
    <t>WI-DP480W-48V блок питания 48В, 10А, 480Вт</t>
  </si>
  <si>
    <t>WI-DP75W-48V блок питания 48В, 1,6А, 76Вт</t>
  </si>
  <si>
    <t>WI-POE58-BT v2</t>
  </si>
  <si>
    <t>WI-POE58-BT инжектор PoE 2.5GE BT + 2.5GE Uplink</t>
  </si>
  <si>
    <t>WI-POE58-BT-I-DC</t>
  </si>
  <si>
    <t>WI-POE58-BT-I-DC Промышленный PoE инжектор 1GE BT+1GE Uplink, DC 12-57В</t>
  </si>
  <si>
    <t>SP3006FM-L2 v3</t>
  </si>
  <si>
    <t>SP3006FM-L2 промышленный управлямый L2+ PoE BT, 4GE+2SFP 2,5Gb, RS485</t>
  </si>
  <si>
    <t>WI-PCMS310GF-I v2</t>
  </si>
  <si>
    <t>WI-PCMS310GF-I v2 Коммутатор промышленный управлямый L2+, PoE 120 Вт, 8GE+2SFP</t>
  </si>
  <si>
    <t>https://ipmatika.kz/products/promyshlennnye-kommutatory-poe-/wi-tek-wi-pcms310gf-i%20v2/</t>
  </si>
  <si>
    <t>SP96 with Dongle USB-C/A</t>
  </si>
  <si>
    <t>SP96 with Dongle USB-C/A, USB, Bluetooth, Экран, встроенная батарея, 6 встроенных микрофонов</t>
  </si>
  <si>
    <t>https://ipmatika.kz/products/wifi-smb/wi-tek-wi-ap216v2/</t>
  </si>
  <si>
    <t>https://ipmatika.kz/products/opticheskie-moduli/</t>
  </si>
  <si>
    <t>https://ipmatika.kz/products/accessories/wi-tek-wi-dp480w-48v/</t>
  </si>
  <si>
    <t>https://ipmatika.kz/products/accessories/wi-tek-wi-dp30w-12v/</t>
  </si>
  <si>
    <t>https://ipmatika.kz/products/accessories/wi-tek-wi-dp240w-48v/</t>
  </si>
  <si>
    <t>https://ipmatika.kz/products/accessories/wi-tek-wi-dp120w-48v/</t>
  </si>
  <si>
    <t>https://ipmatika.kz/products/accessories/wi-tek-wi-dp75w-48v/</t>
  </si>
  <si>
    <t>https://ipmatika.kz/products/accessories/wi-poe58-bt%20v2/</t>
  </si>
  <si>
    <t>https://ipmatika.kz/products/accessories/wi-poe58-bt-l-dc/</t>
  </si>
  <si>
    <t>https://ipmatika.kz/products/accessories/wi-tek-wi-spd10kv-poe/</t>
  </si>
  <si>
    <t>https://ipmatika.kz/products/accessories/wi-tek-wi-spd10kv-poe-a/</t>
  </si>
  <si>
    <t>https://ipmatika.kz/products/promyshlennnye-kommutatory-poe-/wi-tek-sp3006fm-l2-v3/</t>
  </si>
  <si>
    <t>https://ipmatika.kz/products/promyshlennnye-kommutatory-poe-/wi-tek-sp3010fm-l2-v3/</t>
  </si>
  <si>
    <t>https://ipmatika.kz/products/kommutatory/wi-tek-wi-cgs5026%20v2/</t>
  </si>
  <si>
    <t>https://ipmatika.kz/products/kommutatory/wi-tek-wi-cms528f-l3/</t>
  </si>
  <si>
    <t>https://ipmatika.kz/products/kommutatory/wi-tek-wi-cms554f-l3/</t>
  </si>
  <si>
    <t>Yealink SIP-T73U, 12 аккаунтов, 2,8" цветной экран, порт USB, BLF, PoE, GigE, без БП</t>
  </si>
  <si>
    <t>Yealink SIP-T73W, 12 аккаунтов, Wi-Fi, 2,8" цветной экран, порт USB, BLF, PoE, GigE, без БП</t>
  </si>
  <si>
    <t>Yealink SIP-T74U, 16 аккаунтов, 4,3" цветной экран, порт USB, BLF,  PoE, GigE, без БП</t>
  </si>
  <si>
    <t>Yealink SIP-T74W, 16 аккаунтов, Wi-Fi, 4,3" цветной экран, порт USB, BLF, PoE, GigE, без БП</t>
  </si>
  <si>
    <t>Yealink SIP-T77U, 7" цветной сенсорный экран, 2 порта USB, 16 аккаунтов, BLF,  PoE, GigE, без БП</t>
  </si>
  <si>
    <t>Msk ст на 26 мая 2025 г.</t>
  </si>
  <si>
    <t>50+</t>
  </si>
  <si>
    <t>https://ipmatika.kz/products/vcs-accessories/yealink-vcc22/</t>
  </si>
  <si>
    <t>EOL</t>
  </si>
  <si>
    <t>http://ipmatika.ru/upload/iblock/0b2/bo7u1f0lk4swaqeijiuvo2jnumi82s0t/VT6200D_USB_04.jpg</t>
  </si>
  <si>
    <t>http://ipmatika.ru/upload/iblock/ed7/2si7d12nzmk00joxthvb75cm48w0eig3/6300D_USB_01.jpg</t>
  </si>
  <si>
    <t>http://ipmatika.ru/upload/iblock/eff/pa8woC_ZiXo.jpg</t>
  </si>
  <si>
    <t>http://ipmatika.ru/upload/iblock/499/d2022061515203235.png</t>
  </si>
  <si>
    <t>http://ipmatika.ru/upload/iblock/e13/mq6z4j7ux55nc7b7qm1v50lrlb65yvt1/AP510-4.jpg</t>
  </si>
  <si>
    <t>https://ipmatika.kz/products/dect-network/Gigaset-N670IP-PRO/</t>
  </si>
  <si>
    <t>https://ipmatika.kz/products/dect-network/Gigaset-N720DM/</t>
  </si>
  <si>
    <t>https://ipmatika.kz/products/dect-network/Gigaset-N720IP/</t>
  </si>
  <si>
    <t>https://ipmatika.kz/products/dect-network/Gigaset-N870IP/</t>
  </si>
  <si>
    <t>https://ipmatika.kz/products/dect-network/gigaset-n870e-ip-pro/</t>
  </si>
  <si>
    <t>https://ipmatika.kz/products/dect-network/Gigaset_Integrator_License/</t>
  </si>
  <si>
    <t>https://ipmatika.kz/products/dect-network/N670_upgrade_license/</t>
  </si>
  <si>
    <t>https://ipmatika.kz/products/dect-network/DM_N670_License/</t>
  </si>
  <si>
    <t>https://ipmatika.kz/products/dect-network/N870_License/</t>
  </si>
  <si>
    <t>https://ipmatika.kz/products/videophones/gigaset-maxwell-10s/</t>
  </si>
  <si>
    <t>https://ipmatika.kz/products/dect-network/N720_SPK_PRO/</t>
  </si>
  <si>
    <t>https://ipmatika.kz/products/dect-network/%C1%EB%EE%EA_%EF%E8%F2%E0%ED%E8%FF_%E4%EB%FF_N720_IP%2C_N720_DM%2C_Maxwell_10S/</t>
  </si>
  <si>
    <t>https://ipmatika.kz/products/dect-network/%C1%EB%EE%EA_%EF%E8%F2%E0%ED%E8%FF_%E4%EB%FF_N870_IP%2C_N720%20DM/</t>
  </si>
  <si>
    <t>https://ipmatika.kz/products/dect-network/Gigaset-R700H/</t>
  </si>
  <si>
    <t>https://ipmatika.kz/products/dect-network/Gigaset-S700H/</t>
  </si>
  <si>
    <t>https://ipmatika.kz/products/dect-network/Gigaset-SL800H/</t>
  </si>
  <si>
    <t>http://ipmatika.ru/upload/iblock/363/hdfudxgb2k68f8fw0xru7r0isjlc6olx/PN1%20%283%29.png</t>
  </si>
  <si>
    <t>NEW</t>
  </si>
  <si>
    <t>http://ipmatika.ru/upload/iblock/908/c13y4g7547jxrxwmeblv0dennvuac7fi/PN24%20%283%29.png</t>
  </si>
  <si>
    <t>http://ipmatika.ru/upload/iblock/414/qoi9gsa6bcg0l2jot2lhe3yohho9e7d3/PN8%20%283%29.png</t>
  </si>
  <si>
    <t>http://ipmatika.ru/upload/iblock/0f9/i5p6kda6fiovpqi51awc9a06sylvmkok/P520_01.jpg</t>
  </si>
  <si>
    <t>https://ipmatika.kz/products/ip-ats/yeastar-p520/</t>
  </si>
  <si>
    <t>http://ipmatika.ru/upload/iblock/18f/P550_right1.png</t>
  </si>
  <si>
    <t>https://www.ipmatika.kz/products/ip-ats/yeastar-p550/</t>
  </si>
  <si>
    <t>http://ipmatika.ru/upload/iblock/e53/P560_right1.png</t>
  </si>
  <si>
    <t>https://www.ipmatika.kz/products/ip-ats/yeastar-p560/</t>
  </si>
  <si>
    <t>https://www.ipmatika.kz/products/ip-ats/yeastar-p570/</t>
  </si>
  <si>
    <t>http://ipmatika.ru/upload/iblock/05b/s20_1.jpg</t>
  </si>
  <si>
    <t>https://www.ipmatika.kz/products/s-series/yeastar-s20/</t>
  </si>
  <si>
    <t>http://ipmatika.ru/upload/iblock/ab8/right.jpg</t>
  </si>
  <si>
    <t>https://www.ipmatika.kz/products/ip-ats-yeastar-serii-s/yeastar-s412/</t>
  </si>
  <si>
    <t>http://ipmatika.ru/upload/iblock/1a4/s50_1.jpg</t>
  </si>
  <si>
    <t>https://ipmatika.kz/products/ip-ats-yeastar-serii-s/yeastar-s50/</t>
  </si>
  <si>
    <t>https://ipmatika.kz/products/voip-fxs-fxo/ipmatika-igw12000/</t>
  </si>
  <si>
    <t>https://ipmatika.kz/products/voip-fxs-fxo/ipmatika-igw14400/</t>
  </si>
  <si>
    <t>https://www.ipmatika.kz/products/voip-fxs-fxo/ipmatika-igw1600/</t>
  </si>
  <si>
    <t>https://www.ipmatika.kz/products/voip-fxs-fxo/ipmatika-igw1610/</t>
  </si>
  <si>
    <t>https://www.ipmatika.kz/products/voip-fxs-fxo/ipmatika-igw2400/</t>
  </si>
  <si>
    <t>https://www.ipmatika.kz/products/voip-fxs-fxo/ipmatika-igw3200/</t>
  </si>
  <si>
    <t>https://www.ipmatika.kz/products/voip-fxs-fxo/ipmatika-igw3210/</t>
  </si>
  <si>
    <t>https://www.ipmatika.kz/products/voip-fxs-fxo/ipmatika-igw400/</t>
  </si>
  <si>
    <t>https://www.ipmatika.kz/products/voip-fxs-fxo/ipmatika-igw410/</t>
  </si>
  <si>
    <t>https://ipmatika.kz/products/voip-fxs-fxo/ipmatika-igw4800/</t>
  </si>
  <si>
    <t>https://ipmatika.kz/products/voip-fxs-fxo/ipmatika-igw7200/</t>
  </si>
  <si>
    <t>https://www.ipmatika.kz/products/voip-fxs-fxo/ipmatika-igw800/</t>
  </si>
  <si>
    <t>https://www.ipmatika.kz/products/voip-fxs-fxo/ipmatika-igw810/</t>
  </si>
  <si>
    <t>https://ipmatika.kz/products/voip-fxs-fxo/ipmatika-igw9600/</t>
  </si>
  <si>
    <t>http://ipmatika.ru/upload/iblock/71f/TA100-FXS.png</t>
  </si>
  <si>
    <t>https://ipmatika.kz/products/voip-fxs-fxo/yeastar-ta100/</t>
  </si>
  <si>
    <t>http://ipmatika.ru/upload/iblock/e77/TA1600-front.png</t>
  </si>
  <si>
    <t>https://ipmatika.kz/products/voip-fxs-fxo/yeastar-ta1600/</t>
  </si>
  <si>
    <t>http://ipmatika.ru/upload/iblock/121/TA1610-front.png</t>
  </si>
  <si>
    <t>https://ipmatika.kz/products/voip-fxs-fxo/yeastar-ta1610/</t>
  </si>
  <si>
    <t>http://ipmatika.ru/upload/iblock/ef8/TA200-FXS.png</t>
  </si>
  <si>
    <t>https://ipmatika.kz/products/voip-fxs-fxo/yeastar-ta200/</t>
  </si>
  <si>
    <t>http://ipmatika.ru/upload/iblock/b2a/TA2400-front.png</t>
  </si>
  <si>
    <t>https://ipmatika.kz/products/voip-fxs-fxo/yeastar-ta2400/</t>
  </si>
  <si>
    <t>http://ipmatika.ru/upload/iblock/bb0/TA3200-front-rev-removebg-preview.png</t>
  </si>
  <si>
    <t>https://ipmatika.kz/products/voip-fxs-fxo/yeastar-ta3200/</t>
  </si>
  <si>
    <t>http://ipmatika.ru/upload/iblock/7e1/TA400-8.png</t>
  </si>
  <si>
    <t>https://ipmatika.kz/products/voip-fxs-fxo/yeastar-ta400/</t>
  </si>
  <si>
    <t>http://ipmatika.ru/upload/iblock/74e/TA410-7.png</t>
  </si>
  <si>
    <t>https://ipmatika.kz/products/voip-fxs-fxo/yeastar-ta410/</t>
  </si>
  <si>
    <t>http://ipmatika.ru/upload/iblock/2e6/TA800-8.png</t>
  </si>
  <si>
    <t>https://ipmatika.kz/products/voip-fxs-fxo/yeastar-ta800/</t>
  </si>
  <si>
    <t>http://ipmatika.ru/upload/iblock/736/TA810-7.png</t>
  </si>
  <si>
    <t>https://ipmatika.kz/products/voip-fxs-fxo/yeastar-ta810/</t>
  </si>
  <si>
    <t>http://ipmatika.ru/upload/iblock/b25/TG100.jpg</t>
  </si>
  <si>
    <t>https://ipmatika.kz/products/voip-gsm/yeastar-tg100/</t>
  </si>
  <si>
    <t>https://ipmatika.kz/products/voip-gsm/yeastar-tg1600-16/</t>
  </si>
  <si>
    <t>http://ipmatika.ru/upload/iblock/826/TG200-front.png</t>
  </si>
  <si>
    <t>https://ipmatika.kz/products/voip-gsm/yeastar-tg200/</t>
  </si>
  <si>
    <t>http://ipmatika.ru/upload/iblock/3b1/TG400-front.png</t>
  </si>
  <si>
    <t>https://ipmatika.kz/products/voip-gsm/yeastar-tg400/</t>
  </si>
  <si>
    <t>http://ipmatika.ru/upload/iblock/4bd/TG800-front.png</t>
  </si>
  <si>
    <t>https://ipmatika.kz/products/voip-gsm/yeastar-tg800/</t>
  </si>
  <si>
    <t>https://www.ipmatika.kz/products/voip-isdn/ipmatika-igw1E1/</t>
  </si>
  <si>
    <t>https://www.ipmatika.kz/products/voip-isdn/ipmatika-igw2E1/</t>
  </si>
  <si>
    <t>http://ipmatika.ru/upload/iblock/4fc/TB400-front.png</t>
  </si>
  <si>
    <t>https://ipmatika.kz/products/voip-isdn/yeastar-tb400/</t>
  </si>
  <si>
    <t>http://ipmatika.ru/upload/iblock/e09/TE100-front.png</t>
  </si>
  <si>
    <t>https://ipmatika.kz/products/voip-isdn/yeastar-te100/</t>
  </si>
  <si>
    <t>http://ipmatika.ru/upload/iblock/9a0/TE200-front.png</t>
  </si>
  <si>
    <t>https://ipmatika.kz/products/voip-isdn/yeastar-te200/</t>
  </si>
  <si>
    <t>http://ipmatika.ru/upload/iblock/450/cusv1mnchpl0i1dodzi7hcudy7hcv350/TG200_Front.png</t>
  </si>
  <si>
    <t>https://www.ipmatika.kz/products/lte-shlyuzy/yeastar-tg200l/</t>
  </si>
  <si>
    <t>http://ipmatika.ru/upload/iblock/916/824e00pjp5dfrc3dicaezjrtwugzvdm3/TG400_Front.png</t>
  </si>
  <si>
    <t>https://www.ipmatika.kz/products/lte-shlyuzy/yeastar-tg400l/</t>
  </si>
  <si>
    <t>http://ipmatika.ru/upload/iblock/7f0/ivovbnzkmmtj5regysud4tahyenzm5lp/TG800_Front.png</t>
  </si>
  <si>
    <t>https://www.ipmatika.kz/products/lte-shlyuzy/yeastar-tg800l/</t>
  </si>
  <si>
    <t>http://ipmatika.ru/upload/iblock/22d/bri.jpg</t>
  </si>
  <si>
    <t>https://www.ipmatika.kz/products/pbx-module/yeastar-b2/</t>
  </si>
  <si>
    <t>https://www.ipmatika.kz/products/pbx-module/yeastar-d30/</t>
  </si>
  <si>
    <t>http://ipmatika.ru/upload/iblock/ae7/ex08.jpg</t>
  </si>
  <si>
    <t>https://www.ipmatika.kz/products/pbx-module/yeastar-ex08/</t>
  </si>
  <si>
    <t>http://ipmatika.ru/upload/iblock/a51/ex30.jpg</t>
  </si>
  <si>
    <t>https://www.ipmatika.kz/products/pbx-module/yeastar-ex30/</t>
  </si>
  <si>
    <t>http://ipmatika.ru/upload/iblock/c62/Modul1_01.jpg</t>
  </si>
  <si>
    <t>https://www.ipmatika.kz/products/pbx-module/yeastar-gsm/</t>
  </si>
  <si>
    <t>http://ipmatika.ru/upload/iblock/7d9/4G_Module_User_Guide_en.jpg</t>
  </si>
  <si>
    <t>https://www.ipmatika.kz/products/pbx-module/yeastar-lte/</t>
  </si>
  <si>
    <t>http://ipmatika.ru/upload/iblock/d12/o2.jpg</t>
  </si>
  <si>
    <t>https://www.ipmatika.kz/products/pbx-module/yeastar-o2/</t>
  </si>
  <si>
    <t>http://ipmatika.ru/upload/iblock/11f/s2.jpg</t>
  </si>
  <si>
    <t>https://www.ipmatika.kz/products/pbx-module/yeastar-s2/</t>
  </si>
  <si>
    <t>http://ipmatika.ru/upload/iblock/664/so.jpg</t>
  </si>
  <si>
    <t>https://www.ipmatika.kz/products/pbx-module/yeastar-so/</t>
  </si>
  <si>
    <t>https://www.ipmatika.kz/products/pbx-module/yeastar-umts/</t>
  </si>
  <si>
    <t>http://ipmatika.ru/upload/iblock/369/us90xwa4i1z84hximvx6p2jxvd4v0rl9/A201_%281%29.png</t>
  </si>
  <si>
    <t>http://ipmatika.ru/upload/iblock/74a/m78qisu8wmsn4k2fnmdbm0dzirh69ufz/A233_%281%29.png</t>
  </si>
  <si>
    <t>http://ipmatika.ru/upload/iblock/707/shkcsb7rn0aoyxh3tffe1gg5pnrtr1v4/1627f606h0.png</t>
  </si>
  <si>
    <t>http://ipmatika.ru/upload/iblock/8d6/khlp4nx2u16zu3wj777nz3jxing42yc2/2.png</t>
  </si>
  <si>
    <t>https://ipmatika.kz/products/sip-opoveshchenie/jrsp-sip-01/</t>
  </si>
  <si>
    <t>NEW. Под заказ</t>
  </si>
  <si>
    <t>https://ipmatika.kz/products/dect/yealink-deployment-toolkit-2/</t>
  </si>
  <si>
    <t>Под заказ</t>
  </si>
  <si>
    <t>http://ipmatika.ru/upload/iblock/f51/1i1sdcouvk2aw082o08ckhaxt61swiam/W75_01.jpg</t>
  </si>
  <si>
    <t>https://ipmatika.kz/products/dect/yealink-w75-mini-mc/</t>
  </si>
  <si>
    <t>https://ipmatika.kz/products/dect/yealink-w80b-updated/</t>
  </si>
  <si>
    <t>http://ipmatika.ru/upload/iblock/4d4/W80DM_W80B-render%20light.jpg</t>
  </si>
  <si>
    <t>https://ipmatika.kz/products/dect/yealink-w80dm/</t>
  </si>
  <si>
    <t>http://ipmatika.ru/upload/iblock/8dd/w90b_1.jpg</t>
  </si>
  <si>
    <t>https://ipmatika.kz/products/dect/yealink-w90b/</t>
  </si>
  <si>
    <t>http://ipmatika.ru/upload/iblock/6b8/w90b_1.jpg</t>
  </si>
  <si>
    <t>https://ipmatika.kz/products/dect/yealink-w90dm/</t>
  </si>
  <si>
    <t>http://ipmatika.ru/upload/iblock/08e/W56H.png</t>
  </si>
  <si>
    <t>https://ipmatika.kz/products/dect/yealink-w56h/</t>
  </si>
  <si>
    <t>http://ipmatika.ru/upload/iblock/ece/ygzj9ixo0ps5iyt7xxn6ebc8pf1zkfmp/W57R_W77P_04.jpg</t>
  </si>
  <si>
    <t>https://ipmatika.kz/products/dect/yealink-w57r/</t>
  </si>
  <si>
    <t>http://ipmatika.ru/upload/iblock/b9e/W59R-02.jpg</t>
  </si>
  <si>
    <t>https://ipmatika.kz/products/dect/yealink-w59r/</t>
  </si>
  <si>
    <t>http://ipmatika.ru/upload/iblock/e19/W70B-01.jpg</t>
  </si>
  <si>
    <t>https://ipmatika.kz/products/dect/yealink-W70B/</t>
  </si>
  <si>
    <t>http://ipmatika.ru/upload/iblock/604/x6nsid6tiwfvmmifturo74v310ex7gv0/W71H_01.jpg</t>
  </si>
  <si>
    <t>https://ipmatika.kz/products/dect/yealink-w71h/</t>
  </si>
  <si>
    <t>http://ipmatika.ru/upload/iblock/0dc/fmyq62fncaetag1mcoiggatz1chgid8x/W71P_01.jpg</t>
  </si>
  <si>
    <t>https://ipmatika.kz/products/dect/yealink-w71p/</t>
  </si>
  <si>
    <t>http://ipmatika.ru/upload/iblock/dfe/W73H-01.jpg</t>
  </si>
  <si>
    <t>https://ipmatika.kz/products/dect/yealink-W73H/</t>
  </si>
  <si>
    <t>http://ipmatika.ru/upload/iblock/ddf/w73p_01.jpg</t>
  </si>
  <si>
    <t>https://ipmatika.kz/products/dect/yealink-W73P/</t>
  </si>
  <si>
    <t>http://ipmatika.ru/upload/iblock/905/igxnq7dnfs7w3x2gupsza2xg25eo2brn/W74H_%2001.jpg</t>
  </si>
  <si>
    <t>https://ipmatika.kz/products/dect/yealink-w74h/</t>
  </si>
  <si>
    <t>http://ipmatika.ru/upload/iblock/299/xp7pwqaeoesqz8bhlmerfmjhkfeestyj/W74P_01.jpg</t>
  </si>
  <si>
    <t>http://ipmatika.ru/upload/iblock/7c6/W76P-01.jpg</t>
  </si>
  <si>
    <t>https://ipmatika.kz/products/dect/yealink-W76P/</t>
  </si>
  <si>
    <t>http://ipmatika.ru/upload/iblock/0af/9pwrp4rnngcla4podwppzbz8rsxg4o23/W57R_W77P_anons.jpg</t>
  </si>
  <si>
    <t>https://ipmatika.kz/products/dect/yealink-w77p/</t>
  </si>
  <si>
    <t>http://ipmatika.ru/upload/iblock/3c9/2g66d2zeg8uytaxphvo2x115qpgra4pz/W78H_W78P_02.jpg</t>
  </si>
  <si>
    <t>https://ipmatika.kz/products/dect/yealink-W78H/</t>
  </si>
  <si>
    <t>http://ipmatika.ru/upload/iblock/d8f/8j685uqpm8mhm570hfusmhopn2ptr5h1/W78H_W78P_anons.jpg</t>
  </si>
  <si>
    <t>https://ipmatika.kz/products/dect/yealink-w78p/</t>
  </si>
  <si>
    <t>http://ipmatika.ru/upload/iblock/4ec/W79P-01.jpg</t>
  </si>
  <si>
    <t>https://ipmatika.kz/products/dect/yealink-W79P/</t>
  </si>
  <si>
    <t>http://ipmatika.ru/upload/iblock/77e/4j77ket8qkgerlyai7dsfnqz46so8p9p/AX83H_01.jpg</t>
  </si>
  <si>
    <t>https://ipmatika.kz/products/wifi-telefony/yealink-ax83h/</t>
  </si>
  <si>
    <t>http://ipmatika.ru/upload/iblock/822/7rtjtuvyg3o4sbu5kk3r0ikjysxhqrd9/AX86R.png</t>
  </si>
  <si>
    <t>https://ipmatika.kz/products/wifi-telefony/yealink-ax86r/</t>
  </si>
  <si>
    <t>http://ipmatika.ru/upload/iblock/91f/BT41.png</t>
  </si>
  <si>
    <t>https://ipmatika.kz/products/phones-accessories/yealink-bt41/</t>
  </si>
  <si>
    <t>https://ipmatika.kz/products/phones-accessories/BTH58/</t>
  </si>
  <si>
    <t>https://ipmatika.kz/products/phones-accessories/yealink-cam50-new-version/</t>
  </si>
  <si>
    <t>http://ipmatika.ru/upload/iblock/23d/CPN10.jpg</t>
  </si>
  <si>
    <t>https://ipmatika.kz/products/phones-accessories/yealink-cpn10/</t>
  </si>
  <si>
    <t>https://ipmatika.kz/products/phones-accessories/yealink-cpw65/</t>
  </si>
  <si>
    <t>http://ipmatika.ru/upload/iblock/528/yealink-dd10k.jpg</t>
  </si>
  <si>
    <t>https://ipmatika.kz/products/phones-accessories/Yealink-DD10K/</t>
  </si>
  <si>
    <t>http://ipmatika.ru/upload/iblock/2d2/EHS35.jpg</t>
  </si>
  <si>
    <t>https://ipmatika.kz/products/phones-accessories/yealink-ehs35/</t>
  </si>
  <si>
    <t>https://ipmatika.kz/products/phones-accessories/yealink-ehs36/</t>
  </si>
  <si>
    <t>http://ipmatika.ru/upload/iblock/286/EHS40.jpg</t>
  </si>
  <si>
    <t>https://ipmatika.kz/products/phones-accessories/yealink-ehs40/</t>
  </si>
  <si>
    <t>https://ipmatika.kz/products/phones-accessories/yealink-exp43/</t>
  </si>
  <si>
    <t>https://ipmatika.kz/products/phones-accessories/yealink-exp50/</t>
  </si>
  <si>
    <t>http://ipmatika.ru/upload/iblock/dd6/rt30_web.png</t>
  </si>
  <si>
    <t>https://ipmatika.kz/products/phones-accessories/yealink-rt30/</t>
  </si>
  <si>
    <t>http://ipmatika.ru/upload/iblock/e9f/WF50_1.png</t>
  </si>
  <si>
    <t>https://ipmatika.kz/products/phones-accessories/yealink-wf50-1/</t>
  </si>
  <si>
    <t>https://ipmatika.kz/products/phones-accessories/yealink-ylpoe30/</t>
  </si>
  <si>
    <t>https://ipmatika.kz/products/phones-accessories/pa-12V1A/</t>
  </si>
  <si>
    <t>https://ipmatika.kz/products/phones-accessories/pa-1.2A/</t>
  </si>
  <si>
    <t>https://ipmatika.kz/products/phones-accessories/pa-2A/</t>
  </si>
  <si>
    <t>https://ipmatika.kz/products/phones-accessories/pa-0.6A/</t>
  </si>
  <si>
    <t>https://ipmatika.kz/products/phones-accessories/pa-5vdc-2a-dc/</t>
  </si>
  <si>
    <t>https://ipmatika.kz/products/phones-accessories/pc-w53h/</t>
  </si>
  <si>
    <t>https://ipmatika.kz/products/phones-accessories/bracket-exp40/</t>
  </si>
  <si>
    <t>https://ipmatika.kz/products/phones-accessories/bracket-t46x/</t>
  </si>
  <si>
    <t>https://ipmatika.kz/products/phones-accessories/kronshteyn-dlya-t48x/</t>
  </si>
  <si>
    <t>https://ipmatika.kz/products/phones-accessories/bracket-t5x/</t>
  </si>
  <si>
    <t>https://ipmatika.kz/products/phones-accessories/bracket-t42x-t41x-t40x/</t>
  </si>
  <si>
    <t>http://ipmatika.ru/upload/iblock/da7/T58WPro_BTH58_title02.jpg</t>
  </si>
  <si>
    <t>https://www.ipmatika.kz/products/videophones/yealink-sip-t58w-pro-with-camera/</t>
  </si>
  <si>
    <t>http://ipmatika.ru/upload/iblock/cde/T58W-withcam_title.jpg</t>
  </si>
  <si>
    <t>https://www.ipmatika.kz/products/videophones/yealink-sip-t58w-with-camera/</t>
  </si>
  <si>
    <t>http://ipmatika.ru/upload/iblock/12d/VP59-Front.jpg</t>
  </si>
  <si>
    <t>https://ipmatika.kz/products/videophones/yealink-vp59/</t>
  </si>
  <si>
    <t>http://ipmatika.ru/upload/iblock/5fd/91ikj9g80tlx3y5ax5lrroj5jc7ja8df/fanvil_A308i.png</t>
  </si>
  <si>
    <t>https://ipmatika.kz/products/konsoli-monitoringa-i-opoveshcheniya/Fanvil-A308i/</t>
  </si>
  <si>
    <t>http://ipmatika.ru/upload/iblock/db7/2jmo789eql2qalleblsl0nq7hts6igec/X210-1.png</t>
  </si>
  <si>
    <t>https://ipmatika.kz/products/khttps://ipmatika.kz/products/konsoli-monitoringa-i-opoveshcheniya/Fanvil-X210/</t>
  </si>
  <si>
    <t>http://ipmatika.ru/upload/iblock/d10/X210i_01_20190108.png</t>
  </si>
  <si>
    <t>http://ipmatika.ru/upload/iblock/fee/CP925_title.jpg</t>
  </si>
  <si>
    <t>https://ipmatika.kz/products/audioconference/yealink-cp925/</t>
  </si>
  <si>
    <t>https://ipmatika.kz/products/audioconference/yealink-cp930w-base/</t>
  </si>
  <si>
    <t>https://ipmatika.kz/products/archive/audioconference/yealink-cp930w/</t>
  </si>
  <si>
    <t>http://ipmatika.ru/upload/iblock/cd5/cp935w-base_title.jpg</t>
  </si>
  <si>
    <t>https://ipmatika.kz/products/audioconference/yealink-cp935w-base/</t>
  </si>
  <si>
    <t>http://ipmatika.ru/upload/iblock/a08/CP935W_title.jpg</t>
  </si>
  <si>
    <t>https://ipmatika.kz/products/audioconference/yealink-cp935w/</t>
  </si>
  <si>
    <t>http://ipmatika.ru/upload/iblock/389/CP965_title.jpg</t>
  </si>
  <si>
    <t>https://ipmatika.kz/products/audioconference/yealink-cp965/</t>
  </si>
  <si>
    <t>https://ipmatika.kz/products/sistemy-upravleniya/YDMP-Add-on-Package/</t>
  </si>
  <si>
    <t>https://ipmatika.kz/products/sistemy-upravleniya/YDMP-Basic-Package/</t>
  </si>
  <si>
    <t>http://ipmatika.ru/upload/iblock/a85/g0vmqjceawphmlo7ubtr8p2cf3qmz31m/License%20%281%29.jpg</t>
  </si>
  <si>
    <t>https://ipmatika.kz/products/dect/yealink-virtual-integrator-manager/</t>
  </si>
  <si>
    <t>http://ipmatika.ru/upload/iblock/130/owgfon74q3wyh0a96s3pxa4spyychg3c/License%20%281%29.jpg</t>
  </si>
  <si>
    <t>https://ipmatika.kz/products/desktop/ipm58/</t>
  </si>
  <si>
    <t>http://ipmatika.ru/upload/iblock/fe2/s93lcb4exnvicvkgkf6pdrzb3wj5p34n/MP50_anons.jpg</t>
  </si>
  <si>
    <t>https://ipmatika.kz/products/desktop/yealink-mp50/</t>
  </si>
  <si>
    <t>http://ipmatika.ru/upload/iblock/da6/T30_03.jpg</t>
  </si>
  <si>
    <t>https://ipmatika.kz/products/desktop/yealink-sip-t30/</t>
  </si>
  <si>
    <t>http://ipmatika.ru/upload/iblock/8ee/T30_03.jpg</t>
  </si>
  <si>
    <t>https://ipmatika.kz/products/desktop/yealink-sip-t30p/</t>
  </si>
  <si>
    <t>https://ipmatika.kz/products/desktop/yealink-sip-t30p_without_PSU/</t>
  </si>
  <si>
    <t>http://ipmatika.ru/upload/iblock/de3/T31-zi21491r.jpg</t>
  </si>
  <si>
    <t>https://ipmatika.kz/products/desktop/yealink-sip-t31/</t>
  </si>
  <si>
    <t>Акция</t>
  </si>
  <si>
    <t>http://ipmatika.ru/upload/iblock/174/T31-zi21491r.jpg</t>
  </si>
  <si>
    <t>https://ipmatika.kz/products/desktop/yealink-sip-t31g/</t>
  </si>
  <si>
    <t>http://ipmatika.ru/upload/iblock/2ce/T31-zi21491r.jpg</t>
  </si>
  <si>
    <t>https://ipmatika.kz/products/desktop/yealink-sip-t31p/</t>
  </si>
  <si>
    <t>https://ipmatika.kz/products/desktop/yealink-sip-t31p_without_PSU/</t>
  </si>
  <si>
    <t>https://ipmatika.kz/products/desktop/yealink-sip-t31p-white/</t>
  </si>
  <si>
    <t>http://ipmatika.ru/upload/iblock/86c/x447j8o2shmwo0ypuv2tpffcens2iv65/T31W_01.jpg</t>
  </si>
  <si>
    <t>https://ipmatika.kz/products/desktop/yealink-sip-t31w/</t>
  </si>
  <si>
    <t>http://ipmatika.ru/upload/iblock/521/T33-sw21491v.jpg</t>
  </si>
  <si>
    <t>https://ipmatika.kz/products/desktop/yealink-sip-t33g/</t>
  </si>
  <si>
    <t>http://ipmatika.ru/upload/iblock/ec2/T33-sw21491v.jpg</t>
  </si>
  <si>
    <t>https://ipmatika.kz/products/desktop/yealink-sip-t33p/</t>
  </si>
  <si>
    <t>http://ipmatika.ru/upload/iblock/06c/8xjfsdpmp3n9teqmm1md5g9tuimohxos/T34W_01.jpg</t>
  </si>
  <si>
    <t>https://ipmatika.kz/products/desktop/yealink-sip-t34w/</t>
  </si>
  <si>
    <t>http://ipmatika.ru/upload/iblock/ef7/T43U-left%20light%20on.jpg</t>
  </si>
  <si>
    <t>https://ipmatika.kz/products/desktop/yealink-sip-t43U/</t>
  </si>
  <si>
    <t>http://ipmatika.ru/upload/iblock/4f1/sbm0knskec28wysjiddr2xg9ym1lwyd7/SIP-T44U_01.jpg</t>
  </si>
  <si>
    <t>https://ipmatika.kz/products/desktop/yealink-sip-t44u/</t>
  </si>
  <si>
    <t>http://ipmatika.ru/upload/iblock/507/ncwhm4q13l37wceca5h7kwhpgw0d83pd/SIP-T44U_01.jpg</t>
  </si>
  <si>
    <t>https://ipmatika.kz/products/desktop/yealink-sip-t44w/</t>
  </si>
  <si>
    <t>http://ipmatika.ru/upload/iblock/43b/T46U-left%20light%20on.jpg</t>
  </si>
  <si>
    <t>https://ipmatika.kz/products/desktop/yealink-sip-t46U/</t>
  </si>
  <si>
    <t>http://ipmatika.ru/upload/iblock/694/T48U-left%20light%20on.jpg</t>
  </si>
  <si>
    <t>https://ipmatika.kz/products/desktop/yealink-sip-t48U/</t>
  </si>
  <si>
    <t>http://ipmatika.ru/upload/iblock/4e5/T53%20and%20T53W-Front.jpg</t>
  </si>
  <si>
    <t>https://ipmatika.kz/products/desktop/yealink-sip-t53/</t>
  </si>
  <si>
    <t>http://ipmatika.ru/upload/iblock/193/T53W_front.jpg</t>
  </si>
  <si>
    <t>https://ipmatika.kz/products/desktop/yealink-sip-t53w/</t>
  </si>
  <si>
    <t>http://ipmatika.ru/upload/iblock/124/T54W-Left.jpg</t>
  </si>
  <si>
    <t>https://ipmatika.kz/products/desktop/yealink-sip-t54w/</t>
  </si>
  <si>
    <t>http://ipmatika.ru/upload/iblock/d78/T57W-Right.jpg</t>
  </si>
  <si>
    <t>https://ipmatika.kz/products/desktop/yealink-sip-t57w/</t>
  </si>
  <si>
    <t>http://ipmatika.ru/upload/iblock/f59/T58WPro_BTH58_title.jpg</t>
  </si>
  <si>
    <t>https://www.ipmatika.kz/products/desktop/yealink-sip-t58w-pro/</t>
  </si>
  <si>
    <t>http://ipmatika.ru/upload/iblock/8f5/T58W_title.jpg</t>
  </si>
  <si>
    <t>https://www.ipmatika.kz/products/desktop/yealink-sip-t58w/</t>
  </si>
  <si>
    <t>https://ipmatika.kz/prodhttps://ipmatika.kz/products/hotel-phone/Fanvil-H3WFW/</t>
  </si>
  <si>
    <t>https://ipmatika.kz/products/phones-sfb/yealink-mp56-sfb/</t>
  </si>
  <si>
    <t>https://ipmatika.kz/products/telefony-dlya-microsoft-teams/yealink-mp58-wh-teams/</t>
  </si>
  <si>
    <t>https://ipmatika.kz/products/telefony-dlya-microsoft-teams/yealink-mp58-teams/</t>
  </si>
  <si>
    <t>https://ipmatika.kz/products/telefony-dlya-microsoft-teams/yealink-sip-t55a-Teams/</t>
  </si>
  <si>
    <t>http://ipmatika.ru/upload/iblock/890/4e1m3rbtfgikx3adq31fvlq072ja76qx/1453280jh8.png</t>
  </si>
  <si>
    <t>https://ipmatika.kz/products/ip-ats-agat-cu/IP-ATC-AGAT-CU-7210/</t>
  </si>
  <si>
    <t>https://ipmatika.kz/products/moduli-i-platy-dlya-cu-7210/AGAT-CU-7210LN-cross-telko/</t>
  </si>
  <si>
    <t>https://ipmatika.kz/products/moduli-agat-rt/%C0%C3%C0%D2%20CU-7210PWR%201500%20%C2%F2%20220%C2/</t>
  </si>
  <si>
    <t>https://ipmatika.kz/products/moduli-agat-rt/%C0%C3%C0%D2%20CU-7210PWR%20800%20%C2%F2%2048%C2/</t>
  </si>
  <si>
    <t>https://ipmatika.kz/products/ip-ats-agat-cu/IP-%C0%D2%D1%20%C0%C3%C0%D2%20CU-7210/</t>
  </si>
  <si>
    <t>https://ipmatika.kz/products/ip-ats-agat-cu/ip-ats-agat-cu-7212mb-base/</t>
  </si>
  <si>
    <t>https://ipmatika.kz/products/ip-ats-agat-cu/ip-ats-agat-cu-7212mt-standart/</t>
  </si>
  <si>
    <t>https://ipmatika.kz/products/ip-ats-agat-cu/ip-ats-agat-cu-7212me-enterprise/</t>
  </si>
  <si>
    <t>https://ipmatika.kz/products/ip-ats-agat-cu/ip-ats-agat-cu-7212sb-base/</t>
  </si>
  <si>
    <t>https://ipmatika.kz/products/ip-ats-agat-cu/ip-ats-agat-cu-7212se-enterprise/</t>
  </si>
  <si>
    <t>https://ipmatika.kz/products/ip-ats-agat-cu/ip-ats-agat-cu-7212st-standart/</t>
  </si>
  <si>
    <t>https://ipmatika.kz/products/ip-ats-agat-cu/ip-ats-agat-cu-7212mb-base-v2/</t>
  </si>
  <si>
    <t>https://ipmatika.kz/products/ip-ats-agat-cu/ip-ats-agat-cu-7212mt-standart-v2/</t>
  </si>
  <si>
    <t>https://ipmatika.kz/products/ip-ats-agat-cu/ip-ats-agat-cu-7212me-enterprise-v2/</t>
  </si>
  <si>
    <t>https://ipmatika.kz/products/ip-ats-agat-cu/ip-ats-agat-cu-7212sb-base-v2/</t>
  </si>
  <si>
    <t>https://ipmatika.kz/products/ip-ats-agat-cu/ip-ats-agat-cu-7212se-enterprise-v2/</t>
  </si>
  <si>
    <t>https://ipmatika.kz/products/ip-ats-agat-cu/ip-ats-agat-cu-7212st-standart-v2/</t>
  </si>
  <si>
    <t>https://ipmatika.kz/products/moduli-i-platy-dlya-cu-7210/agat-mu72-fxom-8/</t>
  </si>
  <si>
    <t>https://ipmatika.kz/products/moduli-i-platy-rasshireniya-dlya-cu-7214/agat-cu-7214cm-120volp/</t>
  </si>
  <si>
    <t>https://ipmatika.kz/products/moduli-i-platy-rasshireniya-dlya-cu-7214/agat-cu-7214cm-500volp/</t>
  </si>
  <si>
    <t>https://ipmatika.kz/products/moduli-i-platy-rasshireniya-dlya-cu-7214/agat-cu-7214ln-e1-4/</t>
  </si>
  <si>
    <t>https://ipmatika.kz/products/ip-ats-agat-cu/IP-ATC-AGAT-CU-7214M/</t>
  </si>
  <si>
    <t>https://ipmatika.kz/products/moduli-i-platy-rasshireniya-dlya-cu-7214/agat-cu-7214pwr-200vt/</t>
  </si>
  <si>
    <t>https://ipmatika.kz/products/moduli-i-platy-rasshireniya-dlya-cu-7214/agat-cu-7214pwr-400vt/</t>
  </si>
  <si>
    <t>https://ipmatika.kz/products/ip-ats-agat-cu/IP-ATC-AGAT-CU-7214S/</t>
  </si>
  <si>
    <t>https://ipmatika.kz/products/moduli-i-platy-rasshireniya-dlya-cu-7214/agat-mu72-hdd-1tb7214/</t>
  </si>
  <si>
    <t>https://ipmatika.kz/products/moduli-i-platy-rasshireniya-dlya-cu-7214/agat-mu72-hdd-2tb7214/</t>
  </si>
  <si>
    <t>https://ipmatika.kz/products/sistema-sbora-i-khraneniya-dannykh-agat-cu-ds/cu-ds-serverPO/</t>
  </si>
  <si>
    <t>https://ipmatika.kz/products/agat-cu-sbc/Agat-SB%D1-1/</t>
  </si>
  <si>
    <t>https://ipmatika.kz/products/agat-cu-sbc/APK-CU-7212-SB%D1-100/</t>
  </si>
  <si>
    <t>https://ipmatika.kz/products/agat-cu-sbc/APK-CU-7212-SB%D1-25/</t>
  </si>
  <si>
    <t>https://ipmatika.kz/products/agat-cu-sbc/APK-CU-7212-SB%D1-250/</t>
  </si>
  <si>
    <t>https://ipmatika.kz/products/agat-cu-sbc/APK-CU-7212-SB%D1-50/</t>
  </si>
  <si>
    <t>https://ipmatika.kz/products/agat-cu-sbc/APK-CU-7212-SB%D1-500/</t>
  </si>
  <si>
    <t>https://ipmatika.kz/products/avtonomnyy-apparatno-programmnyy-kompleks-sprut-sr/sprut-sr-4000-base/</t>
  </si>
  <si>
    <t>https://ipmatika.kz/products/avtonomnyy-apparatno-programmnyy-kompleks-sprut-sr/sprut-sr-4000-professional/</t>
  </si>
  <si>
    <t>https://ipmatika.kz/products/avtonomnyy-apparatno-programmnyy-kompleks-sprut-sr/sprut-sr4000-ultimate/</t>
  </si>
  <si>
    <t>https://ipmatika.kz/products/sprut-inform-cu-apk/APK-Sprut-Inform-CU-Base-2Tb-1U/</t>
  </si>
  <si>
    <t>http://ipmatika.ru/upload/iblock/2aa/u4gp0u4o92m7ft5hf2vcpasnpcyc6hi3/SmartVision%2B40-1.jpg</t>
  </si>
  <si>
    <t>https://www.ipmatika.kz/products/terminaly-vks-microsoft-room/yealink-smartvision-60/</t>
  </si>
  <si>
    <t>http://ipmatika.ru/upload/iblock/8f0/UVC20.jpg</t>
  </si>
  <si>
    <t>https://ipmatika.kz/products/usb-videokamery-i-byod-resheniya/yealink-uvc20/</t>
  </si>
  <si>
    <t>http://ipmatika.ru/upload/iblock/451/UVC34.jpg</t>
  </si>
  <si>
    <t>https://ipmatika.kz/products/usb-videokamery-i-byod-resheniya/yealink-uvc34/</t>
  </si>
  <si>
    <t>http://ipmatika.ru/upload/iblock/b1b/gdafqp76k0si8hog4ufszemfwefxt9l7/UVC401.jpg</t>
  </si>
  <si>
    <t>https://ipmatika.kz/products/usb-videokamery-i-byod-resheniya/yealink-uvc40-e2/</t>
  </si>
  <si>
    <t>http://ipmatika.ru/upload/iblock/709/rjl14f2sy22zk9kl71fkmx09537zjj30/UVC44_1.jpg</t>
  </si>
  <si>
    <t>https://ipmatika.kz/products/usb-videokamery-i-byod-resheniya/yealink-uvc44/</t>
  </si>
  <si>
    <t>http://ipmatika.ru/upload/iblock/d98/erpxtytrqrvj4jtkvy7treryovksqczz/UVC84.jpg</t>
  </si>
  <si>
    <t>https://ipmatika.kz/products/usb-videokamery-i-byod-resheniya/yealink-uvc84/</t>
  </si>
  <si>
    <t>https://ipmatika.kz/products/usb-videokamery-i-byod-resheniya/yealink-uvc84-byod-050/</t>
  </si>
  <si>
    <t>http://ipmatika.ru/upload/iblock/216/7952v19vxbu50ob7g5rfyyy7o1cuyqn6/UVC85_1.png</t>
  </si>
  <si>
    <t>https://ipmatika.kz/products/usb-videokamery-i-byod-resheniya/yealink-uvc85/</t>
  </si>
  <si>
    <t>http://ipmatika.ru/upload/iblock/ee5/5rz72afvkbq1kp0vbxkje8ne585cql6m/UVC85-BYOD-200.jpg</t>
  </si>
  <si>
    <t>https://www.ipmatika.kz/products/usb-videokamery-i-byod-resheniya/yealink-uvc85-byod-200/</t>
  </si>
  <si>
    <t>http://ipmatika.ru/upload/iblock/2d0/UVC86%201.jpg</t>
  </si>
  <si>
    <t>https://ipmatika.kz/products/usb-videokamery-i-byod-resheniya/yealink-uvc86/</t>
  </si>
  <si>
    <t>http://ipmatika.ru/upload/iblock/076/s1gzyvfjbnlh73bz3sigdcmb0fzsrvtd/UVC86-1.jpg</t>
  </si>
  <si>
    <t>https://ipmatika.kz/products/usb-videokamery-i-byod-resheniya/yealink-pvt86/</t>
  </si>
  <si>
    <t>http://ipmatika.ru/upload/iblock/ff8/AVhub2.jpg</t>
  </si>
  <si>
    <t>https://ipmatika.kz/products/vcs-accessories/yealink-avhub/</t>
  </si>
  <si>
    <t>http://ipmatika.ru/upload/iblock/08d/BYOD%201.jpg</t>
  </si>
  <si>
    <t>https://ipmatika.kz/products/vcs-accessories/yealink-byod-box/</t>
  </si>
  <si>
    <t>http://ipmatika.ru/upload/iblock/af2/closed.jpg</t>
  </si>
  <si>
    <t>https://ipmatika.kz/products/vcs-accessories/yealink-camera-lens-privacy-cover-for-vc500/</t>
  </si>
  <si>
    <t>http://ipmatika.ru/upload/iblock/fa7/closed.jpg</t>
  </si>
  <si>
    <t>https://ipmatika.kz/products/vcs-accessories/yealink-camera-lens-privacy-cover-for-vc800/</t>
  </si>
  <si>
    <t>http://ipmatika.ru/upload/iblock/0d2/t5eo8i0znuhtmqd5cwp09f52028fica2/CTP18-VCS.jpg</t>
  </si>
  <si>
    <t>https://ipmatika.kz/products/vcs-accessories/yealink-ctp18/</t>
  </si>
  <si>
    <t>https://ipmatika.kz/products/vcs-accessories/lite-on-pa-1650-90/</t>
  </si>
  <si>
    <t>http://ipmatika.ru/upload/iblock/9d4/Mtouch02.jpg</t>
  </si>
  <si>
    <t>https://ipmatika.kz/products/vcs-accessories/yealink-mtouch/</t>
  </si>
  <si>
    <t>http://ipmatika.ru/upload/iblock/e3c/bplhq7ui3k0c4fijxjssupnitr1v9fkw/MTouch%20Plus-1.jpg</t>
  </si>
  <si>
    <t>https://ipmatika.kz/products/vcs-accessories/yealink-mt%F030/</t>
  </si>
  <si>
    <t>https://ipmatika.kz/products/vcs-accessories/yealink-mvc-byod-extender/</t>
  </si>
  <si>
    <t>http://ipmatika.ru/upload/iblock/58b/uius1pukmsrcb37eo572iicoyo0692aa/PTC25_1.png</t>
  </si>
  <si>
    <t>https://www.ipmatika.kz/products/vcs-accessories/yealink-ctp25/</t>
  </si>
  <si>
    <t>https://ipmatika.kz/products/vcs-accessories/yealink-rch40/</t>
  </si>
  <si>
    <t>http://ipmatika.ru/upload/iblock/611/t3gl7sf2vn2r52p5c6gske4ih36oquz5/USB2CAT5E-EXT-USB.jpg</t>
  </si>
  <si>
    <t>https://ipmatika.kz/products/vcs-accessories/yealink-usb2cat5e-ext/</t>
  </si>
  <si>
    <t>http://ipmatika.ru/upload/iblock/a13/VCH51-ag27491fyu38754l.jpg</t>
  </si>
  <si>
    <t>https://ipmatika.kz/products/vcs-accessories/yealink-vch51-package/</t>
  </si>
  <si>
    <t>http://ipmatika.ru/upload/iblock/8a2/WPP20.jpg</t>
  </si>
  <si>
    <t>https://ipmatika.kz/products/vcs-accessories/yealink-wpp20/</t>
  </si>
  <si>
    <t>http://ipmatika.ru/upload/iblock/dfd/WPP30_4_2.jpg</t>
  </si>
  <si>
    <t>https://ipmatika.kz/products/vcs-accessories/yealink-wpp30/</t>
  </si>
  <si>
    <t>https://ipmatika.kz/products/vcs-accessories/yealink-ylps480700c/</t>
  </si>
  <si>
    <t>https://ipmatika.kz/products/vcs-accessories/yealink-ylps482000c/</t>
  </si>
  <si>
    <t>https://ipmatika.kz/products/vcs-accessories/yealink-vcr11/</t>
  </si>
  <si>
    <t>http://ipmatika.ru/upload/iblock/eaa/VCR20.jpg</t>
  </si>
  <si>
    <t>https://ipmatika.kz/products/vcs-accessories/yealink-vcr20/</t>
  </si>
  <si>
    <t>https://ipmatika.kz/products/vcs-accessories/yealink-vca70/</t>
  </si>
  <si>
    <t>https://ipmatika.kz/products/vcs-accessories/yealink-vcb20/</t>
  </si>
  <si>
    <t>https://ipmatika.kz/products/audioperiferiya/yealink-ap08-dsp/</t>
  </si>
  <si>
    <t>http://ipmatika.ru/upload/iblock/1fd/a22hgfl9qrbsssjuey12jn4tygx95j3e/CM20_01.jpg</t>
  </si>
  <si>
    <t>https://ipmatika.kz/products/audioperiferiya/yealink-cm20/</t>
  </si>
  <si>
    <t>http://ipmatika.ru/upload/iblock/804/m7i6heo6cq4vfev7i6ebyx4sz7ew24lk/CM50-m1.jpg</t>
  </si>
  <si>
    <t>https://ipmatika.kz/products/audioperiferiya/yealink-cm50/</t>
  </si>
  <si>
    <t>http://ipmatika.ru/upload/iblock/10f/tnk3ggagq2gmau1lcqol4qmh3c9y5j07/CP50.jpg</t>
  </si>
  <si>
    <t>https://ipmatika.kz/products/audioperiferiya/yealink-cp50/</t>
  </si>
  <si>
    <t>http://ipmatika.ru/upload/iblock/4b9/kh7zs70ir23beumye60cgq4se1dzhf0i/CPE40.jpg</t>
  </si>
  <si>
    <t>https://www.ipmatika.kz/products/audioperiferiya/yealink-cpe40/</t>
  </si>
  <si>
    <t>http://ipmatika.ru/upload/iblock/cf9/qfqcnpe878aq2v36wqiw6f0zrx49sq7e/CPE95_01.jpg</t>
  </si>
  <si>
    <t>https://ipmatika.kz/products/audioperiferiya/yealink-cpe95/</t>
  </si>
  <si>
    <t>http://ipmatika.ru/upload/iblock/007/g1x7qbu3gcw78d8gub2rsv2u5lqms8ac/CS10_1.jpg</t>
  </si>
  <si>
    <t>https://ipmatika.kz/products/audioperiferiya/yealink-cs10/</t>
  </si>
  <si>
    <t>http://ipmatika.ru/upload/iblock/1e2/1uu0mgntzr4peeiak5e4k3ocy5334trw/1.jpg</t>
  </si>
  <si>
    <t>https://ipmatika.kz/products/audioperiferiya/yealink-cs10-d/</t>
  </si>
  <si>
    <t>https://ipmatika.kz/products/audioperiferiya/yealink-mspeaker-ii/</t>
  </si>
  <si>
    <t>http://ipmatika.ru/upload/iblock/46a/9e8y2z0pyyujfenjcglwsjhwh2gt9ec2/VCM35.jpg</t>
  </si>
  <si>
    <t>https://ipmatika.kz/products/audioperiferiya/yealink-vcm35/</t>
  </si>
  <si>
    <t>http://ipmatika.ru/upload/iblock/8dd/vzxtx9p2gcot6jfvnp201k0a3te0hy1r/VCM36_05.jpg</t>
  </si>
  <si>
    <t>https://ipmatika.kz/products/audioperiferiya/yealink-vcm36/</t>
  </si>
  <si>
    <t>https://ipmatika.kz/products/audioperiferiya/yealink-cpw90-dd10/</t>
  </si>
  <si>
    <t>https://www.ipmatika.kz/products/vstroennyy-server-vks-yealink/16way/</t>
  </si>
  <si>
    <t>https://www.ipmatika.kz/products/vstroennyy-server-vks-yealink/24way/</t>
  </si>
  <si>
    <t>https://www.ipmatika.kz/products/vstroennyy-server-vks-yealink/8way/</t>
  </si>
  <si>
    <t>http://ipmatika.ru/upload/iblock/6e1/EN-home%20page.png</t>
  </si>
  <si>
    <t>https://ipmatika.kz/products/terminaly-vks-microsoft-room/yealink-mcorekit-c5-ms/</t>
  </si>
  <si>
    <t>https://ipmatika.kz/products/sistemy-smart-workspace/fanvil%20CA200/</t>
  </si>
  <si>
    <t>http://ipmatika.ru/upload/iblock/17f/t6kvtrfc8zzew2lw5br2su2ef4txdvmm/RoomCast_1.jpg</t>
  </si>
  <si>
    <t>https://ipmatika.kz/products/sistemy-smart-workspace/yealink-roomcast/</t>
  </si>
  <si>
    <t>http://ipmatika.ru/upload/iblock/25e/RoomCast001.jpg</t>
  </si>
  <si>
    <t>https://ipmatika.kz/products/sistemy-smart-workspace/yealink-roomcast-001/</t>
  </si>
  <si>
    <t>http://ipmatika.ru/upload/iblock/e92/RoomSensor.jpg</t>
  </si>
  <si>
    <t>https://ipmatika.kz/products/sistemy-smart-workspace/yealink-roomsensor/</t>
  </si>
  <si>
    <t>http://ipmatika.ru/upload/iblock/770/t3zoi3smoidjhcyci2m7fmqqaf4mdg3u/Roompanle-front-green%202.jpg</t>
  </si>
  <si>
    <t>https://ipmatika.kz/products/sistemy-smart-workspace/yealink-rpv2/</t>
  </si>
  <si>
    <t>https://ipmatika.kz/products/lcd-stand/cm-mountkit/</t>
  </si>
  <si>
    <t>https://ipmatika.kz/products/lcd-stand/tv-clip-mount/</t>
  </si>
  <si>
    <t>https://ipmatika.kz/products/lcd-stand/vcs-tvmount2/</t>
  </si>
  <si>
    <t>https://ipmatika.kz/products/lcd-stand/lumi-ttd07-46tw/</t>
  </si>
  <si>
    <t>https://ipmatika.kz/products/lcd-stand/lumi-ttf15-68fw/</t>
  </si>
  <si>
    <t>https://ipmatika.kz/products/lcd-stand/lumi-ttl07-610tw/</t>
  </si>
  <si>
    <t>http://ipmatika.ru/upload/iblock/795/0vc2zdpip5eud9hsx6d9x9ecbysn6ue4/A10-k2%20big.jpg</t>
  </si>
  <si>
    <t>https://ipmatika.kz/products/terminal-yealink/yealink-meeting-bar-a10-010-sip/</t>
  </si>
  <si>
    <t>https://ipmatika.kz/products/terminal-yealink/yealink-meetingeye-400/</t>
  </si>
  <si>
    <t>http://ipmatika.ru/upload/iblock/977/uyt2digxw2bj9zfadlwnngurb0pryi58/M4004_12.jpg</t>
  </si>
  <si>
    <t>https://ipmatika.kz/products/terminal-yealink/yealink-meetingeye-400-M400-0012/</t>
  </si>
  <si>
    <t>https://ipmatika.kz/products/terminal-yealink/yealink-meetingeye-500/</t>
  </si>
  <si>
    <t>https://ipmatika.kz/products/terminal-yealink/yealink-meetingeye-500-pro/</t>
  </si>
  <si>
    <t>https://ipmatika.kz/products/terminal-yealink/yealink-meetingeye-600/</t>
  </si>
  <si>
    <t>https://ipmatika.kz/products/terminal-yealink/yealink-meetingeye-600-0012/</t>
  </si>
  <si>
    <t>https://ipmatika.kz/products/terminal-yealink/yealink-meetingeye-900/</t>
  </si>
  <si>
    <t>http://ipmatika.ru/upload/iblock/569/bwvehamelgu0gisif0uf0gnml589x6eo/MCore%20pro-1.jpg</t>
  </si>
  <si>
    <t>https://ipmatika.kz/products/terminaly-vks-microsoft-room/yealink-mcore-pro-nonos/</t>
  </si>
  <si>
    <t>http://ipmatika.ru/upload/iblock/b2d/cp4x4e5nqp218nhk0p41flyc25c6ee4r/A40-010.jpg</t>
  </si>
  <si>
    <t>https://ipmatika.kz/products/terminal-yealink/yealink-pvt140/</t>
  </si>
  <si>
    <t>http://ipmatika.ru/upload/iblock/00f/k06fqlyzkaprqnc6oopum1woy5oraulh/PVT160-010.png</t>
  </si>
  <si>
    <t>http://ipmatika.ru/upload/iblock/16d/VC800-Basic.png</t>
  </si>
  <si>
    <t>https://ipmatika.kz/products/terminal-yealink/yealink-vc800-basic/</t>
  </si>
  <si>
    <t>http://ipmatika.ru/upload/iblock/0df/VP59_vcs_1.jpg</t>
  </si>
  <si>
    <t>https://ipmatika.kz/products/terminal-yealink/yealink-vp59-vcs-edition/</t>
  </si>
  <si>
    <t>https://ipmatika.kz/products/terminaly-dlya-interaktivnoy-sovmestnoy-raboty/yealink-deskvision-a24/</t>
  </si>
  <si>
    <t>https://ipmatika.kz/products/terminaly-dlya-interaktivnoy-sovmestnoy-raboty/yealink-etv86/</t>
  </si>
  <si>
    <t>http://ipmatika.ru/upload/iblock/16c/dn7wpjm6rgszq9k49s0n7aqc52ebwo2c/MB-12X%20Pro_Front.jpg</t>
  </si>
  <si>
    <t>https://ipmatika.kz/products/terminaly-dlya-interaktivnoy-sovmestnoy-raboty/yealink-mb-12x-pro/</t>
  </si>
  <si>
    <t>http://ipmatika.ru/upload/iblock/daf/4pewwytfjeeyxabrowie81v0ahnq0o2c/MB_Camera_6x12x_01.jpg</t>
  </si>
  <si>
    <t>https://ipmatika.kz/products/terminaly-dlya-interaktivnoy-sovmestnoy-raboty/yealink-mb-camera-12x/</t>
  </si>
  <si>
    <t>http://ipmatika.ru/upload/iblock/f7d/au4ui9ikc44g72dg2e1jddmvl9bru8o7/MB_Camera_6x12x_01.jpg</t>
  </si>
  <si>
    <t>https://ipmatika.kz/products/terminaly-dlya-interaktivnoy-sovmestnoy-raboty/yealink-mb-camera-6x/</t>
  </si>
  <si>
    <t>https://ipmatika.kz/products/terminaly-dlya-interaktivnoy-sovmestnoy-raboty/mb-floorstand-650/</t>
  </si>
  <si>
    <t>https://ipmatika.kz/products/terminaly-dlya-interaktivnoy-sovmestnoy-raboty/mb-floorstand-650t/</t>
  </si>
  <si>
    <t>https://ipmatika.kz/products/terminaly-dlya-interaktivnoy-sovmestnoy-raboty/mb-floorstand-860/</t>
  </si>
  <si>
    <t>https://ipmatika.kz/products/terminaly-dlya-interaktivnoy-sovmestnoy-raboty/mb-floorstand-860t/</t>
  </si>
  <si>
    <t>https://ipmatika.kz/products/terminaly-dlya-interaktivnoy-sovmestnoy-raboty/mb-floorstand-p650t/</t>
  </si>
  <si>
    <t>https://ipmatika.kz/products/terminaly-dlya-interaktivnoy-sovmestnoy-raboty/mb-floorstand-p750t/</t>
  </si>
  <si>
    <t>https://ipmatika.kz/products/terminaly-dlya-interaktivnoy-sovmestnoy-raboty/mb-floorstand-p860t/</t>
  </si>
  <si>
    <t>http://ipmatika.ru/upload/iblock/4fb/j71s3xijt3htgaftpf6bo18faj4si0yr/MB-Remote.jpg</t>
  </si>
  <si>
    <t>https://ipmatika.kz/products/terminaly-dlya-interaktivnoy-sovmestnoy-raboty/yealink-mb-remote/</t>
  </si>
  <si>
    <t>https://ipmatika.kz/products/terminaly-dlya-interaktivnoy-sovmestnoy-raboty/yealink-mb-stylus-4a/</t>
  </si>
  <si>
    <t>https://ipmatika.kz/products/terminaly-dlya-interaktivnoy-sovmestnoy-raboty/yealink-meetingboard-65/</t>
  </si>
  <si>
    <t>https://ipmatika.kz/products/terminaly-dlya-interaktivnoy-sovmestnoy-raboty/yealink-meetingboard-86/</t>
  </si>
  <si>
    <t>https://ipmatika.kz/products/terminaly-dlya-interaktivnoy-sovmestnoy-raboty/yealink-mcore-ops-linux/</t>
  </si>
  <si>
    <t>http://ipmatika.ru/upload/iblock/a14/m3ho6bvistewtvpwlte7nrzryvebnfuq/MB75Pro_1.png</t>
  </si>
  <si>
    <t>https://ipmatika.kz/products/terminaly-dlya-interaktivnoy-sovmestnoy-raboty/yealink-pvb650-a02/</t>
  </si>
  <si>
    <t>http://ipmatika.ru/upload/iblock/761/cx7y9i1hvin2b4rf76vmmmq17qhnax6o/MB75Pro_1.png</t>
  </si>
  <si>
    <t>https://ipmatika.kz/products/terminaly-dlya-interaktivnoy-sovmestnoy-raboty/yealink-pvb750-a02/</t>
  </si>
  <si>
    <t>http://ipmatika.ru/upload/iblock/356/tz104ey31the29iaxx33i9vl1u2ft2cu/MB75Pro_1.png</t>
  </si>
  <si>
    <t>https://ipmatika.kz/products/terminaly-dlya-interaktivnoy-sovmestnoy-raboty/yealink-pvb860-a02/</t>
  </si>
  <si>
    <t>http://ipmatika.ru/upload/iblock/55d/Mini%20Motor%20Bullet_anons.jpg</t>
  </si>
  <si>
    <t>https://ipmatika.kz/products/seriya-mini/ms-c3363-fpn/</t>
  </si>
  <si>
    <t>https://ipmatika.kz/products/raspoznavanie-avtomobilnykh-nomerov/ms-2962-relpb/</t>
  </si>
  <si>
    <t>https://ipmatika.kz/products/ipc-lpr/ms-2862-rflpb/</t>
  </si>
  <si>
    <t>https://ipmatika.kz/products/ipc-lpr/ms-2962-rflpb/</t>
  </si>
  <si>
    <t>https://ipmatika.kz/products/ipc_Pro/ms-c2872-fpb/</t>
  </si>
  <si>
    <t>https://ipmatika.kz/products/ipc_Pro/ms-c2972-rfpb/</t>
  </si>
  <si>
    <t>https://ipmatika.kz/products/archive/seriya-ptz/ms-c2942-pb/</t>
  </si>
  <si>
    <t>https://ipmatika.kz/products/ipc_ptz/ms-c2971-x23rpb/</t>
  </si>
  <si>
    <t>https://ipmatika.kz/products/seriya-ptz/ms-c5361-epb/</t>
  </si>
  <si>
    <t>http://ipmatika.ru/upload/iblock/150/Pro%20Box_01.jpg</t>
  </si>
  <si>
    <t>https://ipmatika.kz/products/seriya-pro/ms-c3751-pb/</t>
  </si>
  <si>
    <t>http://ipmatika.ru/upload/iblock/ffb/Mini_NVR_05.jpg</t>
  </si>
  <si>
    <t>https://ipmatika.kz/products/videoregistratory/milesight-ms-n1008/</t>
  </si>
  <si>
    <t>https://ipmatika.kz/products/recorder/milesight-ms-n1009-ut/</t>
  </si>
  <si>
    <t>http://ipmatika.ru/upload/iblock/3da/Box_NVR_01.jpg</t>
  </si>
  <si>
    <t>https://ipmatika.kz/products/videoregistratory/milesight-ms-n5016/</t>
  </si>
  <si>
    <t>https://ipmatika.kz/products/ipc_Mini/ms-c2973-pd/</t>
  </si>
  <si>
    <t>https://ipmatika.kz/products/ipc_Mini/ms-C2975-epb/</t>
  </si>
  <si>
    <t>https://ipmatika.kz/products/ipc_Mini/MS-C2975-PD/</t>
  </si>
  <si>
    <t>https://ipmatika.kz/products/ipc_Mini/ms-C2975-rfpd/</t>
  </si>
  <si>
    <t>http://ipmatika.ru/upload/iblock/073/AI%20Motorized%20Dome%20Camera_Product%20Image_White%20%284%29.png</t>
  </si>
  <si>
    <t>https://ipmatika.kz/products/ipc_Mini/ms-c2975-rfpd/</t>
  </si>
  <si>
    <t>https://ipmatika.kz/products/ipc_Mini/ms-c2983-pb/</t>
  </si>
  <si>
    <t>https://ipmatika.kz/products/ipc_Mini/ms-c2963-pb/</t>
  </si>
  <si>
    <t>https://ipmatika.kz/products/ipc_Mini/ms-c2964-pD/</t>
  </si>
  <si>
    <t>ipmatika.kz/products/ipc_Mini/ms-c2964-rpc/</t>
  </si>
  <si>
    <t>https://ipmatika.kz/products/ipc_Mini/ms-c2964-upd/</t>
  </si>
  <si>
    <t>https://ipmatika.kz/products/seriya-mini/ms-c5363-fipb/</t>
  </si>
  <si>
    <t>https://ipmatika.kz/products/ipc_Mini/ms-c8164-pd/</t>
  </si>
  <si>
    <t>http://ipmatika.ru/upload/iblock/e04/Panoramic%20Mini%20Bullet-01.png</t>
  </si>
  <si>
    <t>https://ipmatika.kz/products/ipc_fisheye/ms-c8165-pa/</t>
  </si>
  <si>
    <t>http://ipmatika.ru/upload/iblock/aa4/Panoramic%20Mini%20Bullet-01.png</t>
  </si>
  <si>
    <t>https://ipmatika.kz/products/ipc_fisheye/ms-c8165-pb/</t>
  </si>
  <si>
    <t>http://ipmatika.ru/upload/iblock/c6c/vhd8qxmfz3cwdhloiz0c7ydl5ts3n6n6/MS-C8176-PA.jpg</t>
  </si>
  <si>
    <t>https://ipmatika.kz/products/ipc_fisheye/ms-c8176-pa/</t>
  </si>
  <si>
    <t>https://ipmatika.kz/products/ipc_Pro/ms-c2962-fpb/</t>
  </si>
  <si>
    <t>https://ipmatika.kz/products/ipc_Pro/ms-c2966-x12rgopc/</t>
  </si>
  <si>
    <t>https://ipmatika.kz/products/ipc_Pro/ms-c8262-fpb/</t>
  </si>
  <si>
    <t>http://ipmatika.ru/upload/iblock/b79/Mini%20PTZ%20Dome%20%283%29.png</t>
  </si>
  <si>
    <t>https://ipmatika.kz/products/ipc_ptz/ms-c2961-epb/</t>
  </si>
  <si>
    <t>https://ipmatika.kz/products/ipc_ptz/ms-c2971-x23rpc/</t>
  </si>
  <si>
    <t>http://ipmatika.ru/upload/iblock/47f/A01_N_01.jpg</t>
  </si>
  <si>
    <t>https://ipmatika.kz/products/cctv-accessories/milesight-ms-a01-n/</t>
  </si>
  <si>
    <t>http://ipmatika.ru/upload/iblock/24c/A02Corner%20Bracket1.png</t>
  </si>
  <si>
    <t>https://ipmatika.kz/products/cctv-accessories/milesight-ms-a02/</t>
  </si>
  <si>
    <t>http://ipmatika.ru/upload/iblock/013/A03CornerBracket1.png</t>
  </si>
  <si>
    <t>https://ipmatika.kz/products/cctv-accessories/milesight-ms-a03/</t>
  </si>
  <si>
    <t>http://ipmatika.ru/upload/iblock/4a0/A421.png</t>
  </si>
  <si>
    <t>https://ipmatika.kz/products/cctv-accessories/milesight-ms-a42/</t>
  </si>
  <si>
    <t>http://ipmatika.ru/upload/iblock/ae5/A76L2146.png</t>
  </si>
  <si>
    <t>https://ipmatika.kz/products/cctv-accessories/milesight-ms-a42-l/</t>
  </si>
  <si>
    <t>http://ipmatika.ru/upload/iblock/c8a/A43V2327.png</t>
  </si>
  <si>
    <t>https://ipmatika.kz/products/cctv-accessories/milesight-ms-a43/</t>
  </si>
  <si>
    <t>http://ipmatika.ru/upload/iblock/a2d/A51ProtectiveHousing4.png</t>
  </si>
  <si>
    <t>https://ipmatika.kz/products/cctv-accessories/milesight-ms-a51/</t>
  </si>
  <si>
    <t>http://ipmatika.ru/upload/iblock/589/A71_01.jpg</t>
  </si>
  <si>
    <t>https://ipmatika.kz/products/cctv-accessories/milesight-ms-a71/</t>
  </si>
  <si>
    <t>http://ipmatika.ru/upload/iblock/754/A721225.png</t>
  </si>
  <si>
    <t>https://ipmatika.kz/products/cctv-accessories/milesight-ms-a72/</t>
  </si>
  <si>
    <t>http://ipmatika.ru/upload/iblock/2c1/A73AdapterPlate4.png</t>
  </si>
  <si>
    <t>https://ipmatika.kz/products/cctv-accessories/milesight-ms-a73/</t>
  </si>
  <si>
    <t>http://ipmatika.ru/upload/iblock/81b/A745.png</t>
  </si>
  <si>
    <t>https://ipmatika.kz/products/cctv-accessories/milesight-ms-a74/</t>
  </si>
  <si>
    <t>http://ipmatika.ru/upload/iblock/8c6/A76_01.jpg</t>
  </si>
  <si>
    <t>https://ipmatika.kz/products/cctv-accessories/milesight-ms-a76/</t>
  </si>
  <si>
    <t>http://ipmatika.ru/upload/iblock/0de/A76L2147.png</t>
  </si>
  <si>
    <t>https://ipmatika.kz/products/cctv-accessories/milesight-ms-a76-l/</t>
  </si>
  <si>
    <t>http://ipmatika.ru/upload/iblock/107/A781.png</t>
  </si>
  <si>
    <t>https://ipmatika.kz/products/cctv-accessories/milesight-ms-a78/</t>
  </si>
  <si>
    <t>http://ipmatika.ru/upload/iblock/0bb/A791.png</t>
  </si>
  <si>
    <t>https://ipmatika.kz/products/cctv-accessories/milesight-ms-a79/</t>
  </si>
  <si>
    <t>https://ipmatika.kz/products/recorder/milesight-ms-n1004-uc/</t>
  </si>
  <si>
    <t>https://ipmatika.kz/products/poe-nvr/milesight-ms-n1004-upc/</t>
  </si>
  <si>
    <t>https://ipmatika.kz/products/recorder/milesight-ms-n8032-uh/</t>
  </si>
  <si>
    <t>https://ipmatika.kz/products/aksessuary/VT-QD%28P%29-RJ9%2803%29/</t>
  </si>
  <si>
    <t>http://ipmatika.ru/upload/iblock/a23/yubiaxvapirg8wnrb1btnj40ko5h2l6d/VT9200-D_01_duo.jpg</t>
  </si>
  <si>
    <t>http://ipmatika.ru/upload/iblock/586/cct2cxm70u0ul1t3x1dzy31bd2iy3rax/VT9200_01_mono.jpg</t>
  </si>
  <si>
    <t>http://ipmatika.ru/upload/iblock/88c/e2dq63rfssuhd07kf8a4jo7vzacg899w/9605-big_jpg_action.jpg</t>
  </si>
  <si>
    <t>http://ipmatika.ru/upload/iblock/d7f/lp4nshpsyco6qinhqigh4i7gi0w6nklu/W310-D_01b.jpg</t>
  </si>
  <si>
    <t>http://ipmatika.ru/upload/iblock/5b6/sind7rqkpmo1nyua7h4by7ndkqhwmw2v/W310_01b.jpg</t>
  </si>
  <si>
    <t>http://ipmatika.ru/upload/iblock/b30/m4u6rw2kayaociiuow7pqpchzungid5v/VT9000-D_HQ.jpg</t>
  </si>
  <si>
    <t>http://ipmatika.ru/upload/iblock/a5b/calhl8yd0wsjr512wmv56pokey7e0fv9/VT9000_b.jpg</t>
  </si>
  <si>
    <t>http://ipmatika.ru/upload/iblock/57a/VT_9400_duo_jpg_big.jpg</t>
  </si>
  <si>
    <t>http://ipmatika.ru/upload/iblock/63d/9400DECT%20Mono.jpg</t>
  </si>
  <si>
    <t>http://ipmatika.ru/upload/iblock/93e/h71w8hktmsw61qzh5ong50wu05t7pge8/VT_V100_01.jpg</t>
  </si>
  <si>
    <t>http://ipmatika.ru/upload/iblock/597/bxg2ls1l9k1tpkwe69jluh0aokz3k7jw/W300_01.jpg</t>
  </si>
  <si>
    <t>http://ipmatika.ru/upload/iblock/33f/q6cezvfnmc780h5pja9ct76qw13x2ygp/VT1000_01.jpg</t>
  </si>
  <si>
    <t>http://ipmatika.ru/upload/iblock/3b0/5l1imtc08yw1nhg6zles88713od25086/VT1000-D_RJ09_01.jpg</t>
  </si>
  <si>
    <t>http://ipmatika.ru/upload/iblock/9d5/pi8stagwdiee9d4wjjdd6k1o93u6mtz2/5000QD_01.jpg</t>
  </si>
  <si>
    <t>http://ipmatika.ru/upload/iblock/855/cce3f1fy0er5nyvo1rcmbcoupispblua/VT5000_big.jpg</t>
  </si>
  <si>
    <t>http://ipmatika.ru/upload/iblock/0b3/e119lixyy6ofr9dbaldty6wvm6sxtq40/5000D_QD_01.jpg</t>
  </si>
  <si>
    <t>http://ipmatika.ru/upload/iblock/5bb/8d1gchs2cdgf7w00kp88g9s8wmp6jchv/VT6200_USB_01.jpg</t>
  </si>
  <si>
    <t>http://ipmatika.ru/upload/iblock/f55/r0krkwf3pkk71p3fjpicisitpayfgue0/VT6300_01.jpg</t>
  </si>
  <si>
    <t>http://ipmatika.ru/upload/iblock/3da/311dwl6p2e3qtej7xbojpzecpjgggznz/BH70-3.png</t>
  </si>
  <si>
    <t>https://ipmatika.kz/products/besprovodnye-bluetooth/yealink-bh70-dual-uc-usb-a/</t>
  </si>
  <si>
    <t>https://ipmatika.kz/products/besprovodnye-bluetooth/yealink-bh70-dual-uc-usb-c-a</t>
  </si>
  <si>
    <t>http://ipmatika.ru/upload/iblock/ce5/c3s036or0boa789rgvy3duxa1j0byamv/BH70mono_01.jpg</t>
  </si>
  <si>
    <t>https://ipmatika.kz/products/besprovodnye-bluetooth/yealink-bh70-mono-uc-usb-a/</t>
  </si>
  <si>
    <t>http://ipmatika.ru/upload/iblock/fac/5x7zbfgdcv2d49ng37429upt9rmitrtx/BH70mono_01.jpg</t>
  </si>
  <si>
    <t>https://ipmatika.kz/products/besprovodnye-bluetooth/yealink-bh70-mono-uc-usb-c-a</t>
  </si>
  <si>
    <t>http://ipmatika.ru/upload/iblock/a74/vel0av4nzdjsg783kh6icc6oqicecfgb/13.png</t>
  </si>
  <si>
    <t>https://ipmatika.kz/products/besprovodnye-bluetooth/yealink-bh71-workstation-pro/</t>
  </si>
  <si>
    <t>http://ipmatika.ru/upload/iblock/dc2/s945e9r9cnytt6o0bcrt9i53fquq4seb/7.png</t>
  </si>
  <si>
    <t>https://ipmatika.kz/products/besprovodnye-bluetooth/yealink-bh71-workstation/</t>
  </si>
  <si>
    <t>http://ipmatika.ru/upload/iblock/6f6/1okvq3wjhby7bekplf1epemfjppsmg6t/BH71_01.jpg</t>
  </si>
  <si>
    <t>https://ipmatika.kz/products/besprovodnye-bluetooth/yealink-bh71/</t>
  </si>
  <si>
    <t>https://ipmatika.kz/products/besprovodnye-bluetooth/yealink-bh72-lite-uc-black-usb/</t>
  </si>
  <si>
    <t>http://ipmatika.ru/upload/iblock/bdc/eoc2zr2q0zo0jorttiukobpqlsvrt5xg/BH74.png</t>
  </si>
  <si>
    <t>https://ipmatika.kz/products/besprovodnye-bluetooth/yealink-bh74-uc-usb-ca/</t>
  </si>
  <si>
    <t>http://ipmatika.ru/upload/iblock/e6f/esf4ipvxp40x344q33uj6auqov5b0bx3/BH74_Stand.png</t>
  </si>
  <si>
    <t>https://ipmatika.kz/products/besprovodnye-bluetooth/yealink-bh74-with-stand-uc-usb-ca/</t>
  </si>
  <si>
    <t>http://ipmatika.ru/upload/iblock/277/7f1on7aitu0e2s3exb2z1lj8ba22txu2/BH76Plus_01.jpg</t>
  </si>
  <si>
    <t>https://ipmatika.kz/products/besprovodnye-bluetooth/yealink-bh76-plus-uc-black-usb-a/</t>
  </si>
  <si>
    <t>http://ipmatika.ru/upload/iblock/842/BH76-01.jpg</t>
  </si>
  <si>
    <t>https://ipmatika.kz/products/besprovodnye-bluetooth/yealink-bh76-uc-black-usb/</t>
  </si>
  <si>
    <t>http://ipmatika.ru/upload/iblock/f20/BH76_01.jpg</t>
  </si>
  <si>
    <t>https://ipmatika.kz/products/besprovodnye-bluetooth/yealink-bh76-with-charging-stand-uc-black-usb/</t>
  </si>
  <si>
    <t>http://ipmatika.ru/upload/iblock/6a6/l6l2zk47egix5w4pkljlm2bwys0ze5ly/WH62-Portable-Dual-Teams-01.jpg</t>
  </si>
  <si>
    <t>https://ipmatika.kz/products/besprovodnye-garnitury/yealink-wh62-dual-portable-uc/</t>
  </si>
  <si>
    <t>http://ipmatika.ru/upload/iblock/64f/xvmbu9u08lefx2elo6rvgi8kia193xwe/1.jpg</t>
  </si>
  <si>
    <t>https://www.ipmatika.kz/products/besprovodnye-garnitury/yealink-wh62-dual-uc/</t>
  </si>
  <si>
    <t>http://ipmatika.ru/upload/iblock/415/cjrn0pg0b3s0s0ukaoy3t0xrmqyqxwyw/WH62_Mono_UC_1.png</t>
  </si>
  <si>
    <t>https://www.ipmatika.kz/products/besprovodnye-garnitury/yealink-wh62-mono-uc/</t>
  </si>
  <si>
    <t>http://ipmatika.ru/upload/iblock/2c1/Yealink%20WH63%20UC.jpg</t>
  </si>
  <si>
    <t>https://www.ipmatika.kz/products/besprovodnye-garnitury/yealink-wh63-uc/</t>
  </si>
  <si>
    <t>http://ipmatika.ru/upload/iblock/bc4/dggq2yxoa9ig3ul10q7zqcawwtifrywr/WH64%20%285%29.jpg</t>
  </si>
  <si>
    <t>https://ipmatika.kz/products/besprovodnye-garnitury/yealink-wh64-dual-uc/</t>
  </si>
  <si>
    <t>http://ipmatika.ru/upload/iblock/cb1/wkj9t6uj124220u6jn3l31d3ex7aldtj/WH64_Hybrid_Dual_UC-1.png</t>
  </si>
  <si>
    <t>https://www.ipmatika.kz/products/besprovodnye-garnitury/yealink-wh64-hybrid-dual-uc/</t>
  </si>
  <si>
    <t>http://ipmatika.ru/upload/iblock/d7a/mbp5ggillapu968zglrelu2u36ip03c4/WH64_Hybrid_Mono_UC-1.png</t>
  </si>
  <si>
    <t>https://www.ipmatika.kz/products/besprovodnye-garnitury/yealink-wh64-hybrid-mono-uc/</t>
  </si>
  <si>
    <t>http://ipmatika.ru/upload/iblock/ef4/3zj0l2sywqbo4xv900o34k6gjqlsb7yj/WH64%20mono.jpg</t>
  </si>
  <si>
    <t>https://ipmatika.kz/products/besprovodnye-garnitury/yealink-wh64-mono-uc/</t>
  </si>
  <si>
    <t>https://www.ipmatika.kz/products/besprovodnye-garnitury/yealink-wh66-dual-teams/</t>
  </si>
  <si>
    <t>http://ipmatika.ru/upload/iblock/34e/1iy78j7wo2x18qkq116dsc04r3hvj934/WH66_base_charging_Dual_UC.png</t>
  </si>
  <si>
    <t>https://www.ipmatika.kz/products/besprovodnye-garnitury/yealink-wh66-dual-uc/</t>
  </si>
  <si>
    <t>http://ipmatika.ru/upload/iblock/26d/mx3c6k0pkua3h6ne7kqzbf1x19273op3/WH66_base_charging_Mono_UC.png</t>
  </si>
  <si>
    <t>https://www.ipmatika.kz/products/besprovodnye-garnitury/yealink-wh66-mono-uc/</t>
  </si>
  <si>
    <t>https://www.ipmatika.kz/products/besprovodnye-garnitury/yealink-wh67-teams/</t>
  </si>
  <si>
    <t>http://ipmatika.ru/upload/iblock/27c/mp2p39ovf2798cv3w0ppjpqoy5hk7ssv/1.jpg</t>
  </si>
  <si>
    <t>https://www.ipmatika.kz/products/besprovodnye-garnitury/yealink-wh67-uc/</t>
  </si>
  <si>
    <t>http://ipmatika.ru/upload/iblock/8c8/YHS34_Dual_01.jpg</t>
  </si>
  <si>
    <t>https://www.ipmatika.kz/products/provodnye-garnitury/yealink-yhs34-Dual/</t>
  </si>
  <si>
    <t>http://ipmatika.ru/upload/iblock/ba4/YHS34_Lite_Dual_01.jpg</t>
  </si>
  <si>
    <t>https://ipmatika.kz/products/provodnye-qd-rj9/yealink-yhs34-lite-dual/</t>
  </si>
  <si>
    <t>http://ipmatika.ru/upload/iblock/452/YHS34_Lite_Mono_01.jpg</t>
  </si>
  <si>
    <t>https://www.ipmatika.kz/products/provodnye-garnitury/yealink-yhs34-lite-mono/</t>
  </si>
  <si>
    <t>http://ipmatika.ru/upload/iblock/630/YHS34_Mono_01.jpg</t>
  </si>
  <si>
    <t>https://www.ipmatika.kz/products/provodnye-garnitury/yealink-yhs34-mono/</t>
  </si>
  <si>
    <t>http://ipmatika.ru/upload/iblock/0e4/YHS36_Dual_01.jpg</t>
  </si>
  <si>
    <t>https://ipmatika.kz/products/provodnye-qd-rj9/yealink-yhs36-dual/</t>
  </si>
  <si>
    <t>http://ipmatika.ru/upload/iblock/720/YHS36_Mono_01.jpg</t>
  </si>
  <si>
    <t>https://www.ipmatika.kz/products/provodnye-garnitury/yealink-yhs36-mono/</t>
  </si>
  <si>
    <t>https://www.ipmatika.kz/products/provodnye-garnitury/yealink-uh34-dual-teams/</t>
  </si>
  <si>
    <t>http://ipmatika.ru/upload/iblock/58f/UH34_Dual_UC_01.jpg</t>
  </si>
  <si>
    <t>https://ipmatika.kz/products/provodnye-usb/yealink-uh34-dual-uc/</t>
  </si>
  <si>
    <t>http://ipmatika.ru/upload/iblock/9de/UH34_Lite_Dual_UC_01.jpg</t>
  </si>
  <si>
    <t>https://ipmatika.kz/products/provodnye-usb/yealink-uh34-lite-dual-uc/</t>
  </si>
  <si>
    <t>https://www.ipmatika.kz/products/provodnye-garnitury/yealink-uh34-lite-mono-teams/</t>
  </si>
  <si>
    <t>http://ipmatika.ru/upload/iblock/881/UH34_Lite_Mono_UC_01.jpg</t>
  </si>
  <si>
    <t>https://www.ipmatika.kz/products/provodnye-garnitury/yealink-uh34-lite-mono-uc/</t>
  </si>
  <si>
    <t>https://www.ipmatika.kz/products/provodnye-garnitury/yealink-uh34-mono-teams/</t>
  </si>
  <si>
    <t>http://ipmatika.ru/upload/iblock/0e0/UH34_Mono_UC_01.jpg</t>
  </si>
  <si>
    <t>https://www.ipmatika.kz/products/provodnye-garnitury/yealink-uh34-mono-uc/</t>
  </si>
  <si>
    <t>http://ipmatika.ru/upload/iblock/a32/5itzil5zc5ndelmem8cucvh6283qtaqa/Headset.jpg</t>
  </si>
  <si>
    <t>https://ipmatika.kz/products/provodnye-usb/yealink-uh34-se-dual-uc/</t>
  </si>
  <si>
    <t>http://ipmatika.ru/upload/iblock/031/05v90fk4xtreogj12k9wgklmmjj9y621/UH35%20Dual%20UC%20USB-CA.png</t>
  </si>
  <si>
    <t>https://www.ipmatika.kz/products/provodnye-usb/yealink-uh35-dual-uc-usb-ca/</t>
  </si>
  <si>
    <t>http://ipmatika.ru/upload/iblock/361/xc0w729fj2wd8fdvkqb7a1un2u2jfpoy/UH3x_mono_02.jpg</t>
  </si>
  <si>
    <t>https://www.ipmatika.kz/products/provodnye-usb/yealink-uh35-mono-uc-usb-ca/</t>
  </si>
  <si>
    <t>http://ipmatika.ru/upload/iblock/406/kdfca2s47x7lfzjsidci4v0v9i7qlpae/UH3x_mono_01.jpg</t>
  </si>
  <si>
    <t>https://ipmatika.kz/products/provodnye-usb/yealink-uh35-mono-uc/</t>
  </si>
  <si>
    <t>https://ipmatika.kz/products/provodnye/yealink-uh36-mono-teams/</t>
  </si>
  <si>
    <t>https://ipmatika.kz/products/provodnye/yealink-uh36-mono-uc/</t>
  </si>
  <si>
    <t>http://ipmatika.ru/upload/iblock/b0b/e5en3lvgjsdnlv7etesm6x1jcz9e8llf/UH37_Dual_USB_UC_AC.jpg</t>
  </si>
  <si>
    <t>https://ipmatika.kz/products/provodnye-usb/yealink-uh37-dual-uc/</t>
  </si>
  <si>
    <t>http://ipmatika.ru/upload/iblock/8b8/h92hsxwdwy9kjm8wp3utbow5kr4i4x7m/UH37_1.png</t>
  </si>
  <si>
    <t>https://ipmatika.kz/products/provodnye-usb/yealink-uh38-dual-uc-bat/</t>
  </si>
  <si>
    <t>http://ipmatika.ru/upload/iblock/a0c/psnekk50r1w1y42fr1f398a014rohk5b/UH42_dual_1.png</t>
  </si>
  <si>
    <t>https://ipmatika.kz/products/provodnye-usb/yealink-uh42-dual-uc-usb-ca/</t>
  </si>
  <si>
    <t>http://ipmatika.ru/upload/iblock/c2c/2cunlhehyls4ykye7gu1zee9vbneu5sz/uh42_2.png</t>
  </si>
  <si>
    <t>https://ipmatika.kz/products/provodnye-usb/yealink-uh42-se-dual-uc-usb-ca/</t>
  </si>
  <si>
    <t>http://ipmatika.ru/upload/iblock/cd2/jmqwlevgrwcaxfo937rg8v9pwmu4f67z/UH44_dual.png</t>
  </si>
  <si>
    <t>https://ipmatika.kz/products/provodnye-usb/yealink-uh44-dual-uc-usb-ca/</t>
  </si>
  <si>
    <t>http://ipmatika.ru/upload/iblock/5c6/q7579m84w4gubv681nf5ksm9aijpnfxa/uh46_2.png</t>
  </si>
  <si>
    <t>https://ipmatika.kz/products/provodnye-usb/yealink-uh46-dual-uc-usb-ca/</t>
  </si>
  <si>
    <t>http://ipmatika.ru/upload/iblock/596/0h9osnesz1aegdyac3mt2tmq7exmgxja/UH48_4.png</t>
  </si>
  <si>
    <t>https://ipmatika.kz/products/provodnye-usb/yealink-uh48-dual-uc-usb-ca/</t>
  </si>
  <si>
    <t>https://ipmatika.kz/products/aksessuary-dlya-garnitur/yealink-blt60/</t>
  </si>
  <si>
    <t>https://ipmatika.kz/products/aksessuary-dlya-garnitur/yealink-whc60/</t>
  </si>
  <si>
    <t>https://ipmatika.kz/products/aksessuary-dlya-garnitur/aksessuary-yealink-FoamyEarCushion-for-UH-34/</t>
  </si>
  <si>
    <t>https://ipmatika.kz/products/aksessuary-dlya-garnitur/aksessuary-yealink-LeatherEarCushion-for-UH34-YHS34/</t>
  </si>
  <si>
    <t>https://ipmatika.kz/products/aksessuary-dlya-garnitur/aksessuary-yealink-LeatherEarCushion-for-UH-36/</t>
  </si>
  <si>
    <t>http://ipmatika.ru/upload/iblock/af1/5ar750bgx0tgtzlpsszk3uw1rligj58u/10094h6b0z.png</t>
  </si>
  <si>
    <t>https://ipmatika.kz/products/doorphones-aksessuary/EX101/</t>
  </si>
  <si>
    <t>https://ipmatika.kz/products/doorphones-aksessuary/EX102/</t>
  </si>
  <si>
    <t>https://ipmatika.kz/products/doorphones-aksessuary/EX103/</t>
  </si>
  <si>
    <t>https://ipmatika.kz/products/doorphones-aksessuary/EX612/</t>
  </si>
  <si>
    <t>http://ipmatika.ru/upload/iblock/1d3/2019-03-22_1629.png</t>
  </si>
  <si>
    <t>https://ipmatika.kz/products/doorphones-aksessuary/WM613/</t>
  </si>
  <si>
    <t>http://ipmatika.ru/upload/iblock/fe2/epxhdtb2uqto3zxl4x3ge4ded03kh21n/KT10.jpg</t>
  </si>
  <si>
    <t>http://ipmatika.ru/upload/iblock/45f/0jwe5b2py88ynsu8bb74gpgp4lod907c/%D0%A1%D0%BD%D0%B8%D0%BC%D0%BE%D0%BA.JPG</t>
  </si>
  <si>
    <t>http://ipmatika.ru/upload/iblock/ae3/m3x4djs0al300uvhpk4enx5ikub6dvhp/%D0%A0%D0%B8%D1%81%D1%83%D0%BD%D0%BE%D0%BA3.jpg</t>
  </si>
  <si>
    <t>http://ipmatika.ru/upload/iblock/bf7/vcruh46s1w1flma6isndhwy0uqhq9j5z/KT31.png</t>
  </si>
  <si>
    <t>https://ipmatika.kz/products/doorphones-aksessuary/KT31/</t>
  </si>
  <si>
    <t>http://ipmatika.ru/upload/iblock/e24/lqt707jvr0c6tjq2m5qfe416pq72zlox/getimage%20%282%29.png</t>
  </si>
  <si>
    <t>http://ipmatika.ru/upload/iblock/ac2/vv5wxv1l7b87jk27dm9wpoxiu1f1p6pp/getimage%20%281%29.png</t>
  </si>
  <si>
    <t>http://ipmatika.ru/upload/iblock/350/ln7baizts0lbqyj5w2skq20t704ai9vy/1.png</t>
  </si>
  <si>
    <t>http://ipmatika.ru/upload/iblock/935/i10_01.png</t>
  </si>
  <si>
    <t>http://ipmatika.ru/upload/iblock/8ec/64uwjtxo2lro421jq4zttk5mfnkn913y/i11S.png</t>
  </si>
  <si>
    <t>http://ipmatika.ru/upload/iblock/f9e/fanvil_i16s-1200x800.jpg</t>
  </si>
  <si>
    <t>http://ipmatika.ru/upload/iblock/f91/gbgw0p75ya0wszksn97gj7z34lhn0dih/i16S-02P.jpg</t>
  </si>
  <si>
    <t>http://ipmatika.ru/upload/iblock/5cf/yasno7wnu4pxpmf7aban8lswpjkzqygl/Y501%20%281%29.png</t>
  </si>
  <si>
    <t>http://ipmatika.ru/upload/iblock/ec6/6o5pyn2um5zbe0v8ii2ryrlyf0dmfrmf/000-copy-69-1200x800.jpg</t>
  </si>
  <si>
    <t>https://ipmatika.kz/products/audiodomofony/its-pantel-i00000975/</t>
  </si>
  <si>
    <t>http://ipmatika.ru/upload/iblock/ae6/wakq0jepjahp4kemsnzb84rl8gvccwe0/k20.png</t>
  </si>
  <si>
    <t>https://ipmatika.kz/products/audiodomofony/JRK20-1/</t>
  </si>
  <si>
    <t>http://ipmatika.ru/upload/iblock/b73/0t2jjplddl6kp4gxl5m8v5pajg0pdc2j/k20-2.png</t>
  </si>
  <si>
    <t>https://ipmatika.kz/products/audiodomofony/JRK20-2/</t>
  </si>
  <si>
    <t>http://ipmatika.ru/upload/iblock/7a3/cbkzqpqlk4gvzcp3gdn5f5z3c7hfy1y1/k86-1.png</t>
  </si>
  <si>
    <t>https://ipmatika.kz/products/audiodomofony/JRK86-1/</t>
  </si>
  <si>
    <t>http://ipmatika.ru/upload/iblock/ab9/1sz81t4devr01btzjm0agbvqhhzd23to/k86-2.png</t>
  </si>
  <si>
    <t>https://ipmatika.kz/products/audiodomofony/JRK86-2/</t>
  </si>
  <si>
    <t>https://ipmatika.kz/products/audiodomofony/Nista-IP39-41P/</t>
  </si>
  <si>
    <t>http://ipmatika.ru/upload/iblock/2e8/rp65331yyc16rjvi71df0zfjtnvnc7n5/1.png</t>
  </si>
  <si>
    <t>https://ipmatika.kz/products/videointerkomy/Fanvil-A12V/</t>
  </si>
  <si>
    <t>http://ipmatika.ru/upload/iblock/37c/i10V_01_20190321.png</t>
  </si>
  <si>
    <t>https://ipmatika.kz/products/videointerkomy/Fanvil-i10SV/</t>
  </si>
  <si>
    <t>http://ipmatika.ru/upload/iblock/f27/a3bj2hbvxrh7soecsh2pz2xdn49qrz5d/11sv.jpg</t>
  </si>
  <si>
    <t>https://ipmatika.kz/products/videointerkomy/Fanvil-i11SV/</t>
  </si>
  <si>
    <t>http://ipmatika.ru/upload/iblock/8d8/i16V_02%28181112%29.png</t>
  </si>
  <si>
    <t>https://ipmatika.kz/products/videointerkomy/Fanvil-i16SV/</t>
  </si>
  <si>
    <t>http://ipmatika.ru/upload/iblock/842/mfzmmsx62t277ye25nihnes2he89abxa/i16SV-02P.jpg</t>
  </si>
  <si>
    <t>https://ipmatika.kz/products/videointerkomy/Fanvil-i16SV-02P/</t>
  </si>
  <si>
    <t>http://ipmatika.ru/upload/iblock/fbf/vcnwcm8fhvbix75pueq5azb7kx97nsrv/i60-9.png</t>
  </si>
  <si>
    <t>http://ipmatika.ru/upload/iblock/93d/9xg02c4esy6gmza1t9f1uh2l9cohvkz2/i60k-10.png</t>
  </si>
  <si>
    <t>http://ipmatika.ru/upload/iblock/806/i61%20%281%29.png</t>
  </si>
  <si>
    <t>http://ipmatika.ru/upload/iblock/c4d/i62%20%281%29.png</t>
  </si>
  <si>
    <t>http://ipmatika.ru/upload/iblock/ce5/i63-1.png</t>
  </si>
  <si>
    <t>http://ipmatika.ru/upload/iblock/b7a/i64-1.png</t>
  </si>
  <si>
    <t>http://ipmatika.ru/upload/iblock/533/8c2njcxo80396bxfxxx7nvcaw297yb4z/i66%20%283%29.png</t>
  </si>
  <si>
    <t>http://ipmatika.ru/upload/iblock/198/xtaaptiqq8jkl8r2smzc6q9idqfbf6fg/i67%20%281%29.png</t>
  </si>
  <si>
    <t>http://ipmatika.ru/upload/iblock/98e/qpta1w5ukmdy79tw3390ea8r1gzu78q7/%D0%A0%D0%B8%D1%81%D1%83%D0%BD%D0%BE%D0%BA1.png</t>
  </si>
  <si>
    <t>http://ipmatika.ru/upload/iblock/cd5/gwn7q9j91tpab3b3dbjl2qe822vbkkt3/k20-1c.png</t>
  </si>
  <si>
    <t>https://ipmatika.kz/products/videointerkomy/JRK20-1C/</t>
  </si>
  <si>
    <t>http://ipmatika.ru/upload/iblock/226/4c2mflcfshtt3l5kfaxwjqf6b92a030h/k20-2c.png</t>
  </si>
  <si>
    <t>https://ipmatika.kz/products/videointerkomy/JRKK20-2C/</t>
  </si>
  <si>
    <t>http://ipmatika.ru/upload/iblock/e96/7f38w8ank7skn9m6cywdr3bue0fb5x5o/k86-2c.png</t>
  </si>
  <si>
    <t>https://ipmatika.kz/products/videointerkomy/JRK86-2C/</t>
  </si>
  <si>
    <t>http://ipmatika.ru/upload/iblock/c26/5d639fa5c359e.png</t>
  </si>
  <si>
    <t>http://ipmatika.ru/upload/iblock/475/kb2h4d9jxsr7nt5f0yn8pp2sjylwxncq/i501_.png</t>
  </si>
  <si>
    <t>http://ipmatika.ru/upload/iblock/bc8/hfy3vaxep3n0wqu9y0bctxzvoesjbko1/i501.png</t>
  </si>
  <si>
    <t>http://ipmatika.ru/upload/iblock/76d/a944ygm0bojxmipu6v4l2fim9q54dhxe/Fanvil%20i504.jpg</t>
  </si>
  <si>
    <t>http://ipmatika.ru/upload/iblock/800/0tp4hmlumusrqtn840lqrjcgcb6ub35y/Fanvil%20i504.jpg</t>
  </si>
  <si>
    <t>http://ipmatika.ru/upload/iblock/2ed/dp6cxjczu1njs95ml73nslujfr91f987/i505%20%285%29.png</t>
  </si>
  <si>
    <t>http://ipmatika.ru/upload/iblock/9d1/g2lcptv9jt1p5d3t9w0p2kezoh0mnx77/i505w.png</t>
  </si>
  <si>
    <t>https://ipmatika.kz/produhttps://ipmatika.kz/products/vnutrennie-sip-paneli/Fanvil-i505w/</t>
  </si>
  <si>
    <t>http://ipmatika.ru/upload/iblock/1fb/ylyq9k8scxar1y62a9cfhc3i0j1qtc16/i506W.png</t>
  </si>
  <si>
    <t>http://ipmatika.ru/upload/iblock/9ef/pb103knnt3t0jdfvg6q6n14ihxbcuoy8/i507W%20%284%29.png</t>
  </si>
  <si>
    <t>http://ipmatika.ru/upload/iblock/d8e/i55A_wc20013msj25991m_ar21069ekh35270ksv22270x.png</t>
  </si>
  <si>
    <t>http://ipmatika.ru/upload/iblock/6ed/go3qsi2jbjxzycyse6d2wl7s0ozead9u/i57A1.png</t>
  </si>
  <si>
    <t>http://ipmatika.ru/upload/iblock/10b/PA2_01_20190705.png</t>
  </si>
  <si>
    <t>http://ipmatika.ru/upload/iblock/260/PA3.jpg</t>
  </si>
  <si>
    <t>https://ipmatika.kz/products/led-accessories/itc-tv-810s/</t>
  </si>
  <si>
    <t>https://ipmatika.kz/products/led-accessories/itc-tv-810s4K/</t>
  </si>
  <si>
    <t>https://ipmatika.kz/products/led-accessories/itc-tv-8205/</t>
  </si>
  <si>
    <t>https://ipmatika.kz/products/led-accessories/itc-tv-8207/</t>
  </si>
  <si>
    <t>https://ipmatika.kz/products/led-accessories/itc-tv-820sp/</t>
  </si>
  <si>
    <t>https://ipmatika.kz/products/led-accessories/itc-tv-820w/</t>
  </si>
  <si>
    <t>https://ipmatika.kz/products/led-accessories/itc-tv-8305e/</t>
  </si>
  <si>
    <t>https://ipmatika.kz/products/led-accessories/itc-tv-bk001/</t>
  </si>
  <si>
    <t>https://ipmatika.kz/products/led-accessories/itc-tv-dz001/</t>
  </si>
  <si>
    <t>https://ipmatika.kz/products/led-accessories/itc-tv-ld110/</t>
  </si>
  <si>
    <t>https://ipmatika.kz/products/led-accessories/itc-tv-ld138/</t>
  </si>
  <si>
    <t>https://ipmatika.kz/products/led-accessories/itc-tv-ld165/</t>
  </si>
  <si>
    <t>https://ipmatika.kz/products/led-accessories/itc-tv-s81cam/</t>
  </si>
  <si>
    <t>https://ipmatika.kz/products/interactive-panels/itc-tv-65820/</t>
  </si>
  <si>
    <t>https://ipmatika.kz/products/interactive-panels/itc-tv-65830e/</t>
  </si>
  <si>
    <t>https://ipmatika.kz/products/interactive-panels/itc-tv-75820/</t>
  </si>
  <si>
    <t>https://ipmatika.kz/products/interactive-panels/itc-tv-75830e/</t>
  </si>
  <si>
    <t>https://ipmatika.kz/products/interactive-panels/itc-tv-86820/</t>
  </si>
  <si>
    <t>https://ipmatika.kz/products/interactive-panels/itc-tv-86830e/</t>
  </si>
  <si>
    <t>https://ipmatika.kz/products/interactive-panels/itc-tv-98820/</t>
  </si>
  <si>
    <t>https://ipmatika.kz/products/interactive-panels/itc-tv-x65/</t>
  </si>
  <si>
    <t>https://ipmatika.kz/products/interactive-panels/itc-tv-x75a/</t>
  </si>
  <si>
    <t>https://ipmatika.kz/products/interactive-panels/itc-tv-x8175a1/</t>
  </si>
  <si>
    <t>https://ipmatika.kz/products/interactive-panels/itc-tv-x8175b1/</t>
  </si>
  <si>
    <t>https://ipmatika.kz/products/interactive-panels/itc-tv-x8175c1/</t>
  </si>
  <si>
    <t>https://ipmatika.kz/products/interactive-panels/itc-tv-x8175/</t>
  </si>
  <si>
    <t>https://ipmatika.kz/products/interactive-panels/itc-tv-x8186a1/</t>
  </si>
  <si>
    <t>https://ipmatika.kz/products/interactive-panels/itc-tv-x8186b1/</t>
  </si>
  <si>
    <t>https://ipmatika.kz/products/interactive-panels/itc-tv-x8186c1/</t>
  </si>
  <si>
    <t>https://ipmatika.kz/products/interactive-panels/itc-tv-x86a/</t>
  </si>
  <si>
    <t>https://ipmatika.kz/products/interactive-panels/itc-tv-x8186/</t>
  </si>
  <si>
    <t>https://ipmatika.kz/products/interactive-panels/itc-tv-x8198a1/</t>
  </si>
  <si>
    <t>https://ipmatika.kz/products/interactive-panels/itc-tv-x8198b1/</t>
  </si>
  <si>
    <t>https://ipmatika.kz/products/interactive-panels/itc-tv-x8198c1/</t>
  </si>
  <si>
    <t>https://ipmatika.kz/products/interactive-panels/itc-tv-x98a/</t>
  </si>
  <si>
    <t>https://ipmatika.kz/products/interactive-panels/itc-tv-x8198/</t>
  </si>
  <si>
    <t>https://ipmatika.kz/products/interactive-led-panels/itc-tv-wg110-zt/</t>
  </si>
  <si>
    <t>https://ipmatika.kz/products/interactive-led-panels/itc-tv-wg138-gt/</t>
  </si>
  <si>
    <t>https://ipmatika.kz/products/interactive-led-panels/itc-tv-wg138-zt/</t>
  </si>
  <si>
    <t>https://ipmatika.kz/products/interactive-led-panels/itc-tv-g165-gt/</t>
  </si>
  <si>
    <t>https://ipmatika.kz/products/interactive-led-panels/itc-tv-g165-zt/</t>
  </si>
  <si>
    <t>https://ipmatika.kz/products/led-panels/itc-tv-wg110-g/</t>
  </si>
  <si>
    <t>https://ipmatika.kz/products/led-panels/itc-tv-wg110-z/</t>
  </si>
  <si>
    <t>https://ipmatika.kz/products/led-panels/itc-tv-wg138-g/</t>
  </si>
  <si>
    <t>https://ipmatika.kz/products/led-panels/itc-tv-wg138-z/</t>
  </si>
  <si>
    <t>https://ipmatika.kz/products/led-panels/itc-tv-g165-g/</t>
  </si>
  <si>
    <t>https://ipmatika.kz/products/led-panels/itc-tv-g165-z/</t>
  </si>
  <si>
    <t>https://ipmatika.kz/products/led-panels/itc-tv-g220-g/</t>
  </si>
  <si>
    <t>https://ipmatika.kz/products/led-panels/itc-tv-wg220-z/</t>
  </si>
  <si>
    <t>https://ipmatika.kz/products/signage-tv-lg/43un64os/</t>
  </si>
  <si>
    <t>https://ipmatika.kz/products/signage-tv-lg/50un64os/</t>
  </si>
  <si>
    <t>https://ipmatika.kz/products/signage-tv-lg/55un64os/</t>
  </si>
  <si>
    <t>https://ipmatika.kz/products/signage-tv-lg/65un64os/</t>
  </si>
  <si>
    <t>https://ipmatika.kz/products/signage-tv-lg/75un64os/</t>
  </si>
  <si>
    <t>https://ipmatika.kz/products/signage-tv-lg/86un64os/</t>
  </si>
  <si>
    <t>https://ipmatika.kz/products/gostinichnye-tv-lg/32ln661h/</t>
  </si>
  <si>
    <t>https://ipmatika.kz/products/gostinichnye-tv-lg/43um662h/</t>
  </si>
  <si>
    <t>https://ipmatika.kz/products/gostinichnye-tv-lg/50um662h/</t>
  </si>
  <si>
    <t>https://ipmatika.kz/products/gostinichnye-tv-lg/55um662h/</t>
  </si>
  <si>
    <t>https://ipmatika.kz/products/gostinichnye-tv-lg/65um662h/</t>
  </si>
  <si>
    <t>https://ipmatika.kz/products/gostinichnye-tv-lg/75um662h/</t>
  </si>
  <si>
    <t>https://ipmatika.kz/products/gostinichnye-tv-lg/am_st21ba/</t>
  </si>
  <si>
    <t>https://ipmatika.kz/products/gostinichnye-tv-lg/am_st21bb/</t>
  </si>
  <si>
    <t>https://ipmatika.kz/products/gostinichnye-tv-lg/am_st21bc/</t>
  </si>
  <si>
    <t>https://ipmatika.kz/products/gostinichnye-tv-lg/am_st21bd/</t>
  </si>
  <si>
    <t>https://ipmatika.kz/products/gostinichnye-tv-lg/am_st21be/</t>
  </si>
  <si>
    <t>https://ipmatika.kz/products/spetsialnye-paneli-lg/49vl5pj-a/</t>
  </si>
  <si>
    <t>https://ipmatika.kz/products/spetsialnye-paneli-lg/55vh7j-h/</t>
  </si>
  <si>
    <t>https://ipmatika.kz/products/spetsialnye-paneli-lg/55vl5pj-a/</t>
  </si>
  <si>
    <t>https://ipmatika.kz/products/spetsialnye-paneli-lg/55vm5j-h/</t>
  </si>
  <si>
    <t>https://ipmatika.kz/products/spetsialnye-paneli-lg/55vsh7j-h/</t>
  </si>
  <si>
    <t>https://ipmatika.kz/products/spetsialnye-paneli-lg/55vsm5j-h/</t>
  </si>
  <si>
    <t>https://ipmatika.kz/products/interaktivnye-display-lg/st_43hf/</t>
  </si>
  <si>
    <t>https://ipmatika.kz/products/interaktivnye-display-lg/st_653tw/</t>
  </si>
  <si>
    <t>https://ipmatika.kz/products/interaktivnye-display-lg/43ht3wj-b/</t>
  </si>
  <si>
    <t>https://ipmatika.kz/products/interaktivnye-display-lg/55ct5wj-b/</t>
  </si>
  <si>
    <t>https://ipmatika.kz/products/gostinichnye-tv-lg/pcd_45ll/</t>
  </si>
  <si>
    <t>https://ipmatika.kz/products/gostinichnye-tv-lg/pcs500r/</t>
  </si>
  <si>
    <t>https://ipmatika.kz/products/profpaneli-lg/110um5j-b/</t>
  </si>
  <si>
    <t>https://ipmatika.kz/products/profpaneli-lg/43uh5n-e/</t>
  </si>
  <si>
    <t>https://ipmatika.kz/products/profpaneli-lg/43ul3j-m/</t>
  </si>
  <si>
    <t>https://ipmatika.kz/products/profpaneli-lg/43um5n-h/</t>
  </si>
  <si>
    <t>https://ipmatika.kz/products/profpaneli-lg/49uh5n-e/</t>
  </si>
  <si>
    <t>https://ipmatika.kz/products/profpaneli-lg/49um5n-h/</t>
  </si>
  <si>
    <t>https://ipmatika.kz/products/profpaneli-lg/50ul3j-m/</t>
  </si>
  <si>
    <t>https://ipmatika.kz/products/profpaneli-lg/55uh5n-e/</t>
  </si>
  <si>
    <t>https://ipmatika.kz/products/profpaneli-lg/55ul3j-m/</t>
  </si>
  <si>
    <t>https://ipmatika.kz/products/profpaneli-lg/55um5n-h/</t>
  </si>
  <si>
    <t>https://ipmatika.kz/products/profpaneli-lg/65uh5n-e/</t>
  </si>
  <si>
    <t>https://ipmatika.kz/products/profpaneli-lg/65ul3j-e/</t>
  </si>
  <si>
    <t>https://ipmatika.kz/products/profpaneli-lg/65um5n-h/</t>
  </si>
  <si>
    <t>https://ipmatika.kz/products/profpaneli-lg/75uh5j-m/</t>
  </si>
  <si>
    <t>https://ipmatika.kz/products/profpaneli-lg/75ul3j-e/</t>
  </si>
  <si>
    <t>https://ipmatika.kz/products/profpaneli-lg/86uh5j-h/</t>
  </si>
  <si>
    <t>https://ipmatika.kz/products/profpaneli-lg/86ul3j-b/</t>
  </si>
  <si>
    <t>https://ipmatika.kz/products/profpaneli-lg/98uh5j-h/</t>
  </si>
  <si>
    <t>https://ipmatika.kz/products/ptz-videokamery-dlya-konferentsiy/TV-610DZ/</t>
  </si>
  <si>
    <t>https://ipmatika.kz/products/ptz-videokamery-dlya-konferentsiy/TV-6124HU/</t>
  </si>
  <si>
    <t>https://ipmatika.kz/products/ptz-videokamery-dlya-konferentsiy/TV-612XM/</t>
  </si>
  <si>
    <t>https://ipmatika.kz/products/ptz-videokamery-dlya-konferentsiy/TV-620HW/</t>
  </si>
  <si>
    <t>https://ipmatika.kz/products/ptz-videokamery-dlya-konferentsiy/TV-620K/</t>
  </si>
  <si>
    <t>https://ipmatika.kz/products/ptz-videokamery-dlya-konferentsiy/TV-620KW/</t>
  </si>
  <si>
    <t>https://ipmatika.kz/products/ptz-videokamery-dlya-konferentsiy/TV-620XM/</t>
  </si>
  <si>
    <t>https://ipmatika.kz/products/ptz-videokamery-dlya-konferentsiy/TV-630H4K/</t>
  </si>
  <si>
    <t>https://ipmatika.kz/products/ptz-videokamery-dlya-konferentsiy/TV-630XM/</t>
  </si>
  <si>
    <t>https://ipmatika.kz/products/tsifrovaya-konferents-sistema-serii-ts-02/%C1%CF-36%C2%2C2%C0/</t>
  </si>
  <si>
    <t>http://ipmatika.ru/upload/iblock/a89/TS-0210_foto.png</t>
  </si>
  <si>
    <t>https://ipmatika.kz/products/tsifrovaya-konferents-sistema-serii-ts-w100/TS-0210/</t>
  </si>
  <si>
    <t>http://ipmatika.ru/upload/iblock/927/TS-0212.jpg</t>
  </si>
  <si>
    <t>https://ipmatika.kz/products/tsifrovaya-konferents-sistema-serii-ts-w100/TS-0212/</t>
  </si>
  <si>
    <t>http://ipmatika.ru/upload/iblock/35e/TS-0212.png</t>
  </si>
  <si>
    <t>https://ipmatika.kz/products/tsifrovaya-konferents-sistema-serii-ts-w100/TS-0212A/</t>
  </si>
  <si>
    <t>http://ipmatika.ru/upload/iblock/5b6/TS-0303.jpg</t>
  </si>
  <si>
    <t>https://ipmatika.kz/products/tsifrovaya-konferents-sistema-serii-ts-w100/TS-0303/</t>
  </si>
  <si>
    <t>http://ipmatika.ru/upload/iblock/8f8/TS-0303A.jpg</t>
  </si>
  <si>
    <t>https://ipmatika.kz/products/tsifrovaya-konferents-sistema-serii-ts-w100/TS-0303A/</t>
  </si>
  <si>
    <t>http://ipmatika.ru/upload/iblock/f9f/TS-0303B_2.png</t>
  </si>
  <si>
    <t>https://ipmatika.kz/products/tsifrovaya-konferents-sistema-serii-ts-w100/TS-0303B/</t>
  </si>
  <si>
    <t>http://ipmatika.ru/upload/iblock/70d/TS-0303BA_2.png</t>
  </si>
  <si>
    <t>https://ipmatika.kz/products/tsifrovaya-konferents-sistema-serii-ts-w100/TS-0303BA/</t>
  </si>
  <si>
    <t>http://ipmatika.ru/upload/iblock/9ff/TS-W100_paint.png</t>
  </si>
  <si>
    <t>https://ipmatika.kz/products/tsifrovaya-konferents-sistema-serii-ts-w100/TS-W100/</t>
  </si>
  <si>
    <t>http://ipmatika.ru/upload/iblock/830/TS-W100MD.jpg</t>
  </si>
  <si>
    <t>https://ipmatika.kz/products/tsifrovaya-konferents-sistema-serii-ts-w100/TS-W100MD/</t>
  </si>
  <si>
    <t>http://ipmatika.ru/upload/iblock/a85/TS-W100MS.jpg</t>
  </si>
  <si>
    <t>https://ipmatika.kz/products/tsifrovaya-konferents-sistema-serii-ts-w100/TS-W100MS/</t>
  </si>
  <si>
    <t>http://ipmatika.ru/upload/iblock/336/TS-W101.jpg</t>
  </si>
  <si>
    <t>https://ipmatika.kz/products/tsifrovaya-konferents-sistema-serii-ts-w100/TS-W101/</t>
  </si>
  <si>
    <t>http://ipmatika.ru/upload/iblock/470/vcag3eqgy5iu2gjpbla7h4d7uhsnxvaq/TS-W101A_01.jpg</t>
  </si>
  <si>
    <t>https://ipmatika.kz/products/tsifrovaya-konferents-sistema-serii-ts-w100/ITC%20TS-W101A/</t>
  </si>
  <si>
    <t>http://ipmatika.ru/upload/iblock/0c2/TS-W102%281%29.png</t>
  </si>
  <si>
    <t>https://ipmatika.kz/products/tsifrovaya-konferents-sistema-serii-ts-w100/TS-W102/</t>
  </si>
  <si>
    <t>http://ipmatika.ru/upload/iblock/2f2/TS-W102A%281%29.png</t>
  </si>
  <si>
    <t>https://ipmatika.kz/products/tsifrovaya-konferents-sistema-serii-ts-w100/TS-W102A/</t>
  </si>
  <si>
    <t>http://ipmatika.ru/upload/iblock/dc4/TS-W103.png</t>
  </si>
  <si>
    <t>https://ipmatika.kz/products/tsifrovaya-konferents-sistema-serii-ts-w100/TS-W103/</t>
  </si>
  <si>
    <t>http://ipmatika.ru/upload/iblock/43c/TS-W103.png</t>
  </si>
  <si>
    <t>https://ipmatika.kz/products/tsifrovaya-konferents-sistema-serii-ts-w100/ITC%20TS-W103A/</t>
  </si>
  <si>
    <t>https://ipmatika.kz/products/udliniteli-i-razvetviteli-hdmi/TS-9108HS/</t>
  </si>
  <si>
    <t>http://ipmatika.ru/upload/iblock/8b4/TS-9100N.jpg</t>
  </si>
  <si>
    <t>https://ipmatika.kz/products/sistemy-upravleniya-multimedia/TS-9100N/</t>
  </si>
  <si>
    <t>http://ipmatika.ru/upload/iblock/e19/TS-9101.jpg</t>
  </si>
  <si>
    <t>https://ipmatika.kz/products/sistemy-upravleniya-multimedia/TS-9101/</t>
  </si>
  <si>
    <t>http://ipmatika.ru/upload/iblock/964/TS-9104UHM.png</t>
  </si>
  <si>
    <t>https://ipmatika.kz/products/video-kommutatory/TS-9104UHM/</t>
  </si>
  <si>
    <t>http://ipmatika.ru/upload/iblock/648/TS-9111UHT.jpg</t>
  </si>
  <si>
    <t>https://ipmatika.kz/products/video-kommutatory/TS-9111UHT/</t>
  </si>
  <si>
    <t>http://ipmatika.ru/upload/iblock/5e2/TS-9232.jpg</t>
  </si>
  <si>
    <t>https://ipmatika.kz/products/sistemy-upravleniya-multimedia/TS-9232/</t>
  </si>
  <si>
    <t>http://ipmatika.ru/upload/iblock/6a4/TS-9404DI.jpg</t>
  </si>
  <si>
    <t>https://ipmatika.kz/products/modulnye-matrichnye-kommutatory/TS-9404DI/</t>
  </si>
  <si>
    <t>http://ipmatika.ru/upload/iblock/ac1/TS-9404DO.jpg</t>
  </si>
  <si>
    <t>https://ipmatika.kz/products/modulnye-matrichnye-kommutatory/TS-9404DO/</t>
  </si>
  <si>
    <t>http://ipmatika.ru/upload/iblock/517/TS-9404HBI.jpg</t>
  </si>
  <si>
    <t>https://ipmatika.kz/products/modulnye-matrichnye-kommutatory/TS-9404HBI/</t>
  </si>
  <si>
    <t>http://ipmatika.ru/upload/iblock/c15/TS-9404HBO.jpg</t>
  </si>
  <si>
    <t>https://ipmatika.kz/products/modulnye-matrichnye-kommutatory/TS-9404HBO/</t>
  </si>
  <si>
    <t>http://ipmatika.ru/upload/iblock/53e/TS-9404HI.jpg</t>
  </si>
  <si>
    <t>https://ipmatika.kz/products/modulnye-matrichnye-kommutatory/TS-9404HI/</t>
  </si>
  <si>
    <t>https://ipmatika.kz/products/modulnye-matrichnye-kommutatory/TS-9404HO/</t>
  </si>
  <si>
    <t>http://ipmatika.ru/upload/iblock/19f/TS-9404SI.jpg</t>
  </si>
  <si>
    <t>https://ipmatika.kz/products/modulnye-matrichnye-kommutatory/TS-9404SI/</t>
  </si>
  <si>
    <t>http://ipmatika.ru/upload/iblock/d13/TS-9404UHI.jpg</t>
  </si>
  <si>
    <t>https://ipmatika.kz/products/modulnye-matrichnye-kommutatory/TS-9404UHI/</t>
  </si>
  <si>
    <t>http://ipmatika.ru/upload/iblock/64b/TS-9404UHO.jpg</t>
  </si>
  <si>
    <t>https://ipmatika.kz/products/modulnye-matrichnye-kommutatory/TS-9404UHO/</t>
  </si>
  <si>
    <t>http://ipmatika.ru/upload/iblock/f75/TS-9408UHM.jpg</t>
  </si>
  <si>
    <t>https://ipmatika.kz/products/modulnye-matrichnye-kommutatory/TS-9408UHM/</t>
  </si>
  <si>
    <t>http://ipmatika.ru/upload/iblock/906/TS-9416UHM.jpg</t>
  </si>
  <si>
    <t>https://ipmatika.kz/products/modulnye-matrichnye-kommutatory/TS-9416UHM/</t>
  </si>
  <si>
    <t>http://ipmatika.ru/upload/iblock/f17/TS-9436UHM.jpg</t>
  </si>
  <si>
    <t>https://ipmatika.kz/products/modulnye-matrichnye-kommutatory/TS-9436UHM/</t>
  </si>
  <si>
    <t>http://ipmatika.ru/upload/iblock/104/TS-9506KUR.jpg</t>
  </si>
  <si>
    <t>https://ipmatika.kz/products/udliniteli-i-razvetviteli-hdmi/TS-9506KUR/</t>
  </si>
  <si>
    <t>http://ipmatika.ru/upload/iblock/745/TS-9506KUT.jpg</t>
  </si>
  <si>
    <t>https://ipmatika.kz/products/udliniteli-i-razvetviteli-hdmi/TS-9506KUT/</t>
  </si>
  <si>
    <t>http://ipmatika.ru/upload/iblock/f78/TS-9507HS.jpg</t>
  </si>
  <si>
    <t>https://ipmatika.kz/products/udliniteli-i-razvetviteli-hdmi/TS-9507HS/</t>
  </si>
  <si>
    <t>https://ipmatika.kz/products/udliniteli-i-razvetviteli-hdmi/TS-9507SH/</t>
  </si>
  <si>
    <t>https://ipmatika.kz/products/video-kommutatory/TV-9104UHM/</t>
  </si>
  <si>
    <t>http://ipmatika.ru/upload/iblock/e78/TS-F173T_foto.png</t>
  </si>
  <si>
    <t>https://ipmatika.kz/products/vstraivaemye-vydvizhnye-monitory/TS-8201A/</t>
  </si>
  <si>
    <t>http://ipmatika.ru/upload/iblock/682/TS-FE173T.png</t>
  </si>
  <si>
    <t>https://ipmatika.kz/products/vstraivaemye-vydvizhnye-monitory/TS-8202A/</t>
  </si>
  <si>
    <t>http://ipmatika.ru/upload/iblock/190/TS-F1107_2.png</t>
  </si>
  <si>
    <t>https://ipmatika.kz/products/vstraivaemye-vydvizhnye-monitory/TS-F1107T/</t>
  </si>
  <si>
    <t>http://ipmatika.ru/upload/iblock/66c/TS-F173MT-1.jpg</t>
  </si>
  <si>
    <t>https://ipmatika.kz/products/vstraivaemye-vydvizhnye-monitory/TS-F156MT/</t>
  </si>
  <si>
    <t>http://ipmatika.ru/upload/iblock/6de/7zq3mmweo3pnjhwk380nxtl17wq3t1mb/TS-F156MT-2.jpg</t>
  </si>
  <si>
    <t>https://ipmatika.kz/products/vstraivaemye-vydvizhnye-monitory/TS-F156MT3/</t>
  </si>
  <si>
    <t>http://ipmatika.ru/upload/iblock/823/ff12jb6ilaynp1gw4e1eh9la7h9h82qj/TS-F173MT-1.jpg</t>
  </si>
  <si>
    <t>https://ipmatika.kz/products/vstraivaemye-vydvizhnye-monitory/TS-F173MT3/</t>
  </si>
  <si>
    <t>http://ipmatika.ru/upload/iblock/bf5/TS-F173T_foto.png</t>
  </si>
  <si>
    <t>https://ipmatika.kz/products/vstraivaemye-vydvizhnye-monitory/TS-F173T/</t>
  </si>
  <si>
    <t>http://ipmatika.ru/upload/iblock/bc7/TS-F173T_foto.png</t>
  </si>
  <si>
    <t>https://ipmatika.kz/products/vstraivaemye-vydvizhnye-monitory/TS-F185T/</t>
  </si>
  <si>
    <t>http://ipmatika.ru/upload/iblock/af6/ceqvbthyotdmk95ygeafivmjvt39juxl/TS-F156MT-1.jpg</t>
  </si>
  <si>
    <t>https://ipmatika.kz/products/vstraivaemye-vydvizhnye-monitory/TS-F173MT/</t>
  </si>
  <si>
    <t>http://ipmatika.ru/upload/iblock/753/TS-F173T_foto.png</t>
  </si>
  <si>
    <t>https://ipmatika.kz/products/vstraivaemye-vydvizhnye-monitory/TS-F215T/</t>
  </si>
  <si>
    <t>http://ipmatika.ru/upload/iblock/b5d/4ca84b2ag0ujel0dj9986hxsm7or5aii/TS-FE173MT.png</t>
  </si>
  <si>
    <t>https://ipmatika.kz/products/vstraivaemye-vydvizhnye-monitory/TS-FE156MT3/</t>
  </si>
  <si>
    <t>http://ipmatika.ru/upload/iblock/fdc/tqqvlvdstzdoecfmwp12dz4lxxl6xh75/TS-FE173MT.png</t>
  </si>
  <si>
    <t>https://ipmatika.kz/products/vstraivaemye-vydvizhnye-monitory/TS-FE173MT3/</t>
  </si>
  <si>
    <t>http://ipmatika.ru/upload/iblock/f2c/TS-FE173T.png</t>
  </si>
  <si>
    <t>https://ipmatika.kz/products/vstraivaemye-vydvizhnye-monitory/TS-FE185T/</t>
  </si>
  <si>
    <t>http://ipmatika.ru/upload/iblock/03d/TS-FE173MT.png</t>
  </si>
  <si>
    <t>https://ipmatika.kz/products/vstraivaemye-vydvizhnye-monitory/TS-FE185MT/</t>
  </si>
  <si>
    <t>http://ipmatika.ru/upload/iblock/d65/3dh077mofz0b8eom51niubm3kgdfyv3e/TS-FE173MT.png</t>
  </si>
  <si>
    <t>https://ipmatika.kz/products/vstraivaemye-vydvizhnye-monitory/TS-FE215MT3/</t>
  </si>
  <si>
    <t>http://ipmatika.ru/upload/iblock/428/TS-FE173T.png</t>
  </si>
  <si>
    <t>http://ipmatika.ru/upload/iblock/158/TS-FZ156T_FZ173T_FZ215T_00.jpg</t>
  </si>
  <si>
    <t>https://ipmatika.kz/products/vstraivaemye-vydvizhnye-monitory/TS-FZ156T/</t>
  </si>
  <si>
    <t>http://ipmatika.ru/upload/iblock/208/TS-FZ156T_FZ173T_FZ215T_00.jpg</t>
  </si>
  <si>
    <t>http://ipmatika.ru/upload/iblock/49b/TS-FZ156T_FZ173T_FZ215T_00.jpg</t>
  </si>
  <si>
    <t>https://ipmatika.kz/products/tsifrovaya-konferents-sistema-serii-ts-02/TS-003DR/</t>
  </si>
  <si>
    <t>https://ipmatika.kz/products/tsifrovaya-konferents-sistema-itc-serii-ts-03/TS-003DRM/</t>
  </si>
  <si>
    <t>http://ipmatika.ru/upload/iblock/53b/TS-0230M3.jpg</t>
  </si>
  <si>
    <t>https://ipmatika.kz/products/tsifrovaya-konferents-sistema-itc-serii-ts-03/TS-0230M3/</t>
  </si>
  <si>
    <t>https://ipmatika.kz/products/tsifrovaya-konferents-sistema-itc-serii-ts-03/TS-0230M%C03/</t>
  </si>
  <si>
    <t>http://ipmatika.ru/upload/iblock/2dd/7l22nn9boygivmf96h5nwn8weg48gucp/TS-0300M.jpg</t>
  </si>
  <si>
    <t>https://ipmatika.kz/products/tsifrovaya-konferents-sistema-itc-serii-ts-03/TS-0300M/</t>
  </si>
  <si>
    <t>https://ipmatika.kz/products/tsifrovaya-konferents-sistema-itc-serii-ts-03/TS-0300ME/</t>
  </si>
  <si>
    <t>http://ipmatika.ru/upload/iblock/383/ocy33ikhyhgr01xeykncspkr2wggothf/TS-0300MS_4.jpg</t>
  </si>
  <si>
    <t>https://ipmatika.kz/products/tsifrovaya-konferents-sistema-itc-serii-ts-03/TS-0300MS/</t>
  </si>
  <si>
    <t>http://ipmatika.ru/upload/iblock/e0e/TS-0300MX.png</t>
  </si>
  <si>
    <t>https://ipmatika.kz/products/tsifrovaya-konferents-sistema-itc-serii-ts-03/TS-0300MX/</t>
  </si>
  <si>
    <t>http://ipmatika.ru/upload/iblock/fc5/tbj1hqzfvypbi1hjabzmnu96pw36g01e/TS-0302_A_1.jpg</t>
  </si>
  <si>
    <t>https://www.ipmatika.kz/products/tsifrovaya-konferents-sistema-itc-serii-ts-03/TS-0302/</t>
  </si>
  <si>
    <t>http://ipmatika.ru/upload/iblock/cbe/m31fg6wc3l180us6yc64kmy1db8xtt1g/TS-0202A.jpg</t>
  </si>
  <si>
    <t>https://www.ipmatika.kz/products/tsifrovaya-konferents-sistema-itc-serii-ts-03/TS-0302%C0/</t>
  </si>
  <si>
    <t>http://ipmatika.ru/upload/iblock/e8c/TS-0304.png</t>
  </si>
  <si>
    <t>https://ipmatika.kz/products/tsifrovaya-konferents-sistema-itc-serii-ts-03/TS-0304/</t>
  </si>
  <si>
    <t>https://ipmatika.kz/products/tsifrovaya-konferents-sistema-itc-serii-ts-03/TS-0304A/</t>
  </si>
  <si>
    <t>http://ipmatika.ru/upload/iblock/0a9/TS-0305.png</t>
  </si>
  <si>
    <t>https://ipmatika.kz/products/tsifrovaya-konferents-sistema-itc-serii-ts-03/TS-0305/</t>
  </si>
  <si>
    <t>https://ipmatika.kz/products/tsifrovaya-konferents-sistema-itc-serii-ts-03/TS-0305A/</t>
  </si>
  <si>
    <t>http://ipmatika.ru/upload/iblock/d23/TS-0308.png</t>
  </si>
  <si>
    <t>https://ipmatika.kz/products/tsifrovaya-konferents-sistema-itc-serii-ts-03/TS-0308/</t>
  </si>
  <si>
    <t>http://ipmatika.ru/upload/iblock/e1c/TS-0308A.png</t>
  </si>
  <si>
    <t>https://ipmatika.kz/products/tsifrovaya-konferents-sistema-itc-serii-ts-03/TS-0308A/</t>
  </si>
  <si>
    <t>http://ipmatika.ru/upload/iblock/d53/TS-0309_1.png</t>
  </si>
  <si>
    <t>https://ipmatika.kz/products/tsifrovaya-konferents-sistema-itc-serii-ts-03/TS-0309/</t>
  </si>
  <si>
    <t>http://ipmatika.ru/upload/iblock/615/chm1rbm1t1p9nrbonnpkl81t3c5nxmaa/TS-0309A_01.jpg</t>
  </si>
  <si>
    <t>https://ipmatika.kz/products/tsifrovaya-konferents-sistema-itc-serii-ts-03/TS-0309%C0/</t>
  </si>
  <si>
    <t>https://ipmatika.kz/products/tsifrovaya-konferents-sistema-itc-serii-ts-03/TS-0310/</t>
  </si>
  <si>
    <t>https://ipmatika.kz/products/tsifrovaya-konferents-sistema-itc-serii-ts-03/TS-0310D/</t>
  </si>
  <si>
    <t>https://ipmatika.kz/products/tsifrovaya-konferents-sistema-itc-serii-ts-03/TS-0310D%C0/</t>
  </si>
  <si>
    <t>https://ipmatika.kz/products/tsifrovaya-konferents-sistema-itc-serii-ts-03/TS-0310%C0/</t>
  </si>
  <si>
    <t>http://ipmatika.ru/upload/iblock/009/pxfnjp7ob1cr25ytdwdl9c1xde6uy36t/TS-0314_anons.jpg</t>
  </si>
  <si>
    <t>https://ipmatika.kz/products/tsifrovaya-konferents-sistema-itc-serii-ts-03/TS-0314/</t>
  </si>
  <si>
    <t>http://ipmatika.ru/upload/iblock/d98/j47a3dk98stiza8fw1teyry4dzvrqtlr/TS-0314A_02.jpg</t>
  </si>
  <si>
    <t>https://ipmatika.kz/products/tsifrovaya-konferents-sistema-itc-serii-ts-03/TS-0314A/</t>
  </si>
  <si>
    <t>https://ipmatika.kz/products/tsifrovaya-konferents-sistema-itc-serii-ts-03/TS-0315/</t>
  </si>
  <si>
    <t>https://ipmatika.kz/products/tsifrovaya-konferents-sistema-itc-serii-ts-03/TS-0315A/</t>
  </si>
  <si>
    <t>https://ipmatika.kz/products/tsifrovaya-konferents-sistema-itc-serii-ts-03/TS-0318/</t>
  </si>
  <si>
    <t>https://ipmatika.kz/products/tsifrovaya-konferents-sistema-itc-serii-ts-03/TS-0318A/</t>
  </si>
  <si>
    <t>https://ipmatika.kz/products/tsifrovaya-konferents-sistema-itc-serii-ts-03/TS-0318C/</t>
  </si>
  <si>
    <t>https://ipmatika.kz/products/tsifrovaya-konferents-sistema-itc-serii-ts-03/TS-0318CA/</t>
  </si>
  <si>
    <t>http://ipmatika.ru/upload/iblock/df5/TS-0321.png</t>
  </si>
  <si>
    <t>https://ipmatika.kz/products/tsifrovaya-konferents-sistema-itc-serii-ts-03/TS-0321/</t>
  </si>
  <si>
    <t>http://ipmatika.ru/upload/iblock/fbc/gms8mvr18dq9t4n1xtpssq02x6v3epvw/TS-0323_anons.jpg</t>
  </si>
  <si>
    <t>https://ipmatika.kz/products/tsifrovaya-konferents-sistema-itc-serii-ts-03/TS-0323/</t>
  </si>
  <si>
    <t>http://ipmatika.ru/upload/iblock/869/mz9qqwfiw53crc14gevb397ccyx6qk0b/TS-0323B.jpg</t>
  </si>
  <si>
    <t>https://ipmatika.kz/products/tsifrovaya-konferents-sistema-itc-serii-ts-03/TS-0323B/</t>
  </si>
  <si>
    <t>http://ipmatika.ru/upload/iblock/34f/TS-0332.png</t>
  </si>
  <si>
    <t>https://ipmatika.kz/products/tsifrovaya-konferents-sistema-itc-serii-ts-03/TS-0332/</t>
  </si>
  <si>
    <t>https://ipmatika.kz/products/tsifrovaya-konferents-sistema-itc-serii-ts-03/TS-0332%C0/</t>
  </si>
  <si>
    <t>http://ipmatika.ru/upload/iblock/965/y34s3konu8z60v2awote7zetc0oasjlh/TS-0336%282%29.png</t>
  </si>
  <si>
    <t>https://ipmatika.kz/products/tsifrovaya-konferents-sistema-itc-serii-ts-03/TS-0336/</t>
  </si>
  <si>
    <t>https://ipmatika.kz/products/tsifrovaya-konferents-sistema-itc-serii-ts-03/TS-0336%C0/</t>
  </si>
  <si>
    <t>http://ipmatika.ru/upload/iblock/be9/5ko33jvjowe6azfbrf8018dfeayybjnz/TS-3402.jpg</t>
  </si>
  <si>
    <t>https://ipmatika.kz/products/tsifrovaya-konferents-sistema-itc-serii-ts-03/TS-3402/</t>
  </si>
  <si>
    <t>http://ipmatika.ru/upload/iblock/cc9/phpt6oc9cnwiqf4g3xo2vhwgof4ss4nb/TS-3421_1.jpg</t>
  </si>
  <si>
    <t>https://ipmatika.kz/products/tsifrovaya-konferents-sistema-itc-serii-ts-03/TS-3421/</t>
  </si>
  <si>
    <t>http://ipmatika.ru/upload/iblock/688/td7j3czapmjj1be773oeqr070rh1fhyd/TS-6F.jpg</t>
  </si>
  <si>
    <t>https://ipmatika.kz/products/tsifrovaya-konferents-sistema-itc-serii-ts-03/TS-6F/</t>
  </si>
  <si>
    <t>https://ipmatika.kz/products/tsifrovaya-konferents-sistema-itc-serii-ts-03/TS-W111v.2/</t>
  </si>
  <si>
    <t>http://ipmatika.ru/upload/iblock/adb/t77aoakufizfo2nh575q1xpjjlwmwvqw/TS-W116_01.jpg</t>
  </si>
  <si>
    <t>https://ipmatika.kz/products/tsifrovaya-konferents-sistema-itc-serii-ts-03/TS-W116/</t>
  </si>
  <si>
    <t>http://ipmatika.ru/upload/iblock/8bb/7xdlfr63n1m71qjqto1dl79loj8mbukf/TS-W180Q_01.jpg</t>
  </si>
  <si>
    <t>https://ipmatika.kz/products/tsifrovaya-konferents-sistema-itc-serii-ts-03/TS-W180Q/</t>
  </si>
  <si>
    <t>http://ipmatika.ru/upload/iblock/1d1/kbg9eesmsd7f4lcmjk1lna8qr2d8l33z/TS-W301.png</t>
  </si>
  <si>
    <t>https://ipmatika.kz/products/tsifrovaya-konferents-sistema-itc-serii-ts-03/TS-W301/</t>
  </si>
  <si>
    <t>http://ipmatika.ru/upload/iblock/e9c/sx1g2h7mojagjx99p8o8puuv6r05t7nz/TS-W301A.png</t>
  </si>
  <si>
    <t>https://ipmatika.kz/products/tsifrovaya-konferents-sistema-itc-serii-ts-03/TS-W301A/</t>
  </si>
  <si>
    <t>http://ipmatika.ru/upload/iblock/b4d/TS-W301D.png</t>
  </si>
  <si>
    <t>https://ipmatika.kz/products/tsifrovaya-konferents-sistema-itc-serii-ts-03/TS-W301D/</t>
  </si>
  <si>
    <t>http://ipmatika.ru/upload/iblock/f96/TS-W301DA.png</t>
  </si>
  <si>
    <t>https://ipmatika.kz/products/tsifrovaya-konferents-sistema-itc-serii-ts-03/TS-W301DA/</t>
  </si>
  <si>
    <t>http://ipmatika.ru/upload/iblock/007/e90mhb670wr7d0zzyw0dh4lbdkm0r39q/TS-W301.png</t>
  </si>
  <si>
    <t>https://ipmatika.kz/products/tsifrovaya-konferents-sistema-itc-serii-ts-03/TS-W301S/</t>
  </si>
  <si>
    <t>http://ipmatika.ru/upload/iblock/9ab/2rgvywfrbuajalevnyb2jgh7mat1mtq4/TS-W301A.png</t>
  </si>
  <si>
    <t>https://ipmatika.kz/products/tsifrovaya-konferents-sistema-itc-serii-ts-03/TS-W301SA/</t>
  </si>
  <si>
    <t>http://ipmatika.ru/upload/iblock/c9f/TS-W302.png</t>
  </si>
  <si>
    <t>https://ipmatika.kz/products/tsifrovaya-konferents-sistema-itc-serii-ts-03/TS-W302/</t>
  </si>
  <si>
    <t>http://ipmatika.ru/upload/iblock/189/ay45ozhk0v2mwnwhq908p4kna8jd9gze/TS-W302A%20%282%29.png</t>
  </si>
  <si>
    <t>https://ipmatika.kz/products/tsifrovaya-konferents-sistema-itc-serii-ts-03/TS-W302A/</t>
  </si>
  <si>
    <t>http://ipmatika.ru/upload/iblock/b4d/TS-W303.png</t>
  </si>
  <si>
    <t>https://ipmatika.kz/products/tsifrovaya-konferents-sistema-itc-serii-ts-03/TS-W303/</t>
  </si>
  <si>
    <t>http://ipmatika.ru/upload/iblock/070/TS-W303A.png</t>
  </si>
  <si>
    <t>https://ipmatika.kz/products/tsifrovaya-konferents-sistema-itc-serii-ts-03/TS-W303A/</t>
  </si>
  <si>
    <t>http://ipmatika.ru/upload/iblock/332/TS-W303D.jpg</t>
  </si>
  <si>
    <t>https://ipmatika.kz/products/tsifrovaya-konferents-sistema-itc-serii-ts-03/TS-W303D/</t>
  </si>
  <si>
    <t>http://ipmatika.ru/upload/iblock/8a0/TS-W303D.jpg</t>
  </si>
  <si>
    <t>https://ipmatika.kz/products/tsifrovaya-konferents-sistema-itc-serii-ts-03/TS-W303DA/</t>
  </si>
  <si>
    <t>http://ipmatika.ru/upload/iblock/c08/TS-W310.jpg</t>
  </si>
  <si>
    <t>http://ipmatika.ru/upload/iblock/8f5/TS-W310.jpg</t>
  </si>
  <si>
    <t>http://ipmatika.ru/upload/iblock/9c0/TS-W310D.jpg</t>
  </si>
  <si>
    <t>http://ipmatika.ru/upload/iblock/794/TS-W310D.jpg</t>
  </si>
  <si>
    <t>http://ipmatika.ru/upload/iblock/aaa/w8ox3kdnh1mygy0t4n0m28yup6gwfl2m/TS-0212.jpg</t>
  </si>
  <si>
    <t>http://ipmatika.ru/upload/iblock/0fc/4wko61qqcm4jwwfec37ftb0kxg8kqrmj/TS-0212A.jpg</t>
  </si>
  <si>
    <t>http://ipmatika.ru/upload/iblock/4bc/TS-0202.jpg</t>
  </si>
  <si>
    <t>https://ipmatika.kz/products/tsifrovaya-konferents-sistema-serii-ts-02/TS-0202/</t>
  </si>
  <si>
    <t>http://ipmatika.ru/upload/iblock/d62/TS-0202D.jpg</t>
  </si>
  <si>
    <t>http://ipmatika.ru/upload/iblock/761/TS-0202DA.jpg</t>
  </si>
  <si>
    <t>https://ipmatika.kz/products/tsifrovaya-konferents-sistema-serii-ts-02/TS-0202A/</t>
  </si>
  <si>
    <t>http://ipmatika.ru/upload/iblock/71b/TS-0202A.jpg</t>
  </si>
  <si>
    <t>http://ipmatika.ru/upload/iblock/cb5/TS-0205.jpg</t>
  </si>
  <si>
    <t>https://ipmatika.kz/products/tsifrovaya-konferents-sistema-serii-ts-02/TS-0205/</t>
  </si>
  <si>
    <t>http://ipmatika.ru/upload/iblock/259/TS-0205D.jpg</t>
  </si>
  <si>
    <t>http://ipmatika.ru/upload/iblock/770/TS-0205DA_01.jpg</t>
  </si>
  <si>
    <t>https://ipmatika.kz/products/tsifrovaya-konferents-sistema-serii-ts-02/TS-0205%C0/</t>
  </si>
  <si>
    <t>http://ipmatika.ru/upload/iblock/c0e/TS-0205A.jpg</t>
  </si>
  <si>
    <t>http://ipmatika.ru/upload/iblock/e98/TS-0221.jpg</t>
  </si>
  <si>
    <t>https://ipmatika.kz/products/tsifrovaya-konferents-sistema-serii-ts-02/TS-0221/</t>
  </si>
  <si>
    <t>http://ipmatika.ru/upload/iblock/092/pf8b2am73etj7yfsjhgnmgdwlemhsf3r/TS-0223A_01.jpg</t>
  </si>
  <si>
    <t>https://ipmatika.kz/products/tsifrovaya-konferents-sistema-serii-ts-02/TS-0223%C0/</t>
  </si>
  <si>
    <t>http://ipmatika.ru/upload/iblock/f08/TS-05D%20TS-10D%20%20TS-20D%20TS-50D%20TS-100D%20TS-02DM%20%20TS-02D%20TS-02M%20TS-003DR%20TS-003DRM.jpg</t>
  </si>
  <si>
    <t>https://ipmatika.kz/products/tsifrovaya-konferents-sistema-serii-ts-02/</t>
  </si>
  <si>
    <t>EOL. Под заказ</t>
  </si>
  <si>
    <t>http://ipmatika.ru/upload/iblock/c04/TS-02DM.jpg</t>
  </si>
  <si>
    <t>https://ipmatika.kz/products/tsifrovaya-konferents-sistema-serii-ts-02/TS-02DM/</t>
  </si>
  <si>
    <t>http://ipmatika.ru/upload/iblock/d9a/TS-02L.jpg</t>
  </si>
  <si>
    <t>https://ipmatika.kz/products/tsifrovaya-konferents-sistema-serii-ts-06/TS-02L/</t>
  </si>
  <si>
    <t>http://ipmatika.ru/upload/iblock/eb9/TS-02M_2.png</t>
  </si>
  <si>
    <t>https://ipmatika.kz/products/tsifrovaya-konferents-sistema-serii-ts-02/TS-02M/</t>
  </si>
  <si>
    <t>http://ipmatika.ru/upload/iblock/c1d/TS-02T.png</t>
  </si>
  <si>
    <t>https://ipmatika.kz/products/tsifrovaya-konferents-sistema-serii-ts-06/TS-02T/</t>
  </si>
  <si>
    <t>http://ipmatika.ru/upload/iblock/d63/TS-0306.png</t>
  </si>
  <si>
    <t>https://ipmatika.kz/products/tsifrovaya-konferents-sistema-serii-ts-w100/TS-0306/</t>
  </si>
  <si>
    <t>http://ipmatika.ru/upload/iblock/ef8/TS-0306A.png</t>
  </si>
  <si>
    <t>https://ipmatika.kz/products/tsifrovaya-konferents-sistema-serii-ts-w100/TS-0306A/</t>
  </si>
  <si>
    <t>http://ipmatika.ru/upload/iblock/80a/TS-05D.jpg</t>
  </si>
  <si>
    <t>https://ipmatika.kz/products/tsifrovaya-konferents-sistema-serii-ts-02/TS-05D/</t>
  </si>
  <si>
    <t>http://ipmatika.ru/upload/iblock/111/TS-05L.jpeg</t>
  </si>
  <si>
    <t>https://ipmatika.kz/products/tsifrovaya-konferents-sistema-serii-ts-06/TS-05L/</t>
  </si>
  <si>
    <t>http://ipmatika.ru/upload/iblock/004/TS-02T.png</t>
  </si>
  <si>
    <t>https://ipmatika.kz/products/tsifrovaya-konferents-sistema-serii-ts-06/TS-05T/</t>
  </si>
  <si>
    <t>http://ipmatika.ru/upload/iblock/2ad/TS-0602.jpg</t>
  </si>
  <si>
    <t>https://ipmatika.kz/products/tsifrovaya-konferents-sistema-serii-ts-06/TS-0602/</t>
  </si>
  <si>
    <t>http://ipmatika.ru/upload/iblock/4ee/TS-0602A.jpg</t>
  </si>
  <si>
    <t>https://ipmatika.kz/products/tsifrovaya-konferents-sistema-serii-ts-06/TS-0602A/</t>
  </si>
  <si>
    <t>http://ipmatika.ru/upload/iblock/2a3/TS-0604M.jpg</t>
  </si>
  <si>
    <t>https://ipmatika.kz/products/tsifrovaya-konferents-sistema-serii-ts-06/TS-0604M/</t>
  </si>
  <si>
    <t>http://ipmatika.ru/upload/iblock/a58/TS-0604ME.jpg</t>
  </si>
  <si>
    <t>https://ipmatika.kz/products/tsifrovaya-konferents-sistema-serii-ts-06/TS-0604ME/</t>
  </si>
  <si>
    <t>http://ipmatika.ru/upload/iblock/a81/TS-0605M.jpg</t>
  </si>
  <si>
    <t>https://ipmatika.kz/products/tsifrovaya-konferents-sistema-serii-ts-06/TS-0605M/</t>
  </si>
  <si>
    <t>http://ipmatika.ru/upload/iblock/028/TS-0621.jpg</t>
  </si>
  <si>
    <t>https://ipmatika.kz/products/tsifrovaya-konferents-sistema-serii-ts-06/TS-0621/</t>
  </si>
  <si>
    <t>http://ipmatika.ru/upload/iblock/60e/TS-0621A.jpg</t>
  </si>
  <si>
    <t>https://ipmatika.kz/products/tsifrovaya-konferents-sistema-serii-ts-06/TS-0621A/</t>
  </si>
  <si>
    <t>http://ipmatika.ru/upload/iblock/2a7/TS-100D.jpg</t>
  </si>
  <si>
    <t>https://ipmatika.kz/products/tsifrovaya-konferents-sistema-serii-ts-02/TS-100D/</t>
  </si>
  <si>
    <t>http://ipmatika.ru/upload/iblock/ed3/TS-100L.jpeg</t>
  </si>
  <si>
    <t>https://ipmatika.kz/products/tsifrovaya-konferents-sistema-serii-ts-06/TS-100L/</t>
  </si>
  <si>
    <t>http://ipmatika.ru/upload/iblock/e08/TS-10D.jpeg</t>
  </si>
  <si>
    <t>https://ipmatika.kz/products/tsifrovaya-konferents-sistema-serii-ts-02/TS-10D/</t>
  </si>
  <si>
    <t>http://ipmatika.ru/upload/iblock/a52/TS-10L.jpeg</t>
  </si>
  <si>
    <t>https://ipmatika.kz/products/tsifrovaya-konferents-sistema-serii-ts-06/TS-10L/</t>
  </si>
  <si>
    <t>http://ipmatika.ru/upload/iblock/f93/TS-20D.jpeg</t>
  </si>
  <si>
    <t>https://ipmatika.kz/products/tsifrovaya-konferents-sistema-serii-ts-02/TS-20D/</t>
  </si>
  <si>
    <t>http://ipmatika.ru/upload/iblock/fb3/TS-20L.png</t>
  </si>
  <si>
    <t>https://ipmatika.kz/products/tsifrovaya-konferents-sistema-serii-ts-06/TS-20L/</t>
  </si>
  <si>
    <t>http://ipmatika.ru/upload/iblock/98b/TS-50D.jpg</t>
  </si>
  <si>
    <t>https://ipmatika.kz/products/tsifrovaya-konferents-sistema-serii-ts-02/TS-50D/</t>
  </si>
  <si>
    <t>http://ipmatika.ru/upload/iblock/505/TS-50L.jpeg</t>
  </si>
  <si>
    <t>https://ipmatika.kz/products/tsifrovaya-konferents-sistema-serii-ts-06/TS-50L/</t>
  </si>
  <si>
    <t>http://ipmatika.ru/upload/iblock/3fe/T-511C.jpg</t>
  </si>
  <si>
    <t>https://ipmatika.kz/products/mikrofony-provodnye/T-511C/</t>
  </si>
  <si>
    <t>http://ipmatika.ru/upload/iblock/84c/T-521A.jpg</t>
  </si>
  <si>
    <t>https://ipmatika.kz/products/mikrofony-provodnye/T-521A/</t>
  </si>
  <si>
    <t>http://ipmatika.ru/upload/iblock/086/vc5lcr0s1nlivq2lfsuza8w3qqremrlj/T-540.png</t>
  </si>
  <si>
    <t>https://ipmatika.kz/products/mikrofony-provodnye/T-540/</t>
  </si>
  <si>
    <t>http://ipmatika.ru/upload/iblock/1ca/T-621A.jpg</t>
  </si>
  <si>
    <t>https://ipmatika.kz/products/mikrofony-provodnye/T-621A/</t>
  </si>
  <si>
    <t>http://ipmatika.ru/upload/iblock/3ee/f97er1wjxm6w67hlxaklqnasct2oz0xh/T-6236_2.png</t>
  </si>
  <si>
    <t>https://ipmatika.kz/products/mikrofony-provodnye/T-6236/</t>
  </si>
  <si>
    <t>http://ipmatika.ru/upload/iblock/58e/mxrs4ejrfxtc107tqsyjldg0otplafh3/T-6236BM_1.png</t>
  </si>
  <si>
    <t>https://ipmatika.kz/products/mikrofony-provodnye/T-6236BM/</t>
  </si>
  <si>
    <t>http://ipmatika.ru/upload/iblock/386/trcl13aw89gzc1zy1cua8iu451omcd1x/TK-200.jpg</t>
  </si>
  <si>
    <t>https://ipmatika.kz/products/mikrofony-provodnye/TK-200/</t>
  </si>
  <si>
    <t>http://ipmatika.ru/upload/iblock/819/TK-300.jpg</t>
  </si>
  <si>
    <t>https://ipmatika.kz/products/mikrofony-provodnye/TK-300/</t>
  </si>
  <si>
    <t>http://ipmatika.ru/upload/iblock/265/w2el9ymp7dfr67etefcspcdv7norw77v/TS-301DM.png</t>
  </si>
  <si>
    <t>https://ipmatika.kz/products/mikrofony-provodnye/TS-301DM/</t>
  </si>
  <si>
    <t>http://ipmatika.ru/upload/iblock/6d3/1wkre24coj3t5iy6rvgxwl41i8jwz2xe/TS-302DM.png</t>
  </si>
  <si>
    <t>https://ipmatika.kz/products/mikrofony-provodnye/TS-302DM/</t>
  </si>
  <si>
    <t>http://ipmatika.ru/upload/iblock/614/erl8fsd31xnu4qmsaomhb83p23dzmc48/TS-304DM.png</t>
  </si>
  <si>
    <t>https://ipmatika.kz/products/mikrofony-provodnye/TS-304DM/</t>
  </si>
  <si>
    <t>http://ipmatika.ru/upload/iblock/7ab/8a2wgvjtrhnt0ntir5rwpdvfv4ca1vj5/TS-316M.png</t>
  </si>
  <si>
    <t>https://ipmatika.kz/products/mikrofony-provodnye/TS-316M/</t>
  </si>
  <si>
    <t>http://ipmatika.ru/upload/iblock/40d/TS-331.jpg</t>
  </si>
  <si>
    <t>https://ipmatika.kz/products/mikrofony-provodnye/TS-331/</t>
  </si>
  <si>
    <t>http://ipmatika.ru/upload/iblock/dbf/n5k6xs70rtpa135kd657avv0el2aknrh/TS-336USB.png</t>
  </si>
  <si>
    <t>https://ipmatika.kz/products/mikrofony-provodnye/TS-336USB/</t>
  </si>
  <si>
    <t>https://ipmatika.kz/products/mikrofony-provodnye/TS-337/</t>
  </si>
  <si>
    <t>http://ipmatika.ru/upload/iblock/e09/TS-338.jpg</t>
  </si>
  <si>
    <t>https://ipmatika.kz/products/mikrofony-provodnye/TS-338/</t>
  </si>
  <si>
    <t>http://ipmatika.ru/upload/iblock/862/jtewb7naz606pp5cbdh9kd1d7lb8jhkz/TS-338USB.png</t>
  </si>
  <si>
    <t>https://ipmatika.kz/products/mikrofony-provodnye/TS-338USB/</t>
  </si>
  <si>
    <t>http://ipmatika.ru/upload/iblock/fe3/4ak4h8krc3kdgeafd5ira18vi3jzvve2/TS-340VL_01.jpg</t>
  </si>
  <si>
    <t>https://ipmatika.kz/products/mikrofony-provodnye/TS%20-340VL/</t>
  </si>
  <si>
    <t>http://ipmatika.ru/upload/iblock/193/ulyiubn0a8fnhl9behxkrcms41fuud4x/TS-548MD.png</t>
  </si>
  <si>
    <t>https://ipmatika.kz/products/mikrofony-provodnye/TS-548MD/</t>
  </si>
  <si>
    <t>http://ipmatika.ru/upload/iblock/489/g7vjkhnta25qck8wbvtn25uz1vmhzzw4/itc_ts-549m-1000x800_1.jpg</t>
  </si>
  <si>
    <t>https://ipmatika.kz/products/mikrofony-provodnye/TS-549M/</t>
  </si>
  <si>
    <t>https://ipmatika.kz/products/akusticheskie-sistemy/KS-12A35/</t>
  </si>
  <si>
    <t>http://ipmatika.ru/upload/iblock/20a/LA-112H.jpg</t>
  </si>
  <si>
    <t>https://ipmatika.kz/products/akusticheskie-sistemy/LA-112H/</t>
  </si>
  <si>
    <t>http://ipmatika.ru/upload/iblock/e61/LA-1180.jpg</t>
  </si>
  <si>
    <t>https://ipmatika.kz/products/akusticheskie-sistemy/LA-1180/</t>
  </si>
  <si>
    <t>http://ipmatika.ru/upload/iblock/8cb/LA-2100K-LA-1180K.jpg</t>
  </si>
  <si>
    <t>https://ipmatika.kz/products/akusticheskie-sistemy/LA-1180K/</t>
  </si>
  <si>
    <t>http://ipmatika.ru/upload/iblock/8e9/LA-118H.jpg</t>
  </si>
  <si>
    <t>https://ipmatika.kz/products/akusticheskie-sistemy/LA-118H/</t>
  </si>
  <si>
    <t>http://ipmatika.ru/upload/iblock/1e5/LA-1200.jpg</t>
  </si>
  <si>
    <t>https://ipmatika.kz/products/akusticheskie-sistemy/LA-1200/</t>
  </si>
  <si>
    <t>http://ipmatika.ru/upload/iblock/db1/LA-2100.jpg</t>
  </si>
  <si>
    <t>https://ipmatika.kz/products/akusticheskie-sistemy/LA-2100/</t>
  </si>
  <si>
    <t>http://ipmatika.ru/upload/iblock/a5f/LA-2100K-LA-1180K.jpg</t>
  </si>
  <si>
    <t>https://ipmatika.kz/products/akusticheskie-sistemy/LA-2100K/</t>
  </si>
  <si>
    <t>http://ipmatika.ru/upload/iblock/8db/LA-2120.jpg</t>
  </si>
  <si>
    <t>https://ipmatika.kz/products/akusticheskie-sistemy/LA-2120/</t>
  </si>
  <si>
    <t>http://ipmatika.ru/upload/iblock/7cf/LA-2180.jpg</t>
  </si>
  <si>
    <t>https://ipmatika.kz/products/akusticheskie-sistemy/LA-2180/</t>
  </si>
  <si>
    <t>http://ipmatika.ru/upload/iblock/0ef/LA-2650.jpg</t>
  </si>
  <si>
    <t>https://ipmatika.kz/products/akusticheskie-sistemy/LA-2650/</t>
  </si>
  <si>
    <t>http://ipmatika.ru/upload/iblock/e1c/LA-2800K.jpg</t>
  </si>
  <si>
    <t>https://ipmatika.kz/products/akusticheskie-sistemy/LA-2800K/</t>
  </si>
  <si>
    <t>https://ipmatika.kz/products/aksessuary-dlya-professionalnykh-audio-sistem/TS-01A/</t>
  </si>
  <si>
    <t>http://ipmatika.ru/upload/iblock/eb7/T-205DT.png</t>
  </si>
  <si>
    <t>https://ipmatika.kz/products/oborudovanie-itc-s-podderzhkoy-protokola-dante-/T-205DT/</t>
  </si>
  <si>
    <t>http://ipmatika.ru/upload/iblock/33c/T-206CK.png</t>
  </si>
  <si>
    <t>https://ipmatika.kz/products/akusticheskie-sistemy/T-206CK/</t>
  </si>
  <si>
    <t>http://ipmatika.ru/upload/iblock/fc6/T-206DT.png</t>
  </si>
  <si>
    <t>https://ipmatika.kz/products/oborudovanie-itc-s-podderzhkoy-protokola-dante-/T-206DT/</t>
  </si>
  <si>
    <t>http://ipmatika.ru/upload/iblock/c39/TM-10%20TM-12%20TM-15.jpg</t>
  </si>
  <si>
    <t>https://ipmatika.kz/products/akusticheskie-sistemy/TM-10/</t>
  </si>
  <si>
    <t>http://ipmatika.ru/upload/iblock/21f/TM-10%20TM-12%20TM-15.jpg</t>
  </si>
  <si>
    <t>https://ipmatika.kz/products/akusticheskie-sistemy/TM-12/</t>
  </si>
  <si>
    <t>http://ipmatika.ru/upload/iblock/369/TM-10%20TM-12%20TM-15.jpg</t>
  </si>
  <si>
    <t>https://ipmatika.kz/products/akusticheskie-sistemy/TM-15/</t>
  </si>
  <si>
    <t>http://ipmatika.ru/upload/iblock/c17/TS-01A.jpg</t>
  </si>
  <si>
    <t>http://ipmatika.ru/upload/iblock/12f/TS-01AD.jpg</t>
  </si>
  <si>
    <t>https://ipmatika.kz/products/aksessuary-dlya-professionalnykh-audio-sistem/TS-01AD/</t>
  </si>
  <si>
    <t>http://ipmatika.ru/upload/iblock/91b/TS-01C.jpg</t>
  </si>
  <si>
    <t>https://ipmatika.kz/products/aksessuary-dlya-professionalnykh-audio-sistem/TS-01C/</t>
  </si>
  <si>
    <t>http://ipmatika.ru/upload/iblock/887/TS-01E.jpg</t>
  </si>
  <si>
    <t>https://ipmatika.kz/products/aksessuary-dlya-professionalnykh-audio-sistem/TS-01E/</t>
  </si>
  <si>
    <t>http://ipmatika.ru/upload/iblock/6c7/TS-02A.jpg</t>
  </si>
  <si>
    <t>https://ipmatika.kz/products/aksessuary-dlya-professionalnykh-audio-sistem/TS-02A/</t>
  </si>
  <si>
    <t>http://ipmatika.ru/upload/iblock/033/TS-02B.jpg</t>
  </si>
  <si>
    <t>https://ipmatika.kz/products/aksessuary-dlya-professionalnykh-audio-sistem/TS-02B/</t>
  </si>
  <si>
    <t>http://ipmatika.ru/upload/iblock/430/TS-108R.jpg</t>
  </si>
  <si>
    <t>https://ipmatika.kz/products/akusticheskie-sistemy/TS-108R/</t>
  </si>
  <si>
    <t>http://ipmatika.ru/upload/iblock/42d/TS-1203B.jpg</t>
  </si>
  <si>
    <t>https://ipmatika.kz/products/akusticheskie-sistemy/TS-1203B/</t>
  </si>
  <si>
    <t>http://ipmatika.ru/upload/iblock/cc1/TS-1203C.png</t>
  </si>
  <si>
    <t>https://ipmatika.kz/products/akusticheskie-sistemy/TS-1203C/</t>
  </si>
  <si>
    <t>http://ipmatika.ru/upload/iblock/75f/TS-1203H.jpg</t>
  </si>
  <si>
    <t>https://ipmatika.kz/products/akusticheskie-sistemy/TS-1203H/</t>
  </si>
  <si>
    <t>http://ipmatika.ru/upload/iblock/4ad/TS-208R.jpg</t>
  </si>
  <si>
    <t>https://ipmatika.kz/products/akusticheskie-sistemy/TS-208R/</t>
  </si>
  <si>
    <t>http://ipmatika.ru/upload/iblock/fd9/TS-2H.jpg</t>
  </si>
  <si>
    <t>https://ipmatika.kz/products/akusticheskie-sistemy/TS-2H/</t>
  </si>
  <si>
    <t>http://ipmatika.ru/upload/iblock/ba0/TS-3H.jpg</t>
  </si>
  <si>
    <t>https://ipmatika.kz/products/akusticheskie-sistemy/TS-3H/</t>
  </si>
  <si>
    <t>http://ipmatika.ru/upload/iblock/110/TS-403HB.jpg</t>
  </si>
  <si>
    <t>https://ipmatika.kz/products/akusticheskie-sistemy/TS-403HB/</t>
  </si>
  <si>
    <t>http://ipmatika.ru/upload/iblock/5d3/TS-403HW_2.jpg</t>
  </si>
  <si>
    <t>https://ipmatika.kz/products/akusticheskie-sistemy/TS-403HW/</t>
  </si>
  <si>
    <t>http://ipmatika.ru/upload/iblock/b8c/TS-405HB.jpg</t>
  </si>
  <si>
    <t>https://ipmatika.kz/products/akusticheskie-sistemy/TS-405HB/</t>
  </si>
  <si>
    <t>http://ipmatika.ru/upload/iblock/090/TS-608A.jpg</t>
  </si>
  <si>
    <t>https://ipmatika.kz/products/akusticheskie-sistemy/TS-508/</t>
  </si>
  <si>
    <t>http://ipmatika.ru/upload/iblock/077/TS-510_512_515.jpeg</t>
  </si>
  <si>
    <t>https://ipmatika.kz/products/akusticheskie-sistemy/TS-510/</t>
  </si>
  <si>
    <t>http://ipmatika.ru/upload/iblock/86b/TS-510_512_515.jpeg</t>
  </si>
  <si>
    <t>https://ipmatika.kz/products/akusticheskie-sistemy/TS-512/</t>
  </si>
  <si>
    <t>http://ipmatika.ru/upload/iblock/e96/TS-510_512_515.jpeg</t>
  </si>
  <si>
    <t>https://ipmatika.kz/products/akusticheskie-sistemy/TS-515/</t>
  </si>
  <si>
    <t>http://ipmatika.ru/upload/iblock/6c0/TS-603B%20%281%29.jpg</t>
  </si>
  <si>
    <t>https://ipmatika.kz/products/akusticheskie-sistemy/TS-603B/</t>
  </si>
  <si>
    <t>http://ipmatika.ru/upload/iblock/f38/TS-603C.png</t>
  </si>
  <si>
    <t>https://ipmatika.kz/products/akusticheskie-sistemy/TS-603C/</t>
  </si>
  <si>
    <t>http://ipmatika.ru/upload/iblock/bad/TS-603H.jpg</t>
  </si>
  <si>
    <t>https://ipmatika.kz/products/akusticheskie-sistemy/TS-603H/</t>
  </si>
  <si>
    <t>http://ipmatika.ru/upload/iblock/e5a/TS-605H.jpg</t>
  </si>
  <si>
    <t>https://ipmatika.kz/products/akusticheskie-sistemy/TS-605H/</t>
  </si>
  <si>
    <t>http://ipmatika.ru/upload/iblock/10c/TS-605T.png</t>
  </si>
  <si>
    <t>https://ipmatika.kz/products/akusticheskie-sistemy/TS-605T/</t>
  </si>
  <si>
    <t>http://ipmatika.ru/upload/iblock/cce/TS-605TB_1.jpg</t>
  </si>
  <si>
    <t>https://ipmatika.kz/products/akusticheskie-sistemy/TS-605TB/</t>
  </si>
  <si>
    <t>http://ipmatika.ru/upload/iblock/677/TS-605Y.png</t>
  </si>
  <si>
    <t>https://ipmatika.kz/products/akusticheskie-sistemy/TS-605Y/</t>
  </si>
  <si>
    <t>http://ipmatika.ru/upload/iblock/2a3/TS-605YB_1.jpg</t>
  </si>
  <si>
    <t>https://ipmatika.kz/products/akusticheskie-sistemy/TS-605YB/</t>
  </si>
  <si>
    <t>http://ipmatika.ru/upload/iblock/53d/TS-606H-TS-608H.jpg</t>
  </si>
  <si>
    <t>https://ipmatika.kz/products/akusticheskie-sistemy/TS-606H/</t>
  </si>
  <si>
    <t>http://ipmatika.ru/upload/iblock/874/TS-608%20TS-610%20TS-612%20TS-615.jpg</t>
  </si>
  <si>
    <t>https://ipmatika.kz/products/akusticheskie-sistemy/TS-608/</t>
  </si>
  <si>
    <t>http://ipmatika.ru/upload/iblock/b63/TS-608A.jpg</t>
  </si>
  <si>
    <t>https://ipmatika.kz/products/akusticheskie-sistemy/TS-608A/</t>
  </si>
  <si>
    <t>http://ipmatika.ru/upload/iblock/b7d/TS-606H-TS-608H.jpg</t>
  </si>
  <si>
    <t>https://ipmatika.kz/products/akusticheskie-sistemy/TS-608H/</t>
  </si>
  <si>
    <t>http://ipmatika.ru/upload/iblock/518/TS-608%20TS-610%20TS-612TS-615.jpg</t>
  </si>
  <si>
    <t>https://ipmatika.kz/products/akusticheskie-sistemy/TS-610/</t>
  </si>
  <si>
    <t>http://ipmatika.ru/upload/iblock/df0/0niiid8g8i4qt6ygrpm1g71lo8eicno2/TS-608%20TS-610%20TS-612TS-615.jpg</t>
  </si>
  <si>
    <t>https://ipmatika.kz/products/oborudovanie-itc-s-podderzhkoy-protokola-dante-/TS-610DT/</t>
  </si>
  <si>
    <t>http://ipmatika.ru/upload/iblock/4d4/TS-610P%20TS-612P%20TS-615P.jpg</t>
  </si>
  <si>
    <t>https://ipmatika.kz/products/akusticheskie-sistemy/TS-610P/</t>
  </si>
  <si>
    <t>http://ipmatika.ru/upload/iblock/4bd/TS-610T-TS-612T-TS-615T.jpg</t>
  </si>
  <si>
    <t>https://ipmatika.kz/products/akusticheskie-sistemy/TS-610T/</t>
  </si>
  <si>
    <t>http://ipmatika.ru/upload/iblock/326/TS-608%20TS-610%20TS-612%20TS-615.jpg</t>
  </si>
  <si>
    <t>https://ipmatika.kz/products/akusticheskie-sistemy/TS-612/</t>
  </si>
  <si>
    <t>http://ipmatika.ru/upload/iblock/472/TS-610P%20TS-612P%20TS-615P.jpg</t>
  </si>
  <si>
    <t>https://ipmatika.kz/products/akusticheskie-sistemy/TS-612P/</t>
  </si>
  <si>
    <t>http://ipmatika.ru/upload/iblock/0c1/TS-610T-TS-612T-TS-615T.jpg</t>
  </si>
  <si>
    <t>https://ipmatika.kz/products/akusticheskie-sistemy/TS-612T/</t>
  </si>
  <si>
    <t>http://ipmatika.ru/upload/iblock/dba/TS-608%20TS-610%20TS-612TS-615.jpg</t>
  </si>
  <si>
    <t>https://ipmatika.kz/products/akusticheskie-sistemy/TS-615/</t>
  </si>
  <si>
    <t>http://ipmatika.ru/upload/iblock/ff9/TS-610P%20TS-612P%20TS-615P.jpg</t>
  </si>
  <si>
    <t>https://ipmatika.kz/products/akusticheskie-sistemy/TS-615P/</t>
  </si>
  <si>
    <t>http://ipmatika.ru/upload/iblock/d50/TS-615S.jpg</t>
  </si>
  <si>
    <t>https://ipmatika.kz/products/akusticheskie-sistemy/TS-615S/</t>
  </si>
  <si>
    <t>http://ipmatika.ru/upload/iblock/a94/TS-610T-TS-612T-TS-615T.jpg</t>
  </si>
  <si>
    <t>https://ipmatika.kz/products/akusticheskie-sistemy/TS-615T/</t>
  </si>
  <si>
    <t>http://ipmatika.ru/upload/iblock/0af/TS-618S.jpg</t>
  </si>
  <si>
    <t>https://ipmatika.kz/products/akusticheskie-sistemy/TS-618S/</t>
  </si>
  <si>
    <t>http://ipmatika.ru/upload/iblock/7a7/TS-628S.jpg</t>
  </si>
  <si>
    <t>https://ipmatika.kz/products/akusticheskie-sistemy/TS-628S/</t>
  </si>
  <si>
    <t>http://ipmatika.ru/upload/iblock/979/TS-803C.jpg</t>
  </si>
  <si>
    <t>https://ipmatika.kz/products/akusticheskie-sistemy/TS-803C/</t>
  </si>
  <si>
    <t>http://ipmatika.ru/upload/iblock/4cc/TS-803H.jpg</t>
  </si>
  <si>
    <t>https://ipmatika.kz/products/akusticheskie-sistemy/TS-803H/</t>
  </si>
  <si>
    <t>http://ipmatika.ru/upload/iblock/be7/TS-818S.jpg</t>
  </si>
  <si>
    <t>https://ipmatika.kz/products/akusticheskie-sistemy/TS-818S/</t>
  </si>
  <si>
    <t>http://ipmatika.ru/upload/iblock/a28/TS-828S.jpg</t>
  </si>
  <si>
    <t>https://ipmatika.kz/products/akusticheskie-sistemy/TS-828S/</t>
  </si>
  <si>
    <t>http://ipmatika.ru/upload/iblock/88b/T-521CF_0.png</t>
  </si>
  <si>
    <t>https://ipmatika.kz/products/aksessuary-dlya-radio-mikrofonnykh-sistem/T-521CF/</t>
  </si>
  <si>
    <t>http://ipmatika.ru/upload/iblock/5bf/T-521UH_2.png</t>
  </si>
  <si>
    <t>https://ipmatika.kz/products/dvukhkanalnye-radio-mikrofonnye-sistemy/T-521UH/</t>
  </si>
  <si>
    <t>http://ipmatika.ru/upload/iblock/edd/T-521UL_2.png</t>
  </si>
  <si>
    <t>https://ipmatika.kz/products/dvukhkanalnye-radio-mikrofonnye-sistemy/T-521UL/</t>
  </si>
  <si>
    <t>http://ipmatika.ru/upload/iblock/822/T-521US_2.png</t>
  </si>
  <si>
    <t>https://ipmatika.kz/products/dvukhkanalnye-radio-mikrofonnye-sistemy/T-521US/</t>
  </si>
  <si>
    <t>http://ipmatika.ru/upload/iblock/756/T-521UT_2.png</t>
  </si>
  <si>
    <t>https://ipmatika.kz/products/dvukhkanalnye-radio-mikrofonnye-sistemy/T-521UT/</t>
  </si>
  <si>
    <t>http://ipmatika.ru/upload/iblock/5e2/T-521UV_2.png</t>
  </si>
  <si>
    <t>https://ipmatika.kz/products/dvukhkanalnye-radio-mikrofonnye-sistemy/T-521UV/</t>
  </si>
  <si>
    <t>http://ipmatika.ru/upload/iblock/0b3/T-521UW_2.png</t>
  </si>
  <si>
    <t>https://ipmatika.kz/products/dvukhkanalnye-radio-mikrofonnye-sistemy/T-521UW/</t>
  </si>
  <si>
    <t>http://ipmatika.ru/upload/iblock/7bf/T-522A-1.jpg</t>
  </si>
  <si>
    <t>https://ipmatika.kz/products/aksessuary-dlya-radio-mikrofonnykh-sistem/T-522A/</t>
  </si>
  <si>
    <t>http://ipmatika.ru/upload/iblock/e4d/T-522B.jpg</t>
  </si>
  <si>
    <t>https://ipmatika.kz/products/aksessuary-dlya-radio-mikrofonnykh-sistem/T-522B/</t>
  </si>
  <si>
    <t>http://ipmatika.ru/upload/iblock/711/T-522FD_%D0%BD%D0%BE%D0%B2.jpg</t>
  </si>
  <si>
    <t>https://ipmatika.kz/products/aksessuary-dlya-radio-mikrofonnykh-sistem/T-522FD/</t>
  </si>
  <si>
    <t>http://ipmatika.ru/upload/iblock/38c/T-522S.jpg</t>
  </si>
  <si>
    <t>https://ipmatika.kz/products/aksessuary-dlya-radio-mikrofonnykh-sistem/T-522S/</t>
  </si>
  <si>
    <t>http://ipmatika.ru/upload/iblock/4c4/T-530A_2.png</t>
  </si>
  <si>
    <t>https://ipmatika.kz/products/odnokanalnye-radio-mikrofonnye-sistemy/T-530A/</t>
  </si>
  <si>
    <t>http://ipmatika.ru/upload/iblock/47e/T-530B_2.png</t>
  </si>
  <si>
    <t>https://ipmatika.kz/products/odnokanalnye-radio-mikrofonnye-sistemy/T-530B/</t>
  </si>
  <si>
    <t>http://ipmatika.ru/upload/iblock/8bb/T-530C_2.png</t>
  </si>
  <si>
    <t>https://ipmatika.kz/products/odnokanalnye-radio-mikrofonnye-sistemy/T-530C/</t>
  </si>
  <si>
    <t>https://ipmatika.kz/products/servery-upravleniya-bezbumazhnoy-konferents-sistemy/TS-8300%20WS/</t>
  </si>
  <si>
    <t>http://ipmatika.ru/upload/iblock/192/TS-8304%20B1_foto.png</t>
  </si>
  <si>
    <t>https://ipmatika.kz/products/terminaly-bezbumazhnoy-konferents-sistemy/TS-8304B1/</t>
  </si>
  <si>
    <t>http://ipmatika.ru/upload/iblock/676/TS-8304%20B1_foto.png</t>
  </si>
  <si>
    <t>https://ipmatika.kz/products/terminaly-bezbumazhnoy-konferents-sistemy/TS-8304B2/</t>
  </si>
  <si>
    <t>https://ipmatika.kz/products/servery-upravleniya-bezbumazhnoy-konferents-sistemy/TS-8308/</t>
  </si>
  <si>
    <t>http://ipmatika.ru/upload/iblock/cff/TS-01F_1.jpg</t>
  </si>
  <si>
    <t>https://ipmatika.kz/products/sistema-sinkhronnogo-perevoda-serii-ts-067/TS-01F/</t>
  </si>
  <si>
    <t>http://ipmatika.ru/upload/iblock/845/wxl4uf14149yenb1cur1er7oefyl1zb5/TS-0370H-16.png</t>
  </si>
  <si>
    <t>https://ipmatika.kz/products/sistema-sinkhronnogo-perevoda-itc-serii-ts-0370/TS-0370H-16/</t>
  </si>
  <si>
    <t>http://ipmatika.ru/upload/iblock/daa/y95nod3o00g0nfpgbuj74qqzsngh3olt/TS-0370H-8.png</t>
  </si>
  <si>
    <t>https://ipmatika.kz/products/sistema-sinkhronnogo-perevoda-itc-serii-ts-0370/TS-0370H-8/</t>
  </si>
  <si>
    <t>http://ipmatika.ru/upload/iblock/1f2/kufslg7p4dolo062o6s54ye3ya2chwkj/TS-0370HC.png</t>
  </si>
  <si>
    <t>https://ipmatika.kz/products/sistema-sinkhronnogo-perevoda-itc-serii-ts-0370/TS-0370HC/</t>
  </si>
  <si>
    <t>http://ipmatika.ru/upload/iblock/378/qqezwzy37k1r8ul5l6n7mqmxdor4g9wa/TS-0370HD.png</t>
  </si>
  <si>
    <t>https://ipmatika.kz/products/sistema-sinkhronnogo-perevoda-itc-serii-ts-0370/TS-0370HD/</t>
  </si>
  <si>
    <t>http://ipmatika.ru/upload/iblock/500/ev5svncac35o9ge7g8gctgmjodkece3f/TS-0370HS.png</t>
  </si>
  <si>
    <t>https://ipmatika.kz/products/sistema-sinkhronnogo-perevoda-itc-serii-ts-0370/TS-0370HS/</t>
  </si>
  <si>
    <t>http://ipmatika.ru/upload/iblock/98e/TS-0370HY.png</t>
  </si>
  <si>
    <t>https://ipmatika.kz/products/sistema-sinkhronnogo-perevoda-itc-serii-ts-0370/TS-0370HY/</t>
  </si>
  <si>
    <t>http://ipmatika.ru/upload/iblock/06c/a4qp7jda8135mtqmauk8cj4oiyi965t9/TS-930_03.png</t>
  </si>
  <si>
    <t>https://ipmatika.kz/products/sistema-sinkhronnogo-perevoda-serii-ts-067/TS-930/</t>
  </si>
  <si>
    <t>http://ipmatika.ru/upload/iblock/5fd/a4hphf2q3ssdxucoxz2a2qg43rvk9nki/T-6412P_01.jpg</t>
  </si>
  <si>
    <t>https://ipmatika.kz/products/zvukovye-protsessory/TS-820/</t>
  </si>
  <si>
    <t>https://ipmatika.kz/products/usiliteli/TC-21000/</t>
  </si>
  <si>
    <t>https://ipmatika.kz/products/usiliteli/TC-21200/</t>
  </si>
  <si>
    <t>https://ipmatika.kz/products/usiliteli/TC-2200B/</t>
  </si>
  <si>
    <t>https://ipmatika.kz/products/usiliteli/TC-2350B/</t>
  </si>
  <si>
    <t>https://ipmatika.kz/products/usiliteli/TC-2500/</t>
  </si>
  <si>
    <t>https://ipmatika.kz/products/usiliteli/TC-2500B/</t>
  </si>
  <si>
    <t>https://ipmatika.kz/products/usiliteli/TC-2700/</t>
  </si>
  <si>
    <t>https://ipmatika.kz/products/usiliteli/TC-4200B/</t>
  </si>
  <si>
    <t>https://ipmatika.kz/products/usiliteli/TC-4350B/</t>
  </si>
  <si>
    <t>https://ipmatika.kz/products/usiliteli/TC-4500/</t>
  </si>
  <si>
    <t>https://ipmatika.kz/products/usiliteli/TC-4500B/</t>
  </si>
  <si>
    <t>https://ipmatika.kz/products/oborudovanie-itc-s-podderzhkoy-protokola-dante-/TC-4500DT/</t>
  </si>
  <si>
    <t>https://ipmatika.kz/products/usiliteli/TC-4700/</t>
  </si>
  <si>
    <t>https://ipmatika.kz/products/oborudovanie-itc-s-podderzhkoy-protokola-dante-/TC-4700DT/</t>
  </si>
  <si>
    <t>http://ipmatika.ru/upload/iblock/82a/TS-12PFX.jpg</t>
  </si>
  <si>
    <t>https://ipmatika.kz/products/mikshernye-pulty/TS-12PFX/</t>
  </si>
  <si>
    <t>http://ipmatika.ru/upload/iblock/7fc/TS-14PFX-4.jpg</t>
  </si>
  <si>
    <t>https://ipmatika.kz/products/mikshernye-pulty/TS-14PFX-4/</t>
  </si>
  <si>
    <t>http://ipmatika.ru/upload/iblock/a34/z73yu5ih5vtscr4xoupbv860l3l3i9x7/TS-16PD-4_1.jpg</t>
  </si>
  <si>
    <t>https://ipmatika.kz/products/mikshernye-pulty/TS-16PD-4/</t>
  </si>
  <si>
    <t>http://ipmatika.ru/upload/iblock/f38/TS-16PFX-4.jpg</t>
  </si>
  <si>
    <t>https://ipmatika.kz/products/mikshernye-pulty/TS-16PFX-4/</t>
  </si>
  <si>
    <t>http://ipmatika.ru/upload/iblock/8dc/oh9vvrddp0xj36fzpulqhc3bpeyh9u72/TS-2060W.png</t>
  </si>
  <si>
    <t>https://ipmatika.kz/products/usiliteli/TS-2060W/</t>
  </si>
  <si>
    <t>http://ipmatika.ru/upload/iblock/439/w1st4dnylq9iuox96bho5saio7r1gc49/TS-2120W.png</t>
  </si>
  <si>
    <t>https://ipmatika.kz/products/usiliteli/TS-2120W/</t>
  </si>
  <si>
    <t>http://ipmatika.ru/upload/iblock/d80/w1kvvau2i66r7s4l7my0peevj7jisyc6/TS-224D.png</t>
  </si>
  <si>
    <t>https://ipmatika.kz/products/zvukovye-protsessory/TS-224D/</t>
  </si>
  <si>
    <t>http://ipmatika.ru/upload/iblock/756/TS-234.jpg</t>
  </si>
  <si>
    <t>https://ipmatika.kz/products/zvukovye-protsessory/TS-234/</t>
  </si>
  <si>
    <t>http://ipmatika.ru/upload/iblock/29d/bv7geer271uacvmgytxn6e5nnujz4ahq/TS-24PD-12.png</t>
  </si>
  <si>
    <t>https://ipmatika.kz/products/mikshernye-pulty/TS-24PD-12/</t>
  </si>
  <si>
    <t>http://ipmatika.ru/upload/iblock/649/fbljix2lk15z63hq9f7nc84w7kvyoi86/TS-32PD-12.jpg</t>
  </si>
  <si>
    <t>https://ipmatika.kz/products/mikshernye-pulty/TS-32PD-12/</t>
  </si>
  <si>
    <t>http://ipmatika.ru/upload/iblock/871/TS-3400MIXD.jpeg</t>
  </si>
  <si>
    <t>https://ipmatika.kz/products/tsifrovaya-konferents-sistema-itc-serii-ts-03/TS-3400MIXD/</t>
  </si>
  <si>
    <t>http://ipmatika.ru/upload/iblock/10a/TS-200PI-TS-350PI-TS-500PI-TS-700PI-1.jpg</t>
  </si>
  <si>
    <t>https://ipmatika.kz/products/usiliteli/TS-350PI/</t>
  </si>
  <si>
    <t>http://ipmatika.ru/upload/iblock/90a/TS-4200PD%20TS-4350PD%20TS-4500PD.jpg</t>
  </si>
  <si>
    <t>https://ipmatika.kz/products/usiliteli/TS-4200PD/</t>
  </si>
  <si>
    <t>http://ipmatika.ru/upload/iblock/5af/TS-4200PD%20TS-4350PD%20TS-4500PD.jpg</t>
  </si>
  <si>
    <t>https://ipmatika.kz/products/usiliteli/TS-4500PD/</t>
  </si>
  <si>
    <t>http://ipmatika.ru/upload/iblock/0d6/TS-200PI-TS-350PI-TS-500PI-TS-700PI-1.jpg</t>
  </si>
  <si>
    <t>https://ipmatika.kz/products/usiliteli/TS-700PI/</t>
  </si>
  <si>
    <t>http://ipmatika.ru/upload/iblock/0ae/fkj1gcpz951ydzdmu14k6llugy3gn4k6/TS-8120S_1.png</t>
  </si>
  <si>
    <t>https://ipmatika.kz/products/usiliteli/TS-8120S/</t>
  </si>
  <si>
    <t>http://ipmatika.ru/upload/iblock/067/TS-820.jpg</t>
  </si>
  <si>
    <t>http://ipmatika.ru/upload/iblock/f23/TS-830.jpg</t>
  </si>
  <si>
    <t>https://ipmatika.kz/products/zvukovye-protsessory/TS-830/</t>
  </si>
  <si>
    <t>http://ipmatika.ru/upload/iblock/314/hsf6nn1k3ldedlcokeqr6fdh3oh4ydnl/TS-DP880_1.jpg</t>
  </si>
  <si>
    <t>https://ipmatika.kz/products/zvukovye-protsessory/TS-DP880/</t>
  </si>
  <si>
    <t>http://ipmatika.ru/upload/iblock/654/TS-P1212D.jpeg</t>
  </si>
  <si>
    <t>https://ipmatika.kz/products/oborudovanie-itc-s-podderzhkoy-protokola-dante-/TS-P1212D/</t>
  </si>
  <si>
    <t>http://ipmatika.ru/upload/iblock/75d/TS-P1616.jpg</t>
  </si>
  <si>
    <t>https://ipmatika.kz/products/zvukovye-protsessory/TS-P1616/</t>
  </si>
  <si>
    <t>http://ipmatika.ru/upload/iblock/1df/TS-P1616D.jpg</t>
  </si>
  <si>
    <t>https://ipmatika.kz/products/oborudovanie-itc-s-podderzhkoy-protokola-dante-/TS-P1616D/</t>
  </si>
  <si>
    <t>http://ipmatika.ru/upload/iblock/47b/TS-P880.jpg</t>
  </si>
  <si>
    <t>https://ipmatika.kz/products/zvukovye-protsessory/TS-P880/</t>
  </si>
  <si>
    <t>http://ipmatika.ru/upload/iblock/8d6/TS-P8802P.jpg</t>
  </si>
  <si>
    <t>https://ipmatika.kz/products/oborudovanie-itc-s-podderzhkoy-protokola-dante-/TS-P8802P/</t>
  </si>
  <si>
    <t>http://ipmatika.ru/upload/iblock/4db/TS-P8805N.jpg</t>
  </si>
  <si>
    <t>https://ipmatika.kz/products/oborudovanie-itc-s-podderzhkoy-protokola-dante-/TS-P8805N/</t>
  </si>
  <si>
    <t>http://ipmatika.ru/upload/iblock/975/TS-P880D%20%282%29.jpg</t>
  </si>
  <si>
    <t>https://ipmatika.kz/products/oborudovanie-itc-s-podderzhkoy-protokola-dante-/TS-P880D/</t>
  </si>
  <si>
    <t>https://ipmatika.kz/products/aksessuary-dlya-panelnykh-kompyuterov/ardv_18_12/</t>
  </si>
  <si>
    <t>https://ipmatika.kz/products/aksessuary-dlya-panelnykh-kompyuterov/bdg-100/</t>
  </si>
  <si>
    <t>https://ipmatika.kz/products/panelnye-kompyutery/qbic_lumen_15/</t>
  </si>
  <si>
    <t>ОБРАЗЕЦ</t>
  </si>
  <si>
    <t>https://ipmatika.kz/products/box-pc/qbic-bxp-350/</t>
  </si>
  <si>
    <t>https://ipmatika.kz/products/t-mate/T-Mate_Booking_RoomLite/</t>
  </si>
  <si>
    <t>https://ipmatika.kz/products/t-mate/T-Mate_Booking_RoomAdvanced/</t>
  </si>
  <si>
    <t>https://ipmatika.kz/products/t-mate/T-Mate_Booking_RoomStandard/</t>
  </si>
  <si>
    <t>https://ipmatika.kz/products/t-mate/T-Mate_Busy_Head/</t>
  </si>
  <si>
    <t>https://ipmatika.kz/products/t-mate/T-Mate_Room_Control/</t>
  </si>
  <si>
    <t>Служебная позиция</t>
  </si>
  <si>
    <t>https://ipmatika.kz/products/yeastar-workplace/WP-Location-OnPremise-Annual/</t>
  </si>
  <si>
    <t>http://ipmatika.ru/upload/iblock/831/LTE110-O_title.jpg</t>
  </si>
  <si>
    <t>https://ipmatika.kz/products/lte-routery/wi-tek-wi-lte110-o/</t>
  </si>
  <si>
    <t>http://ipmatika.ru/upload/iblock/d08/d2022030315502885.png</t>
  </si>
  <si>
    <t>http://ipmatika.ru/upload/iblock/3a3/2022081209253235.png</t>
  </si>
  <si>
    <t>https://ipmatika.kz/products/archive/lte-routery/wi-tek-wi-lte115-o/</t>
  </si>
  <si>
    <t>http://ipmatika.ru/upload/iblock/b4c/image%20%281373%29.png</t>
  </si>
  <si>
    <t>https://www.ipmatika.kz/products/lte-routery/wi-tek-wi-lte115-o-v2/</t>
  </si>
  <si>
    <t>http://ipmatika.ru/upload/iblock/8be/6448xgsuqz2avtn8pntrb0d7h2dj5a0o/LTE117-O%20v2_5.png</t>
  </si>
  <si>
    <t>http://ipmatika.ru/upload/iblock/3ca/d2022030315525297.png</t>
  </si>
  <si>
    <t>https://ipmatika.kz/products/lte-routery/wi-tek-wi-lte117-o/</t>
  </si>
  <si>
    <t>http://ipmatika.ru/upload/iblock/ed1/0mc47mk0xljv7otmigmcz8zd3sz65faf/CPE110KIT_06.jpg</t>
  </si>
  <si>
    <t>http://ipmatika.ru/upload/iblock/8cf/d2022061515152041.png</t>
  </si>
  <si>
    <t>http://ipmatika.ru/upload/iblock/9fa/1.png</t>
  </si>
  <si>
    <t>http://ipmatika.ru/upload/iblock/55d/1.png</t>
  </si>
  <si>
    <t>http://ipmatika.ru/upload/iblock/ac9/75nc79uqboc5j334pgv06ui4xjgxf7ar/WI-CPE800-KIT_V3_%281%29.png</t>
  </si>
  <si>
    <t>http://ipmatika.ru/upload/iblock/fd4/6xy33vw3upux12gqzs9s0o4862l6euok/WI-CPE821_%281%29.png</t>
  </si>
  <si>
    <t>http://ipmatika.ru/upload/iblock/312/AC105P_title.jpg</t>
  </si>
  <si>
    <t>https://ipmatika.kz/products/wifi-smb/wi-tek-wi-ac105P/</t>
  </si>
  <si>
    <t>http://ipmatika.ru/upload/iblock/432/xd0rk171niqt0tbnc14zhmv9e6u054f3/WI-AC105P_v2_.png</t>
  </si>
  <si>
    <t>http://ipmatika.ru/upload/iblock/7de/AC108P_titile.jpg</t>
  </si>
  <si>
    <t>https://ipmatika.kz/products/wifi-smb/wi-tek-wi-ac108P/</t>
  </si>
  <si>
    <t>http://ipmatika.ru/upload/iblock/fd3/ieqcoihiz5ad2xyxlwi4kynby3b08h1s/WI-AC108P_v2.png</t>
  </si>
  <si>
    <t>http://ipmatika.ru/upload/iblock/41f/AC150_title2.jpg</t>
  </si>
  <si>
    <t>http://ipmatika.ru/upload/iblock/d0c/1l2kifpoh4fv8x194qmmy9zc7x7sbcla/AC500_01.jpg</t>
  </si>
  <si>
    <t>http://ipmatika.ru/upload/iblock/430/ojq8kkfd478348ul0lfncynh6h9zpi2c/2023-03-29_10-22-33.png</t>
  </si>
  <si>
    <t>https://ipmatika.kz/products/archive/wifi-smb/wi-tek-wi-ap210/</t>
  </si>
  <si>
    <t>http://ipmatika.ru/upload/iblock/951/ev190sqanlbax7y37a9vw1t1c1q8a7gh/WI-AP210-Lite_02.jpg</t>
  </si>
  <si>
    <t>http://ipmatika.ru/upload/iblock/bd3/rrnumqurhw78bttnyjibwfd8x8fi8y6j/WI-AP217-Lite_01.jpg</t>
  </si>
  <si>
    <t>http://ipmatika.ru/upload/iblock/365/m2ndpxso77cbb81swpxdsqqcrny0jsgy/WI-AP210-Lite_02.jpg</t>
  </si>
  <si>
    <t>https://ipmatika.kz/products/wifi-smb/wi-tek-wi-ap216/</t>
  </si>
  <si>
    <t>http://ipmatika.ru/upload/iblock/76b/ma39xntantogjz1v505l0o2kwcu0qod3/WI-AP217-Lite_01.jpg</t>
  </si>
  <si>
    <t>http://ipmatika.ru/upload/iblock/523/8j2cxced18ppf898h9ua7f90nz9oy2ul/WI-AP217-Lite_02.jpg</t>
  </si>
  <si>
    <t>http://ipmatika.ru/upload/iblock/181/k4iocb17iul3goskrlelf16wkps0crmh/WI-AP217-Lite%20v2_1.png</t>
  </si>
  <si>
    <t>https://ipmatika.kz/products/wifi-smb/wi-tek-wi-ap218ax/</t>
  </si>
  <si>
    <t>http://ipmatika.ru/upload/iblock/f9a/66ekdsw589pcsn96sfk2h2e73yczbor7/WI-AP218AX%20v2_1.png</t>
  </si>
  <si>
    <t>http://ipmatika.ru/upload/iblock/a9c/7go4zpyjpy043123fjrox5z04eezxrmu/d2022071216480236.png</t>
  </si>
  <si>
    <t>https://ipmatika.kz/products/wifi-smb/wi-tek-wi-ap218ax-lite/</t>
  </si>
  <si>
    <t>http://ipmatika.ru/upload/iblock/679/iv9n4jndo31d5nqk6yh2pw21em9h3w96/WI-AP218AX-Lite%20v2_1.png</t>
  </si>
  <si>
    <t>http://ipmatika.ru/upload/iblock/c0f/ke37n20yfpa291prxqdhz28qz3ln7jxx/WI-AP219AX-Lite_01.jpg</t>
  </si>
  <si>
    <t>http://ipmatika.ru/upload/iblock/1d5/q7y4891zktla17wg1seykrnk4qysvilg/WI-AP219AX%20v2_1.png</t>
  </si>
  <si>
    <t>https://ipmatika.kz/products/wifi-smb/wi-tek-wi-ap219ax-v2/</t>
  </si>
  <si>
    <t>http://ipmatika.ru/upload/iblock/e3e/ee56we07d79o0diwi14r3q14zln06jq1/WI-AP219AX-Lite_03.jpg</t>
  </si>
  <si>
    <t>https://ipmatika.kz/products/wifi-smb/wi-tek-wi-ap219ax-lite/</t>
  </si>
  <si>
    <t>http://ipmatika.ru/upload/iblock/890/dku9wj7205v480qgg6c32oweay4ng1np/WI-AP219AX-Lite%20v2_2.png</t>
  </si>
  <si>
    <t>http://ipmatika.ru/upload/iblock/bfa/iongqtn5cjbqkvlsj0t3i5nn667ucx6o/WI-AP310-Lite_03.jpg</t>
  </si>
  <si>
    <t>http://ipmatika.ru/upload/iblock/57f/yvjja313y5gzwv7aisbzs8vrqbrtfs5v/AP315_01.jpg</t>
  </si>
  <si>
    <t>http://ipmatika.ru/upload/iblock/d0b/eodncf0ogi0kom13omxvqg77b7z29zwt/WI-AP310-Lite_02.jpg</t>
  </si>
  <si>
    <t>http://ipmatika.ru/upload/iblock/6a9/dnp0vxv00nax968d3q6rcb3qlepv47xv/WI-AP316AX_01.jpg</t>
  </si>
  <si>
    <t>http://ipmatika.ru/upload/iblock/5e6/ltbzojpfvw7gixoeb5hfd7w400xg6ant/WI-AP317_02.jpg</t>
  </si>
  <si>
    <t>http://ipmatika.ru/upload/iblock/4a9/teie7867dej71f152vwe80mon0vnfm9m/WI-AP417P%20_2.png</t>
  </si>
  <si>
    <t>http://ipmatika.ru/upload/iblock/03b/2.png</t>
  </si>
  <si>
    <t>http://ipmatika.ru/upload/iblock/e7a/gfnlekrllxl14b25jiueclbcfjoi70vt/WI-AP520AX-D.png</t>
  </si>
  <si>
    <t>http://ipmatika.ru/upload/iblock/431/4ycbks5vvt1cni35xoawzj1bic8ho1mu/2023-03-24_16-16-50.png</t>
  </si>
  <si>
    <t>http://ipmatika.ru/upload/iblock/6dc/u8qborij8olheqnyugn82vpig3sfi4w5/SFP10LC-3KM_01.jpg</t>
  </si>
  <si>
    <t>http://ipmatika.ru/upload/iblock/a2e/0bqc0ayp3iq9y9oewylw5upbnm739xng/SFP10SC-20KM_01.jpg</t>
  </si>
  <si>
    <t>http://ipmatika.ru/upload/iblock/fb0/8fvqqihqsa5xv2nm6tx6p6ev71r0o1nz/SFP10SC-3KM_03.jpg</t>
  </si>
  <si>
    <t>http://ipmatika.ru/upload/iblock/33d/6vsvqcpusyliv32jhn2hvk2v3evblfg3/2023-03-24_16-12-36.png</t>
  </si>
  <si>
    <t>http://ipmatika.ru/upload/iblock/7d3/9bm7zx251o97c21mlo90gdud0ms6k7xb/SFP30-10G_01.jpg</t>
  </si>
  <si>
    <t>http://ipmatika.ru/upload/iblock/a23/qo8v3y5rr5l2cknjors6quex1nna7c44/SFP30_01.jpg</t>
  </si>
  <si>
    <t>http://ipmatika.ru/upload/iblock/569/WI-08KIT.png</t>
  </si>
  <si>
    <t>http://ipmatika.ru/upload/iblock/8c2/s4m259f1390qehpl9q0da3o53h7ikq81/WI-BRKC135.png</t>
  </si>
  <si>
    <t>http://ipmatika.ru/upload/iblock/d4a/WI-PE31_1.png</t>
  </si>
  <si>
    <t>http://ipmatika.ru/upload/iblock/6c7/WI-PE51_1.png</t>
  </si>
  <si>
    <t>http://ipmatika.ru/upload/iblock/696/WI-POE11S-48V-4.png</t>
  </si>
  <si>
    <t>http://ipmatika.ru/upload/iblock/5fa/s0i3roo6nl4k4wk1g6w78pjo8wom9m7b/WI-POE21E-O_01.jpg</t>
  </si>
  <si>
    <t>http://ipmatika.ru/upload/iblock/31c/1honuodwnd2sdc1pkbrgjccylfq0me05/WI-POE22E-O_01.jpg</t>
  </si>
  <si>
    <t>http://ipmatika.ru/upload/iblock/e5e/53u1x3k3cq1sql9qwkxbv1teu5mrvcig/2.png</t>
  </si>
  <si>
    <t>http://ipmatika.ru/upload/iblock/2d8/2kattwub3izz9ig3w1sssvlmxgy1avxs/2.png</t>
  </si>
  <si>
    <t>http://ipmatika.ru/upload/iblock/25a/wn84lh3ct1p7obuqihzi5sahla9axgtc/WI-DP120W-48V.png</t>
  </si>
  <si>
    <t>http://ipmatika.ru/upload/iblock/6d0/3k2p08xenqxcy6ru4xh7oso370yjgk7i/WI-DP240W-48V.png</t>
  </si>
  <si>
    <t>http://ipmatika.ru/upload/iblock/eb0/r4tkvx1nnqc3oeblxt7dmjb2r5tzhp5i/WI-DP30W-12V.png</t>
  </si>
  <si>
    <t>http://ipmatika.ru/upload/iblock/45a/sz444p581c5igimqb4hq3c2s8acj6pd7/WI-DP480W-48V.png</t>
  </si>
  <si>
    <t>http://ipmatika.ru/upload/iblock/c2a/c9le4xygtow6a1acff4gu4ykka5xm2zt/WI-DP75W-48V.png</t>
  </si>
  <si>
    <t>http://ipmatika.ru/upload/iblock/200/POE31-24V_title_new.jpg</t>
  </si>
  <si>
    <t>http://ipmatika.ru/upload/iblock/021/POE31-48V_title_new.jpg</t>
  </si>
  <si>
    <t>http://ipmatika.ru/upload/iblock/356/POE51-24V_title_new.jpg</t>
  </si>
  <si>
    <t>http://ipmatika.ru/upload/iblock/9f4/POE51-48V_title_new.jpg</t>
  </si>
  <si>
    <t>http://ipmatika.ru/upload/iblock/6c5/bi1i1rd3jyfddd36rddukhlltip85132/WI-POE51-48V%20v2.png</t>
  </si>
  <si>
    <t>https://ipmatika.kz/products/accessories/wi-tek-wi-poe51-48v-v2/</t>
  </si>
  <si>
    <t>http://ipmatika.ru/upload/iblock/68f/POE55-48V_title_new.jpg</t>
  </si>
  <si>
    <t>http://ipmatika.ru/upload/iblock/cfe/elrn334e7xzv5l1qrsjl1y0wfwchgwcc/WI-POE58-BT-I-DC.png</t>
  </si>
  <si>
    <t>http://ipmatika.ru/upload/iblock/51e/PS302G-UPS_title.jpg</t>
  </si>
  <si>
    <t>http://ipmatika.ru/upload/iblock/86a/4zdp384vq3n3iy05lbrckbp1sgq0tswa/WI-SFP10L-2.5G-20KM-I-A_01.jpg</t>
  </si>
  <si>
    <t>https://ipmatika.kz/products/accessories/wi-sfp20д-2.5g-20km-i/</t>
  </si>
  <si>
    <t>http://ipmatika.ru/upload/iblock/024/dg45t73lz7wua6t1e9qkdlyxb0a1ohya/WI-SFP10L-20KM-I.jpg</t>
  </si>
  <si>
    <t>http://ipmatika.ru/upload/iblock/1e1/iqwyike6vqle3nz7ujmi6yhb0l2s6zsf/WI-SFP10L-3KM-I.jpg</t>
  </si>
  <si>
    <t>http://ipmatika.ru/upload/iblock/882/74kupdso9bj7mp0qi24ms3tthtmljqr7/WI-SFP10S-20KM-I.jpg</t>
  </si>
  <si>
    <t>http://ipmatika.ru/upload/iblock/cbb/egd2c9sbb4w9g9de5c9h5abgo1eesxsg/WI-SFP10S-3KM-I.jpg</t>
  </si>
  <si>
    <t>http://ipmatika.ru/upload/iblock/a43/ij6eyxiwaslt24j43ojwjrvn9z9099iw/WI-SFP20L-2.5G-20KM-I_01.jpg</t>
  </si>
  <si>
    <t>http://ipmatika.ru/upload/iblock/599/3p7vay68m85jxv9qsfzk4foysh5a34ih/WI-SFP21L-550-I_01.jpg</t>
  </si>
  <si>
    <t>http://ipmatika.ru/upload/iblock/c82/t6a3ywr538dyd2fmt1on6vda9tytgxb3/WI-SFP30-10G-I_anons.jpg</t>
  </si>
  <si>
    <t>http://ipmatika.ru/upload/iblock/e02/5tga0xa37m3qrky22wyswiu40z40wf8o/WI-SFP30-I_01.jpg</t>
  </si>
  <si>
    <t>http://ipmatika.ru/upload/iblock/f2a/cq9c7m1f09w9jhi6nv1sl8799b01eovv/WI-SPD10KV-POE%201.png</t>
  </si>
  <si>
    <t>http://ipmatika.ru/upload/iblock/a42/1pvewwocawqlkiy68fyxuwf38s5qspwn/Wi-Tek_WI-PS306GF-UPS_v3.png</t>
  </si>
  <si>
    <t>https://ipmatika.kz/products/ups/wi-tek-wi-ps306gf-ups-v3/</t>
  </si>
  <si>
    <t>http://ipmatika.ru/upload/iblock/5c6/1PS306GF-UPS.png</t>
  </si>
  <si>
    <t>http://ipmatika.ru/upload/iblock/21d/4nr8rkdxo1skajg3wxb8hpv8ukmhbjhq/WI-PCES206_01.jpg</t>
  </si>
  <si>
    <t>http://ipmatika.ru/upload/iblock/6ff/t1eoopvt7klw80b5dq0ph2n859b90j1l/WI-PCES210G_01.jpg</t>
  </si>
  <si>
    <t>http://ipmatika.ru/upload/iblock/dac/zqbu5zfxoqr3kkn0t0uyhutrqxpousx1/WI-PCES218GF_01.jpg</t>
  </si>
  <si>
    <t>http://ipmatika.ru/upload/iblock/d02/e9fzms3sax5s2y8t24qn34z7x1blrgh5/WI-PCES226GF_01.jpg</t>
  </si>
  <si>
    <t>http://ipmatika.ru/upload/iblock/02c/q50b4aytt869ulsg06po8ei4l3pvw0z2/PCES306G_01.jpg</t>
  </si>
  <si>
    <t>http://ipmatika.ru/upload/iblock/49d/y8rdpa49vbn2l8wtds34387bd6cqs09g/WI-PCES306G_01.jpg</t>
  </si>
  <si>
    <t>http://ipmatika.ru/upload/iblock/eb2/qlbw58dgshoxduo416xglkw2gq3fbnzb/PCES306GF_01.jpg</t>
  </si>
  <si>
    <t>http://ipmatika.ru/upload/iblock/cfd/2aptn7hcpvfxyo97fsxkgtfwyzui4zzc/PCES308GF_01.jpg</t>
  </si>
  <si>
    <t>http://ipmatika.ru/upload/iblock/9ad/008loepxhof8j55hzlt83zued6f55dm5/WI-PCES310G.png</t>
  </si>
  <si>
    <t>http://ipmatika.ru/upload/iblock/2bd/9366qermkyq47x4w9i70u20p2mwy1f98/PCES310GF_01.jpg</t>
  </si>
  <si>
    <t>https://ipmatika.kz/products/nastraivaemye-easy-smart/wi-tek-wi-pces310gf/</t>
  </si>
  <si>
    <t>http://ipmatika.ru/upload/iblock/322/h6p84ruf0m96ewocku8oaac2dxo2xsj5/WI-PCES310GF_V2_01.jpg</t>
  </si>
  <si>
    <t>http://ipmatika.ru/upload/iblock/94a/hgt3uvn3ntg5akizv2e739p82d124qlo/PCES318GF_01.jpg</t>
  </si>
  <si>
    <t>https://ipmatika.kz/products/nastraivaemye-easy-smart/wi-tek-wi-pces318gf/</t>
  </si>
  <si>
    <t>http://ipmatika.ru/upload/iblock/362/wn2nj23ybqowb4c16kiqnwqw8030atft/WI-PCES318GF_V2_01.jpg</t>
  </si>
  <si>
    <t>http://ipmatika.ru/upload/iblock/6ce/zp9dm986p1ho99yq6a08x7mzo5sq5nkn/PCES326GF_01.jpg</t>
  </si>
  <si>
    <t>http://ipmatika.ru/upload/iblock/2a5/4j0yu18iq1bltz0tv801oesar32jqrsa/WI-PCES326GF_V2_01.jpg</t>
  </si>
  <si>
    <t>http://ipmatika.ru/upload/iblock/d83/WI-PS518GH_title.jpg</t>
  </si>
  <si>
    <t>http://ipmatika.ru/upload/iblock/d37/ybebo1uiwdoeqkw826y25a1o5tdoo6hi/WI-PS348G_01.jpg</t>
  </si>
  <si>
    <t>http://ipmatika.ru/upload/iblock/138/WI-PS526GH_title.jpg</t>
  </si>
  <si>
    <t>http://ipmatika.ru/upload/iblock/f0e/PS205H_title.jpg</t>
  </si>
  <si>
    <t>https://ipmatika.kz/products/4-poe-ports/wi-tek-wi-ps205H/</t>
  </si>
  <si>
    <t>http://ipmatika.ru/upload/iblock/d03/k78ogsorsnuhe0gbm0o212wm44i5chup/WI-PS305GH_anons.jpg</t>
  </si>
  <si>
    <t>https://ipmatika.kz/products/8-poe-ports/wi-tek-wi-ps210-v2/</t>
  </si>
  <si>
    <t>http://ipmatika.ru/upload/iblock/f0a/194o6mninnazjmgzevd4zwosemfvlcd2/WI-PS210v4_01.jpg</t>
  </si>
  <si>
    <t>http://ipmatika.ru/upload/iblock/578/WI-PS210H_title.jpg</t>
  </si>
  <si>
    <t>https://ipmatika.kz/products/promyshlennnye-kommutatory-poe-/wi-tek-sp3006fm-l2-v2/</t>
  </si>
  <si>
    <t>https://ipmatika.kz/products/promyshlennnye-kommutatory-poe-/wi-tek-sp3012fm-l2-v2/</t>
  </si>
  <si>
    <t>http://ipmatika.ru/upload/iblock/00b/7e7eurzvjumpb3am4awopeh60l00mqiz/WI-PCES310GF-F_01.jpg</t>
  </si>
  <si>
    <t>http://ipmatika.ru/upload/iblock/a05/ziqcw37kuoz07yi77a6kumravn89ad56/pcms306gf-i_02.jpg</t>
  </si>
  <si>
    <t>http://ipmatika.ru/upload/iblock/e66/4kvhfx621tucbjph3833wvpn4lvk60li/WI-PCMS310GF-I_v2.png</t>
  </si>
  <si>
    <t>http://ipmatika.ru/upload/iblock/a49/qdnd77dtm4b9colktxa92zy65boyt60c/WI-PCMS310GF-I_01.jpg</t>
  </si>
  <si>
    <t>https://ipmatika.kz/products/promyshlennnye-kommutatory-poe-/wi-tek-wi-pcms310gf-i/</t>
  </si>
  <si>
    <t>http://ipmatika.ru/upload/iblock/c8c/wngkej57potykscg30ec8uhok5fnd6rq/WI-PCMS312GF-BT-I_01%20.jpg</t>
  </si>
  <si>
    <t>http://ipmatika.ru/upload/iblock/58c/dd51edoz17vxw33kq1we29ozugn8em5m/WI-PCMS312GF-BT-I%28V2%291.png</t>
  </si>
  <si>
    <t>https://ipmatika.kz/products/promyshlennnye-kommutatory-poe-/wi-tek-wi-pcms312gf-bt-i-v2/</t>
  </si>
  <si>
    <t>http://ipmatika.ru/upload/iblock/4ca/WI-PMS305GF-I_V0_title.png</t>
  </si>
  <si>
    <t>http://ipmatika.ru/upload/iblock/617/WI-PMS306GF-I-1_title.png</t>
  </si>
  <si>
    <t>http://ipmatika.ru/upload/iblock/6a0/PS206GF-I_title.jpg</t>
  </si>
  <si>
    <t>http://ipmatika.ru/upload/iblock/7a9/ewiii1j92swd60siohsltjndiply2dka/WI-PS305G-I-DC_03.jpg</t>
  </si>
  <si>
    <t>https://ipmatika.kz/products/promyshlennnye-kommutatory-poe-/wi-tek-wi-PS305g-i-dc/</t>
  </si>
  <si>
    <t>http://ipmatika.ru/upload/iblock/517/sqdqxvt7bj77sjmw6davhn1m1dpqwhzo/Wi-PCES206-O.jpg</t>
  </si>
  <si>
    <t>http://ipmatika.ru/upload/iblock/9b4/jkwokzkqtgiosu5swce3tywnb903ifij/Wi-PCES210G-O_01.jpg</t>
  </si>
  <si>
    <t>http://ipmatika.ru/upload/iblock/96e/o7hybd7xkkpsaqa7afbxzn85myrr5knx/Wi-PCES306G-O%20%281%29.jpg</t>
  </si>
  <si>
    <t>http://ipmatika.ru/upload/iblock/a8d/ahld7jrx9nntz8vpw0rs2zbab1bejz2o/d2024102814400615.png</t>
  </si>
  <si>
    <t>http://ipmatika.ru/upload/iblock/e33/8hrzfu67oiixcr9s3wkc4u8mcxvk6elf/WI-PCMS310GF-O_01.jpg</t>
  </si>
  <si>
    <t>http://ipmatika.ru/upload/iblock/f9d/1ypipqga53z7om2944bnxcs729ez7wko/WI-PS205-O_01.jpg</t>
  </si>
  <si>
    <t>https://ipmatika.kz/products/ulichnye-4-8-poe/wi-tek-wi-ps205-o/</t>
  </si>
  <si>
    <t>http://ipmatika.ru/upload/iblock/0b5/8f018opc3zrxvw0fzpz6vii4bxxqkwg2/WI-PS209-O_01.jpg</t>
  </si>
  <si>
    <t>http://ipmatika.ru/upload/iblock/ce5/1.png</t>
  </si>
  <si>
    <t>http://ipmatika.ru/upload/iblock/e96/w9by0nzj8j32b6ry2mp9f044jjrxqukp/PS306GF-O-DC_01.jpg</t>
  </si>
  <si>
    <t>http://ipmatika.ru/upload/iblock/123/1.png</t>
  </si>
  <si>
    <t>http://ipmatika.ru/upload/iblock/53e/7els5s7vleo9bx6ntfw6z6pjlsa34ydr/PCMS310GF_01.jpg</t>
  </si>
  <si>
    <t>https://ipmatika.kz/products/managed-l2/wi-tek-wi-pcms328gf-v2/</t>
  </si>
  <si>
    <t>http://ipmatika.ru/upload/iblock/8f9/x5og8hhud3ixocbguods1cfvlncxs42a/WI-PCMS5010BT-L3_01.jpg</t>
  </si>
  <si>
    <t>http://ipmatika.ru/upload/iblock/474/fxjms1twcirxdzymlq63255kaxo9uaxz/PCMS528F-L3v2_01.jpg</t>
  </si>
  <si>
    <t>https://ipmatika.kz/products/managed-l2/wi-tek-wi-pcms528f-l3-v2/</t>
  </si>
  <si>
    <t>http://ipmatika.ru/upload/iblock/82e/m5rsj1w70s54v5cgl8p3ukevc461w2az/WI-PCMS528F-L3_s.jpg</t>
  </si>
  <si>
    <t>http://ipmatika.ru/upload/iblock/c4e/7hk4s6l00cdogfu3sfutk4y5gqvalogh/WI-PCMS554FP-L3%20%282.png</t>
  </si>
  <si>
    <t>http://ipmatika.ru/upload/iblock/d93/PMS310GF-Alien_title.jpg</t>
  </si>
  <si>
    <t>http://ipmatika.ru/upload/iblock/ec2/3djyuagq4o8xftl9yxwwxyk2qi5sfdfv/S5028FM_16S8C4X_L3.png</t>
  </si>
  <si>
    <t>http://ipmatika.ru/upload/iblock/fed/gbzi0ot1c1z7zyv8ch22y8x6winh8gzc/S5028FM_16T8C4X_L3.png</t>
  </si>
  <si>
    <t>http://ipmatika.ru/upload/iblock/6ab/gh7nfizfdx2whe2bgyuloqrxzpd31ua4/WI-CFS6012-L3_01.jpg</t>
  </si>
  <si>
    <t>https://ipmatika.kz/products/kommutatory/wi-tek-wi-cgs5026/</t>
  </si>
  <si>
    <t>http://ipmatika.ru/upload/iblock/17b/hzfcfdwletctiqb5abbudsn1y6fw9r8a/WI-CGS5328-L3_s.jpg</t>
  </si>
  <si>
    <t>http://ipmatika.ru/upload/iblock/3dd/77iahn03q6busuyhvq2y4sykyugp0gry/WI-CGS5328-L3%20v2_1.png</t>
  </si>
  <si>
    <t>https://ipmatika.kz/products/kommutatory/wi-tek-wi-cgs5328-l3-v2/</t>
  </si>
  <si>
    <t>http://ipmatika.ru/upload/iblock/b95/fmfr4lol9mvl16m6lzj9te20rh7lauud/WI-CMS310GF_01.jpg</t>
  </si>
  <si>
    <t>http://ipmatika.ru/upload/iblock/32d/p9kfnw0v4wq3idbv1p0r74qle6or7m0f/WI-CMS318GF_01.jpg</t>
  </si>
  <si>
    <t>http://ipmatika.ru/upload/iblock/6ab/ei30h5tovv4u7psko01ijlh9nkcqnwhv/WI-CMS328GF_01.jpg</t>
  </si>
  <si>
    <t>http://ipmatika.ru/upload/iblock/420/MS318GF_title.jpg</t>
  </si>
  <si>
    <t>http://ipmatika.ru/upload/iblock/166/WI-MS326GF.jpg</t>
  </si>
  <si>
    <t>http://ipmatika.ru/upload/iblock/13b/g30fk1exrv4b8n7jkoy9vsu9m40hg7na/WI-SG105_v3_.png</t>
  </si>
  <si>
    <t>http://ipmatika.ru/upload/iblock/1a1/xoxenpatraklwbk2gy1bltodphranhb3/WI-SG108_V3_.png</t>
  </si>
  <si>
    <t>http://ipmatika.ru/upload/iblock/864/mdu0qg3ady5kf8bq18zd9i4nrz5xoy0q/WI-MC101G_anons.jpg</t>
  </si>
  <si>
    <t>http://ipmatika.ru/upload/iblock/ed0/qa28x2qutq5avs9m43cqhct02f26w5w0/MC101M_01.jpg</t>
  </si>
  <si>
    <t>http://ipmatika.ru/upload/iblock/5b1/ozeeet8f8p2zzb3ujytr1y4ag5givaxj/MC111GP_anons.jpg</t>
  </si>
  <si>
    <t>http://ipmatika.ru/upload/iblock/5c4/kb8pohnhqq8yej93u9b0gkhwvvv6ec8z/MC111GP_O_anons.jpg</t>
  </si>
  <si>
    <t>http://ipmatika.ru/upload/iblock/a4b/7qca9w8xvvlbo8apztizgd0zk56tcr83/PS302GF-I_anons.jpg</t>
  </si>
  <si>
    <t>http://ipmatika.ru/upload/iblock/2d5/0azldg2m35cemsbax1mk0phc4nha3vig/WI-RSC302PD_03.jpg</t>
  </si>
  <si>
    <t>http://ipmatika.ru/upload/iblock/399/avsn0yhir60wjytbcbrakieuydj9hvvy/CS20.png</t>
  </si>
  <si>
    <t>http://ipmatika.ru/upload/iblock/71d/zusd42ezeaahgd00nzw8qtw1q99phfvg/CS30-2.png</t>
  </si>
  <si>
    <t>http://ipmatika.ru/upload/iblock/224/mhomr6n5hbq2j4i2m0hp38rq19j1jcdm/CS40.png</t>
  </si>
  <si>
    <t>http://ipmatika.ru/upload/iblock/c80/CP700UC_01.jpg</t>
  </si>
  <si>
    <t>https://ipmatika.kz/products/spikerfony/cp700_uc/</t>
  </si>
  <si>
    <t>http://ipmatika.ru/upload/iblock/7c7/CP700UCdongle_01.jpg</t>
  </si>
  <si>
    <t>https://ipmatika.kz/products/spikerfony/cp700_with_dongle_uc/</t>
  </si>
  <si>
    <t>http://ipmatika.ru/upload/iblock/a9c/CP900UC_01.jpg</t>
  </si>
  <si>
    <t>https://ipmatika.kz/products/spikerfony/cp900-uc/</t>
  </si>
  <si>
    <t>http://ipmatika.ru/upload/iblock/4b7/CP900UCdongle_01.jpg</t>
  </si>
  <si>
    <t>https://ipmatika.kz/products/spikerfony/cp900-with-dongle-uc/</t>
  </si>
  <si>
    <t>http://ipmatika.ru/upload/iblock/bee/j976imdleeinqzlu8c2t0okzmqpx594p/SP92_3.png</t>
  </si>
  <si>
    <t>https://ipmatika.kz/products/spikerfony/cp92-usb-ca/</t>
  </si>
  <si>
    <t>http://ipmatika.ru/upload/iblock/b7d/0vjwuplsh7p7ahmeutqdpltcm13rkua8/SP92_2.png</t>
  </si>
  <si>
    <t>https://ipmatika.kz/products/spikerfony/cp92-with-dongle-usb-ca/</t>
  </si>
  <si>
    <t>https://ipmatika.kz/products/spikerfony/cp96-usb-ca/</t>
  </si>
  <si>
    <t>https://ipmatika.kz/products/spikerfony/cp96-with-dongle-usb-ca/</t>
  </si>
  <si>
    <t>http://ipmatika.ru/upload/iblock/2a8/101CBHB.jpg</t>
  </si>
  <si>
    <t>https://ipmatika.kz/products/vzryvozashchishchennoe-oborudovanie/J%26R-JREX101-CB-HB-SIP/</t>
  </si>
  <si>
    <t>http://ipmatika.ru/upload/iblock/87e/103CBHB.jpg</t>
  </si>
  <si>
    <t>http://ipmatika.ru/upload/iblock/217/103CB.jpg</t>
  </si>
  <si>
    <t>http://ipmatika.ru/upload/iblock/134/103FKHB.jpg</t>
  </si>
  <si>
    <t>http://ipmatika.ru/upload/iblock/c7e/JREX106%201.jpg</t>
  </si>
  <si>
    <t>https://ipmatika.kz/products/vzryvozashchishchennoe-oborudovanie/J%26R-JREX106-SIP/</t>
  </si>
  <si>
    <t>http://ipmatika.ru/upload/iblock/355/v7gmgxha43jlhi12wrgygcris7582acj/whs101hl.jpg</t>
  </si>
  <si>
    <t>https://ipmatika.kz/products/shakhtnye-telefony/jr-jr103-cb-sip/</t>
  </si>
  <si>
    <t>http://ipmatika.ru/upload/iblock/af0/oa537g20z713yw1lkds683npzbw45ija/whs101hl.jpg</t>
  </si>
  <si>
    <t>https://ipmatika.kz/products/analogovye-telefony/jr-jr103-cb/</t>
  </si>
  <si>
    <t>http://ipmatika.ru/upload/iblock/bd7/e25j3r52em0xviym54d5xdgnqqb4wco0/JR103-FK-H-SIP_batcheditor_fotor.jpg</t>
  </si>
  <si>
    <t>https://ipmatika.kz/products/promyshlennye-telefony/jr-jr103-fk-h-sip/</t>
  </si>
  <si>
    <t>http://ipmatika.ru/upload/iblock/47f/k8pnyabq7gm0jv8uapev5epvulkrp9n1/JR103-FK-H-SIP_batcheditor_fotor.jpg</t>
  </si>
  <si>
    <t>https://ipmatika.kz/products/analogovye-telefony/jr-jr103-fk-h/</t>
  </si>
  <si>
    <t>http://ipmatika.ru/upload/iblock/4a6/2238pe9fmedkq1yddv1et42uy73hv40v/JR103-FK-HB-SIP%20%281%29.jpg</t>
  </si>
  <si>
    <t>https://ipmatika.kz/products/promyshlennye-telefony/jr-jr103-fk-hb-sip/</t>
  </si>
  <si>
    <t>http://ipmatika.ru/upload/iblock/9ff/33z1fqusa6uehzqkgpkyz5kzfl4nbql7/JR103-FK-HB-SIP%20%281%29.jpg</t>
  </si>
  <si>
    <t>https://ipmatika.kz/products/analogovye-telefony/jr-jr103-fk-hb/</t>
  </si>
  <si>
    <t>http://ipmatika.ru/upload/iblock/ed6/6svzg5ifsgiafigb7zz5bwbzlo3zvwev/JR103-FK-SIP.jpg</t>
  </si>
  <si>
    <t>https://ipmatika.kz/products/promyshlennye-telefony/jr-jr103-fk-sip/</t>
  </si>
  <si>
    <t>http://ipmatika.ru/upload/iblock/036/fznkb06ag1f09mnjbz3s1m15cvwj1f82/JR103-FK-SIP.jpg</t>
  </si>
  <si>
    <t>https://ipmatika.kz/products/analogovye-telefony/jr-jr103-fk-y/</t>
  </si>
  <si>
    <t>http://ipmatika.ru/upload/iblock/129/3fxm8ktw80tznrnlzxtugm86xytm2nut/4_PhotoRoom.png_PhotoRoom_batcheditor_fotor.jpg</t>
  </si>
  <si>
    <t>https://ipmatika.kz/products/promyshlennye-telefony/jr-jr104-2b-sip/</t>
  </si>
  <si>
    <t>http://ipmatika.ru/upload/iblock/acc/bnxuobds1f4f0eh9ssr3lzqiqwe7lgcv/hdfhyjkyi.jpg</t>
  </si>
  <si>
    <t>https://ipmatika.kz/products/analogovye-telefony/jr-jr104-2b/</t>
  </si>
  <si>
    <t>http://ipmatika.ru/upload/iblock/8b6/z50dx66sl0d6f5g4htnkrqw2h8gcwixk/p201705271139439150366_batcheditor_fotor.jpg</t>
  </si>
  <si>
    <t>https://ipmatika.kz/products/promyshlennye-telefony/jr-jr104-sc-sip/</t>
  </si>
  <si>
    <t>http://ipmatika.ru/upload/iblock/030/gj6ep125r6y89hi9prcl8nxo5081lr7f/hdfhyjkyi.jpg</t>
  </si>
  <si>
    <t>https://ipmatika.kz/products/analogovye-telefony/jr-jr104-sc/</t>
  </si>
  <si>
    <t>http://ipmatika.ru/upload/iblock/720/dt2ihky3c9z58n8k5slx39ur0tqr94rw/JR105-FK-SIP.jpg</t>
  </si>
  <si>
    <t>http://ipmatika.ru/upload/iblock/a99/2wl7frm4a2pd9zz3hfmz91m3ma09zc54/JR105-FK-SIP.jpg</t>
  </si>
  <si>
    <t>https://ipmatika.kz/products/analogovye-telefony/jr-jr105-fk-y/</t>
  </si>
  <si>
    <t>http://ipmatika.ru/upload/iblock/fb7/5mlj7urylzs2fwtuwu9015ww9vqbamhn/JR101-3B-SIP%202_batcheditor_fotor.jpg</t>
  </si>
  <si>
    <t>https://ipmatika.kz/products/promyshlennye-telefony/jr-jr101-3b-sip/</t>
  </si>
  <si>
    <t>http://ipmatika.ru/upload/iblock/67b/gs6kcxgzycj0wbyvhc6d2azwepy55ers/JR101-3B-SIP%202_batcheditor_fotor.jpg</t>
  </si>
  <si>
    <t>https://ipmatika.kz/products/analogovye-telefony/jr-jr101-3b/</t>
  </si>
  <si>
    <t>https://ipmatika.kz/products/analogovye-telefony/JR101-CB-L/</t>
  </si>
  <si>
    <t>http://ipmatika.ru/upload/iblock/236/fer8g0aazqqr4l0lmph3h4fau50g23h5/IP67-Emergency-VoIP-Telephone-Heavy-Duty-Handset-SIP-Telephone-with-Light-Hotline-Tunnel-Telephone.jpg</t>
  </si>
  <si>
    <t>http://ipmatika.ru/upload/iblock/ba1/wu5uofgovrua3u1hyif0mlckhoqc8489/dfgdjguj.jpg</t>
  </si>
  <si>
    <t>http://ipmatika.ru/upload/iblock/7e5/foe3w1cuibj41o7t1hlbcaqb5zag5kp2/J_R-JR101_CB_3_.png</t>
  </si>
  <si>
    <t>http://ipmatika.ru/upload/iblock/13b/j8hkjplnrmej4o7ek2vfjgx8tpz1347v/J_R-JR101_CB_3_.png</t>
  </si>
  <si>
    <t>https://ipmatika.kz/products/analogovye-telefony/jr-jr101-sb/</t>
  </si>
  <si>
    <t>http://ipmatika.ru/upload/iblock/b8d/7qdtvppl00vfyo93ysjjs7afzdwph3tw/JsR%20JR101-FK-H-SIP.png</t>
  </si>
  <si>
    <t>https://ipmatika.kz/products/promyshlennye-telefony/jr-jr101-fk-h-sip/</t>
  </si>
  <si>
    <t>http://ipmatika.ru/upload/iblock/716/4bmj7p0j6ncer091ac2j7vk1tn56yfft/dvdgsfh.png</t>
  </si>
  <si>
    <t>https://ipmatika.kz/products/analogovye-telefony/jr-jr101-fk-h/</t>
  </si>
  <si>
    <t>http://ipmatika.ru/upload/iblock/a85/41559yl76rs6hep2cjewj0kwuvf57wsc/JR101-FK-HB-SIP.jpg</t>
  </si>
  <si>
    <t>https://ipmatika.kz/products/promyshlennye-telefony/jr-jr101-fk-hb-sip/</t>
  </si>
  <si>
    <t>http://ipmatika.ru/upload/iblock/e7f/sqyqs2niikv57gxt7sj5hbp8etomvpxc/dsfy.jpg</t>
  </si>
  <si>
    <t>https://ipmatika.kz/products/analogovye-telefony/jr-jr101-fk-hb/</t>
  </si>
  <si>
    <t>http://ipmatika.ru/upload/iblock/ede/j1p7ws3pue2ey5wpcjr86k0jjyqim741/JR101-FK-L-SIP_batcheditor_fotor.jpg</t>
  </si>
  <si>
    <t>http://ipmatika.ru/upload/iblock/f05/42j3omigjubruvkdib30okhax6rb0wnp/JR101-FK-L-SIP_batcheditor_fotor.jpg</t>
  </si>
  <si>
    <t>https://ipmatika.kz/products/analogovye-telefony/jr-jr101-fk-l/</t>
  </si>
  <si>
    <t>http://ipmatika.ru/upload/iblock/77f/jd5zgds4huhp367rh02o36d4shjy0lbt/JmR%20JR101-FK-SIP%201.jpg</t>
  </si>
  <si>
    <t>http://ipmatika.ru/upload/iblock/c84/1.jpg</t>
  </si>
  <si>
    <t>https://ipmatika.kz/products/analogovye-telefony/jr-jr101-fk/</t>
  </si>
  <si>
    <t>http://ipmatika.ru/upload/iblock/aeb/nc47dk8r4nzjryrlww8p6y8zbjpazrh6/Jr1022b.jpg</t>
  </si>
  <si>
    <t>https://ipmatika.kz/products/promyshlennye-telefony/jr-jr102-2b-sip/</t>
  </si>
  <si>
    <t>http://ipmatika.ru/upload/iblock/1c8/rsu2lpcnrfhm5sult56cqrgplorcbi0n/Jr1022b.jpg</t>
  </si>
  <si>
    <t>https://ipmatika.kz/products/analogovye-telefony/jr-jr102-2b/</t>
  </si>
  <si>
    <t>http://ipmatika.ru/upload/iblock/b90/rrj74omiidq9rjzk4v039lnzjn5r2z5x/JR102-SC-SIP.jpg</t>
  </si>
  <si>
    <t>https://ipmatika.kz/products/promyshlennye-telefony/jr-jr102-sc-sip/</t>
  </si>
  <si>
    <t>http://ipmatika.ru/upload/iblock/421/3eq11ioh370h2ke7td4iq3lsfdsvhacr/Jr1022b.jpg</t>
  </si>
  <si>
    <t>https://ipmatika.kz/products/analogovye-telefony/jr-jr102-sc/</t>
  </si>
  <si>
    <t>http://ipmatika.ru/upload/iblock/75c/7dn7pa2l4igrpgb36k5ekxyox2t2mq7u/HTB1I5dOaDHuK1RkSndV760VwpXaB.jpg</t>
  </si>
  <si>
    <t>https://ipmatika.kz/products/obshchestvennye-telefony-s-trubkoy/jr-jr202-cb-sip/</t>
  </si>
  <si>
    <t>http://ipmatika.ru/upload/iblock/db4/zfm6cqyhf53awjn33u80leq1byxv3jym/HTB1I5dOaDHuK1RkSndV760VwpXaB.jpg</t>
  </si>
  <si>
    <t>https://ipmatika.kz/products/analogovye-telefony/jr-jr202-cb-ow/</t>
  </si>
  <si>
    <t>http://ipmatika.ru/upload/iblock/222/hmt4y91n869gudkw02lxf7ew934k0f6p/JR208-CB-SIP%20%281%29.jpg</t>
  </si>
  <si>
    <t>https://ipmatika.kz/products/obshchestvennye-telefony-s-trubkoy/jr-jr208-cb-sip/</t>
  </si>
  <si>
    <t>http://ipmatika.ru/upload/iblock/270/k6v5zj2v4g4rd3syholz3kuakor86u0l/JR208-CB-SIP1_batcheditor_fotor.jpg</t>
  </si>
  <si>
    <t>https://ipmatika.kz/products/analogovye-vyzyvnye-paneli/jr-jr208-cb/</t>
  </si>
  <si>
    <t>http://ipmatika.ru/upload/iblock/4cc/05b301i3306o0u3e9uxrfhys0rsc2xvl/AHS200K1_12.jpg</t>
  </si>
  <si>
    <t>https://ipmatika.kz/products/obshchestvennye-telefony-s-trubkoy/jr-jr210-1b-sip/</t>
  </si>
  <si>
    <t>http://ipmatika.ru/upload/iblock/6bc/u050z4ud1jk61qfw1b367ed6px2drns4/JR210-1B.jpg</t>
  </si>
  <si>
    <t>https://ipmatika.kz/products/analogovye-telefony/jr-jr210-1b/</t>
  </si>
  <si>
    <t>http://ipmatika.ru/upload/iblock/faf/k5v1seetj5kw06tjchc7c8596aow9a12/AHS109HL_13.jpg</t>
  </si>
  <si>
    <t>https://ipmatika.kz/products/obshchestvennye-telefony-s-trubkoy/jr-jr211-cb-sip/</t>
  </si>
  <si>
    <t>http://ipmatika.ru/upload/iblock/cd0/JR_yellow.jpg</t>
  </si>
  <si>
    <t>https://ipmatika.kz/products/analogovye-telefony/jr-jr211-cb/</t>
  </si>
  <si>
    <t>https://ipmatika.kz/products/analogovye-telefony/jr-jr201-fk/</t>
  </si>
  <si>
    <t>http://ipmatika.ru/upload/iblock/1da/n4g9vypfa5v584zldn1ldv61nnyj9ld7/AHS100FK.VOL_9.jpg</t>
  </si>
  <si>
    <t>https://ipmatika.kz/products/obshchestvennye-telefony-s-trubkoy/jr-jr201-fk-sip/</t>
  </si>
  <si>
    <t>http://ipmatika.ru/upload/iblock/e6b/thfqiwuvihfuly7m6rm6iymkxsd06a83/JR201-FK-VC-SIP.jpg</t>
  </si>
  <si>
    <t>http://ipmatika.ru/upload/iblock/400/ff576mg4f7151e697w3azbww3l7bql83/JR201-FK-VC-SIP.jpg</t>
  </si>
  <si>
    <t>https://ipmatika.kz/products/analogovye-telefony/jr-jr202-fk/</t>
  </si>
  <si>
    <t>http://ipmatika.ru/upload/iblock/cce/xk5jdua14ykinf0lhfi0f4irisfyuz8b/JR202-FK-SIP1.jpg</t>
  </si>
  <si>
    <t>https://ipmatika.kz/products/obshchestvennye-telefony-s-trubkoy/jr-jr202-fk-sip/</t>
  </si>
  <si>
    <t>http://ipmatika.ru/upload/iblock/204/jkf8div2sukgxx2whp8o0ql3bb3664fd/JR202-FK-SIP%202.jpg</t>
  </si>
  <si>
    <t>http://ipmatika.ru/upload/iblock/afe/203FKOW.jpg</t>
  </si>
  <si>
    <t>https://ipmatika.kz/products/obshchestvennye-telefony-s-trubkoy/jr-jr203-fk-sip/</t>
  </si>
  <si>
    <t>http://ipmatika.ru/upload/iblock/d91/1.PNG</t>
  </si>
  <si>
    <t>https://ipmatika.kz/products/analogovye-telefony/jr-jr203-fk/</t>
  </si>
  <si>
    <t>http://ipmatika.ru/upload/iblock/92a/204.jpg</t>
  </si>
  <si>
    <t>http://ipmatika.ru/upload/iblock/d72/1.PNG</t>
  </si>
  <si>
    <t>http://ipmatika.ru/upload/iblock/a1a/y6e2dtci4g7sbcq9d7cy2ror4s0jd2mo/sffhth1.jpg</t>
  </si>
  <si>
    <t>http://ipmatika.ru/upload/iblock/264/1.PNG</t>
  </si>
  <si>
    <t>https://ipmatika.kz/products/analogovye-telefony/jr-jr205-fk/</t>
  </si>
  <si>
    <t>http://ipmatika.ru/upload/iblock/720/js7es0gqbffjdkkc2clvwltf9pjjoox2/J_R-JR206-FK-SIP1.jpg</t>
  </si>
  <si>
    <t>https://ipmatika.kz/products/analogovye-telefony/jr-jr206-fk-4g/</t>
  </si>
  <si>
    <t>http://ipmatika.ru/upload/iblock/7e5/zdgax8mfvu5vdi7zqgyzzyycki8xc0g0/AHS105FK_8.jpg</t>
  </si>
  <si>
    <t>https://ipmatika.kz/products/analogovye-telefony/jr-jr206-fk-sip/</t>
  </si>
  <si>
    <t>http://ipmatika.ru/upload/iblock/1c7/06po6gyifpk6giakm3kt5r06v4qwt3n2/AHS105FK_8.jpg</t>
  </si>
  <si>
    <t>https://ipmatika.kz/products/analogovye-telefony/jr-jr206-fk/</t>
  </si>
  <si>
    <t>http://ipmatika.ru/upload/iblock/f4d/5ozwsjuh53n67w2nitstjbz2noe1734l/JR207-FK-SIP.jpg</t>
  </si>
  <si>
    <t>https://ipmatika.kz/products/obshchestvennye-telefony-s-trubkoy/jr-jr207-fk-sip/</t>
  </si>
  <si>
    <t>http://ipmatika.ru/upload/iblock/c18/0vbdpjq1ihvgicg8ccjej8qrrnnxzzk2/JyR%20JR207-FK%201.webp</t>
  </si>
  <si>
    <t>https://ipmatika.kz/products/analogovye-telefony/jr-jr207-fk/</t>
  </si>
  <si>
    <t>http://ipmatika.ru/upload/iblock/0a9/cikg0ysmcl5h37wycrgjqtaguyzs6evt/fgfegrte1.jpg</t>
  </si>
  <si>
    <t>https://ipmatika.kz/products/obshchestvennye-telefony-s-trubkoy/jr-jr208-fk-sip/</t>
  </si>
  <si>
    <t>http://ipmatika.ru/upload/iblock/ff2/zkxt63ovtd6xc687x7ntovw7f36ah2ea/fgfegrte1.jpg</t>
  </si>
  <si>
    <t>https://ipmatika.kz/products/analogovye-telefony/jr-jr208-fk/</t>
  </si>
  <si>
    <t>http://ipmatika.ru/upload/iblock/bf6/2mcc0momy4nt7wa4vuy3l9w17mj25bwj/31A147FA-02E9-48FD-85DF-06A2BD7C1B7A-28695-00005064F14C73C2.jpg</t>
  </si>
  <si>
    <t>http://ipmatika.ru/upload/iblock/64d/211.jpg</t>
  </si>
  <si>
    <t>http://ipmatika.ru/upload/iblock/5a6/3.PNG</t>
  </si>
  <si>
    <t>https://ipmatika.kz/products/analogovye-telefony/jr-jr211-fk/</t>
  </si>
  <si>
    <t>http://ipmatika.ru/upload/iblock/857/vf0jcgfnz9tcw369uyq9xlwzgf7xad83/JR212-FK-SIP.jpg</t>
  </si>
  <si>
    <t>https://ipmatika.kz/products/obshchestvennye-telefony-s-trubkoy/jr-jr212-fk-sip/</t>
  </si>
  <si>
    <t>http://ipmatika.ru/upload/iblock/21b/ik32yhz6ifykzhf7uxmc8v47iwh12zjb/JR212-FK.jpg</t>
  </si>
  <si>
    <t>https://ipmatika.kz/products/analogovye-telefony/jr-jr212-fk/</t>
  </si>
  <si>
    <t>http://ipmatika.ru/upload/iblock/0ae/vagj2hd8zcl2jiefbwijrarj8p5jg1je/FB25253B-F159-4D22-9D88-0D2126E95EFE-73841-00002FD3AC150C94.jpg</t>
  </si>
  <si>
    <t>https://ipmatika.kz/products/obshchestvennye-telefony-s-trubkoy/JR213-FK-SIP/</t>
  </si>
  <si>
    <t>http://ipmatika.ru/upload/iblock/f85/1797ckjjsogjds15yp3brtdp6d4414gf/JR213intercom.jpg</t>
  </si>
  <si>
    <t>https://ipmatika.kz/products/vyzyvnye-paneli/JR213-2B-SIP/</t>
  </si>
  <si>
    <t>http://ipmatika.ru/upload/iblock/e5e/3012B.jpg</t>
  </si>
  <si>
    <t>http://ipmatika.ru/upload/iblock/058/gr0r1t4inkf2q6xk2aq3o2alxl4qq0e1/jr301-2b-iw12172170215_batcheditor_fotor.jpg</t>
  </si>
  <si>
    <t>http://ipmatika.ru/upload/iblock/278/ghl17zfukewafyc99o7yesdffikel1d9/JR301-2B-SIP2.jpg</t>
  </si>
  <si>
    <t>http://ipmatika.ru/upload/iblock/65c/i059fgoitayff4jzr0zxxtsvln1mee58/gfhytjy.png</t>
  </si>
  <si>
    <t>http://ipmatika.ru/upload/iblock/419/8mcbahn0pf0at05jxvldah9uszt8kk1h/fgtjuk.png</t>
  </si>
  <si>
    <t>https://ipmatika.kz/products/vyzyvnye-paneli/jr-jr301-sc-c1-sip/</t>
  </si>
  <si>
    <t>http://ipmatika.ru/upload/iblock/dbe/x5nemub5q2j0zbc9d0iluoutfsodalqi/fdfhigj.png</t>
  </si>
  <si>
    <t>https://ipmatika.kz/products/vyzyvnye-paneli/jr-jr301-sc-c2-sip/</t>
  </si>
  <si>
    <t>http://ipmatika.ru/upload/iblock/84d/obk8ozfqttgq07sbnn2wq7f9z1c9bprn/JR301-SC-IW-SIP4_batcheditor_fotor.jpg</t>
  </si>
  <si>
    <t>http://ipmatika.ru/upload/iblock/276/9t87jm3q183oij2uamx9u8ydhosq38ld/JR301-SC-IW-SIP4_batcheditor_fotor.jpg</t>
  </si>
  <si>
    <t>https://ipmatika.kz/products/analogovye-vyzyvnye-paneli/jr-jr301-sc-iw/</t>
  </si>
  <si>
    <t>http://ipmatika.ru/upload/iblock/78c/9ahyq55oz1rce42xbsulbik9cxj0c15f/WHF200K1_11_batcheditor_fotor.jpg</t>
  </si>
  <si>
    <t>http://ipmatika.ru/upload/iblock/f12/1.jpg</t>
  </si>
  <si>
    <t>http://ipmatika.ru/upload/iblock/4f7/pfgtvng6yw20qj6zck7ok0vtttxtzi4s/JR302-SC-SIP_batcheditor_fotor.jpg</t>
  </si>
  <si>
    <t>http://ipmatika.ru/upload/iblock/e90/fn606vsxvrygvi56px1d4unw0rj0mq17/JR302-SC_batcheditor_fotor.jpg</t>
  </si>
  <si>
    <t>http://ipmatika.ru/upload/iblock/0a1/pf2gbd4oc7dfd1nnnjedno9bw9lh5pna/UTB86uuTl9bIXKJkSaefq6yasXXag.jpg</t>
  </si>
  <si>
    <t>https://ipmatika.kz/products/asepticheskie-telefony-dlya-chistykh-pomeshcheniy/JR303-2B-SIP/</t>
  </si>
  <si>
    <t>http://ipmatika.ru/upload/iblock/16c/3k1d9qrfl0u8hy7rck8iyc44by9n92ay/dvdvsd.png</t>
  </si>
  <si>
    <t>https://ipmatika.kz/products/asepticheskie-telefony-dlya-chistykh-pomeshcheniy/JR303-SC-SIP/</t>
  </si>
  <si>
    <t>http://ipmatika.ru/upload/iblock/2f9/ufdop3xbarko2z23y7hntanum15iyqmt/304-sc.jpg</t>
  </si>
  <si>
    <t>http://ipmatika.ru/upload/iblock/f67/pnbtbmkrz5f8m18lem16wa4k6pcghhtq/cdvdfb1.jpg</t>
  </si>
  <si>
    <t>http://ipmatika.ru/upload/iblock/066/hfyqku3cdsis29zmi0qdiaexaggu54q1/R305-SC-SIP.jpg</t>
  </si>
  <si>
    <t>http://ipmatika.ru/upload/iblock/21b/fxix2ctqr904pu9qhmefio2720h0ow92/dvddfbd_batcheditor_fotor.jpg</t>
  </si>
  <si>
    <t>http://ipmatika.ru/upload/iblock/5a7/gkfeirq8gc7cizz8j1i9s1xtmd33fsb0/JR308-FK-SIP.jpg</t>
  </si>
  <si>
    <t>http://ipmatika.ru/upload/iblock/369/zb5v0wth2rgbcfrin7k963dvenjk48qv/vfgsfsf1.jpg</t>
  </si>
  <si>
    <t>http://ipmatika.ru/upload/iblock/dba/g862zaggixwf0ygknqlpetteug1cub2i/309fk-a.png</t>
  </si>
  <si>
    <t>https://ipmatika.kz/products/asepticheskie-telefony-dlya-chistykh-pomeshcheniy/JR309-FK-A-SIP/</t>
  </si>
  <si>
    <t>http://ipmatika.ru/upload/iblock/19a/309.jpg</t>
  </si>
  <si>
    <t>http://ipmatika.ru/upload/iblock/94a/pfmccqx2kgegsrrradj7snw7nzmj0oco/AHF101K2_4.jpg</t>
  </si>
  <si>
    <t>https://ipmatika.kz/products/vyzyvnye-paneli-dlya-liftov/jr313-2b-sip/</t>
  </si>
  <si>
    <t>http://ipmatika.ru/upload/iblock/570/rhr4518g6gqkvl7to7tdgjrxlld3o4wr/AHF101K2_4.jpg</t>
  </si>
  <si>
    <t>https://ipmatika.kz/products/analogovye-vyzyvnye-paneli/jr-jr313-2b/</t>
  </si>
  <si>
    <t>http://ipmatika.ru/upload/iblock/2bb/kztkmg6vrfrbqtx9qzem1w29naf60cvm/AHF101K1_3.jpg</t>
  </si>
  <si>
    <t>https://ipmatika.kz/products/vyzyvnye-paneli/jr-jr313-sc-sip/</t>
  </si>
  <si>
    <t>http://ipmatika.ru/upload/iblock/4b1/5aljlweh8nbzh71vyfcqjz3wx616fxar/bgffhjg.jpeg</t>
  </si>
  <si>
    <t>http://ipmatika.ru/upload/iblock/7c8/8tv271598zk4wdxh5ypg0g6krmf5arcp/AHF102K1_3.jpg</t>
  </si>
  <si>
    <t>https://ipmatika.kz/products/vyzyvnye-paneli-dlya-liftov/jr-jr314-sc-sip/</t>
  </si>
  <si>
    <t>http://ipmatika.ru/upload/iblock/850/xycqgx2m5bru2fkz4167qc4ftb0vxj7q/JR314-SC2.jpg</t>
  </si>
  <si>
    <t>http://ipmatika.ru/upload/iblock/e24/cz0s4axsq7fr6130bm0morx973j3xda6/JR315-SC-SIP.jpg</t>
  </si>
  <si>
    <t>https://ipmatika.kz/products/vyzyvnye-paneli/JR315-SC-SIP/</t>
  </si>
  <si>
    <t>http://ipmatika.ru/upload/iblock/e56/wemwo386p3lly1mtvahegri8v7jmbyyt/AHF201K1_2.jpg</t>
  </si>
  <si>
    <t>https://ipmatika.kz/products/kolonny-vyzova/JR330-SC-SIP/</t>
  </si>
  <si>
    <t>http://ipmatika.ru/upload/iblock/a6c/36g481iabh2yk2eanx5dkk59w1gcu1ex/LHF100K1_13_batcheditor_fotor.jpg</t>
  </si>
  <si>
    <t>http://ipmatika.ru/upload/iblock/774/8f9ign0w5qy9ya7hyk363d0vmzuo4fzk/LHF100K1_13_batcheditor_fotor.jpg</t>
  </si>
  <si>
    <t>http://ipmatika.ru/upload/iblock/d2b/orzad9mbnk0qdiuu991x80355et6imk6/fjgjhoiyj.jpg</t>
  </si>
  <si>
    <t>https://ipmatika.kz/products/kolonny-vyzova/JR306-SC-SP-SIP/</t>
  </si>
  <si>
    <t>http://ipmatika.ru/upload/iblock/ff6/71igy3alf61n3ivqi3grsixco3qd7u1r/WHF302K2_1.jpg</t>
  </si>
  <si>
    <t>https://ipmatika.kz/products/kolonny-vyzova/JR315-SC-P-SIP/</t>
  </si>
  <si>
    <t>http://ipmatika.ru/upload/iblock/fc2/yquk6fsrm7i7pbi80y2jha2hoif56j2h/JR320-SC-SIP.jpg</t>
  </si>
  <si>
    <t>http://ipmatika.ru/upload/iblock/1b1/bxnoce1q3omvaz9hz9ifihjbu0vfillv/JR320-SC-SIP.jpg</t>
  </si>
  <si>
    <t>http://ipmatika.ru/upload/iblock/0b8/d2rs4dm84fuhmx2bsdjtc7qitiopxqdg/JR321-SC-SIP.jpg</t>
  </si>
  <si>
    <t>http://ipmatika.ru/upload/iblock/2cf/321.png</t>
  </si>
  <si>
    <t>https://ipmatika.kz/products/kolonny-vyzova/J%26R-JR321-SC-SP-SIP/</t>
  </si>
  <si>
    <t>http://ipmatika.ru/upload/iblock/43b/ubff59pcst2tnrwn4lva8stst9zc80su/JR321-SC-SIP.jpg</t>
  </si>
  <si>
    <t>http://ipmatika.ru/upload/iblock/63d/9cgqirrzq8ma3vuqaczszflus8zvehov/yjyjtyjy.jpg</t>
  </si>
  <si>
    <t>http://ipmatika.ru/upload/iblock/e34/1.PNG</t>
  </si>
  <si>
    <t>https://ipmatika.kz/products/zvukoizolyatsionnye-kabiny/JR-TH-01/</t>
  </si>
  <si>
    <t>60% от лицензии</t>
  </si>
  <si>
    <t>10% от лицензии</t>
  </si>
  <si>
    <t>https://ipmatika.kz/products/desktop/yealink-sip-t73u/</t>
  </si>
  <si>
    <t>https://ipmatika.kz/products/desktop/yealink-sip-t73w/</t>
  </si>
  <si>
    <t>https://ipmatika.kz/products/desktop/yealink-sip-t74u/</t>
  </si>
  <si>
    <t>https://ipmatika.kz/products/desktop/yealink-sip-t74w/</t>
  </si>
  <si>
    <t>https://ipmatika.kz/products/desktop/yealink-sip-t77u/</t>
  </si>
  <si>
    <r>
      <rPr>
        <b/>
        <sz val="11"/>
        <rFont val="Calibri"/>
        <family val="2"/>
        <charset val="204"/>
      </rPr>
      <t>1000 минут</t>
    </r>
    <r>
      <rPr>
        <sz val="11"/>
        <rFont val="Calibri"/>
        <family val="2"/>
        <charset val="204"/>
      </rPr>
      <t xml:space="preserve"> транскрибирования голосовой почты для P-серии</t>
    </r>
  </si>
  <si>
    <t>P1000m</t>
  </si>
  <si>
    <t>PSE1000m</t>
  </si>
  <si>
    <r>
      <rPr>
        <b/>
        <sz val="11"/>
        <rFont val="Calibri"/>
        <family val="2"/>
        <charset val="204"/>
      </rPr>
      <t>1000 минут</t>
    </r>
    <r>
      <rPr>
        <sz val="11"/>
        <rFont val="Calibri"/>
        <family val="2"/>
        <charset val="204"/>
      </rPr>
      <t xml:space="preserve"> транскрибирования голосовой почты и звонков для PSE-серии</t>
    </r>
  </si>
  <si>
    <t>Yealink BH76 Plus UC Black USB-A, Беспроводная Bluetooth, Зарядка Qi, HD звук, Шумоподав.ANC,Черная</t>
  </si>
  <si>
    <t>Yealink BH74 UC USB-C/A, Беспроводная Bluetooth, HD звук, Шумоподавление ANC,Черная</t>
  </si>
  <si>
    <t>Yealink BH74 with Stand UC USB-C/A, Беспроводная Bluetooth, HD звук, Шумоподавление ANC,Черная</t>
  </si>
  <si>
    <t>https://ipmatika.kz/products/profpaneli-lg/22SM3G-B/</t>
  </si>
  <si>
    <t>https://ipmatika.kz/products/profpaneli-lg/32SM5J-B/</t>
  </si>
  <si>
    <t>i53W</t>
  </si>
  <si>
    <t>https://ipmatika.kz/products/vnutrennie-sip-paneli/Fanvil-i53W/</t>
  </si>
  <si>
    <t>Fanvil i53W, WiFi, без БП, Сенсорный экран, ответная часть для SIP-домофона</t>
  </si>
  <si>
    <t>МодульTG-NET SFP-10GE-LX-SM1310 (комплект 2шт)</t>
  </si>
  <si>
    <t>http://ipmatika.ru/upload/iblock/a32/z1maz3t8gvruajlsduebimzwd0xz6fp7/T73-F.png</t>
  </si>
  <si>
    <t>http://ipmatika.ru/upload/iblock/edd/dnvzxjwcq9jzr213oqj8rtwpxfqg2ejm/T73-F.png</t>
  </si>
  <si>
    <t>http://ipmatika.ru/upload/iblock/a52/j4678gbkpglu1ba88raack5lickyrgbs/T74-F_4.png</t>
  </si>
  <si>
    <t>http://ipmatika.ru/upload/iblock/66f/3n8a9lytzbjqbze9khrjyirdv67kq4h1/T74-F_3.png</t>
  </si>
  <si>
    <t>http://ipmatika.ru/upload/iblock/93c/mj6nax26s7q2zdjimu03p757boyythen/T77-F_5.png</t>
  </si>
  <si>
    <t>http://ipmatika.ru/upload/iblock/d98/3ek69fevbr4vpcj9htopuaqk8ngn8d03/OPS_W02_1.jpg</t>
  </si>
  <si>
    <t>http://ipmatika.ru/upload/iblock/6a0/fo1jx5exiptgzhtlcazlxhtp5jmrytka/SP96_3.png</t>
  </si>
  <si>
    <t>http://ipmatika.ru/upload/iblock/612/wj3267df9ibmifn9ll346nxe1hnhpo9m/UH3x_dual_01.jpg</t>
  </si>
  <si>
    <t>https://ipmatika.kz/products/provodnye-usb/yealink-uh35-dual-uc/</t>
  </si>
  <si>
    <t>https://ipmatika.kz/products/ulichnye-4-8-poe/wi-tek-wi-pcms310gf-o-v2/</t>
  </si>
  <si>
    <t>https://ipmatika.kz/products/wifi-smb/wi-tek-wi-ac50-v2/</t>
  </si>
  <si>
    <t>https://ipmatika.kz/products/kommutatory/wi-tek-s5028fm-16s8c4x-l3/</t>
  </si>
  <si>
    <t>https://ipmatika.kz/products/kommutatory/wi-tek-wi-cgs5328-l3/</t>
  </si>
  <si>
    <t>https://ipmatika.kz/products/terminal-yealink/yealink-pvt160/</t>
  </si>
  <si>
    <t>https://ipmatika.kz/products/besprovodnye-garnitury/yealink-wh66-mono-teams/</t>
  </si>
  <si>
    <t>https://ipmatika.kz/products/phones-accessories/</t>
  </si>
  <si>
    <t>3CXNAE1024M12</t>
  </si>
  <si>
    <t>3CXNAE128M12</t>
  </si>
  <si>
    <t>3CXNAE16M12</t>
  </si>
  <si>
    <t>3CXNAE192M12</t>
  </si>
  <si>
    <t>3CXNAE24M12</t>
  </si>
  <si>
    <t>3CXNAE256M12</t>
  </si>
  <si>
    <t>3CXNAE32M12</t>
  </si>
  <si>
    <t>3CXNAE48M12</t>
  </si>
  <si>
    <t>3CXNAE512M12</t>
  </si>
  <si>
    <t>3CXNAE64M12</t>
  </si>
  <si>
    <t>3CXNAE8M12</t>
  </si>
  <si>
    <t>3CXNAE96M12</t>
  </si>
  <si>
    <t>3CXNAP1024M12</t>
  </si>
  <si>
    <t>3CXNAP128M12</t>
  </si>
  <si>
    <t>3CXNAP16M12</t>
  </si>
  <si>
    <t>3CXNAP192M12</t>
  </si>
  <si>
    <t>3CXNAP24M12</t>
  </si>
  <si>
    <t>3CXNAP256M12</t>
  </si>
  <si>
    <t>3CXNAP32M12</t>
  </si>
  <si>
    <t>3CXNAP48M12</t>
  </si>
  <si>
    <t>3CXNAP4M12</t>
  </si>
  <si>
    <t>3CXNAP512M12</t>
  </si>
  <si>
    <t>3CXNAP64M12</t>
  </si>
  <si>
    <t>3CXNAP8M12</t>
  </si>
  <si>
    <t>3CXNAP96M12</t>
  </si>
  <si>
    <t>https://ipmatika.kz/products/3cx/3cx_enterprise/</t>
  </si>
  <si>
    <t>https://ipmatika.kz/products/3cx/3cx_pro/</t>
  </si>
  <si>
    <t>Yealink SP92 USB-C/A, USB, Bluetooth, встроенная батарея, шумоподавление с ИИ</t>
  </si>
  <si>
    <t>Yealink SP92 with Dongle USB-C/A, USB, Bluetooth, встроенная батарея, шумоподавление с ИИ</t>
  </si>
  <si>
    <t>Yealink SP96 USB-C/A, USB, Bluetooth, Экран, встроенная батарея, 6 встроенных микрофонов</t>
  </si>
  <si>
    <t>Yealink SP96 with Dongle USB-C/A, USB, Bluetooth, Экран, встроенная батарея, 6 встроенных микрофонов</t>
  </si>
  <si>
    <t>https://ipmatika.kz/products/usb-videokamery-i-byod-resheniya/yealink-smv-40/</t>
  </si>
  <si>
    <t>http://ipmatika.ru/upload/iblock/3ac/qjjqv0ik85j0ruew2mwzmymkpwdqkek3/P570.png</t>
  </si>
  <si>
    <t>http://ipmatika.ru/upload/iblock/f43/at3tn1qff30zxh2whf41p8ahcfjz415c/RCH40_01.jpg</t>
  </si>
  <si>
    <t>http://ipmatika.ru/upload/iblock/310/2d95odthmtgvrtytplzppoun753n27ie/VT5000-D_000b.jpg</t>
  </si>
  <si>
    <t>http://ipmatika.ru/upload/iblock/144/WH66-Teams-01.jpg</t>
  </si>
  <si>
    <t>http://ipmatika.ru/upload/iblock/42e/WH67-Teams-05.jpg</t>
  </si>
  <si>
    <t>http://ipmatika.ru/upload/iblock/ae3/7nz34k3xmh0pn6ogepxi7ev6ll2wx94p/WI-AC50.jpg</t>
  </si>
  <si>
    <t>http://ipmatika.ru/upload/iblock/89d/ivi5s620s28h400ko69q21ihpv3d0evx/DSC_0108.png</t>
  </si>
  <si>
    <t>http://ipmatika.ru/upload/iblock/990/ao578o9ivjgtt7leiwc1z0vuiltpag9o/WI-AP217-Lite_01.jpg</t>
  </si>
  <si>
    <t>http://ipmatika.ru/upload/iblock/1cd/aa5ursautwmkkxe6h6dc2ylexpdt869v/WI-AP216.jpg</t>
  </si>
  <si>
    <t>http://ipmatika.ru/upload/iblock/b0c/yy4boeuzdrqe6r3vw3lcj9iw03ax4rf4/WI-AP218AX.jpg</t>
  </si>
  <si>
    <t>http://ipmatika.ru/upload/iblock/6ab/cx74p2dsrx6hs41dfbv3vf0dyj2rr2jh/WI-SPD10KV-POE-A_4.jpg</t>
  </si>
  <si>
    <t>http://ipmatika.ru/upload/iblock/f00/ilgn1rcsgnf0ulcoagrkslc0sd0wk7jb/d2024110716452791.jpg</t>
  </si>
  <si>
    <t>http://ipmatika.ru/upload/iblock/428/hcdy5g9o0ksdikwjyuhto47gfwkie8uj/WI-CGS5026_v2.png</t>
  </si>
  <si>
    <t>Применяется со второго года (первый год входит в стоимость)
AMS Service including: 1-RAS service; 2-Video Conferencing; 3-Web Video Call; 4-Migrant; 5-Upgrade; 6-Trouble shooting</t>
  </si>
  <si>
    <t xml:space="preserve">Basic /РРЦ/тг </t>
  </si>
  <si>
    <t>3CXNAB8M12</t>
  </si>
  <si>
    <t>3CXNAB16M12</t>
  </si>
  <si>
    <t>3CXNAB24M12</t>
  </si>
  <si>
    <t>3CXNAB32M12</t>
  </si>
  <si>
    <t>3CXNAB48M12</t>
  </si>
  <si>
    <t>3CXNAB64M12</t>
  </si>
  <si>
    <t>3CXNAB96M12</t>
  </si>
  <si>
    <t>3CXNAB128M12</t>
  </si>
  <si>
    <t>3CXNAB192M12</t>
  </si>
  <si>
    <t>3CXNAB256M12</t>
  </si>
  <si>
    <t>3CXNAB512M12</t>
  </si>
  <si>
    <t>3CXNAB1024M12</t>
  </si>
  <si>
    <t>Номенклатура на 6 января 2026 г.</t>
  </si>
  <si>
    <t>Контроллер RAID LSI MegaRAID SAS 9341-4i 4-internal channel SAS/SATA PCI-E x8 и кабель HD SAS</t>
  </si>
  <si>
    <t>SIP-T88V Pro</t>
  </si>
  <si>
    <t>SIP-T88V Pro, видеотерминал, 7" экран, Android, WiFi, Bluetooth-трубка, USB, GigE, камера, без БП</t>
  </si>
  <si>
    <t>X5U-R</t>
  </si>
  <si>
    <t>Настольные телефоны IPmatika</t>
  </si>
  <si>
    <t>ER31</t>
  </si>
  <si>
    <t>ER31 с цветным дисплеем 5.0", 2 страницы по 20 клавиш</t>
  </si>
  <si>
    <t>https://ipmatika.kz/products/phones-accessories/er31/</t>
  </si>
  <si>
    <t>TR11P</t>
  </si>
  <si>
    <t>TR11P, 4 аккаунта, дисплей 2.75", 100Мбит/с, PoE</t>
  </si>
  <si>
    <t>https://ipmatika.kz/products/desktop/tr11p/</t>
  </si>
  <si>
    <t>TR21G</t>
  </si>
  <si>
    <t>TR21G, 6 аккаунтов, цветной дисплей 2.8", 1000Мбит/с, USB, PoE</t>
  </si>
  <si>
    <t>https://ipmatika.kz/products/desktop/tr21g/</t>
  </si>
  <si>
    <t>TR31S</t>
  </si>
  <si>
    <t>TR31S, 25 аккаунтов, цветной дисплей 4.3", 1000Мбит/с, поддержка модулей расширения, USB, PoE</t>
  </si>
  <si>
    <t>https://ipmatika.kz/products/desktop/tr31s/</t>
  </si>
  <si>
    <t>SIP-T85W</t>
  </si>
  <si>
    <t>SIP-T85W, 5,5" экран, WiFi, Bluetooth, USB, PoE, GigE, без видео, без БП</t>
  </si>
  <si>
    <t>SIP-T87W</t>
  </si>
  <si>
    <t>SIP-T87W, 7" экран, WiFi, Bluetooth, USB, PoE, GigE, без видео, без БП</t>
  </si>
  <si>
    <t>SIP-T88W Pro</t>
  </si>
  <si>
    <t>SIP-T88W Pro, 7" экран", Android, WiFi, Bluetooth, BT-трубка, USB, PoE, GigE, без камеры, без БП</t>
  </si>
  <si>
    <t>SIP-T88W</t>
  </si>
  <si>
    <t>SIP-T88W, 7" экран, Android, WiFi, Bluetooth, USB, PoE, GigE, без камеры, без БП</t>
  </si>
  <si>
    <t>X306-DB</t>
  </si>
  <si>
    <t>X306, цветной дисплей, 2 аккаунта, большие кнопки, PoE, БП, темно-синий</t>
  </si>
  <si>
    <t>https://ipmatika.kz/products/ip-telefony-dlya-pozhilykh/X306/</t>
  </si>
  <si>
    <t>CU-7212PWR-v2</t>
  </si>
  <si>
    <t>CU-7212PWR-v2, Дополнительный блок питания для резервирования электропитания “АГАТ CU-7212PWR”.</t>
  </si>
  <si>
    <t>VCH51 Pro Package</t>
  </si>
  <si>
    <t>VCH51 Pro Package (Адаптер проводной передачи контента Yealink, AMS - 2 года)</t>
  </si>
  <si>
    <t>YPS20</t>
  </si>
  <si>
    <t>YPS20 Yealink Датчик перегородки для разделяемой комнаты AMS - 2 года)</t>
  </si>
  <si>
    <t>MSpeaker Pro</t>
  </si>
  <si>
    <t>MSpeaker Pro (саундбар черного цвета для видеокамер и терминалов ВКС, AMS-2 года)</t>
  </si>
  <si>
    <t>http://ipmatika.ru/upload/iblock/360/zqxp0mhzlxzkklxn7pk97xvcim1fb9cx/MSpeaker_05.jpg</t>
  </si>
  <si>
    <t>https://ipmatika.kz/products/audioperiferiya/yealink-mspeaker-pro/</t>
  </si>
  <si>
    <t>AMS-CP50</t>
  </si>
  <si>
    <t>AMS-1YEAR-CP50 (cервисный контракт для спикерфонов Yealink AMS 1 год)</t>
  </si>
  <si>
    <t>AMS-CPE40</t>
  </si>
  <si>
    <t>AMS-1YEAR-CPE40 (cервисный контракт для спикерфонов Yealink AMS 1 год)</t>
  </si>
  <si>
    <t>AMS-1YEAR-MB-CAM (cервисный контракт Yealink для MB-12X Pro, MB-Camera-12X, MB-Camera-6X на 1 год)</t>
  </si>
  <si>
    <t>AMS-MB-Remote</t>
  </si>
  <si>
    <t>AMS-1YEAR-MB-Remote (cервисный контракт для Yealink MB-Remote, 1 год)</t>
  </si>
  <si>
    <t>AMS-MB65</t>
  </si>
  <si>
    <t>AMS-1YEAR-MB65 (cервисный контракт Yealink  AMS на 1 год)</t>
  </si>
  <si>
    <t>AMS-MB86</t>
  </si>
  <si>
    <t>AMS-1YEAR-MB86 (cервисный контракт Yealink  AMS на 1 год)</t>
  </si>
  <si>
    <t>AMS-MD65</t>
  </si>
  <si>
    <t>AMS-1YEAR-MD65 (cервисный контракт Yealink AMS на 1 год)</t>
  </si>
  <si>
    <t>AMS-MD86</t>
  </si>
  <si>
    <t>AMS-1YEAR-MD86 (cервисный контракт Yealink AMS на 1 год)</t>
  </si>
  <si>
    <t>AMS-MeetingBar Focus Room</t>
  </si>
  <si>
    <t>AMS-1YEAR-MeetingBar Focus Room (cервисный контракт Yealink AMS на 1 год)</t>
  </si>
  <si>
    <t>AMS-MeetingBar Medium Room</t>
  </si>
  <si>
    <t>AMS-1YEAR-MeetingBar Medium Room (cервисный контракт Yealink AMS на 1 год)</t>
  </si>
  <si>
    <t>AMS-MeetingBar Small Room</t>
  </si>
  <si>
    <t>AMS-1YEAR-MeetingBar Small Room (cервисный контракт Yealink AMS на 1 год)</t>
  </si>
  <si>
    <t>AMS-RoomCast</t>
  </si>
  <si>
    <t>AMS-1YEAR-RoomCast (cервисный контракт Yealink AMS на 1 год).</t>
  </si>
  <si>
    <t>AMS-VC-ADAPTER</t>
  </si>
  <si>
    <t>AMS-1YEAR-VC-ADAPTER (cервисный контракт для адаптеров Yealink AMS 1 год)</t>
  </si>
  <si>
    <t>AMS-1YEAR-VC-AVHUB (cервисный контракт для AVHub, AP08, M500, M500Pro, M900 на 1 год)</t>
  </si>
  <si>
    <t>AMS-VC-CONSOLE</t>
  </si>
  <si>
    <t>AMS-1YEAR-VC-CONSOLE (cервисный контракт для панелей управления Yealink 1 год)</t>
  </si>
  <si>
    <t>AMS-VC-MIC</t>
  </si>
  <si>
    <t>AMS-1YEAR-VC-MIC (cервисный контракт для микрофонов Yealink AMS 1 год)</t>
  </si>
  <si>
    <t>AMS-VC-MINIPC</t>
  </si>
  <si>
    <t>AMS-1YEAR-VC-MINIPC (cервисный контракт для мини-ПК Yealink 1 год)</t>
  </si>
  <si>
    <t>AMS-VC-SHARING</t>
  </si>
  <si>
    <t>AMS-1YEAR-VC-SHARING (cервисный контракт для устройств трансляции контента Yealink AMS 1 год)</t>
  </si>
  <si>
    <t>RoomSensor Pro</t>
  </si>
  <si>
    <t>RoomSensor Pro Yealink (многофункциональный датчик занятости помещения, AMS - 2 года)</t>
  </si>
  <si>
    <t>VB-TVMount-01</t>
  </si>
  <si>
    <t>VB-TVMount-01 (комплект крепления к ТВ-панели для UVC44/PVT140/PVT160)</t>
  </si>
  <si>
    <t>Стойка IPmatika TTD07-46TW (2 панели)  37"-60"(65"), VESA 200x200-600x400, 2*50кг</t>
  </si>
  <si>
    <t>Стойка IPmatika TTF15-68FW (1 панель)  50"-86", VESA 200x200-800x600, 120кг</t>
  </si>
  <si>
    <t>Стойка IPmatika TTL07-610TW (1 панель) 55"-100", VESA 200x200-1000x600, 100кг</t>
  </si>
  <si>
    <t>MB-WallStand-860W</t>
  </si>
  <si>
    <t>MB-WallStand-860W (Уcиленное настенное крепление для PVB750 и PVB860)</t>
  </si>
  <si>
    <t>PVB650C-A02</t>
  </si>
  <si>
    <t>PVB650C-A02 интерактивная панель (MeetingBoard 65С , AMS 2 года)</t>
  </si>
  <si>
    <t>https://ipmatika.kz/products/archive/ipc_Mini/ms-c2973-pb/</t>
  </si>
  <si>
    <t>https://ipmatika.kz/products/ipc_fisheye/ms-c8176-pb/</t>
  </si>
  <si>
    <t>https://ipmatika.kz/products/ipc_fisheye/ms-c9674-pa/</t>
  </si>
  <si>
    <t>https://ipmatika.kz/products/ipc_Pro/ms-c2966-X12RPA/</t>
  </si>
  <si>
    <t>https://ipmatika.kz/products/archive/ipc_ptz/ms-c2961-epb/</t>
  </si>
  <si>
    <t>https://ipmatika.kz/products/cctv-accessories/milesight-ms-a77/</t>
  </si>
  <si>
    <t>https://ipmatika.kz/products/archive/videoregistratory/milesight-ms-n1004/</t>
  </si>
  <si>
    <t>BH71 Pro USB-C/A</t>
  </si>
  <si>
    <t>BH71 Pro USB-C/A, Беспроводная Bluetooth, Шумоподав, Зарядный кейс, USB адаптер</t>
  </si>
  <si>
    <t>http://ipmatika.ru/upload/iblock/495/hu10v9jrlrr60uz6psbryzdyvkkwsqg8/BH71Pro_02_new.jpg</t>
  </si>
  <si>
    <t>https://ipmatika.kz/products/besprovodnye-bluetooth/yealink-bh71-pro-usb-ca/</t>
  </si>
  <si>
    <t>TV-BK001-220</t>
  </si>
  <si>
    <t>ITC TV-BK001 Настенное крепление для LED-панелей 220 дюймов</t>
  </si>
  <si>
    <t>50PK640S</t>
  </si>
  <si>
    <t>Коммерческий ТВ LG 50PK640S Signage ТВ UHD; 300 кд/м2; webOS 25;Wi-Fi,Buetooth;Динамики;DVB-T2/C/S2</t>
  </si>
  <si>
    <t>55PK640S</t>
  </si>
  <si>
    <t>Коммерческий ТВ LG 55PK640S Signage ТВ UHD; 300 кд/м2; webOS 25;Wi-Fi,Buetooth;Динамики;DVB-T2/C/S2</t>
  </si>
  <si>
    <t>65PK640S</t>
  </si>
  <si>
    <t>Коммерческий ТВ LG 65PK640S Signage ТВ UHD; 400 кд/м2; webOS 22;Wi-Fi,Buetooth;Динамики;DVB-T2/C/S2</t>
  </si>
  <si>
    <t>75PK640S</t>
  </si>
  <si>
    <t>Коммерческий ТВ LG 75PK640S Signage ТВ UHD; 300 кд/м2; webOS 25;Wi-Fi,Buetooth;Динамики;DVB-T2/C/S2</t>
  </si>
  <si>
    <t>50UK660H</t>
  </si>
  <si>
    <t>Отельный ТВ LG 50UK660H UHD; 300кд/м2; webOS 25; DVB-T2/C/S2,IP-channels;Wi-Fi;BT;SoftAP;Pro:Centric</t>
  </si>
  <si>
    <t>55UK660H</t>
  </si>
  <si>
    <t>Отельный ТВ LG 55UK660H UHD; 300кд/м2; webOS 25; DVB-T2/C/S2,IP-channels;Wi-Fi;BT;SoftAP;Pro:Centric</t>
  </si>
  <si>
    <t>Отельный ТВ LG 55UK660H UHD; 330кд/м2; webOS 23; DVB-T2/C/S2,IP-channels;Wi-Fi;BT;SoftAP;Pro:Centric</t>
  </si>
  <si>
    <t>65UK660H</t>
  </si>
  <si>
    <t>Отельный ТВ LG 65UK660H UHD; 300кд/м2; webOS 25; DVB-T2/C/S2,IP-channels;Wi-Fi;BT;SoftAP;Pro:Centric</t>
  </si>
  <si>
    <t>Интерактивный дисплей LG 32TNF5P-F Для встраивания; FHD; 24/7; 500 кд/м2; webOS 6.0; In-cell Touch</t>
  </si>
  <si>
    <t>Интерактивный дисплей LG 55TR3DK-B UHD; 16/7; 390 кд/м2; ОС Android 11.0; IR MultiTouch; Wi-Fi</t>
  </si>
  <si>
    <t>55TR3DQ-B</t>
  </si>
  <si>
    <t>Интерактивный дисплей LG 55TR3DQ-B UHD; 16/7; 390 кд/м2; ОС Android 14.0; IR MultiTouch; Wi-Fi; NFC</t>
  </si>
  <si>
    <t>Интерактивный дисплей LG 65TR3DJ-B UHD; 16/7; 390 кд/м2; ОС Android 11.0; IR MultiTouch; Wi-Fi</t>
  </si>
  <si>
    <t>65TR3DQ-B</t>
  </si>
  <si>
    <t>Интерактивный дисплей LG 65TR3DQ-B UHD; 16/7; 390 кд/м2; ОС Android 14.0; IR MultiTouch; Wi-Fi; NFC</t>
  </si>
  <si>
    <t>Интерактивный дисплей LG 75TR3DK-B UHD; 16/7; 390 кд/м2; ОС Android 11.0; IR MultiTouch; Wi-Fi</t>
  </si>
  <si>
    <t>75TR3DQ-B</t>
  </si>
  <si>
    <t>Интерактивный дисплей LG 75TR3DQ-B UHD; 16/7; 390 кд/м2; ОС Android 14.0; IR MultiTouch; Wi-Fi; NFC</t>
  </si>
  <si>
    <t>Интерактивный дисплей LG 86TR3DK-B UHD; 16/7; 390 кд/м2; ОС Android 11.0; IR MultiTouch; Wi-Fi</t>
  </si>
  <si>
    <t>86TR3DQ-B</t>
  </si>
  <si>
    <t>Интерактивный дисплей LG 86TR3DQ-B UHD; 16/7; 390 кд/м2; ОС Android 14.0; IR MultiTouch; Wi-Fi; NFC</t>
  </si>
  <si>
    <t>LSBF015-GD</t>
  </si>
  <si>
    <t>LED LG LSBF015-GD 54", 768 х 432pix; 1200 x 675мм; Р1.56мм; 600 кд/м2; фронтальное обслуживание</t>
  </si>
  <si>
    <t>https://www.ipmatika.kz/products/lg-informatsionnye-svetodiodnye-displei/LSBF015-GD/</t>
  </si>
  <si>
    <t>49UH5N-M</t>
  </si>
  <si>
    <t>Дисплей LG 49UH5N-M UHD; 24/7; 500 кд/м2; К.мат.28%; webOS 6.0; Wi-Fi; 10+10 Вт; Режим видео-стены</t>
  </si>
  <si>
    <t>49UH5Q-E</t>
  </si>
  <si>
    <t>Дисплей LG 49UH5Q-E UHD; 24/7; 500 кд/м2; К.мат.28%; webOS 8.0; Wi-Fi; 10+10 Вт; Режим видео-стены</t>
  </si>
  <si>
    <t>50UL3Q-E</t>
  </si>
  <si>
    <t>Дисплей LG 50UL3Q-E UHD; 16/7; 350 кд/м2; webOS 6.1; Wi-Fi; 10+10 Вт</t>
  </si>
  <si>
    <t>55UH5N-M</t>
  </si>
  <si>
    <t>Дисплей LG 55UH5N-M UHD; 24/7; 500 кд/м2; К.мат.25%; webOS 6.0; Wi-Fi; 10+10 Вт; Режим видео-стены</t>
  </si>
  <si>
    <t>55UH5Q-Е</t>
  </si>
  <si>
    <t>Дисплей LG 55UH5Q-Е UHD; 24/7; 500 кд/м2; К.мат.25%; webOS 6.0; Wi-Fi; 10+10 Вт; Режим видео-стены</t>
  </si>
  <si>
    <t>55UL3Q-E</t>
  </si>
  <si>
    <t>Дисплей LG 55UL3Q-E UHD; 16/7; 350 кд/м2; webOS 6.1; Wi-Fi; 10+10 Вт</t>
  </si>
  <si>
    <t>65UH5N-M</t>
  </si>
  <si>
    <t>Дисплей LG 65UH5N-M UHD; 24/7; 500 кд/м2; К.мат.28%; webOS 6.0; Wi-Fi; 10+10 Вт; Режим видео-стены</t>
  </si>
  <si>
    <t>65UH5Q-E</t>
  </si>
  <si>
    <t>Дисплей LG 65UH5Q-E UHD; 24/7; 500 кд/м2; К.мат.25%; webOS 8.0; Wi-Fi; 10+10 Вт; Режим видео-стены</t>
  </si>
  <si>
    <t>75UH5N-M</t>
  </si>
  <si>
    <t>Дисплей LG 75UH5N-M UHD; 24/7; 500 кд/м2; К.мат.25%; webOS 6.0; Wi-Fi; 10+10 Вт; Режим видео-стены</t>
  </si>
  <si>
    <t>86UH5N-M</t>
  </si>
  <si>
    <t>Дисплей LG 86UH5N-M UHD; 24/7; 500 кд/м2; К.мат.25%; webOS 6.0; Wi-Fi; 10+10 Вт; Режим видео-стены</t>
  </si>
  <si>
    <t>37BH7N</t>
  </si>
  <si>
    <t>Дисплей LG 37BH7N 1920х540 пикс; 32:9; 24/7; 700 кд/м2; ОС webOS 6.0; 2 PbP; Wi-fi; Акустика</t>
  </si>
  <si>
    <t>Дисплей LG 49XS4P FHD; 24/7; 4000 кд/м2; ОС webOS 6,0; Поддержка QWP</t>
  </si>
  <si>
    <t>Дисплей LG 55EF5K OLED; FHD; Изогнутые видео-стены; 18/7; ОС webOS 4.0</t>
  </si>
  <si>
    <t>Дисплей LG 55EJ5K OLED; FHD; Толщина 4.9 мм; Поддержка видеостены; 18/7; ОС webOS 4.0</t>
  </si>
  <si>
    <t>Дисплей LG 55EW5P-M OLED; FHD, Коэфф. прозрачности 43%; 200/600nit; 18/7; ОС webOS 7,5</t>
  </si>
  <si>
    <t>Дисплей LG 55XS4P FHD; 24/7; 4000 кд/м2; ОС webOS 6,0; Поддержка QWP</t>
  </si>
  <si>
    <t>Дисплей LG 75XS4P UHD; 24/7; 4000 кд/м2; ОС webOS 6,0; Поддержка QWP</t>
  </si>
  <si>
    <t>Дисплей LG 86BH5F-M 3840х600 пикс; 58:9; 24/7; 500 кд/м2; ОС webOS 4.0; Поддержка 4 PbP</t>
  </si>
  <si>
    <t>Крепления к информационным панелям</t>
  </si>
  <si>
    <t>VW55GX</t>
  </si>
  <si>
    <t>Настенное крепление для видеостен Wize Pro [VW55GX] push in-pop out</t>
  </si>
  <si>
    <t>T55X</t>
  </si>
  <si>
    <t>Универсальное наклонное настенное крепление Wize Pro T55X</t>
  </si>
  <si>
    <t>Basic 1024SC (годовая)</t>
  </si>
  <si>
    <t>Basic 128SC (годовая)</t>
  </si>
  <si>
    <t>Basic 16SC (годовая)</t>
  </si>
  <si>
    <t>Basic 192SC (годовая)</t>
  </si>
  <si>
    <t>Basic 24SC (годовая)</t>
  </si>
  <si>
    <t>Basic 256SC (годовая)</t>
  </si>
  <si>
    <t>Basic 32SC (годовая)</t>
  </si>
  <si>
    <t>Basic 48SC (годовая)</t>
  </si>
  <si>
    <t>Basic 512SC (годовая)</t>
  </si>
  <si>
    <t>Basic 64SC (годовая)</t>
  </si>
  <si>
    <t>Basic 8SC (годовая)</t>
  </si>
  <si>
    <t>Basic 96SC (годовая)</t>
  </si>
  <si>
    <t>3CXNAEP16M12</t>
  </si>
  <si>
    <t>Enterprise Plus 16SC (годовая)</t>
  </si>
  <si>
    <t>3CXNAEP8M12</t>
  </si>
  <si>
    <t>Enterprise Plus 8SC (годовая)</t>
  </si>
  <si>
    <t>TS-0699</t>
  </si>
  <si>
    <t>TS-0699, Контроллер управления камерами</t>
  </si>
  <si>
    <t>"МТС Линк" (Платформа). Конфигурация "Встречи Pro" ("Meetings Pro") 12 мес.</t>
  </si>
  <si>
    <t>«МТС Линк». Дополнительный модуль «МТС Линк Румз (Rooms)» (12 мес)</t>
  </si>
  <si>
    <t>МТС Линк. Дополнительный модуль “SIP-коннектор” (12 мес)</t>
  </si>
  <si>
    <t>Luminen 10M</t>
  </si>
  <si>
    <t>Luminen 10M, 10" сенсорная панель Full HD, BT, NFC/RFID, RCC, Android13</t>
  </si>
  <si>
    <t>T-MATE</t>
  </si>
  <si>
    <t>WI-POL308G-P, управляемый L2-коммутатор GPON MDU, PoE, 8GE+1GPON (2,5G)</t>
  </si>
  <si>
    <t>WI-CPE511H-KIT комплект из двух преднастроенных точек доступа, 802.11a/n/ac, 5ГГц, до 900Мбит/с</t>
  </si>
  <si>
    <t>WI-AP416</t>
  </si>
  <si>
    <t>WI-AP416, AC1200, двухдиапазонная точка доступа встроенного монтажа с POE</t>
  </si>
  <si>
    <t>http://ipmatika.ru/upload/iblock/83f/tz4p36m2zl0jk1520po65jb16xbn3vpb/WI-AP416_1.png</t>
  </si>
  <si>
    <t>https://ipmatika.kz/products/wifi-smb/wi-tek-wi-ap416/</t>
  </si>
  <si>
    <t>WI-PCMS310GF-Alien-I</t>
  </si>
  <si>
    <t>WI-PCMS310GF-Alien-I промышленный управляемый L2+ 8GE+2SFP+1Console, Mix PoE 24V/48V</t>
  </si>
  <si>
    <t>JREX106-A04-SIP</t>
  </si>
  <si>
    <t>JREX106-A04-SIP, без клавиатуры, без крышки, PoE, без БП</t>
  </si>
  <si>
    <t>http://ipmatika.ru/upload/iblock/6fa/vwz632nkywl9wyc4beswgs5y2cztafsb/jrex106a04sip.jpg</t>
  </si>
  <si>
    <t>https://ipmatika.kz/products/vzryvozashchishchennoe-oborudovanie/J%26R-JREX106-A04-SIP/</t>
  </si>
  <si>
    <t>JREX106-A04</t>
  </si>
  <si>
    <t>JREX106-A04, без крышки, без клавиатуры, аналоговый</t>
  </si>
  <si>
    <t>http://ipmatika.ru/upload/iblock/1c5/05v8ilzbxxfj1u51bbhoec6q498ag968/jrex106a04sip.jpg</t>
  </si>
  <si>
    <t>https://ipmatika.kz/products/vzryvozashchishchennoe-oborudovanie/J%26R-JREX106-A04/</t>
  </si>
  <si>
    <t>JR103-FK-L</t>
  </si>
  <si>
    <t>JR103-FK-L, полная клавиатура, индикатор, аналоговый</t>
  </si>
  <si>
    <t>JR506-CB-SIP</t>
  </si>
  <si>
    <t>JR506-CB-SIP, пластиковый корпус, без клавиатуры, БП</t>
  </si>
  <si>
    <t>JR506-CB</t>
  </si>
  <si>
    <t>JR506-CB, всепогодный вандалозащищенный телефон, без клавиатуры, пластиковый корпус, аналоговый</t>
  </si>
  <si>
    <t>JR506-FK-SIP</t>
  </si>
  <si>
    <t>JR506-FK-SIP, пластиковый корпус, клавиатура, БП</t>
  </si>
  <si>
    <t>JR506-FK</t>
  </si>
  <si>
    <t>JR506-FK, всепогодный вандалозащищенный телефон, полная клавиатура, пластиковый корпус, аналоговый</t>
  </si>
  <si>
    <t>Системы оповещения JR</t>
  </si>
  <si>
    <t>JRTNS-T1000</t>
  </si>
  <si>
    <t>JRTNS-T1000, 4 Ethernet порта, 500 Гб</t>
  </si>
  <si>
    <t>JRTNS-T120</t>
  </si>
  <si>
    <t>JRTNS-T120, 4 Ethernet порта, 500 Гб</t>
  </si>
  <si>
    <t>JRTNS-T20</t>
  </si>
  <si>
    <t>JRTNS-T20, 4 Ethernet порта, 500 Гб</t>
  </si>
  <si>
    <t>JRTNS-T240</t>
  </si>
  <si>
    <t>JRTNS-T240, 4 Ethernet порта, 500 Гб</t>
  </si>
  <si>
    <t>JRTNS-T500</t>
  </si>
  <si>
    <t>JRTNS-T500, 4 Ethernet порта, 500 Гб</t>
  </si>
  <si>
    <t>JRTNS-T60</t>
  </si>
  <si>
    <t>JRTNS-T60, 4 Ethernet порта, 500 Гб</t>
  </si>
  <si>
    <t>После ремонта</t>
  </si>
  <si>
    <t>Yealink BH71 Pro USB-C/A, Беспроводная Bluetooth, Шумоподав, Зарядный кейс, USB адаптер</t>
  </si>
  <si>
    <t>Yealink BH70 Dual UC USB-C/A Дуо, Беспроводная Bluetooth, HD звук, Шумоподав.</t>
  </si>
  <si>
    <t>Yealink BH70 Mono UC USB-C/A Моно, Беспроводная Bluetooth, HD звук, Шумоподав.</t>
  </si>
  <si>
    <t>PSE - Ultimate (UP) - бессрочные лицензии (включен 1 год поддержки)</t>
  </si>
  <si>
    <t>PSE - Enterprise (EP) - бессрочные лицензии (включен 1 год поддержки)</t>
  </si>
  <si>
    <t>http://ipmatika.ru/upload/iblock/e75/w8br8yny9s9ji73fkpzf9a7l2fjccg6k/VT6200D_USB_01.jpg</t>
  </si>
  <si>
    <t>http://ipmatika.ru/upload/iblock/040/jgfa21yz8z1dre8spdp92ueg47yexn0h/BH70dual02.jpg</t>
  </si>
  <si>
    <t>Yealink EXP55, цветной LCD дисплей, BLF-клавиши, для SIP-телефонов T7X /T8X</t>
  </si>
  <si>
    <t>http://ipmatika.ru/upload/iblock/629/sfhig78c50u98q3tp5k9u7mihio4w3no/T88V-R.png</t>
  </si>
  <si>
    <t>https://ipmatika.kz/products/videophones/yealink-sip-t88v-pro/</t>
  </si>
  <si>
    <t>http://ipmatika.ru/upload/iblock/f0f/lu2notahfyi8nxs8nbc2naeq3my5bsjo/T85_R.png</t>
  </si>
  <si>
    <t>https://ipmatika.kz/products/desktop/yealink-sip-t85w/</t>
  </si>
  <si>
    <t>http://ipmatika.ru/upload/iblock/20d/80tconxpixcr3e88rgiyfrggdhvsv247/T87_F.png</t>
  </si>
  <si>
    <t>https://ipmatika.kz/products/desktop/yealink-sip-t87w/</t>
  </si>
  <si>
    <t>http://ipmatika.ru/upload/iblock/fda/le3by69g89pjp5rgi4vicsl5jicbjpi4/T88W_Pro_L.png</t>
  </si>
  <si>
    <t>https://ipmatika.kz/products/desktop/yealink-sip-t88w-pro/</t>
  </si>
  <si>
    <t>http://ipmatika.ru/upload/iblock/c02/3e9xtlpz361djnfvyzsv10yaix6itjc6/T88W_R.png</t>
  </si>
  <si>
    <t>https://ipmatika.kz/products/desktop/yealink-sip-t88w/</t>
  </si>
  <si>
    <t>АРХИВ</t>
  </si>
  <si>
    <t>https://ipmatika.kz/products/sistema-opoveshcheniya-j-r/jr-jrtns-t1000/</t>
  </si>
  <si>
    <t>https://ipmatika.kz/products/sistema-opoveshcheniya-j-r/jr-jrtns-t120/</t>
  </si>
  <si>
    <t>https://ipmatika.kz/products/sistema-opoveshcheniya-j-r/jr-jrtns-t240/</t>
  </si>
  <si>
    <t>https://ipmatika.kz/products/sistema-opoveshcheniya-j-r/jr-jrtns-t500/</t>
  </si>
  <si>
    <t>https://ipmatika.kz/products/sistema-opoveshcheniya-j-r/jr-jrtns-t60/</t>
  </si>
  <si>
    <r>
      <t xml:space="preserve">Enterprise </t>
    </r>
    <r>
      <rPr>
        <b/>
        <sz val="11"/>
        <color theme="1"/>
        <rFont val="Calibri"/>
        <family val="2"/>
        <charset val="204"/>
        <scheme val="minor"/>
      </rPr>
      <t>Plus</t>
    </r>
    <r>
      <rPr>
        <sz val="11"/>
        <color theme="1"/>
        <rFont val="Calibri"/>
        <family val="2"/>
        <charset val="204"/>
        <scheme val="minor"/>
      </rPr>
      <t xml:space="preserve"> 8SC (годовая)</t>
    </r>
  </si>
  <si>
    <r>
      <t xml:space="preserve">Enterprise </t>
    </r>
    <r>
      <rPr>
        <b/>
        <sz val="11"/>
        <color theme="1"/>
        <rFont val="Calibri"/>
        <family val="2"/>
        <charset val="204"/>
        <scheme val="minor"/>
      </rPr>
      <t>Plus</t>
    </r>
    <r>
      <rPr>
        <sz val="11"/>
        <color theme="1"/>
        <rFont val="Calibri"/>
        <family val="2"/>
        <charset val="204"/>
        <scheme val="minor"/>
      </rPr>
      <t xml:space="preserve"> 16SC (годовая)</t>
    </r>
  </si>
  <si>
    <t>Yealink AX86R, экран 2.4", Wi-Fi 6, IP67, Alarm, виброоповещение, Bluetooth, 3.5 mm, Type-C, SNC, звук HD</t>
  </si>
  <si>
    <t>https://www.ipmatika.kz/products/ip-ats-yeastar-serii-s-sredney-yemkosti/yeastar-s100/</t>
  </si>
  <si>
    <t>https://www.ipmatika.kz/products/gostinichnye-tv-lg/50UK660H/</t>
  </si>
  <si>
    <t>https://www.ipmatika.kz/products/gostinichnye-tv-lg/55UK660H/</t>
  </si>
  <si>
    <t>https://www.ipmatika.kz/products/gostinichnye-tv-lg/65UK660H/</t>
  </si>
  <si>
    <t>https://www.ipmatika.kz/products/interaktivnye-display-lg/32TNF5P-F/</t>
  </si>
  <si>
    <t>https://www.ipmatika.kz/products/interaktivnye-display-lg/55TR3DK-B/</t>
  </si>
  <si>
    <t>https://www.ipmatika.kz/products/interaktivnye-display-lg/55TR3DQ-B/</t>
  </si>
  <si>
    <t>https://www.ipmatika.kz/products/interaktivnye-display-lg/65TR3DJ-B/</t>
  </si>
  <si>
    <t>https://www.ipmatika.kz/products/interaktivnye-display-lg/65TR3DQ-B/</t>
  </si>
  <si>
    <t>https://www.ipmatika.kz/products/interaktivnye-display-lg/75TR3DK-B/</t>
  </si>
  <si>
    <t>https://www.ipmatika.kz/products/interaktivnye-display-lg/75TR3DQ-B/</t>
  </si>
  <si>
    <t>https://www.ipmatika.kz/products/interaktivnye-display-lg/86TR3DK-B/</t>
  </si>
  <si>
    <t>https://www.ipmatika.kz/products/interaktivnye-display-lg/86TR3DQ-B/</t>
  </si>
  <si>
    <t>https://www.ipmatika.kz/products/lg-informatsionnye-svetodiodnye-displei/LAEC015-GN2/</t>
  </si>
  <si>
    <t>https://www.ipmatika.kz/products/lg-informatsionnye-svetodiodnye-displei/LAEC018-GN2/</t>
  </si>
  <si>
    <t>https://www.ipmatika.kz/products/lg-informatsionnye-svetodiodnye-displei/LSCB018-GK/</t>
  </si>
  <si>
    <t>https://www.ipmatika.kz/products/lg-informatsionnye-svetodiodnye-displei/LSCB025-GK/</t>
  </si>
  <si>
    <t>https://www.ipmatika.kz/products/lg-informatsionnye-svetodiodnye-displei/ST-1362FH/</t>
  </si>
  <si>
    <t>https://www.ipmatika.kz/products/profpaneli-lg/LWSMB.AL/</t>
  </si>
  <si>
    <t>https://www.ipmatika.kz/products/profpaneli-lg/49UH5Q-E/</t>
  </si>
  <si>
    <t>https://www.ipmatika.kz/products/profpaneli-lg/55uh5n-e/</t>
  </si>
  <si>
    <t>https://www.ipmatika.kz/products/profpaneli-lg/65UH5Q-E/</t>
  </si>
  <si>
    <t>https://www.ipmatika.kz/products/lg-spetsialnye-paneli/37BH7N/</t>
  </si>
  <si>
    <t>https://www.ipmatika.kz/products/lg-spetsialnye-paneli/49XS4P/</t>
  </si>
  <si>
    <t>https://www.ipmatika.kz/products/lg-spetsialnye-paneli/55EF5K/</t>
  </si>
  <si>
    <t>https://www.ipmatika.kz/products/lg-spetsialnye-paneli/55EJ5K/</t>
  </si>
  <si>
    <t>https://www.ipmatika.kz/products/lg-spetsialnye-paneli/55EW5P-M/</t>
  </si>
  <si>
    <t>https://www.ipmatika.kz/products/lg-spetsialnye-paneli/55XS4P/</t>
  </si>
  <si>
    <t>https://www.ipmatika.kz/products/lg-spetsialnye-paneli/75XS4P/</t>
  </si>
  <si>
    <t>https://www.ipmatika.kz/products/lg-spetsialnye-paneli/86BH5F-M/</t>
  </si>
  <si>
    <t>https://ipmatika.kz/products/panelnye-kompyutery/qbic_lumen_10M/</t>
  </si>
  <si>
    <t>https://ipmatika.kz/products/aksessuary-dlya-panelnykh-kompyuterov/tdd_1000/</t>
  </si>
  <si>
    <t>https://ipmatika.kz/products/box-pc/qbic-fhd-200/</t>
  </si>
  <si>
    <t>ALM а 23 февраля 2026 г.</t>
  </si>
  <si>
    <t>Цена Сайт</t>
  </si>
  <si>
    <t>Сайт Цена</t>
  </si>
  <si>
    <t xml:space="preserve">Цена Сайт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</si>
</sst>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р_."/>
    <numFmt numFmtId="165" formatCode="#,##0\ _₽;[Red]#,##0\ _₽"/>
    <numFmt numFmtId="166" formatCode="#,##0\ _₽"/>
    <numFmt numFmtId="167" formatCode="\$#,##0.00;\-\$#,##0.00"/>
  </numFmts>
  <fonts count="123">
    <font>
      <sz val="11"/>
      <color theme="1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Arial"/>
      <family val="2"/>
      <charset val="204"/>
    </font>
    <font>
      <sz val="11"/>
      <color theme="1"/>
      <name val="Arial"/>
      <family val="2"/>
      <charset val="204"/>
    </font>
    <font>
      <b/>
      <u/>
      <sz val="11"/>
      <color theme="10"/>
      <name val="Arial"/>
      <family val="2"/>
      <charset val="204"/>
    </font>
    <font>
      <sz val="11"/>
      <color theme="1"/>
      <name val="Arial"/>
      <family val="2"/>
      <charset val="204"/>
    </font>
    <font>
      <sz val="8"/>
      <color theme="1" tint="0.34998626667073579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u/>
      <sz val="11"/>
      <color theme="10"/>
      <name val="Arial"/>
      <family val="2"/>
      <charset val="204"/>
    </font>
    <font>
      <u/>
      <sz val="11"/>
      <color theme="0"/>
      <name val="Arial"/>
      <family val="2"/>
      <charset val="204"/>
    </font>
    <font>
      <sz val="11"/>
      <color theme="1" tint="0.249977111117893"/>
      <name val="Calibri"/>
      <family val="2"/>
      <charset val="204"/>
      <scheme val="minor"/>
    </font>
    <font>
      <b/>
      <u/>
      <sz val="12"/>
      <color rgb="FFF68D00"/>
      <name val="Arial"/>
      <family val="2"/>
      <charset val="204"/>
    </font>
    <font>
      <sz val="10"/>
      <name val="MingLiU"/>
      <family val="3"/>
    </font>
    <font>
      <b/>
      <u/>
      <sz val="11"/>
      <color theme="10"/>
      <name val="Calibri"/>
      <family val="2"/>
      <charset val="204"/>
      <scheme val="minor"/>
    </font>
    <font>
      <u/>
      <sz val="11"/>
      <color theme="0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b/>
      <sz val="11"/>
      <color theme="0" tint="-0.34998626667073579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ajor"/>
    </font>
    <font>
      <sz val="8"/>
      <color theme="0"/>
      <name val="Calibri"/>
      <family val="2"/>
      <charset val="204"/>
      <scheme val="minor"/>
    </font>
    <font>
      <u/>
      <sz val="8"/>
      <color theme="10"/>
      <name val="Arial"/>
      <family val="2"/>
      <charset val="204"/>
    </font>
    <font>
      <sz val="8"/>
      <name val="Arial"/>
      <family val="2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ajor"/>
    </font>
    <font>
      <sz val="9"/>
      <color theme="1" tint="0.14999847407452621"/>
      <name val="Arial"/>
      <family val="2"/>
      <charset val="204"/>
    </font>
    <font>
      <b/>
      <sz val="9"/>
      <color theme="1" tint="0.14999847407452621"/>
      <name val="Calibri"/>
      <family val="2"/>
      <charset val="204"/>
    </font>
    <font>
      <sz val="9"/>
      <color theme="1" tint="0.14999847407452621"/>
      <name val="Calibri"/>
      <family val="2"/>
      <charset val="204"/>
      <scheme val="minor"/>
    </font>
    <font>
      <sz val="8"/>
      <color theme="1" tint="0.1499984740745262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Arial"/>
      <family val="2"/>
      <charset val="204"/>
    </font>
    <font>
      <sz val="9"/>
      <color theme="1" tint="0.499984740745262"/>
      <name val="Arial"/>
      <family val="2"/>
      <charset val="204"/>
    </font>
    <font>
      <sz val="10"/>
      <name val="Calibri"/>
      <family val="2"/>
      <charset val="204"/>
      <scheme val="minor"/>
    </font>
    <font>
      <sz val="9"/>
      <color theme="1" tint="0.499984740745262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2"/>
      <name val="宋体"/>
      <charset val="134"/>
    </font>
    <font>
      <sz val="10"/>
      <name val="宋体"/>
      <charset val="134"/>
    </font>
    <font>
      <sz val="11"/>
      <name val="Calibri"/>
      <family val="2"/>
    </font>
    <font>
      <u/>
      <sz val="12"/>
      <color theme="10"/>
      <name val="宋体"/>
      <charset val="134"/>
    </font>
    <font>
      <sz val="11"/>
      <color indexed="8"/>
      <name val="Calibri"/>
      <family val="2"/>
    </font>
    <font>
      <b/>
      <sz val="12"/>
      <color theme="0"/>
      <name val="Calibri"/>
      <family val="2"/>
    </font>
    <font>
      <b/>
      <sz val="10"/>
      <color indexed="9"/>
      <name val="Calibri"/>
      <family val="2"/>
      <charset val="204"/>
    </font>
    <font>
      <b/>
      <sz val="12"/>
      <color indexed="9"/>
      <name val="Calibri"/>
      <family val="2"/>
    </font>
    <font>
      <b/>
      <sz val="12"/>
      <color theme="0"/>
      <name val="Calibri"/>
      <family val="2"/>
      <charset val="204"/>
    </font>
    <font>
      <b/>
      <sz val="14"/>
      <color indexed="9"/>
      <name val="Calibri"/>
      <family val="2"/>
    </font>
    <font>
      <sz val="11"/>
      <color indexed="8"/>
      <name val="宋体"/>
      <charset val="134"/>
    </font>
    <font>
      <b/>
      <sz val="12"/>
      <color indexed="9"/>
      <name val="Calibri"/>
      <family val="2"/>
      <charset val="204"/>
    </font>
    <font>
      <b/>
      <sz val="10"/>
      <color indexed="9"/>
      <name val="Calibri"/>
      <family val="2"/>
    </font>
    <font>
      <u/>
      <sz val="12"/>
      <color theme="0"/>
      <name val="宋体"/>
      <charset val="134"/>
    </font>
    <font>
      <b/>
      <sz val="16"/>
      <name val="Calibri"/>
      <family val="2"/>
      <charset val="204"/>
    </font>
    <font>
      <u/>
      <sz val="11"/>
      <color theme="10"/>
      <name val="Calibri"/>
      <family val="2"/>
      <scheme val="major"/>
    </font>
    <font>
      <sz val="11"/>
      <name val="Calibri"/>
      <family val="2"/>
      <charset val="204"/>
    </font>
    <font>
      <sz val="11"/>
      <name val="宋体"/>
      <charset val="134"/>
    </font>
    <font>
      <sz val="11"/>
      <color indexed="8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scheme val="major"/>
    </font>
    <font>
      <sz val="11"/>
      <name val="宋体"/>
      <charset val="204"/>
    </font>
    <font>
      <b/>
      <sz val="1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theme="0" tint="-0.34998626667073579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0" tint="-0.34998626667073579"/>
      <name val="Calibri"/>
      <family val="2"/>
      <charset val="204"/>
      <scheme val="minor"/>
    </font>
    <font>
      <b/>
      <u/>
      <sz val="10"/>
      <color theme="10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66FF66"/>
        <bgColor rgb="FF66FF66"/>
      </patternFill>
    </fill>
    <fill>
      <patternFill patternType="solid">
        <fgColor rgb="FF66FFFF"/>
        <bgColor rgb="FF66FFFF"/>
      </patternFill>
    </fill>
    <fill>
      <patternFill patternType="solid">
        <fgColor rgb="FF00B9F2"/>
        <bgColor rgb="FF00B9F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5"/>
      </patternFill>
    </fill>
    <fill>
      <patternFill patternType="solid">
        <fgColor rgb="FFFBF9EC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00FFFF"/>
        <bgColor indexed="64"/>
      </patternFill>
    </fill>
    <fill>
      <patternFill patternType="solid">
        <fgColor rgb="FF99FF66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4ECC5"/>
        <bgColor auto="1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00B9F2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2">
    <xf numFmtId="0" fontId="0" fillId="0" borderId="0"/>
    <xf numFmtId="0" fontId="49" fillId="0" borderId="3"/>
    <xf numFmtId="0" fontId="48" fillId="0" borderId="3" applyNumberFormat="0" applyFill="0" applyBorder="0" applyAlignment="0" applyProtection="0"/>
    <xf numFmtId="0" fontId="51" fillId="0" borderId="3"/>
    <xf numFmtId="0" fontId="49" fillId="0" borderId="3"/>
    <xf numFmtId="0" fontId="42" fillId="0" borderId="3"/>
    <xf numFmtId="0" fontId="53" fillId="0" borderId="3"/>
    <xf numFmtId="0" fontId="54" fillId="0" borderId="3"/>
    <xf numFmtId="0" fontId="55" fillId="0" borderId="0" applyNumberFormat="0" applyFill="0" applyBorder="0" applyAlignment="0" applyProtection="0"/>
    <xf numFmtId="0" fontId="49" fillId="0" borderId="3"/>
    <xf numFmtId="0" fontId="59" fillId="0" borderId="3"/>
    <xf numFmtId="0" fontId="65" fillId="0" borderId="3"/>
    <xf numFmtId="0" fontId="64" fillId="13" borderId="3" applyNumberFormat="0" applyBorder="0" applyAlignment="0" applyProtection="0"/>
    <xf numFmtId="0" fontId="66" fillId="0" borderId="3"/>
    <xf numFmtId="0" fontId="49" fillId="0" borderId="3"/>
    <xf numFmtId="0" fontId="67" fillId="0" borderId="3"/>
    <xf numFmtId="0" fontId="68" fillId="0" borderId="3" applyNumberFormat="0" applyFill="0" applyBorder="0" applyAlignment="0" applyProtection="0"/>
    <xf numFmtId="0" fontId="34" fillId="0" borderId="3"/>
    <xf numFmtId="0" fontId="71" fillId="0" borderId="3" applyNumberFormat="0" applyFill="0" applyBorder="0" applyAlignment="0" applyProtection="0"/>
    <xf numFmtId="0" fontId="27" fillId="0" borderId="3"/>
    <xf numFmtId="0" fontId="75" fillId="0" borderId="3"/>
    <xf numFmtId="0" fontId="83" fillId="0" borderId="3"/>
    <xf numFmtId="0" fontId="65" fillId="0" borderId="3"/>
    <xf numFmtId="0" fontId="90" fillId="0" borderId="3">
      <alignment vertical="center"/>
    </xf>
    <xf numFmtId="0" fontId="90" fillId="0" borderId="3">
      <alignment vertical="center"/>
    </xf>
    <xf numFmtId="9" fontId="90" fillId="0" borderId="3" applyFont="0" applyFill="0" applyBorder="0" applyAlignment="0" applyProtection="0">
      <alignment vertical="center"/>
    </xf>
    <xf numFmtId="0" fontId="93" fillId="0" borderId="3" applyNumberFormat="0" applyFill="0" applyBorder="0" applyAlignment="0" applyProtection="0">
      <alignment vertical="center"/>
    </xf>
    <xf numFmtId="0" fontId="94" fillId="0" borderId="3">
      <alignment vertical="center"/>
    </xf>
    <xf numFmtId="0" fontId="94" fillId="0" borderId="3">
      <alignment vertical="center"/>
    </xf>
    <xf numFmtId="0" fontId="65" fillId="0" borderId="3"/>
    <xf numFmtId="0" fontId="12" fillId="0" borderId="3"/>
    <xf numFmtId="0" fontId="45" fillId="0" borderId="3" applyNumberFormat="0" applyFill="0" applyBorder="0" applyAlignment="0" applyProtection="0"/>
  </cellStyleXfs>
  <cellXfs count="331">
    <xf numFmtId="0" fontId="0" fillId="0" borderId="0" xfId="0"/>
    <xf numFmtId="0" fontId="47" fillId="0" borderId="6" xfId="1" applyFont="1" applyBorder="1"/>
    <xf numFmtId="0" fontId="44" fillId="2" borderId="15" xfId="1" applyFont="1" applyFill="1" applyBorder="1" applyAlignment="1">
      <alignment horizontal="center"/>
    </xf>
    <xf numFmtId="0" fontId="52" fillId="0" borderId="9" xfId="1" applyFont="1" applyBorder="1"/>
    <xf numFmtId="164" fontId="44" fillId="0" borderId="2" xfId="9" applyNumberFormat="1" applyFont="1" applyBorder="1" applyAlignment="1">
      <alignment horizontal="center"/>
    </xf>
    <xf numFmtId="164" fontId="44" fillId="2" borderId="2" xfId="9" applyNumberFormat="1" applyFont="1" applyFill="1" applyBorder="1" applyAlignment="1">
      <alignment horizontal="right" vertical="center"/>
    </xf>
    <xf numFmtId="164" fontId="44" fillId="2" borderId="2" xfId="9" applyNumberFormat="1" applyFont="1" applyFill="1" applyBorder="1" applyAlignment="1">
      <alignment vertical="center"/>
    </xf>
    <xf numFmtId="3" fontId="44" fillId="4" borderId="3" xfId="9" applyNumberFormat="1" applyFont="1" applyFill="1" applyAlignment="1">
      <alignment horizontal="left" vertical="center"/>
    </xf>
    <xf numFmtId="164" fontId="45" fillId="0" borderId="2" xfId="9" applyNumberFormat="1" applyFont="1" applyBorder="1"/>
    <xf numFmtId="164" fontId="45" fillId="3" borderId="2" xfId="9" applyNumberFormat="1" applyFont="1" applyFill="1" applyBorder="1"/>
    <xf numFmtId="0" fontId="45" fillId="0" borderId="2" xfId="9" applyFont="1" applyBorder="1"/>
    <xf numFmtId="164" fontId="45" fillId="4" borderId="2" xfId="9" applyNumberFormat="1" applyFont="1" applyFill="1" applyBorder="1"/>
    <xf numFmtId="3" fontId="44" fillId="0" borderId="3" xfId="9" applyNumberFormat="1" applyFont="1" applyAlignment="1">
      <alignment horizontal="left" vertical="center"/>
    </xf>
    <xf numFmtId="164" fontId="44" fillId="6" borderId="4" xfId="9" applyNumberFormat="1" applyFont="1" applyFill="1" applyBorder="1" applyAlignment="1">
      <alignment horizontal="right" vertical="center"/>
    </xf>
    <xf numFmtId="164" fontId="44" fillId="6" borderId="6" xfId="9" applyNumberFormat="1" applyFont="1" applyFill="1" applyBorder="1" applyAlignment="1">
      <alignment vertical="center"/>
    </xf>
    <xf numFmtId="164" fontId="44" fillId="2" borderId="4" xfId="9" applyNumberFormat="1" applyFont="1" applyFill="1" applyBorder="1" applyAlignment="1">
      <alignment horizontal="right" vertical="center"/>
    </xf>
    <xf numFmtId="164" fontId="44" fillId="2" borderId="6" xfId="9" applyNumberFormat="1" applyFont="1" applyFill="1" applyBorder="1" applyAlignment="1">
      <alignment vertical="center"/>
    </xf>
    <xf numFmtId="164" fontId="45" fillId="0" borderId="4" xfId="9" applyNumberFormat="1" applyFont="1" applyBorder="1"/>
    <xf numFmtId="164" fontId="44" fillId="2" borderId="13" xfId="9" applyNumberFormat="1" applyFont="1" applyFill="1" applyBorder="1" applyAlignment="1">
      <alignment horizontal="right" vertical="center"/>
    </xf>
    <xf numFmtId="164" fontId="44" fillId="2" borderId="14" xfId="9" applyNumberFormat="1" applyFont="1" applyFill="1" applyBorder="1" applyAlignment="1">
      <alignment vertical="center"/>
    </xf>
    <xf numFmtId="0" fontId="44" fillId="0" borderId="3" xfId="9" applyFont="1" applyAlignment="1">
      <alignment vertical="center" wrapText="1"/>
    </xf>
    <xf numFmtId="0" fontId="44" fillId="0" borderId="3" xfId="9" applyFont="1"/>
    <xf numFmtId="165" fontId="44" fillId="7" borderId="2" xfId="9" applyNumberFormat="1" applyFont="1" applyFill="1" applyBorder="1" applyAlignment="1">
      <alignment horizontal="center"/>
    </xf>
    <xf numFmtId="164" fontId="44" fillId="2" borderId="2" xfId="9" applyNumberFormat="1" applyFont="1" applyFill="1" applyBorder="1" applyAlignment="1">
      <alignment horizontal="center" vertical="center"/>
    </xf>
    <xf numFmtId="0" fontId="55" fillId="0" borderId="3" xfId="8" applyBorder="1" applyAlignment="1">
      <alignment horizontal="center" vertical="center"/>
    </xf>
    <xf numFmtId="0" fontId="57" fillId="0" borderId="3" xfId="9" applyFont="1" applyAlignment="1">
      <alignment horizontal="center" vertical="center"/>
    </xf>
    <xf numFmtId="164" fontId="45" fillId="0" borderId="12" xfId="9" applyNumberFormat="1" applyFont="1" applyBorder="1"/>
    <xf numFmtId="164" fontId="44" fillId="6" borderId="5" xfId="9" applyNumberFormat="1" applyFont="1" applyFill="1" applyBorder="1" applyAlignment="1">
      <alignment horizontal="right" vertical="center"/>
    </xf>
    <xf numFmtId="164" fontId="44" fillId="6" borderId="1" xfId="9" applyNumberFormat="1" applyFont="1" applyFill="1" applyBorder="1" applyAlignment="1">
      <alignment vertical="center"/>
    </xf>
    <xf numFmtId="0" fontId="41" fillId="0" borderId="3" xfId="9" applyFont="1" applyAlignment="1">
      <alignment horizontal="center" vertical="center" wrapText="1"/>
    </xf>
    <xf numFmtId="0" fontId="41" fillId="0" borderId="3" xfId="9" applyFont="1" applyAlignment="1">
      <alignment vertical="center"/>
    </xf>
    <xf numFmtId="0" fontId="41" fillId="0" borderId="3" xfId="9" applyFont="1" applyAlignment="1">
      <alignment vertical="center" wrapText="1"/>
    </xf>
    <xf numFmtId="0" fontId="41" fillId="0" borderId="3" xfId="9" applyFont="1"/>
    <xf numFmtId="3" fontId="41" fillId="0" borderId="3" xfId="9" applyNumberFormat="1" applyFont="1" applyAlignment="1">
      <alignment horizontal="left" vertical="center"/>
    </xf>
    <xf numFmtId="164" fontId="41" fillId="0" borderId="2" xfId="9" applyNumberFormat="1" applyFont="1" applyBorder="1"/>
    <xf numFmtId="3" fontId="41" fillId="0" borderId="2" xfId="9" applyNumberFormat="1" applyFont="1" applyBorder="1"/>
    <xf numFmtId="3" fontId="41" fillId="7" borderId="2" xfId="9" applyNumberFormat="1" applyFont="1" applyFill="1" applyBorder="1" applyAlignment="1">
      <alignment horizontal="center"/>
    </xf>
    <xf numFmtId="0" fontId="45" fillId="0" borderId="3" xfId="8" applyFont="1" applyBorder="1" applyAlignment="1">
      <alignment horizontal="center" vertical="center"/>
    </xf>
    <xf numFmtId="0" fontId="45" fillId="0" borderId="3" xfId="8" applyFont="1" applyBorder="1" applyAlignment="1">
      <alignment vertical="center"/>
    </xf>
    <xf numFmtId="3" fontId="41" fillId="11" borderId="2" xfId="9" applyNumberFormat="1" applyFont="1" applyFill="1" applyBorder="1"/>
    <xf numFmtId="164" fontId="41" fillId="11" borderId="2" xfId="9" applyNumberFormat="1" applyFont="1" applyFill="1" applyBorder="1"/>
    <xf numFmtId="0" fontId="60" fillId="5" borderId="3" xfId="8" applyFont="1" applyFill="1" applyBorder="1" applyAlignment="1">
      <alignment horizontal="left"/>
    </xf>
    <xf numFmtId="0" fontId="41" fillId="0" borderId="3" xfId="9" applyFont="1" applyAlignment="1">
      <alignment horizontal="left"/>
    </xf>
    <xf numFmtId="164" fontId="41" fillId="4" borderId="2" xfId="9" applyNumberFormat="1" applyFont="1" applyFill="1" applyBorder="1"/>
    <xf numFmtId="164" fontId="41" fillId="0" borderId="4" xfId="9" applyNumberFormat="1" applyFont="1" applyBorder="1"/>
    <xf numFmtId="164" fontId="41" fillId="0" borderId="3" xfId="9" applyNumberFormat="1" applyFont="1" applyAlignment="1">
      <alignment horizontal="left" vertical="center"/>
    </xf>
    <xf numFmtId="164" fontId="45" fillId="0" borderId="2" xfId="8" applyNumberFormat="1" applyFont="1" applyBorder="1"/>
    <xf numFmtId="0" fontId="41" fillId="0" borderId="3" xfId="9" applyFont="1" applyAlignment="1">
      <alignment horizontal="left" vertical="center"/>
    </xf>
    <xf numFmtId="164" fontId="45" fillId="0" borderId="4" xfId="8" applyNumberFormat="1" applyFont="1" applyBorder="1"/>
    <xf numFmtId="0" fontId="45" fillId="0" borderId="3" xfId="8" applyFont="1" applyBorder="1" applyAlignment="1">
      <alignment horizontal="center"/>
    </xf>
    <xf numFmtId="0" fontId="41" fillId="0" borderId="0" xfId="0" applyFont="1"/>
    <xf numFmtId="164" fontId="45" fillId="0" borderId="2" xfId="8" applyNumberFormat="1" applyFont="1" applyFill="1" applyBorder="1"/>
    <xf numFmtId="164" fontId="45" fillId="0" borderId="12" xfId="8" applyNumberFormat="1" applyFont="1" applyFill="1" applyBorder="1"/>
    <xf numFmtId="164" fontId="41" fillId="0" borderId="12" xfId="9" applyNumberFormat="1" applyFont="1" applyBorder="1"/>
    <xf numFmtId="3" fontId="41" fillId="0" borderId="12" xfId="9" applyNumberFormat="1" applyFont="1" applyBorder="1"/>
    <xf numFmtId="164" fontId="41" fillId="0" borderId="9" xfId="9" applyNumberFormat="1" applyFont="1" applyBorder="1"/>
    <xf numFmtId="3" fontId="41" fillId="0" borderId="9" xfId="9" applyNumberFormat="1" applyFont="1" applyBorder="1"/>
    <xf numFmtId="0" fontId="45" fillId="0" borderId="3" xfId="8" applyFont="1" applyBorder="1" applyAlignment="1">
      <alignment horizontal="center" vertical="center" wrapText="1"/>
    </xf>
    <xf numFmtId="0" fontId="41" fillId="0" borderId="3" xfId="9" applyFont="1" applyAlignment="1">
      <alignment horizontal="center" vertical="center"/>
    </xf>
    <xf numFmtId="165" fontId="41" fillId="0" borderId="3" xfId="9" applyNumberFormat="1" applyFont="1" applyAlignment="1">
      <alignment horizontal="center" vertical="center" wrapText="1"/>
    </xf>
    <xf numFmtId="0" fontId="41" fillId="0" borderId="3" xfId="9" applyFont="1" applyAlignment="1">
      <alignment horizontal="left" vertical="center" wrapText="1"/>
    </xf>
    <xf numFmtId="0" fontId="41" fillId="0" borderId="3" xfId="9" applyFont="1" applyAlignment="1">
      <alignment horizontal="center"/>
    </xf>
    <xf numFmtId="0" fontId="61" fillId="0" borderId="1" xfId="2" applyFont="1" applyBorder="1" applyAlignment="1">
      <alignment vertical="center"/>
    </xf>
    <xf numFmtId="0" fontId="44" fillId="0" borderId="3" xfId="1" applyFont="1" applyAlignment="1">
      <alignment horizontal="left" vertical="center"/>
    </xf>
    <xf numFmtId="164" fontId="60" fillId="8" borderId="11" xfId="9" applyNumberFormat="1" applyFont="1" applyFill="1" applyBorder="1" applyAlignment="1">
      <alignment horizontal="right" vertical="center"/>
    </xf>
    <xf numFmtId="164" fontId="60" fillId="8" borderId="10" xfId="9" applyNumberFormat="1" applyFont="1" applyFill="1" applyBorder="1" applyAlignment="1">
      <alignment horizontal="center" vertical="center"/>
    </xf>
    <xf numFmtId="164" fontId="45" fillId="12" borderId="2" xfId="9" applyNumberFormat="1" applyFont="1" applyFill="1" applyBorder="1"/>
    <xf numFmtId="164" fontId="39" fillId="0" borderId="2" xfId="9" applyNumberFormat="1" applyFont="1" applyBorder="1"/>
    <xf numFmtId="3" fontId="43" fillId="0" borderId="3" xfId="9" applyNumberFormat="1" applyFont="1" applyAlignment="1">
      <alignment horizontal="left" vertical="center"/>
    </xf>
    <xf numFmtId="164" fontId="38" fillId="0" borderId="2" xfId="9" applyNumberFormat="1" applyFont="1" applyBorder="1"/>
    <xf numFmtId="164" fontId="36" fillId="0" borderId="2" xfId="9" applyNumberFormat="1" applyFont="1" applyBorder="1"/>
    <xf numFmtId="3" fontId="35" fillId="0" borderId="3" xfId="9" applyNumberFormat="1" applyFont="1" applyAlignment="1">
      <alignment horizontal="left" vertical="center"/>
    </xf>
    <xf numFmtId="164" fontId="43" fillId="0" borderId="3" xfId="9" applyNumberFormat="1" applyFont="1" applyAlignment="1">
      <alignment horizontal="left" vertical="center"/>
    </xf>
    <xf numFmtId="0" fontId="69" fillId="0" borderId="0" xfId="0" applyFont="1"/>
    <xf numFmtId="0" fontId="69" fillId="0" borderId="0" xfId="0" applyFont="1" applyAlignment="1">
      <alignment vertical="top"/>
    </xf>
    <xf numFmtId="164" fontId="33" fillId="0" borderId="2" xfId="9" applyNumberFormat="1" applyFont="1" applyBorder="1"/>
    <xf numFmtId="1" fontId="69" fillId="0" borderId="0" xfId="0" applyNumberFormat="1" applyFont="1"/>
    <xf numFmtId="0" fontId="70" fillId="0" borderId="3" xfId="9" applyFont="1" applyAlignment="1">
      <alignment horizontal="center" vertical="center" wrapText="1"/>
    </xf>
    <xf numFmtId="0" fontId="47" fillId="0" borderId="3" xfId="9" applyFont="1" applyAlignment="1">
      <alignment horizontal="left" vertical="center"/>
    </xf>
    <xf numFmtId="0" fontId="65" fillId="0" borderId="3" xfId="11"/>
    <xf numFmtId="166" fontId="65" fillId="0" borderId="3" xfId="11" applyNumberFormat="1"/>
    <xf numFmtId="0" fontId="65" fillId="0" borderId="3" xfId="11" applyAlignment="1">
      <alignment horizontal="left"/>
    </xf>
    <xf numFmtId="166" fontId="65" fillId="0" borderId="17" xfId="11" applyNumberFormat="1" applyBorder="1" applyAlignment="1">
      <alignment vertical="top" wrapText="1"/>
    </xf>
    <xf numFmtId="0" fontId="65" fillId="0" borderId="17" xfId="11" applyBorder="1" applyAlignment="1">
      <alignment vertical="top" wrapText="1"/>
    </xf>
    <xf numFmtId="0" fontId="72" fillId="14" borderId="17" xfId="11" applyFont="1" applyFill="1" applyBorder="1" applyAlignment="1">
      <alignment vertical="top"/>
    </xf>
    <xf numFmtId="0" fontId="72" fillId="15" borderId="17" xfId="11" applyFont="1" applyFill="1" applyBorder="1" applyAlignment="1">
      <alignment vertical="top"/>
    </xf>
    <xf numFmtId="166" fontId="65" fillId="10" borderId="17" xfId="11" applyNumberFormat="1" applyFill="1" applyBorder="1" applyAlignment="1">
      <alignment vertical="top" wrapText="1"/>
    </xf>
    <xf numFmtId="0" fontId="72" fillId="10" borderId="17" xfId="11" applyFont="1" applyFill="1" applyBorder="1" applyAlignment="1">
      <alignment vertical="top"/>
    </xf>
    <xf numFmtId="164" fontId="32" fillId="0" borderId="2" xfId="9" applyNumberFormat="1" applyFont="1" applyBorder="1"/>
    <xf numFmtId="164" fontId="31" fillId="0" borderId="2" xfId="9" applyNumberFormat="1" applyFont="1" applyBorder="1"/>
    <xf numFmtId="164" fontId="30" fillId="0" borderId="2" xfId="9" applyNumberFormat="1" applyFont="1" applyBorder="1"/>
    <xf numFmtId="164" fontId="30" fillId="12" borderId="2" xfId="9" applyNumberFormat="1" applyFont="1" applyFill="1" applyBorder="1"/>
    <xf numFmtId="164" fontId="40" fillId="0" borderId="2" xfId="9" applyNumberFormat="1" applyFont="1" applyBorder="1"/>
    <xf numFmtId="0" fontId="45" fillId="12" borderId="2" xfId="9" applyFont="1" applyFill="1" applyBorder="1"/>
    <xf numFmtId="164" fontId="29" fillId="12" borderId="2" xfId="9" applyNumberFormat="1" applyFont="1" applyFill="1" applyBorder="1"/>
    <xf numFmtId="164" fontId="28" fillId="12" borderId="2" xfId="9" applyNumberFormat="1" applyFont="1" applyFill="1" applyBorder="1"/>
    <xf numFmtId="164" fontId="41" fillId="0" borderId="13" xfId="9" applyNumberFormat="1" applyFont="1" applyBorder="1"/>
    <xf numFmtId="164" fontId="41" fillId="0" borderId="27" xfId="9" applyNumberFormat="1" applyFont="1" applyBorder="1"/>
    <xf numFmtId="3" fontId="41" fillId="0" borderId="13" xfId="9" applyNumberFormat="1" applyFont="1" applyBorder="1"/>
    <xf numFmtId="0" fontId="26" fillId="0" borderId="3" xfId="20" applyFont="1"/>
    <xf numFmtId="0" fontId="26" fillId="0" borderId="3" xfId="1" applyFont="1"/>
    <xf numFmtId="3" fontId="26" fillId="0" borderId="4" xfId="20" applyNumberFormat="1" applyFont="1" applyBorder="1" applyAlignment="1">
      <alignment horizontal="center" vertical="center"/>
    </xf>
    <xf numFmtId="3" fontId="26" fillId="0" borderId="2" xfId="20" applyNumberFormat="1" applyFont="1" applyBorder="1" applyAlignment="1">
      <alignment horizontal="center" vertical="center"/>
    </xf>
    <xf numFmtId="0" fontId="75" fillId="0" borderId="16" xfId="20" applyBorder="1"/>
    <xf numFmtId="0" fontId="26" fillId="0" borderId="2" xfId="20" applyFont="1" applyBorder="1"/>
    <xf numFmtId="0" fontId="48" fillId="0" borderId="2" xfId="2" applyBorder="1"/>
    <xf numFmtId="2" fontId="26" fillId="0" borderId="3" xfId="20" applyNumberFormat="1" applyFont="1"/>
    <xf numFmtId="0" fontId="26" fillId="0" borderId="3" xfId="20" applyFont="1" applyAlignment="1">
      <alignment horizontal="right"/>
    </xf>
    <xf numFmtId="0" fontId="44" fillId="2" borderId="8" xfId="20" applyFont="1" applyFill="1" applyBorder="1" applyAlignment="1">
      <alignment horizontal="center" vertical="center"/>
    </xf>
    <xf numFmtId="0" fontId="44" fillId="2" borderId="8" xfId="20" applyFont="1" applyFill="1" applyBorder="1" applyAlignment="1">
      <alignment horizontal="center"/>
    </xf>
    <xf numFmtId="0" fontId="26" fillId="2" borderId="8" xfId="20" applyFont="1" applyFill="1" applyBorder="1"/>
    <xf numFmtId="0" fontId="47" fillId="0" borderId="1" xfId="20" applyFont="1" applyBorder="1"/>
    <xf numFmtId="0" fontId="56" fillId="9" borderId="3" xfId="2" applyFont="1" applyFill="1" applyAlignment="1">
      <alignment horizontal="left" vertical="center"/>
    </xf>
    <xf numFmtId="0" fontId="56" fillId="9" borderId="3" xfId="2" applyFont="1" applyFill="1"/>
    <xf numFmtId="3" fontId="25" fillId="0" borderId="3" xfId="9" applyNumberFormat="1" applyFont="1" applyAlignment="1">
      <alignment horizontal="left" vertical="center"/>
    </xf>
    <xf numFmtId="164" fontId="25" fillId="0" borderId="2" xfId="9" applyNumberFormat="1" applyFont="1" applyBorder="1"/>
    <xf numFmtId="164" fontId="24" fillId="4" borderId="2" xfId="9" applyNumberFormat="1" applyFont="1" applyFill="1" applyBorder="1"/>
    <xf numFmtId="164" fontId="23" fillId="0" borderId="2" xfId="9" applyNumberFormat="1" applyFont="1" applyBorder="1"/>
    <xf numFmtId="164" fontId="23" fillId="11" borderId="2" xfId="9" applyNumberFormat="1" applyFont="1" applyFill="1" applyBorder="1"/>
    <xf numFmtId="164" fontId="22" fillId="11" borderId="2" xfId="9" applyNumberFormat="1" applyFont="1" applyFill="1" applyBorder="1"/>
    <xf numFmtId="0" fontId="65" fillId="16" borderId="17" xfId="11" applyFill="1" applyBorder="1" applyAlignment="1">
      <alignment vertical="top" wrapText="1"/>
    </xf>
    <xf numFmtId="164" fontId="21" fillId="12" borderId="4" xfId="9" applyNumberFormat="1" applyFont="1" applyFill="1" applyBorder="1"/>
    <xf numFmtId="164" fontId="37" fillId="0" borderId="4" xfId="9" applyNumberFormat="1" applyFont="1" applyBorder="1"/>
    <xf numFmtId="164" fontId="20" fillId="12" borderId="4" xfId="9" applyNumberFormat="1" applyFont="1" applyFill="1" applyBorder="1"/>
    <xf numFmtId="3" fontId="41" fillId="12" borderId="2" xfId="9" applyNumberFormat="1" applyFont="1" applyFill="1" applyBorder="1"/>
    <xf numFmtId="164" fontId="41" fillId="12" borderId="2" xfId="9" applyNumberFormat="1" applyFont="1" applyFill="1" applyBorder="1"/>
    <xf numFmtId="164" fontId="20" fillId="12" borderId="6" xfId="9" applyNumberFormat="1" applyFont="1" applyFill="1" applyBorder="1"/>
    <xf numFmtId="164" fontId="45" fillId="0" borderId="8" xfId="9" applyNumberFormat="1" applyFont="1" applyBorder="1"/>
    <xf numFmtId="0" fontId="77" fillId="12" borderId="9" xfId="8" applyFont="1" applyFill="1" applyBorder="1"/>
    <xf numFmtId="0" fontId="77" fillId="12" borderId="3" xfId="8" applyFont="1" applyFill="1" applyBorder="1"/>
    <xf numFmtId="0" fontId="65" fillId="11" borderId="17" xfId="11" applyFill="1" applyBorder="1" applyAlignment="1">
      <alignment vertical="top" wrapText="1"/>
    </xf>
    <xf numFmtId="0" fontId="78" fillId="0" borderId="3" xfId="1" applyFont="1" applyAlignment="1">
      <alignment horizontal="left"/>
    </xf>
    <xf numFmtId="0" fontId="79" fillId="0" borderId="3" xfId="1" applyFont="1" applyAlignment="1">
      <alignment horizontal="left"/>
    </xf>
    <xf numFmtId="0" fontId="80" fillId="0" borderId="3" xfId="1" applyFont="1" applyAlignment="1">
      <alignment horizontal="left" vertical="center"/>
    </xf>
    <xf numFmtId="0" fontId="81" fillId="0" borderId="3" xfId="11" applyFont="1" applyAlignment="1">
      <alignment horizontal="left"/>
    </xf>
    <xf numFmtId="164" fontId="19" fillId="12" borderId="2" xfId="9" applyNumberFormat="1" applyFont="1" applyFill="1" applyBorder="1"/>
    <xf numFmtId="0" fontId="72" fillId="15" borderId="23" xfId="11" applyFont="1" applyFill="1" applyBorder="1" applyAlignment="1">
      <alignment horizontal="center" vertical="center"/>
    </xf>
    <xf numFmtId="0" fontId="72" fillId="15" borderId="19" xfId="11" applyFont="1" applyFill="1" applyBorder="1" applyAlignment="1">
      <alignment horizontal="center" vertical="center"/>
    </xf>
    <xf numFmtId="0" fontId="72" fillId="10" borderId="23" xfId="11" applyFont="1" applyFill="1" applyBorder="1" applyAlignment="1">
      <alignment horizontal="center" vertical="center"/>
    </xf>
    <xf numFmtId="0" fontId="72" fillId="10" borderId="19" xfId="11" applyFont="1" applyFill="1" applyBorder="1" applyAlignment="1">
      <alignment horizontal="center" vertical="center"/>
    </xf>
    <xf numFmtId="0" fontId="41" fillId="0" borderId="1" xfId="2" applyFont="1" applyFill="1" applyBorder="1" applyAlignment="1">
      <alignment vertical="center" wrapText="1"/>
    </xf>
    <xf numFmtId="164" fontId="18" fillId="0" borderId="2" xfId="9" applyNumberFormat="1" applyFont="1" applyBorder="1"/>
    <xf numFmtId="0" fontId="60" fillId="0" borderId="3" xfId="8" applyFont="1" applyFill="1" applyBorder="1" applyAlignment="1">
      <alignment horizontal="left"/>
    </xf>
    <xf numFmtId="164" fontId="17" fillId="0" borderId="2" xfId="9" applyNumberFormat="1" applyFont="1" applyBorder="1"/>
    <xf numFmtId="164" fontId="82" fillId="11" borderId="2" xfId="9" applyNumberFormat="1" applyFont="1" applyFill="1" applyBorder="1"/>
    <xf numFmtId="164" fontId="16" fillId="0" borderId="2" xfId="9" applyNumberFormat="1" applyFont="1" applyBorder="1"/>
    <xf numFmtId="0" fontId="55" fillId="0" borderId="2" xfId="8" applyBorder="1"/>
    <xf numFmtId="0" fontId="48" fillId="0" borderId="2" xfId="8" applyFont="1" applyBorder="1"/>
    <xf numFmtId="164" fontId="45" fillId="17" borderId="2" xfId="9" applyNumberFormat="1" applyFont="1" applyFill="1" applyBorder="1"/>
    <xf numFmtId="164" fontId="15" fillId="12" borderId="2" xfId="9" applyNumberFormat="1" applyFont="1" applyFill="1" applyBorder="1"/>
    <xf numFmtId="164" fontId="14" fillId="0" borderId="2" xfId="9" applyNumberFormat="1" applyFont="1" applyBorder="1"/>
    <xf numFmtId="164" fontId="13" fillId="0" borderId="12" xfId="9" applyNumberFormat="1" applyFont="1" applyBorder="1"/>
    <xf numFmtId="0" fontId="65" fillId="0" borderId="3" xfId="22"/>
    <xf numFmtId="166" fontId="85" fillId="0" borderId="9" xfId="22" applyNumberFormat="1" applyFont="1" applyBorder="1" applyAlignment="1">
      <alignment horizontal="right" vertical="center"/>
    </xf>
    <xf numFmtId="166" fontId="85" fillId="10" borderId="9" xfId="22" applyNumberFormat="1" applyFont="1" applyFill="1" applyBorder="1" applyAlignment="1">
      <alignment horizontal="right" vertical="center"/>
    </xf>
    <xf numFmtId="166" fontId="87" fillId="0" borderId="9" xfId="22" applyNumberFormat="1" applyFont="1" applyBorder="1" applyAlignment="1">
      <alignment horizontal="center" vertical="center"/>
    </xf>
    <xf numFmtId="166" fontId="87" fillId="10" borderId="9" xfId="22" applyNumberFormat="1" applyFont="1" applyFill="1" applyBorder="1" applyAlignment="1">
      <alignment horizontal="center" vertical="center"/>
    </xf>
    <xf numFmtId="0" fontId="90" fillId="0" borderId="3" xfId="23" applyAlignment="1">
      <alignment horizontal="left" vertical="top"/>
    </xf>
    <xf numFmtId="0" fontId="91" fillId="0" borderId="3" xfId="23" applyFont="1" applyAlignment="1">
      <alignment horizontal="left" vertical="top"/>
    </xf>
    <xf numFmtId="0" fontId="92" fillId="0" borderId="3" xfId="23" applyFont="1" applyAlignment="1">
      <alignment horizontal="left" vertical="top"/>
    </xf>
    <xf numFmtId="166" fontId="92" fillId="10" borderId="9" xfId="25" applyNumberFormat="1" applyFont="1" applyFill="1" applyBorder="1" applyAlignment="1">
      <alignment horizontal="left" vertical="top"/>
    </xf>
    <xf numFmtId="166" fontId="92" fillId="0" borderId="9" xfId="25" applyNumberFormat="1" applyFont="1" applyBorder="1" applyAlignment="1">
      <alignment horizontal="left" vertical="top"/>
    </xf>
    <xf numFmtId="0" fontId="94" fillId="0" borderId="3" xfId="23" applyFont="1" applyAlignment="1">
      <alignment horizontal="left" vertical="top"/>
    </xf>
    <xf numFmtId="0" fontId="95" fillId="18" borderId="10" xfId="23" applyFont="1" applyFill="1" applyBorder="1" applyAlignment="1">
      <alignment horizontal="left" vertical="center"/>
    </xf>
    <xf numFmtId="0" fontId="96" fillId="19" borderId="10" xfId="23" applyFont="1" applyFill="1" applyBorder="1" applyAlignment="1">
      <alignment horizontal="left" vertical="top" wrapText="1"/>
    </xf>
    <xf numFmtId="0" fontId="97" fillId="19" borderId="10" xfId="23" applyFont="1" applyFill="1" applyBorder="1" applyAlignment="1">
      <alignment horizontal="left" vertical="center"/>
    </xf>
    <xf numFmtId="0" fontId="43" fillId="0" borderId="9" xfId="23" applyFont="1" applyBorder="1" applyAlignment="1">
      <alignment horizontal="left" vertical="top"/>
    </xf>
    <xf numFmtId="0" fontId="43" fillId="0" borderId="9" xfId="23" applyFont="1" applyBorder="1" applyAlignment="1">
      <alignment horizontal="left" vertical="top" wrapText="1"/>
    </xf>
    <xf numFmtId="0" fontId="96" fillId="18" borderId="10" xfId="23" applyFont="1" applyFill="1" applyBorder="1" applyAlignment="1">
      <alignment horizontal="left" vertical="top" wrapText="1"/>
    </xf>
    <xf numFmtId="0" fontId="95" fillId="18" borderId="29" xfId="23" applyFont="1" applyFill="1" applyBorder="1" applyAlignment="1">
      <alignment horizontal="left" vertical="center"/>
    </xf>
    <xf numFmtId="0" fontId="43" fillId="0" borderId="1" xfId="23" applyFont="1" applyBorder="1" applyAlignment="1">
      <alignment horizontal="left" vertical="top" wrapText="1"/>
    </xf>
    <xf numFmtId="0" fontId="43" fillId="0" borderId="30" xfId="23" applyFont="1" applyBorder="1" applyAlignment="1">
      <alignment horizontal="left" vertical="top"/>
    </xf>
    <xf numFmtId="37" fontId="92" fillId="0" borderId="9" xfId="27" applyNumberFormat="1" applyFont="1" applyBorder="1" applyAlignment="1">
      <alignment horizontal="left" vertical="top"/>
    </xf>
    <xf numFmtId="167" fontId="92" fillId="18" borderId="3" xfId="23" applyNumberFormat="1" applyFont="1" applyFill="1" applyAlignment="1">
      <alignment horizontal="left" vertical="top"/>
    </xf>
    <xf numFmtId="0" fontId="98" fillId="18" borderId="31" xfId="27" applyFont="1" applyFill="1" applyBorder="1" applyAlignment="1"/>
    <xf numFmtId="37" fontId="47" fillId="0" borderId="9" xfId="27" applyNumberFormat="1" applyFont="1" applyBorder="1" applyAlignment="1">
      <alignment horizontal="left" vertical="top"/>
    </xf>
    <xf numFmtId="37" fontId="92" fillId="18" borderId="9" xfId="27" applyNumberFormat="1" applyFont="1" applyFill="1" applyBorder="1" applyAlignment="1">
      <alignment horizontal="left" vertical="top"/>
    </xf>
    <xf numFmtId="167" fontId="99" fillId="18" borderId="9" xfId="23" applyNumberFormat="1" applyFont="1" applyFill="1" applyBorder="1" applyAlignment="1">
      <alignment horizontal="left" vertical="top"/>
    </xf>
    <xf numFmtId="167" fontId="97" fillId="18" borderId="30" xfId="23" applyNumberFormat="1" applyFont="1" applyFill="1" applyBorder="1" applyAlignment="1">
      <alignment horizontal="left" vertical="center"/>
    </xf>
    <xf numFmtId="0" fontId="97" fillId="18" borderId="10" xfId="23" applyFont="1" applyFill="1" applyBorder="1" applyAlignment="1">
      <alignment horizontal="left" vertical="center"/>
    </xf>
    <xf numFmtId="0" fontId="100" fillId="0" borderId="3" xfId="23" applyFont="1" applyAlignment="1">
      <alignment horizontal="left" vertical="top"/>
    </xf>
    <xf numFmtId="0" fontId="99" fillId="19" borderId="10" xfId="23" applyFont="1" applyFill="1" applyBorder="1" applyAlignment="1">
      <alignment horizontal="left" vertical="top"/>
    </xf>
    <xf numFmtId="0" fontId="101" fillId="19" borderId="11" xfId="23" applyFont="1" applyFill="1" applyBorder="1">
      <alignment vertical="center"/>
    </xf>
    <xf numFmtId="0" fontId="99" fillId="19" borderId="32" xfId="23" applyFont="1" applyFill="1" applyBorder="1" applyAlignment="1">
      <alignment horizontal="left" vertical="top"/>
    </xf>
    <xf numFmtId="0" fontId="97" fillId="19" borderId="32" xfId="23" applyFont="1" applyFill="1" applyBorder="1">
      <alignment vertical="center"/>
    </xf>
    <xf numFmtId="167" fontId="97" fillId="19" borderId="10" xfId="23" applyNumberFormat="1" applyFont="1" applyFill="1" applyBorder="1" applyAlignment="1">
      <alignment horizontal="left" vertical="top"/>
    </xf>
    <xf numFmtId="0" fontId="102" fillId="19" borderId="10" xfId="23" applyFont="1" applyFill="1" applyBorder="1" applyAlignment="1">
      <alignment horizontal="left" vertical="top" wrapText="1"/>
    </xf>
    <xf numFmtId="0" fontId="92" fillId="9" borderId="3" xfId="23" applyFont="1" applyFill="1" applyAlignment="1">
      <alignment horizontal="left" vertical="top"/>
    </xf>
    <xf numFmtId="0" fontId="101" fillId="19" borderId="10" xfId="23" applyFont="1" applyFill="1" applyBorder="1" applyAlignment="1">
      <alignment horizontal="left" vertical="top" wrapText="1"/>
    </xf>
    <xf numFmtId="167" fontId="97" fillId="19" borderId="9" xfId="23" applyNumberFormat="1" applyFont="1" applyFill="1" applyBorder="1" applyAlignment="1">
      <alignment horizontal="left" vertical="top"/>
    </xf>
    <xf numFmtId="0" fontId="101" fillId="19" borderId="9" xfId="23" applyFont="1" applyFill="1" applyBorder="1" applyAlignment="1">
      <alignment horizontal="left" vertical="top" wrapText="1"/>
    </xf>
    <xf numFmtId="0" fontId="103" fillId="0" borderId="33" xfId="26" applyFont="1" applyBorder="1" applyAlignment="1">
      <alignment horizontal="left" vertical="top"/>
    </xf>
    <xf numFmtId="0" fontId="103" fillId="0" borderId="34" xfId="26" applyFont="1" applyBorder="1" applyAlignment="1">
      <alignment horizontal="left" vertical="top"/>
    </xf>
    <xf numFmtId="0" fontId="105" fillId="0" borderId="28" xfId="26" applyFont="1" applyBorder="1" applyAlignment="1">
      <alignment horizontal="left" vertical="top"/>
    </xf>
    <xf numFmtId="0" fontId="106" fillId="0" borderId="28" xfId="28" applyFont="1" applyBorder="1" applyAlignment="1">
      <alignment horizontal="left" vertical="top" wrapText="1"/>
    </xf>
    <xf numFmtId="0" fontId="107" fillId="0" borderId="3" xfId="23" applyFont="1" applyAlignment="1">
      <alignment horizontal="left" vertical="top"/>
    </xf>
    <xf numFmtId="0" fontId="105" fillId="9" borderId="9" xfId="26" applyFont="1" applyFill="1" applyBorder="1" applyAlignment="1">
      <alignment horizontal="left" vertical="top"/>
    </xf>
    <xf numFmtId="0" fontId="106" fillId="9" borderId="9" xfId="28" applyFont="1" applyFill="1" applyBorder="1" applyAlignment="1">
      <alignment horizontal="left" vertical="top" wrapText="1"/>
    </xf>
    <xf numFmtId="0" fontId="107" fillId="9" borderId="3" xfId="23" applyFont="1" applyFill="1" applyAlignment="1">
      <alignment horizontal="left" vertical="top"/>
    </xf>
    <xf numFmtId="0" fontId="105" fillId="0" borderId="9" xfId="26" applyFont="1" applyBorder="1" applyAlignment="1">
      <alignment horizontal="left" vertical="top"/>
    </xf>
    <xf numFmtId="0" fontId="106" fillId="0" borderId="9" xfId="28" applyFont="1" applyBorder="1" applyAlignment="1">
      <alignment horizontal="left" vertical="top" wrapText="1"/>
    </xf>
    <xf numFmtId="0" fontId="106" fillId="0" borderId="9" xfId="27" applyFont="1" applyBorder="1" applyAlignment="1">
      <alignment horizontal="left" vertical="top" wrapText="1"/>
    </xf>
    <xf numFmtId="0" fontId="108" fillId="0" borderId="9" xfId="23" applyFont="1" applyBorder="1" applyAlignment="1">
      <alignment horizontal="left" vertical="top" wrapText="1"/>
    </xf>
    <xf numFmtId="0" fontId="106" fillId="0" borderId="9" xfId="23" applyFont="1" applyBorder="1" applyAlignment="1">
      <alignment horizontal="left" vertical="top" wrapText="1"/>
    </xf>
    <xf numFmtId="0" fontId="110" fillId="0" borderId="9" xfId="23" applyFont="1" applyBorder="1" applyAlignment="1">
      <alignment horizontal="left" vertical="top" wrapText="1"/>
    </xf>
    <xf numFmtId="0" fontId="113" fillId="0" borderId="9" xfId="26" applyFont="1" applyBorder="1" applyAlignment="1">
      <alignment horizontal="left" vertical="top"/>
    </xf>
    <xf numFmtId="166" fontId="106" fillId="0" borderId="9" xfId="25" applyNumberFormat="1" applyFont="1" applyBorder="1" applyAlignment="1">
      <alignment horizontal="left" vertical="top"/>
    </xf>
    <xf numFmtId="0" fontId="108" fillId="0" borderId="3" xfId="23" applyFont="1" applyAlignment="1">
      <alignment horizontal="left" vertical="top"/>
    </xf>
    <xf numFmtId="0" fontId="106" fillId="0" borderId="3" xfId="23" applyFont="1" applyAlignment="1">
      <alignment horizontal="left" vertical="top"/>
    </xf>
    <xf numFmtId="0" fontId="114" fillId="0" borderId="3" xfId="23" applyFont="1" applyAlignment="1">
      <alignment horizontal="left" vertical="top"/>
    </xf>
    <xf numFmtId="0" fontId="114" fillId="0" borderId="9" xfId="23" applyFont="1" applyBorder="1" applyAlignment="1">
      <alignment horizontal="left" vertical="top"/>
    </xf>
    <xf numFmtId="0" fontId="115" fillId="0" borderId="30" xfId="22" applyFont="1" applyBorder="1" applyAlignment="1" applyProtection="1">
      <alignment horizontal="center" vertical="center" wrapText="1"/>
      <protection locked="0"/>
    </xf>
    <xf numFmtId="0" fontId="115" fillId="10" borderId="30" xfId="22" applyFont="1" applyFill="1" applyBorder="1" applyAlignment="1" applyProtection="1">
      <alignment horizontal="center" vertical="center" wrapText="1"/>
      <protection locked="0"/>
    </xf>
    <xf numFmtId="0" fontId="73" fillId="20" borderId="17" xfId="22" applyFont="1" applyFill="1" applyBorder="1" applyAlignment="1">
      <alignment horizontal="left" vertical="center" wrapText="1"/>
    </xf>
    <xf numFmtId="0" fontId="88" fillId="20" borderId="18" xfId="22" applyFont="1" applyFill="1" applyBorder="1" applyAlignment="1">
      <alignment vertical="center" wrapText="1"/>
    </xf>
    <xf numFmtId="0" fontId="65" fillId="0" borderId="17" xfId="22" applyBorder="1" applyAlignment="1">
      <alignment vertical="top" wrapText="1"/>
    </xf>
    <xf numFmtId="0" fontId="65" fillId="16" borderId="17" xfId="22" applyFill="1" applyBorder="1" applyAlignment="1">
      <alignment vertical="top" wrapText="1"/>
    </xf>
    <xf numFmtId="0" fontId="88" fillId="20" borderId="17" xfId="22" applyFont="1" applyFill="1" applyBorder="1" applyAlignment="1">
      <alignment vertical="center" wrapText="1"/>
    </xf>
    <xf numFmtId="0" fontId="72" fillId="14" borderId="17" xfId="22" applyFont="1" applyFill="1" applyBorder="1" applyAlignment="1">
      <alignment vertical="top"/>
    </xf>
    <xf numFmtId="0" fontId="65" fillId="0" borderId="3" xfId="22" applyAlignment="1">
      <alignment vertical="top"/>
    </xf>
    <xf numFmtId="0" fontId="71" fillId="0" borderId="3" xfId="18" applyAlignment="1">
      <alignment vertical="top"/>
    </xf>
    <xf numFmtId="0" fontId="71" fillId="0" borderId="17" xfId="18" applyBorder="1" applyAlignment="1">
      <alignment vertical="top"/>
    </xf>
    <xf numFmtId="0" fontId="73" fillId="14" borderId="17" xfId="11" applyFont="1" applyFill="1" applyBorder="1" applyAlignment="1">
      <alignment vertical="top" wrapText="1"/>
    </xf>
    <xf numFmtId="0" fontId="73" fillId="15" borderId="17" xfId="11" applyFont="1" applyFill="1" applyBorder="1" applyAlignment="1">
      <alignment vertical="top" wrapText="1"/>
    </xf>
    <xf numFmtId="0" fontId="73" fillId="14" borderId="17" xfId="11" applyFont="1" applyFill="1" applyBorder="1" applyAlignment="1">
      <alignment vertical="top"/>
    </xf>
    <xf numFmtId="0" fontId="73" fillId="15" borderId="17" xfId="11" applyFont="1" applyFill="1" applyBorder="1" applyAlignment="1">
      <alignment vertical="top"/>
    </xf>
    <xf numFmtId="0" fontId="65" fillId="0" borderId="3" xfId="29"/>
    <xf numFmtId="0" fontId="65" fillId="0" borderId="17" xfId="29" applyBorder="1" applyAlignment="1">
      <alignment vertical="top" wrapText="1"/>
    </xf>
    <xf numFmtId="0" fontId="65" fillId="0" borderId="17" xfId="29" applyBorder="1" applyAlignment="1">
      <alignment vertical="top"/>
    </xf>
    <xf numFmtId="0" fontId="72" fillId="14" borderId="17" xfId="29" applyFont="1" applyFill="1" applyBorder="1" applyAlignment="1">
      <alignment vertical="top"/>
    </xf>
    <xf numFmtId="0" fontId="72" fillId="15" borderId="17" xfId="29" applyFont="1" applyFill="1" applyBorder="1" applyAlignment="1">
      <alignment vertical="top"/>
    </xf>
    <xf numFmtId="0" fontId="88" fillId="15" borderId="17" xfId="29" applyFont="1" applyFill="1" applyBorder="1" applyAlignment="1">
      <alignment vertical="top"/>
    </xf>
    <xf numFmtId="0" fontId="12" fillId="0" borderId="3" xfId="30"/>
    <xf numFmtId="0" fontId="62" fillId="0" borderId="3" xfId="30" applyFont="1"/>
    <xf numFmtId="0" fontId="62" fillId="0" borderId="3" xfId="30" applyFont="1" applyAlignment="1">
      <alignment horizontal="left"/>
    </xf>
    <xf numFmtId="0" fontId="12" fillId="0" borderId="3" xfId="30" applyAlignment="1">
      <alignment horizontal="left"/>
    </xf>
    <xf numFmtId="0" fontId="45" fillId="0" borderId="3" xfId="31"/>
    <xf numFmtId="0" fontId="116" fillId="0" borderId="3" xfId="30" applyFont="1"/>
    <xf numFmtId="0" fontId="44" fillId="0" borderId="3" xfId="30" applyFont="1" applyAlignment="1">
      <alignment horizontal="left"/>
    </xf>
    <xf numFmtId="0" fontId="44" fillId="0" borderId="3" xfId="30" applyFont="1"/>
    <xf numFmtId="166" fontId="12" fillId="0" borderId="9" xfId="30" applyNumberFormat="1" applyBorder="1"/>
    <xf numFmtId="166" fontId="117" fillId="0" borderId="9" xfId="30" applyNumberFormat="1" applyFont="1" applyBorder="1" applyAlignment="1">
      <alignment horizontal="right"/>
    </xf>
    <xf numFmtId="0" fontId="44" fillId="0" borderId="9" xfId="30" applyFont="1" applyBorder="1" applyAlignment="1">
      <alignment horizontal="center"/>
    </xf>
    <xf numFmtId="0" fontId="44" fillId="21" borderId="9" xfId="30" applyFont="1" applyFill="1" applyBorder="1" applyAlignment="1">
      <alignment horizontal="center"/>
    </xf>
    <xf numFmtId="0" fontId="56" fillId="0" borderId="35" xfId="31" applyFont="1" applyBorder="1" applyAlignment="1">
      <alignment vertical="center"/>
    </xf>
    <xf numFmtId="0" fontId="61" fillId="0" borderId="36" xfId="31" applyFont="1" applyBorder="1" applyAlignment="1">
      <alignment vertical="center"/>
    </xf>
    <xf numFmtId="0" fontId="118" fillId="0" borderId="3" xfId="30" applyFont="1" applyAlignment="1">
      <alignment horizontal="center"/>
    </xf>
    <xf numFmtId="0" fontId="120" fillId="0" borderId="3" xfId="30" applyFont="1"/>
    <xf numFmtId="0" fontId="118" fillId="0" borderId="3" xfId="30" applyFont="1"/>
    <xf numFmtId="0" fontId="61" fillId="0" borderId="3" xfId="31" applyFont="1" applyAlignment="1"/>
    <xf numFmtId="0" fontId="73" fillId="14" borderId="17" xfId="22" applyFont="1" applyFill="1" applyBorder="1" applyAlignment="1">
      <alignment vertical="top"/>
    </xf>
    <xf numFmtId="0" fontId="73" fillId="14" borderId="17" xfId="22" applyFont="1" applyFill="1" applyBorder="1" applyAlignment="1">
      <alignment vertical="top" wrapText="1"/>
    </xf>
    <xf numFmtId="0" fontId="73" fillId="15" borderId="17" xfId="29" applyFont="1" applyFill="1" applyBorder="1" applyAlignment="1">
      <alignment vertical="top"/>
    </xf>
    <xf numFmtId="0" fontId="73" fillId="14" borderId="17" xfId="29" applyFont="1" applyFill="1" applyBorder="1" applyAlignment="1">
      <alignment vertical="top"/>
    </xf>
    <xf numFmtId="0" fontId="65" fillId="0" borderId="3" xfId="29" applyAlignment="1">
      <alignment horizontal="left"/>
    </xf>
    <xf numFmtId="0" fontId="72" fillId="14" borderId="17" xfId="29" applyFont="1" applyFill="1" applyBorder="1" applyAlignment="1">
      <alignment horizontal="left" vertical="top"/>
    </xf>
    <xf numFmtId="0" fontId="72" fillId="15" borderId="17" xfId="29" applyFont="1" applyFill="1" applyBorder="1" applyAlignment="1">
      <alignment horizontal="left" vertical="top"/>
    </xf>
    <xf numFmtId="0" fontId="88" fillId="20" borderId="17" xfId="29" applyFont="1" applyFill="1" applyBorder="1" applyAlignment="1">
      <alignment horizontal="left" vertical="top" wrapText="1"/>
    </xf>
    <xf numFmtId="0" fontId="65" fillId="0" borderId="37" xfId="29" applyBorder="1" applyAlignment="1">
      <alignment vertical="top" wrapText="1"/>
    </xf>
    <xf numFmtId="0" fontId="65" fillId="16" borderId="37" xfId="29" applyFill="1" applyBorder="1" applyAlignment="1">
      <alignment vertical="top" wrapText="1"/>
    </xf>
    <xf numFmtId="0" fontId="88" fillId="20" borderId="37" xfId="29" applyFont="1" applyFill="1" applyBorder="1" applyAlignment="1">
      <alignment vertical="top" wrapText="1"/>
    </xf>
    <xf numFmtId="0" fontId="73" fillId="15" borderId="37" xfId="29" applyFont="1" applyFill="1" applyBorder="1" applyAlignment="1">
      <alignment vertical="top" wrapText="1"/>
    </xf>
    <xf numFmtId="0" fontId="73" fillId="14" borderId="37" xfId="29" applyFont="1" applyFill="1" applyBorder="1" applyAlignment="1">
      <alignment vertical="top"/>
    </xf>
    <xf numFmtId="0" fontId="65" fillId="16" borderId="17" xfId="29" applyFill="1" applyBorder="1" applyAlignment="1">
      <alignment vertical="top" wrapText="1"/>
    </xf>
    <xf numFmtId="0" fontId="73" fillId="15" borderId="37" xfId="29" applyFont="1" applyFill="1" applyBorder="1" applyAlignment="1">
      <alignment vertical="top"/>
    </xf>
    <xf numFmtId="0" fontId="73" fillId="20" borderId="37" xfId="29" applyFont="1" applyFill="1" applyBorder="1" applyAlignment="1">
      <alignment vertical="top" wrapText="1"/>
    </xf>
    <xf numFmtId="166" fontId="71" fillId="0" borderId="3" xfId="18" applyNumberFormat="1" applyAlignment="1">
      <alignment horizontal="left" vertical="top"/>
    </xf>
    <xf numFmtId="166" fontId="86" fillId="0" borderId="3" xfId="29" applyNumberFormat="1" applyFont="1" applyAlignment="1">
      <alignment horizontal="left" vertical="top"/>
    </xf>
    <xf numFmtId="0" fontId="84" fillId="0" borderId="3" xfId="22" applyFont="1" applyAlignment="1">
      <alignment vertical="top"/>
    </xf>
    <xf numFmtId="0" fontId="65" fillId="0" borderId="3" xfId="29" applyAlignment="1">
      <alignment vertical="top"/>
    </xf>
    <xf numFmtId="0" fontId="73" fillId="15" borderId="17" xfId="29" applyFont="1" applyFill="1" applyBorder="1" applyAlignment="1">
      <alignment vertical="top" wrapText="1"/>
    </xf>
    <xf numFmtId="0" fontId="73" fillId="14" borderId="17" xfId="29" applyFont="1" applyFill="1" applyBorder="1" applyAlignment="1">
      <alignment vertical="top" wrapText="1"/>
    </xf>
    <xf numFmtId="0" fontId="73" fillId="20" borderId="22" xfId="29" applyFont="1" applyFill="1" applyBorder="1" applyAlignment="1">
      <alignment horizontal="left" vertical="center"/>
    </xf>
    <xf numFmtId="0" fontId="88" fillId="20" borderId="22" xfId="29" applyFont="1" applyFill="1" applyBorder="1" applyAlignment="1">
      <alignment horizontal="left" vertical="center"/>
    </xf>
    <xf numFmtId="0" fontId="88" fillId="20" borderId="17" xfId="29" applyFont="1" applyFill="1" applyBorder="1" applyAlignment="1">
      <alignment horizontal="left" vertical="center" wrapText="1"/>
    </xf>
    <xf numFmtId="0" fontId="78" fillId="0" borderId="3" xfId="1" applyFont="1" applyAlignment="1">
      <alignment horizontal="left" vertical="center"/>
    </xf>
    <xf numFmtId="164" fontId="44" fillId="22" borderId="4" xfId="9" applyNumberFormat="1" applyFont="1" applyFill="1" applyBorder="1" applyAlignment="1">
      <alignment horizontal="right" vertical="center"/>
    </xf>
    <xf numFmtId="164" fontId="44" fillId="22" borderId="6" xfId="9" applyNumberFormat="1" applyFont="1" applyFill="1" applyBorder="1" applyAlignment="1">
      <alignment vertical="center"/>
    </xf>
    <xf numFmtId="164" fontId="11" fillId="0" borderId="2" xfId="9" applyNumberFormat="1" applyFont="1" applyBorder="1"/>
    <xf numFmtId="2" fontId="111" fillId="0" borderId="3" xfId="0" applyNumberFormat="1" applyFont="1" applyBorder="1"/>
    <xf numFmtId="164" fontId="10" fillId="0" borderId="13" xfId="9" applyNumberFormat="1" applyFont="1" applyBorder="1"/>
    <xf numFmtId="2" fontId="94" fillId="0" borderId="3" xfId="23" applyNumberFormat="1" applyFont="1" applyAlignment="1">
      <alignment horizontal="left" vertical="top"/>
    </xf>
    <xf numFmtId="164" fontId="9" fillId="0" borderId="12" xfId="9" applyNumberFormat="1" applyFont="1" applyBorder="1"/>
    <xf numFmtId="2" fontId="41" fillId="0" borderId="3" xfId="9" applyNumberFormat="1" applyFont="1"/>
    <xf numFmtId="166" fontId="85" fillId="11" borderId="9" xfId="22" applyNumberFormat="1" applyFont="1" applyFill="1" applyBorder="1" applyAlignment="1">
      <alignment horizontal="right" vertical="center"/>
    </xf>
    <xf numFmtId="0" fontId="105" fillId="0" borderId="31" xfId="26" applyFont="1" applyBorder="1" applyAlignment="1">
      <alignment horizontal="left" vertical="top"/>
    </xf>
    <xf numFmtId="164" fontId="8" fillId="0" borderId="2" xfId="9" applyNumberFormat="1" applyFont="1" applyBorder="1"/>
    <xf numFmtId="3" fontId="76" fillId="0" borderId="3" xfId="9" applyNumberFormat="1" applyFont="1" applyAlignment="1">
      <alignment horizontal="left" vertical="center"/>
    </xf>
    <xf numFmtId="0" fontId="121" fillId="5" borderId="3" xfId="8" applyFont="1" applyFill="1" applyBorder="1" applyAlignment="1">
      <alignment horizontal="left"/>
    </xf>
    <xf numFmtId="164" fontId="7" fillId="11" borderId="2" xfId="9" applyNumberFormat="1" applyFont="1" applyFill="1" applyBorder="1"/>
    <xf numFmtId="166" fontId="65" fillId="11" borderId="17" xfId="11" applyNumberFormat="1" applyFill="1" applyBorder="1" applyAlignment="1">
      <alignment vertical="top" wrapText="1"/>
    </xf>
    <xf numFmtId="166" fontId="73" fillId="11" borderId="17" xfId="11" applyNumberFormat="1" applyFont="1" applyFill="1" applyBorder="1" applyAlignment="1">
      <alignment vertical="top" wrapText="1"/>
    </xf>
    <xf numFmtId="0" fontId="44" fillId="21" borderId="11" xfId="30" applyFont="1" applyFill="1" applyBorder="1" applyAlignment="1">
      <alignment horizontal="center"/>
    </xf>
    <xf numFmtId="166" fontId="64" fillId="0" borderId="9" xfId="30" applyNumberFormat="1" applyFont="1" applyBorder="1"/>
    <xf numFmtId="0" fontId="63" fillId="21" borderId="28" xfId="30" applyFont="1" applyFill="1" applyBorder="1" applyAlignment="1">
      <alignment horizontal="center"/>
    </xf>
    <xf numFmtId="166" fontId="12" fillId="0" borderId="28" xfId="30" applyNumberFormat="1" applyBorder="1"/>
    <xf numFmtId="0" fontId="63" fillId="21" borderId="11" xfId="30" applyFont="1" applyFill="1" applyBorder="1" applyAlignment="1">
      <alignment horizontal="center"/>
    </xf>
    <xf numFmtId="0" fontId="44" fillId="21" borderId="26" xfId="30" applyFont="1" applyFill="1" applyBorder="1" applyAlignment="1">
      <alignment horizontal="right"/>
    </xf>
    <xf numFmtId="0" fontId="44" fillId="21" borderId="10" xfId="30" applyFont="1" applyFill="1" applyBorder="1" applyAlignment="1">
      <alignment horizontal="right"/>
    </xf>
    <xf numFmtId="0" fontId="44" fillId="21" borderId="28" xfId="30" applyFont="1" applyFill="1" applyBorder="1" applyAlignment="1">
      <alignment horizontal="center"/>
    </xf>
    <xf numFmtId="0" fontId="122" fillId="0" borderId="3" xfId="1" applyFont="1" applyAlignment="1">
      <alignment horizontal="left" vertical="center"/>
    </xf>
    <xf numFmtId="166" fontId="65" fillId="23" borderId="17" xfId="11" applyNumberFormat="1" applyFill="1" applyBorder="1" applyAlignment="1">
      <alignment vertical="top" wrapText="1"/>
    </xf>
    <xf numFmtId="0" fontId="65" fillId="23" borderId="17" xfId="11" applyFill="1" applyBorder="1" applyAlignment="1">
      <alignment vertical="top" wrapText="1"/>
    </xf>
    <xf numFmtId="164" fontId="6" fillId="0" borderId="2" xfId="9" applyNumberFormat="1" applyFont="1" applyBorder="1"/>
    <xf numFmtId="164" fontId="6" fillId="0" borderId="13" xfId="9" applyNumberFormat="1" applyFont="1" applyBorder="1"/>
    <xf numFmtId="164" fontId="5" fillId="0" borderId="2" xfId="9" applyNumberFormat="1" applyFont="1" applyBorder="1"/>
    <xf numFmtId="164" fontId="4" fillId="0" borderId="2" xfId="9" applyNumberFormat="1" applyFont="1" applyBorder="1"/>
    <xf numFmtId="0" fontId="74" fillId="0" borderId="3" xfId="0" applyFont="1" applyBorder="1"/>
    <xf numFmtId="0" fontId="62" fillId="0" borderId="9" xfId="30" applyFont="1" applyBorder="1" applyAlignment="1">
      <alignment horizontal="right"/>
    </xf>
    <xf numFmtId="0" fontId="3" fillId="0" borderId="9" xfId="30" applyFont="1" applyBorder="1" applyAlignment="1">
      <alignment horizontal="right"/>
    </xf>
    <xf numFmtId="0" fontId="12" fillId="0" borderId="9" xfId="30" applyBorder="1" applyAlignment="1">
      <alignment horizontal="right"/>
    </xf>
    <xf numFmtId="164" fontId="3" fillId="12" borderId="2" xfId="9" applyNumberFormat="1" applyFont="1" applyFill="1" applyBorder="1"/>
    <xf numFmtId="164" fontId="2" fillId="11" borderId="2" xfId="9" applyNumberFormat="1" applyFont="1" applyFill="1" applyBorder="1"/>
    <xf numFmtId="0" fontId="104" fillId="0" borderId="29" xfId="23" applyFont="1" applyBorder="1" applyAlignment="1">
      <alignment horizontal="left" vertical="top"/>
    </xf>
    <xf numFmtId="0" fontId="73" fillId="15" borderId="25" xfId="11" applyFont="1" applyFill="1" applyBorder="1" applyAlignment="1">
      <alignment horizontal="center" vertical="center"/>
    </xf>
    <xf numFmtId="0" fontId="73" fillId="15" borderId="21" xfId="11" applyFont="1" applyFill="1" applyBorder="1" applyAlignment="1">
      <alignment horizontal="center" vertical="center"/>
    </xf>
    <xf numFmtId="0" fontId="73" fillId="15" borderId="23" xfId="11" applyFont="1" applyFill="1" applyBorder="1" applyAlignment="1">
      <alignment horizontal="left" vertical="center"/>
    </xf>
    <xf numFmtId="0" fontId="73" fillId="15" borderId="19" xfId="11" applyFont="1" applyFill="1" applyBorder="1" applyAlignment="1">
      <alignment horizontal="left" vertical="center"/>
    </xf>
    <xf numFmtId="0" fontId="73" fillId="15" borderId="24" xfId="11" applyFont="1" applyFill="1" applyBorder="1" applyAlignment="1">
      <alignment horizontal="left" vertical="center"/>
    </xf>
    <xf numFmtId="0" fontId="73" fillId="15" borderId="20" xfId="11" applyFont="1" applyFill="1" applyBorder="1" applyAlignment="1">
      <alignment horizontal="left" vertical="center"/>
    </xf>
    <xf numFmtId="0" fontId="58" fillId="0" borderId="4" xfId="2" applyFont="1" applyBorder="1" applyAlignment="1">
      <alignment horizontal="center" vertical="center"/>
    </xf>
    <xf numFmtId="0" fontId="58" fillId="0" borderId="7" xfId="2" applyFont="1" applyBorder="1"/>
    <xf numFmtId="0" fontId="46" fillId="0" borderId="4" xfId="20" applyFont="1" applyBorder="1" applyAlignment="1">
      <alignment horizontal="center" vertical="center"/>
    </xf>
    <xf numFmtId="0" fontId="47" fillId="0" borderId="7" xfId="20" applyFont="1" applyBorder="1"/>
    <xf numFmtId="0" fontId="47" fillId="0" borderId="1" xfId="20" applyFont="1" applyBorder="1" applyAlignment="1">
      <alignment horizontal="center"/>
    </xf>
    <xf numFmtId="0" fontId="12" fillId="0" borderId="3" xfId="30" applyAlignment="1">
      <alignment horizontal="left" wrapText="1"/>
    </xf>
    <xf numFmtId="0" fontId="44" fillId="21" borderId="11" xfId="30" applyFont="1" applyFill="1" applyBorder="1" applyAlignment="1">
      <alignment horizontal="center"/>
    </xf>
    <xf numFmtId="0" fontId="44" fillId="21" borderId="32" xfId="30" applyFont="1" applyFill="1" applyBorder="1" applyAlignment="1">
      <alignment horizontal="center"/>
    </xf>
    <xf numFmtId="0" fontId="44" fillId="21" borderId="38" xfId="30" applyFont="1" applyFill="1" applyBorder="1" applyAlignment="1">
      <alignment horizontal="center"/>
    </xf>
    <xf numFmtId="0" fontId="119" fillId="0" borderId="3" xfId="30" applyFont="1" applyAlignment="1">
      <alignment horizontal="center"/>
    </xf>
    <xf numFmtId="0" fontId="3" fillId="0" borderId="9" xfId="30" applyFont="1" applyBorder="1" applyAlignment="1">
      <alignment horizontal="right"/>
    </xf>
  </cellXfs>
  <cellStyles count="32">
    <cellStyle name="Normal 2" xfId="10" xr:uid="{00000000-0005-0000-0000-000000000000}"/>
    <cellStyle name="Акцент2 2" xfId="12" xr:uid="{00000000-0005-0000-0000-000001000000}"/>
    <cellStyle name="Гиперссылка" xfId="8" builtinId="8"/>
    <cellStyle name="Гиперссылка 2" xfId="2" xr:uid="{00000000-0005-0000-0000-000003000000}"/>
    <cellStyle name="Гиперссылка 3" xfId="16" xr:uid="{00000000-0005-0000-0000-000004000000}"/>
    <cellStyle name="Гиперссылка 4" xfId="18" xr:uid="{00000000-0005-0000-0000-000005000000}"/>
    <cellStyle name="Гиперссылка 5" xfId="26" xr:uid="{00000000-0005-0000-0000-000006000000}"/>
    <cellStyle name="Гиперссылка 6" xfId="31" xr:uid="{00000000-0005-0000-0000-000007000000}"/>
    <cellStyle name="Обычный" xfId="0" builtinId="0"/>
    <cellStyle name="Обычный 10" xfId="21" xr:uid="{00000000-0005-0000-0000-000009000000}"/>
    <cellStyle name="Обычный 10 2" xfId="29" xr:uid="{00000000-0005-0000-0000-00000A000000}"/>
    <cellStyle name="Обычный 11" xfId="23" xr:uid="{00000000-0005-0000-0000-00000B000000}"/>
    <cellStyle name="Обычный 12" xfId="30" xr:uid="{00000000-0005-0000-0000-00000C000000}"/>
    <cellStyle name="Обычный 2" xfId="1" xr:uid="{00000000-0005-0000-0000-00000D000000}"/>
    <cellStyle name="Обычный 2 2" xfId="14" xr:uid="{00000000-0005-0000-0000-00000E000000}"/>
    <cellStyle name="Обычный 2 3" xfId="24" xr:uid="{00000000-0005-0000-0000-00000F000000}"/>
    <cellStyle name="Обычный 3" xfId="3" xr:uid="{00000000-0005-0000-0000-000010000000}"/>
    <cellStyle name="Обычный 3 2" xfId="4" xr:uid="{00000000-0005-0000-0000-000011000000}"/>
    <cellStyle name="Обычный 3 2 2" xfId="28" xr:uid="{00000000-0005-0000-0000-000012000000}"/>
    <cellStyle name="Обычный 3 3" xfId="13" xr:uid="{00000000-0005-0000-0000-000013000000}"/>
    <cellStyle name="Обычный 3 4" xfId="20" xr:uid="{00000000-0005-0000-0000-000014000000}"/>
    <cellStyle name="Обычный 3 5" xfId="22" xr:uid="{00000000-0005-0000-0000-000015000000}"/>
    <cellStyle name="Обычный 3 6" xfId="27" xr:uid="{00000000-0005-0000-0000-000016000000}"/>
    <cellStyle name="Обычный 4" xfId="5" xr:uid="{00000000-0005-0000-0000-000017000000}"/>
    <cellStyle name="Обычный 4 2" xfId="15" xr:uid="{00000000-0005-0000-0000-000018000000}"/>
    <cellStyle name="Обычный 5" xfId="6" xr:uid="{00000000-0005-0000-0000-000019000000}"/>
    <cellStyle name="Обычный 6" xfId="7" xr:uid="{00000000-0005-0000-0000-00001A000000}"/>
    <cellStyle name="Обычный 6 2" xfId="9" xr:uid="{00000000-0005-0000-0000-00001B000000}"/>
    <cellStyle name="Обычный 7" xfId="11" xr:uid="{00000000-0005-0000-0000-00001C000000}"/>
    <cellStyle name="Обычный 8" xfId="17" xr:uid="{00000000-0005-0000-0000-00001D000000}"/>
    <cellStyle name="Обычный 9" xfId="19" xr:uid="{00000000-0005-0000-0000-00001E000000}"/>
    <cellStyle name="Процентный 2" xfId="25" xr:uid="{00000000-0005-0000-0000-00001F000000}"/>
  </cellStyles>
  <dxfs count="7">
    <dxf>
      <font>
        <color auto="1"/>
      </font>
    </dxf>
    <dxf>
      <font>
        <strike val="0"/>
        <color theme="0"/>
      </font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ajor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66FFFF"/>
      <color rgb="FF99FF66"/>
      <color rgb="FFFF9966"/>
      <color rgb="FF37CBFF"/>
      <color rgb="FF66FFCC"/>
      <color rgb="FFF68D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yealink.review.ipmatika.kz/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prices.ipmatika.kz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prices.ipmatika.kz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://yeastar.review.ipmatika.kz/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http://wi-tek.review.ipmatika.kz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http://fanvil.review.ipmatika.kz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http://vt.review.ipmatika.kz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http://qbic.review.ipmatika.kz/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http://jr.review.ipmatika.kz/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://prices.ipmatika.kz/" TargetMode="External"/><Relationship Id="rId2" Type="http://schemas.openxmlformats.org/officeDocument/2006/relationships/image" Target="../media/image10.png"/><Relationship Id="rId1" Type="http://schemas.openxmlformats.org/officeDocument/2006/relationships/hyperlink" Target="http://gigaset.review.ipmatika.kz/" TargetMode="External"/><Relationship Id="rId4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http://3cx.review.ipmatika.kz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70</xdr:row>
      <xdr:rowOff>0</xdr:rowOff>
    </xdr:from>
    <xdr:ext cx="352425" cy="209550"/>
    <xdr:pic>
      <xdr:nvPicPr>
        <xdr:cNvPr id="2" name="image1.png" descr="Картинки по запросу &quot;skype for business white logo&quot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13363575"/>
          <a:ext cx="3524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70</xdr:row>
      <xdr:rowOff>0</xdr:rowOff>
    </xdr:from>
    <xdr:ext cx="352425" cy="209550"/>
    <xdr:pic>
      <xdr:nvPicPr>
        <xdr:cNvPr id="3" name="image1.png" descr="Картинки по запросу &quot;skype for business white logo&quot;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13363575"/>
          <a:ext cx="3524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3000376</xdr:colOff>
      <xdr:row>0</xdr:row>
      <xdr:rowOff>38100</xdr:rowOff>
    </xdr:from>
    <xdr:ext cx="1733549" cy="5048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000376" y="38100"/>
          <a:ext cx="1733549" cy="504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</a:t>
          </a:r>
          <a:endParaRPr sz="1050"/>
        </a:p>
      </xdr:txBody>
    </xdr:sp>
    <xdr:clientData fLocksWithSheet="0"/>
  </xdr:oneCellAnchor>
  <xdr:oneCellAnchor>
    <xdr:from>
      <xdr:col>0</xdr:col>
      <xdr:colOff>1238251</xdr:colOff>
      <xdr:row>0</xdr:row>
      <xdr:rowOff>28576</xdr:rowOff>
    </xdr:from>
    <xdr:ext cx="1962150" cy="504824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38251" y="28576"/>
          <a:ext cx="1962150" cy="50482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sz="1000">
            <a:latin typeface="+mj-lt"/>
          </a:endParaRPr>
        </a:p>
      </xdr:txBody>
    </xdr:sp>
    <xdr:clientData fLocksWithSheet="0"/>
  </xdr:oneCellAnchor>
  <xdr:oneCellAnchor>
    <xdr:from>
      <xdr:col>2</xdr:col>
      <xdr:colOff>666751</xdr:colOff>
      <xdr:row>0</xdr:row>
      <xdr:rowOff>19050</xdr:rowOff>
    </xdr:from>
    <xdr:ext cx="1104900" cy="5429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7200901" y="19050"/>
          <a:ext cx="11049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sz="900"/>
        </a:p>
      </xdr:txBody>
    </xdr:sp>
    <xdr:clientData fLocksWithSheet="0"/>
  </xdr:one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44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44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47625</xdr:colOff>
      <xdr:row>0</xdr:row>
      <xdr:rowOff>133350</xdr:rowOff>
    </xdr:from>
    <xdr:to>
      <xdr:col>0</xdr:col>
      <xdr:colOff>1257299</xdr:colOff>
      <xdr:row>0</xdr:row>
      <xdr:rowOff>492903</xdr:rowOff>
    </xdr:to>
    <xdr:pic>
      <xdr:nvPicPr>
        <xdr:cNvPr id="9" name="Picture 36" descr="Yealin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86" b="24672"/>
        <a:stretch/>
      </xdr:blipFill>
      <xdr:spPr bwMode="auto">
        <a:xfrm>
          <a:off x="47625" y="133350"/>
          <a:ext cx="1209674" cy="359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152400</xdr:rowOff>
    </xdr:from>
    <xdr:to>
      <xdr:col>1</xdr:col>
      <xdr:colOff>1416842</xdr:colOff>
      <xdr:row>0</xdr:row>
      <xdr:rowOff>502133</xdr:rowOff>
    </xdr:to>
    <xdr:pic>
      <xdr:nvPicPr>
        <xdr:cNvPr id="10" name="Pictur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286375" y="152400"/>
          <a:ext cx="1340642" cy="3497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110220</xdr:rowOff>
    </xdr:from>
    <xdr:ext cx="1181100" cy="363453"/>
    <xdr:pic>
      <xdr:nvPicPr>
        <xdr:cNvPr id="2" name="图片 13" descr="定LOGO-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B741F8-7BE2-4FB2-87EB-8B33389E5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t="11695"/>
        <a:stretch/>
      </xdr:blipFill>
      <xdr:spPr>
        <a:xfrm>
          <a:off x="0" y="110220"/>
          <a:ext cx="1181100" cy="363453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0</xdr:row>
      <xdr:rowOff>19050</xdr:rowOff>
    </xdr:from>
    <xdr:ext cx="2107407" cy="523873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A7AA3E10-C791-4788-BE34-FA735D7CD2AA}"/>
            </a:ext>
          </a:extLst>
        </xdr:cNvPr>
        <xdr:cNvSpPr txBox="1"/>
      </xdr:nvSpPr>
      <xdr:spPr>
        <a:xfrm>
          <a:off x="723900" y="19050"/>
          <a:ext cx="2107407" cy="52387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Алматы:</a:t>
          </a:r>
          <a:r>
            <a:rPr lang="en-US" sz="10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 </a:t>
          </a:r>
          <a:r>
            <a:rPr lang="en-US" sz="1000">
              <a:effectLst/>
              <a:latin typeface="+mj-lt"/>
              <a:ea typeface="+mn-ea"/>
              <a:cs typeface="+mn-cs"/>
            </a:rPr>
            <a:t>manager@ipmatika.kz</a:t>
          </a:r>
          <a:endParaRPr lang="en-US" sz="1000">
            <a:solidFill>
              <a:schemeClr val="dk1"/>
            </a:solidFill>
            <a:effectLst/>
            <a:latin typeface="+mj-lt"/>
            <a:ea typeface="+mn-ea"/>
            <a:cs typeface="+mn-cs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(727) </a:t>
          </a:r>
          <a:r>
            <a:rPr lang="ru-RU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357-37-</a:t>
          </a:r>
          <a:r>
            <a:rPr lang="ru-RU" sz="10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67</a:t>
          </a: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</a:t>
          </a:r>
          <a:r>
            <a:rPr lang="en-US" sz="10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 (707) 850-28-08</a:t>
          </a:r>
          <a:endParaRPr sz="1000">
            <a:latin typeface="+mj-lt"/>
          </a:endParaRPr>
        </a:p>
      </xdr:txBody>
    </xdr:sp>
    <xdr:clientData fLocksWithSheet="0"/>
  </xdr:oneCellAnchor>
  <xdr:oneCellAnchor>
    <xdr:from>
      <xdr:col>1</xdr:col>
      <xdr:colOff>2152650</xdr:colOff>
      <xdr:row>0</xdr:row>
      <xdr:rowOff>9525</xdr:rowOff>
    </xdr:from>
    <xdr:ext cx="2105025" cy="500063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725B7AF4-24F0-4B73-B000-14E26462917A}"/>
            </a:ext>
          </a:extLst>
        </xdr:cNvPr>
        <xdr:cNvSpPr txBox="1"/>
      </xdr:nvSpPr>
      <xdr:spPr>
        <a:xfrm>
          <a:off x="1352550" y="9525"/>
          <a:ext cx="2105025" cy="5000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Астана: </a:t>
          </a:r>
          <a:r>
            <a:rPr lang="en-US" sz="1000">
              <a:effectLst/>
              <a:latin typeface="+mj-lt"/>
              <a:ea typeface="+mn-ea"/>
              <a:cs typeface="+mn-cs"/>
            </a:rPr>
            <a:t>astana@ipmatika.kz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(717) </a:t>
          </a:r>
          <a:r>
            <a:rPr lang="ru-RU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264</a:t>
          </a:r>
          <a:r>
            <a:rPr lang="ru-RU" sz="10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-24-25</a:t>
          </a:r>
          <a:endParaRPr lang="en-US" sz="1000">
            <a:solidFill>
              <a:schemeClr val="dk1"/>
            </a:solidFill>
            <a:latin typeface="+mj-lt"/>
            <a:ea typeface="Calibri"/>
            <a:cs typeface="Calibri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(707) 747-29-72</a:t>
          </a:r>
          <a:b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</a:t>
          </a:r>
          <a:endParaRPr sz="1050"/>
        </a:p>
      </xdr:txBody>
    </xdr:sp>
    <xdr:clientData fLocksWithSheet="0"/>
  </xdr:oneCellAnchor>
  <xdr:oneCellAnchor>
    <xdr:from>
      <xdr:col>2</xdr:col>
      <xdr:colOff>266700</xdr:colOff>
      <xdr:row>0</xdr:row>
      <xdr:rowOff>127965</xdr:rowOff>
    </xdr:from>
    <xdr:ext cx="1371599" cy="357809"/>
    <xdr:pic>
      <xdr:nvPicPr>
        <xdr:cNvPr id="5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8B9B5F-CBD6-4331-8F53-3002A7D7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619250" y="127965"/>
          <a:ext cx="1371599" cy="35780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2195946</xdr:colOff>
      <xdr:row>0</xdr:row>
      <xdr:rowOff>38100</xdr:rowOff>
    </xdr:from>
    <xdr:ext cx="432295" cy="219075"/>
    <xdr:pic>
      <xdr:nvPicPr>
        <xdr:cNvPr id="2" name="Picture 78" descr="Wi-Te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490663-7268-41B6-A315-B15040C14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5896" y="38100"/>
          <a:ext cx="43229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2021872</xdr:colOff>
      <xdr:row>0</xdr:row>
      <xdr:rowOff>103909</xdr:rowOff>
    </xdr:from>
    <xdr:ext cx="489265" cy="138546"/>
    <xdr:pic>
      <xdr:nvPicPr>
        <xdr:cNvPr id="2" name="Picture 74" descr="Fanvil - профессиональная и современная IP-телефония | ASAP DEM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60EDD3-A0E5-491A-BB62-9E06A5253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2797" y="103909"/>
          <a:ext cx="489265" cy="138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1818408</xdr:colOff>
      <xdr:row>0</xdr:row>
      <xdr:rowOff>60614</xdr:rowOff>
    </xdr:from>
    <xdr:to>
      <xdr:col>2</xdr:col>
      <xdr:colOff>2153689</xdr:colOff>
      <xdr:row>0</xdr:row>
      <xdr:rowOff>251114</xdr:rowOff>
    </xdr:to>
    <xdr:pic>
      <xdr:nvPicPr>
        <xdr:cNvPr id="2" name="Picture 110" descr="VT X200 UC Headset DUO - vbet.c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571D41-2523-340F-6846-2ACC798F82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265" b="22336"/>
        <a:stretch/>
      </xdr:blipFill>
      <xdr:spPr bwMode="auto">
        <a:xfrm>
          <a:off x="3593522" y="60614"/>
          <a:ext cx="335281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1743075</xdr:colOff>
      <xdr:row>0</xdr:row>
      <xdr:rowOff>57150</xdr:rowOff>
    </xdr:from>
    <xdr:to>
      <xdr:col>2</xdr:col>
      <xdr:colOff>2152650</xdr:colOff>
      <xdr:row>0</xdr:row>
      <xdr:rowOff>284954</xdr:rowOff>
    </xdr:to>
    <xdr:pic>
      <xdr:nvPicPr>
        <xdr:cNvPr id="2" name="Picture 160" descr="TD-0350 | qbic-technolog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B7581D-AD55-7FE5-CDDD-8AA3EC4CB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57150"/>
          <a:ext cx="409575" cy="227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1671204</xdr:colOff>
      <xdr:row>0</xdr:row>
      <xdr:rowOff>77932</xdr:rowOff>
    </xdr:from>
    <xdr:to>
      <xdr:col>2</xdr:col>
      <xdr:colOff>2156113</xdr:colOff>
      <xdr:row>0</xdr:row>
      <xdr:rowOff>262544</xdr:rowOff>
    </xdr:to>
    <xdr:pic>
      <xdr:nvPicPr>
        <xdr:cNvPr id="2" name="Picture 112" descr="J&amp;R Technology-深圳市东方骏科有限公司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7B7680-1205-44A7-6A32-B359AD420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7159" y="77932"/>
          <a:ext cx="484909" cy="184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97972</xdr:rowOff>
    </xdr:from>
    <xdr:ext cx="1162296" cy="335106"/>
    <xdr:pic>
      <xdr:nvPicPr>
        <xdr:cNvPr id="2" name="Picture 60" descr="Файл:Gigaset Communications 2010 logo.svg — Википедия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69924E-16FF-4383-8AA8-521AF5C1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7972"/>
          <a:ext cx="1162296" cy="335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4381500</xdr:colOff>
      <xdr:row>0</xdr:row>
      <xdr:rowOff>95250</xdr:rowOff>
    </xdr:from>
    <xdr:ext cx="1343025" cy="349058"/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B95FE5-FB2E-480F-82D9-0540B57A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24050" y="95250"/>
          <a:ext cx="1343025" cy="3490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oneCellAnchor>
  <xdr:oneCellAnchor>
    <xdr:from>
      <xdr:col>1</xdr:col>
      <xdr:colOff>1038225</xdr:colOff>
      <xdr:row>0</xdr:row>
      <xdr:rowOff>0</xdr:rowOff>
    </xdr:from>
    <xdr:ext cx="2107407" cy="523873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78B9F1C9-B8D9-482C-876A-54D13438AF60}"/>
            </a:ext>
          </a:extLst>
        </xdr:cNvPr>
        <xdr:cNvSpPr txBox="1"/>
      </xdr:nvSpPr>
      <xdr:spPr>
        <a:xfrm>
          <a:off x="1924050" y="0"/>
          <a:ext cx="2107407" cy="52387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Алматы:</a:t>
          </a:r>
          <a:r>
            <a:rPr lang="en-US" sz="9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 </a:t>
          </a:r>
          <a:r>
            <a:rPr lang="en-US" sz="900">
              <a:effectLst/>
              <a:latin typeface="+mj-lt"/>
              <a:ea typeface="+mn-ea"/>
              <a:cs typeface="+mn-cs"/>
            </a:rPr>
            <a:t>manager@ipmatika.kz</a:t>
          </a:r>
          <a:endParaRPr lang="en-US" sz="900">
            <a:solidFill>
              <a:schemeClr val="dk1"/>
            </a:solidFill>
            <a:effectLst/>
            <a:latin typeface="+mj-lt"/>
            <a:ea typeface="+mn-ea"/>
            <a:cs typeface="+mn-cs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(727) </a:t>
          </a:r>
          <a:r>
            <a:rPr lang="ru-RU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357-37-67</a:t>
          </a:r>
          <a:endParaRPr lang="en-US" sz="900">
            <a:solidFill>
              <a:schemeClr val="dk1"/>
            </a:solidFill>
            <a:latin typeface="+mj-lt"/>
            <a:ea typeface="Calibri"/>
            <a:cs typeface="Calibri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</a:t>
          </a:r>
          <a:r>
            <a:rPr lang="en-US" sz="9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 (707) 850-28-08</a:t>
          </a:r>
          <a:endParaRPr sz="900">
            <a:latin typeface="+mj-lt"/>
          </a:endParaRPr>
        </a:p>
      </xdr:txBody>
    </xdr:sp>
    <xdr:clientData fLocksWithSheet="0"/>
  </xdr:oneCellAnchor>
  <xdr:oneCellAnchor>
    <xdr:from>
      <xdr:col>1</xdr:col>
      <xdr:colOff>2800351</xdr:colOff>
      <xdr:row>0</xdr:row>
      <xdr:rowOff>0</xdr:rowOff>
    </xdr:from>
    <xdr:ext cx="2105025" cy="500063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EDA56C65-1565-489D-BE89-C62059503050}"/>
            </a:ext>
          </a:extLst>
        </xdr:cNvPr>
        <xdr:cNvSpPr txBox="1"/>
      </xdr:nvSpPr>
      <xdr:spPr>
        <a:xfrm>
          <a:off x="1924051" y="0"/>
          <a:ext cx="2105025" cy="5000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Астана: </a:t>
          </a:r>
          <a:r>
            <a:rPr lang="en-US" sz="900">
              <a:effectLst/>
              <a:latin typeface="+mj-lt"/>
              <a:ea typeface="+mn-ea"/>
              <a:cs typeface="+mn-cs"/>
            </a:rPr>
            <a:t>astana@ipmatika.kz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(717) </a:t>
          </a:r>
          <a:r>
            <a:rPr lang="ru-RU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264-24-25</a:t>
          </a:r>
          <a:endParaRPr lang="en-US" sz="900">
            <a:solidFill>
              <a:schemeClr val="dk1"/>
            </a:solidFill>
            <a:latin typeface="+mj-lt"/>
            <a:ea typeface="Calibri"/>
            <a:cs typeface="Calibri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(707) 747-29-72</a:t>
          </a:r>
          <a:b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</a:t>
          </a:r>
          <a:endParaRPr sz="1050"/>
        </a:p>
      </xdr:txBody>
    </xdr:sp>
    <xdr:clientData fLocksWithSheet="0"/>
  </xdr:oneCellAnchor>
  <xdr:oneCellAnchor>
    <xdr:from>
      <xdr:col>3</xdr:col>
      <xdr:colOff>285750</xdr:colOff>
      <xdr:row>0</xdr:row>
      <xdr:rowOff>19050</xdr:rowOff>
    </xdr:from>
    <xdr:ext cx="1076325" cy="4762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B29EFE1B-BA98-4233-9BA8-D5E9888E3F36}"/>
            </a:ext>
          </a:extLst>
        </xdr:cNvPr>
        <xdr:cNvSpPr txBox="1"/>
      </xdr:nvSpPr>
      <xdr:spPr>
        <a:xfrm>
          <a:off x="3171825" y="19050"/>
          <a:ext cx="1076325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sz="7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117942</xdr:rowOff>
    </xdr:from>
    <xdr:ext cx="548649" cy="205907"/>
    <xdr:pic>
      <xdr:nvPicPr>
        <xdr:cNvPr id="2" name="Picture 52" descr="3CX Phone — Википедия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86C0C4-0DD7-4BA8-94C0-1A85B220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17942"/>
          <a:ext cx="548649" cy="205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IPMATIKA_Share\&#1050;&#1055;_&#1096;&#1072;&#1073;&#1083;&#1086;&#1085;_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П Шаблон"/>
      <sheetName val="Подбор"/>
      <sheetName val="Остатки"/>
    </sheetNames>
    <sheetDataSet>
      <sheetData sheetId="0"/>
      <sheetData sheetId="1">
        <row r="1">
          <cell r="CJ1" t="str">
            <v>Для общего пайса:</v>
          </cell>
          <cell r="CK1" t="str">
            <v>KZ РРЦ</v>
          </cell>
          <cell r="CL1" t="str">
            <v>KZ Дилер</v>
          </cell>
          <cell r="CM1" t="str">
            <v>%</v>
          </cell>
          <cell r="CN1" t="str">
            <v>ALM а 23 февраля 2026 г.</v>
          </cell>
          <cell r="CO1" t="str">
            <v>AlmRes</v>
          </cell>
          <cell r="CP1" t="str">
            <v>AlmAway</v>
          </cell>
          <cell r="CQ1" t="str">
            <v>Ast</v>
          </cell>
          <cell r="CR1" t="str">
            <v>AstRes</v>
          </cell>
          <cell r="CS1" t="str">
            <v>AstAway</v>
          </cell>
          <cell r="CT1" t="str">
            <v>Alm2</v>
          </cell>
          <cell r="CU1" t="str">
            <v>Msk а 24 февраля 2026 г.</v>
          </cell>
          <cell r="CV1" t="str">
            <v>MskRes</v>
          </cell>
          <cell r="CW1" t="str">
            <v>MskAway</v>
          </cell>
          <cell r="CX1" t="str">
            <v>Pic</v>
          </cell>
          <cell r="CY1" t="str">
            <v>URL</v>
          </cell>
          <cell r="CZ1" t="str">
            <v>Status</v>
          </cell>
        </row>
        <row r="2"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</row>
        <row r="3"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</row>
        <row r="4">
          <cell r="CJ4">
            <v>0</v>
          </cell>
          <cell r="CK4">
            <v>85</v>
          </cell>
          <cell r="CL4">
            <v>65</v>
          </cell>
          <cell r="CM4" t="str">
            <v/>
          </cell>
          <cell r="CN4" t="str">
            <v>ALM а 23 февраля 2026 г.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11</v>
          </cell>
          <cell r="CV4">
            <v>10</v>
          </cell>
          <cell r="CW4">
            <v>12</v>
          </cell>
          <cell r="CY4" t="str">
            <v/>
          </cell>
          <cell r="CZ4">
            <v>66</v>
          </cell>
        </row>
        <row r="5">
          <cell r="CJ5">
            <v>0</v>
          </cell>
          <cell r="CK5">
            <v>57</v>
          </cell>
          <cell r="CL5">
            <v>92</v>
          </cell>
          <cell r="CM5">
            <v>78</v>
          </cell>
          <cell r="CN5" t="str">
            <v>50+</v>
          </cell>
          <cell r="CO5" t="str">
            <v>50+</v>
          </cell>
          <cell r="CP5" t="str">
            <v>50+</v>
          </cell>
          <cell r="CQ5" t="str">
            <v>50+</v>
          </cell>
          <cell r="CR5" t="str">
            <v>50+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 t="str">
            <v/>
          </cell>
          <cell r="CY5" t="str">
            <v/>
          </cell>
          <cell r="CZ5" t="str">
            <v/>
          </cell>
        </row>
        <row r="6">
          <cell r="A6" t="str">
            <v>S100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str">
            <v>Yeastar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Yeastar ATC аппаратные</v>
          </cell>
          <cell r="O6" t="str">
            <v>IP-АТС</v>
          </cell>
          <cell r="P6">
            <v>0</v>
          </cell>
          <cell r="Q6" t="str">
            <v>S100, 100 (до 200) абонентов и 30 (до 60) вызовов, поддержка FXO, FXS, GSM, BRI</v>
          </cell>
          <cell r="R6" t="str">
            <v/>
          </cell>
          <cell r="S6" t="str">
            <v/>
          </cell>
          <cell r="T6" t="str">
            <v/>
          </cell>
          <cell r="U6">
            <v>979</v>
          </cell>
          <cell r="V6">
            <v>735</v>
          </cell>
          <cell r="W6">
            <v>538450</v>
          </cell>
          <cell r="X6">
            <v>404250</v>
          </cell>
          <cell r="Y6">
            <v>-24.923391215526053</v>
          </cell>
          <cell r="Z6">
            <v>-98</v>
          </cell>
          <cell r="AA6" t="str">
            <v/>
          </cell>
          <cell r="AB6" t="str">
            <v/>
          </cell>
          <cell r="AC6">
            <v>691820</v>
          </cell>
          <cell r="AD6">
            <v>520920</v>
          </cell>
          <cell r="CJ6" t="str">
            <v>S100</v>
          </cell>
          <cell r="CK6">
            <v>691820</v>
          </cell>
          <cell r="CL6">
            <v>520920</v>
          </cell>
          <cell r="CM6">
            <v>-24.702957416669079</v>
          </cell>
          <cell r="CN6">
            <v>3</v>
          </cell>
          <cell r="CO6">
            <v>0</v>
          </cell>
          <cell r="CP6">
            <v>0</v>
          </cell>
          <cell r="CQ6">
            <v>1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 t="str">
            <v/>
          </cell>
          <cell r="CY6" t="str">
            <v>https://www.ipmatika.kz/products/ip-ats-yeastar-serii-s-sredney-yemkosti/yeastar-s100/</v>
          </cell>
          <cell r="CZ6" t="str">
            <v>EOL</v>
          </cell>
        </row>
        <row r="7">
          <cell r="A7" t="str">
            <v>EHS36 sale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 t="str">
            <v>Yealink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Yealink телефоны</v>
          </cell>
          <cell r="O7" t="str">
            <v>Аксессуары с брендом</v>
          </cell>
          <cell r="P7" t="str">
            <v>EOS</v>
          </cell>
          <cell r="Q7" t="str">
            <v>EHS36 адаптер для беспроводных гарнитур для телефонов T4S/T40G(P)/T29G/T27G</v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>
            <v>-97</v>
          </cell>
          <cell r="AA7" t="str">
            <v/>
          </cell>
          <cell r="AB7" t="str">
            <v/>
          </cell>
          <cell r="AC7">
            <v>53210</v>
          </cell>
          <cell r="AD7">
            <v>15290</v>
          </cell>
          <cell r="CJ7" t="str">
            <v>EHS36 sale</v>
          </cell>
          <cell r="CK7">
            <v>53210</v>
          </cell>
          <cell r="CL7">
            <v>15290</v>
          </cell>
          <cell r="CM7">
            <v>-71.26479984965232</v>
          </cell>
          <cell r="CN7">
            <v>1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 t="str">
            <v/>
          </cell>
          <cell r="CY7" t="str">
            <v/>
          </cell>
          <cell r="CZ7" t="str">
            <v/>
          </cell>
        </row>
        <row r="8">
          <cell r="A8" t="str">
            <v>RT10 sale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str">
            <v>Yealink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Yealink телефоны</v>
          </cell>
          <cell r="O8" t="str">
            <v>Аксессуары с брендом</v>
          </cell>
          <cell r="P8">
            <v>0</v>
          </cell>
          <cell r="Q8" t="str">
            <v>RT10 DECT-репитер для SIP-телефона W52P</v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>
            <v>-96</v>
          </cell>
          <cell r="AA8" t="str">
            <v/>
          </cell>
          <cell r="AB8" t="str">
            <v/>
          </cell>
          <cell r="AC8">
            <v>75510</v>
          </cell>
          <cell r="AD8">
            <v>65280</v>
          </cell>
          <cell r="CJ8" t="str">
            <v>RT10 sale</v>
          </cell>
          <cell r="CK8">
            <v>75510</v>
          </cell>
          <cell r="CL8">
            <v>65280</v>
          </cell>
          <cell r="CM8">
            <v>-13.547874453714741</v>
          </cell>
          <cell r="CN8">
            <v>1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/>
          </cell>
          <cell r="CY8" t="str">
            <v/>
          </cell>
          <cell r="CZ8" t="str">
            <v/>
          </cell>
        </row>
        <row r="9">
          <cell r="A9" t="str">
            <v>WF50 sale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 t="str">
            <v>Yealink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Yealink телефоны</v>
          </cell>
          <cell r="O9" t="str">
            <v>Аксессуары</v>
          </cell>
          <cell r="P9">
            <v>0</v>
          </cell>
          <cell r="Q9" t="str">
            <v>WF50 USB WiFi-адаптер для SIP-T27G/T41S/T42S/T43U/T46U(S)/T48U(S)/T53</v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>
            <v>-95</v>
          </cell>
          <cell r="AA9" t="str">
            <v/>
          </cell>
          <cell r="AB9" t="str">
            <v/>
          </cell>
          <cell r="AC9">
            <v>29990</v>
          </cell>
          <cell r="AD9">
            <v>13060</v>
          </cell>
          <cell r="CJ9" t="str">
            <v>WF50 sale</v>
          </cell>
          <cell r="CK9">
            <v>29990</v>
          </cell>
          <cell r="CL9">
            <v>13060</v>
          </cell>
          <cell r="CM9">
            <v>-56.452150716905635</v>
          </cell>
          <cell r="CN9">
            <v>1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/>
          </cell>
          <cell r="CY9" t="str">
            <v/>
          </cell>
          <cell r="CZ9" t="str">
            <v/>
          </cell>
        </row>
        <row r="10">
          <cell r="A10" t="str">
            <v>SIP-T42G sale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str">
            <v>Yealink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Yealink телефоны</v>
          </cell>
          <cell r="O10" t="str">
            <v>SIP-телефон</v>
          </cell>
          <cell r="P10">
            <v>0</v>
          </cell>
          <cell r="Q10" t="str">
            <v>SIP-T42G,3 аккаунта,BLF,PoE, GigE, без БП</v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>
            <v>-94</v>
          </cell>
          <cell r="AA10" t="str">
            <v/>
          </cell>
          <cell r="AB10" t="str">
            <v/>
          </cell>
          <cell r="AC10">
            <v>63420</v>
          </cell>
          <cell r="AD10">
            <v>54060</v>
          </cell>
          <cell r="CJ10" t="str">
            <v>SIP-T42G sale</v>
          </cell>
          <cell r="CK10">
            <v>63420</v>
          </cell>
          <cell r="CL10">
            <v>54060</v>
          </cell>
          <cell r="CM10">
            <v>-14.758751182592249</v>
          </cell>
          <cell r="CN10">
            <v>1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/>
          </cell>
          <cell r="CY10" t="str">
            <v/>
          </cell>
          <cell r="CZ10" t="str">
            <v/>
          </cell>
        </row>
        <row r="11">
          <cell r="A11" t="str">
            <v>FH3PB sale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 t="str">
            <v>Fanvil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Fanvil Телефония</v>
          </cell>
          <cell r="O11" t="str">
            <v>SIP-телефон</v>
          </cell>
          <cell r="P11" t="str">
            <v>EOL</v>
          </cell>
          <cell r="Q11" t="str">
            <v>H3 отельный, 2 аккаунта, без экрана, PoE, б/п</v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>
            <v>-93</v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CJ11" t="str">
            <v>FH3PB sale</v>
          </cell>
          <cell r="CK11" t="str">
            <v/>
          </cell>
          <cell r="CL11" t="str">
            <v/>
          </cell>
          <cell r="CM11" t="str">
            <v/>
          </cell>
          <cell r="CN11">
            <v>1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 t="str">
            <v/>
          </cell>
          <cell r="CY11" t="str">
            <v/>
          </cell>
          <cell r="CZ11" t="str">
            <v/>
          </cell>
        </row>
        <row r="12">
          <cell r="A12" t="str">
            <v>FH5PB sale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str">
            <v>Fanvil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Fanvil Телефония</v>
          </cell>
          <cell r="O12" t="str">
            <v>SIP-телефон</v>
          </cell>
          <cell r="P12" t="str">
            <v>EOL</v>
          </cell>
          <cell r="Q12" t="str">
            <v>H5 отельный, 2 аккаунта, цветной ЖК экран, PoE, б/п</v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>
            <v>-92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CJ12" t="str">
            <v>FH5PB sale</v>
          </cell>
          <cell r="CK12" t="str">
            <v/>
          </cell>
          <cell r="CL12" t="str">
            <v/>
          </cell>
          <cell r="CM12" t="str">
            <v/>
          </cell>
          <cell r="CN12">
            <v>1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 t="str">
            <v/>
          </cell>
          <cell r="CY12" t="str">
            <v/>
          </cell>
          <cell r="CZ12" t="str">
            <v/>
          </cell>
        </row>
        <row r="13">
          <cell r="A13" t="str">
            <v>VCC22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 t="str">
            <v>Yealink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Yealink VCS</v>
          </cell>
          <cell r="O13" t="str">
            <v>Аксессуар для ВКС</v>
          </cell>
          <cell r="P13" t="str">
            <v>EOL</v>
          </cell>
          <cell r="Q13" t="str">
            <v>VCC22 (Видеокамера FHD 12Х PTZ для VC800/880, AMS 2 года)</v>
          </cell>
          <cell r="R13" t="str">
            <v>Проект</v>
          </cell>
          <cell r="S13" t="str">
            <v/>
          </cell>
          <cell r="T13">
            <v>1027</v>
          </cell>
          <cell r="U13">
            <v>1061</v>
          </cell>
          <cell r="V13">
            <v>743</v>
          </cell>
          <cell r="W13">
            <v>583550</v>
          </cell>
          <cell r="X13">
            <v>408650</v>
          </cell>
          <cell r="Y13">
            <v>-29.971724787935912</v>
          </cell>
          <cell r="Z13">
            <v>-91</v>
          </cell>
          <cell r="AA13">
            <v>-34.662311353712482</v>
          </cell>
          <cell r="AB13">
            <v>711440</v>
          </cell>
          <cell r="AC13">
            <v>658000</v>
          </cell>
          <cell r="AD13">
            <v>501630</v>
          </cell>
          <cell r="CJ13" t="str">
            <v>VCC22</v>
          </cell>
          <cell r="CK13">
            <v>658000</v>
          </cell>
          <cell r="CL13">
            <v>501630</v>
          </cell>
          <cell r="CM13">
            <v>-23.764437689969611</v>
          </cell>
          <cell r="CN13">
            <v>2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</v>
          </cell>
          <cell r="CV13">
            <v>0</v>
          </cell>
          <cell r="CW13">
            <v>0</v>
          </cell>
          <cell r="CX13" t="str">
            <v/>
          </cell>
          <cell r="CY13" t="str">
            <v>https://ipmatika.kz/products/vcs-accessories/yealink-vcc22/</v>
          </cell>
          <cell r="CZ13" t="str">
            <v>EOL</v>
          </cell>
        </row>
        <row r="14">
          <cell r="A14" t="str">
            <v>VT1000-D RJ9(03) old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str">
            <v>VT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 t="str">
            <v>Головная гарнитура</v>
          </cell>
          <cell r="P14">
            <v>0</v>
          </cell>
          <cell r="Q14" t="str">
            <v>VT1000 RJ9(03), Моно, Узкополосный звук, SE, усовершенствованный микрофон</v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>
            <v>-90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CJ14" t="str">
            <v>VT1000-D RJ9(03) old</v>
          </cell>
          <cell r="CK14" t="str">
            <v/>
          </cell>
          <cell r="CL14" t="str">
            <v/>
          </cell>
          <cell r="CM14" t="str">
            <v/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 t="str">
            <v/>
          </cell>
          <cell r="CY14" t="str">
            <v/>
          </cell>
          <cell r="CZ14" t="str">
            <v/>
          </cell>
        </row>
        <row r="15">
          <cell r="A15" t="str">
            <v>VT1000 USB old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 t="str">
            <v>VT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 t="str">
            <v>Головная гарнитура</v>
          </cell>
          <cell r="P15" t="str">
            <v>EOS</v>
          </cell>
          <cell r="Q15" t="str">
            <v>VT1000 USB, Моно, Узкополосный звук, SE, усовершенствованный</v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>
            <v>-89</v>
          </cell>
          <cell r="AA15" t="str">
            <v/>
          </cell>
          <cell r="AB15" t="str">
            <v/>
          </cell>
          <cell r="AC15">
            <v>11440</v>
          </cell>
          <cell r="AD15">
            <v>9480</v>
          </cell>
          <cell r="CJ15" t="str">
            <v>VT1000 USB old</v>
          </cell>
          <cell r="CK15">
            <v>11440</v>
          </cell>
          <cell r="CL15">
            <v>9480</v>
          </cell>
          <cell r="CM15">
            <v>-17.132867132867133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 t="str">
            <v/>
          </cell>
          <cell r="CY15" t="str">
            <v/>
          </cell>
          <cell r="CZ15" t="str">
            <v/>
          </cell>
        </row>
        <row r="16">
          <cell r="A16" t="str">
            <v>VT6200-D QD(P)-RJ9(03)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str">
            <v>VT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 t="str">
            <v>Головная гарнитура</v>
          </cell>
          <cell r="P16">
            <v>0</v>
          </cell>
          <cell r="Q16" t="str">
            <v>VT6200-D QD(P)-RJ9(03), Дуо, HD звук, QD, переходник QD-RJ09(03)</v>
          </cell>
          <cell r="R16" t="str">
            <v/>
          </cell>
          <cell r="S16" t="str">
            <v/>
          </cell>
          <cell r="T16">
            <v>22.22</v>
          </cell>
          <cell r="U16">
            <v>40.67</v>
          </cell>
          <cell r="V16">
            <v>33.549999999999997</v>
          </cell>
          <cell r="W16">
            <v>22368.5</v>
          </cell>
          <cell r="X16">
            <v>18452.5</v>
          </cell>
          <cell r="Y16">
            <v>-17.506761740840915</v>
          </cell>
          <cell r="Z16">
            <v>-88</v>
          </cell>
          <cell r="AA16">
            <v>36.362158383326033</v>
          </cell>
          <cell r="AB16">
            <v>22370</v>
          </cell>
          <cell r="AC16">
            <v>22370</v>
          </cell>
          <cell r="AD16">
            <v>16470</v>
          </cell>
          <cell r="CJ16" t="str">
            <v>VT6200-D QD(P)-RJ9(03)</v>
          </cell>
          <cell r="CK16">
            <v>22370</v>
          </cell>
          <cell r="CL16">
            <v>16470</v>
          </cell>
          <cell r="CM16">
            <v>-26.374608851139925</v>
          </cell>
          <cell r="CN16">
            <v>24</v>
          </cell>
          <cell r="CO16">
            <v>0</v>
          </cell>
          <cell r="CP16">
            <v>0</v>
          </cell>
          <cell r="CQ16">
            <v>5</v>
          </cell>
          <cell r="CR16">
            <v>0</v>
          </cell>
          <cell r="CS16">
            <v>0</v>
          </cell>
          <cell r="CT16">
            <v>0</v>
          </cell>
          <cell r="CU16" t="str">
            <v>50+</v>
          </cell>
          <cell r="CV16">
            <v>0</v>
          </cell>
          <cell r="CW16" t="str">
            <v>50+</v>
          </cell>
          <cell r="CX16" t="str">
            <v>http://ipmatika.ru/upload/iblock/0b2/bo7u1f0lk4swaqeijiuvo2jnumi82s0t/VT6200D_USB_04.jpg</v>
          </cell>
          <cell r="CY16" t="str">
            <v>https://ipmatika.kz/products/provodnye/VT-VT6200-D-QD%28P%29-RJ9%2803%29/</v>
          </cell>
          <cell r="CZ16" t="str">
            <v/>
          </cell>
        </row>
        <row r="17">
          <cell r="A17" t="str">
            <v>VT6300-D USB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 t="str">
            <v>VT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 t="str">
            <v>Головная гарнитура</v>
          </cell>
          <cell r="P17" t="str">
            <v>NEW</v>
          </cell>
          <cell r="Q17" t="str">
            <v>VT6300-D USB, Дуо, HD звук, микрофон с шумоподавлением</v>
          </cell>
          <cell r="R17" t="str">
            <v/>
          </cell>
          <cell r="S17" t="str">
            <v/>
          </cell>
          <cell r="T17">
            <v>27.4</v>
          </cell>
          <cell r="U17">
            <v>59.99</v>
          </cell>
          <cell r="V17">
            <v>44.93</v>
          </cell>
          <cell r="W17">
            <v>32994.5</v>
          </cell>
          <cell r="X17">
            <v>24711.5</v>
          </cell>
          <cell r="Y17">
            <v>-25.104184030671775</v>
          </cell>
          <cell r="Z17">
            <v>-87</v>
          </cell>
          <cell r="AA17">
            <v>48.091882108997652</v>
          </cell>
          <cell r="AB17">
            <v>26850</v>
          </cell>
          <cell r="AC17">
            <v>26850</v>
          </cell>
          <cell r="AD17">
            <v>18860</v>
          </cell>
          <cell r="CJ17" t="str">
            <v>VT6300-D USB</v>
          </cell>
          <cell r="CK17">
            <v>26850</v>
          </cell>
          <cell r="CL17">
            <v>18860</v>
          </cell>
          <cell r="CM17">
            <v>-29.757914338919932</v>
          </cell>
          <cell r="CN17" t="str">
            <v>50+</v>
          </cell>
          <cell r="CO17">
            <v>0</v>
          </cell>
          <cell r="CP17">
            <v>0</v>
          </cell>
          <cell r="CQ17">
            <v>10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 t="str">
            <v>http://ipmatika.ru/upload/iblock/ed7/2si7d12nzmk00joxthvb75cm48w0eig3/6300D_USB_01.jpg</v>
          </cell>
          <cell r="CY17" t="str">
            <v>https://ipmatika.kz/products/provodnye/VT6300-D/</v>
          </cell>
          <cell r="CZ17" t="str">
            <v/>
          </cell>
        </row>
        <row r="18">
          <cell r="A18" t="str">
            <v>i20S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str">
            <v>Fanvil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Fanvil Безопасность</v>
          </cell>
          <cell r="O18" t="str">
            <v>SIP-интерком</v>
          </cell>
          <cell r="P18">
            <v>0</v>
          </cell>
          <cell r="Q18" t="str">
            <v>Fanvil i20S IP-домофон, накладной, внешний, IP65, клавиатура</v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>
            <v>-86</v>
          </cell>
          <cell r="AA18" t="str">
            <v/>
          </cell>
          <cell r="AB18">
            <v>82500</v>
          </cell>
          <cell r="AC18" t="str">
            <v/>
          </cell>
          <cell r="AD18" t="str">
            <v/>
          </cell>
          <cell r="CJ18" t="str">
            <v>i20S</v>
          </cell>
          <cell r="CK18" t="str">
            <v/>
          </cell>
          <cell r="CL18" t="str">
            <v/>
          </cell>
          <cell r="CM18" t="str">
            <v/>
          </cell>
          <cell r="CN18">
            <v>2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 t="str">
            <v/>
          </cell>
          <cell r="CY18" t="str">
            <v/>
          </cell>
          <cell r="CZ18" t="str">
            <v/>
          </cell>
        </row>
        <row r="19">
          <cell r="A19" t="str">
            <v>i52W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 t="str">
            <v>Fanvil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Fanvil Безопасность</v>
          </cell>
          <cell r="O19" t="str">
            <v>SIP-домофон</v>
          </cell>
          <cell r="P19" t="str">
            <v>Акция до 30.06.2025</v>
          </cell>
          <cell r="Q19" t="str">
            <v>Fanvil i52W, WiFi, без БП, ответная часть для SIP-домофона</v>
          </cell>
          <cell r="R19" t="str">
            <v/>
          </cell>
          <cell r="S19" t="str">
            <v/>
          </cell>
          <cell r="T19">
            <v>66.75</v>
          </cell>
          <cell r="U19">
            <v>155.75</v>
          </cell>
          <cell r="V19">
            <v>103.83</v>
          </cell>
          <cell r="W19">
            <v>85662.5</v>
          </cell>
          <cell r="X19">
            <v>57106.5</v>
          </cell>
          <cell r="Y19">
            <v>-33.335473515248793</v>
          </cell>
          <cell r="Z19">
            <v>-85</v>
          </cell>
          <cell r="AA19">
            <v>40.480802937215202</v>
          </cell>
          <cell r="AB19">
            <v>71190</v>
          </cell>
          <cell r="AC19">
            <v>22250</v>
          </cell>
          <cell r="AD19">
            <v>17800</v>
          </cell>
          <cell r="CJ19" t="str">
            <v>i52W</v>
          </cell>
          <cell r="CK19">
            <v>22250</v>
          </cell>
          <cell r="CL19">
            <v>17800</v>
          </cell>
          <cell r="CM19">
            <v>-20</v>
          </cell>
          <cell r="CN19">
            <v>1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 t="str">
            <v>http://ipmatika.ru/upload/iblock/eff/pa8woC_ZiXo.jpg</v>
          </cell>
          <cell r="CY19" t="str">
            <v>https://ipmatika.kz/products/vnutrennie-sip-paneli/Fanvil-i52W/</v>
          </cell>
          <cell r="CZ19" t="str">
            <v>EOL</v>
          </cell>
        </row>
        <row r="20">
          <cell r="A20" t="str">
            <v>WI-CPE513P-KIT v3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str">
            <v>Wi-Tek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 t="str">
            <v>Беспроводное сетевое оборудование</v>
          </cell>
          <cell r="P20">
            <v>0</v>
          </cell>
          <cell r="Q20" t="str">
            <v>WI-CPE513P-KIT комплект из двух преднастроенных точек доступа 802.11a/n, 5ГГц, 2 LAN, PoE, Cloud</v>
          </cell>
          <cell r="R20" t="str">
            <v/>
          </cell>
          <cell r="S20" t="str">
            <v/>
          </cell>
          <cell r="T20">
            <v>91.82</v>
          </cell>
          <cell r="U20">
            <v>210</v>
          </cell>
          <cell r="V20">
            <v>151.19999999999999</v>
          </cell>
          <cell r="W20">
            <v>115500</v>
          </cell>
          <cell r="X20">
            <v>83160</v>
          </cell>
          <cell r="Y20">
            <v>-28</v>
          </cell>
          <cell r="Z20">
            <v>-84</v>
          </cell>
          <cell r="AA20">
            <v>48.716754669931419</v>
          </cell>
          <cell r="AB20">
            <v>59260</v>
          </cell>
          <cell r="AC20">
            <v>91530</v>
          </cell>
          <cell r="AD20">
            <v>73226.45</v>
          </cell>
          <cell r="CJ20" t="str">
            <v>WI-CPE513P-KIT v3</v>
          </cell>
          <cell r="CK20">
            <v>91530</v>
          </cell>
          <cell r="CL20">
            <v>73226.45</v>
          </cell>
          <cell r="CM20">
            <v>-19.997323281984052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 t="str">
            <v>50+</v>
          </cell>
          <cell r="CX20" t="str">
            <v>http://ipmatika.ru/upload/iblock/499/d2022061515203235.png</v>
          </cell>
          <cell r="CY20" t="str">
            <v>https://ipmatika.kz/products/wifi-mosty/wi-tek-wi-cpe513p-kit-v3/</v>
          </cell>
          <cell r="CZ20" t="str">
            <v/>
          </cell>
        </row>
        <row r="21">
          <cell r="A21" t="str">
            <v>WI-AP510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 t="str">
            <v>Wi-Tek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 t="str">
            <v>Беспроводное сетевое оборудование</v>
          </cell>
          <cell r="P21" t="str">
            <v>EOL</v>
          </cell>
          <cell r="Q21" t="str">
            <v>WI-AP510 AC1200 Внешняя двухдиапазонная точка доступа c поддержкой PoE, Wi-Fi 5 (802.11AC Wave2)</v>
          </cell>
          <cell r="R21" t="str">
            <v/>
          </cell>
          <cell r="S21" t="str">
            <v/>
          </cell>
          <cell r="T21">
            <v>249.05</v>
          </cell>
          <cell r="U21">
            <v>320</v>
          </cell>
          <cell r="V21">
            <v>249.6</v>
          </cell>
          <cell r="W21">
            <v>176000</v>
          </cell>
          <cell r="X21">
            <v>137280</v>
          </cell>
          <cell r="Y21">
            <v>-22</v>
          </cell>
          <cell r="Z21">
            <v>-83</v>
          </cell>
          <cell r="AA21">
            <v>-9.4885688770035443</v>
          </cell>
          <cell r="AB21">
            <v>187140</v>
          </cell>
          <cell r="AC21">
            <v>248270</v>
          </cell>
          <cell r="AD21">
            <v>198617.375</v>
          </cell>
          <cell r="CJ21" t="str">
            <v>WI-AP510</v>
          </cell>
          <cell r="CK21">
            <v>248270</v>
          </cell>
          <cell r="CL21">
            <v>198617.375</v>
          </cell>
          <cell r="CM21">
            <v>-19.999446167478951</v>
          </cell>
          <cell r="CN21">
            <v>1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17</v>
          </cell>
          <cell r="CV21">
            <v>0</v>
          </cell>
          <cell r="CW21">
            <v>0</v>
          </cell>
          <cell r="CX21" t="str">
            <v>http://ipmatika.ru/upload/iblock/e13/mq6z4j7ux55nc7b7qm1v50lrlb65yvt1/AP510-4.jpg</v>
          </cell>
          <cell r="CY21" t="str">
            <v>https://ipmatika.kz/products/wifi-smb/wi-tek-wi-ap510/</v>
          </cell>
          <cell r="CZ21" t="str">
            <v>EOL</v>
          </cell>
        </row>
        <row r="22">
          <cell r="A22" t="str">
            <v>SFP+-10GE-LX-SM1310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str">
            <v>TG-NET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 t="str">
            <v>МодульTG-NET SFP-10GE-LX-SM1310 (1шт)</v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>
            <v>-82</v>
          </cell>
          <cell r="AA22" t="str">
            <v/>
          </cell>
          <cell r="AB22" t="str">
            <v/>
          </cell>
          <cell r="AC22">
            <v>25990</v>
          </cell>
          <cell r="AD22">
            <v>20790</v>
          </cell>
          <cell r="CJ22" t="str">
            <v>SFP+-10GE-LX-SM1310</v>
          </cell>
          <cell r="CK22">
            <v>25990</v>
          </cell>
          <cell r="CL22">
            <v>20790</v>
          </cell>
          <cell r="CM22">
            <v>-20.00769526741054</v>
          </cell>
          <cell r="CN22">
            <v>2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 t="str">
            <v/>
          </cell>
          <cell r="CY22" t="str">
            <v/>
          </cell>
          <cell r="CZ22" t="str">
            <v/>
          </cell>
        </row>
        <row r="23">
          <cell r="A23" t="str">
            <v>WI-PMS320GF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 t="str">
            <v>Wi-Tek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 t="str">
            <v>Сетевой коммутатор</v>
          </cell>
          <cell r="P23" t="str">
            <v>EOL</v>
          </cell>
          <cell r="Q23" t="str">
            <v>WI-PMS320GF Коммутатор управляемый L2 PoE 350Вт, порты 16 PoE GE + 2SFP</v>
          </cell>
          <cell r="R23" t="str">
            <v/>
          </cell>
          <cell r="S23" t="str">
            <v/>
          </cell>
          <cell r="T23">
            <v>246.19</v>
          </cell>
          <cell r="U23">
            <v>520</v>
          </cell>
          <cell r="V23">
            <v>405.6</v>
          </cell>
          <cell r="W23">
            <v>286000</v>
          </cell>
          <cell r="X23">
            <v>223080</v>
          </cell>
          <cell r="Y23">
            <v>-22</v>
          </cell>
          <cell r="Z23">
            <v>-81</v>
          </cell>
          <cell r="AA23">
            <v>48.789722864134148</v>
          </cell>
          <cell r="AB23">
            <v>223520</v>
          </cell>
          <cell r="AC23">
            <v>245420</v>
          </cell>
          <cell r="AD23">
            <v>196336.52499999999</v>
          </cell>
          <cell r="CJ23" t="str">
            <v>WI-PMS320GF</v>
          </cell>
          <cell r="CK23">
            <v>245420</v>
          </cell>
          <cell r="CL23">
            <v>196336.52499999999</v>
          </cell>
          <cell r="CM23">
            <v>-19.99978608100399</v>
          </cell>
          <cell r="CN23">
            <v>2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 t="str">
            <v/>
          </cell>
          <cell r="CY23" t="str">
            <v>https://ipmatika.kz/products/managed-l2/wi-tek-wi-pms320gf/</v>
          </cell>
          <cell r="CZ23" t="str">
            <v>EOL</v>
          </cell>
        </row>
        <row r="24">
          <cell r="A24" t="str">
            <v>Gigaset PRO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>
            <v>-80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CJ24" t="str">
            <v>Gigaset PRO</v>
          </cell>
          <cell r="CK24" t="str">
            <v/>
          </cell>
          <cell r="CL24" t="str">
            <v/>
          </cell>
          <cell r="CM24" t="str">
            <v/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 t="str">
            <v/>
          </cell>
          <cell r="CY24" t="str">
            <v/>
          </cell>
          <cell r="CZ24" t="str">
            <v/>
          </cell>
        </row>
        <row r="25">
          <cell r="A25" t="str">
            <v>Базовые станции/базы GIGASET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>
            <v>-79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CJ25" t="str">
            <v>Базовые станции/базы GIGASET</v>
          </cell>
          <cell r="CK25" t="str">
            <v/>
          </cell>
          <cell r="CL25" t="str">
            <v/>
          </cell>
          <cell r="CM25" t="str">
            <v/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 t="str">
            <v/>
          </cell>
          <cell r="CY25" t="str">
            <v/>
          </cell>
          <cell r="CZ25" t="str">
            <v/>
          </cell>
        </row>
        <row r="26">
          <cell r="A26" t="str">
            <v>S30852-H2714-R101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str">
            <v>Gigaset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 t="str">
            <v>Аксессуары с брендом</v>
          </cell>
          <cell r="P26">
            <v>0</v>
          </cell>
          <cell r="Q26" t="str">
            <v>N670IP PRO, базовая станция, синглсота DECT, Мини-мультисота DECT - до 3 БС, до 20 трубок. POE</v>
          </cell>
          <cell r="R26" t="str">
            <v/>
          </cell>
          <cell r="S26" t="str">
            <v/>
          </cell>
          <cell r="T26">
            <v>183.78</v>
          </cell>
          <cell r="U26">
            <v>346.5</v>
          </cell>
          <cell r="V26">
            <v>259.88</v>
          </cell>
          <cell r="W26">
            <v>225225</v>
          </cell>
          <cell r="X26">
            <v>168922</v>
          </cell>
          <cell r="Y26">
            <v>-24.998556998556992</v>
          </cell>
          <cell r="Z26">
            <v>-78</v>
          </cell>
          <cell r="AA26">
            <v>27.802187918499541</v>
          </cell>
          <cell r="AB26">
            <v>234230</v>
          </cell>
          <cell r="AC26">
            <v>234230</v>
          </cell>
          <cell r="AD26">
            <v>175678.88</v>
          </cell>
          <cell r="CJ26" t="str">
            <v>S30852-H2714-R101</v>
          </cell>
          <cell r="CK26">
            <v>234230</v>
          </cell>
          <cell r="CL26">
            <v>175678.88</v>
          </cell>
          <cell r="CM26">
            <v>-24.997276181530978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 t="str">
            <v/>
          </cell>
          <cell r="CY26" t="str">
            <v>https://ipmatika.kz/products/dect-network/Gigaset-N670IP-PRO/</v>
          </cell>
          <cell r="CZ26" t="str">
            <v/>
          </cell>
        </row>
        <row r="27">
          <cell r="A27" t="str">
            <v>S30852-H2315-R101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 t="str">
            <v>Gigaset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Аксессуары с брендом</v>
          </cell>
          <cell r="P27">
            <v>0</v>
          </cell>
          <cell r="Q27" t="str">
            <v>N720 DM PRO SYS IM, контроллер, микросота DECT, до 30 баз, до 100 трубок, POE</v>
          </cell>
          <cell r="R27" t="str">
            <v/>
          </cell>
          <cell r="S27" t="str">
            <v/>
          </cell>
          <cell r="T27">
            <v>116.68</v>
          </cell>
          <cell r="U27">
            <v>220</v>
          </cell>
          <cell r="V27">
            <v>165</v>
          </cell>
          <cell r="W27">
            <v>143000</v>
          </cell>
          <cell r="X27">
            <v>107250</v>
          </cell>
          <cell r="Y27">
            <v>-25</v>
          </cell>
          <cell r="Z27">
            <v>-77</v>
          </cell>
          <cell r="AA27">
            <v>27.805987912520777</v>
          </cell>
          <cell r="AB27">
            <v>148720</v>
          </cell>
          <cell r="AC27">
            <v>148720</v>
          </cell>
          <cell r="AD27">
            <v>111540</v>
          </cell>
          <cell r="CJ27" t="str">
            <v>S30852-H2315-R101</v>
          </cell>
          <cell r="CK27">
            <v>148720</v>
          </cell>
          <cell r="CL27">
            <v>111540</v>
          </cell>
          <cell r="CM27">
            <v>-25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1</v>
          </cell>
          <cell r="CW27">
            <v>0</v>
          </cell>
          <cell r="CX27" t="str">
            <v/>
          </cell>
          <cell r="CY27" t="str">
            <v>https://ipmatika.kz/products/dect-network/Gigaset-N720DM/</v>
          </cell>
          <cell r="CZ27" t="str">
            <v/>
          </cell>
        </row>
        <row r="28">
          <cell r="A28" t="str">
            <v>S30852-H2314-R101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str">
            <v>Gigaset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 t="str">
            <v>Аксессуары с брендом</v>
          </cell>
          <cell r="P28">
            <v>0</v>
          </cell>
          <cell r="Q28" t="str">
            <v>N720 IP PRO SYS IM, базовая станция, микросота DECT, POE</v>
          </cell>
          <cell r="R28" t="str">
            <v/>
          </cell>
          <cell r="S28" t="str">
            <v/>
          </cell>
          <cell r="T28">
            <v>116.68</v>
          </cell>
          <cell r="U28">
            <v>220</v>
          </cell>
          <cell r="V28">
            <v>165</v>
          </cell>
          <cell r="W28">
            <v>143000</v>
          </cell>
          <cell r="X28">
            <v>107250</v>
          </cell>
          <cell r="Y28">
            <v>-25</v>
          </cell>
          <cell r="Z28">
            <v>-76</v>
          </cell>
          <cell r="AA28">
            <v>27.805987912520777</v>
          </cell>
          <cell r="AB28">
            <v>148720</v>
          </cell>
          <cell r="AC28">
            <v>148720</v>
          </cell>
          <cell r="AD28">
            <v>111540</v>
          </cell>
          <cell r="CJ28" t="str">
            <v>S30852-H2314-R101</v>
          </cell>
          <cell r="CK28">
            <v>148720</v>
          </cell>
          <cell r="CL28">
            <v>111540</v>
          </cell>
          <cell r="CM28">
            <v>-25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13</v>
          </cell>
          <cell r="CV28">
            <v>0</v>
          </cell>
          <cell r="CW28">
            <v>0</v>
          </cell>
          <cell r="CX28" t="str">
            <v/>
          </cell>
          <cell r="CY28" t="str">
            <v>https://ipmatika.kz/products/dect-network/Gigaset-N720IP/</v>
          </cell>
          <cell r="CZ28" t="str">
            <v/>
          </cell>
        </row>
        <row r="29">
          <cell r="A29" t="str">
            <v>S30852-H2716-R101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 t="str">
            <v>Gigaset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 t="str">
            <v>Аксессуары с брендом</v>
          </cell>
          <cell r="P29">
            <v>0</v>
          </cell>
          <cell r="Q29" t="str">
            <v>N870 IP PRO, базовая станция/DM, микросота DECT,1 DM- до 60 баз, до 250 трубок. POE,</v>
          </cell>
          <cell r="R29" t="str">
            <v/>
          </cell>
          <cell r="S29" t="str">
            <v/>
          </cell>
          <cell r="T29">
            <v>505.78</v>
          </cell>
          <cell r="U29">
            <v>953.63</v>
          </cell>
          <cell r="V29">
            <v>715.23</v>
          </cell>
          <cell r="W29">
            <v>619859.5</v>
          </cell>
          <cell r="X29">
            <v>464899.5</v>
          </cell>
          <cell r="Y29">
            <v>-24.999213531453492</v>
          </cell>
          <cell r="Z29">
            <v>-74</v>
          </cell>
          <cell r="AA29">
            <v>27.804971635787965</v>
          </cell>
          <cell r="AB29">
            <v>644650</v>
          </cell>
          <cell r="AC29">
            <v>644650</v>
          </cell>
          <cell r="AD29">
            <v>483495.48000000004</v>
          </cell>
          <cell r="CJ29" t="str">
            <v>S30852-H2716-R101</v>
          </cell>
          <cell r="CK29">
            <v>644650</v>
          </cell>
          <cell r="CL29">
            <v>483495.48000000004</v>
          </cell>
          <cell r="CM29">
            <v>-24.998762118979286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7</v>
          </cell>
          <cell r="CW29">
            <v>28</v>
          </cell>
          <cell r="CX29" t="str">
            <v/>
          </cell>
          <cell r="CY29" t="str">
            <v>https://ipmatika.kz/products/dect-network/Gigaset-N870IP/</v>
          </cell>
          <cell r="CZ29" t="str">
            <v/>
          </cell>
        </row>
        <row r="30">
          <cell r="A30" t="str">
            <v>S30852-H2718-R101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str">
            <v>Gigaset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Аксессуары с брендом</v>
          </cell>
          <cell r="P30">
            <v>0</v>
          </cell>
          <cell r="Q30" t="str">
            <v>N870E IP PRO, базовая станция/DM,съемные вне. антенны, 1 DM - до 60 баз, до 250 трубок. POE</v>
          </cell>
          <cell r="R30" t="str">
            <v/>
          </cell>
          <cell r="S30" t="str">
            <v/>
          </cell>
          <cell r="T30">
            <v>561.35</v>
          </cell>
          <cell r="U30">
            <v>1058.4000000000001</v>
          </cell>
          <cell r="V30">
            <v>793.8</v>
          </cell>
          <cell r="W30">
            <v>687960.00000000012</v>
          </cell>
          <cell r="X30">
            <v>515969.99999999994</v>
          </cell>
          <cell r="Y30">
            <v>-25.000000000000028</v>
          </cell>
          <cell r="Z30">
            <v>-73</v>
          </cell>
          <cell r="AA30">
            <v>27.802999146047981</v>
          </cell>
          <cell r="AB30">
            <v>715480</v>
          </cell>
          <cell r="AC30">
            <v>715480</v>
          </cell>
          <cell r="AD30">
            <v>536608.79999999993</v>
          </cell>
          <cell r="CJ30" t="str">
            <v>S30852-H2718-R101</v>
          </cell>
          <cell r="CK30">
            <v>715480</v>
          </cell>
          <cell r="CL30">
            <v>536608.79999999993</v>
          </cell>
          <cell r="CM30">
            <v>-25.000167719572886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6</v>
          </cell>
          <cell r="CX30" t="str">
            <v/>
          </cell>
          <cell r="CY30" t="str">
            <v>https://ipmatika.kz/products/dect-network/gigaset-n870e-ip-pro/</v>
          </cell>
          <cell r="CZ30" t="str">
            <v/>
          </cell>
        </row>
        <row r="31">
          <cell r="A31" t="str">
            <v>Лицензии GIGASET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>
            <v>-72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CJ31" t="str">
            <v>Лицензии GIGASET</v>
          </cell>
          <cell r="CK31" t="str">
            <v/>
          </cell>
          <cell r="CL31" t="str">
            <v/>
          </cell>
          <cell r="CM31" t="str">
            <v/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 t="str">
            <v/>
          </cell>
          <cell r="CY31" t="str">
            <v/>
          </cell>
          <cell r="CZ31" t="str">
            <v/>
          </cell>
        </row>
        <row r="32">
          <cell r="A32" t="str">
            <v>S30852-H2716-X1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 t="str">
            <v>Gigaset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 t="str">
            <v>Лицензия</v>
          </cell>
          <cell r="P32">
            <v>0</v>
          </cell>
          <cell r="Q32" t="str">
            <v>Лицензия Integrator для N870/N670 IP PRO</v>
          </cell>
          <cell r="R32" t="str">
            <v/>
          </cell>
          <cell r="S32" t="str">
            <v>ПО</v>
          </cell>
          <cell r="T32">
            <v>603.15</v>
          </cell>
          <cell r="U32">
            <v>919.8</v>
          </cell>
          <cell r="V32">
            <v>735.84</v>
          </cell>
          <cell r="W32">
            <v>641974.86989999993</v>
          </cell>
          <cell r="X32">
            <v>513579.89591999998</v>
          </cell>
          <cell r="Y32">
            <v>-19.999999999999986</v>
          </cell>
          <cell r="Z32">
            <v>-71</v>
          </cell>
          <cell r="AA32">
            <v>4.8382342370126423</v>
          </cell>
          <cell r="AB32" t="str">
            <v/>
          </cell>
          <cell r="AC32">
            <v>710950</v>
          </cell>
          <cell r="AD32">
            <v>604310</v>
          </cell>
          <cell r="CJ32" t="str">
            <v>S30852-H2716-X1</v>
          </cell>
          <cell r="CK32">
            <v>710950</v>
          </cell>
          <cell r="CL32">
            <v>604310</v>
          </cell>
          <cell r="CM32">
            <v>-14.999648357831077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 t="str">
            <v/>
          </cell>
          <cell r="CY32" t="str">
            <v>https://ipmatika.kz/products/dect-network/Gigaset_Integrator_License/</v>
          </cell>
          <cell r="CZ32" t="str">
            <v/>
          </cell>
        </row>
        <row r="33">
          <cell r="A33" t="str">
            <v>S30852-H2714-X3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 t="str">
            <v>Gigaset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 t="str">
            <v>Лицензия</v>
          </cell>
          <cell r="P33">
            <v>0</v>
          </cell>
          <cell r="Q33" t="str">
            <v>Лицензия апгрейда N670 IP PRO до N870 IP PRO</v>
          </cell>
          <cell r="R33" t="str">
            <v/>
          </cell>
          <cell r="S33" t="str">
            <v>ПО</v>
          </cell>
          <cell r="T33">
            <v>436.41</v>
          </cell>
          <cell r="U33">
            <v>665.52</v>
          </cell>
          <cell r="V33">
            <v>532.41999999999996</v>
          </cell>
          <cell r="W33">
            <v>464500.01675999991</v>
          </cell>
          <cell r="X33">
            <v>371602.80520999996</v>
          </cell>
          <cell r="Y33">
            <v>-19.999398966221889</v>
          </cell>
          <cell r="Z33">
            <v>-70</v>
          </cell>
          <cell r="AA33">
            <v>4.8386222777648129</v>
          </cell>
          <cell r="AB33">
            <v>516510</v>
          </cell>
          <cell r="AC33">
            <v>516510</v>
          </cell>
          <cell r="AD33">
            <v>439040</v>
          </cell>
          <cell r="CJ33" t="str">
            <v>S30852-H2714-X3</v>
          </cell>
          <cell r="CK33">
            <v>516510</v>
          </cell>
          <cell r="CL33">
            <v>439040</v>
          </cell>
          <cell r="CM33">
            <v>-14.99874155389054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 t="str">
            <v/>
          </cell>
          <cell r="CY33" t="str">
            <v>https://ipmatika.kz/products/dect-network/N670_upgrade_license/</v>
          </cell>
          <cell r="CZ33" t="str">
            <v/>
          </cell>
        </row>
        <row r="34">
          <cell r="A34" t="str">
            <v>S30852-H2714-X2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str">
            <v>Gigaset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 t="str">
            <v>Лицензия</v>
          </cell>
          <cell r="P34">
            <v>0</v>
          </cell>
          <cell r="Q34" t="str">
            <v>Лицензия для дект менеджера GIGASET N670 IP PRO</v>
          </cell>
          <cell r="R34" t="str">
            <v/>
          </cell>
          <cell r="S34" t="str">
            <v>ПО</v>
          </cell>
          <cell r="T34">
            <v>145.13</v>
          </cell>
          <cell r="U34">
            <v>221.32</v>
          </cell>
          <cell r="V34">
            <v>177.05</v>
          </cell>
          <cell r="W34">
            <v>154470.40465999997</v>
          </cell>
          <cell r="X34">
            <v>123572.13602499999</v>
          </cell>
          <cell r="Y34">
            <v>-20.002711006687136</v>
          </cell>
          <cell r="Z34">
            <v>-69</v>
          </cell>
          <cell r="AA34">
            <v>4.8335694896947388</v>
          </cell>
          <cell r="AB34" t="str">
            <v/>
          </cell>
          <cell r="AC34">
            <v>171650</v>
          </cell>
          <cell r="AD34">
            <v>145900</v>
          </cell>
          <cell r="CJ34" t="str">
            <v>S30852-H2714-X2</v>
          </cell>
          <cell r="CK34">
            <v>171650</v>
          </cell>
          <cell r="CL34">
            <v>145900</v>
          </cell>
          <cell r="CM34">
            <v>-15.001456452082721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 t="str">
            <v/>
          </cell>
          <cell r="CY34" t="str">
            <v>https://ipmatika.kz/products/dect-network/DM_N670_License/</v>
          </cell>
          <cell r="CZ34" t="str">
            <v/>
          </cell>
        </row>
        <row r="35">
          <cell r="A35" t="str">
            <v>S30852-H2716-X2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 t="str">
            <v>Gigaset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>Лицензия</v>
          </cell>
          <cell r="P35">
            <v>0</v>
          </cell>
          <cell r="Q35" t="str">
            <v>Лицензия для дект менеджера GIGASET N870 IP PRO</v>
          </cell>
          <cell r="R35" t="str">
            <v/>
          </cell>
          <cell r="S35" t="str">
            <v>ПО</v>
          </cell>
          <cell r="T35">
            <v>422</v>
          </cell>
          <cell r="U35">
            <v>643.54999999999995</v>
          </cell>
          <cell r="V35">
            <v>514.84</v>
          </cell>
          <cell r="W35">
            <v>449166.04427499993</v>
          </cell>
          <cell r="X35">
            <v>359332.83541999996</v>
          </cell>
          <cell r="Y35">
            <v>-20</v>
          </cell>
          <cell r="Z35">
            <v>-68</v>
          </cell>
          <cell r="AA35">
            <v>4.8386616596897056</v>
          </cell>
          <cell r="AB35">
            <v>498060</v>
          </cell>
          <cell r="AC35">
            <v>498060</v>
          </cell>
          <cell r="AD35">
            <v>423360</v>
          </cell>
          <cell r="CJ35" t="str">
            <v>S30852-H2716-X2</v>
          </cell>
          <cell r="CK35">
            <v>498060</v>
          </cell>
          <cell r="CL35">
            <v>423360</v>
          </cell>
          <cell r="CM35">
            <v>-14.998192988796532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 t="str">
            <v/>
          </cell>
          <cell r="CY35" t="str">
            <v>https://ipmatika.kz/products/dect-network/N870_License/</v>
          </cell>
          <cell r="CZ35" t="str">
            <v/>
          </cell>
        </row>
        <row r="36">
          <cell r="A36" t="str">
            <v>Прочее GIGASET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>
            <v>-67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CJ36" t="str">
            <v>Прочее GIGASET</v>
          </cell>
          <cell r="CK36" t="str">
            <v/>
          </cell>
          <cell r="CL36" t="str">
            <v/>
          </cell>
          <cell r="CM36" t="str">
            <v/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 t="str">
            <v/>
          </cell>
          <cell r="CY36" t="str">
            <v/>
          </cell>
          <cell r="CZ36" t="str">
            <v/>
          </cell>
        </row>
        <row r="37">
          <cell r="A37" t="str">
            <v>S30853-H4061-S301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 t="str">
            <v>Gigaset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 t="str">
            <v>Аксессуары</v>
          </cell>
          <cell r="P37">
            <v>0</v>
          </cell>
          <cell r="Q37" t="str">
            <v>Gigaset Exp module, модуль расширения для телефонов Maxwell 3, Basic</v>
          </cell>
          <cell r="R37" t="str">
            <v/>
          </cell>
          <cell r="S37" t="str">
            <v/>
          </cell>
          <cell r="T37" t="str">
            <v/>
          </cell>
          <cell r="U37">
            <v>100.68</v>
          </cell>
          <cell r="V37">
            <v>88.61</v>
          </cell>
          <cell r="W37">
            <v>65442.000000000007</v>
          </cell>
          <cell r="X37">
            <v>57596.5</v>
          </cell>
          <cell r="Y37">
            <v>-11.988478347238782</v>
          </cell>
          <cell r="Z37">
            <v>-66</v>
          </cell>
          <cell r="AA37" t="str">
            <v/>
          </cell>
          <cell r="AB37" t="str">
            <v/>
          </cell>
          <cell r="AC37">
            <v>65440</v>
          </cell>
          <cell r="AD37" t="str">
            <v/>
          </cell>
          <cell r="CJ37" t="str">
            <v>S30853-H4061-S301</v>
          </cell>
          <cell r="CK37">
            <v>65440</v>
          </cell>
          <cell r="CL37" t="str">
            <v/>
          </cell>
          <cell r="CM37" t="str">
            <v/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 t="str">
            <v/>
          </cell>
          <cell r="CY37" t="str">
            <v/>
          </cell>
          <cell r="CZ37" t="str">
            <v/>
          </cell>
        </row>
        <row r="38">
          <cell r="A38" t="str">
            <v>S30853-H4006-R121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str">
            <v>Gigaset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 t="str">
            <v>SIP-телефон</v>
          </cell>
          <cell r="P38">
            <v>0</v>
          </cell>
          <cell r="Q38" t="str">
            <v>Maxwell 10S, видеотелефон, DECT трубка, Android, Bluetooth, WIFI, GigE, c БП</v>
          </cell>
          <cell r="R38" t="str">
            <v/>
          </cell>
          <cell r="S38" t="str">
            <v/>
          </cell>
          <cell r="T38">
            <v>590.54999999999995</v>
          </cell>
          <cell r="U38">
            <v>1171.3599999999999</v>
          </cell>
          <cell r="V38">
            <v>878.52</v>
          </cell>
          <cell r="W38">
            <v>761383.99999999988</v>
          </cell>
          <cell r="X38">
            <v>571038</v>
          </cell>
          <cell r="Y38">
            <v>-24.999999999999986</v>
          </cell>
          <cell r="Z38">
            <v>-65</v>
          </cell>
          <cell r="AA38">
            <v>34.449334527145169</v>
          </cell>
          <cell r="AB38" t="str">
            <v/>
          </cell>
          <cell r="AC38">
            <v>761380</v>
          </cell>
          <cell r="AD38" t="str">
            <v/>
          </cell>
          <cell r="CJ38" t="str">
            <v>S30853-H4006-R121</v>
          </cell>
          <cell r="CK38">
            <v>761380</v>
          </cell>
          <cell r="CL38" t="str">
            <v/>
          </cell>
          <cell r="CM38" t="str">
            <v/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2</v>
          </cell>
          <cell r="CV38">
            <v>0</v>
          </cell>
          <cell r="CW38">
            <v>0</v>
          </cell>
          <cell r="CX38" t="str">
            <v/>
          </cell>
          <cell r="CY38" t="str">
            <v>https://ipmatika.kz/products/videophones/gigaset-maxwell-10s/</v>
          </cell>
          <cell r="CZ38" t="str">
            <v/>
          </cell>
        </row>
        <row r="39">
          <cell r="A39" t="str">
            <v>S30852-H2316-R101 (test)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 t="str">
            <v>Gigaset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 t="str">
            <v>Аксессуары с брендом</v>
          </cell>
          <cell r="P39">
            <v>0</v>
          </cell>
          <cell r="Q39" t="str">
            <v>N720 SPK PRO, измерительный комплект (чемодан гигасет)</v>
          </cell>
          <cell r="R39" t="str">
            <v/>
          </cell>
          <cell r="S39" t="str">
            <v/>
          </cell>
          <cell r="T39" t="str">
            <v/>
          </cell>
          <cell r="U39">
            <v>1107.51</v>
          </cell>
          <cell r="V39">
            <v>1107.51</v>
          </cell>
          <cell r="W39">
            <v>719881.5</v>
          </cell>
          <cell r="X39">
            <v>719881.5</v>
          </cell>
          <cell r="Y39">
            <v>0</v>
          </cell>
          <cell r="Z39">
            <v>-64</v>
          </cell>
          <cell r="AA39" t="str">
            <v/>
          </cell>
          <cell r="AB39" t="str">
            <v/>
          </cell>
          <cell r="AC39">
            <v>719880</v>
          </cell>
          <cell r="AD39" t="str">
            <v/>
          </cell>
          <cell r="CJ39" t="str">
            <v>S30852-H2316-R101 (test)</v>
          </cell>
          <cell r="CK39">
            <v>719880</v>
          </cell>
          <cell r="CL39" t="str">
            <v/>
          </cell>
          <cell r="CM39" t="str">
            <v/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 t="str">
            <v/>
          </cell>
          <cell r="CY39" t="str">
            <v>https://ipmatika.kz/products/dect-network/N720_SPK_PRO/</v>
          </cell>
          <cell r="CZ39" t="str">
            <v/>
          </cell>
        </row>
        <row r="40">
          <cell r="A40" t="str">
            <v>L36280-Z4-X765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str">
            <v>Gigaset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 t="str">
            <v>Аксессуары с брендом</v>
          </cell>
          <cell r="P40">
            <v>0</v>
          </cell>
          <cell r="Q40" t="str">
            <v>PSU, БП для N720 IP, N720 DM, Maxwell 10S</v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>
            <v>0</v>
          </cell>
          <cell r="W40" t="str">
            <v/>
          </cell>
          <cell r="X40">
            <v>0</v>
          </cell>
          <cell r="Y40" t="str">
            <v/>
          </cell>
          <cell r="Z40">
            <v>-63</v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CJ40" t="str">
            <v>L36280-Z4-X765</v>
          </cell>
          <cell r="CK40" t="str">
            <v/>
          </cell>
          <cell r="CL40" t="str">
            <v/>
          </cell>
          <cell r="CM40" t="str">
            <v/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1</v>
          </cell>
          <cell r="CV40">
            <v>0</v>
          </cell>
          <cell r="CW40">
            <v>0</v>
          </cell>
          <cell r="CX40" t="str">
            <v/>
          </cell>
          <cell r="CY40" t="str">
            <v>https://ipmatika.kz/products/dect-network/%C1%EB%EE%EA_%EF%E8%F2%E0%ED%E8%FF_%E4%EB%FF_N720_IP%2C_N720_DM%2C_Maxwell_10S/</v>
          </cell>
          <cell r="CZ40" t="str">
            <v/>
          </cell>
        </row>
        <row r="41">
          <cell r="A41" t="str">
            <v>L36280-Z4-X706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 t="str">
            <v>Gigaset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 t="str">
            <v>Аксессуары с брендом</v>
          </cell>
          <cell r="P41">
            <v>0</v>
          </cell>
          <cell r="Q41" t="str">
            <v>PSU, БП для N870 IP, N720 DM</v>
          </cell>
          <cell r="R41" t="str">
            <v/>
          </cell>
          <cell r="S41" t="str">
            <v/>
          </cell>
          <cell r="T41">
            <v>15.12</v>
          </cell>
          <cell r="U41">
            <v>28.5</v>
          </cell>
          <cell r="V41">
            <v>21.38</v>
          </cell>
          <cell r="W41">
            <v>18525</v>
          </cell>
          <cell r="X41">
            <v>13897</v>
          </cell>
          <cell r="Y41">
            <v>-24.982456140350877</v>
          </cell>
          <cell r="Z41">
            <v>-62</v>
          </cell>
          <cell r="AA41">
            <v>27.796684734949494</v>
          </cell>
          <cell r="AB41" t="str">
            <v/>
          </cell>
          <cell r="AC41">
            <v>19270</v>
          </cell>
          <cell r="AD41">
            <v>14452.88</v>
          </cell>
          <cell r="CJ41" t="str">
            <v>L36280-Z4-X706</v>
          </cell>
          <cell r="CK41">
            <v>19270</v>
          </cell>
          <cell r="CL41">
            <v>14452.88</v>
          </cell>
          <cell r="CM41">
            <v>-24.998028022833424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4</v>
          </cell>
          <cell r="CV41">
            <v>0</v>
          </cell>
          <cell r="CW41">
            <v>0</v>
          </cell>
          <cell r="CX41" t="str">
            <v/>
          </cell>
          <cell r="CY41" t="str">
            <v>https://ipmatika.kz/products/dect-network/%C1%EB%EE%EA_%EF%E8%F2%E0%ED%E8%FF_%E4%EB%FF_N870_IP%2C_N720%20DM/</v>
          </cell>
          <cell r="CZ41" t="str">
            <v/>
          </cell>
        </row>
        <row r="42">
          <cell r="A42" t="str">
            <v>Трубки GIGASET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>
            <v>-80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CJ42" t="str">
            <v>Трубки GIGASET</v>
          </cell>
          <cell r="CK42" t="str">
            <v/>
          </cell>
          <cell r="CL42" t="str">
            <v/>
          </cell>
          <cell r="CM42" t="str">
            <v/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 t="str">
            <v/>
          </cell>
          <cell r="CY42" t="str">
            <v/>
          </cell>
          <cell r="CZ42" t="str">
            <v/>
          </cell>
        </row>
        <row r="43">
          <cell r="A43" t="str">
            <v>S30852-H2976-R102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 t="str">
            <v>Gigaset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 t="str">
            <v>SIP-телефон</v>
          </cell>
          <cell r="P43">
            <v>0</v>
          </cell>
          <cell r="Q43" t="str">
            <v>R700H PRO, DECT-трубка, цвет. дисплей 2.4, фонарик, защита по IP65, HD-звук, виброопов., функции AML</v>
          </cell>
          <cell r="R43" t="str">
            <v/>
          </cell>
          <cell r="S43" t="str">
            <v/>
          </cell>
          <cell r="T43">
            <v>160.26</v>
          </cell>
          <cell r="U43">
            <v>302.16000000000003</v>
          </cell>
          <cell r="V43">
            <v>226.62</v>
          </cell>
          <cell r="W43">
            <v>196404.00000000003</v>
          </cell>
          <cell r="X43">
            <v>147303</v>
          </cell>
          <cell r="Y43">
            <v>-25.000000000000014</v>
          </cell>
          <cell r="Z43">
            <v>-79</v>
          </cell>
          <cell r="AA43">
            <v>27.801742357767651</v>
          </cell>
          <cell r="AB43">
            <v>204260</v>
          </cell>
          <cell r="AC43">
            <v>204260</v>
          </cell>
          <cell r="AD43">
            <v>153195.12</v>
          </cell>
          <cell r="CJ43" t="str">
            <v>S30852-H2976-R102</v>
          </cell>
          <cell r="CK43">
            <v>204260</v>
          </cell>
          <cell r="CL43">
            <v>153195.12</v>
          </cell>
          <cell r="CM43">
            <v>-24.999941251346328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9</v>
          </cell>
          <cell r="CV43">
            <v>18</v>
          </cell>
          <cell r="CW43">
            <v>30</v>
          </cell>
          <cell r="CX43" t="str">
            <v/>
          </cell>
          <cell r="CY43" t="str">
            <v>https://ipmatika.kz/products/dect-network/Gigaset-R700H/</v>
          </cell>
          <cell r="CZ43" t="str">
            <v/>
          </cell>
        </row>
        <row r="44">
          <cell r="A44" t="str">
            <v>S30852-H2974-R102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str">
            <v>Gigaset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 t="str">
            <v>SIP-телефон</v>
          </cell>
          <cell r="P44">
            <v>0</v>
          </cell>
          <cell r="Q44" t="str">
            <v>S700H PRO, DECT-трубка, цветной дисплей 2.4, защита по IP40, HD-звук, виброоп., функции AML</v>
          </cell>
          <cell r="R44" t="str">
            <v/>
          </cell>
          <cell r="S44" t="str">
            <v/>
          </cell>
          <cell r="T44">
            <v>114.86</v>
          </cell>
          <cell r="U44">
            <v>216.57</v>
          </cell>
          <cell r="V44">
            <v>162.43</v>
          </cell>
          <cell r="W44">
            <v>140770.5</v>
          </cell>
          <cell r="X44">
            <v>105579.5</v>
          </cell>
          <cell r="Y44">
            <v>-24.998845638823468</v>
          </cell>
          <cell r="Z44">
            <v>-78</v>
          </cell>
          <cell r="AA44">
            <v>27.808903889767066</v>
          </cell>
          <cell r="AB44" t="str">
            <v/>
          </cell>
          <cell r="AC44">
            <v>146400</v>
          </cell>
          <cell r="AD44">
            <v>109802.68000000001</v>
          </cell>
          <cell r="CJ44" t="str">
            <v>S30852-H2974-R102</v>
          </cell>
          <cell r="CK44">
            <v>146400</v>
          </cell>
          <cell r="CL44">
            <v>109802.68000000001</v>
          </cell>
          <cell r="CM44">
            <v>-24.998169398907109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41</v>
          </cell>
          <cell r="CV44">
            <v>0</v>
          </cell>
          <cell r="CW44">
            <v>0</v>
          </cell>
          <cell r="CX44" t="str">
            <v/>
          </cell>
          <cell r="CY44" t="str">
            <v>https://ipmatika.kz/products/dect-network/Gigaset-S700H/</v>
          </cell>
          <cell r="CZ44" t="str">
            <v/>
          </cell>
        </row>
        <row r="45">
          <cell r="A45" t="str">
            <v>S30852-H2975-R102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 t="str">
            <v>Gigaset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 t="str">
            <v>SIP-телефон</v>
          </cell>
          <cell r="P45">
            <v>0</v>
          </cell>
          <cell r="Q45" t="str">
            <v>SL800H PRO, DECT-трубка, цветной дисплей 2.4, премиальный дизайн, bluetooth, HD-звук, функции AML</v>
          </cell>
          <cell r="R45" t="str">
            <v/>
          </cell>
          <cell r="S45" t="str">
            <v/>
          </cell>
          <cell r="T45">
            <v>154.69</v>
          </cell>
          <cell r="U45">
            <v>291.67</v>
          </cell>
          <cell r="V45">
            <v>218.75</v>
          </cell>
          <cell r="W45">
            <v>189585.5</v>
          </cell>
          <cell r="X45">
            <v>142187.5</v>
          </cell>
          <cell r="Y45">
            <v>-25.000857133061331</v>
          </cell>
          <cell r="Z45">
            <v>-77</v>
          </cell>
          <cell r="AA45">
            <v>27.805487180899533</v>
          </cell>
          <cell r="AB45">
            <v>197170</v>
          </cell>
          <cell r="AC45">
            <v>197170</v>
          </cell>
          <cell r="AD45">
            <v>147875</v>
          </cell>
          <cell r="CJ45" t="str">
            <v>S30852-H2975-R102</v>
          </cell>
          <cell r="CK45">
            <v>197170</v>
          </cell>
          <cell r="CL45">
            <v>147875</v>
          </cell>
          <cell r="CM45">
            <v>-25.001267941370386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4</v>
          </cell>
          <cell r="CW45">
            <v>0</v>
          </cell>
          <cell r="CX45" t="str">
            <v/>
          </cell>
          <cell r="CY45" t="str">
            <v>https://ipmatika.kz/products/dect-network/Gigaset-SL800H/</v>
          </cell>
          <cell r="CZ45" t="str">
            <v/>
          </cell>
        </row>
        <row r="46">
          <cell r="A46" t="str">
            <v>IP-АТС и VoIP-шлюзы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>
            <v>-76</v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CJ46" t="str">
            <v>IP-АТС и VoIP-шлюзы</v>
          </cell>
          <cell r="CK46" t="str">
            <v/>
          </cell>
          <cell r="CL46" t="str">
            <v/>
          </cell>
          <cell r="CM46" t="str">
            <v/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 t="str">
            <v/>
          </cell>
          <cell r="CY46" t="str">
            <v/>
          </cell>
          <cell r="CZ46" t="str">
            <v/>
          </cell>
        </row>
        <row r="47">
          <cell r="A47" t="str">
            <v>2-Wire коммутаторы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>
            <v>-74</v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CJ47" t="str">
            <v>2-Wire коммутаторы</v>
          </cell>
          <cell r="CK47" t="str">
            <v/>
          </cell>
          <cell r="CL47" t="str">
            <v/>
          </cell>
          <cell r="CM47" t="str">
            <v/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 t="str">
            <v/>
          </cell>
          <cell r="CY47" t="str">
            <v/>
          </cell>
          <cell r="CZ47" t="str">
            <v/>
          </cell>
        </row>
        <row r="48">
          <cell r="A48" t="str">
            <v>PN1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str">
            <v>Fanvil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str">
            <v>Fanvil Телефония</v>
          </cell>
          <cell r="O48" t="str">
            <v>VoIP-шлюз</v>
          </cell>
          <cell r="P48">
            <v>0</v>
          </cell>
          <cell r="Q48" t="str">
            <v>PN1, SIP-шлюз для подключения IP-телефонов по двухжильному проводу</v>
          </cell>
          <cell r="R48" t="str">
            <v/>
          </cell>
          <cell r="S48" t="str">
            <v/>
          </cell>
          <cell r="T48">
            <v>94.61</v>
          </cell>
          <cell r="U48">
            <v>182.25</v>
          </cell>
          <cell r="V48">
            <v>121.5</v>
          </cell>
          <cell r="W48">
            <v>100237.5</v>
          </cell>
          <cell r="X48">
            <v>66825</v>
          </cell>
          <cell r="Y48">
            <v>-33.333333333333329</v>
          </cell>
          <cell r="Z48">
            <v>-73</v>
          </cell>
          <cell r="AA48">
            <v>15.980408032352685</v>
          </cell>
          <cell r="AB48">
            <v>73590</v>
          </cell>
          <cell r="AC48">
            <v>94310</v>
          </cell>
          <cell r="AD48">
            <v>75451.474999999991</v>
          </cell>
          <cell r="CJ48" t="str">
            <v>PN1</v>
          </cell>
          <cell r="CK48">
            <v>94310</v>
          </cell>
          <cell r="CL48">
            <v>75451.474999999991</v>
          </cell>
          <cell r="CM48">
            <v>-19.996315343017713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1</v>
          </cell>
          <cell r="CV48">
            <v>0</v>
          </cell>
          <cell r="CW48">
            <v>0</v>
          </cell>
          <cell r="CX48" t="str">
            <v>http://ipmatika.ru/upload/iblock/363/hdfudxgb2k68f8fw0xru7r0isjlc6olx/PN1%20%283%29.png</v>
          </cell>
          <cell r="CY48" t="str">
            <v>https://ipmatika.kz/products/2-wire-shlyuzy/fanvil-pn1/</v>
          </cell>
          <cell r="CZ48" t="str">
            <v/>
          </cell>
        </row>
        <row r="49">
          <cell r="A49" t="str">
            <v>PN24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 t="str">
            <v>Fanvil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str">
            <v>Fanvil Телефония</v>
          </cell>
          <cell r="O49" t="str">
            <v>VoIP-шлюз</v>
          </cell>
          <cell r="P49">
            <v>0</v>
          </cell>
          <cell r="Q49" t="str">
            <v>PN24, SIP-шлюз для подключения IP-телефонов по двухжильному проводу</v>
          </cell>
          <cell r="R49" t="str">
            <v/>
          </cell>
          <cell r="S49" t="str">
            <v/>
          </cell>
          <cell r="T49">
            <v>184.54</v>
          </cell>
          <cell r="U49">
            <v>362.05</v>
          </cell>
          <cell r="V49">
            <v>258.60000000000002</v>
          </cell>
          <cell r="W49">
            <v>199127.5</v>
          </cell>
          <cell r="X49">
            <v>142230</v>
          </cell>
          <cell r="Y49">
            <v>-28.573401463886199</v>
          </cell>
          <cell r="Z49">
            <v>-72</v>
          </cell>
          <cell r="AA49">
            <v>26.55619271136699</v>
          </cell>
          <cell r="AB49">
            <v>183960</v>
          </cell>
          <cell r="AC49">
            <v>183960</v>
          </cell>
          <cell r="AD49">
            <v>147170.65</v>
          </cell>
          <cell r="CJ49" t="str">
            <v>PN24</v>
          </cell>
          <cell r="CK49">
            <v>183960</v>
          </cell>
          <cell r="CL49">
            <v>147170.65</v>
          </cell>
          <cell r="CM49">
            <v>-19.998559469449887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 t="str">
            <v>http://ipmatika.ru/upload/iblock/908/c13y4g7547jxrxwmeblv0dennvuac7fi/PN24%20%283%29.png</v>
          </cell>
          <cell r="CY49" t="str">
            <v>https://ipmatika.kz/products/2-wire-shlyuzy/fanvil-pn24/</v>
          </cell>
          <cell r="CZ49" t="str">
            <v/>
          </cell>
        </row>
        <row r="50">
          <cell r="A50" t="str">
            <v>PN8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str">
            <v>Fanvil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str">
            <v>Fanvil Телефония</v>
          </cell>
          <cell r="O50" t="str">
            <v>VoIP-шлюз</v>
          </cell>
          <cell r="P50">
            <v>0</v>
          </cell>
          <cell r="Q50" t="str">
            <v>PN8, SIP-шлюз для подключения IP-телефонов по двухжильному проводу</v>
          </cell>
          <cell r="R50" t="str">
            <v/>
          </cell>
          <cell r="S50" t="str">
            <v/>
          </cell>
          <cell r="T50">
            <v>98.42</v>
          </cell>
          <cell r="U50">
            <v>193.09</v>
          </cell>
          <cell r="V50">
            <v>137.91999999999999</v>
          </cell>
          <cell r="W50">
            <v>106199.5</v>
          </cell>
          <cell r="X50">
            <v>75856</v>
          </cell>
          <cell r="Y50">
            <v>-28.572168418872025</v>
          </cell>
          <cell r="Z50">
            <v>-71</v>
          </cell>
          <cell r="AA50">
            <v>26.557907216450133</v>
          </cell>
          <cell r="AB50">
            <v>98110</v>
          </cell>
          <cell r="AC50">
            <v>98110</v>
          </cell>
          <cell r="AD50">
            <v>78489.95</v>
          </cell>
          <cell r="CJ50" t="str">
            <v>PN8</v>
          </cell>
          <cell r="CK50">
            <v>98110</v>
          </cell>
          <cell r="CL50">
            <v>78489.95</v>
          </cell>
          <cell r="CM50">
            <v>-19.99801243502192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 t="str">
            <v>http://ipmatika.ru/upload/iblock/414/qoi9gsa6bcg0l2jot2lhe3yohho9e7d3/PN8%20%283%29.png</v>
          </cell>
          <cell r="CY50" t="str">
            <v>https://ipmatika.kz/products/2-wire-shlyuzy/fanvil-pn8/</v>
          </cell>
          <cell r="CZ50" t="str">
            <v/>
          </cell>
        </row>
        <row r="51">
          <cell r="A51" t="str">
            <v>IP-АТС серии C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>
            <v>-70</v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CJ51" t="str">
            <v>IP-АТС серии C</v>
          </cell>
          <cell r="CK51" t="str">
            <v/>
          </cell>
          <cell r="CL51" t="str">
            <v/>
          </cell>
          <cell r="CM51" t="str">
            <v/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 t="str">
            <v/>
          </cell>
          <cell r="CY51" t="str">
            <v/>
          </cell>
          <cell r="CZ51" t="str">
            <v/>
          </cell>
        </row>
        <row r="52">
          <cell r="CJ52" t="str">
            <v>YSL 106 0009</v>
          </cell>
          <cell r="CK52" t="str">
            <v/>
          </cell>
          <cell r="CL52" t="str">
            <v/>
          </cell>
          <cell r="CM52" t="str">
            <v/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 t="str">
            <v/>
          </cell>
          <cell r="CY52" t="str">
            <v/>
          </cell>
          <cell r="CZ52" t="str">
            <v/>
          </cell>
        </row>
        <row r="53">
          <cell r="CJ53" t="str">
            <v>YSL 106 0004</v>
          </cell>
          <cell r="CK53" t="str">
            <v/>
          </cell>
          <cell r="CL53" t="str">
            <v/>
          </cell>
          <cell r="CM53" t="str">
            <v/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 t="str">
            <v/>
          </cell>
          <cell r="CY53" t="str">
            <v/>
          </cell>
          <cell r="CZ53" t="str">
            <v/>
          </cell>
        </row>
        <row r="54">
          <cell r="CJ54" t="str">
            <v>YSL 106 0006</v>
          </cell>
          <cell r="CK54" t="str">
            <v/>
          </cell>
          <cell r="CL54" t="str">
            <v/>
          </cell>
          <cell r="CM54" t="str">
            <v/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 t="str">
            <v/>
          </cell>
          <cell r="CY54" t="str">
            <v/>
          </cell>
          <cell r="CZ54" t="str">
            <v/>
          </cell>
        </row>
        <row r="55">
          <cell r="CJ55" t="str">
            <v>YSL 106 0008</v>
          </cell>
          <cell r="CK55" t="str">
            <v/>
          </cell>
          <cell r="CL55" t="str">
            <v/>
          </cell>
          <cell r="CM55" t="str">
            <v/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 t="str">
            <v/>
          </cell>
          <cell r="CY55" t="str">
            <v/>
          </cell>
          <cell r="CZ55" t="str">
            <v/>
          </cell>
        </row>
        <row r="56">
          <cell r="CJ56" t="str">
            <v>YSL 106 0005</v>
          </cell>
          <cell r="CK56" t="str">
            <v/>
          </cell>
          <cell r="CL56" t="str">
            <v/>
          </cell>
          <cell r="CM56" t="str">
            <v/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 t="str">
            <v/>
          </cell>
          <cell r="CY56" t="str">
            <v/>
          </cell>
          <cell r="CZ56" t="str">
            <v/>
          </cell>
        </row>
        <row r="57">
          <cell r="CJ57" t="str">
            <v>YSL 106 0007</v>
          </cell>
          <cell r="CK57" t="str">
            <v/>
          </cell>
          <cell r="CL57" t="str">
            <v/>
          </cell>
          <cell r="CM57" t="str">
            <v/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 t="str">
            <v/>
          </cell>
          <cell r="CY57" t="str">
            <v/>
          </cell>
          <cell r="CZ57" t="str">
            <v/>
          </cell>
        </row>
        <row r="58">
          <cell r="CJ58" t="str">
            <v>IP-АТС серии P</v>
          </cell>
          <cell r="CK58" t="str">
            <v/>
          </cell>
          <cell r="CL58" t="str">
            <v/>
          </cell>
          <cell r="CM58" t="str">
            <v/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 t="str">
            <v/>
          </cell>
          <cell r="CY58" t="str">
            <v/>
          </cell>
          <cell r="CZ58" t="str">
            <v/>
          </cell>
        </row>
        <row r="59">
          <cell r="CJ59" t="str">
            <v>P520</v>
          </cell>
          <cell r="CK59">
            <v>314050</v>
          </cell>
          <cell r="CL59">
            <v>235400</v>
          </cell>
          <cell r="CM59">
            <v>-25.04378283712785</v>
          </cell>
          <cell r="CN59">
            <v>12</v>
          </cell>
          <cell r="CO59">
            <v>0</v>
          </cell>
          <cell r="CP59">
            <v>0</v>
          </cell>
          <cell r="CQ59">
            <v>1</v>
          </cell>
          <cell r="CR59">
            <v>0</v>
          </cell>
          <cell r="CS59">
            <v>0</v>
          </cell>
          <cell r="CT59">
            <v>0</v>
          </cell>
          <cell r="CU59">
            <v>3</v>
          </cell>
          <cell r="CV59">
            <v>1</v>
          </cell>
          <cell r="CW59">
            <v>20</v>
          </cell>
          <cell r="CX59" t="str">
            <v>http://ipmatika.ru/upload/iblock/0f9/i5p6kda6fiovpqi51awc9a06sylvmkok/P520_01.jpg</v>
          </cell>
          <cell r="CY59" t="str">
            <v>https://ipmatika.kz/products/ip-ats/yeastar-p520/</v>
          </cell>
          <cell r="CZ59" t="str">
            <v/>
          </cell>
        </row>
        <row r="60">
          <cell r="CJ60" t="str">
            <v>P550</v>
          </cell>
          <cell r="CK60">
            <v>615450</v>
          </cell>
          <cell r="CL60">
            <v>461450</v>
          </cell>
          <cell r="CM60">
            <v>-25.022341376228781</v>
          </cell>
          <cell r="CN60">
            <v>12</v>
          </cell>
          <cell r="CO60">
            <v>1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10</v>
          </cell>
          <cell r="CX60" t="str">
            <v>http://ipmatika.ru/upload/iblock/18f/P550_right1.png</v>
          </cell>
          <cell r="CY60" t="str">
            <v>https://www.ipmatika.kz/products/ip-ats/yeastar-p550/</v>
          </cell>
          <cell r="CZ60" t="str">
            <v/>
          </cell>
        </row>
        <row r="61">
          <cell r="CJ61" t="str">
            <v>P560</v>
          </cell>
          <cell r="CK61">
            <v>813450</v>
          </cell>
          <cell r="CL61">
            <v>609950</v>
          </cell>
          <cell r="CM61">
            <v>-25.016903313049355</v>
          </cell>
          <cell r="CN61">
            <v>8</v>
          </cell>
          <cell r="CO61">
            <v>0</v>
          </cell>
          <cell r="CP61">
            <v>0</v>
          </cell>
          <cell r="CQ61">
            <v>1</v>
          </cell>
          <cell r="CR61">
            <v>0</v>
          </cell>
          <cell r="CS61">
            <v>0</v>
          </cell>
          <cell r="CT61">
            <v>0</v>
          </cell>
          <cell r="CU61">
            <v>12</v>
          </cell>
          <cell r="CV61">
            <v>9</v>
          </cell>
          <cell r="CW61">
            <v>30</v>
          </cell>
          <cell r="CX61" t="str">
            <v>http://ipmatika.ru/upload/iblock/e53/P560_right1.png</v>
          </cell>
          <cell r="CY61" t="str">
            <v>https://www.ipmatika.kz/products/ip-ats/yeastar-p560/</v>
          </cell>
          <cell r="CZ61" t="str">
            <v/>
          </cell>
        </row>
        <row r="62">
          <cell r="CJ62" t="str">
            <v>P570</v>
          </cell>
          <cell r="CK62">
            <v>1658800</v>
          </cell>
          <cell r="CL62">
            <v>1244100</v>
          </cell>
          <cell r="CM62">
            <v>-25</v>
          </cell>
          <cell r="CN62">
            <v>8</v>
          </cell>
          <cell r="CO62">
            <v>1</v>
          </cell>
          <cell r="CP62">
            <v>0</v>
          </cell>
          <cell r="CQ62">
            <v>1</v>
          </cell>
          <cell r="CR62">
            <v>0</v>
          </cell>
          <cell r="CS62">
            <v>0</v>
          </cell>
          <cell r="CT62">
            <v>0</v>
          </cell>
          <cell r="CU62">
            <v>12</v>
          </cell>
          <cell r="CV62">
            <v>17</v>
          </cell>
          <cell r="CW62">
            <v>0</v>
          </cell>
          <cell r="CX62" t="str">
            <v>http://ipmatika.ru/upload/iblock/3ac/qjjqv0ik85j0ruew2mwzmymkpwdqkek3/P570.png</v>
          </cell>
          <cell r="CY62" t="str">
            <v>https://www.ipmatika.kz/products/ip-ats/yeastar-p570/</v>
          </cell>
          <cell r="CZ62" t="str">
            <v/>
          </cell>
        </row>
        <row r="63">
          <cell r="CJ63" t="str">
            <v>IP-АТС серии P (лицензии)</v>
          </cell>
          <cell r="CK63" t="str">
            <v/>
          </cell>
          <cell r="CL63" t="str">
            <v/>
          </cell>
          <cell r="CM63" t="str">
            <v/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 t="str">
            <v/>
          </cell>
          <cell r="CY63" t="str">
            <v/>
          </cell>
          <cell r="CZ63" t="str">
            <v/>
          </cell>
        </row>
        <row r="64">
          <cell r="CJ64" t="str">
            <v>YSL 109 0011</v>
          </cell>
          <cell r="CK64">
            <v>157850</v>
          </cell>
          <cell r="CL64">
            <v>118800</v>
          </cell>
          <cell r="CM64">
            <v>-24.738675958188153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 t="str">
            <v/>
          </cell>
          <cell r="CY64" t="str">
            <v/>
          </cell>
          <cell r="CZ64" t="str">
            <v/>
          </cell>
        </row>
        <row r="65">
          <cell r="CJ65" t="str">
            <v>P520-HMM</v>
          </cell>
          <cell r="CK65">
            <v>184250</v>
          </cell>
          <cell r="CL65">
            <v>138600</v>
          </cell>
          <cell r="CM65">
            <v>-24.776119402985074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 t="str">
            <v/>
          </cell>
          <cell r="CY65" t="str">
            <v/>
          </cell>
          <cell r="CZ65" t="str">
            <v/>
          </cell>
        </row>
        <row r="66">
          <cell r="CJ66" t="str">
            <v>YSL 109 0010</v>
          </cell>
          <cell r="CK66">
            <v>122100</v>
          </cell>
          <cell r="CL66">
            <v>91850</v>
          </cell>
          <cell r="CM66">
            <v>-24.77477477477477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 t="str">
            <v/>
          </cell>
          <cell r="CY66" t="str">
            <v/>
          </cell>
          <cell r="CZ66" t="str">
            <v/>
          </cell>
        </row>
        <row r="67">
          <cell r="CJ67" t="str">
            <v>YSL 109 0012</v>
          </cell>
          <cell r="CK67">
            <v>237050</v>
          </cell>
          <cell r="CL67">
            <v>178200</v>
          </cell>
          <cell r="CM67">
            <v>-24.825986078886316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 t="str">
            <v/>
          </cell>
          <cell r="CY67" t="str">
            <v/>
          </cell>
          <cell r="CZ67" t="str">
            <v/>
          </cell>
        </row>
        <row r="68">
          <cell r="CJ68" t="str">
            <v>YSL 109 0001</v>
          </cell>
          <cell r="CK68">
            <v>316800</v>
          </cell>
          <cell r="CL68">
            <v>237600</v>
          </cell>
          <cell r="CM68">
            <v>-25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 t="str">
            <v/>
          </cell>
          <cell r="CY68" t="str">
            <v/>
          </cell>
          <cell r="CZ68" t="str">
            <v/>
          </cell>
        </row>
        <row r="69">
          <cell r="CJ69" t="str">
            <v>P550-HMM</v>
          </cell>
          <cell r="CK69">
            <v>277750</v>
          </cell>
          <cell r="CL69">
            <v>208450</v>
          </cell>
          <cell r="CM69">
            <v>-24.950495049504951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 t="str">
            <v/>
          </cell>
          <cell r="CY69" t="str">
            <v/>
          </cell>
          <cell r="CZ69" t="str">
            <v/>
          </cell>
        </row>
        <row r="70">
          <cell r="CJ70" t="str">
            <v>P550-PMS</v>
          </cell>
          <cell r="CK70">
            <v>273350</v>
          </cell>
          <cell r="CL70">
            <v>205150</v>
          </cell>
          <cell r="CM70">
            <v>-24.949698189134807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 t="str">
            <v/>
          </cell>
          <cell r="CY70" t="str">
            <v/>
          </cell>
          <cell r="CZ70" t="str">
            <v/>
          </cell>
        </row>
        <row r="71">
          <cell r="CJ71" t="str">
            <v>YSL 109 0007</v>
          </cell>
          <cell r="CK71">
            <v>215600</v>
          </cell>
          <cell r="CL71">
            <v>161700</v>
          </cell>
          <cell r="CM71">
            <v>-25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 t="str">
            <v/>
          </cell>
          <cell r="CY71" t="str">
            <v/>
          </cell>
          <cell r="CZ71" t="str">
            <v/>
          </cell>
        </row>
        <row r="72">
          <cell r="CJ72" t="str">
            <v>YSL 109 0004</v>
          </cell>
          <cell r="CK72">
            <v>475200</v>
          </cell>
          <cell r="CL72">
            <v>356400</v>
          </cell>
          <cell r="CM72">
            <v>-25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 t="str">
            <v/>
          </cell>
          <cell r="CY72" t="str">
            <v/>
          </cell>
          <cell r="CZ72" t="str">
            <v/>
          </cell>
        </row>
        <row r="73">
          <cell r="CJ73" t="str">
            <v>YSL 109 0002</v>
          </cell>
          <cell r="CK73">
            <v>396000</v>
          </cell>
          <cell r="CL73">
            <v>297000</v>
          </cell>
          <cell r="CM73">
            <v>-25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 t="str">
            <v/>
          </cell>
          <cell r="CY73" t="str">
            <v/>
          </cell>
          <cell r="CZ73" t="str">
            <v/>
          </cell>
        </row>
        <row r="74">
          <cell r="CJ74" t="str">
            <v>P560-HMM</v>
          </cell>
          <cell r="CK74">
            <v>554950</v>
          </cell>
          <cell r="CL74">
            <v>416350</v>
          </cell>
          <cell r="CM74">
            <v>-24.975222993062431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 t="str">
            <v/>
          </cell>
          <cell r="CY74" t="str">
            <v/>
          </cell>
          <cell r="CZ74" t="str">
            <v/>
          </cell>
        </row>
        <row r="75">
          <cell r="CJ75" t="str">
            <v>P560-PMS</v>
          </cell>
          <cell r="CK75">
            <v>540100</v>
          </cell>
          <cell r="CL75">
            <v>405350</v>
          </cell>
          <cell r="CM75">
            <v>-24.949083503054993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 t="str">
            <v/>
          </cell>
          <cell r="CY75" t="str">
            <v/>
          </cell>
          <cell r="CZ75" t="str">
            <v/>
          </cell>
        </row>
        <row r="76">
          <cell r="CJ76" t="str">
            <v>YSL 109 0008</v>
          </cell>
          <cell r="CK76">
            <v>323950</v>
          </cell>
          <cell r="CL76">
            <v>243100</v>
          </cell>
          <cell r="CM76">
            <v>-24.957555178268251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 t="str">
            <v/>
          </cell>
          <cell r="CY76" t="str">
            <v/>
          </cell>
          <cell r="CZ76" t="str">
            <v/>
          </cell>
        </row>
        <row r="77">
          <cell r="CJ77" t="str">
            <v>YSL 109 0005</v>
          </cell>
          <cell r="CK77">
            <v>712800</v>
          </cell>
          <cell r="CL77">
            <v>534600</v>
          </cell>
          <cell r="CM77">
            <v>-25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 t="str">
            <v/>
          </cell>
          <cell r="CY77" t="str">
            <v/>
          </cell>
          <cell r="CZ77" t="str">
            <v/>
          </cell>
        </row>
        <row r="78">
          <cell r="CJ78" t="str">
            <v>YSL 109 0003</v>
          </cell>
          <cell r="CK78">
            <v>633600</v>
          </cell>
          <cell r="CL78">
            <v>475200</v>
          </cell>
          <cell r="CM78">
            <v>-25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 t="str">
            <v/>
          </cell>
          <cell r="CY78" t="str">
            <v/>
          </cell>
          <cell r="CZ78" t="str">
            <v/>
          </cell>
        </row>
        <row r="79">
          <cell r="CJ79" t="str">
            <v>P570-HMM</v>
          </cell>
          <cell r="CK79">
            <v>1109900</v>
          </cell>
          <cell r="CL79">
            <v>832700</v>
          </cell>
          <cell r="CM79">
            <v>-24.975222993062431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 t="str">
            <v/>
          </cell>
          <cell r="CY79" t="str">
            <v/>
          </cell>
          <cell r="CZ79" t="str">
            <v/>
          </cell>
        </row>
        <row r="80">
          <cell r="CJ80" t="str">
            <v>P570-Plus Plan</v>
          </cell>
          <cell r="CK80">
            <v>230790</v>
          </cell>
          <cell r="CL80">
            <v>173100</v>
          </cell>
          <cell r="CM80">
            <v>-24.996750292473678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/>
          </cell>
          <cell r="CY80" t="str">
            <v/>
          </cell>
          <cell r="CZ80" t="str">
            <v/>
          </cell>
        </row>
        <row r="81">
          <cell r="CJ81" t="str">
            <v>P570-PMS</v>
          </cell>
          <cell r="CK81">
            <v>1080200</v>
          </cell>
          <cell r="CL81">
            <v>810150</v>
          </cell>
          <cell r="CM81">
            <v>-25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/>
          </cell>
          <cell r="CY81" t="str">
            <v/>
          </cell>
          <cell r="CZ81" t="str">
            <v/>
          </cell>
        </row>
        <row r="82">
          <cell r="CJ82" t="str">
            <v>YSL 109 0009</v>
          </cell>
          <cell r="CK82">
            <v>540100</v>
          </cell>
          <cell r="CL82">
            <v>405350</v>
          </cell>
          <cell r="CM82">
            <v>-24.949083503054993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/>
          </cell>
          <cell r="CY82" t="str">
            <v/>
          </cell>
          <cell r="CZ82" t="str">
            <v/>
          </cell>
        </row>
        <row r="83">
          <cell r="CJ83" t="str">
            <v>YSL 109 0006</v>
          </cell>
          <cell r="CK83">
            <v>1188550</v>
          </cell>
          <cell r="CL83">
            <v>891550</v>
          </cell>
          <cell r="CM83">
            <v>-24.988431281813973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 t="str">
            <v/>
          </cell>
          <cell r="CY83" t="str">
            <v/>
          </cell>
          <cell r="CZ83" t="str">
            <v/>
          </cell>
        </row>
        <row r="84">
          <cell r="CJ84" t="str">
            <v>IP-АТС серии PSE</v>
          </cell>
          <cell r="CK84" t="str">
            <v/>
          </cell>
          <cell r="CL84" t="str">
            <v/>
          </cell>
          <cell r="CM84" t="str">
            <v/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 t="str">
            <v/>
          </cell>
          <cell r="CY84" t="str">
            <v/>
          </cell>
          <cell r="CZ84" t="str">
            <v/>
          </cell>
        </row>
        <row r="85">
          <cell r="CJ85" t="str">
            <v>PSE-EP-O-1-1024SC</v>
          </cell>
          <cell r="CK85">
            <v>75624450</v>
          </cell>
          <cell r="CL85">
            <v>56718750</v>
          </cell>
          <cell r="CM85">
            <v>-24.99945454148758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 t="str">
            <v/>
          </cell>
          <cell r="CY85" t="str">
            <v/>
          </cell>
          <cell r="CZ85" t="str">
            <v/>
          </cell>
        </row>
        <row r="86">
          <cell r="CJ86" t="str">
            <v>PSE-EP-1024SC</v>
          </cell>
          <cell r="CK86">
            <v>25208150</v>
          </cell>
          <cell r="CL86">
            <v>18906250</v>
          </cell>
          <cell r="CM86">
            <v>-24.99945454148758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 t="str">
            <v/>
          </cell>
          <cell r="CY86" t="str">
            <v/>
          </cell>
          <cell r="CZ86" t="str">
            <v/>
          </cell>
        </row>
        <row r="87">
          <cell r="CJ87" t="str">
            <v>PSE-EP-O-1-128SC</v>
          </cell>
          <cell r="CK87">
            <v>12005400</v>
          </cell>
          <cell r="CL87">
            <v>9004050</v>
          </cell>
          <cell r="CM87">
            <v>-25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 t="str">
            <v/>
          </cell>
          <cell r="CY87" t="str">
            <v/>
          </cell>
          <cell r="CZ87" t="str">
            <v/>
          </cell>
        </row>
        <row r="88">
          <cell r="CJ88" t="str">
            <v>PSE-EP-128SC</v>
          </cell>
          <cell r="CK88">
            <v>4001800</v>
          </cell>
          <cell r="CL88">
            <v>3001350</v>
          </cell>
          <cell r="CM88">
            <v>-25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 t="str">
            <v/>
          </cell>
          <cell r="CY88" t="str">
            <v/>
          </cell>
          <cell r="CZ88" t="str">
            <v/>
          </cell>
        </row>
        <row r="89">
          <cell r="CJ89" t="str">
            <v>PSE-EP-16SC</v>
          </cell>
          <cell r="CK89">
            <v>479600</v>
          </cell>
          <cell r="CL89">
            <v>359700</v>
          </cell>
          <cell r="CM89">
            <v>-25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 t="str">
            <v/>
          </cell>
          <cell r="CY89" t="str">
            <v/>
          </cell>
          <cell r="CZ89" t="str">
            <v/>
          </cell>
        </row>
        <row r="90">
          <cell r="CJ90" t="str">
            <v>PSE-EP-O-1-192SC</v>
          </cell>
          <cell r="CK90">
            <v>18007550</v>
          </cell>
          <cell r="CL90">
            <v>13505800</v>
          </cell>
          <cell r="CM90">
            <v>-24.999236431385725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 t="str">
            <v/>
          </cell>
          <cell r="CY90" t="str">
            <v/>
          </cell>
          <cell r="CZ90" t="str">
            <v/>
          </cell>
        </row>
        <row r="91">
          <cell r="CJ91" t="str">
            <v>PSE-EP-192SC</v>
          </cell>
          <cell r="CK91">
            <v>6002700</v>
          </cell>
          <cell r="CL91">
            <v>4502300</v>
          </cell>
          <cell r="CM91">
            <v>-24.99541872823896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 t="str">
            <v/>
          </cell>
          <cell r="CY91" t="str">
            <v/>
          </cell>
          <cell r="CZ91" t="str">
            <v/>
          </cell>
        </row>
        <row r="92">
          <cell r="CJ92" t="str">
            <v>PSE-EP-24SC</v>
          </cell>
          <cell r="CK92">
            <v>709500</v>
          </cell>
          <cell r="CL92">
            <v>532400</v>
          </cell>
          <cell r="CM92">
            <v>-24.961240310077514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 t="str">
            <v/>
          </cell>
          <cell r="CY92" t="str">
            <v/>
          </cell>
          <cell r="CZ92" t="str">
            <v/>
          </cell>
        </row>
        <row r="93">
          <cell r="CJ93" t="str">
            <v>PSE-EP-O-1-256SC</v>
          </cell>
          <cell r="CK93">
            <v>24010250</v>
          </cell>
          <cell r="CL93">
            <v>18008100</v>
          </cell>
          <cell r="CM93">
            <v>-24.998281983736106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 t="str">
            <v/>
          </cell>
          <cell r="CY93" t="str">
            <v/>
          </cell>
          <cell r="CZ93" t="str">
            <v/>
          </cell>
        </row>
        <row r="94">
          <cell r="CJ94" t="str">
            <v>PSE-EP-256SC</v>
          </cell>
          <cell r="CK94">
            <v>8003600</v>
          </cell>
          <cell r="CL94">
            <v>6002700</v>
          </cell>
          <cell r="CM94">
            <v>-25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 t="str">
            <v/>
          </cell>
          <cell r="CY94" t="str">
            <v/>
          </cell>
          <cell r="CZ94" t="str">
            <v/>
          </cell>
        </row>
        <row r="95">
          <cell r="CJ95" t="str">
            <v>PSE-EP-O-1-32SC</v>
          </cell>
          <cell r="CK95">
            <v>2719200</v>
          </cell>
          <cell r="CL95">
            <v>2039400</v>
          </cell>
          <cell r="CM95">
            <v>-25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 t="str">
            <v/>
          </cell>
          <cell r="CY95" t="str">
            <v/>
          </cell>
          <cell r="CZ95" t="str">
            <v/>
          </cell>
        </row>
        <row r="96">
          <cell r="CJ96" t="str">
            <v>PSE-EP-32SC</v>
          </cell>
          <cell r="CK96">
            <v>906400</v>
          </cell>
          <cell r="CL96">
            <v>679800</v>
          </cell>
          <cell r="CM96">
            <v>-25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 t="str">
            <v/>
          </cell>
          <cell r="CY96" t="str">
            <v/>
          </cell>
          <cell r="CZ96" t="str">
            <v/>
          </cell>
        </row>
        <row r="97">
          <cell r="CJ97" t="str">
            <v>PSE-EP-O-1-48SC</v>
          </cell>
          <cell r="CK97">
            <v>4254250</v>
          </cell>
          <cell r="CL97">
            <v>3191100</v>
          </cell>
          <cell r="CM97">
            <v>-24.990303813833222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 t="str">
            <v/>
          </cell>
          <cell r="CY97" t="str">
            <v/>
          </cell>
          <cell r="CZ97" t="str">
            <v/>
          </cell>
        </row>
        <row r="98">
          <cell r="CJ98" t="str">
            <v>PSE-EP-48SC</v>
          </cell>
          <cell r="CK98">
            <v>1418450</v>
          </cell>
          <cell r="CL98">
            <v>1064250</v>
          </cell>
          <cell r="CM98">
            <v>-24.970918960837537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 t="str">
            <v/>
          </cell>
          <cell r="CY98" t="str">
            <v/>
          </cell>
          <cell r="CZ98" t="str">
            <v/>
          </cell>
        </row>
        <row r="99">
          <cell r="CJ99" t="str">
            <v>PSE-EP-4SC</v>
          </cell>
          <cell r="CK99">
            <v>143550</v>
          </cell>
          <cell r="CL99">
            <v>107800</v>
          </cell>
          <cell r="CM99">
            <v>-24.904214559386972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 t="str">
            <v/>
          </cell>
          <cell r="CY99" t="str">
            <v/>
          </cell>
          <cell r="CZ99" t="str">
            <v/>
          </cell>
        </row>
        <row r="100">
          <cell r="CJ100" t="str">
            <v>PSE-EP-O-1-512SC</v>
          </cell>
          <cell r="CK100">
            <v>40837500</v>
          </cell>
          <cell r="CL100">
            <v>30628400</v>
          </cell>
          <cell r="CM100">
            <v>-24.999326599326594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 t="str">
            <v/>
          </cell>
          <cell r="CY100" t="str">
            <v/>
          </cell>
          <cell r="CZ100" t="str">
            <v/>
          </cell>
        </row>
        <row r="101">
          <cell r="CJ101" t="str">
            <v>PSE-EP-512SC</v>
          </cell>
          <cell r="CK101">
            <v>13612500</v>
          </cell>
          <cell r="CL101">
            <v>10209650</v>
          </cell>
          <cell r="CM101">
            <v>-24.997979797979795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 t="str">
            <v/>
          </cell>
          <cell r="CY101" t="str">
            <v/>
          </cell>
          <cell r="CZ101" t="str">
            <v/>
          </cell>
        </row>
        <row r="102">
          <cell r="CJ102" t="str">
            <v>PSE-EP-O-1-64SC</v>
          </cell>
          <cell r="CK102">
            <v>5672150</v>
          </cell>
          <cell r="CL102">
            <v>4254250</v>
          </cell>
          <cell r="CM102">
            <v>-24.997575875109092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 t="str">
            <v/>
          </cell>
          <cell r="CY102" t="str">
            <v/>
          </cell>
          <cell r="CZ102" t="str">
            <v/>
          </cell>
        </row>
        <row r="103">
          <cell r="CJ103" t="str">
            <v>PSE-EP-64SC</v>
          </cell>
          <cell r="CK103">
            <v>1890900</v>
          </cell>
          <cell r="CL103">
            <v>1418450</v>
          </cell>
          <cell r="CM103">
            <v>-24.985456660849337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 t="str">
            <v/>
          </cell>
          <cell r="CY103" t="str">
            <v/>
          </cell>
          <cell r="CZ103" t="str">
            <v/>
          </cell>
        </row>
        <row r="104">
          <cell r="CJ104" t="str">
            <v>PSE-EP-8SC</v>
          </cell>
          <cell r="CK104">
            <v>209000</v>
          </cell>
          <cell r="CL104">
            <v>156750</v>
          </cell>
          <cell r="CM104">
            <v>-25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/>
          </cell>
          <cell r="CY104" t="str">
            <v/>
          </cell>
          <cell r="CZ104" t="str">
            <v/>
          </cell>
        </row>
        <row r="105">
          <cell r="CJ105" t="str">
            <v>PSE-EP-O-1-96SC</v>
          </cell>
          <cell r="CK105">
            <v>9005150</v>
          </cell>
          <cell r="CL105">
            <v>6754000</v>
          </cell>
          <cell r="CM105">
            <v>-24.998473095950644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/>
          </cell>
          <cell r="CY105" t="str">
            <v/>
          </cell>
          <cell r="CZ105" t="str">
            <v/>
          </cell>
        </row>
        <row r="106">
          <cell r="CJ106" t="str">
            <v>PSE-EP-96SC</v>
          </cell>
          <cell r="CK106">
            <v>3001900</v>
          </cell>
          <cell r="CL106">
            <v>2251700</v>
          </cell>
          <cell r="CM106">
            <v>-24.990839135214358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/>
          </cell>
          <cell r="CY106" t="str">
            <v/>
          </cell>
          <cell r="CZ106" t="str">
            <v/>
          </cell>
        </row>
        <row r="107">
          <cell r="CJ107" t="str">
            <v>PSE-Out Bound Call Center</v>
          </cell>
          <cell r="CK107">
            <v>122100</v>
          </cell>
          <cell r="CL107">
            <v>91850</v>
          </cell>
          <cell r="CM107">
            <v>-24.77477477477477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 t="str">
            <v/>
          </cell>
          <cell r="CY107" t="str">
            <v/>
          </cell>
          <cell r="CZ107" t="str">
            <v/>
          </cell>
        </row>
        <row r="108">
          <cell r="CJ108" t="str">
            <v>PSE-PMS-4SC</v>
          </cell>
          <cell r="CK108">
            <v>57200</v>
          </cell>
          <cell r="CL108">
            <v>42900</v>
          </cell>
          <cell r="CM108">
            <v>-25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 t="str">
            <v/>
          </cell>
          <cell r="CY108" t="str">
            <v/>
          </cell>
          <cell r="CZ108" t="str">
            <v/>
          </cell>
        </row>
        <row r="109">
          <cell r="CJ109" t="str">
            <v>PSE-UP-O-1-1024SC</v>
          </cell>
          <cell r="CK109">
            <v>90748900</v>
          </cell>
          <cell r="CL109">
            <v>68061950</v>
          </cell>
          <cell r="CM109">
            <v>-24.999696966023834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 t="str">
            <v/>
          </cell>
          <cell r="CY109" t="str">
            <v/>
          </cell>
          <cell r="CZ109" t="str">
            <v/>
          </cell>
        </row>
        <row r="110">
          <cell r="CJ110" t="str">
            <v>PSE-UP-1024SC</v>
          </cell>
          <cell r="CK110">
            <v>30250000</v>
          </cell>
          <cell r="CL110">
            <v>22687500</v>
          </cell>
          <cell r="CM110">
            <v>-25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 t="str">
            <v/>
          </cell>
          <cell r="CY110" t="str">
            <v/>
          </cell>
          <cell r="CZ110" t="str">
            <v/>
          </cell>
        </row>
        <row r="111">
          <cell r="CJ111" t="str">
            <v>PSE-UP-O-1-128SC</v>
          </cell>
          <cell r="CK111">
            <v>14406700</v>
          </cell>
          <cell r="CL111">
            <v>10805300</v>
          </cell>
          <cell r="CM111">
            <v>-24.998091165915852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 t="str">
            <v/>
          </cell>
          <cell r="CY111" t="str">
            <v/>
          </cell>
          <cell r="CZ111" t="str">
            <v/>
          </cell>
        </row>
        <row r="112">
          <cell r="CJ112" t="str">
            <v>PSE-UP-128SC</v>
          </cell>
          <cell r="CK112">
            <v>4802600</v>
          </cell>
          <cell r="CL112">
            <v>3601950</v>
          </cell>
          <cell r="CM112">
            <v>-25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 t="str">
            <v/>
          </cell>
          <cell r="CY112" t="str">
            <v/>
          </cell>
          <cell r="CZ112" t="str">
            <v/>
          </cell>
        </row>
        <row r="113">
          <cell r="CJ113" t="str">
            <v>PSE-UP-16SC</v>
          </cell>
          <cell r="CK113">
            <v>596200</v>
          </cell>
          <cell r="CL113">
            <v>447150</v>
          </cell>
          <cell r="CM113">
            <v>-25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 t="str">
            <v/>
          </cell>
          <cell r="CY113" t="str">
            <v/>
          </cell>
          <cell r="CZ113" t="str">
            <v/>
          </cell>
        </row>
        <row r="114">
          <cell r="CJ114" t="str">
            <v>PSE-UP-O-1-192SC</v>
          </cell>
          <cell r="CK114">
            <v>21611150</v>
          </cell>
          <cell r="CL114">
            <v>16208500</v>
          </cell>
          <cell r="CM114">
            <v>-24.999363754358285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 t="str">
            <v/>
          </cell>
          <cell r="CY114" t="str">
            <v/>
          </cell>
          <cell r="CZ114" t="str">
            <v/>
          </cell>
        </row>
        <row r="115">
          <cell r="CJ115" t="str">
            <v>PSE-UP-192SC</v>
          </cell>
          <cell r="CK115">
            <v>7203900</v>
          </cell>
          <cell r="CL115">
            <v>5403200</v>
          </cell>
          <cell r="CM115">
            <v>-24.996182623301266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 t="str">
            <v/>
          </cell>
          <cell r="CY115" t="str">
            <v/>
          </cell>
          <cell r="CZ115" t="str">
            <v/>
          </cell>
        </row>
        <row r="116">
          <cell r="CJ116" t="str">
            <v>PSE-UP-24SC</v>
          </cell>
          <cell r="CK116">
            <v>886600</v>
          </cell>
          <cell r="CL116">
            <v>664950</v>
          </cell>
          <cell r="CM116">
            <v>-25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/>
          </cell>
          <cell r="CY116" t="str">
            <v/>
          </cell>
          <cell r="CZ116" t="str">
            <v/>
          </cell>
        </row>
        <row r="117">
          <cell r="CJ117" t="str">
            <v>PSE-UP-O-1-256SC</v>
          </cell>
          <cell r="CK117">
            <v>28812850</v>
          </cell>
          <cell r="CL117">
            <v>21610050</v>
          </cell>
          <cell r="CM117">
            <v>-24.998568347109014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/>
          </cell>
          <cell r="CY117" t="str">
            <v/>
          </cell>
          <cell r="CZ117" t="str">
            <v/>
          </cell>
        </row>
        <row r="118">
          <cell r="CJ118" t="str">
            <v>PSE-UP-256SC</v>
          </cell>
          <cell r="CK118">
            <v>9604650</v>
          </cell>
          <cell r="CL118">
            <v>7203900</v>
          </cell>
          <cell r="CM118">
            <v>-24.995705205291188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/>
          </cell>
          <cell r="CY118" t="str">
            <v/>
          </cell>
          <cell r="CZ118" t="str">
            <v/>
          </cell>
        </row>
        <row r="119">
          <cell r="CJ119" t="str">
            <v>PSE-UP-O-1-32SC</v>
          </cell>
          <cell r="CK119">
            <v>3397900</v>
          </cell>
          <cell r="CL119">
            <v>2548700</v>
          </cell>
          <cell r="CM119">
            <v>-24.991906765943668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 t="str">
            <v/>
          </cell>
          <cell r="CY119" t="str">
            <v/>
          </cell>
          <cell r="CZ119" t="str">
            <v/>
          </cell>
        </row>
        <row r="120">
          <cell r="CJ120" t="str">
            <v>PSE-UP-32SC</v>
          </cell>
          <cell r="CK120">
            <v>1133000</v>
          </cell>
          <cell r="CL120">
            <v>849750</v>
          </cell>
          <cell r="CM120">
            <v>-25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 t="str">
            <v/>
          </cell>
          <cell r="CY120" t="str">
            <v/>
          </cell>
          <cell r="CZ120" t="str">
            <v/>
          </cell>
        </row>
        <row r="121">
          <cell r="CJ121" t="str">
            <v>PSE-UP-O-1-48SC</v>
          </cell>
          <cell r="CK121">
            <v>5317400</v>
          </cell>
          <cell r="CL121">
            <v>3988050</v>
          </cell>
          <cell r="CM121">
            <v>-25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 t="str">
            <v/>
          </cell>
          <cell r="CY121" t="str">
            <v/>
          </cell>
          <cell r="CZ121" t="str">
            <v/>
          </cell>
        </row>
        <row r="122">
          <cell r="CJ122" t="str">
            <v>PSE-UP-48SC</v>
          </cell>
          <cell r="CK122">
            <v>1772650</v>
          </cell>
          <cell r="CL122">
            <v>1329900</v>
          </cell>
          <cell r="CM122">
            <v>-24.976729754886748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 t="str">
            <v/>
          </cell>
          <cell r="CY122" t="str">
            <v/>
          </cell>
          <cell r="CZ122" t="str">
            <v/>
          </cell>
        </row>
        <row r="123">
          <cell r="CJ123" t="str">
            <v>PSE-UP-4SC</v>
          </cell>
          <cell r="CK123">
            <v>179850</v>
          </cell>
          <cell r="CL123">
            <v>135300</v>
          </cell>
          <cell r="CM123">
            <v>-24.77064220183486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 t="str">
            <v/>
          </cell>
          <cell r="CY123" t="str">
            <v/>
          </cell>
          <cell r="CZ123" t="str">
            <v/>
          </cell>
        </row>
        <row r="124">
          <cell r="CJ124" t="str">
            <v>PSE-UP-O-1-512SC</v>
          </cell>
          <cell r="CK124">
            <v>49005550</v>
          </cell>
          <cell r="CL124">
            <v>36754300</v>
          </cell>
          <cell r="CM124">
            <v>-24.99971941953514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 t="str">
            <v/>
          </cell>
          <cell r="CY124" t="str">
            <v/>
          </cell>
          <cell r="CZ124" t="str">
            <v/>
          </cell>
        </row>
        <row r="125">
          <cell r="CJ125" t="str">
            <v>PSE-UP-512SC</v>
          </cell>
          <cell r="CK125">
            <v>16335550</v>
          </cell>
          <cell r="CL125">
            <v>12251800</v>
          </cell>
          <cell r="CM125">
            <v>-24.999158277499077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 t="str">
            <v/>
          </cell>
          <cell r="CY125" t="str">
            <v/>
          </cell>
          <cell r="CZ125" t="str">
            <v/>
          </cell>
        </row>
        <row r="126">
          <cell r="CJ126" t="str">
            <v>PSE-UP-O-1-64SC</v>
          </cell>
          <cell r="CK126">
            <v>7090050</v>
          </cell>
          <cell r="CL126">
            <v>5317950</v>
          </cell>
          <cell r="CM126">
            <v>-24.994181987433095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 t="str">
            <v/>
          </cell>
          <cell r="CY126" t="str">
            <v/>
          </cell>
          <cell r="CZ126" t="str">
            <v/>
          </cell>
        </row>
        <row r="127">
          <cell r="CJ127" t="str">
            <v>PSE-UP-64SC</v>
          </cell>
          <cell r="CK127">
            <v>2363350</v>
          </cell>
          <cell r="CL127">
            <v>1772650</v>
          </cell>
          <cell r="CM127">
            <v>-24.994181987433095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 t="str">
            <v/>
          </cell>
          <cell r="CY127" t="str">
            <v/>
          </cell>
          <cell r="CZ127" t="str">
            <v/>
          </cell>
        </row>
        <row r="128">
          <cell r="CJ128" t="str">
            <v>PSE-UP-8SC</v>
          </cell>
          <cell r="CK128">
            <v>261800</v>
          </cell>
          <cell r="CL128">
            <v>196350</v>
          </cell>
          <cell r="CM128">
            <v>-25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 t="str">
            <v/>
          </cell>
          <cell r="CY128" t="str">
            <v/>
          </cell>
          <cell r="CZ128" t="str">
            <v/>
          </cell>
        </row>
        <row r="129">
          <cell r="CJ129" t="str">
            <v>PSE-UP-O-1-96SC</v>
          </cell>
          <cell r="CK129">
            <v>10803650</v>
          </cell>
          <cell r="CL129">
            <v>8103150</v>
          </cell>
          <cell r="CM129">
            <v>-24.996181845950218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 t="str">
            <v/>
          </cell>
          <cell r="CY129" t="str">
            <v/>
          </cell>
          <cell r="CZ129" t="str">
            <v/>
          </cell>
        </row>
        <row r="130">
          <cell r="CJ130" t="str">
            <v>PSE-UP-96SC</v>
          </cell>
          <cell r="CK130">
            <v>3601400</v>
          </cell>
          <cell r="CL130">
            <v>2701050</v>
          </cell>
          <cell r="CM130">
            <v>-25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 t="str">
            <v/>
          </cell>
          <cell r="CY130" t="str">
            <v/>
          </cell>
          <cell r="CZ130" t="str">
            <v/>
          </cell>
        </row>
        <row r="131">
          <cell r="CJ131" t="str">
            <v>PSE-White Label</v>
          </cell>
          <cell r="CK131">
            <v>1201200</v>
          </cell>
          <cell r="CL131">
            <v>900900</v>
          </cell>
          <cell r="CM131">
            <v>-25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 t="str">
            <v/>
          </cell>
          <cell r="CY131" t="str">
            <v/>
          </cell>
          <cell r="CZ131" t="str">
            <v/>
          </cell>
        </row>
        <row r="132">
          <cell r="CJ132" t="str">
            <v>IP-АТС серии S</v>
          </cell>
          <cell r="CK132" t="str">
            <v/>
          </cell>
          <cell r="CL132" t="str">
            <v/>
          </cell>
          <cell r="CM132" t="str">
            <v/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 t="str">
            <v/>
          </cell>
          <cell r="CY132" t="str">
            <v/>
          </cell>
          <cell r="CZ132" t="str">
            <v/>
          </cell>
        </row>
        <row r="133">
          <cell r="CJ133" t="str">
            <v>S20</v>
          </cell>
          <cell r="CK133">
            <v>276100</v>
          </cell>
          <cell r="CL133">
            <v>207350</v>
          </cell>
          <cell r="CM133">
            <v>-24.900398406374507</v>
          </cell>
          <cell r="CN133">
            <v>5</v>
          </cell>
          <cell r="CO133">
            <v>0</v>
          </cell>
          <cell r="CP133">
            <v>0</v>
          </cell>
          <cell r="CQ133">
            <v>2</v>
          </cell>
          <cell r="CR133">
            <v>0</v>
          </cell>
          <cell r="CS133">
            <v>0</v>
          </cell>
          <cell r="CT133">
            <v>0</v>
          </cell>
          <cell r="CU133">
            <v>10</v>
          </cell>
          <cell r="CV133">
            <v>15</v>
          </cell>
          <cell r="CW133" t="str">
            <v>50+</v>
          </cell>
          <cell r="CX133" t="str">
            <v>http://ipmatika.ru/upload/iblock/05b/s20_1.jpg</v>
          </cell>
          <cell r="CY133" t="str">
            <v>https://www.ipmatika.kz/products/s-series/yeastar-s20/</v>
          </cell>
          <cell r="CZ133" t="str">
            <v/>
          </cell>
        </row>
        <row r="134">
          <cell r="CJ134" t="str">
            <v>S412</v>
          </cell>
          <cell r="CK134">
            <v>427350</v>
          </cell>
          <cell r="CL134" t="str">
            <v/>
          </cell>
          <cell r="CM134" t="str">
            <v/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1</v>
          </cell>
          <cell r="CV134">
            <v>3</v>
          </cell>
          <cell r="CW134">
            <v>10</v>
          </cell>
          <cell r="CX134" t="str">
            <v>http://ipmatika.ru/upload/iblock/ab8/right.jpg</v>
          </cell>
          <cell r="CY134" t="str">
            <v>https://www.ipmatika.kz/products/ip-ats-yeastar-serii-s/yeastar-s412/</v>
          </cell>
          <cell r="CZ134" t="str">
            <v/>
          </cell>
        </row>
        <row r="135">
          <cell r="CJ135" t="str">
            <v>S50</v>
          </cell>
          <cell r="CK135">
            <v>520850</v>
          </cell>
          <cell r="CL135">
            <v>391050</v>
          </cell>
          <cell r="CM135">
            <v>-24.920802534318895</v>
          </cell>
          <cell r="CN135">
            <v>8</v>
          </cell>
          <cell r="CO135">
            <v>0</v>
          </cell>
          <cell r="CP135">
            <v>0</v>
          </cell>
          <cell r="CQ135">
            <v>0</v>
          </cell>
          <cell r="CR135">
            <v>1</v>
          </cell>
          <cell r="CS135">
            <v>0</v>
          </cell>
          <cell r="CT135">
            <v>0</v>
          </cell>
          <cell r="CU135">
            <v>0</v>
          </cell>
          <cell r="CV135">
            <v>3</v>
          </cell>
          <cell r="CW135">
            <v>50</v>
          </cell>
          <cell r="CX135" t="str">
            <v>http://ipmatika.ru/upload/iblock/1a4/s50_1.jpg</v>
          </cell>
          <cell r="CY135" t="str">
            <v>https://ipmatika.kz/products/ip-ats-yeastar-serii-s/yeastar-s50/</v>
          </cell>
          <cell r="CZ135" t="str">
            <v/>
          </cell>
        </row>
        <row r="136">
          <cell r="CJ136" t="str">
            <v>Linkus Cloud Service</v>
          </cell>
          <cell r="CK136" t="str">
            <v/>
          </cell>
          <cell r="CL136" t="str">
            <v/>
          </cell>
          <cell r="CM136" t="str">
            <v/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 t="str">
            <v/>
          </cell>
          <cell r="CY136" t="str">
            <v/>
          </cell>
          <cell r="CZ136" t="str">
            <v/>
          </cell>
        </row>
        <row r="137">
          <cell r="CJ137" t="str">
            <v>YSL 108 0013</v>
          </cell>
          <cell r="CK137">
            <v>323950</v>
          </cell>
          <cell r="CL137">
            <v>243100</v>
          </cell>
          <cell r="CM137">
            <v>-24.957555178268251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 t="str">
            <v/>
          </cell>
          <cell r="CY137" t="str">
            <v/>
          </cell>
          <cell r="CZ137" t="str">
            <v/>
          </cell>
        </row>
        <row r="138">
          <cell r="CJ138" t="str">
            <v>YSL 108 0011</v>
          </cell>
          <cell r="CK138">
            <v>122100</v>
          </cell>
          <cell r="CL138">
            <v>91850</v>
          </cell>
          <cell r="CM138">
            <v>-24.77477477477477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 t="str">
            <v/>
          </cell>
          <cell r="CY138" t="str">
            <v/>
          </cell>
          <cell r="CZ138" t="str">
            <v/>
          </cell>
        </row>
        <row r="139">
          <cell r="CJ139" t="str">
            <v>YSL 108 0014</v>
          </cell>
          <cell r="CK139">
            <v>540100</v>
          </cell>
          <cell r="CL139">
            <v>405350</v>
          </cell>
          <cell r="CM139">
            <v>-24.949083503054993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 t="str">
            <v/>
          </cell>
          <cell r="CY139" t="str">
            <v/>
          </cell>
          <cell r="CZ139" t="str">
            <v/>
          </cell>
        </row>
        <row r="140">
          <cell r="CJ140" t="str">
            <v>YSL 108 0015</v>
          </cell>
          <cell r="CK140">
            <v>122100</v>
          </cell>
          <cell r="CL140">
            <v>91850</v>
          </cell>
          <cell r="CM140">
            <v>-24.77477477477477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 t="str">
            <v/>
          </cell>
          <cell r="CY140" t="str">
            <v/>
          </cell>
          <cell r="CZ140" t="str">
            <v/>
          </cell>
        </row>
        <row r="141">
          <cell r="CJ141" t="str">
            <v>YSL 108 0012</v>
          </cell>
          <cell r="CK141">
            <v>215600</v>
          </cell>
          <cell r="CL141">
            <v>161700</v>
          </cell>
          <cell r="CM141">
            <v>-25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 t="str">
            <v/>
          </cell>
          <cell r="CY141" t="str">
            <v/>
          </cell>
          <cell r="CZ141" t="str">
            <v/>
          </cell>
        </row>
        <row r="142">
          <cell r="CJ142" t="str">
            <v>YSL 108 0003</v>
          </cell>
          <cell r="CK142">
            <v>287650</v>
          </cell>
          <cell r="CL142">
            <v>216150</v>
          </cell>
          <cell r="CM142">
            <v>-24.856596558317406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 t="str">
            <v/>
          </cell>
          <cell r="CY142" t="str">
            <v/>
          </cell>
          <cell r="CZ142" t="str">
            <v/>
          </cell>
        </row>
        <row r="143">
          <cell r="CJ143" t="str">
            <v>YSL 108 0001</v>
          </cell>
          <cell r="CK143">
            <v>92950</v>
          </cell>
          <cell r="CL143">
            <v>69850</v>
          </cell>
          <cell r="CM143">
            <v>-24.852071005917153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 t="str">
            <v/>
          </cell>
          <cell r="CY143" t="str">
            <v/>
          </cell>
          <cell r="CZ143" t="str">
            <v/>
          </cell>
        </row>
        <row r="144">
          <cell r="CJ144" t="str">
            <v>YSL 108 0004</v>
          </cell>
          <cell r="CK144">
            <v>503800</v>
          </cell>
          <cell r="CL144">
            <v>377850</v>
          </cell>
          <cell r="CM144">
            <v>-25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 t="str">
            <v/>
          </cell>
          <cell r="CY144" t="str">
            <v/>
          </cell>
          <cell r="CZ144" t="str">
            <v/>
          </cell>
        </row>
        <row r="145">
          <cell r="CJ145" t="str">
            <v>YSL 108 0005</v>
          </cell>
          <cell r="CK145">
            <v>92950</v>
          </cell>
          <cell r="CL145">
            <v>69850</v>
          </cell>
          <cell r="CM145">
            <v>-24.852071005917153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 t="str">
            <v/>
          </cell>
          <cell r="CY145" t="str">
            <v/>
          </cell>
          <cell r="CZ145" t="str">
            <v/>
          </cell>
        </row>
        <row r="146">
          <cell r="CJ146" t="str">
            <v>YSL 108 0002</v>
          </cell>
          <cell r="CK146">
            <v>165000</v>
          </cell>
          <cell r="CL146">
            <v>123750</v>
          </cell>
          <cell r="CM146">
            <v>-25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 t="str">
            <v/>
          </cell>
          <cell r="CY146" t="str">
            <v/>
          </cell>
          <cell r="CZ146" t="str">
            <v/>
          </cell>
        </row>
        <row r="147">
          <cell r="CJ147" t="str">
            <v>Remote Management</v>
          </cell>
          <cell r="CK147" t="str">
            <v/>
          </cell>
          <cell r="CL147" t="str">
            <v/>
          </cell>
          <cell r="CM147" t="str">
            <v/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 t="str">
            <v/>
          </cell>
          <cell r="CY147" t="str">
            <v/>
          </cell>
          <cell r="CZ147" t="str">
            <v/>
          </cell>
        </row>
        <row r="148">
          <cell r="CJ148" t="str">
            <v>YSL 107 0003</v>
          </cell>
          <cell r="CK148" t="str">
            <v/>
          </cell>
          <cell r="CL148" t="str">
            <v/>
          </cell>
          <cell r="CM148" t="str">
            <v/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 t="str">
            <v/>
          </cell>
          <cell r="CY148" t="str">
            <v/>
          </cell>
          <cell r="CZ148" t="str">
            <v/>
          </cell>
        </row>
        <row r="149">
          <cell r="CJ149" t="str">
            <v>YSL 107 0007</v>
          </cell>
          <cell r="CK149" t="str">
            <v/>
          </cell>
          <cell r="CL149" t="str">
            <v/>
          </cell>
          <cell r="CM149" t="str">
            <v/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 t="str">
            <v/>
          </cell>
          <cell r="CY149" t="str">
            <v/>
          </cell>
          <cell r="CZ149" t="str">
            <v/>
          </cell>
        </row>
        <row r="150">
          <cell r="CJ150" t="str">
            <v>YSL 107 0009</v>
          </cell>
          <cell r="CK150" t="str">
            <v/>
          </cell>
          <cell r="CL150" t="str">
            <v/>
          </cell>
          <cell r="CM150" t="str">
            <v/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 t="str">
            <v/>
          </cell>
          <cell r="CY150" t="str">
            <v/>
          </cell>
          <cell r="CZ150" t="str">
            <v/>
          </cell>
        </row>
        <row r="151">
          <cell r="CJ151" t="str">
            <v>YSL 107 0008</v>
          </cell>
          <cell r="CK151" t="str">
            <v/>
          </cell>
          <cell r="CL151" t="str">
            <v/>
          </cell>
          <cell r="CM151" t="str">
            <v/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 t="str">
            <v/>
          </cell>
          <cell r="CY151" t="str">
            <v/>
          </cell>
          <cell r="CZ151" t="str">
            <v/>
          </cell>
        </row>
        <row r="152">
          <cell r="CJ152" t="str">
            <v>YSL 107 0002</v>
          </cell>
          <cell r="CK152">
            <v>30770</v>
          </cell>
          <cell r="CL152">
            <v>23080</v>
          </cell>
          <cell r="CM152">
            <v>-24.991875203119918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 t="str">
            <v/>
          </cell>
          <cell r="CY152" t="str">
            <v/>
          </cell>
          <cell r="CZ152" t="str">
            <v/>
          </cell>
        </row>
        <row r="153">
          <cell r="CJ153" t="str">
            <v>RoIP-шлюзы</v>
          </cell>
          <cell r="CK153">
            <v>0</v>
          </cell>
          <cell r="CL153">
            <v>0</v>
          </cell>
          <cell r="CM153" t="str">
            <v/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 t="str">
            <v/>
          </cell>
          <cell r="CY153" t="str">
            <v/>
          </cell>
          <cell r="CZ153" t="str">
            <v/>
          </cell>
        </row>
        <row r="154">
          <cell r="CJ154" t="str">
            <v>LW712</v>
          </cell>
          <cell r="CK154">
            <v>319940</v>
          </cell>
          <cell r="CL154">
            <v>255949.65</v>
          </cell>
          <cell r="CM154">
            <v>-20.000734512721138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7</v>
          </cell>
          <cell r="CV154">
            <v>0</v>
          </cell>
          <cell r="CW154">
            <v>0</v>
          </cell>
          <cell r="CX154" t="str">
            <v/>
          </cell>
          <cell r="CY154" t="str">
            <v>https://ipmatika.kz/products/roip-shlyuzy/W712/</v>
          </cell>
          <cell r="CZ154" t="str">
            <v/>
          </cell>
        </row>
        <row r="155">
          <cell r="CJ155" t="str">
            <v>VoIP-шлюзы FXS/FXO</v>
          </cell>
          <cell r="CK155">
            <v>0</v>
          </cell>
          <cell r="CL155">
            <v>0</v>
          </cell>
          <cell r="CM155" t="str">
            <v/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 t="str">
            <v/>
          </cell>
          <cell r="CY155" t="str">
            <v/>
          </cell>
          <cell r="CZ155" t="str">
            <v/>
          </cell>
        </row>
        <row r="156">
          <cell r="CJ156" t="str">
            <v>IGW12000</v>
          </cell>
          <cell r="CK156">
            <v>1151700</v>
          </cell>
          <cell r="CL156">
            <v>908600</v>
          </cell>
          <cell r="CM156">
            <v>-21.107927411652341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2</v>
          </cell>
          <cell r="CW156">
            <v>0</v>
          </cell>
          <cell r="CX156" t="str">
            <v/>
          </cell>
          <cell r="CY156" t="str">
            <v>https://ipmatika.kz/products/voip-fxs-fxo/ipmatika-igw12000/</v>
          </cell>
          <cell r="CZ156" t="str">
            <v/>
          </cell>
        </row>
        <row r="157">
          <cell r="CJ157" t="str">
            <v>IGW14400</v>
          </cell>
          <cell r="CK157">
            <v>1345300</v>
          </cell>
          <cell r="CL157">
            <v>1068650</v>
          </cell>
          <cell r="CM157">
            <v>-20.56418642681929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2</v>
          </cell>
          <cell r="CW157">
            <v>10</v>
          </cell>
          <cell r="CX157" t="str">
            <v/>
          </cell>
          <cell r="CY157" t="str">
            <v>https://ipmatika.kz/products/voip-fxs-fxo/ipmatika-igw14400/</v>
          </cell>
          <cell r="CZ157" t="str">
            <v/>
          </cell>
        </row>
        <row r="158">
          <cell r="CJ158" t="str">
            <v>IGW1600</v>
          </cell>
          <cell r="CK158">
            <v>233750</v>
          </cell>
          <cell r="CL158">
            <v>160600</v>
          </cell>
          <cell r="CM158">
            <v>-31.294117647058826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11</v>
          </cell>
          <cell r="CV158">
            <v>0</v>
          </cell>
          <cell r="CW158">
            <v>10</v>
          </cell>
          <cell r="CX158" t="str">
            <v/>
          </cell>
          <cell r="CY158" t="str">
            <v>https://www.ipmatika.kz/products/voip-fxs-fxo/ipmatika-igw1600/</v>
          </cell>
          <cell r="CZ158" t="str">
            <v/>
          </cell>
        </row>
        <row r="159">
          <cell r="CJ159" t="str">
            <v>IGW1610</v>
          </cell>
          <cell r="CK159">
            <v>373450</v>
          </cell>
          <cell r="CL159">
            <v>213950</v>
          </cell>
          <cell r="CM159">
            <v>-42.709867452135491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8</v>
          </cell>
          <cell r="CV159">
            <v>7</v>
          </cell>
          <cell r="CW159">
            <v>0</v>
          </cell>
          <cell r="CX159" t="str">
            <v/>
          </cell>
          <cell r="CY159" t="str">
            <v>https://www.ipmatika.kz/products/voip-fxs-fxo/ipmatika-igw1610/</v>
          </cell>
          <cell r="CZ159" t="str">
            <v/>
          </cell>
        </row>
        <row r="160">
          <cell r="CJ160" t="str">
            <v>IGW2400</v>
          </cell>
          <cell r="CK160">
            <v>287650</v>
          </cell>
          <cell r="CL160">
            <v>219450</v>
          </cell>
          <cell r="CM160">
            <v>-23.709369024856599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14</v>
          </cell>
          <cell r="CV160">
            <v>0</v>
          </cell>
          <cell r="CW160">
            <v>10</v>
          </cell>
          <cell r="CX160" t="str">
            <v/>
          </cell>
          <cell r="CY160" t="str">
            <v>https://www.ipmatika.kz/products/voip-fxs-fxo/ipmatika-igw2400/</v>
          </cell>
          <cell r="CZ160" t="str">
            <v/>
          </cell>
        </row>
        <row r="161">
          <cell r="CJ161" t="str">
            <v>IGW3200</v>
          </cell>
          <cell r="CK161">
            <v>347050</v>
          </cell>
          <cell r="CL161">
            <v>256850</v>
          </cell>
          <cell r="CM161">
            <v>-25.990491283676704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3</v>
          </cell>
          <cell r="CV161">
            <v>2</v>
          </cell>
          <cell r="CW161">
            <v>0</v>
          </cell>
          <cell r="CX161" t="str">
            <v/>
          </cell>
          <cell r="CY161" t="str">
            <v>https://www.ipmatika.kz/products/voip-fxs-fxo/ipmatika-igw3200/</v>
          </cell>
          <cell r="CZ161" t="str">
            <v/>
          </cell>
        </row>
        <row r="162">
          <cell r="CJ162" t="str">
            <v>IGW3210</v>
          </cell>
          <cell r="CK162">
            <v>633600</v>
          </cell>
          <cell r="CL162">
            <v>363550</v>
          </cell>
          <cell r="CM162">
            <v>-42.621527777777779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 t="str">
            <v/>
          </cell>
          <cell r="CY162" t="str">
            <v>https://www.ipmatika.kz/products/voip-fxs-fxo/ipmatika-igw3210/</v>
          </cell>
          <cell r="CZ162" t="str">
            <v/>
          </cell>
        </row>
        <row r="163">
          <cell r="CJ163" t="str">
            <v>IGW400</v>
          </cell>
          <cell r="CK163">
            <v>66000</v>
          </cell>
          <cell r="CL163">
            <v>54450</v>
          </cell>
          <cell r="CM163">
            <v>-17.5</v>
          </cell>
          <cell r="CN163">
            <v>3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34</v>
          </cell>
          <cell r="CV163">
            <v>0</v>
          </cell>
          <cell r="CW163">
            <v>0</v>
          </cell>
          <cell r="CX163" t="str">
            <v/>
          </cell>
          <cell r="CY163" t="str">
            <v>https://www.ipmatika.kz/products/voip-fxs-fxo/ipmatika-igw400/</v>
          </cell>
          <cell r="CZ163" t="str">
            <v/>
          </cell>
        </row>
        <row r="164">
          <cell r="CJ164" t="str">
            <v>IGW410</v>
          </cell>
          <cell r="CK164">
            <v>106150</v>
          </cell>
          <cell r="CL164">
            <v>80300</v>
          </cell>
          <cell r="CM164">
            <v>-24.352331606217618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30</v>
          </cell>
          <cell r="CV164">
            <v>0</v>
          </cell>
          <cell r="CW164">
            <v>0</v>
          </cell>
          <cell r="CX164" t="str">
            <v/>
          </cell>
          <cell r="CY164" t="str">
            <v>https://www.ipmatika.kz/products/voip-fxs-fxo/ipmatika-igw410/</v>
          </cell>
          <cell r="CZ164" t="str">
            <v/>
          </cell>
        </row>
        <row r="165">
          <cell r="CJ165" t="str">
            <v>IGW4800</v>
          </cell>
          <cell r="CK165">
            <v>504900</v>
          </cell>
          <cell r="CL165">
            <v>427900</v>
          </cell>
          <cell r="CM165">
            <v>-15.250544662309366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3</v>
          </cell>
          <cell r="CV165">
            <v>0</v>
          </cell>
          <cell r="CW165">
            <v>4</v>
          </cell>
          <cell r="CX165" t="str">
            <v/>
          </cell>
          <cell r="CY165" t="str">
            <v>https://ipmatika.kz/products/voip-fxs-fxo/ipmatika-igw4800/</v>
          </cell>
          <cell r="CZ165" t="str">
            <v/>
          </cell>
        </row>
        <row r="166">
          <cell r="CJ166" t="str">
            <v>IGW7200</v>
          </cell>
          <cell r="CK166">
            <v>727100</v>
          </cell>
          <cell r="CL166">
            <v>587950</v>
          </cell>
          <cell r="CM166">
            <v>-19.137670196671706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2</v>
          </cell>
          <cell r="CV166">
            <v>0</v>
          </cell>
          <cell r="CW166">
            <v>2</v>
          </cell>
          <cell r="CX166" t="str">
            <v/>
          </cell>
          <cell r="CY166" t="str">
            <v>https://ipmatika.kz/products/voip-fxs-fxo/ipmatika-igw7200/</v>
          </cell>
          <cell r="CZ166" t="str">
            <v/>
          </cell>
        </row>
        <row r="167">
          <cell r="CJ167" t="str">
            <v>IGW800</v>
          </cell>
          <cell r="CK167">
            <v>110000</v>
          </cell>
          <cell r="CL167">
            <v>78100</v>
          </cell>
          <cell r="CM167">
            <v>-29</v>
          </cell>
          <cell r="CN167">
            <v>1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 t="str">
            <v/>
          </cell>
          <cell r="CY167" t="str">
            <v>https://www.ipmatika.kz/products/voip-fxs-fxo/ipmatika-igw800/</v>
          </cell>
          <cell r="CZ167" t="str">
            <v/>
          </cell>
        </row>
        <row r="168">
          <cell r="CJ168" t="str">
            <v>IGW810</v>
          </cell>
          <cell r="CK168">
            <v>176000</v>
          </cell>
          <cell r="CL168">
            <v>112200</v>
          </cell>
          <cell r="CM168">
            <v>-36.25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10</v>
          </cell>
          <cell r="CV168">
            <v>1</v>
          </cell>
          <cell r="CW168">
            <v>10</v>
          </cell>
          <cell r="CX168" t="str">
            <v/>
          </cell>
          <cell r="CY168" t="str">
            <v>https://www.ipmatika.kz/products/voip-fxs-fxo/ipmatika-igw810/</v>
          </cell>
          <cell r="CZ168" t="str">
            <v/>
          </cell>
        </row>
        <row r="169">
          <cell r="CJ169" t="str">
            <v>IGW9600</v>
          </cell>
          <cell r="CK169">
            <v>945450</v>
          </cell>
          <cell r="CL169">
            <v>748000</v>
          </cell>
          <cell r="CM169">
            <v>-20.884235020360677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4</v>
          </cell>
          <cell r="CW169">
            <v>0</v>
          </cell>
          <cell r="CX169" t="str">
            <v/>
          </cell>
          <cell r="CY169" t="str">
            <v>https://ipmatika.kz/products/voip-fxs-fxo/ipmatika-igw9600/</v>
          </cell>
          <cell r="CZ169" t="str">
            <v/>
          </cell>
        </row>
        <row r="170">
          <cell r="CJ170" t="str">
            <v>TA100</v>
          </cell>
          <cell r="CK170">
            <v>22000</v>
          </cell>
          <cell r="CL170">
            <v>18150</v>
          </cell>
          <cell r="CM170">
            <v>-17.5</v>
          </cell>
          <cell r="CN170">
            <v>12</v>
          </cell>
          <cell r="CO170">
            <v>0</v>
          </cell>
          <cell r="CP170">
            <v>0</v>
          </cell>
          <cell r="CQ170">
            <v>1</v>
          </cell>
          <cell r="CR170">
            <v>0</v>
          </cell>
          <cell r="CS170">
            <v>0</v>
          </cell>
          <cell r="CT170">
            <v>0</v>
          </cell>
          <cell r="CU170">
            <v>1</v>
          </cell>
          <cell r="CV170">
            <v>0</v>
          </cell>
          <cell r="CW170" t="str">
            <v>50+</v>
          </cell>
          <cell r="CX170" t="str">
            <v>http://ipmatika.ru/upload/iblock/71f/TA100-FXS.png</v>
          </cell>
          <cell r="CY170" t="str">
            <v>https://ipmatika.kz/products/voip-fxs-fxo/yeastar-ta100/</v>
          </cell>
          <cell r="CZ170" t="str">
            <v/>
          </cell>
        </row>
        <row r="171">
          <cell r="CJ171" t="str">
            <v>TA1600</v>
          </cell>
          <cell r="CK171">
            <v>304440</v>
          </cell>
          <cell r="CL171">
            <v>239430</v>
          </cell>
          <cell r="CM171">
            <v>-21.353961371698858</v>
          </cell>
          <cell r="CN171">
            <v>4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41</v>
          </cell>
          <cell r="CV171">
            <v>5</v>
          </cell>
          <cell r="CW171">
            <v>0</v>
          </cell>
          <cell r="CX171" t="str">
            <v>http://ipmatika.ru/upload/iblock/e77/TA1600-front.png</v>
          </cell>
          <cell r="CY171" t="str">
            <v>https://ipmatika.kz/products/voip-fxs-fxo/yeastar-ta1600/</v>
          </cell>
          <cell r="CZ171" t="str">
            <v/>
          </cell>
        </row>
        <row r="172">
          <cell r="CJ172" t="str">
            <v>TA1610</v>
          </cell>
          <cell r="CK172">
            <v>489500</v>
          </cell>
          <cell r="CL172">
            <v>385030</v>
          </cell>
          <cell r="CM172">
            <v>-21.342185903983662</v>
          </cell>
          <cell r="CN172">
            <v>5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4</v>
          </cell>
          <cell r="CV172">
            <v>1</v>
          </cell>
          <cell r="CW172">
            <v>10</v>
          </cell>
          <cell r="CX172" t="str">
            <v>http://ipmatika.ru/upload/iblock/121/TA1610-front.png</v>
          </cell>
          <cell r="CY172" t="str">
            <v>https://ipmatika.kz/products/voip-fxs-fxo/yeastar-ta1610/</v>
          </cell>
          <cell r="CZ172" t="str">
            <v/>
          </cell>
        </row>
        <row r="173">
          <cell r="CJ173" t="str">
            <v>TA200</v>
          </cell>
          <cell r="CK173">
            <v>32090</v>
          </cell>
          <cell r="CL173">
            <v>25560</v>
          </cell>
          <cell r="CM173">
            <v>-20.349018385789961</v>
          </cell>
          <cell r="CN173">
            <v>33</v>
          </cell>
          <cell r="CO173">
            <v>0</v>
          </cell>
          <cell r="CP173">
            <v>0</v>
          </cell>
          <cell r="CQ173">
            <v>1</v>
          </cell>
          <cell r="CR173">
            <v>0</v>
          </cell>
          <cell r="CS173">
            <v>0</v>
          </cell>
          <cell r="CT173">
            <v>0</v>
          </cell>
          <cell r="CU173">
            <v>1</v>
          </cell>
          <cell r="CV173">
            <v>1</v>
          </cell>
          <cell r="CW173" t="str">
            <v>50+</v>
          </cell>
          <cell r="CX173" t="str">
            <v>http://ipmatika.ru/upload/iblock/ef8/TA200-FXS.png</v>
          </cell>
          <cell r="CY173" t="str">
            <v>https://ipmatika.kz/products/voip-fxs-fxo/yeastar-ta200/</v>
          </cell>
          <cell r="CZ173" t="str">
            <v/>
          </cell>
        </row>
        <row r="174">
          <cell r="CJ174" t="str">
            <v>TA2400</v>
          </cell>
          <cell r="CK174">
            <v>378740</v>
          </cell>
          <cell r="CL174">
            <v>296590</v>
          </cell>
          <cell r="CM174">
            <v>-21.690341659185719</v>
          </cell>
          <cell r="CN174">
            <v>7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18</v>
          </cell>
          <cell r="CV174">
            <v>0</v>
          </cell>
          <cell r="CW174">
            <v>20</v>
          </cell>
          <cell r="CX174" t="str">
            <v>http://ipmatika.ru/upload/iblock/b2a/TA2400-front.png</v>
          </cell>
          <cell r="CY174" t="str">
            <v>https://ipmatika.kz/products/voip-fxs-fxo/yeastar-ta2400/</v>
          </cell>
          <cell r="CZ174" t="str">
            <v/>
          </cell>
        </row>
        <row r="175">
          <cell r="CJ175" t="str">
            <v>TA3200</v>
          </cell>
          <cell r="CK175">
            <v>453730</v>
          </cell>
          <cell r="CL175">
            <v>355910</v>
          </cell>
          <cell r="CM175">
            <v>-21.559076984109495</v>
          </cell>
          <cell r="CN175">
            <v>4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1</v>
          </cell>
          <cell r="CV175">
            <v>4</v>
          </cell>
          <cell r="CW175">
            <v>24</v>
          </cell>
          <cell r="CX175" t="str">
            <v>http://ipmatika.ru/upload/iblock/bb0/TA3200-front-rev-removebg-preview.png</v>
          </cell>
          <cell r="CY175" t="str">
            <v>https://ipmatika.kz/products/voip-fxs-fxo/yeastar-ta3200/</v>
          </cell>
          <cell r="CZ175" t="str">
            <v/>
          </cell>
        </row>
        <row r="176">
          <cell r="CJ176" t="str">
            <v>TA400</v>
          </cell>
          <cell r="CK176">
            <v>73860</v>
          </cell>
          <cell r="CL176">
            <v>60390</v>
          </cell>
          <cell r="CM176">
            <v>-18.237205523964263</v>
          </cell>
          <cell r="CN176">
            <v>10</v>
          </cell>
          <cell r="CO176">
            <v>0</v>
          </cell>
          <cell r="CP176">
            <v>0</v>
          </cell>
          <cell r="CQ176">
            <v>2</v>
          </cell>
          <cell r="CR176">
            <v>1</v>
          </cell>
          <cell r="CS176">
            <v>0</v>
          </cell>
          <cell r="CT176">
            <v>0</v>
          </cell>
          <cell r="CU176">
            <v>31</v>
          </cell>
          <cell r="CV176">
            <v>0</v>
          </cell>
          <cell r="CW176">
            <v>20</v>
          </cell>
          <cell r="CX176" t="str">
            <v>http://ipmatika.ru/upload/iblock/7e1/TA400-8.png</v>
          </cell>
          <cell r="CY176" t="str">
            <v>https://ipmatika.kz/products/voip-fxs-fxo/yeastar-ta400/</v>
          </cell>
          <cell r="CZ176" t="str">
            <v/>
          </cell>
        </row>
        <row r="177">
          <cell r="CJ177" t="str">
            <v>TA410</v>
          </cell>
          <cell r="CK177">
            <v>134570</v>
          </cell>
          <cell r="CL177">
            <v>105690</v>
          </cell>
          <cell r="CM177">
            <v>-21.46094969161031</v>
          </cell>
          <cell r="CN177">
            <v>11</v>
          </cell>
          <cell r="CO177">
            <v>0</v>
          </cell>
          <cell r="CP177">
            <v>0</v>
          </cell>
          <cell r="CQ177">
            <v>2</v>
          </cell>
          <cell r="CR177">
            <v>0</v>
          </cell>
          <cell r="CS177">
            <v>0</v>
          </cell>
          <cell r="CT177">
            <v>0</v>
          </cell>
          <cell r="CU177">
            <v>15</v>
          </cell>
          <cell r="CV177">
            <v>1</v>
          </cell>
          <cell r="CW177">
            <v>20</v>
          </cell>
          <cell r="CX177" t="str">
            <v>http://ipmatika.ru/upload/iblock/74e/TA410-7.png</v>
          </cell>
          <cell r="CY177" t="str">
            <v>https://ipmatika.kz/products/voip-fxs-fxo/yeastar-ta410/</v>
          </cell>
          <cell r="CZ177" t="str">
            <v/>
          </cell>
        </row>
        <row r="178">
          <cell r="CJ178" t="str">
            <v>TA800</v>
          </cell>
          <cell r="CK178">
            <v>122900</v>
          </cell>
          <cell r="CL178">
            <v>101380</v>
          </cell>
          <cell r="CM178">
            <v>-17.510170870626524</v>
          </cell>
          <cell r="CN178">
            <v>5</v>
          </cell>
          <cell r="CO178">
            <v>0</v>
          </cell>
          <cell r="CP178">
            <v>0</v>
          </cell>
          <cell r="CQ178">
            <v>1</v>
          </cell>
          <cell r="CR178">
            <v>0</v>
          </cell>
          <cell r="CS178">
            <v>0</v>
          </cell>
          <cell r="CT178">
            <v>0</v>
          </cell>
          <cell r="CU178">
            <v>34</v>
          </cell>
          <cell r="CV178">
            <v>0</v>
          </cell>
          <cell r="CW178">
            <v>50</v>
          </cell>
          <cell r="CX178" t="str">
            <v>http://ipmatika.ru/upload/iblock/2e6/TA800-8.png</v>
          </cell>
          <cell r="CY178" t="str">
            <v>https://ipmatika.kz/products/voip-fxs-fxo/yeastar-ta800/</v>
          </cell>
          <cell r="CZ178" t="str">
            <v/>
          </cell>
        </row>
        <row r="179">
          <cell r="CJ179" t="str">
            <v>TA810</v>
          </cell>
          <cell r="CK179">
            <v>230560</v>
          </cell>
          <cell r="CL179">
            <v>181190</v>
          </cell>
          <cell r="CM179">
            <v>-21.41308119361554</v>
          </cell>
          <cell r="CN179">
            <v>7</v>
          </cell>
          <cell r="CO179">
            <v>0</v>
          </cell>
          <cell r="CP179">
            <v>0</v>
          </cell>
          <cell r="CQ179">
            <v>0</v>
          </cell>
          <cell r="CR179">
            <v>1</v>
          </cell>
          <cell r="CS179">
            <v>0</v>
          </cell>
          <cell r="CT179">
            <v>0</v>
          </cell>
          <cell r="CU179">
            <v>13</v>
          </cell>
          <cell r="CV179">
            <v>0</v>
          </cell>
          <cell r="CW179">
            <v>20</v>
          </cell>
          <cell r="CX179" t="str">
            <v>http://ipmatika.ru/upload/iblock/736/TA810-7.png</v>
          </cell>
          <cell r="CY179" t="str">
            <v>https://ipmatika.kz/products/voip-fxs-fxo/yeastar-ta810/</v>
          </cell>
          <cell r="CZ179" t="str">
            <v/>
          </cell>
        </row>
        <row r="180">
          <cell r="CJ180" t="str">
            <v>VoIP-шлюзы GSM</v>
          </cell>
          <cell r="CK180" t="str">
            <v/>
          </cell>
          <cell r="CL180" t="str">
            <v/>
          </cell>
          <cell r="CM180" t="str">
            <v/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 t="str">
            <v/>
          </cell>
          <cell r="CY180" t="str">
            <v/>
          </cell>
          <cell r="CZ180" t="str">
            <v/>
          </cell>
        </row>
        <row r="181">
          <cell r="CJ181" t="str">
            <v>VoIP-шлюзы GSM</v>
          </cell>
          <cell r="CK181" t="str">
            <v/>
          </cell>
          <cell r="CL181" t="str">
            <v/>
          </cell>
          <cell r="CM181" t="str">
            <v/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 t="str">
            <v/>
          </cell>
          <cell r="CY181" t="str">
            <v/>
          </cell>
          <cell r="CZ181" t="str">
            <v/>
          </cell>
        </row>
        <row r="182">
          <cell r="CJ182" t="str">
            <v>TG100</v>
          </cell>
          <cell r="CK182">
            <v>87050</v>
          </cell>
          <cell r="CL182">
            <v>70380</v>
          </cell>
          <cell r="CM182">
            <v>-19.149913842619185</v>
          </cell>
          <cell r="CN182">
            <v>12</v>
          </cell>
          <cell r="CO182">
            <v>0</v>
          </cell>
          <cell r="CP182">
            <v>0</v>
          </cell>
          <cell r="CQ182">
            <v>2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1</v>
          </cell>
          <cell r="CW182">
            <v>0</v>
          </cell>
          <cell r="CX182" t="str">
            <v>http://ipmatika.ru/upload/iblock/b25/TG100.jpg</v>
          </cell>
          <cell r="CY182" t="str">
            <v>https://ipmatika.kz/products/voip-gsm/yeastar-tg100/</v>
          </cell>
          <cell r="CZ182" t="str">
            <v>EOL</v>
          </cell>
        </row>
        <row r="183">
          <cell r="CJ183" t="str">
            <v>TG1600/16</v>
          </cell>
          <cell r="CK183">
            <v>1234780</v>
          </cell>
          <cell r="CL183">
            <v>1015520</v>
          </cell>
          <cell r="CM183">
            <v>-17.757009345794387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 t="str">
            <v/>
          </cell>
          <cell r="CY183" t="str">
            <v>https://ipmatika.kz/products/voip-gsm/yeastar-tg1600-16/</v>
          </cell>
          <cell r="CZ183" t="str">
            <v>EOL</v>
          </cell>
        </row>
        <row r="184">
          <cell r="CJ184" t="str">
            <v>TG1600</v>
          </cell>
          <cell r="CK184" t="str">
            <v/>
          </cell>
          <cell r="CL184" t="str">
            <v/>
          </cell>
          <cell r="CM184" t="str">
            <v/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 t="str">
            <v/>
          </cell>
          <cell r="CY184" t="str">
            <v/>
          </cell>
          <cell r="CZ184" t="str">
            <v/>
          </cell>
        </row>
        <row r="185">
          <cell r="CJ185" t="str">
            <v>TG200</v>
          </cell>
          <cell r="CK185">
            <v>174710</v>
          </cell>
          <cell r="CL185">
            <v>142620</v>
          </cell>
          <cell r="CM185">
            <v>-18.367580562074295</v>
          </cell>
          <cell r="CN185">
            <v>2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23</v>
          </cell>
          <cell r="CW185">
            <v>0</v>
          </cell>
          <cell r="CX185" t="str">
            <v>http://ipmatika.ru/upload/iblock/826/TG200-front.png</v>
          </cell>
          <cell r="CY185" t="str">
            <v>https://ipmatika.kz/products/voip-gsm/yeastar-tg200/</v>
          </cell>
          <cell r="CZ185" t="str">
            <v>EOL</v>
          </cell>
        </row>
        <row r="186">
          <cell r="CJ186" t="str">
            <v>TG400</v>
          </cell>
          <cell r="CK186">
            <v>330290</v>
          </cell>
          <cell r="CL186">
            <v>269180</v>
          </cell>
          <cell r="CM186">
            <v>-18.501922552908056</v>
          </cell>
          <cell r="CN186">
            <v>0</v>
          </cell>
          <cell r="CO186">
            <v>1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 t="str">
            <v>http://ipmatika.ru/upload/iblock/3b1/TG400-front.png</v>
          </cell>
          <cell r="CY186" t="str">
            <v>https://ipmatika.kz/products/voip-gsm/yeastar-tg400/</v>
          </cell>
          <cell r="CZ186" t="str">
            <v>EOL</v>
          </cell>
        </row>
        <row r="187">
          <cell r="CJ187" t="str">
            <v>TG800</v>
          </cell>
          <cell r="CK187">
            <v>598250</v>
          </cell>
          <cell r="CL187">
            <v>487120</v>
          </cell>
          <cell r="CM187">
            <v>-18.575846218136235</v>
          </cell>
          <cell r="CN187">
            <v>1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 t="str">
            <v>http://ipmatika.ru/upload/iblock/4bd/TG800-front.png</v>
          </cell>
          <cell r="CY187" t="str">
            <v>https://ipmatika.kz/products/voip-gsm/yeastar-tg800/</v>
          </cell>
          <cell r="CZ187" t="str">
            <v>EOL</v>
          </cell>
        </row>
        <row r="188">
          <cell r="CJ188" t="str">
            <v>Шлюзы</v>
          </cell>
          <cell r="CK188" t="str">
            <v/>
          </cell>
          <cell r="CL188" t="str">
            <v/>
          </cell>
          <cell r="CM188" t="str">
            <v/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/>
          </cell>
          <cell r="CY188" t="str">
            <v/>
          </cell>
          <cell r="CZ188" t="str">
            <v/>
          </cell>
        </row>
        <row r="189">
          <cell r="CJ189" t="str">
            <v>PSTN</v>
          </cell>
          <cell r="CK189" t="str">
            <v/>
          </cell>
          <cell r="CL189" t="str">
            <v/>
          </cell>
          <cell r="CM189" t="str">
            <v/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/>
          </cell>
          <cell r="CY189" t="str">
            <v/>
          </cell>
          <cell r="CZ189" t="str">
            <v/>
          </cell>
        </row>
        <row r="190">
          <cell r="CJ190" t="str">
            <v>3001</v>
          </cell>
          <cell r="CK190">
            <v>18700</v>
          </cell>
          <cell r="CL190" t="str">
            <v/>
          </cell>
          <cell r="CM190" t="str">
            <v/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4</v>
          </cell>
          <cell r="CV190">
            <v>3</v>
          </cell>
          <cell r="CW190">
            <v>0</v>
          </cell>
          <cell r="CX190" t="str">
            <v/>
          </cell>
          <cell r="CY190" t="str">
            <v/>
          </cell>
          <cell r="CZ190" t="str">
            <v/>
          </cell>
        </row>
        <row r="191">
          <cell r="CJ191" t="str">
            <v>3101</v>
          </cell>
          <cell r="CK191">
            <v>23100</v>
          </cell>
          <cell r="CL191" t="str">
            <v/>
          </cell>
          <cell r="CM191" t="str">
            <v/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 t="str">
            <v/>
          </cell>
          <cell r="CY191" t="str">
            <v/>
          </cell>
          <cell r="CZ191" t="str">
            <v/>
          </cell>
        </row>
        <row r="192">
          <cell r="CJ192" t="str">
            <v>6080</v>
          </cell>
          <cell r="CK192" t="str">
            <v/>
          </cell>
          <cell r="CL192" t="str">
            <v/>
          </cell>
          <cell r="CM192" t="str">
            <v/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 t="str">
            <v/>
          </cell>
          <cell r="CY192" t="str">
            <v/>
          </cell>
          <cell r="CZ192" t="str">
            <v/>
          </cell>
        </row>
        <row r="193">
          <cell r="CJ193" t="str">
            <v>VoIP-шлюзы ISDN</v>
          </cell>
          <cell r="CK193" t="str">
            <v/>
          </cell>
          <cell r="CL193" t="str">
            <v/>
          </cell>
          <cell r="CM193" t="str">
            <v/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 t="str">
            <v/>
          </cell>
          <cell r="CY193" t="str">
            <v/>
          </cell>
          <cell r="CZ193" t="str">
            <v/>
          </cell>
        </row>
        <row r="194">
          <cell r="CJ194" t="str">
            <v>IGW1E1</v>
          </cell>
          <cell r="CK194">
            <v>397100</v>
          </cell>
          <cell r="CL194">
            <v>235400</v>
          </cell>
          <cell r="CM194">
            <v>-40.720221606648202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11</v>
          </cell>
          <cell r="CV194">
            <v>0</v>
          </cell>
          <cell r="CW194">
            <v>0</v>
          </cell>
          <cell r="CX194" t="str">
            <v/>
          </cell>
          <cell r="CY194" t="str">
            <v>https://www.ipmatika.kz/products/voip-isdn/ipmatika-igw1E1/</v>
          </cell>
          <cell r="CZ194" t="str">
            <v/>
          </cell>
        </row>
        <row r="195">
          <cell r="CJ195" t="str">
            <v>IGW2E1</v>
          </cell>
          <cell r="CK195">
            <v>630300</v>
          </cell>
          <cell r="CL195">
            <v>374000</v>
          </cell>
          <cell r="CM195">
            <v>-40.663176265270508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8</v>
          </cell>
          <cell r="CV195">
            <v>3</v>
          </cell>
          <cell r="CW195">
            <v>5</v>
          </cell>
          <cell r="CX195" t="str">
            <v/>
          </cell>
          <cell r="CY195" t="str">
            <v>https://www.ipmatika.kz/products/voip-isdn/ipmatika-igw2E1/</v>
          </cell>
          <cell r="CZ195" t="str">
            <v/>
          </cell>
        </row>
        <row r="196">
          <cell r="CJ196" t="str">
            <v>TB400</v>
          </cell>
          <cell r="CK196">
            <v>349590</v>
          </cell>
          <cell r="CL196">
            <v>262210</v>
          </cell>
          <cell r="CM196">
            <v>-24.994994135987866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 t="str">
            <v>http://ipmatika.ru/upload/iblock/4fc/TB400-front.png</v>
          </cell>
          <cell r="CY196" t="str">
            <v>https://ipmatika.kz/products/voip-isdn/yeastar-tb400/</v>
          </cell>
          <cell r="CZ196" t="str">
            <v/>
          </cell>
        </row>
        <row r="197">
          <cell r="CJ197" t="str">
            <v>TE100</v>
          </cell>
          <cell r="CK197">
            <v>474070</v>
          </cell>
          <cell r="CL197">
            <v>368850</v>
          </cell>
          <cell r="CM197">
            <v>-22.195034488577633</v>
          </cell>
          <cell r="CN197">
            <v>0</v>
          </cell>
          <cell r="CO197">
            <v>0</v>
          </cell>
          <cell r="CP197">
            <v>0</v>
          </cell>
          <cell r="CQ197">
            <v>1</v>
          </cell>
          <cell r="CR197">
            <v>1</v>
          </cell>
          <cell r="CS197">
            <v>0</v>
          </cell>
          <cell r="CT197">
            <v>0</v>
          </cell>
          <cell r="CU197">
            <v>18</v>
          </cell>
          <cell r="CV197">
            <v>0</v>
          </cell>
          <cell r="CW197">
            <v>0</v>
          </cell>
          <cell r="CX197" t="str">
            <v>http://ipmatika.ru/upload/iblock/e09/TE100-front.png</v>
          </cell>
          <cell r="CY197" t="str">
            <v>https://ipmatika.kz/products/voip-isdn/yeastar-te100/</v>
          </cell>
          <cell r="CZ197" t="str">
            <v/>
          </cell>
        </row>
        <row r="198">
          <cell r="CJ198" t="str">
            <v>TE200</v>
          </cell>
          <cell r="CK198">
            <v>786230</v>
          </cell>
          <cell r="CL198">
            <v>611520</v>
          </cell>
          <cell r="CM198">
            <v>-22.221232972539838</v>
          </cell>
          <cell r="CN198">
            <v>1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8</v>
          </cell>
          <cell r="CV198">
            <v>5</v>
          </cell>
          <cell r="CW198">
            <v>0</v>
          </cell>
          <cell r="CX198" t="str">
            <v>http://ipmatika.ru/upload/iblock/9a0/TE200-front.png</v>
          </cell>
          <cell r="CY198" t="str">
            <v>https://ipmatika.kz/products/voip-isdn/yeastar-te200/</v>
          </cell>
          <cell r="CZ198" t="str">
            <v/>
          </cell>
        </row>
        <row r="199">
          <cell r="CJ199" t="str">
            <v>VoIP-шлюзы LTE</v>
          </cell>
          <cell r="CK199" t="str">
            <v/>
          </cell>
          <cell r="CL199" t="str">
            <v/>
          </cell>
          <cell r="CM199" t="str">
            <v/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 t="str">
            <v/>
          </cell>
          <cell r="CY199" t="str">
            <v/>
          </cell>
          <cell r="CZ199" t="str">
            <v/>
          </cell>
        </row>
        <row r="200">
          <cell r="CJ200" t="str">
            <v>TG200L</v>
          </cell>
          <cell r="CK200">
            <v>359700</v>
          </cell>
          <cell r="CL200" t="str">
            <v/>
          </cell>
          <cell r="CM200" t="str">
            <v/>
          </cell>
          <cell r="CN200">
            <v>1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1</v>
          </cell>
          <cell r="CV200">
            <v>1</v>
          </cell>
          <cell r="CW200">
            <v>10</v>
          </cell>
          <cell r="CX200" t="str">
            <v>http://ipmatika.ru/upload/iblock/450/cusv1mnchpl0i1dodzi7hcudy7hcv350/TG200_Front.png</v>
          </cell>
          <cell r="CY200" t="str">
            <v>https://www.ipmatika.kz/products/lte-shlyuzy/yeastar-tg200l/</v>
          </cell>
          <cell r="CZ200" t="str">
            <v/>
          </cell>
        </row>
        <row r="201">
          <cell r="CJ201" t="str">
            <v>TG400L</v>
          </cell>
          <cell r="CK201">
            <v>694650</v>
          </cell>
          <cell r="CL201" t="str">
            <v/>
          </cell>
          <cell r="CM201" t="str">
            <v/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3</v>
          </cell>
          <cell r="CV201">
            <v>0</v>
          </cell>
          <cell r="CW201">
            <v>5</v>
          </cell>
          <cell r="CX201" t="str">
            <v>http://ipmatika.ru/upload/iblock/916/824e00pjp5dfrc3dicaezjrtwugzvdm3/TG400_Front.png</v>
          </cell>
          <cell r="CY201" t="str">
            <v>https://www.ipmatika.kz/products/lte-shlyuzy/yeastar-tg400l/</v>
          </cell>
          <cell r="CZ201" t="str">
            <v/>
          </cell>
        </row>
        <row r="202">
          <cell r="CJ202" t="str">
            <v>TG800L</v>
          </cell>
          <cell r="CK202">
            <v>1287000</v>
          </cell>
          <cell r="CL202" t="str">
            <v/>
          </cell>
          <cell r="CM202" t="str">
            <v/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4</v>
          </cell>
          <cell r="CV202">
            <v>1</v>
          </cell>
          <cell r="CW202">
            <v>0</v>
          </cell>
          <cell r="CX202" t="str">
            <v>http://ipmatika.ru/upload/iblock/7f0/ivovbnzkmmtj5regysud4tahyenzm5lp/TG800_Front.png</v>
          </cell>
          <cell r="CY202" t="str">
            <v>https://www.ipmatika.kz/products/lte-shlyuzy/yeastar-tg800l/</v>
          </cell>
          <cell r="CZ202" t="str">
            <v/>
          </cell>
        </row>
        <row r="203">
          <cell r="CJ203" t="str">
            <v>Модули ПО для IP-АТС серии S</v>
          </cell>
          <cell r="CK203" t="str">
            <v/>
          </cell>
          <cell r="CL203" t="str">
            <v/>
          </cell>
          <cell r="CM203" t="str">
            <v/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 t="str">
            <v/>
          </cell>
          <cell r="CY203" t="str">
            <v/>
          </cell>
          <cell r="CZ203" t="str">
            <v/>
          </cell>
        </row>
        <row r="204">
          <cell r="CJ204" t="str">
            <v>YBMS100</v>
          </cell>
          <cell r="CK204">
            <v>179850</v>
          </cell>
          <cell r="CL204">
            <v>135300</v>
          </cell>
          <cell r="CM204">
            <v>-24.77064220183486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 t="str">
            <v/>
          </cell>
          <cell r="CY204" t="str">
            <v/>
          </cell>
          <cell r="CZ204" t="str">
            <v/>
          </cell>
        </row>
        <row r="205">
          <cell r="CJ205" t="str">
            <v>YBMS20</v>
          </cell>
          <cell r="CK205">
            <v>57200</v>
          </cell>
          <cell r="CL205">
            <v>42900</v>
          </cell>
          <cell r="CM205">
            <v>-25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 t="str">
            <v/>
          </cell>
          <cell r="CY205" t="str">
            <v/>
          </cell>
          <cell r="CZ205" t="str">
            <v/>
          </cell>
        </row>
        <row r="206">
          <cell r="CJ206" t="str">
            <v>YBMS300</v>
          </cell>
          <cell r="CK206">
            <v>316800</v>
          </cell>
          <cell r="CL206">
            <v>237600</v>
          </cell>
          <cell r="CM206">
            <v>-25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 t="str">
            <v/>
          </cell>
          <cell r="CY206" t="str">
            <v/>
          </cell>
          <cell r="CZ206" t="str">
            <v/>
          </cell>
        </row>
        <row r="207">
          <cell r="CJ207" t="str">
            <v>YBMS50</v>
          </cell>
          <cell r="CK207">
            <v>71500</v>
          </cell>
          <cell r="CL207">
            <v>53900</v>
          </cell>
          <cell r="CM207">
            <v>-24.615384615384613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 t="str">
            <v/>
          </cell>
          <cell r="CY207" t="str">
            <v/>
          </cell>
          <cell r="CZ207" t="str">
            <v/>
          </cell>
        </row>
        <row r="208">
          <cell r="CJ208" t="str">
            <v>YHMS100</v>
          </cell>
          <cell r="CK208">
            <v>345400</v>
          </cell>
          <cell r="CL208">
            <v>259050</v>
          </cell>
          <cell r="CM208">
            <v>-25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 t="str">
            <v/>
          </cell>
          <cell r="CY208" t="str">
            <v/>
          </cell>
          <cell r="CZ208" t="str">
            <v/>
          </cell>
        </row>
        <row r="209">
          <cell r="CJ209" t="str">
            <v>YHMS20</v>
          </cell>
          <cell r="CK209">
            <v>92950</v>
          </cell>
          <cell r="CL209">
            <v>69850</v>
          </cell>
          <cell r="CM209">
            <v>-24.852071005917153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 t="str">
            <v/>
          </cell>
          <cell r="CY209" t="str">
            <v/>
          </cell>
          <cell r="CZ209" t="str">
            <v/>
          </cell>
        </row>
        <row r="210">
          <cell r="CJ210" t="str">
            <v>YHMS300</v>
          </cell>
          <cell r="CK210">
            <v>575850</v>
          </cell>
          <cell r="CL210">
            <v>432300</v>
          </cell>
          <cell r="CM210">
            <v>-24.928366762177646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 t="str">
            <v/>
          </cell>
          <cell r="CY210" t="str">
            <v/>
          </cell>
          <cell r="CZ210" t="str">
            <v/>
          </cell>
        </row>
        <row r="211">
          <cell r="CJ211" t="str">
            <v>YHMS50</v>
          </cell>
          <cell r="CK211">
            <v>266200</v>
          </cell>
          <cell r="CL211">
            <v>199650</v>
          </cell>
          <cell r="CM211">
            <v>-25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 t="str">
            <v/>
          </cell>
          <cell r="CY211" t="str">
            <v/>
          </cell>
          <cell r="CZ211" t="str">
            <v/>
          </cell>
        </row>
        <row r="212">
          <cell r="CJ212" t="str">
            <v>Модули расширения</v>
          </cell>
          <cell r="CK212" t="str">
            <v/>
          </cell>
          <cell r="CL212" t="str">
            <v/>
          </cell>
          <cell r="CM212" t="str">
            <v/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 t="str">
            <v/>
          </cell>
          <cell r="CY212" t="str">
            <v/>
          </cell>
          <cell r="CZ212" t="str">
            <v/>
          </cell>
        </row>
        <row r="213">
          <cell r="CJ213" t="str">
            <v>B2</v>
          </cell>
          <cell r="CK213">
            <v>110200</v>
          </cell>
          <cell r="CL213">
            <v>82110</v>
          </cell>
          <cell r="CM213">
            <v>-25.490018148820326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 t="str">
            <v>http://ipmatika.ru/upload/iblock/22d/bri.jpg</v>
          </cell>
          <cell r="CY213" t="str">
            <v>https://www.ipmatika.kz/products/pbx-module/yeastar-b2/</v>
          </cell>
          <cell r="CZ213" t="str">
            <v/>
          </cell>
        </row>
        <row r="214">
          <cell r="CJ214" t="str">
            <v>D30 Card</v>
          </cell>
          <cell r="CK214">
            <v>163350</v>
          </cell>
          <cell r="CL214">
            <v>122650</v>
          </cell>
          <cell r="CM214">
            <v>-24.915824915824913</v>
          </cell>
          <cell r="CN214">
            <v>3</v>
          </cell>
          <cell r="CO214">
            <v>0</v>
          </cell>
          <cell r="CP214">
            <v>0</v>
          </cell>
          <cell r="CQ214">
            <v>2</v>
          </cell>
          <cell r="CR214">
            <v>1</v>
          </cell>
          <cell r="CS214">
            <v>0</v>
          </cell>
          <cell r="CT214">
            <v>0</v>
          </cell>
          <cell r="CU214">
            <v>16</v>
          </cell>
          <cell r="CV214">
            <v>8</v>
          </cell>
          <cell r="CW214">
            <v>0</v>
          </cell>
          <cell r="CX214" t="str">
            <v/>
          </cell>
          <cell r="CY214" t="str">
            <v>https://www.ipmatika.kz/products/pbx-module/yeastar-d30/</v>
          </cell>
          <cell r="CZ214" t="str">
            <v/>
          </cell>
        </row>
        <row r="215">
          <cell r="CJ215" t="str">
            <v>EX08</v>
          </cell>
          <cell r="CK215">
            <v>56100</v>
          </cell>
          <cell r="CL215">
            <v>42350</v>
          </cell>
          <cell r="CM215">
            <v>-24.509803921568633</v>
          </cell>
          <cell r="CN215">
            <v>2</v>
          </cell>
          <cell r="CO215">
            <v>0</v>
          </cell>
          <cell r="CP215">
            <v>0</v>
          </cell>
          <cell r="CQ215">
            <v>2</v>
          </cell>
          <cell r="CR215">
            <v>0</v>
          </cell>
          <cell r="CS215">
            <v>0</v>
          </cell>
          <cell r="CT215">
            <v>0</v>
          </cell>
          <cell r="CU215">
            <v>50</v>
          </cell>
          <cell r="CV215">
            <v>7</v>
          </cell>
          <cell r="CW215">
            <v>0</v>
          </cell>
          <cell r="CX215" t="str">
            <v>http://ipmatika.ru/upload/iblock/ae7/ex08.jpg</v>
          </cell>
          <cell r="CY215" t="str">
            <v>https://www.ipmatika.kz/products/pbx-module/yeastar-ex08/</v>
          </cell>
          <cell r="CZ215" t="str">
            <v/>
          </cell>
        </row>
        <row r="216">
          <cell r="CJ216" t="str">
            <v>EX30</v>
          </cell>
          <cell r="CK216">
            <v>486200</v>
          </cell>
          <cell r="CL216">
            <v>364650</v>
          </cell>
          <cell r="CM216">
            <v>-25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8</v>
          </cell>
          <cell r="CV216">
            <v>5</v>
          </cell>
          <cell r="CW216">
            <v>0</v>
          </cell>
          <cell r="CX216" t="str">
            <v>http://ipmatika.ru/upload/iblock/a51/ex30.jpg</v>
          </cell>
          <cell r="CY216" t="str">
            <v>https://www.ipmatika.kz/products/pbx-module/yeastar-ex30/</v>
          </cell>
          <cell r="CZ216" t="str">
            <v/>
          </cell>
        </row>
        <row r="217">
          <cell r="CJ217" t="str">
            <v>GSM</v>
          </cell>
          <cell r="CK217">
            <v>95150</v>
          </cell>
          <cell r="CL217">
            <v>71500</v>
          </cell>
          <cell r="CM217">
            <v>-24.855491329479776</v>
          </cell>
          <cell r="CN217">
            <v>5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20</v>
          </cell>
          <cell r="CV217">
            <v>2</v>
          </cell>
          <cell r="CW217">
            <v>0</v>
          </cell>
          <cell r="CX217" t="str">
            <v>http://ipmatika.ru/upload/iblock/c62/Modul1_01.jpg</v>
          </cell>
          <cell r="CY217" t="str">
            <v>https://www.ipmatika.kz/products/pbx-module/yeastar-gsm/</v>
          </cell>
          <cell r="CZ217" t="str">
            <v/>
          </cell>
        </row>
        <row r="218">
          <cell r="CJ218" t="str">
            <v>LTE</v>
          </cell>
          <cell r="CK218">
            <v>219450</v>
          </cell>
          <cell r="CL218">
            <v>165000</v>
          </cell>
          <cell r="CM218">
            <v>-24.812030075187977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5</v>
          </cell>
          <cell r="CV218">
            <v>0</v>
          </cell>
          <cell r="CW218">
            <v>5</v>
          </cell>
          <cell r="CX218" t="str">
            <v>http://ipmatika.ru/upload/iblock/7d9/4G_Module_User_Guide_en.jpg</v>
          </cell>
          <cell r="CY218" t="str">
            <v>https://www.ipmatika.kz/products/pbx-module/yeastar-lte/</v>
          </cell>
          <cell r="CZ218" t="str">
            <v/>
          </cell>
        </row>
        <row r="219">
          <cell r="CJ219" t="str">
            <v>O2</v>
          </cell>
          <cell r="CK219">
            <v>64900</v>
          </cell>
          <cell r="CL219">
            <v>48950</v>
          </cell>
          <cell r="CM219">
            <v>-24.576271186440678</v>
          </cell>
          <cell r="CN219">
            <v>4</v>
          </cell>
          <cell r="CO219">
            <v>0</v>
          </cell>
          <cell r="CP219">
            <v>0</v>
          </cell>
          <cell r="CQ219">
            <v>2</v>
          </cell>
          <cell r="CR219">
            <v>0</v>
          </cell>
          <cell r="CS219">
            <v>0</v>
          </cell>
          <cell r="CT219">
            <v>0</v>
          </cell>
          <cell r="CU219">
            <v>1</v>
          </cell>
          <cell r="CV219">
            <v>17</v>
          </cell>
          <cell r="CW219" t="str">
            <v>50+</v>
          </cell>
          <cell r="CX219" t="str">
            <v>http://ipmatika.ru/upload/iblock/d12/o2.jpg</v>
          </cell>
          <cell r="CY219" t="str">
            <v>https://www.ipmatika.kz/products/pbx-module/yeastar-o2/</v>
          </cell>
          <cell r="CZ219" t="str">
            <v/>
          </cell>
        </row>
        <row r="220">
          <cell r="CJ220" t="str">
            <v>S2</v>
          </cell>
          <cell r="CK220">
            <v>57750</v>
          </cell>
          <cell r="CL220">
            <v>43450</v>
          </cell>
          <cell r="CM220">
            <v>-24.761904761904759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 t="str">
            <v>50+</v>
          </cell>
          <cell r="CV220">
            <v>5</v>
          </cell>
          <cell r="CW220">
            <v>0</v>
          </cell>
          <cell r="CX220" t="str">
            <v>http://ipmatika.ru/upload/iblock/11f/s2.jpg</v>
          </cell>
          <cell r="CY220" t="str">
            <v>https://www.ipmatika.kz/products/pbx-module/yeastar-s2/</v>
          </cell>
          <cell r="CZ220" t="str">
            <v/>
          </cell>
        </row>
        <row r="221">
          <cell r="CJ221" t="str">
            <v>SO</v>
          </cell>
          <cell r="CK221">
            <v>67100</v>
          </cell>
          <cell r="CL221">
            <v>50600</v>
          </cell>
          <cell r="CM221">
            <v>-24.590163934426229</v>
          </cell>
          <cell r="CN221">
            <v>0</v>
          </cell>
          <cell r="CO221">
            <v>0</v>
          </cell>
          <cell r="CP221">
            <v>0</v>
          </cell>
          <cell r="CQ221">
            <v>1</v>
          </cell>
          <cell r="CR221">
            <v>0</v>
          </cell>
          <cell r="CS221">
            <v>0</v>
          </cell>
          <cell r="CT221">
            <v>0</v>
          </cell>
          <cell r="CU221">
            <v>16</v>
          </cell>
          <cell r="CV221">
            <v>0</v>
          </cell>
          <cell r="CW221">
            <v>0</v>
          </cell>
          <cell r="CX221" t="str">
            <v>http://ipmatika.ru/upload/iblock/664/so.jpg</v>
          </cell>
          <cell r="CY221" t="str">
            <v>https://www.ipmatika.kz/products/pbx-module/yeastar-so/</v>
          </cell>
          <cell r="CZ221" t="str">
            <v/>
          </cell>
        </row>
        <row r="222">
          <cell r="CJ222" t="str">
            <v>UMTS</v>
          </cell>
          <cell r="CK222">
            <v>154050</v>
          </cell>
          <cell r="CL222">
            <v>115560</v>
          </cell>
          <cell r="CM222">
            <v>-24.985394352482956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13</v>
          </cell>
          <cell r="CV222">
            <v>0</v>
          </cell>
          <cell r="CW222">
            <v>0</v>
          </cell>
          <cell r="CX222" t="str">
            <v/>
          </cell>
          <cell r="CY222" t="str">
            <v>https://www.ipmatika.kz/products/pbx-module/yeastar-umts/</v>
          </cell>
          <cell r="CZ222" t="str">
            <v/>
          </cell>
        </row>
        <row r="223">
          <cell r="CJ223" t="str">
            <v>SIP-колонки</v>
          </cell>
          <cell r="CK223" t="str">
            <v/>
          </cell>
          <cell r="CL223" t="str">
            <v/>
          </cell>
          <cell r="CM223" t="str">
            <v/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 t="str">
            <v/>
          </cell>
          <cell r="CY223" t="str">
            <v/>
          </cell>
          <cell r="CZ223" t="str">
            <v/>
          </cell>
        </row>
        <row r="224">
          <cell r="CJ224" t="str">
            <v>SIP-колонки Fanvil</v>
          </cell>
          <cell r="CK224">
            <v>0</v>
          </cell>
          <cell r="CL224">
            <v>0</v>
          </cell>
          <cell r="CM224" t="str">
            <v/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 t="str">
            <v/>
          </cell>
          <cell r="CY224" t="str">
            <v/>
          </cell>
          <cell r="CZ224" t="str">
            <v/>
          </cell>
        </row>
        <row r="225">
          <cell r="CJ225" t="str">
            <v>A201</v>
          </cell>
          <cell r="CK225">
            <v>88240</v>
          </cell>
          <cell r="CL225">
            <v>70594.7</v>
          </cell>
          <cell r="CM225">
            <v>-19.996940163191297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13</v>
          </cell>
          <cell r="CV225">
            <v>0</v>
          </cell>
          <cell r="CW225">
            <v>0</v>
          </cell>
          <cell r="CX225" t="str">
            <v>http://ipmatika.ru/upload/iblock/369/us90xwa4i1z84hximvx6p2jxvd4v0rl9/A201_%281%29.png</v>
          </cell>
          <cell r="CY225" t="str">
            <v>https://ipmatika.kz/products/sip-opoveshchenie/Fanvil-A201/</v>
          </cell>
          <cell r="CZ225" t="str">
            <v/>
          </cell>
        </row>
        <row r="226">
          <cell r="CJ226" t="str">
            <v>A212W</v>
          </cell>
          <cell r="CK226">
            <v>110310</v>
          </cell>
          <cell r="CL226">
            <v>88251.35</v>
          </cell>
          <cell r="CM226">
            <v>-19.996963103979695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50</v>
          </cell>
          <cell r="CV226">
            <v>0</v>
          </cell>
          <cell r="CW226">
            <v>0</v>
          </cell>
          <cell r="CX226" t="str">
            <v/>
          </cell>
          <cell r="CY226" t="str">
            <v>https://ipmatika.kz/products/sip-opoveshchenie/Fanvil-A212/</v>
          </cell>
          <cell r="CZ226" t="str">
            <v/>
          </cell>
        </row>
        <row r="227">
          <cell r="CJ227" t="str">
            <v>A212B</v>
          </cell>
          <cell r="CK227">
            <v>110310</v>
          </cell>
          <cell r="CL227">
            <v>88251.35</v>
          </cell>
          <cell r="CM227">
            <v>-19.996963103979695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32</v>
          </cell>
          <cell r="CV227">
            <v>0</v>
          </cell>
          <cell r="CW227">
            <v>0</v>
          </cell>
          <cell r="CX227" t="str">
            <v/>
          </cell>
          <cell r="CY227" t="str">
            <v>https://ipmatika.kz/products/sip-opoveshchenie/Fanvil-A212/</v>
          </cell>
          <cell r="CZ227" t="str">
            <v/>
          </cell>
        </row>
        <row r="228">
          <cell r="CJ228" t="str">
            <v>A233</v>
          </cell>
          <cell r="CK228">
            <v>155730</v>
          </cell>
          <cell r="CL228">
            <v>124585.44999999998</v>
          </cell>
          <cell r="CM228">
            <v>-19.999068901303545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17</v>
          </cell>
          <cell r="CW228">
            <v>0</v>
          </cell>
          <cell r="CX228" t="str">
            <v>http://ipmatika.ru/upload/iblock/74a/m78qisu8wmsn4k2fnmdbm0dzirh69ufz/A233_%281%29.png</v>
          </cell>
          <cell r="CY228" t="str">
            <v>https://ipmatika.kz/products/sip-opoveshchenie/Fanvil-A233/</v>
          </cell>
          <cell r="CZ228" t="str">
            <v/>
          </cell>
        </row>
        <row r="229">
          <cell r="CJ229" t="str">
            <v>FH-S01</v>
          </cell>
          <cell r="CK229">
            <v>142750</v>
          </cell>
          <cell r="CL229">
            <v>114201.99999999997</v>
          </cell>
          <cell r="CM229">
            <v>-19.998598949211939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13</v>
          </cell>
          <cell r="CV229">
            <v>0</v>
          </cell>
          <cell r="CW229">
            <v>0</v>
          </cell>
          <cell r="CX229" t="str">
            <v>http://ipmatika.ru/upload/iblock/707/shkcsb7rn0aoyxh3tffe1gg5pnrtr1v4/1627f606h0.png</v>
          </cell>
          <cell r="CY229" t="str">
            <v>https://ipmatika.kz/products/sip-opoveshchenie/Fanvil-FH-S01/</v>
          </cell>
          <cell r="CZ229" t="str">
            <v/>
          </cell>
        </row>
        <row r="230">
          <cell r="CJ230" t="str">
            <v>SIP-колонки JR</v>
          </cell>
          <cell r="CK230" t="str">
            <v/>
          </cell>
          <cell r="CL230" t="str">
            <v/>
          </cell>
          <cell r="CM230" t="str">
            <v/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 t="str">
            <v/>
          </cell>
          <cell r="CY230" t="str">
            <v/>
          </cell>
          <cell r="CZ230" t="str">
            <v/>
          </cell>
        </row>
        <row r="231">
          <cell r="CJ231" t="str">
            <v>JRSP-SIP-01</v>
          </cell>
          <cell r="CK231">
            <v>258500</v>
          </cell>
          <cell r="CL231" t="str">
            <v/>
          </cell>
          <cell r="CM231" t="str">
            <v/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 t="str">
            <v>http://ipmatika.ru/upload/iblock/8d6/khlp4nx2u16zu3wj777nz3jxing42yc2/2.png</v>
          </cell>
          <cell r="CY231" t="str">
            <v>https://ipmatika.kz/products/sip-opoveshchenie/jrsp-sip-01/</v>
          </cell>
          <cell r="CZ231" t="str">
            <v>NEW. Под заказ</v>
          </cell>
        </row>
        <row r="232">
          <cell r="CJ232" t="str">
            <v>SIP-телефоны</v>
          </cell>
          <cell r="CK232" t="str">
            <v/>
          </cell>
          <cell r="CL232" t="str">
            <v/>
          </cell>
          <cell r="CM232" t="str">
            <v/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 t="str">
            <v/>
          </cell>
          <cell r="CY232" t="str">
            <v/>
          </cell>
          <cell r="CZ232" t="str">
            <v/>
          </cell>
        </row>
        <row r="233">
          <cell r="CJ233" t="str">
            <v>DECT-системы микросотовые Yealink</v>
          </cell>
          <cell r="CK233" t="str">
            <v/>
          </cell>
          <cell r="CL233" t="str">
            <v/>
          </cell>
          <cell r="CM233" t="str">
            <v/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 t="str">
            <v/>
          </cell>
          <cell r="CY233" t="str">
            <v/>
          </cell>
          <cell r="CZ233" t="str">
            <v/>
          </cell>
        </row>
        <row r="234">
          <cell r="CJ234" t="str">
            <v>Deployment ToolKit E2</v>
          </cell>
          <cell r="CK234">
            <v>457080</v>
          </cell>
          <cell r="CL234" t="str">
            <v/>
          </cell>
          <cell r="CM234" t="str">
            <v/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1</v>
          </cell>
          <cell r="CV234">
            <v>1</v>
          </cell>
          <cell r="CW234">
            <v>0</v>
          </cell>
          <cell r="CX234" t="str">
            <v/>
          </cell>
          <cell r="CY234" t="str">
            <v>https://ipmatika.kz/products/dect/yealink-deployment-toolkit-2/</v>
          </cell>
          <cell r="CZ234" t="str">
            <v>Под заказ</v>
          </cell>
        </row>
        <row r="235">
          <cell r="CJ235" t="str">
            <v>W75 mini MC</v>
          </cell>
          <cell r="CK235">
            <v>106940</v>
          </cell>
          <cell r="CL235">
            <v>74860</v>
          </cell>
          <cell r="CM235">
            <v>-29.998129792406957</v>
          </cell>
          <cell r="CN235">
            <v>3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 t="str">
            <v>50+</v>
          </cell>
          <cell r="CV235">
            <v>3</v>
          </cell>
          <cell r="CW235">
            <v>1</v>
          </cell>
          <cell r="CX235" t="str">
            <v>http://ipmatika.ru/upload/iblock/f51/1i1sdcouvk2aw082o08ckhaxt61swiam/W75_01.jpg</v>
          </cell>
          <cell r="CY235" t="str">
            <v>https://ipmatika.kz/products/dect/yealink-w75-mini-mc/</v>
          </cell>
          <cell r="CZ235" t="str">
            <v/>
          </cell>
        </row>
        <row r="236">
          <cell r="CJ236" t="str">
            <v>W80B-updated</v>
          </cell>
          <cell r="CK236">
            <v>206970</v>
          </cell>
          <cell r="CL236">
            <v>153150</v>
          </cell>
          <cell r="CM236">
            <v>-26.003768662124941</v>
          </cell>
          <cell r="CN236">
            <v>1</v>
          </cell>
          <cell r="CO236">
            <v>30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7</v>
          </cell>
          <cell r="CW236">
            <v>0</v>
          </cell>
          <cell r="CX236" t="str">
            <v/>
          </cell>
          <cell r="CY236" t="str">
            <v>https://ipmatika.kz/products/dect/yealink-w80b-updated/</v>
          </cell>
          <cell r="CZ236" t="str">
            <v/>
          </cell>
        </row>
        <row r="237">
          <cell r="CJ237" t="str">
            <v>W80DM</v>
          </cell>
          <cell r="CK237">
            <v>206970</v>
          </cell>
          <cell r="CL237">
            <v>153150</v>
          </cell>
          <cell r="CM237">
            <v>-26.003768662124941</v>
          </cell>
          <cell r="CN237">
            <v>2</v>
          </cell>
          <cell r="CO237">
            <v>2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8</v>
          </cell>
          <cell r="CW237">
            <v>0</v>
          </cell>
          <cell r="CX237" t="str">
            <v>http://ipmatika.ru/upload/iblock/4d4/W80DM_W80B-render%20light.jpg</v>
          </cell>
          <cell r="CY237" t="str">
            <v>https://ipmatika.kz/products/dect/yealink-w80dm/</v>
          </cell>
          <cell r="CZ237" t="str">
            <v/>
          </cell>
        </row>
        <row r="238">
          <cell r="CJ238" t="str">
            <v>W90B</v>
          </cell>
          <cell r="CK238">
            <v>247490</v>
          </cell>
          <cell r="CL238">
            <v>183140</v>
          </cell>
          <cell r="CM238">
            <v>-26.001050547496874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 t="str">
            <v>50+</v>
          </cell>
          <cell r="CV238" t="str">
            <v>50+</v>
          </cell>
          <cell r="CW238">
            <v>1</v>
          </cell>
          <cell r="CX238" t="str">
            <v>http://ipmatika.ru/upload/iblock/8dd/w90b_1.jpg</v>
          </cell>
          <cell r="CY238" t="str">
            <v>https://ipmatika.kz/products/dect/yealink-w90b/</v>
          </cell>
          <cell r="CZ238" t="str">
            <v/>
          </cell>
        </row>
        <row r="239">
          <cell r="CJ239" t="str">
            <v>W90DM</v>
          </cell>
          <cell r="CK239">
            <v>247490</v>
          </cell>
          <cell r="CL239">
            <v>183140</v>
          </cell>
          <cell r="CM239">
            <v>-26.001050547496874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 t="str">
            <v>50+</v>
          </cell>
          <cell r="CV239">
            <v>10</v>
          </cell>
          <cell r="CW239">
            <v>1</v>
          </cell>
          <cell r="CX239" t="str">
            <v>http://ipmatika.ru/upload/iblock/6b8/w90b_1.jpg</v>
          </cell>
          <cell r="CY239" t="str">
            <v>https://ipmatika.kz/products/dect/yealink-w90dm/</v>
          </cell>
          <cell r="CZ239" t="str">
            <v/>
          </cell>
        </row>
        <row r="240">
          <cell r="CJ240" t="str">
            <v>DECT-телефоны Yealink</v>
          </cell>
          <cell r="CK240" t="str">
            <v/>
          </cell>
          <cell r="CL240" t="str">
            <v/>
          </cell>
          <cell r="CM240" t="str">
            <v/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 t="str">
            <v/>
          </cell>
          <cell r="CY240" t="str">
            <v/>
          </cell>
          <cell r="CZ240" t="str">
            <v/>
          </cell>
        </row>
        <row r="241">
          <cell r="CJ241" t="str">
            <v>W56H</v>
          </cell>
          <cell r="CK241">
            <v>70360</v>
          </cell>
          <cell r="CL241">
            <v>54180</v>
          </cell>
          <cell r="CM241">
            <v>-22.99602046617396</v>
          </cell>
          <cell r="CN241" t="str">
            <v>50+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 t="str">
            <v>50+</v>
          </cell>
          <cell r="CX241" t="str">
            <v>http://ipmatika.ru/upload/iblock/08e/W56H.png</v>
          </cell>
          <cell r="CY241" t="str">
            <v>https://ipmatika.kz/products/dect/yealink-w56h/</v>
          </cell>
          <cell r="CZ241" t="str">
            <v/>
          </cell>
        </row>
        <row r="242">
          <cell r="CJ242" t="str">
            <v>W57R</v>
          </cell>
          <cell r="CK242">
            <v>112710</v>
          </cell>
          <cell r="CL242">
            <v>85660</v>
          </cell>
          <cell r="CM242">
            <v>-23.999645106911544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46</v>
          </cell>
          <cell r="CW242">
            <v>1</v>
          </cell>
          <cell r="CX242" t="str">
            <v>http://ipmatika.ru/upload/iblock/ece/ygzj9ixo0ps5iyt7xxn6ebc8pf1zkfmp/W57R_W77P_04.jpg</v>
          </cell>
          <cell r="CY242" t="str">
            <v>https://ipmatika.kz/products/dect/yealink-w57r/</v>
          </cell>
          <cell r="CZ242" t="str">
            <v/>
          </cell>
        </row>
        <row r="243">
          <cell r="CJ243" t="str">
            <v>W59R</v>
          </cell>
          <cell r="CK243">
            <v>124080</v>
          </cell>
          <cell r="CL243">
            <v>95540</v>
          </cell>
          <cell r="CM243">
            <v>-23.001289490651189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 t="str">
            <v>50+</v>
          </cell>
          <cell r="CV243">
            <v>5</v>
          </cell>
          <cell r="CW243">
            <v>0</v>
          </cell>
          <cell r="CX243" t="str">
            <v>http://ipmatika.ru/upload/iblock/b9e/W59R-02.jpg</v>
          </cell>
          <cell r="CY243" t="str">
            <v>https://ipmatika.kz/products/dect/yealink-w59r/</v>
          </cell>
          <cell r="CZ243" t="str">
            <v/>
          </cell>
        </row>
        <row r="244">
          <cell r="CJ244" t="str">
            <v>W70B</v>
          </cell>
          <cell r="CK244">
            <v>54110</v>
          </cell>
          <cell r="CL244">
            <v>41670</v>
          </cell>
          <cell r="CM244">
            <v>-22.990205137682494</v>
          </cell>
          <cell r="CN244">
            <v>7</v>
          </cell>
          <cell r="CO244">
            <v>0</v>
          </cell>
          <cell r="CP244">
            <v>0</v>
          </cell>
          <cell r="CQ244">
            <v>2</v>
          </cell>
          <cell r="CR244">
            <v>0</v>
          </cell>
          <cell r="CS244">
            <v>0</v>
          </cell>
          <cell r="CT244">
            <v>0</v>
          </cell>
          <cell r="CU244" t="str">
            <v>50+</v>
          </cell>
          <cell r="CV244">
            <v>1</v>
          </cell>
          <cell r="CW244">
            <v>0</v>
          </cell>
          <cell r="CX244" t="str">
            <v>http://ipmatika.ru/upload/iblock/e19/W70B-01.jpg</v>
          </cell>
          <cell r="CY244" t="str">
            <v>https://ipmatika.kz/products/dect/yealink-W70B/</v>
          </cell>
          <cell r="CZ244" t="str">
            <v/>
          </cell>
        </row>
        <row r="245">
          <cell r="CJ245" t="str">
            <v>W71H</v>
          </cell>
          <cell r="CK245">
            <v>49910</v>
          </cell>
          <cell r="CL245">
            <v>37430</v>
          </cell>
          <cell r="CM245">
            <v>-25.005009016229209</v>
          </cell>
          <cell r="CN245" t="str">
            <v>50+</v>
          </cell>
          <cell r="CO245">
            <v>9</v>
          </cell>
          <cell r="CP245">
            <v>0</v>
          </cell>
          <cell r="CQ245">
            <v>24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 t="str">
            <v>50+</v>
          </cell>
          <cell r="CX245" t="str">
            <v>http://ipmatika.ru/upload/iblock/604/x6nsid6tiwfvmmifturo74v310ex7gv0/W71H_01.jpg</v>
          </cell>
          <cell r="CY245" t="str">
            <v>https://ipmatika.kz/products/dect/yealink-w71h/</v>
          </cell>
          <cell r="CZ245" t="str">
            <v/>
          </cell>
        </row>
        <row r="246">
          <cell r="CJ246" t="str">
            <v>W71P</v>
          </cell>
          <cell r="CK246">
            <v>77480</v>
          </cell>
          <cell r="CL246">
            <v>58110</v>
          </cell>
          <cell r="CM246">
            <v>-25</v>
          </cell>
          <cell r="CN246">
            <v>19</v>
          </cell>
          <cell r="CO246">
            <v>1</v>
          </cell>
          <cell r="CP246">
            <v>0</v>
          </cell>
          <cell r="CQ246">
            <v>3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 t="str">
            <v>50+</v>
          </cell>
          <cell r="CX246" t="str">
            <v>http://ipmatika.ru/upload/iblock/0dc/fmyq62fncaetag1mcoiggatz1chgid8x/W71P_01.jpg</v>
          </cell>
          <cell r="CY246" t="str">
            <v>https://ipmatika.kz/products/dect/yealink-w71p/</v>
          </cell>
          <cell r="CZ246" t="str">
            <v/>
          </cell>
        </row>
        <row r="247">
          <cell r="CJ247" t="str">
            <v>W73H</v>
          </cell>
          <cell r="CK247">
            <v>61930</v>
          </cell>
          <cell r="CL247">
            <v>45210</v>
          </cell>
          <cell r="CM247">
            <v>-26.99822380106572</v>
          </cell>
          <cell r="CN247">
            <v>7</v>
          </cell>
          <cell r="CO247">
            <v>10</v>
          </cell>
          <cell r="CP247">
            <v>0</v>
          </cell>
          <cell r="CQ247">
            <v>1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1</v>
          </cell>
          <cell r="CW247" t="str">
            <v>50+</v>
          </cell>
          <cell r="CX247" t="str">
            <v>http://ipmatika.ru/upload/iblock/dfe/W73H-01.jpg</v>
          </cell>
          <cell r="CY247" t="str">
            <v>https://ipmatika.kz/products/dect/yealink-W73H/</v>
          </cell>
          <cell r="CZ247" t="str">
            <v/>
          </cell>
        </row>
        <row r="248">
          <cell r="CJ248" t="str">
            <v>W73P</v>
          </cell>
          <cell r="CK248">
            <v>98350</v>
          </cell>
          <cell r="CL248">
            <v>71800</v>
          </cell>
          <cell r="CM248">
            <v>-26.995424504321306</v>
          </cell>
          <cell r="CN248">
            <v>17</v>
          </cell>
          <cell r="CO248">
            <v>1</v>
          </cell>
          <cell r="CP248">
            <v>0</v>
          </cell>
          <cell r="CQ248">
            <v>8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25</v>
          </cell>
          <cell r="CW248" t="str">
            <v>50+</v>
          </cell>
          <cell r="CX248" t="str">
            <v>http://ipmatika.ru/upload/iblock/ddf/w73p_01.jpg</v>
          </cell>
          <cell r="CY248" t="str">
            <v>https://ipmatika.kz/products/dect/yealink-W73P/</v>
          </cell>
          <cell r="CZ248" t="str">
            <v/>
          </cell>
        </row>
        <row r="249">
          <cell r="CJ249" t="str">
            <v>W74H</v>
          </cell>
          <cell r="CK249">
            <v>68810</v>
          </cell>
          <cell r="CL249">
            <v>50230</v>
          </cell>
          <cell r="CM249">
            <v>-27.001889260281942</v>
          </cell>
          <cell r="CN249" t="str">
            <v>50+</v>
          </cell>
          <cell r="CO249">
            <v>0</v>
          </cell>
          <cell r="CP249">
            <v>0</v>
          </cell>
          <cell r="CQ249">
            <v>8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19</v>
          </cell>
          <cell r="CW249" t="str">
            <v>50+</v>
          </cell>
          <cell r="CX249" t="str">
            <v>http://ipmatika.ru/upload/iblock/905/igxnq7dnfs7w3x2gupsza2xg25eo2brn/W74H_%2001.jpg</v>
          </cell>
          <cell r="CY249" t="str">
            <v>https://ipmatika.kz/products/dect/yealink-w74h/</v>
          </cell>
          <cell r="CZ249" t="str">
            <v/>
          </cell>
        </row>
        <row r="250">
          <cell r="CJ250" t="str">
            <v>W74P</v>
          </cell>
          <cell r="CK250">
            <v>102440</v>
          </cell>
          <cell r="CL250">
            <v>76830</v>
          </cell>
          <cell r="CM250">
            <v>-25</v>
          </cell>
          <cell r="CN250">
            <v>17</v>
          </cell>
          <cell r="CO250">
            <v>0</v>
          </cell>
          <cell r="CP250">
            <v>0</v>
          </cell>
          <cell r="CQ250">
            <v>4</v>
          </cell>
          <cell r="CR250">
            <v>0</v>
          </cell>
          <cell r="CS250">
            <v>0</v>
          </cell>
          <cell r="CT250">
            <v>0</v>
          </cell>
          <cell r="CU250" t="str">
            <v>50+</v>
          </cell>
          <cell r="CV250" t="str">
            <v>50+</v>
          </cell>
          <cell r="CW250" t="str">
            <v>50+</v>
          </cell>
          <cell r="CX250" t="str">
            <v>http://ipmatika.ru/upload/iblock/299/xp7pwqaeoesqz8bhlmerfmjhkfeestyj/W74P_01.jpg</v>
          </cell>
          <cell r="CY250" t="str">
            <v>https://ipmatika.kz/products/dect/yealink-W73P/</v>
          </cell>
          <cell r="CZ250" t="str">
            <v/>
          </cell>
        </row>
        <row r="251">
          <cell r="CJ251" t="str">
            <v>W76P</v>
          </cell>
          <cell r="CK251">
            <v>111290</v>
          </cell>
          <cell r="CL251">
            <v>85690</v>
          </cell>
          <cell r="CM251">
            <v>-23.002965225986159</v>
          </cell>
          <cell r="CN251">
            <v>36</v>
          </cell>
          <cell r="CO251">
            <v>0</v>
          </cell>
          <cell r="CP251">
            <v>0</v>
          </cell>
          <cell r="CQ251">
            <v>5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 t="str">
            <v>50+</v>
          </cell>
          <cell r="CW251" t="str">
            <v>50+</v>
          </cell>
          <cell r="CX251" t="str">
            <v>http://ipmatika.ru/upload/iblock/7c6/W76P-01.jpg</v>
          </cell>
          <cell r="CY251" t="str">
            <v>https://ipmatika.kz/products/dect/yealink-W76P/</v>
          </cell>
          <cell r="CZ251" t="str">
            <v/>
          </cell>
        </row>
        <row r="252">
          <cell r="CJ252" t="str">
            <v>W77P</v>
          </cell>
          <cell r="CK252">
            <v>158580</v>
          </cell>
          <cell r="CL252">
            <v>120520</v>
          </cell>
          <cell r="CM252">
            <v>-24.000504477235467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29</v>
          </cell>
          <cell r="CV252">
            <v>0</v>
          </cell>
          <cell r="CW252">
            <v>0</v>
          </cell>
          <cell r="CX252" t="str">
            <v>http://ipmatika.ru/upload/iblock/0af/9pwrp4rnngcla4podwppzbz8rsxg4o23/W57R_W77P_anons.jpg</v>
          </cell>
          <cell r="CY252" t="str">
            <v>https://ipmatika.kz/products/dect/yealink-w77p/</v>
          </cell>
          <cell r="CZ252" t="str">
            <v>Под заказ</v>
          </cell>
        </row>
        <row r="253">
          <cell r="CJ253" t="str">
            <v>W78H</v>
          </cell>
          <cell r="CK253">
            <v>93050</v>
          </cell>
          <cell r="CL253">
            <v>70720</v>
          </cell>
          <cell r="CM253">
            <v>-23.997850617947336</v>
          </cell>
          <cell r="CN253">
            <v>4</v>
          </cell>
          <cell r="CO253">
            <v>0</v>
          </cell>
          <cell r="CP253">
            <v>0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 t="str">
            <v>50+</v>
          </cell>
          <cell r="CV253">
            <v>16</v>
          </cell>
          <cell r="CW253">
            <v>0</v>
          </cell>
          <cell r="CX253" t="str">
            <v>http://ipmatika.ru/upload/iblock/3c9/2g66d2zeg8uytaxphvo2x115qpgra4pz/W78H_W78P_02.jpg</v>
          </cell>
          <cell r="CY253" t="str">
            <v>https://ipmatika.kz/products/dect/yealink-W78H/</v>
          </cell>
          <cell r="CZ253" t="str">
            <v/>
          </cell>
        </row>
        <row r="254">
          <cell r="CJ254" t="str">
            <v>W78P</v>
          </cell>
          <cell r="CK254">
            <v>132370</v>
          </cell>
          <cell r="CL254">
            <v>100600</v>
          </cell>
          <cell r="CM254">
            <v>-24.000906549822474</v>
          </cell>
          <cell r="CN254">
            <v>2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9</v>
          </cell>
          <cell r="CW254">
            <v>0</v>
          </cell>
          <cell r="CX254" t="str">
            <v>http://ipmatika.ru/upload/iblock/d8f/8j685uqpm8mhm570hfusmhopn2ptr5h1/W78H_W78P_anons.jpg</v>
          </cell>
          <cell r="CY254" t="str">
            <v>https://ipmatika.kz/products/dect/yealink-w78p/</v>
          </cell>
          <cell r="CZ254" t="str">
            <v/>
          </cell>
        </row>
        <row r="255">
          <cell r="CJ255" t="str">
            <v>W79P</v>
          </cell>
          <cell r="CK255">
            <v>173970</v>
          </cell>
          <cell r="CL255">
            <v>133960</v>
          </cell>
          <cell r="CM255">
            <v>-22.998218083577626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16</v>
          </cell>
          <cell r="CV255">
            <v>0</v>
          </cell>
          <cell r="CW255">
            <v>2</v>
          </cell>
          <cell r="CX255" t="str">
            <v>http://ipmatika.ru/upload/iblock/4ec/W79P-01.jpg</v>
          </cell>
          <cell r="CY255" t="str">
            <v>https://ipmatika.kz/products/dect/yealink-W79P/</v>
          </cell>
          <cell r="CZ255" t="str">
            <v>Под заказ</v>
          </cell>
        </row>
        <row r="256">
          <cell r="CJ256" t="str">
            <v>Wi-Fi-телефоны</v>
          </cell>
          <cell r="CK256">
            <v>0</v>
          </cell>
          <cell r="CL256">
            <v>0</v>
          </cell>
          <cell r="CM256" t="str">
            <v/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 t="str">
            <v/>
          </cell>
          <cell r="CY256" t="str">
            <v/>
          </cell>
          <cell r="CZ256" t="str">
            <v/>
          </cell>
        </row>
        <row r="257">
          <cell r="CJ257" t="str">
            <v>FLW610W</v>
          </cell>
          <cell r="CK257">
            <v>61660</v>
          </cell>
          <cell r="CL257">
            <v>49325.374999999993</v>
          </cell>
          <cell r="CM257">
            <v>-20.00425721699645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 t="str">
            <v/>
          </cell>
          <cell r="CY257" t="str">
            <v>https://ipmatika.kz/products/wifi-telefony/Linkvil-W610W/</v>
          </cell>
          <cell r="CZ257" t="str">
            <v/>
          </cell>
        </row>
        <row r="258">
          <cell r="CJ258" t="str">
            <v>FLW611W</v>
          </cell>
          <cell r="CK258">
            <v>120510</v>
          </cell>
          <cell r="CL258">
            <v>96409.774999999994</v>
          </cell>
          <cell r="CM258">
            <v>-19.998527093187292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31</v>
          </cell>
          <cell r="CV258" t="str">
            <v>50+</v>
          </cell>
          <cell r="CW258">
            <v>0</v>
          </cell>
          <cell r="CX258" t="str">
            <v/>
          </cell>
          <cell r="CY258" t="str">
            <v>https://ipmatika.kz/products/wifi-telefony/Linkvil-W611W/</v>
          </cell>
          <cell r="CZ258" t="str">
            <v/>
          </cell>
        </row>
        <row r="259">
          <cell r="CJ259" t="str">
            <v>FLW620W</v>
          </cell>
          <cell r="CK259">
            <v>44400</v>
          </cell>
          <cell r="CL259">
            <v>35520.649999999994</v>
          </cell>
          <cell r="CM259">
            <v>-19.998536036036043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 t="str">
            <v>50+</v>
          </cell>
          <cell r="CV259">
            <v>35</v>
          </cell>
          <cell r="CW259">
            <v>0</v>
          </cell>
          <cell r="CX259" t="str">
            <v/>
          </cell>
          <cell r="CY259" t="str">
            <v>https://ipmatika.kz/products/wifi-telefony/Linkvil-w620w/</v>
          </cell>
          <cell r="CZ259" t="str">
            <v>NEW</v>
          </cell>
        </row>
        <row r="260">
          <cell r="CJ260" t="str">
            <v>AX83H</v>
          </cell>
          <cell r="CK260">
            <v>90010</v>
          </cell>
          <cell r="CL260">
            <v>68410</v>
          </cell>
          <cell r="CM260">
            <v>-23.99733362959671</v>
          </cell>
          <cell r="CN260">
            <v>19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48</v>
          </cell>
          <cell r="CW260" t="str">
            <v>50+</v>
          </cell>
          <cell r="CX260" t="str">
            <v>http://ipmatika.ru/upload/iblock/77e/4j77ket8qkgerlyai7dsfnqz46so8p9p/AX83H_01.jpg</v>
          </cell>
          <cell r="CY260" t="str">
            <v>https://ipmatika.kz/products/wifi-telefony/yealink-ax83h/</v>
          </cell>
          <cell r="CZ260" t="str">
            <v/>
          </cell>
        </row>
        <row r="261">
          <cell r="CJ261" t="str">
            <v>AX86R</v>
          </cell>
          <cell r="CK261">
            <v>142980</v>
          </cell>
          <cell r="CL261">
            <v>108664</v>
          </cell>
          <cell r="CM261">
            <v>-24.000559518813816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 t="str">
            <v>50+</v>
          </cell>
          <cell r="CV261">
            <v>21</v>
          </cell>
          <cell r="CW261">
            <v>0</v>
          </cell>
          <cell r="CX261" t="str">
            <v>http://ipmatika.ru/upload/iblock/822/7rtjtuvyg3o4sbu5kk3r0ikjysxhqrd9/AX86R.png</v>
          </cell>
          <cell r="CY261" t="str">
            <v>https://ipmatika.kz/products/wifi-telefony/yealink-ax86r/</v>
          </cell>
          <cell r="CZ261" t="str">
            <v>NEW</v>
          </cell>
        </row>
        <row r="262">
          <cell r="CJ262" t="str">
            <v>Аксессуары Fanvil телефоны</v>
          </cell>
          <cell r="CK262" t="str">
            <v/>
          </cell>
          <cell r="CL262" t="str">
            <v/>
          </cell>
          <cell r="CM262" t="str">
            <v/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/>
          </cell>
          <cell r="CY262" t="str">
            <v/>
          </cell>
          <cell r="CZ262" t="str">
            <v/>
          </cell>
        </row>
        <row r="263">
          <cell r="CJ263" t="str">
            <v>WB108</v>
          </cell>
          <cell r="CK263">
            <v>4090</v>
          </cell>
          <cell r="CL263">
            <v>3269.7499999999995</v>
          </cell>
          <cell r="CM263">
            <v>-20.055012224938892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6</v>
          </cell>
          <cell r="CV263">
            <v>0</v>
          </cell>
          <cell r="CW263">
            <v>0</v>
          </cell>
          <cell r="CX263" t="str">
            <v/>
          </cell>
          <cell r="CY263" t="str">
            <v>https://ipmatika.kz/products/phones-accessories/WB108/</v>
          </cell>
          <cell r="CZ263" t="str">
            <v/>
          </cell>
        </row>
        <row r="264">
          <cell r="CJ264" t="str">
            <v>Аксессуары Yealink-телефоны</v>
          </cell>
          <cell r="CK264" t="str">
            <v/>
          </cell>
          <cell r="CL264" t="str">
            <v/>
          </cell>
          <cell r="CM264" t="str">
            <v/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 t="str">
            <v/>
          </cell>
          <cell r="CY264" t="str">
            <v/>
          </cell>
          <cell r="CZ264" t="str">
            <v/>
          </cell>
        </row>
        <row r="265">
          <cell r="CJ265" t="str">
            <v>BT41</v>
          </cell>
          <cell r="CK265">
            <v>23380</v>
          </cell>
          <cell r="CL265">
            <v>16360</v>
          </cell>
          <cell r="CM265">
            <v>-30.025662959794701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 t="str">
            <v>http://ipmatika.ru/upload/iblock/91f/BT41.png</v>
          </cell>
          <cell r="CY265" t="str">
            <v>https://ipmatika.kz/products/phones-accessories/yealink-bt41/</v>
          </cell>
          <cell r="CZ265" t="str">
            <v/>
          </cell>
        </row>
        <row r="266">
          <cell r="CJ266" t="str">
            <v>BTH58</v>
          </cell>
          <cell r="CK266">
            <v>38040</v>
          </cell>
          <cell r="CL266">
            <v>25490</v>
          </cell>
          <cell r="CM266">
            <v>-32.991587802313347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1</v>
          </cell>
          <cell r="CW266">
            <v>0</v>
          </cell>
          <cell r="CX266" t="str">
            <v/>
          </cell>
          <cell r="CY266" t="str">
            <v>https://ipmatika.kz/products/phones-accessories/BTH58/</v>
          </cell>
          <cell r="CZ266" t="str">
            <v>EOL</v>
          </cell>
        </row>
        <row r="267">
          <cell r="CJ267" t="str">
            <v>CAM50-updated</v>
          </cell>
          <cell r="CK267">
            <v>79880</v>
          </cell>
          <cell r="CL267">
            <v>53520</v>
          </cell>
          <cell r="CM267">
            <v>-32.999499248873306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 t="str">
            <v>50+</v>
          </cell>
          <cell r="CV267">
            <v>0</v>
          </cell>
          <cell r="CW267">
            <v>0</v>
          </cell>
          <cell r="CX267" t="str">
            <v/>
          </cell>
          <cell r="CY267" t="str">
            <v>https://ipmatika.kz/products/phones-accessories/yealink-cam50-new-version/</v>
          </cell>
          <cell r="CZ267" t="str">
            <v/>
          </cell>
        </row>
        <row r="268">
          <cell r="CJ268" t="str">
            <v>CPN10</v>
          </cell>
          <cell r="CK268">
            <v>39350</v>
          </cell>
          <cell r="CL268">
            <v>27550</v>
          </cell>
          <cell r="CM268">
            <v>-29.987293519695044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 t="str">
            <v>http://ipmatika.ru/upload/iblock/23d/CPN10.jpg</v>
          </cell>
          <cell r="CY268" t="str">
            <v>https://ipmatika.kz/products/phones-accessories/yealink-cpn10/</v>
          </cell>
          <cell r="CZ268" t="str">
            <v>EOL</v>
          </cell>
        </row>
        <row r="269">
          <cell r="CJ269" t="str">
            <v>CPW65-DECT-Duo</v>
          </cell>
          <cell r="CK269">
            <v>272720</v>
          </cell>
          <cell r="CL269">
            <v>190910</v>
          </cell>
          <cell r="CM269">
            <v>-29.997799941331763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 t="str">
            <v>50+</v>
          </cell>
          <cell r="CV269">
            <v>8</v>
          </cell>
          <cell r="CW269">
            <v>40</v>
          </cell>
          <cell r="CX269" t="str">
            <v/>
          </cell>
          <cell r="CY269" t="str">
            <v>https://ipmatika.kz/products/phones-accessories/yealink-cpw65/</v>
          </cell>
          <cell r="CZ269" t="str">
            <v/>
          </cell>
        </row>
        <row r="270">
          <cell r="CJ270" t="str">
            <v>DD10K</v>
          </cell>
          <cell r="CK270">
            <v>17580</v>
          </cell>
          <cell r="CL270">
            <v>11780</v>
          </cell>
          <cell r="CM270">
            <v>-32.992036405005692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38</v>
          </cell>
          <cell r="CV270">
            <v>0</v>
          </cell>
          <cell r="CW270">
            <v>0</v>
          </cell>
          <cell r="CX270" t="str">
            <v>http://ipmatika.ru/upload/iblock/528/yealink-dd10k.jpg</v>
          </cell>
          <cell r="CY270" t="str">
            <v>https://ipmatika.kz/products/phones-accessories/Yealink-DD10K/</v>
          </cell>
          <cell r="CZ270" t="str">
            <v/>
          </cell>
        </row>
        <row r="271">
          <cell r="CJ271" t="str">
            <v>EHS35</v>
          </cell>
          <cell r="CK271">
            <v>30580</v>
          </cell>
          <cell r="CL271" t="str">
            <v/>
          </cell>
          <cell r="CM271" t="str">
            <v/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7</v>
          </cell>
          <cell r="CV271">
            <v>0</v>
          </cell>
          <cell r="CW271">
            <v>0</v>
          </cell>
          <cell r="CX271" t="str">
            <v>http://ipmatika.ru/upload/iblock/2d2/EHS35.jpg</v>
          </cell>
          <cell r="CY271" t="str">
            <v>https://ipmatika.kz/products/phones-accessories/yealink-ehs35/</v>
          </cell>
          <cell r="CZ271" t="str">
            <v/>
          </cell>
        </row>
        <row r="272">
          <cell r="CJ272" t="str">
            <v>EHS36</v>
          </cell>
          <cell r="CK272">
            <v>54270</v>
          </cell>
          <cell r="CL272">
            <v>39070</v>
          </cell>
          <cell r="CM272">
            <v>-28.008107610097653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2</v>
          </cell>
          <cell r="CV272">
            <v>0</v>
          </cell>
          <cell r="CW272">
            <v>0</v>
          </cell>
          <cell r="CX272" t="str">
            <v/>
          </cell>
          <cell r="CY272" t="str">
            <v>https://ipmatika.kz/products/phones-accessories/yealink-ehs36/</v>
          </cell>
          <cell r="CZ272" t="str">
            <v>EOL</v>
          </cell>
        </row>
        <row r="273">
          <cell r="CJ273" t="str">
            <v>EHS40</v>
          </cell>
          <cell r="CK273">
            <v>54270</v>
          </cell>
          <cell r="CL273">
            <v>39070</v>
          </cell>
          <cell r="CM273">
            <v>-28.008107610097653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5</v>
          </cell>
          <cell r="CV273">
            <v>0</v>
          </cell>
          <cell r="CW273">
            <v>0</v>
          </cell>
          <cell r="CX273" t="str">
            <v>http://ipmatika.ru/upload/iblock/286/EHS40.jpg</v>
          </cell>
          <cell r="CY273" t="str">
            <v>https://ipmatika.kz/products/phones-accessories/yealink-ehs40/</v>
          </cell>
          <cell r="CZ273" t="str">
            <v/>
          </cell>
        </row>
        <row r="274">
          <cell r="CJ274" t="str">
            <v>EXP43</v>
          </cell>
          <cell r="CK274">
            <v>77060</v>
          </cell>
          <cell r="CL274">
            <v>55480</v>
          </cell>
          <cell r="CM274">
            <v>-28.004152608357131</v>
          </cell>
          <cell r="CN274">
            <v>8</v>
          </cell>
          <cell r="CO274">
            <v>0</v>
          </cell>
          <cell r="CP274">
            <v>0</v>
          </cell>
          <cell r="CQ274">
            <v>1</v>
          </cell>
          <cell r="CR274">
            <v>0</v>
          </cell>
          <cell r="CS274">
            <v>0</v>
          </cell>
          <cell r="CT274">
            <v>0</v>
          </cell>
          <cell r="CU274" t="str">
            <v>50+</v>
          </cell>
          <cell r="CV274" t="str">
            <v>50+</v>
          </cell>
          <cell r="CW274">
            <v>0</v>
          </cell>
          <cell r="CX274" t="str">
            <v/>
          </cell>
          <cell r="CY274" t="str">
            <v>https://ipmatika.kz/products/phones-accessories/yealink-exp43/</v>
          </cell>
          <cell r="CZ274" t="str">
            <v>EOL</v>
          </cell>
        </row>
        <row r="275">
          <cell r="CJ275" t="str">
            <v>EXP50</v>
          </cell>
          <cell r="CK275">
            <v>96650</v>
          </cell>
          <cell r="CL275">
            <v>64760</v>
          </cell>
          <cell r="CM275">
            <v>-32.995344024831866</v>
          </cell>
          <cell r="CN275">
            <v>7</v>
          </cell>
          <cell r="CO275">
            <v>0</v>
          </cell>
          <cell r="CP275">
            <v>0</v>
          </cell>
          <cell r="CQ275">
            <v>1</v>
          </cell>
          <cell r="CR275">
            <v>1</v>
          </cell>
          <cell r="CS275">
            <v>0</v>
          </cell>
          <cell r="CT275">
            <v>0</v>
          </cell>
          <cell r="CU275">
            <v>1</v>
          </cell>
          <cell r="CV275" t="str">
            <v>50+</v>
          </cell>
          <cell r="CW275" t="str">
            <v>50+</v>
          </cell>
          <cell r="CX275" t="str">
            <v/>
          </cell>
          <cell r="CY275" t="str">
            <v>https://ipmatika.kz/products/phones-accessories/yealink-exp50/</v>
          </cell>
          <cell r="CZ275" t="str">
            <v>EOL</v>
          </cell>
        </row>
        <row r="276">
          <cell r="CJ276" t="str">
            <v>EXP55</v>
          </cell>
          <cell r="CK276">
            <v>96650</v>
          </cell>
          <cell r="CL276">
            <v>64760</v>
          </cell>
          <cell r="CM276">
            <v>-32.995344024831866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 t="str">
            <v>50+</v>
          </cell>
          <cell r="CV276" t="str">
            <v>50+</v>
          </cell>
          <cell r="CW276" t="str">
            <v>50+</v>
          </cell>
          <cell r="CX276" t="str">
            <v/>
          </cell>
          <cell r="CY276" t="str">
            <v>https://ipmatika.kz/products/phones-accessories/</v>
          </cell>
          <cell r="CZ276" t="str">
            <v>NEW</v>
          </cell>
        </row>
        <row r="277">
          <cell r="CJ277" t="str">
            <v>RT30</v>
          </cell>
          <cell r="CK277">
            <v>98330</v>
          </cell>
          <cell r="CL277">
            <v>76700</v>
          </cell>
          <cell r="CM277">
            <v>-21.99735584257094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4</v>
          </cell>
          <cell r="CW277">
            <v>0</v>
          </cell>
          <cell r="CX277" t="str">
            <v>http://ipmatika.ru/upload/iblock/dd6/rt30_web.png</v>
          </cell>
          <cell r="CY277" t="str">
            <v>https://ipmatika.kz/products/phones-accessories/yealink-rt30/</v>
          </cell>
          <cell r="CZ277" t="str">
            <v/>
          </cell>
        </row>
        <row r="278">
          <cell r="CJ278" t="str">
            <v>WF50</v>
          </cell>
          <cell r="CK278">
            <v>22560</v>
          </cell>
          <cell r="CL278">
            <v>15110</v>
          </cell>
          <cell r="CM278">
            <v>-33.023049645390074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14</v>
          </cell>
          <cell r="CW278">
            <v>30</v>
          </cell>
          <cell r="CX278" t="str">
            <v>http://ipmatika.ru/upload/iblock/e9f/WF50_1.png</v>
          </cell>
          <cell r="CY278" t="str">
            <v>https://ipmatika.kz/products/phones-accessories/yealink-wf50-1/</v>
          </cell>
          <cell r="CZ278" t="str">
            <v/>
          </cell>
        </row>
        <row r="279">
          <cell r="CJ279" t="str">
            <v>YLPOE30</v>
          </cell>
          <cell r="CK279">
            <v>37760</v>
          </cell>
          <cell r="CL279" t="str">
            <v/>
          </cell>
          <cell r="CM279" t="str">
            <v/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12</v>
          </cell>
          <cell r="CV279">
            <v>6</v>
          </cell>
          <cell r="CW279">
            <v>0</v>
          </cell>
          <cell r="CX279" t="str">
            <v/>
          </cell>
          <cell r="CY279" t="str">
            <v>https://ipmatika.kz/products/phones-accessories/yealink-ylpoe30/</v>
          </cell>
          <cell r="CZ279" t="str">
            <v/>
          </cell>
        </row>
        <row r="280">
          <cell r="CJ280" t="str">
            <v>12VDC.1A</v>
          </cell>
          <cell r="CK280">
            <v>12310</v>
          </cell>
          <cell r="CL280">
            <v>8620</v>
          </cell>
          <cell r="CM280">
            <v>-29.975629569455734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1</v>
          </cell>
          <cell r="CS280">
            <v>0</v>
          </cell>
          <cell r="CT280">
            <v>0</v>
          </cell>
          <cell r="CU280">
            <v>42</v>
          </cell>
          <cell r="CV280">
            <v>4</v>
          </cell>
          <cell r="CW280">
            <v>0</v>
          </cell>
          <cell r="CX280" t="str">
            <v/>
          </cell>
          <cell r="CY280" t="str">
            <v>https://ipmatika.kz/products/phones-accessories/pa-12V1A/</v>
          </cell>
          <cell r="CZ280" t="str">
            <v/>
          </cell>
        </row>
        <row r="281">
          <cell r="CJ281" t="str">
            <v>5VDC.1.2A</v>
          </cell>
          <cell r="CK281">
            <v>9230</v>
          </cell>
          <cell r="CL281">
            <v>6460</v>
          </cell>
          <cell r="CM281">
            <v>-30.010834236186355</v>
          </cell>
          <cell r="CN281">
            <v>49</v>
          </cell>
          <cell r="CO281">
            <v>0</v>
          </cell>
          <cell r="CP281">
            <v>0</v>
          </cell>
          <cell r="CQ281">
            <v>25</v>
          </cell>
          <cell r="CR281">
            <v>0</v>
          </cell>
          <cell r="CS281">
            <v>0</v>
          </cell>
          <cell r="CT281">
            <v>0</v>
          </cell>
          <cell r="CU281" t="str">
            <v>50+</v>
          </cell>
          <cell r="CV281" t="str">
            <v>50+</v>
          </cell>
          <cell r="CW281">
            <v>0</v>
          </cell>
          <cell r="CX281" t="str">
            <v/>
          </cell>
          <cell r="CY281" t="str">
            <v>https://ipmatika.kz/products/phones-accessories/pa-1.2A/</v>
          </cell>
          <cell r="CZ281" t="str">
            <v/>
          </cell>
        </row>
        <row r="282">
          <cell r="CJ282" t="str">
            <v>5VDC.2A</v>
          </cell>
          <cell r="CK282">
            <v>12310</v>
          </cell>
          <cell r="CL282">
            <v>8620</v>
          </cell>
          <cell r="CM282">
            <v>-29.975629569455734</v>
          </cell>
          <cell r="CN282" t="str">
            <v>50+</v>
          </cell>
          <cell r="CO282">
            <v>31</v>
          </cell>
          <cell r="CP282">
            <v>0</v>
          </cell>
          <cell r="CQ282">
            <v>40</v>
          </cell>
          <cell r="CR282">
            <v>1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 t="str">
            <v>50+</v>
          </cell>
          <cell r="CX282" t="str">
            <v/>
          </cell>
          <cell r="CY282" t="str">
            <v>https://ipmatika.kz/products/phones-accessories/pa-2A/</v>
          </cell>
          <cell r="CZ282" t="str">
            <v/>
          </cell>
        </row>
        <row r="283">
          <cell r="CJ283" t="str">
            <v>5VDC.600mA</v>
          </cell>
          <cell r="CK283">
            <v>7080</v>
          </cell>
          <cell r="CL283">
            <v>4960</v>
          </cell>
          <cell r="CM283">
            <v>-29.943502824858754</v>
          </cell>
          <cell r="CN283">
            <v>12</v>
          </cell>
          <cell r="CO283">
            <v>32</v>
          </cell>
          <cell r="CP283">
            <v>0</v>
          </cell>
          <cell r="CQ283">
            <v>9</v>
          </cell>
          <cell r="CR283">
            <v>10</v>
          </cell>
          <cell r="CS283">
            <v>0</v>
          </cell>
          <cell r="CT283">
            <v>0</v>
          </cell>
          <cell r="CU283">
            <v>0</v>
          </cell>
          <cell r="CV283">
            <v>17</v>
          </cell>
          <cell r="CW283" t="str">
            <v>50+</v>
          </cell>
          <cell r="CX283" t="str">
            <v/>
          </cell>
          <cell r="CY283" t="str">
            <v>https://ipmatika.kz/products/phones-accessories/pa-0.6A/</v>
          </cell>
          <cell r="CZ283" t="str">
            <v/>
          </cell>
        </row>
        <row r="284">
          <cell r="CJ284" t="str">
            <v>5VDC,2A-DC</v>
          </cell>
          <cell r="CK284">
            <v>9470</v>
          </cell>
          <cell r="CL284" t="str">
            <v/>
          </cell>
          <cell r="CM284" t="str">
            <v/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 t="str">
            <v>50+</v>
          </cell>
          <cell r="CV284" t="str">
            <v>50+</v>
          </cell>
          <cell r="CW284">
            <v>0</v>
          </cell>
          <cell r="CX284" t="str">
            <v/>
          </cell>
          <cell r="CY284" t="str">
            <v>https://ipmatika.kz/products/phones-accessories/pa-5vdc-2a-dc/</v>
          </cell>
          <cell r="CZ284" t="str">
            <v/>
          </cell>
        </row>
        <row r="285">
          <cell r="CJ285" t="str">
            <v>Protective case for W53H</v>
          </cell>
          <cell r="CK285">
            <v>20390</v>
          </cell>
          <cell r="CL285">
            <v>12450</v>
          </cell>
          <cell r="CM285">
            <v>-38.940657184894555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5</v>
          </cell>
          <cell r="CV285">
            <v>0</v>
          </cell>
          <cell r="CW285">
            <v>0</v>
          </cell>
          <cell r="CX285" t="str">
            <v/>
          </cell>
          <cell r="CY285" t="str">
            <v>https://ipmatika.kz/products/phones-accessories/pc-w53h/</v>
          </cell>
          <cell r="CZ285" t="str">
            <v>EOL</v>
          </cell>
        </row>
        <row r="286">
          <cell r="CJ286" t="str">
            <v>WMB-EXP43</v>
          </cell>
          <cell r="CK286">
            <v>5240</v>
          </cell>
          <cell r="CL286" t="str">
            <v/>
          </cell>
          <cell r="CM286" t="str">
            <v/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3</v>
          </cell>
          <cell r="CV286">
            <v>0</v>
          </cell>
          <cell r="CW286">
            <v>0</v>
          </cell>
          <cell r="CX286" t="str">
            <v/>
          </cell>
          <cell r="CY286" t="str">
            <v>https://ipmatika.kz/products/phones-accessories/bracket-exp40/</v>
          </cell>
          <cell r="CZ286" t="str">
            <v/>
          </cell>
        </row>
        <row r="287">
          <cell r="CJ287" t="str">
            <v>Wall mount SIP-T46U(S)</v>
          </cell>
          <cell r="CK287">
            <v>5240</v>
          </cell>
          <cell r="CL287">
            <v>3660</v>
          </cell>
          <cell r="CM287">
            <v>-30.152671755725194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 t="str">
            <v/>
          </cell>
          <cell r="CY287" t="str">
            <v>https://ipmatika.kz/products/phones-accessories/bracket-t46x/</v>
          </cell>
          <cell r="CZ287" t="str">
            <v/>
          </cell>
        </row>
        <row r="288">
          <cell r="CJ288" t="str">
            <v>Wall mount SIP-T48U(S)</v>
          </cell>
          <cell r="CK288">
            <v>5240</v>
          </cell>
          <cell r="CL288" t="str">
            <v/>
          </cell>
          <cell r="CM288" t="str">
            <v/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 t="str">
            <v/>
          </cell>
          <cell r="CY288" t="str">
            <v>https://ipmatika.kz/products/phones-accessories/kronshteyn-dlya-t48x/</v>
          </cell>
          <cell r="CZ288" t="str">
            <v/>
          </cell>
        </row>
        <row r="289">
          <cell r="CJ289" t="str">
            <v>Wall mount SIP-T58A/T57W/ T54W/T53(W)</v>
          </cell>
          <cell r="CK289">
            <v>5240</v>
          </cell>
          <cell r="CL289" t="str">
            <v/>
          </cell>
          <cell r="CM289" t="str">
            <v/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3</v>
          </cell>
          <cell r="CV289">
            <v>0</v>
          </cell>
          <cell r="CW289">
            <v>0</v>
          </cell>
          <cell r="CX289" t="str">
            <v/>
          </cell>
          <cell r="CY289" t="str">
            <v>https://ipmatika.kz/products/phones-accessories/bracket-t5x/</v>
          </cell>
          <cell r="CZ289" t="str">
            <v/>
          </cell>
        </row>
        <row r="290">
          <cell r="CJ290" t="str">
            <v>Wall mount SIP-T41S/T42S/T43U /T40G(P)</v>
          </cell>
          <cell r="CK290">
            <v>5240</v>
          </cell>
          <cell r="CL290" t="str">
            <v/>
          </cell>
          <cell r="CM290" t="str">
            <v/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 t="str">
            <v/>
          </cell>
          <cell r="CY290" t="str">
            <v>https://ipmatika.kz/products/phones-accessories/bracket-t42x-t41x-t40x/</v>
          </cell>
          <cell r="CZ290" t="str">
            <v/>
          </cell>
        </row>
        <row r="291">
          <cell r="CJ291" t="str">
            <v>Видеотелефоны Yealink</v>
          </cell>
          <cell r="CK291" t="str">
            <v/>
          </cell>
          <cell r="CL291" t="str">
            <v/>
          </cell>
          <cell r="CM291" t="str">
            <v/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 t="str">
            <v/>
          </cell>
          <cell r="CY291" t="str">
            <v/>
          </cell>
          <cell r="CZ291" t="str">
            <v/>
          </cell>
        </row>
        <row r="292">
          <cell r="CJ292" t="str">
            <v>SIP-T58W Pro with camera</v>
          </cell>
          <cell r="CK292">
            <v>407300</v>
          </cell>
          <cell r="CL292">
            <v>272890</v>
          </cell>
          <cell r="CM292">
            <v>-33.000245519273264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20</v>
          </cell>
          <cell r="CV292" t="str">
            <v>50+</v>
          </cell>
          <cell r="CW292">
            <v>0</v>
          </cell>
          <cell r="CX292" t="str">
            <v>http://ipmatika.ru/upload/iblock/da7/T58WPro_BTH58_title02.jpg</v>
          </cell>
          <cell r="CY292" t="str">
            <v>https://www.ipmatika.kz/products/videophones/yealink-sip-t58w-pro-with-camera/</v>
          </cell>
          <cell r="CZ292" t="str">
            <v>EOL</v>
          </cell>
        </row>
        <row r="293">
          <cell r="CJ293" t="str">
            <v>SIP-T58W with camera</v>
          </cell>
          <cell r="CK293">
            <v>375720</v>
          </cell>
          <cell r="CL293">
            <v>251740</v>
          </cell>
          <cell r="CM293">
            <v>-32.997977217076553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 t="str">
            <v>50+</v>
          </cell>
          <cell r="CV293" t="str">
            <v>50+</v>
          </cell>
          <cell r="CW293">
            <v>0</v>
          </cell>
          <cell r="CX293" t="str">
            <v>http://ipmatika.ru/upload/iblock/cde/T58W-withcam_title.jpg</v>
          </cell>
          <cell r="CY293" t="str">
            <v>https://www.ipmatika.kz/products/videophones/yealink-sip-t58w-with-camera/</v>
          </cell>
          <cell r="CZ293" t="str">
            <v>EOL</v>
          </cell>
        </row>
        <row r="294">
          <cell r="CJ294" t="str">
            <v>SIP-T88V Pro</v>
          </cell>
          <cell r="CK294">
            <v>427280</v>
          </cell>
          <cell r="CL294" t="str">
            <v/>
          </cell>
          <cell r="CM294" t="str">
            <v/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3</v>
          </cell>
          <cell r="CW294">
            <v>0</v>
          </cell>
          <cell r="CX294" t="str">
            <v>http://ipmatika.ru/upload/iblock/629/sfhig78c50u98q3tp5k9u7mihio4w3no/T88V-R.png</v>
          </cell>
          <cell r="CY294" t="str">
            <v>https://ipmatika.kz/products/videophones/yealink-sip-t88v-pro/</v>
          </cell>
          <cell r="CZ294" t="str">
            <v>NEW</v>
          </cell>
        </row>
        <row r="295">
          <cell r="CJ295" t="str">
            <v>VP59</v>
          </cell>
          <cell r="CK295">
            <v>526230</v>
          </cell>
          <cell r="CL295">
            <v>352580</v>
          </cell>
          <cell r="CM295">
            <v>-32.998878817247217</v>
          </cell>
          <cell r="CN295">
            <v>0</v>
          </cell>
          <cell r="CO295">
            <v>0</v>
          </cell>
          <cell r="CP295">
            <v>0</v>
          </cell>
          <cell r="CQ295">
            <v>1</v>
          </cell>
          <cell r="CR295">
            <v>1</v>
          </cell>
          <cell r="CS295">
            <v>0</v>
          </cell>
          <cell r="CT295">
            <v>0</v>
          </cell>
          <cell r="CU295">
            <v>26</v>
          </cell>
          <cell r="CV295">
            <v>4</v>
          </cell>
          <cell r="CW295">
            <v>50</v>
          </cell>
          <cell r="CX295" t="str">
            <v>http://ipmatika.ru/upload/iblock/12d/VP59-Front.jpg</v>
          </cell>
          <cell r="CY295" t="str">
            <v>https://ipmatika.kz/products/videophones/yealink-vp59/</v>
          </cell>
          <cell r="CZ295" t="str">
            <v/>
          </cell>
        </row>
        <row r="296">
          <cell r="CJ296" t="str">
            <v>Консоли мониторинга и управления</v>
          </cell>
          <cell r="CK296">
            <v>0</v>
          </cell>
          <cell r="CL296">
            <v>0</v>
          </cell>
          <cell r="CM296" t="str">
            <v/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 t="str">
            <v/>
          </cell>
          <cell r="CY296" t="str">
            <v/>
          </cell>
          <cell r="CZ296" t="str">
            <v/>
          </cell>
        </row>
        <row r="297">
          <cell r="CJ297" t="str">
            <v>A308i</v>
          </cell>
          <cell r="CK297">
            <v>233600</v>
          </cell>
          <cell r="CL297">
            <v>186878.17499999999</v>
          </cell>
          <cell r="CM297">
            <v>-20.000781250000003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7</v>
          </cell>
          <cell r="CV297">
            <v>0</v>
          </cell>
          <cell r="CW297">
            <v>0</v>
          </cell>
          <cell r="CX297" t="str">
            <v>http://ipmatika.ru/upload/iblock/5fd/91ikj9g80tlx3y5ax5lrroj5jc7ja8df/fanvil_A308i.png</v>
          </cell>
          <cell r="CY297" t="str">
            <v>https://ipmatika.kz/products/konsoli-monitoringa-i-opoveshcheniya/Fanvil-A308i/</v>
          </cell>
          <cell r="CZ297" t="str">
            <v/>
          </cell>
        </row>
        <row r="298">
          <cell r="CJ298" t="str">
            <v>A320</v>
          </cell>
          <cell r="CK298">
            <v>324440</v>
          </cell>
          <cell r="CL298">
            <v>259554.34999999998</v>
          </cell>
          <cell r="CM298">
            <v>-19.999275675009258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 t="str">
            <v/>
          </cell>
          <cell r="CY298" t="str">
            <v>https://ipmatika.kz/products/konsoli-monitoringa-i-opoveshcheniya/Fanvil-A320/</v>
          </cell>
          <cell r="CZ298" t="str">
            <v/>
          </cell>
        </row>
        <row r="299">
          <cell r="CJ299" t="str">
            <v>A320white</v>
          </cell>
          <cell r="CK299">
            <v>324440</v>
          </cell>
          <cell r="CL299">
            <v>259554.34999999998</v>
          </cell>
          <cell r="CM299">
            <v>-19.999275675009258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1</v>
          </cell>
          <cell r="CW299">
            <v>0</v>
          </cell>
          <cell r="CX299" t="str">
            <v/>
          </cell>
          <cell r="CY299" t="str">
            <v>https://ipmatika.kz/products/konsoli-monitoringa-i-opoveshcheniya/Fanvil-A320/</v>
          </cell>
          <cell r="CZ299" t="str">
            <v/>
          </cell>
        </row>
        <row r="300">
          <cell r="CJ300" t="str">
            <v>A320i</v>
          </cell>
          <cell r="CK300">
            <v>480170</v>
          </cell>
          <cell r="CL300">
            <v>384139.79999999993</v>
          </cell>
          <cell r="CM300">
            <v>-19.99920861361602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1</v>
          </cell>
          <cell r="CV300">
            <v>0</v>
          </cell>
          <cell r="CW300">
            <v>0</v>
          </cell>
          <cell r="CX300" t="str">
            <v/>
          </cell>
          <cell r="CY300" t="str">
            <v>https://ipmatika.kz/products/konsoli-monitoringa-i-opoveshcheniya/Fanvil-A320i/</v>
          </cell>
          <cell r="CZ300" t="str">
            <v/>
          </cell>
        </row>
        <row r="301">
          <cell r="CJ301" t="str">
            <v>A320iwhite</v>
          </cell>
          <cell r="CK301">
            <v>480170</v>
          </cell>
          <cell r="CL301">
            <v>384139.79999999993</v>
          </cell>
          <cell r="CM301">
            <v>-19.99920861361602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1</v>
          </cell>
          <cell r="CW301">
            <v>0</v>
          </cell>
          <cell r="CX301" t="str">
            <v/>
          </cell>
          <cell r="CY301" t="str">
            <v>https://ipmatika.kz/products/konsoli-monitoringa-i-opoveshcheniya/Fanvil-A320i/</v>
          </cell>
          <cell r="CZ301" t="str">
            <v/>
          </cell>
        </row>
        <row r="302">
          <cell r="CJ302" t="str">
            <v>X210</v>
          </cell>
          <cell r="CK302">
            <v>106240</v>
          </cell>
          <cell r="CL302">
            <v>84989.574999999983</v>
          </cell>
          <cell r="CM302">
            <v>-20.002282567771104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18</v>
          </cell>
          <cell r="CV302">
            <v>1</v>
          </cell>
          <cell r="CW302">
            <v>0</v>
          </cell>
          <cell r="CX302" t="str">
            <v>http://ipmatika.ru/upload/iblock/db7/2jmo789eql2qalleblsl0nq7hts6igec/X210-1.png</v>
          </cell>
          <cell r="CY302" t="str">
            <v>https://ipmatika.kz/products/khttps://ipmatika.kz/products/konsoli-monitoringa-i-opoveshcheniya/Fanvil-X210/</v>
          </cell>
          <cell r="CZ302" t="str">
            <v/>
          </cell>
        </row>
        <row r="303">
          <cell r="CJ303" t="str">
            <v>X210i</v>
          </cell>
          <cell r="CK303">
            <v>285510</v>
          </cell>
          <cell r="CL303">
            <v>228403.99999999994</v>
          </cell>
          <cell r="CM303">
            <v>-20.001401001716246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 t="str">
            <v>http://ipmatika.ru/upload/iblock/d10/X210i_01_20190108.png</v>
          </cell>
          <cell r="CY303" t="str">
            <v>https://ipmatika.kz/products/konsoli-monitoringa-i-opoveshcheniya/Fanvil-X210i/</v>
          </cell>
          <cell r="CZ303" t="str">
            <v/>
          </cell>
        </row>
        <row r="304">
          <cell r="CJ304" t="str">
            <v>X5U-R</v>
          </cell>
          <cell r="CK304">
            <v>96130</v>
          </cell>
          <cell r="CL304">
            <v>76902.925000000003</v>
          </cell>
          <cell r="CM304">
            <v>-20.001118277332779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 t="str">
            <v/>
          </cell>
          <cell r="CY304" t="str">
            <v>https://ipmatika.kz/products/konsoli-monitoringa-i-opoveshcheniya/X5UR/</v>
          </cell>
          <cell r="CZ304" t="str">
            <v/>
          </cell>
        </row>
        <row r="305">
          <cell r="CJ305" t="str">
            <v>Конференц-телефоны Yealink</v>
          </cell>
          <cell r="CK305" t="str">
            <v/>
          </cell>
          <cell r="CL305" t="str">
            <v/>
          </cell>
          <cell r="CM305" t="str">
            <v/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 t="str">
            <v/>
          </cell>
          <cell r="CY305" t="str">
            <v/>
          </cell>
          <cell r="CZ305" t="str">
            <v/>
          </cell>
        </row>
        <row r="306">
          <cell r="CJ306" t="str">
            <v>CP925</v>
          </cell>
          <cell r="CK306">
            <v>365150</v>
          </cell>
          <cell r="CL306">
            <v>244650</v>
          </cell>
          <cell r="CM306">
            <v>-33.000136930028759</v>
          </cell>
          <cell r="CN306">
            <v>4</v>
          </cell>
          <cell r="CO306">
            <v>0</v>
          </cell>
          <cell r="CP306">
            <v>0</v>
          </cell>
          <cell r="CQ306">
            <v>1</v>
          </cell>
          <cell r="CR306">
            <v>0</v>
          </cell>
          <cell r="CS306">
            <v>0</v>
          </cell>
          <cell r="CT306">
            <v>0</v>
          </cell>
          <cell r="CU306">
            <v>26</v>
          </cell>
          <cell r="CV306">
            <v>50</v>
          </cell>
          <cell r="CW306">
            <v>0</v>
          </cell>
          <cell r="CX306" t="str">
            <v>http://ipmatika.ru/upload/iblock/fee/CP925_title.jpg</v>
          </cell>
          <cell r="CY306" t="str">
            <v>https://ipmatika.kz/products/audioconference/yealink-cp925/</v>
          </cell>
          <cell r="CZ306" t="str">
            <v/>
          </cell>
        </row>
        <row r="307">
          <cell r="CJ307" t="str">
            <v>CP930W-Base</v>
          </cell>
          <cell r="CK307">
            <v>373320</v>
          </cell>
          <cell r="CL307">
            <v>291860</v>
          </cell>
          <cell r="CM307">
            <v>-21.820422157934217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 t="str">
            <v/>
          </cell>
          <cell r="CY307" t="str">
            <v>https://ipmatika.kz/products/audioconference/yealink-cp930w-base/</v>
          </cell>
          <cell r="CZ307" t="str">
            <v>EOL</v>
          </cell>
        </row>
        <row r="308">
          <cell r="CJ308" t="str">
            <v>CP930W</v>
          </cell>
          <cell r="CK308">
            <v>339330</v>
          </cell>
          <cell r="CL308">
            <v>261460</v>
          </cell>
          <cell r="CM308">
            <v>-22.948162555624322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 t="str">
            <v/>
          </cell>
          <cell r="CY308" t="str">
            <v>https://ipmatika.kz/products/archive/audioconference/yealink-cp930w/</v>
          </cell>
          <cell r="CZ308" t="str">
            <v>EOL</v>
          </cell>
        </row>
        <row r="309">
          <cell r="CJ309" t="str">
            <v>CP930W+W70B</v>
          </cell>
          <cell r="CK309">
            <v>393720</v>
          </cell>
          <cell r="CL309" t="str">
            <v/>
          </cell>
          <cell r="CM309" t="str">
            <v/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 t="str">
            <v/>
          </cell>
          <cell r="CY309" t="str">
            <v>https://ipmatika.kz/products/audioconference/yealink-cp930w-base/</v>
          </cell>
          <cell r="CZ309" t="str">
            <v>EOL</v>
          </cell>
        </row>
        <row r="310">
          <cell r="CJ310" t="str">
            <v>CP935W-Base</v>
          </cell>
          <cell r="CK310">
            <v>556300</v>
          </cell>
          <cell r="CL310">
            <v>372720</v>
          </cell>
          <cell r="CM310">
            <v>-33.000179759122773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11</v>
          </cell>
          <cell r="CV310">
            <v>0</v>
          </cell>
          <cell r="CW310">
            <v>0</v>
          </cell>
          <cell r="CX310" t="str">
            <v>http://ipmatika.ru/upload/iblock/cd5/cp935w-base_title.jpg</v>
          </cell>
          <cell r="CY310" t="str">
            <v>https://ipmatika.kz/products/audioconference/yealink-cp935w-base/</v>
          </cell>
          <cell r="CZ310" t="str">
            <v/>
          </cell>
        </row>
        <row r="311">
          <cell r="CJ311" t="str">
            <v>CP935W</v>
          </cell>
          <cell r="CK311">
            <v>496160</v>
          </cell>
          <cell r="CL311">
            <v>332430</v>
          </cell>
          <cell r="CM311">
            <v>-32.99943566591422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14</v>
          </cell>
          <cell r="CV311">
            <v>0</v>
          </cell>
          <cell r="CW311">
            <v>0</v>
          </cell>
          <cell r="CX311" t="str">
            <v>http://ipmatika.ru/upload/iblock/a08/CP935W_title.jpg</v>
          </cell>
          <cell r="CY311" t="str">
            <v>https://ipmatika.kz/products/audioconference/yealink-cp935w/</v>
          </cell>
          <cell r="CZ311" t="str">
            <v/>
          </cell>
        </row>
        <row r="312">
          <cell r="CJ312" t="str">
            <v>CP965</v>
          </cell>
          <cell r="CK312">
            <v>599900</v>
          </cell>
          <cell r="CL312">
            <v>401930</v>
          </cell>
          <cell r="CM312">
            <v>-33.00050008334722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 t="str">
            <v>50+</v>
          </cell>
          <cell r="CV312">
            <v>29</v>
          </cell>
          <cell r="CW312">
            <v>0</v>
          </cell>
          <cell r="CX312" t="str">
            <v>http://ipmatika.ru/upload/iblock/389/CP965_title.jpg</v>
          </cell>
          <cell r="CY312" t="str">
            <v>https://ipmatika.kz/products/audioconference/yealink-cp965/</v>
          </cell>
          <cell r="CZ312" t="str">
            <v/>
          </cell>
        </row>
        <row r="313">
          <cell r="CJ313" t="str">
            <v>Лицензии IP-телефоны Yealink</v>
          </cell>
          <cell r="CK313" t="str">
            <v/>
          </cell>
          <cell r="CL313" t="str">
            <v/>
          </cell>
          <cell r="CM313" t="str">
            <v/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 t="str">
            <v/>
          </cell>
          <cell r="CY313" t="str">
            <v/>
          </cell>
          <cell r="CZ313" t="str">
            <v/>
          </cell>
        </row>
        <row r="314">
          <cell r="CJ314" t="str">
            <v>YDMP Add-on package</v>
          </cell>
          <cell r="CK314">
            <v>42800</v>
          </cell>
          <cell r="CL314">
            <v>25680</v>
          </cell>
          <cell r="CM314">
            <v>-40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 t="str">
            <v/>
          </cell>
          <cell r="CY314" t="str">
            <v>https://ipmatika.kz/products/sistemy-upravleniya/YDMP-Add-on-Package/</v>
          </cell>
          <cell r="CZ314" t="str">
            <v/>
          </cell>
        </row>
        <row r="315">
          <cell r="CJ315" t="str">
            <v>YDMP Basic Package</v>
          </cell>
          <cell r="CK315">
            <v>427930</v>
          </cell>
          <cell r="CL315">
            <v>256757</v>
          </cell>
          <cell r="CM315">
            <v>-40.00023368307901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 t="str">
            <v/>
          </cell>
          <cell r="CY315" t="str">
            <v>https://ipmatika.kz/products/sistemy-upravleniya/YDMP-Basic-Package/</v>
          </cell>
          <cell r="CZ315" t="str">
            <v/>
          </cell>
        </row>
        <row r="316">
          <cell r="CJ316" t="str">
            <v>YVIM Add-on (1 license for DM)</v>
          </cell>
          <cell r="CK316" t="str">
            <v/>
          </cell>
          <cell r="CL316">
            <v>0</v>
          </cell>
          <cell r="CM316" t="str">
            <v/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 t="str">
            <v>http://ipmatika.ru/upload/iblock/a85/g0vmqjceawphmlo7ubtr8p2cf3qmz31m/License%20%281%29.jpg</v>
          </cell>
          <cell r="CY316" t="str">
            <v>https://ipmatika.kz/products/dect/yealink-virtual-integrator-manager/</v>
          </cell>
          <cell r="CZ316" t="str">
            <v/>
          </cell>
        </row>
        <row r="317">
          <cell r="CJ317" t="str">
            <v>YVIM Basic Package (2 licenses for DM)</v>
          </cell>
          <cell r="CK317" t="str">
            <v/>
          </cell>
          <cell r="CL317">
            <v>0</v>
          </cell>
          <cell r="CM317" t="str">
            <v/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 t="str">
            <v>http://ipmatika.ru/upload/iblock/130/owgfon74q3wyh0a96s3pxa4spyychg3c/License%20%281%29.jpg</v>
          </cell>
          <cell r="CY317" t="str">
            <v>https://ipmatika.kz/products/dect/yealink-virtual-integrator-manager/</v>
          </cell>
          <cell r="CZ317" t="str">
            <v/>
          </cell>
        </row>
        <row r="318">
          <cell r="CJ318" t="str">
            <v>Настольные телефоны IPmatika</v>
          </cell>
          <cell r="CK318" t="str">
            <v/>
          </cell>
          <cell r="CL318" t="str">
            <v/>
          </cell>
          <cell r="CM318" t="str">
            <v/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 t="str">
            <v/>
          </cell>
          <cell r="CY318" t="str">
            <v/>
          </cell>
          <cell r="CZ318" t="str">
            <v/>
          </cell>
        </row>
        <row r="319">
          <cell r="CJ319" t="str">
            <v>ER31</v>
          </cell>
          <cell r="CK319" t="str">
            <v/>
          </cell>
          <cell r="CL319" t="str">
            <v/>
          </cell>
          <cell r="CM319" t="str">
            <v/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 t="str">
            <v/>
          </cell>
          <cell r="CY319" t="str">
            <v>https://ipmatika.kz/products/phones-accessories/er31/</v>
          </cell>
          <cell r="CZ319" t="str">
            <v>NEW</v>
          </cell>
        </row>
        <row r="320">
          <cell r="CJ320" t="str">
            <v>TR11P</v>
          </cell>
          <cell r="CK320" t="str">
            <v/>
          </cell>
          <cell r="CL320" t="str">
            <v/>
          </cell>
          <cell r="CM320" t="str">
            <v/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/>
          </cell>
          <cell r="CY320" t="str">
            <v>https://ipmatika.kz/products/desktop/tr11p/</v>
          </cell>
          <cell r="CZ320" t="str">
            <v>NEW</v>
          </cell>
        </row>
        <row r="321">
          <cell r="CJ321" t="str">
            <v>TR21G</v>
          </cell>
          <cell r="CK321" t="str">
            <v/>
          </cell>
          <cell r="CL321" t="str">
            <v/>
          </cell>
          <cell r="CM321" t="str">
            <v/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 t="str">
            <v/>
          </cell>
          <cell r="CY321" t="str">
            <v>https://ipmatika.kz/products/desktop/tr21g/</v>
          </cell>
          <cell r="CZ321" t="str">
            <v>NEW</v>
          </cell>
        </row>
        <row r="322">
          <cell r="CJ322" t="str">
            <v>TR31S</v>
          </cell>
          <cell r="CK322" t="str">
            <v/>
          </cell>
          <cell r="CL322" t="str">
            <v/>
          </cell>
          <cell r="CM322" t="str">
            <v/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/>
          </cell>
          <cell r="CY322" t="str">
            <v>https://ipmatika.kz/products/desktop/tr31s/</v>
          </cell>
          <cell r="CZ322" t="str">
            <v>NEW</v>
          </cell>
        </row>
        <row r="323">
          <cell r="CJ323" t="str">
            <v>Настольные телефоны Yealink</v>
          </cell>
          <cell r="CK323" t="str">
            <v/>
          </cell>
          <cell r="CL323" t="str">
            <v/>
          </cell>
          <cell r="CM323" t="str">
            <v/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 t="str">
            <v/>
          </cell>
          <cell r="CY323" t="str">
            <v/>
          </cell>
          <cell r="CZ323" t="str">
            <v/>
          </cell>
        </row>
        <row r="324">
          <cell r="CJ324" t="str">
            <v>IPM58</v>
          </cell>
          <cell r="CK324">
            <v>342120</v>
          </cell>
          <cell r="CL324">
            <v>222380</v>
          </cell>
          <cell r="CM324">
            <v>-34.999415409797734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 t="str">
            <v>50+</v>
          </cell>
          <cell r="CV324">
            <v>0</v>
          </cell>
          <cell r="CW324">
            <v>1</v>
          </cell>
          <cell r="CX324" t="str">
            <v/>
          </cell>
          <cell r="CY324" t="str">
            <v>https://ipmatika.kz/products/desktop/ipm58/</v>
          </cell>
          <cell r="CZ324" t="str">
            <v/>
          </cell>
        </row>
        <row r="325">
          <cell r="CJ325" t="str">
            <v>MP50</v>
          </cell>
          <cell r="CK325">
            <v>105370</v>
          </cell>
          <cell r="CL325">
            <v>75760</v>
          </cell>
          <cell r="CM325">
            <v>-28.100977507829555</v>
          </cell>
          <cell r="CN325">
            <v>1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1</v>
          </cell>
          <cell r="CX325" t="str">
            <v>http://ipmatika.ru/upload/iblock/fe2/s93lcb4exnvicvkgkf6pdrzb3wj5p34n/MP50_anons.jpg</v>
          </cell>
          <cell r="CY325" t="str">
            <v>https://ipmatika.kz/products/desktop/yealink-mp50/</v>
          </cell>
          <cell r="CZ325" t="str">
            <v>EOL</v>
          </cell>
        </row>
        <row r="326">
          <cell r="CJ326" t="str">
            <v>SIP-T30</v>
          </cell>
          <cell r="CK326">
            <v>27960</v>
          </cell>
          <cell r="CL326">
            <v>21250</v>
          </cell>
          <cell r="CM326">
            <v>-23.998569384835477</v>
          </cell>
          <cell r="CN326" t="str">
            <v>50+</v>
          </cell>
          <cell r="CO326">
            <v>25</v>
          </cell>
          <cell r="CP326">
            <v>0</v>
          </cell>
          <cell r="CQ326">
            <v>0</v>
          </cell>
          <cell r="CR326">
            <v>30</v>
          </cell>
          <cell r="CS326">
            <v>0</v>
          </cell>
          <cell r="CT326">
            <v>0</v>
          </cell>
          <cell r="CU326" t="str">
            <v>50+</v>
          </cell>
          <cell r="CV326" t="str">
            <v>50+</v>
          </cell>
          <cell r="CW326">
            <v>0</v>
          </cell>
          <cell r="CX326" t="str">
            <v>http://ipmatika.ru/upload/iblock/da6/T30_03.jpg</v>
          </cell>
          <cell r="CY326" t="str">
            <v>https://ipmatika.kz/products/desktop/yealink-sip-t30/</v>
          </cell>
          <cell r="CZ326" t="str">
            <v/>
          </cell>
        </row>
        <row r="327">
          <cell r="CJ327" t="str">
            <v>SIP-T30P</v>
          </cell>
          <cell r="CK327">
            <v>31370</v>
          </cell>
          <cell r="CL327">
            <v>23530</v>
          </cell>
          <cell r="CM327">
            <v>-24.992030602486452</v>
          </cell>
          <cell r="CN327" t="str">
            <v>50+</v>
          </cell>
          <cell r="CO327" t="str">
            <v>50+</v>
          </cell>
          <cell r="CP327">
            <v>0</v>
          </cell>
          <cell r="CQ327">
            <v>39</v>
          </cell>
          <cell r="CR327">
            <v>0</v>
          </cell>
          <cell r="CS327">
            <v>0</v>
          </cell>
          <cell r="CT327">
            <v>0</v>
          </cell>
          <cell r="CU327" t="str">
            <v>50+</v>
          </cell>
          <cell r="CV327" t="str">
            <v>50+</v>
          </cell>
          <cell r="CW327" t="str">
            <v>50+</v>
          </cell>
          <cell r="CX327" t="str">
            <v>http://ipmatika.ru/upload/iblock/8ee/T30_03.jpg</v>
          </cell>
          <cell r="CY327" t="str">
            <v>https://ipmatika.kz/products/desktop/yealink-sip-t30p/</v>
          </cell>
          <cell r="CZ327" t="str">
            <v/>
          </cell>
        </row>
        <row r="328">
          <cell r="CJ328" t="str">
            <v>SIP-T30P without PSU</v>
          </cell>
          <cell r="CK328">
            <v>29610</v>
          </cell>
          <cell r="CL328" t="str">
            <v/>
          </cell>
          <cell r="CM328" t="str">
            <v/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 t="str">
            <v>50+</v>
          </cell>
          <cell r="CV328" t="str">
            <v>50+</v>
          </cell>
          <cell r="CW328">
            <v>0</v>
          </cell>
          <cell r="CX328" t="str">
            <v/>
          </cell>
          <cell r="CY328" t="str">
            <v>https://ipmatika.kz/products/desktop/yealink-sip-t30p_without_PSU/</v>
          </cell>
          <cell r="CZ328" t="str">
            <v/>
          </cell>
        </row>
        <row r="329">
          <cell r="CJ329" t="str">
            <v>SIP-T31</v>
          </cell>
          <cell r="CK329">
            <v>29810</v>
          </cell>
          <cell r="CL329">
            <v>22650</v>
          </cell>
          <cell r="CM329">
            <v>-24.01878564240188</v>
          </cell>
          <cell r="CN329" t="str">
            <v>50+</v>
          </cell>
          <cell r="CO329">
            <v>32</v>
          </cell>
          <cell r="CP329">
            <v>0</v>
          </cell>
          <cell r="CQ329">
            <v>17</v>
          </cell>
          <cell r="CR329">
            <v>15</v>
          </cell>
          <cell r="CS329">
            <v>0</v>
          </cell>
          <cell r="CT329">
            <v>0</v>
          </cell>
          <cell r="CU329">
            <v>0</v>
          </cell>
          <cell r="CV329" t="str">
            <v>50+</v>
          </cell>
          <cell r="CW329" t="str">
            <v>50+</v>
          </cell>
          <cell r="CX329" t="str">
            <v>http://ipmatika.ru/upload/iblock/de3/T31-zi21491r.jpg</v>
          </cell>
          <cell r="CY329" t="str">
            <v>https://ipmatika.kz/products/desktop/yealink-sip-t31/</v>
          </cell>
          <cell r="CZ329" t="str">
            <v/>
          </cell>
        </row>
        <row r="330">
          <cell r="CJ330" t="str">
            <v>SIP-T31G</v>
          </cell>
          <cell r="CK330">
            <v>40170</v>
          </cell>
          <cell r="CL330">
            <v>30530</v>
          </cell>
          <cell r="CM330">
            <v>-23.998008464027876</v>
          </cell>
          <cell r="CN330">
            <v>0</v>
          </cell>
          <cell r="CO330">
            <v>8</v>
          </cell>
          <cell r="CP330" t="str">
            <v>50+</v>
          </cell>
          <cell r="CQ330">
            <v>0</v>
          </cell>
          <cell r="CR330">
            <v>10</v>
          </cell>
          <cell r="CS330">
            <v>0</v>
          </cell>
          <cell r="CT330">
            <v>0</v>
          </cell>
          <cell r="CU330">
            <v>0</v>
          </cell>
          <cell r="CV330" t="str">
            <v>50+</v>
          </cell>
          <cell r="CW330" t="str">
            <v>50+</v>
          </cell>
          <cell r="CX330" t="str">
            <v>http://ipmatika.ru/upload/iblock/174/T31-zi21491r.jpg</v>
          </cell>
          <cell r="CY330" t="str">
            <v>https://ipmatika.kz/products/desktop/yealink-sip-t31g/</v>
          </cell>
          <cell r="CZ330" t="str">
            <v/>
          </cell>
        </row>
        <row r="331">
          <cell r="CJ331" t="str">
            <v>SIP-T31P</v>
          </cell>
          <cell r="CK331">
            <v>35000</v>
          </cell>
          <cell r="CL331">
            <v>26600</v>
          </cell>
          <cell r="CM331">
            <v>-24</v>
          </cell>
          <cell r="CN331" t="str">
            <v>50+</v>
          </cell>
          <cell r="CO331" t="str">
            <v>50+</v>
          </cell>
          <cell r="CP331">
            <v>0</v>
          </cell>
          <cell r="CQ331">
            <v>35</v>
          </cell>
          <cell r="CR331">
            <v>2</v>
          </cell>
          <cell r="CS331">
            <v>0</v>
          </cell>
          <cell r="CT331">
            <v>0</v>
          </cell>
          <cell r="CU331" t="str">
            <v>50+</v>
          </cell>
          <cell r="CV331" t="str">
            <v>50+</v>
          </cell>
          <cell r="CW331" t="str">
            <v>50+</v>
          </cell>
          <cell r="CX331" t="str">
            <v>http://ipmatika.ru/upload/iblock/2ce/T31-zi21491r.jpg</v>
          </cell>
          <cell r="CY331" t="str">
            <v>https://ipmatika.kz/products/desktop/yealink-sip-t31p/</v>
          </cell>
          <cell r="CZ331" t="str">
            <v/>
          </cell>
        </row>
        <row r="332">
          <cell r="CJ332" t="str">
            <v>SIP-T31P without PSU</v>
          </cell>
          <cell r="CK332">
            <v>32860</v>
          </cell>
          <cell r="CL332" t="str">
            <v/>
          </cell>
          <cell r="CM332" t="str">
            <v/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 t="str">
            <v>50+</v>
          </cell>
          <cell r="CV332" t="str">
            <v>50+</v>
          </cell>
          <cell r="CW332" t="str">
            <v>50+</v>
          </cell>
          <cell r="CX332" t="str">
            <v/>
          </cell>
          <cell r="CY332" t="str">
            <v>https://ipmatika.kz/products/desktop/yealink-sip-t31p_without_PSU/</v>
          </cell>
          <cell r="CZ332" t="str">
            <v/>
          </cell>
        </row>
        <row r="333">
          <cell r="CJ333" t="str">
            <v>SIP-T31P Light Gray</v>
          </cell>
          <cell r="CK333">
            <v>42120</v>
          </cell>
          <cell r="CL333">
            <v>32010</v>
          </cell>
          <cell r="CM333">
            <v>-24.002849002849004</v>
          </cell>
          <cell r="CN333">
            <v>9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 t="str">
            <v>50+</v>
          </cell>
          <cell r="CV333" t="str">
            <v>50+</v>
          </cell>
          <cell r="CW333">
            <v>0</v>
          </cell>
          <cell r="CX333" t="str">
            <v/>
          </cell>
          <cell r="CY333" t="str">
            <v>https://ipmatika.kz/products/desktop/yealink-sip-t31p-white/</v>
          </cell>
          <cell r="CZ333" t="str">
            <v/>
          </cell>
        </row>
        <row r="334">
          <cell r="CJ334" t="str">
            <v>SIP-T31W</v>
          </cell>
          <cell r="CK334">
            <v>45360</v>
          </cell>
          <cell r="CL334">
            <v>34470</v>
          </cell>
          <cell r="CM334">
            <v>-24.007936507936506</v>
          </cell>
          <cell r="CN334">
            <v>7</v>
          </cell>
          <cell r="CO334">
            <v>0</v>
          </cell>
          <cell r="CP334">
            <v>0</v>
          </cell>
          <cell r="CQ334">
            <v>2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 t="str">
            <v>50+</v>
          </cell>
          <cell r="CX334" t="str">
            <v>http://ipmatika.ru/upload/iblock/86c/x447j8o2shmwo0ypuv2tpffcens2iv65/T31W_01.jpg</v>
          </cell>
          <cell r="CY334" t="str">
            <v>https://ipmatika.kz/products/desktop/yealink-sip-t31w/</v>
          </cell>
          <cell r="CZ334" t="str">
            <v/>
          </cell>
        </row>
        <row r="335">
          <cell r="CJ335" t="str">
            <v>SIP-T33G</v>
          </cell>
          <cell r="CK335">
            <v>52530</v>
          </cell>
          <cell r="CL335">
            <v>39400</v>
          </cell>
          <cell r="CM335">
            <v>-24.995240814772515</v>
          </cell>
          <cell r="CN335">
            <v>4</v>
          </cell>
          <cell r="CO335">
            <v>12</v>
          </cell>
          <cell r="CP335">
            <v>0</v>
          </cell>
          <cell r="CQ335">
            <v>0</v>
          </cell>
          <cell r="CR335">
            <v>10</v>
          </cell>
          <cell r="CS335">
            <v>0</v>
          </cell>
          <cell r="CT335">
            <v>0</v>
          </cell>
          <cell r="CU335">
            <v>0</v>
          </cell>
          <cell r="CV335" t="str">
            <v>50+</v>
          </cell>
          <cell r="CW335" t="str">
            <v>50+</v>
          </cell>
          <cell r="CX335" t="str">
            <v>http://ipmatika.ru/upload/iblock/521/T33-sw21491v.jpg</v>
          </cell>
          <cell r="CY335" t="str">
            <v>https://ipmatika.kz/products/desktop/yealink-sip-t33g/</v>
          </cell>
          <cell r="CZ335" t="str">
            <v/>
          </cell>
        </row>
        <row r="336">
          <cell r="CJ336" t="str">
            <v>SIP-T33P</v>
          </cell>
          <cell r="CK336">
            <v>51610</v>
          </cell>
          <cell r="CL336" t="str">
            <v/>
          </cell>
          <cell r="CM336" t="str">
            <v/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 t="str">
            <v>http://ipmatika.ru/upload/iblock/ec2/T33-sw21491v.jpg</v>
          </cell>
          <cell r="CY336" t="str">
            <v>https://ipmatika.kz/products/desktop/yealink-sip-t33p/</v>
          </cell>
          <cell r="CZ336" t="str">
            <v>EOL</v>
          </cell>
        </row>
        <row r="337">
          <cell r="CJ337" t="str">
            <v>SIP-T34W</v>
          </cell>
          <cell r="CK337">
            <v>61880</v>
          </cell>
          <cell r="CL337">
            <v>48270</v>
          </cell>
          <cell r="CM337">
            <v>-21.994182288299939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1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 t="str">
            <v>http://ipmatika.ru/upload/iblock/06c/8xjfsdpmp3n9teqmm1md5g9tuimohxos/T34W_01.jpg</v>
          </cell>
          <cell r="CY337" t="str">
            <v>https://ipmatika.kz/products/desktop/yealink-sip-t34w/</v>
          </cell>
          <cell r="CZ337" t="str">
            <v/>
          </cell>
        </row>
        <row r="338">
          <cell r="CJ338" t="str">
            <v>SIP-T43U</v>
          </cell>
          <cell r="CK338">
            <v>85360</v>
          </cell>
          <cell r="CL338">
            <v>64020</v>
          </cell>
          <cell r="CM338">
            <v>-25</v>
          </cell>
          <cell r="CN338">
            <v>39</v>
          </cell>
          <cell r="CO338">
            <v>0</v>
          </cell>
          <cell r="CP338">
            <v>0</v>
          </cell>
          <cell r="CQ338">
            <v>5</v>
          </cell>
          <cell r="CR338">
            <v>0</v>
          </cell>
          <cell r="CS338">
            <v>0</v>
          </cell>
          <cell r="CT338">
            <v>0</v>
          </cell>
          <cell r="CU338" t="str">
            <v>50+</v>
          </cell>
          <cell r="CV338" t="str">
            <v>50+</v>
          </cell>
          <cell r="CW338">
            <v>32</v>
          </cell>
          <cell r="CX338" t="str">
            <v>http://ipmatika.ru/upload/iblock/ef7/T43U-left%20light%20on.jpg</v>
          </cell>
          <cell r="CY338" t="str">
            <v>https://ipmatika.kz/products/desktop/yealink-sip-t43U/</v>
          </cell>
          <cell r="CZ338" t="str">
            <v>EOL</v>
          </cell>
        </row>
        <row r="339">
          <cell r="CJ339" t="str">
            <v>SIP-T44U</v>
          </cell>
          <cell r="CK339">
            <v>93180</v>
          </cell>
          <cell r="CL339">
            <v>68950</v>
          </cell>
          <cell r="CM339">
            <v>-26.003434213350502</v>
          </cell>
          <cell r="CN339">
            <v>3</v>
          </cell>
          <cell r="CO339">
            <v>0</v>
          </cell>
          <cell r="CP339">
            <v>0</v>
          </cell>
          <cell r="CQ339">
            <v>7</v>
          </cell>
          <cell r="CR339">
            <v>6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 t="str">
            <v>http://ipmatika.ru/upload/iblock/4f1/sbm0knskec28wysjiddr2xg9ym1lwyd7/SIP-T44U_01.jpg</v>
          </cell>
          <cell r="CY339" t="str">
            <v>https://ipmatika.kz/products/desktop/yealink-sip-t44u/</v>
          </cell>
          <cell r="CZ339" t="str">
            <v>EOL</v>
          </cell>
        </row>
        <row r="340">
          <cell r="CJ340" t="str">
            <v>SIP-T44W</v>
          </cell>
          <cell r="CK340">
            <v>97830</v>
          </cell>
          <cell r="CL340">
            <v>72400</v>
          </cell>
          <cell r="CM340">
            <v>-25.994071348257179</v>
          </cell>
          <cell r="CN340">
            <v>0</v>
          </cell>
          <cell r="CO340">
            <v>0</v>
          </cell>
          <cell r="CP340">
            <v>0</v>
          </cell>
          <cell r="CQ340">
            <v>8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5</v>
          </cell>
          <cell r="CW340" t="str">
            <v>50+</v>
          </cell>
          <cell r="CX340" t="str">
            <v>http://ipmatika.ru/upload/iblock/507/ncwhm4q13l37wceca5h7kwhpgw0d83pd/SIP-T44U_01.jpg</v>
          </cell>
          <cell r="CY340" t="str">
            <v>https://ipmatika.kz/products/desktop/yealink-sip-t44w/</v>
          </cell>
          <cell r="CZ340" t="str">
            <v>EOL</v>
          </cell>
        </row>
        <row r="341">
          <cell r="CJ341" t="str">
            <v>SIP-T46U</v>
          </cell>
          <cell r="CK341">
            <v>135800</v>
          </cell>
          <cell r="CL341">
            <v>101850</v>
          </cell>
          <cell r="CM341">
            <v>-25</v>
          </cell>
          <cell r="CN341">
            <v>18</v>
          </cell>
          <cell r="CO341">
            <v>6</v>
          </cell>
          <cell r="CP341">
            <v>0</v>
          </cell>
          <cell r="CQ341">
            <v>8</v>
          </cell>
          <cell r="CR341">
            <v>0</v>
          </cell>
          <cell r="CS341">
            <v>0</v>
          </cell>
          <cell r="CT341">
            <v>0</v>
          </cell>
          <cell r="CU341" t="str">
            <v>50+</v>
          </cell>
          <cell r="CV341" t="str">
            <v>50+</v>
          </cell>
          <cell r="CW341" t="str">
            <v>50+</v>
          </cell>
          <cell r="CX341" t="str">
            <v>http://ipmatika.ru/upload/iblock/43b/T46U-left%20light%20on.jpg</v>
          </cell>
          <cell r="CY341" t="str">
            <v>https://ipmatika.kz/products/desktop/yealink-sip-t46U/</v>
          </cell>
          <cell r="CZ341" t="str">
            <v>EOL</v>
          </cell>
        </row>
        <row r="342">
          <cell r="CJ342" t="str">
            <v>SIP-T48U</v>
          </cell>
          <cell r="CK342">
            <v>186160</v>
          </cell>
          <cell r="CL342">
            <v>139620</v>
          </cell>
          <cell r="CM342">
            <v>-25</v>
          </cell>
          <cell r="CN342">
            <v>0</v>
          </cell>
          <cell r="CO342">
            <v>14</v>
          </cell>
          <cell r="CP342">
            <v>0</v>
          </cell>
          <cell r="CQ342">
            <v>2</v>
          </cell>
          <cell r="CR342">
            <v>0</v>
          </cell>
          <cell r="CS342">
            <v>0</v>
          </cell>
          <cell r="CT342">
            <v>0</v>
          </cell>
          <cell r="CU342" t="str">
            <v>50+</v>
          </cell>
          <cell r="CV342" t="str">
            <v>50+</v>
          </cell>
          <cell r="CW342">
            <v>0</v>
          </cell>
          <cell r="CX342" t="str">
            <v>http://ipmatika.ru/upload/iblock/694/T48U-left%20light%20on.jpg</v>
          </cell>
          <cell r="CY342" t="str">
            <v>https://ipmatika.kz/products/desktop/yealink-sip-t48U/</v>
          </cell>
          <cell r="CZ342" t="str">
            <v>EOL</v>
          </cell>
        </row>
        <row r="343">
          <cell r="CJ343" t="str">
            <v>SIP-T53</v>
          </cell>
          <cell r="CK343">
            <v>118400</v>
          </cell>
          <cell r="CL343">
            <v>79330</v>
          </cell>
          <cell r="CM343">
            <v>-32.998310810810807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 t="str">
            <v>50+</v>
          </cell>
          <cell r="CW343">
            <v>0</v>
          </cell>
          <cell r="CX343" t="str">
            <v>http://ipmatika.ru/upload/iblock/4e5/T53%20and%20T53W-Front.jpg</v>
          </cell>
          <cell r="CY343" t="str">
            <v>https://ipmatika.kz/products/desktop/yealink-sip-t53/</v>
          </cell>
          <cell r="CZ343" t="str">
            <v>EOL</v>
          </cell>
        </row>
        <row r="344">
          <cell r="CJ344" t="str">
            <v>SIP-T53W</v>
          </cell>
          <cell r="CK344">
            <v>140500</v>
          </cell>
          <cell r="CL344">
            <v>94140</v>
          </cell>
          <cell r="CM344">
            <v>-32.996441281138786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2</v>
          </cell>
          <cell r="CV344">
            <v>0</v>
          </cell>
          <cell r="CW344">
            <v>0</v>
          </cell>
          <cell r="CX344" t="str">
            <v>http://ipmatika.ru/upload/iblock/193/T53W_front.jpg</v>
          </cell>
          <cell r="CY344" t="str">
            <v>https://ipmatika.kz/products/desktop/yealink-sip-t53w/</v>
          </cell>
          <cell r="CZ344" t="str">
            <v>EOL</v>
          </cell>
        </row>
        <row r="345">
          <cell r="CJ345" t="str">
            <v>SIP-T54W</v>
          </cell>
          <cell r="CK345">
            <v>177850</v>
          </cell>
          <cell r="CL345">
            <v>119160</v>
          </cell>
          <cell r="CM345">
            <v>-32.999718864211417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 t="str">
            <v>50+</v>
          </cell>
          <cell r="CV345">
            <v>23</v>
          </cell>
          <cell r="CW345">
            <v>0</v>
          </cell>
          <cell r="CX345" t="str">
            <v>http://ipmatika.ru/upload/iblock/124/T54W-Left.jpg</v>
          </cell>
          <cell r="CY345" t="str">
            <v>https://ipmatika.kz/products/desktop/yealink-sip-t54w/</v>
          </cell>
          <cell r="CZ345" t="str">
            <v>EOL</v>
          </cell>
        </row>
        <row r="346">
          <cell r="CJ346" t="str">
            <v>SIP-T57W</v>
          </cell>
          <cell r="CK346">
            <v>248070</v>
          </cell>
          <cell r="CL346">
            <v>166210</v>
          </cell>
          <cell r="CM346">
            <v>-32.998750352723022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 t="str">
            <v>50+</v>
          </cell>
          <cell r="CV346">
            <v>0</v>
          </cell>
          <cell r="CW346">
            <v>0</v>
          </cell>
          <cell r="CX346" t="str">
            <v>http://ipmatika.ru/upload/iblock/d78/T57W-Right.jpg</v>
          </cell>
          <cell r="CY346" t="str">
            <v>https://ipmatika.kz/products/desktop/yealink-sip-t57w/</v>
          </cell>
          <cell r="CZ346" t="str">
            <v>EOL</v>
          </cell>
        </row>
        <row r="347">
          <cell r="CJ347" t="str">
            <v>SIP-T58W Pro</v>
          </cell>
          <cell r="CK347">
            <v>344150</v>
          </cell>
          <cell r="CL347">
            <v>230580</v>
          </cell>
          <cell r="CM347">
            <v>-33.000145285485985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 t="str">
            <v>http://ipmatika.ru/upload/iblock/f59/T58WPro_BTH58_title.jpg</v>
          </cell>
          <cell r="CY347" t="str">
            <v>https://www.ipmatika.kz/products/desktop/yealink-sip-t58w-pro/</v>
          </cell>
          <cell r="CZ347" t="str">
            <v>EOL</v>
          </cell>
        </row>
        <row r="348">
          <cell r="CJ348" t="str">
            <v>SIP-T58W</v>
          </cell>
          <cell r="CK348">
            <v>297700</v>
          </cell>
          <cell r="CL348">
            <v>199460</v>
          </cell>
          <cell r="CM348">
            <v>-32.999664091367151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 t="str">
            <v>50+</v>
          </cell>
          <cell r="CV348" t="str">
            <v>50+</v>
          </cell>
          <cell r="CW348">
            <v>0</v>
          </cell>
          <cell r="CX348" t="str">
            <v>http://ipmatika.ru/upload/iblock/8f5/T58W_title.jpg</v>
          </cell>
          <cell r="CY348" t="str">
            <v>https://www.ipmatika.kz/products/desktop/yealink-sip-t58w/</v>
          </cell>
          <cell r="CZ348" t="str">
            <v>EOL</v>
          </cell>
        </row>
        <row r="349">
          <cell r="CJ349" t="str">
            <v>SIP-T73U</v>
          </cell>
          <cell r="CK349">
            <v>88480</v>
          </cell>
          <cell r="CL349">
            <v>66360</v>
          </cell>
          <cell r="CM349">
            <v>-25</v>
          </cell>
          <cell r="CN349">
            <v>16</v>
          </cell>
          <cell r="CO349">
            <v>0</v>
          </cell>
          <cell r="CP349">
            <v>0</v>
          </cell>
          <cell r="CQ349">
            <v>2</v>
          </cell>
          <cell r="CR349">
            <v>0</v>
          </cell>
          <cell r="CS349">
            <v>0</v>
          </cell>
          <cell r="CT349">
            <v>0</v>
          </cell>
          <cell r="CU349" t="str">
            <v>50+</v>
          </cell>
          <cell r="CV349" t="str">
            <v>50+</v>
          </cell>
          <cell r="CW349">
            <v>0</v>
          </cell>
          <cell r="CX349" t="str">
            <v>http://ipmatika.ru/upload/iblock/a32/z1maz3t8gvruajlsduebimzwd0xz6fp7/T73-F.png</v>
          </cell>
          <cell r="CY349" t="str">
            <v>https://ipmatika.kz/products/desktop/yealink-sip-t73u/</v>
          </cell>
          <cell r="CZ349" t="str">
            <v>Акция</v>
          </cell>
        </row>
        <row r="350">
          <cell r="CJ350" t="str">
            <v>SIP-T73W</v>
          </cell>
          <cell r="CK350">
            <v>100060</v>
          </cell>
          <cell r="CL350">
            <v>75050</v>
          </cell>
          <cell r="CM350">
            <v>-24.995002998201073</v>
          </cell>
          <cell r="CN350">
            <v>8</v>
          </cell>
          <cell r="CO350">
            <v>0</v>
          </cell>
          <cell r="CP350">
            <v>0</v>
          </cell>
          <cell r="CQ350">
            <v>2</v>
          </cell>
          <cell r="CR350">
            <v>0</v>
          </cell>
          <cell r="CS350">
            <v>0</v>
          </cell>
          <cell r="CT350">
            <v>0</v>
          </cell>
          <cell r="CU350" t="str">
            <v>50+</v>
          </cell>
          <cell r="CV350">
            <v>39</v>
          </cell>
          <cell r="CW350">
            <v>0</v>
          </cell>
          <cell r="CX350" t="str">
            <v>http://ipmatika.ru/upload/iblock/edd/dnvzxjwcq9jzr213oqj8rtwpxfqg2ejm/T73-F.png</v>
          </cell>
          <cell r="CY350" t="str">
            <v>https://ipmatika.kz/products/desktop/yealink-sip-t73w/</v>
          </cell>
          <cell r="CZ350" t="str">
            <v>Акция</v>
          </cell>
        </row>
        <row r="351">
          <cell r="CJ351" t="str">
            <v>SIP-T74U</v>
          </cell>
          <cell r="CK351">
            <v>140760</v>
          </cell>
          <cell r="CL351">
            <v>105570</v>
          </cell>
          <cell r="CM351">
            <v>-25</v>
          </cell>
          <cell r="CN351">
            <v>3</v>
          </cell>
          <cell r="CO351">
            <v>0</v>
          </cell>
          <cell r="CP351">
            <v>0</v>
          </cell>
          <cell r="CQ351">
            <v>11</v>
          </cell>
          <cell r="CR351">
            <v>0</v>
          </cell>
          <cell r="CS351">
            <v>0</v>
          </cell>
          <cell r="CT351">
            <v>0</v>
          </cell>
          <cell r="CU351" t="str">
            <v>50+</v>
          </cell>
          <cell r="CV351" t="str">
            <v>50+</v>
          </cell>
          <cell r="CW351">
            <v>0</v>
          </cell>
          <cell r="CX351" t="str">
            <v>http://ipmatika.ru/upload/iblock/a52/j4678gbkpglu1ba88raack5lickyrgbs/T74-F_4.png</v>
          </cell>
          <cell r="CY351" t="str">
            <v>https://ipmatika.kz/products/desktop/yealink-sip-t74u/</v>
          </cell>
          <cell r="CZ351" t="str">
            <v>Акция</v>
          </cell>
        </row>
        <row r="352">
          <cell r="CJ352" t="str">
            <v>SIP-T74W</v>
          </cell>
          <cell r="CK352">
            <v>154830</v>
          </cell>
          <cell r="CL352">
            <v>116120</v>
          </cell>
          <cell r="CM352">
            <v>-25.001614674158759</v>
          </cell>
          <cell r="CN352">
            <v>2</v>
          </cell>
          <cell r="CO352">
            <v>0</v>
          </cell>
          <cell r="CP352">
            <v>0</v>
          </cell>
          <cell r="CQ352">
            <v>2</v>
          </cell>
          <cell r="CR352">
            <v>0</v>
          </cell>
          <cell r="CS352">
            <v>0</v>
          </cell>
          <cell r="CT352">
            <v>0</v>
          </cell>
          <cell r="CU352" t="str">
            <v>50+</v>
          </cell>
          <cell r="CV352">
            <v>5</v>
          </cell>
          <cell r="CW352">
            <v>0</v>
          </cell>
          <cell r="CX352" t="str">
            <v>http://ipmatika.ru/upload/iblock/66f/3n8a9lytzbjqbze9khrjyirdv67kq4h1/T74-F_3.png</v>
          </cell>
          <cell r="CY352" t="str">
            <v>https://ipmatika.kz/products/desktop/yealink-sip-t74w/</v>
          </cell>
          <cell r="CZ352" t="str">
            <v>Акция</v>
          </cell>
        </row>
        <row r="353">
          <cell r="CJ353" t="str">
            <v>SIP-T77U</v>
          </cell>
          <cell r="CK353">
            <v>192970</v>
          </cell>
          <cell r="CL353">
            <v>144730</v>
          </cell>
          <cell r="CM353">
            <v>-24.998704461833441</v>
          </cell>
          <cell r="CN353">
            <v>2</v>
          </cell>
          <cell r="CO353">
            <v>1</v>
          </cell>
          <cell r="CP353">
            <v>50</v>
          </cell>
          <cell r="CQ353">
            <v>2</v>
          </cell>
          <cell r="CR353">
            <v>0</v>
          </cell>
          <cell r="CS353">
            <v>0</v>
          </cell>
          <cell r="CT353">
            <v>0</v>
          </cell>
          <cell r="CU353" t="str">
            <v>50+</v>
          </cell>
          <cell r="CV353" t="str">
            <v>50+</v>
          </cell>
          <cell r="CW353" t="str">
            <v>50+</v>
          </cell>
          <cell r="CX353" t="str">
            <v>http://ipmatika.ru/upload/iblock/93c/mj6nax26s7q2zdjimu03p757boyythen/T77-F_5.png</v>
          </cell>
          <cell r="CY353" t="str">
            <v>https://ipmatika.kz/products/desktop/yealink-sip-t77u/</v>
          </cell>
          <cell r="CZ353" t="str">
            <v>Акция</v>
          </cell>
        </row>
        <row r="354">
          <cell r="CJ354" t="str">
            <v>SIP-T85W</v>
          </cell>
          <cell r="CK354">
            <v>194900</v>
          </cell>
          <cell r="CL354" t="str">
            <v/>
          </cell>
          <cell r="CM354" t="str">
            <v/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 t="str">
            <v>http://ipmatika.ru/upload/iblock/f0f/lu2notahfyi8nxs8nbc2naeq3my5bsjo/T85_R.png</v>
          </cell>
          <cell r="CY354" t="str">
            <v>https://ipmatika.kz/products/desktop/yealink-sip-t85w/</v>
          </cell>
          <cell r="CZ354" t="str">
            <v>NEW</v>
          </cell>
        </row>
        <row r="355">
          <cell r="CJ355" t="str">
            <v>SIP-T87W</v>
          </cell>
          <cell r="CK355">
            <v>253370</v>
          </cell>
          <cell r="CL355" t="str">
            <v/>
          </cell>
          <cell r="CM355" t="str">
            <v/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 t="str">
            <v>50+</v>
          </cell>
          <cell r="CX355" t="str">
            <v>http://ipmatika.ru/upload/iblock/20d/80tconxpixcr3e88rgiyfrggdhvsv247/T87_F.png</v>
          </cell>
          <cell r="CY355" t="str">
            <v>https://ipmatika.kz/products/desktop/yealink-sip-t87w/</v>
          </cell>
          <cell r="CZ355" t="str">
            <v>NEW</v>
          </cell>
        </row>
        <row r="356">
          <cell r="CJ356" t="str">
            <v>SIP-T88W Pro</v>
          </cell>
          <cell r="CK356">
            <v>354730</v>
          </cell>
          <cell r="CL356" t="str">
            <v/>
          </cell>
          <cell r="CM356" t="str">
            <v/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 t="str">
            <v>http://ipmatika.ru/upload/iblock/fda/le3by69g89pjp5rgi4vicsl5jicbjpi4/T88W_Pro_L.png</v>
          </cell>
          <cell r="CY356" t="str">
            <v>https://ipmatika.kz/products/desktop/yealink-sip-t88w-pro/</v>
          </cell>
          <cell r="CZ356" t="str">
            <v>NEW</v>
          </cell>
        </row>
        <row r="357">
          <cell r="CJ357" t="str">
            <v>SIP-T88W</v>
          </cell>
          <cell r="CK357">
            <v>314420</v>
          </cell>
          <cell r="CL357" t="str">
            <v/>
          </cell>
          <cell r="CM357" t="str">
            <v/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 t="str">
            <v>http://ipmatika.ru/upload/iblock/c02/3e9xtlpz361djnfvyzsv10yaix6itjc6/T88W_R.png</v>
          </cell>
          <cell r="CY357" t="str">
            <v>https://ipmatika.kz/products/desktop/yealink-sip-t88w/</v>
          </cell>
          <cell r="CZ357" t="str">
            <v>NEW</v>
          </cell>
        </row>
        <row r="358">
          <cell r="CJ358" t="str">
            <v>Отельные телефоны</v>
          </cell>
          <cell r="CK358">
            <v>0</v>
          </cell>
          <cell r="CL358">
            <v>0</v>
          </cell>
          <cell r="CM358" t="str">
            <v/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 t="str">
            <v/>
          </cell>
          <cell r="CY358" t="str">
            <v/>
          </cell>
          <cell r="CZ358" t="str">
            <v/>
          </cell>
        </row>
        <row r="359">
          <cell r="CJ359" t="str">
            <v>FH1PBPSU</v>
          </cell>
          <cell r="CK359">
            <v>29120</v>
          </cell>
          <cell r="CL359">
            <v>23294.974999999999</v>
          </cell>
          <cell r="CM359">
            <v>-20.003519917582423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 t="str">
            <v>50+</v>
          </cell>
          <cell r="CW359">
            <v>0</v>
          </cell>
          <cell r="CX359" t="str">
            <v/>
          </cell>
          <cell r="CY359" t="str">
            <v>https://ipmatika.kz/products/hotel-phone/Fanvil-H1-2023/</v>
          </cell>
          <cell r="CZ359" t="str">
            <v/>
          </cell>
        </row>
        <row r="360">
          <cell r="CJ360" t="str">
            <v>FH12WIRE</v>
          </cell>
          <cell r="CK360">
            <v>29120</v>
          </cell>
          <cell r="CL360">
            <v>23294.974999999999</v>
          </cell>
          <cell r="CM360">
            <v>-20.003519917582423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10</v>
          </cell>
          <cell r="CV360">
            <v>0</v>
          </cell>
          <cell r="CW360">
            <v>0</v>
          </cell>
          <cell r="CX360" t="str">
            <v/>
          </cell>
          <cell r="CY360" t="str">
            <v>https://ipmatika.kz/products/hotel-phone/fanvil-h1-2-wire/</v>
          </cell>
          <cell r="CZ360" t="str">
            <v/>
          </cell>
        </row>
        <row r="361">
          <cell r="CJ361" t="str">
            <v>FH2UPW</v>
          </cell>
          <cell r="CK361">
            <v>23830</v>
          </cell>
          <cell r="CL361">
            <v>19060.25</v>
          </cell>
          <cell r="CM361">
            <v>-20.015736466638685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 t="str">
            <v>50+</v>
          </cell>
          <cell r="CV361" t="str">
            <v>50+</v>
          </cell>
          <cell r="CW361">
            <v>0</v>
          </cell>
          <cell r="CX361" t="str">
            <v/>
          </cell>
          <cell r="CY361" t="str">
            <v>https://ipmatika.kz/products/hotel-phone/H2UW/</v>
          </cell>
          <cell r="CZ361" t="str">
            <v/>
          </cell>
        </row>
        <row r="362">
          <cell r="CJ362" t="str">
            <v>FH2UPR</v>
          </cell>
          <cell r="CK362">
            <v>34410</v>
          </cell>
          <cell r="CL362">
            <v>27529.699999999997</v>
          </cell>
          <cell r="CM362">
            <v>-19.995059575704744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2</v>
          </cell>
          <cell r="CV362">
            <v>0</v>
          </cell>
          <cell r="CW362">
            <v>0</v>
          </cell>
          <cell r="CX362" t="str">
            <v/>
          </cell>
          <cell r="CY362" t="str">
            <v>https://ipmatika.kz/products/vnutrennie-sip-paneli/H2URI/</v>
          </cell>
          <cell r="CZ362" t="str">
            <v/>
          </cell>
        </row>
        <row r="363">
          <cell r="CJ363" t="str">
            <v>FH2UPB</v>
          </cell>
          <cell r="CK363">
            <v>23830</v>
          </cell>
          <cell r="CL363">
            <v>19060.25</v>
          </cell>
          <cell r="CM363">
            <v>-20.015736466638685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 t="str">
            <v>50+</v>
          </cell>
          <cell r="CV363" t="str">
            <v>50+</v>
          </cell>
          <cell r="CW363">
            <v>1</v>
          </cell>
          <cell r="CX363" t="str">
            <v/>
          </cell>
          <cell r="CY363" t="str">
            <v>https://ipmatika.kz/products/hotel-phone/H2UB/</v>
          </cell>
          <cell r="CZ363" t="str">
            <v/>
          </cell>
        </row>
        <row r="364">
          <cell r="CJ364" t="str">
            <v>FH3PPSUB</v>
          </cell>
          <cell r="CK364">
            <v>25330</v>
          </cell>
          <cell r="CL364">
            <v>20264.474999999999</v>
          </cell>
          <cell r="CM364">
            <v>-19.998124753257017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6</v>
          </cell>
          <cell r="CV364">
            <v>0</v>
          </cell>
          <cell r="CW364">
            <v>0</v>
          </cell>
          <cell r="CX364" t="str">
            <v/>
          </cell>
          <cell r="CY364" t="str">
            <v>https://ipmatika.kz/products/hotel-phone/Fanvil-H3/</v>
          </cell>
          <cell r="CZ364" t="str">
            <v>EOL</v>
          </cell>
        </row>
        <row r="365">
          <cell r="CJ365" t="str">
            <v>FH3PPSUW</v>
          </cell>
          <cell r="CK365">
            <v>35960</v>
          </cell>
          <cell r="CL365">
            <v>28765.825000000001</v>
          </cell>
          <cell r="CM365">
            <v>-20.006048387096769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34</v>
          </cell>
          <cell r="CV365">
            <v>0</v>
          </cell>
          <cell r="CW365">
            <v>0</v>
          </cell>
          <cell r="CX365" t="str">
            <v/>
          </cell>
          <cell r="CY365" t="str">
            <v>https://ipmatika.kz/products/hotel-phone/Fanvil-H3W/</v>
          </cell>
          <cell r="CZ365" t="str">
            <v>EOL</v>
          </cell>
        </row>
        <row r="366">
          <cell r="CJ366" t="str">
            <v>FH3WPPSUB</v>
          </cell>
          <cell r="CK366">
            <v>33500</v>
          </cell>
          <cell r="CL366">
            <v>26803.974999999995</v>
          </cell>
          <cell r="CM366">
            <v>-19.988134328358228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 t="str">
            <v>50+</v>
          </cell>
          <cell r="CW366">
            <v>0</v>
          </cell>
          <cell r="CX366" t="str">
            <v/>
          </cell>
          <cell r="CY366" t="str">
            <v>https://ipmatika.kz/products/hotel-phone/Fanvil-H3WF/</v>
          </cell>
          <cell r="CZ366" t="str">
            <v>EOL</v>
          </cell>
        </row>
        <row r="367">
          <cell r="CJ367" t="str">
            <v>FH3WPPSUW</v>
          </cell>
          <cell r="CK367">
            <v>40850</v>
          </cell>
          <cell r="CL367">
            <v>32681.549999999992</v>
          </cell>
          <cell r="CM367">
            <v>-19.996205630354979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24</v>
          </cell>
          <cell r="CV367">
            <v>0</v>
          </cell>
          <cell r="CW367">
            <v>0</v>
          </cell>
          <cell r="CX367" t="str">
            <v/>
          </cell>
          <cell r="CY367" t="str">
            <v>https://ipmatika.kz/prodhttps://ipmatika.kz/products/hotel-phone/Fanvil-H3WFW/</v>
          </cell>
          <cell r="CZ367" t="str">
            <v>EOL</v>
          </cell>
        </row>
        <row r="368">
          <cell r="CJ368" t="str">
            <v>FH4PPSUB</v>
          </cell>
          <cell r="CK368">
            <v>33100</v>
          </cell>
          <cell r="CL368">
            <v>26477</v>
          </cell>
          <cell r="CM368">
            <v>-20.009063444108762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16</v>
          </cell>
          <cell r="CV368" t="str">
            <v>50+</v>
          </cell>
          <cell r="CW368">
            <v>0</v>
          </cell>
          <cell r="CX368" t="str">
            <v/>
          </cell>
          <cell r="CY368" t="str">
            <v>https://ipmatika.kz/products/hotel-phone/Fanvil-H4/</v>
          </cell>
          <cell r="CZ368" t="str">
            <v/>
          </cell>
        </row>
        <row r="369">
          <cell r="CJ369" t="str">
            <v>FH4PPSUW</v>
          </cell>
          <cell r="CK369">
            <v>33100</v>
          </cell>
          <cell r="CL369">
            <v>26477</v>
          </cell>
          <cell r="CM369">
            <v>-20.009063444108762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 t="str">
            <v>50+</v>
          </cell>
          <cell r="CV369">
            <v>0</v>
          </cell>
          <cell r="CW369">
            <v>0</v>
          </cell>
          <cell r="CX369" t="str">
            <v/>
          </cell>
          <cell r="CY369" t="str">
            <v>https://ipmatika.kz/products/hotel-phone/Fanvil-H4-white/</v>
          </cell>
          <cell r="CZ369" t="str">
            <v/>
          </cell>
        </row>
        <row r="370">
          <cell r="CJ370" t="str">
            <v>FH4WPPSUB</v>
          </cell>
          <cell r="CK370">
            <v>46330</v>
          </cell>
          <cell r="CL370">
            <v>37067.799999999996</v>
          </cell>
          <cell r="CM370">
            <v>-19.991797971077062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49</v>
          </cell>
          <cell r="CW370">
            <v>1</v>
          </cell>
          <cell r="CX370" t="str">
            <v/>
          </cell>
          <cell r="CY370" t="str">
            <v>https://ipmatika.kz/products/hotel-phone/Fanvil-H4W/</v>
          </cell>
          <cell r="CZ370" t="str">
            <v/>
          </cell>
        </row>
        <row r="371">
          <cell r="CJ371" t="str">
            <v>FH4WPPSUW</v>
          </cell>
          <cell r="CK371">
            <v>46330</v>
          </cell>
          <cell r="CL371">
            <v>37067.799999999996</v>
          </cell>
          <cell r="CM371">
            <v>-19.991797971077062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 t="str">
            <v/>
          </cell>
          <cell r="CY371" t="str">
            <v>https://ipmatika.kz/products/hotel-phone/Fanvil-H4W-white/</v>
          </cell>
          <cell r="CZ371" t="str">
            <v/>
          </cell>
        </row>
        <row r="372">
          <cell r="CJ372" t="str">
            <v>FH5PPSUB</v>
          </cell>
          <cell r="CK372">
            <v>41670</v>
          </cell>
          <cell r="CL372">
            <v>33335.499999999993</v>
          </cell>
          <cell r="CM372">
            <v>-20.001199904007706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 t="str">
            <v/>
          </cell>
          <cell r="CY372" t="str">
            <v>https://ipmatika.kz/products/hotel-phone/Fanvil-H5/</v>
          </cell>
          <cell r="CZ372" t="str">
            <v>EOL</v>
          </cell>
        </row>
        <row r="373">
          <cell r="CJ373" t="str">
            <v>FH5PPSUW</v>
          </cell>
          <cell r="CK373">
            <v>41670</v>
          </cell>
          <cell r="CL373">
            <v>33335.499999999993</v>
          </cell>
          <cell r="CM373">
            <v>-20.001199904007706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 t="str">
            <v>50+</v>
          </cell>
          <cell r="CV373">
            <v>0</v>
          </cell>
          <cell r="CW373">
            <v>0</v>
          </cell>
          <cell r="CX373" t="str">
            <v/>
          </cell>
          <cell r="CY373" t="str">
            <v>https://ipmatika.kz/products/hotel-phone/Fanvil-H5W/</v>
          </cell>
          <cell r="CZ373" t="str">
            <v>EOL</v>
          </cell>
        </row>
        <row r="374">
          <cell r="CJ374" t="str">
            <v>FH5PW</v>
          </cell>
          <cell r="CK374">
            <v>41670</v>
          </cell>
          <cell r="CL374">
            <v>33335.499999999993</v>
          </cell>
          <cell r="CM374">
            <v>-20.001199904007706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2</v>
          </cell>
          <cell r="CV374">
            <v>0</v>
          </cell>
          <cell r="CW374">
            <v>0</v>
          </cell>
          <cell r="CX374" t="str">
            <v/>
          </cell>
          <cell r="CY374" t="str">
            <v>https://ipmatika.kz/products/hotel-phone/Fanvil-H5W/</v>
          </cell>
          <cell r="CZ374" t="str">
            <v>EOL</v>
          </cell>
        </row>
        <row r="375">
          <cell r="CJ375" t="str">
            <v>FH5WPPSUW</v>
          </cell>
          <cell r="CK375">
            <v>49030</v>
          </cell>
          <cell r="CL375">
            <v>39221.049999999996</v>
          </cell>
          <cell r="CM375">
            <v>-20.006016724454426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26</v>
          </cell>
          <cell r="CV375">
            <v>0</v>
          </cell>
          <cell r="CW375">
            <v>0</v>
          </cell>
          <cell r="CX375" t="str">
            <v/>
          </cell>
          <cell r="CY375" t="str">
            <v>https://ipmatika.kz/products/hotel-phone/Fanvil-H5WFW/</v>
          </cell>
          <cell r="CZ375" t="str">
            <v>EOL</v>
          </cell>
        </row>
        <row r="376">
          <cell r="CJ376" t="str">
            <v>FH601W</v>
          </cell>
          <cell r="CK376">
            <v>31770</v>
          </cell>
          <cell r="CL376">
            <v>25416.325000000001</v>
          </cell>
          <cell r="CM376">
            <v>-19.998977022348129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 t="str">
            <v>50+</v>
          </cell>
          <cell r="CV376">
            <v>0</v>
          </cell>
          <cell r="CW376">
            <v>0</v>
          </cell>
          <cell r="CX376" t="str">
            <v/>
          </cell>
          <cell r="CY376" t="str">
            <v>https://ipmatika.kz/products/hotel-phone/Fanvil-H601W/</v>
          </cell>
          <cell r="CZ376" t="str">
            <v/>
          </cell>
        </row>
        <row r="377">
          <cell r="CJ377" t="str">
            <v>FH602</v>
          </cell>
          <cell r="CK377">
            <v>35740</v>
          </cell>
          <cell r="CL377">
            <v>28590.375</v>
          </cell>
          <cell r="CM377">
            <v>-20.00454672635702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11</v>
          </cell>
          <cell r="CV377">
            <v>0</v>
          </cell>
          <cell r="CW377">
            <v>0</v>
          </cell>
          <cell r="CX377" t="str">
            <v/>
          </cell>
          <cell r="CY377" t="str">
            <v>https://ipmatika.kz/products/hotel-phone/Fanvil-H602/</v>
          </cell>
          <cell r="CZ377" t="str">
            <v/>
          </cell>
        </row>
        <row r="378">
          <cell r="CJ378" t="str">
            <v>FH603W</v>
          </cell>
          <cell r="CK378">
            <v>132380</v>
          </cell>
          <cell r="CL378">
            <v>105900.02499999999</v>
          </cell>
          <cell r="CM378">
            <v>-20.003002719444027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50</v>
          </cell>
          <cell r="CV378">
            <v>0</v>
          </cell>
          <cell r="CW378">
            <v>0</v>
          </cell>
          <cell r="CX378" t="str">
            <v/>
          </cell>
          <cell r="CY378" t="str">
            <v>https://ipmatika.kz/products/hotel-phone/Fanvil-H603W/</v>
          </cell>
          <cell r="CZ378" t="str">
            <v/>
          </cell>
        </row>
        <row r="379">
          <cell r="CJ379" t="str">
            <v>FH6WPPSUB</v>
          </cell>
          <cell r="CK379">
            <v>59560</v>
          </cell>
          <cell r="CL379">
            <v>47650.625</v>
          </cell>
          <cell r="CM379">
            <v>-19.99559267965077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 t="str">
            <v>50+</v>
          </cell>
          <cell r="CW379">
            <v>0</v>
          </cell>
          <cell r="CX379" t="str">
            <v/>
          </cell>
          <cell r="CY379" t="str">
            <v>https://ipmatika.kz/products/hotel-phone/Fanvil-H6W/</v>
          </cell>
          <cell r="CZ379" t="str">
            <v/>
          </cell>
        </row>
        <row r="380">
          <cell r="CJ380" t="str">
            <v>FH6WPPSUW</v>
          </cell>
          <cell r="CK380">
            <v>59560</v>
          </cell>
          <cell r="CL380">
            <v>47650.625</v>
          </cell>
          <cell r="CM380">
            <v>-19.99559267965077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 t="str">
            <v>50+</v>
          </cell>
          <cell r="CV380">
            <v>0</v>
          </cell>
          <cell r="CW380">
            <v>0</v>
          </cell>
          <cell r="CX380" t="str">
            <v/>
          </cell>
          <cell r="CY380" t="str">
            <v>https://ipmatika.kz/products/hotel-phone/Fanvil-H6W-white/</v>
          </cell>
          <cell r="CZ380" t="str">
            <v/>
          </cell>
        </row>
        <row r="381">
          <cell r="CJ381" t="str">
            <v>FJ7A</v>
          </cell>
          <cell r="CK381">
            <v>69450</v>
          </cell>
          <cell r="CL381">
            <v>55561.824999999997</v>
          </cell>
          <cell r="CM381">
            <v>-19.997372210223176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1</v>
          </cell>
          <cell r="CV381">
            <v>0</v>
          </cell>
          <cell r="CW381">
            <v>0</v>
          </cell>
          <cell r="CX381" t="str">
            <v/>
          </cell>
          <cell r="CY381" t="str">
            <v>https://ipmatika.kz/products/hotel-phone/Fanvil-H7/</v>
          </cell>
          <cell r="CZ381" t="str">
            <v>EOL</v>
          </cell>
        </row>
        <row r="382">
          <cell r="CJ382" t="str">
            <v>Телефоны Yealink для Microsoft</v>
          </cell>
          <cell r="CK382" t="str">
            <v/>
          </cell>
          <cell r="CL382" t="str">
            <v/>
          </cell>
          <cell r="CM382" t="str">
            <v/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 t="str">
            <v/>
          </cell>
          <cell r="CY382" t="str">
            <v/>
          </cell>
          <cell r="CZ382" t="str">
            <v/>
          </cell>
        </row>
        <row r="383">
          <cell r="CJ383" t="str">
            <v>Телефоны Yealink для Skype for Business</v>
          </cell>
          <cell r="CK383" t="str">
            <v/>
          </cell>
          <cell r="CL383" t="str">
            <v/>
          </cell>
          <cell r="CM383" t="str">
            <v/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 t="str">
            <v/>
          </cell>
          <cell r="CY383" t="str">
            <v/>
          </cell>
          <cell r="CZ383" t="str">
            <v/>
          </cell>
        </row>
        <row r="384">
          <cell r="CJ384" t="str">
            <v>MP56-SfB</v>
          </cell>
          <cell r="CK384">
            <v>241540</v>
          </cell>
          <cell r="CL384" t="str">
            <v/>
          </cell>
          <cell r="CM384" t="str">
            <v/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 t="str">
            <v/>
          </cell>
          <cell r="CY384" t="str">
            <v>https://ipmatika.kz/products/phones-sfb/yealink-mp56-sfb/</v>
          </cell>
          <cell r="CZ384" t="str">
            <v>EOL</v>
          </cell>
        </row>
        <row r="385">
          <cell r="CJ385" t="str">
            <v>Телефоны Yealink для Teams</v>
          </cell>
          <cell r="CK385" t="str">
            <v/>
          </cell>
          <cell r="CL385" t="str">
            <v/>
          </cell>
          <cell r="CM385" t="str">
            <v/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 t="str">
            <v/>
          </cell>
          <cell r="CY385" t="str">
            <v/>
          </cell>
          <cell r="CZ385" t="str">
            <v/>
          </cell>
        </row>
        <row r="386">
          <cell r="CJ386" t="str">
            <v>MP58-WH-TEAMS</v>
          </cell>
          <cell r="CK386">
            <v>337940</v>
          </cell>
          <cell r="CL386">
            <v>242090</v>
          </cell>
          <cell r="CM386">
            <v>-28.363023021838202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 t="str">
            <v/>
          </cell>
          <cell r="CY386" t="str">
            <v>https://ipmatika.kz/products/telefony-dlya-microsoft-teams/yealink-mp58-wh-teams/</v>
          </cell>
          <cell r="CZ386" t="str">
            <v>EOL</v>
          </cell>
        </row>
        <row r="387">
          <cell r="CJ387" t="str">
            <v>MP58-TEAMS</v>
          </cell>
          <cell r="CK387">
            <v>294840</v>
          </cell>
          <cell r="CL387">
            <v>211190</v>
          </cell>
          <cell r="CM387">
            <v>-28.371320037986706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 t="str">
            <v/>
          </cell>
          <cell r="CY387" t="str">
            <v>https://ipmatika.kz/products/telefony-dlya-microsoft-teams/yealink-mp58-teams/</v>
          </cell>
          <cell r="CZ387" t="str">
            <v>EOL</v>
          </cell>
        </row>
        <row r="388">
          <cell r="CJ388" t="str">
            <v>SIP-T55A-Teams</v>
          </cell>
          <cell r="CK388">
            <v>155930</v>
          </cell>
          <cell r="CL388" t="str">
            <v/>
          </cell>
          <cell r="CM388" t="str">
            <v/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 t="str">
            <v/>
          </cell>
          <cell r="CY388" t="str">
            <v>https://ipmatika.kz/products/telefony-dlya-microsoft-teams/yealink-sip-t55a-Teams/</v>
          </cell>
          <cell r="CZ388" t="str">
            <v>EOL</v>
          </cell>
        </row>
        <row r="389">
          <cell r="CJ389" t="str">
            <v>Телефоны для пожилых</v>
          </cell>
          <cell r="CK389">
            <v>0</v>
          </cell>
          <cell r="CL389">
            <v>0</v>
          </cell>
          <cell r="CM389" t="str">
            <v/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 t="str">
            <v/>
          </cell>
          <cell r="CY389" t="str">
            <v/>
          </cell>
          <cell r="CZ389" t="str">
            <v/>
          </cell>
        </row>
        <row r="390">
          <cell r="CJ390" t="str">
            <v>X305</v>
          </cell>
          <cell r="CK390">
            <v>84360</v>
          </cell>
          <cell r="CL390">
            <v>67484.45</v>
          </cell>
          <cell r="CM390">
            <v>-20.004208155523941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18</v>
          </cell>
          <cell r="CV390">
            <v>0</v>
          </cell>
          <cell r="CW390">
            <v>0</v>
          </cell>
          <cell r="CX390" t="str">
            <v>http://ipmatika.ru/upload/iblock/890/4e1m3rbtfgikx3adq31fvlq072ja76qx/1453280jh8.png</v>
          </cell>
          <cell r="CY390" t="str">
            <v>https://ipmatika.kz/products/ip-telefony-dlya-pozhilykh/X305/</v>
          </cell>
          <cell r="CZ390" t="str">
            <v/>
          </cell>
        </row>
        <row r="391">
          <cell r="CJ391" t="str">
            <v>X306-W</v>
          </cell>
          <cell r="CK391">
            <v>84360</v>
          </cell>
          <cell r="CL391">
            <v>67484.45</v>
          </cell>
          <cell r="CM391">
            <v>-20.004208155523941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 t="str">
            <v/>
          </cell>
          <cell r="CY391" t="str">
            <v>https://ipmatika.kz/products/ip-telefony-dlya-pozhilykh/X306/</v>
          </cell>
          <cell r="CZ391" t="str">
            <v>NEW</v>
          </cell>
        </row>
        <row r="392">
          <cell r="CJ392" t="str">
            <v>X306-DB</v>
          </cell>
          <cell r="CK392">
            <v>84360</v>
          </cell>
          <cell r="CL392">
            <v>67484.45</v>
          </cell>
          <cell r="CM392">
            <v>-20.004208155523941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 t="str">
            <v/>
          </cell>
          <cell r="CY392" t="str">
            <v>https://ipmatika.kz/products/ip-telefony-dlya-pozhilykh/X306/</v>
          </cell>
          <cell r="CZ392" t="str">
            <v>NEW</v>
          </cell>
        </row>
        <row r="393">
          <cell r="CJ393" t="str">
            <v>Агат-РТ</v>
          </cell>
          <cell r="CK393" t="str">
            <v/>
          </cell>
          <cell r="CL393" t="str">
            <v/>
          </cell>
          <cell r="CM393" t="str">
            <v/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 t="str">
            <v/>
          </cell>
          <cell r="CY393" t="str">
            <v/>
          </cell>
          <cell r="CZ393" t="str">
            <v/>
          </cell>
        </row>
        <row r="394">
          <cell r="CJ394" t="str">
            <v>IP-АТС CU</v>
          </cell>
          <cell r="CK394" t="str">
            <v/>
          </cell>
          <cell r="CL394" t="str">
            <v/>
          </cell>
          <cell r="CM394" t="str">
            <v/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 t="str">
            <v/>
          </cell>
          <cell r="CY394" t="str">
            <v/>
          </cell>
          <cell r="CZ394" t="str">
            <v/>
          </cell>
        </row>
        <row r="395">
          <cell r="CJ395" t="str">
            <v>CU-7210; CU-7212, CU-7212_v2,</v>
          </cell>
          <cell r="CK395" t="str">
            <v/>
          </cell>
          <cell r="CL395" t="str">
            <v/>
          </cell>
          <cell r="CM395" t="str">
            <v/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 t="str">
            <v/>
          </cell>
          <cell r="CY395" t="str">
            <v/>
          </cell>
          <cell r="CZ395" t="str">
            <v/>
          </cell>
        </row>
        <row r="396">
          <cell r="CJ396" t="str">
            <v>Аппаратная часть для CU-7210</v>
          </cell>
          <cell r="CK396" t="str">
            <v/>
          </cell>
          <cell r="CL396" t="str">
            <v/>
          </cell>
          <cell r="CM396" t="str">
            <v/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 t="str">
            <v/>
          </cell>
          <cell r="CY396" t="str">
            <v/>
          </cell>
          <cell r="CZ396" t="str">
            <v/>
          </cell>
        </row>
        <row r="397">
          <cell r="CJ397" t="str">
            <v>CU-7210-AI (комплект из двух рассекателей)</v>
          </cell>
          <cell r="CK397" t="str">
            <v/>
          </cell>
          <cell r="CL397" t="str">
            <v/>
          </cell>
          <cell r="CM397" t="str">
            <v/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 t="str">
            <v/>
          </cell>
          <cell r="CY397" t="str">
            <v/>
          </cell>
          <cell r="CZ397" t="str">
            <v/>
          </cell>
        </row>
        <row r="398">
          <cell r="CJ398" t="str">
            <v>CU-7210-FT</v>
          </cell>
          <cell r="CK398" t="str">
            <v/>
          </cell>
          <cell r="CL398" t="str">
            <v/>
          </cell>
          <cell r="CM398" t="str">
            <v/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 t="str">
            <v/>
          </cell>
          <cell r="CY398" t="str">
            <v/>
          </cell>
          <cell r="CZ398" t="str">
            <v/>
          </cell>
        </row>
        <row r="399">
          <cell r="CJ399" t="str">
            <v>CU-7210</v>
          </cell>
          <cell r="CK399">
            <v>0</v>
          </cell>
          <cell r="CL399">
            <v>0</v>
          </cell>
          <cell r="CM399" t="str">
            <v/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 t="str">
            <v/>
          </cell>
          <cell r="CY399" t="str">
            <v>https://ipmatika.kz/products/ip-ats-agat-cu/IP-ATC-AGAT-CU-7210/</v>
          </cell>
          <cell r="CZ399" t="str">
            <v/>
          </cell>
        </row>
        <row r="400">
          <cell r="CJ400" t="str">
            <v>CU-7210CM/HDD1Tb</v>
          </cell>
          <cell r="CK400" t="str">
            <v/>
          </cell>
          <cell r="CL400" t="str">
            <v/>
          </cell>
          <cell r="CM400" t="str">
            <v/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 t="str">
            <v/>
          </cell>
          <cell r="CY400" t="str">
            <v/>
          </cell>
          <cell r="CZ400" t="str">
            <v/>
          </cell>
        </row>
        <row r="401">
          <cell r="CJ401" t="str">
            <v>CU-7210CM/SSD2Tb</v>
          </cell>
          <cell r="CK401">
            <v>0</v>
          </cell>
          <cell r="CL401">
            <v>0</v>
          </cell>
          <cell r="CM401" t="str">
            <v/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 t="str">
            <v/>
          </cell>
          <cell r="CY401" t="str">
            <v/>
          </cell>
          <cell r="CZ401" t="str">
            <v/>
          </cell>
        </row>
        <row r="402">
          <cell r="CJ402" t="str">
            <v>CU-7210FT/48В</v>
          </cell>
          <cell r="CK402" t="str">
            <v/>
          </cell>
          <cell r="CL402" t="str">
            <v/>
          </cell>
          <cell r="CM402" t="str">
            <v/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 t="str">
            <v/>
          </cell>
          <cell r="CY402" t="str">
            <v/>
          </cell>
          <cell r="CZ402" t="str">
            <v/>
          </cell>
        </row>
        <row r="403">
          <cell r="CJ403" t="str">
            <v>CU-7210LN</v>
          </cell>
          <cell r="CK403">
            <v>0</v>
          </cell>
          <cell r="CL403">
            <v>0</v>
          </cell>
          <cell r="CM403" t="str">
            <v/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 t="str">
            <v/>
          </cell>
          <cell r="CY403" t="str">
            <v/>
          </cell>
          <cell r="CZ403" t="str">
            <v/>
          </cell>
        </row>
        <row r="404">
          <cell r="CJ404" t="str">
            <v>CU-7210LN/Cross-Telko</v>
          </cell>
          <cell r="CK404">
            <v>0</v>
          </cell>
          <cell r="CL404">
            <v>0</v>
          </cell>
          <cell r="CM404" t="str">
            <v/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 t="str">
            <v/>
          </cell>
          <cell r="CY404" t="str">
            <v>https://ipmatika.kz/products/moduli-i-platy-dlya-cu-7210/AGAT-CU-7210LN-cross-telko/</v>
          </cell>
          <cell r="CZ404" t="str">
            <v/>
          </cell>
        </row>
        <row r="405">
          <cell r="CJ405" t="str">
            <v>CU-7210LN/Е1-2</v>
          </cell>
          <cell r="CK405">
            <v>0</v>
          </cell>
          <cell r="CL405">
            <v>0</v>
          </cell>
          <cell r="CM405" t="str">
            <v/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 t="str">
            <v/>
          </cell>
          <cell r="CY405" t="str">
            <v/>
          </cell>
          <cell r="CZ405" t="str">
            <v/>
          </cell>
        </row>
        <row r="406">
          <cell r="CJ406" t="str">
            <v>CU-7210LN/Е1-4</v>
          </cell>
          <cell r="CK406">
            <v>0</v>
          </cell>
          <cell r="CL406">
            <v>0</v>
          </cell>
          <cell r="CM406" t="str">
            <v/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 t="str">
            <v/>
          </cell>
          <cell r="CY406" t="str">
            <v/>
          </cell>
          <cell r="CZ406" t="str">
            <v/>
          </cell>
        </row>
        <row r="407">
          <cell r="CJ407" t="str">
            <v>CU-7210PWR/1500 Вт/220В</v>
          </cell>
          <cell r="CK407">
            <v>0</v>
          </cell>
          <cell r="CL407">
            <v>0</v>
          </cell>
          <cell r="CM407" t="str">
            <v/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 t="str">
            <v/>
          </cell>
          <cell r="CY407" t="str">
            <v>https://ipmatika.kz/products/moduli-agat-rt/%C0%C3%C0%D2%20CU-7210PWR%201500%20%C2%F2%20220%C2/</v>
          </cell>
          <cell r="CZ407" t="str">
            <v/>
          </cell>
        </row>
        <row r="408">
          <cell r="CJ408" t="str">
            <v>CU-7210PWR/1500 Вт/48В</v>
          </cell>
          <cell r="CK408">
            <v>0</v>
          </cell>
          <cell r="CL408">
            <v>0</v>
          </cell>
          <cell r="CM408" t="str">
            <v/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 t="str">
            <v/>
          </cell>
          <cell r="CY408" t="str">
            <v>https://ipmatika.kz/products/moduli-agat-rt/%C0%C3%C0%D2%20CU-7210PWR%20800%20%C2%F2%2048%C2/</v>
          </cell>
          <cell r="CZ408" t="str">
            <v/>
          </cell>
        </row>
        <row r="409">
          <cell r="CJ409" t="str">
            <v>CU-7210PWR/800 Вт/220В</v>
          </cell>
          <cell r="CK409">
            <v>0</v>
          </cell>
          <cell r="CL409">
            <v>0</v>
          </cell>
          <cell r="CM409" t="str">
            <v/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 t="str">
            <v/>
          </cell>
          <cell r="CY409" t="str">
            <v>https://ipmatika.kz/products/ip-ats-agat-cu/IP-%C0%D2%D1%20%C0%C3%C0%D2%20CU-7210/</v>
          </cell>
          <cell r="CZ409" t="str">
            <v/>
          </cell>
        </row>
        <row r="410">
          <cell r="CJ410" t="str">
            <v>CU-7210PWR/800 Вт/48В</v>
          </cell>
          <cell r="CK410">
            <v>0</v>
          </cell>
          <cell r="CL410">
            <v>0</v>
          </cell>
          <cell r="CM410" t="str">
            <v/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 t="str">
            <v/>
          </cell>
          <cell r="CY410" t="str">
            <v>https://ipmatika.kz/products/moduli-agat-rt/%C0%C3%C0%D2%20CU-7210PWR%20800%20%C2%F2%2048%C2/</v>
          </cell>
          <cell r="CZ410" t="str">
            <v/>
          </cell>
        </row>
        <row r="411">
          <cell r="CJ411" t="str">
            <v>CU-7210SW</v>
          </cell>
          <cell r="CK411">
            <v>0</v>
          </cell>
          <cell r="CL411">
            <v>0</v>
          </cell>
          <cell r="CM411" t="str">
            <v/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 t="str">
            <v/>
          </cell>
          <cell r="CY411" t="str">
            <v/>
          </cell>
          <cell r="CZ411" t="str">
            <v/>
          </cell>
        </row>
        <row r="412">
          <cell r="CJ412" t="str">
            <v>Кабель TELCO / 10м</v>
          </cell>
          <cell r="CK412">
            <v>0</v>
          </cell>
          <cell r="CL412">
            <v>0</v>
          </cell>
          <cell r="CM412" t="str">
            <v/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 t="str">
            <v/>
          </cell>
          <cell r="CY412" t="str">
            <v/>
          </cell>
          <cell r="CZ412" t="str">
            <v/>
          </cell>
        </row>
        <row r="413">
          <cell r="CJ413" t="str">
            <v>Кабель TELCO / 5м</v>
          </cell>
          <cell r="CK413">
            <v>0</v>
          </cell>
          <cell r="CL413">
            <v>0</v>
          </cell>
          <cell r="CM413" t="str">
            <v/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 t="str">
            <v/>
          </cell>
          <cell r="CY413" t="str">
            <v/>
          </cell>
          <cell r="CZ413" t="str">
            <v/>
          </cell>
        </row>
        <row r="414">
          <cell r="CJ414" t="str">
            <v>Аппаратная часть для CU-7212</v>
          </cell>
          <cell r="CK414" t="str">
            <v/>
          </cell>
          <cell r="CL414" t="str">
            <v/>
          </cell>
          <cell r="CM414" t="str">
            <v/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 t="str">
            <v/>
          </cell>
          <cell r="CY414" t="str">
            <v/>
          </cell>
          <cell r="CZ414" t="str">
            <v/>
          </cell>
        </row>
        <row r="415">
          <cell r="CJ415" t="str">
            <v>CU-7212LN</v>
          </cell>
          <cell r="CK415">
            <v>0</v>
          </cell>
          <cell r="CL415">
            <v>0</v>
          </cell>
          <cell r="CM415" t="str">
            <v/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 t="str">
            <v/>
          </cell>
          <cell r="CY415" t="str">
            <v/>
          </cell>
          <cell r="CZ415" t="str">
            <v/>
          </cell>
        </row>
        <row r="416">
          <cell r="CJ416" t="str">
            <v>CU-7212M-CM/RES/2Tb</v>
          </cell>
          <cell r="CK416">
            <v>0</v>
          </cell>
          <cell r="CL416">
            <v>0</v>
          </cell>
          <cell r="CM416" t="str">
            <v/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 t="str">
            <v/>
          </cell>
          <cell r="CY416" t="str">
            <v/>
          </cell>
          <cell r="CZ416" t="str">
            <v/>
          </cell>
        </row>
        <row r="417">
          <cell r="CJ417" t="str">
            <v>CU-7212M-CM/RES/500Gb</v>
          </cell>
          <cell r="CK417" t="str">
            <v/>
          </cell>
          <cell r="CL417" t="str">
            <v/>
          </cell>
          <cell r="CM417" t="str">
            <v/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 t="str">
            <v/>
          </cell>
          <cell r="CY417" t="str">
            <v/>
          </cell>
          <cell r="CZ417" t="str">
            <v/>
          </cell>
        </row>
        <row r="418">
          <cell r="CJ418" t="str">
            <v>CU-7212M-SW/RES</v>
          </cell>
          <cell r="CK418">
            <v>0</v>
          </cell>
          <cell r="CL418">
            <v>0</v>
          </cell>
          <cell r="CM418" t="str">
            <v/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 t="str">
            <v/>
          </cell>
          <cell r="CY418" t="str">
            <v/>
          </cell>
          <cell r="CZ418" t="str">
            <v/>
          </cell>
        </row>
        <row r="419">
          <cell r="CJ419" t="str">
            <v>CU-7212MB (Base)</v>
          </cell>
          <cell r="CK419">
            <v>0</v>
          </cell>
          <cell r="CL419">
            <v>0</v>
          </cell>
          <cell r="CM419" t="str">
            <v/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 t="str">
            <v/>
          </cell>
          <cell r="CY419" t="str">
            <v>https://ipmatika.kz/products/ip-ats-agat-cu/ip-ats-agat-cu-7212mb-base/</v>
          </cell>
          <cell r="CZ419" t="str">
            <v/>
          </cell>
        </row>
        <row r="420">
          <cell r="CJ420" t="str">
            <v>CU-7212MT (Standart)</v>
          </cell>
          <cell r="CK420">
            <v>0</v>
          </cell>
          <cell r="CL420">
            <v>0</v>
          </cell>
          <cell r="CM420" t="str">
            <v/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 t="str">
            <v/>
          </cell>
          <cell r="CY420" t="str">
            <v>https://ipmatika.kz/products/ip-ats-agat-cu/ip-ats-agat-cu-7212mt-standart/</v>
          </cell>
          <cell r="CZ420" t="str">
            <v/>
          </cell>
        </row>
        <row r="421">
          <cell r="CJ421" t="str">
            <v>CU-7212MЕ (Enterprise)</v>
          </cell>
          <cell r="CK421">
            <v>0</v>
          </cell>
          <cell r="CL421">
            <v>0</v>
          </cell>
          <cell r="CM421" t="str">
            <v/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 t="str">
            <v/>
          </cell>
          <cell r="CY421" t="str">
            <v>https://ipmatika.kz/products/ip-ats-agat-cu/ip-ats-agat-cu-7212me-enterprise/</v>
          </cell>
          <cell r="CZ421" t="str">
            <v/>
          </cell>
        </row>
        <row r="422">
          <cell r="CJ422" t="str">
            <v>CU-7212PWR/RES</v>
          </cell>
          <cell r="CK422">
            <v>0</v>
          </cell>
          <cell r="CL422">
            <v>0</v>
          </cell>
          <cell r="CM422" t="str">
            <v/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 t="str">
            <v/>
          </cell>
          <cell r="CY422" t="str">
            <v/>
          </cell>
          <cell r="CZ422" t="str">
            <v/>
          </cell>
        </row>
        <row r="423">
          <cell r="CJ423" t="str">
            <v>CU-7212SB (Base)</v>
          </cell>
          <cell r="CK423">
            <v>0</v>
          </cell>
          <cell r="CL423">
            <v>0</v>
          </cell>
          <cell r="CM423" t="str">
            <v/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 t="str">
            <v/>
          </cell>
          <cell r="CY423" t="str">
            <v>https://ipmatika.kz/products/ip-ats-agat-cu/ip-ats-agat-cu-7212sb-base/</v>
          </cell>
          <cell r="CZ423" t="str">
            <v/>
          </cell>
        </row>
        <row r="424">
          <cell r="CJ424" t="str">
            <v>CU-7212SE (Enterprise)</v>
          </cell>
          <cell r="CK424">
            <v>0</v>
          </cell>
          <cell r="CL424">
            <v>0</v>
          </cell>
          <cell r="CM424" t="str">
            <v/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 t="str">
            <v/>
          </cell>
          <cell r="CY424" t="str">
            <v>https://ipmatika.kz/products/ip-ats-agat-cu/ip-ats-agat-cu-7212se-enterprise/</v>
          </cell>
          <cell r="CZ424" t="str">
            <v/>
          </cell>
        </row>
        <row r="425">
          <cell r="CJ425" t="str">
            <v>CU-7212ST (Standart)</v>
          </cell>
          <cell r="CK425">
            <v>0</v>
          </cell>
          <cell r="CL425">
            <v>0</v>
          </cell>
          <cell r="CM425" t="str">
            <v/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 t="str">
            <v/>
          </cell>
          <cell r="CY425" t="str">
            <v>https://ipmatika.kz/products/ip-ats-agat-cu/ip-ats-agat-cu-7212st-standart/</v>
          </cell>
          <cell r="CZ425" t="str">
            <v/>
          </cell>
        </row>
        <row r="426">
          <cell r="CJ426" t="str">
            <v>MU72-HDD-1Tb</v>
          </cell>
          <cell r="CK426" t="str">
            <v/>
          </cell>
          <cell r="CL426" t="str">
            <v/>
          </cell>
          <cell r="CM426" t="str">
            <v/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 t="str">
            <v/>
          </cell>
          <cell r="CY426" t="str">
            <v/>
          </cell>
          <cell r="CZ426" t="str">
            <v/>
          </cell>
        </row>
        <row r="427">
          <cell r="CJ427" t="str">
            <v>MU72-HDD-2Tb</v>
          </cell>
          <cell r="CK427" t="str">
            <v/>
          </cell>
          <cell r="CL427" t="str">
            <v/>
          </cell>
          <cell r="CM427" t="str">
            <v/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 t="str">
            <v/>
          </cell>
          <cell r="CY427" t="str">
            <v/>
          </cell>
          <cell r="CZ427" t="str">
            <v/>
          </cell>
        </row>
        <row r="428">
          <cell r="CJ428" t="str">
            <v>МЕЗОНИН MU72-DSW-4</v>
          </cell>
          <cell r="CK428" t="str">
            <v/>
          </cell>
          <cell r="CL428" t="str">
            <v/>
          </cell>
          <cell r="CM428" t="str">
            <v/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 t="str">
            <v/>
          </cell>
          <cell r="CY428" t="str">
            <v/>
          </cell>
          <cell r="CZ428" t="str">
            <v/>
          </cell>
        </row>
        <row r="429">
          <cell r="CJ429" t="str">
            <v>МЕЗОНИН MU72-FXOM-4</v>
          </cell>
          <cell r="CK429" t="str">
            <v/>
          </cell>
          <cell r="CL429" t="str">
            <v/>
          </cell>
          <cell r="CM429" t="str">
            <v/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1</v>
          </cell>
          <cell r="CW429">
            <v>0</v>
          </cell>
          <cell r="CX429" t="str">
            <v/>
          </cell>
          <cell r="CY429" t="str">
            <v/>
          </cell>
          <cell r="CZ429" t="str">
            <v/>
          </cell>
        </row>
        <row r="430">
          <cell r="CJ430" t="str">
            <v>МЕЗОНИН MU72-FXS-4</v>
          </cell>
          <cell r="CK430" t="str">
            <v/>
          </cell>
          <cell r="CL430" t="str">
            <v/>
          </cell>
          <cell r="CM430" t="str">
            <v/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1</v>
          </cell>
          <cell r="CW430">
            <v>0</v>
          </cell>
          <cell r="CX430" t="str">
            <v/>
          </cell>
          <cell r="CY430" t="str">
            <v/>
          </cell>
          <cell r="CZ430" t="str">
            <v/>
          </cell>
        </row>
        <row r="431">
          <cell r="CJ431" t="str">
            <v>Аппаратная часть для CU-7212_v2</v>
          </cell>
          <cell r="CK431" t="str">
            <v/>
          </cell>
          <cell r="CL431" t="str">
            <v/>
          </cell>
          <cell r="CM431" t="str">
            <v/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 t="str">
            <v/>
          </cell>
          <cell r="CY431" t="str">
            <v/>
          </cell>
          <cell r="CZ431" t="str">
            <v/>
          </cell>
        </row>
        <row r="432">
          <cell r="CJ432" t="str">
            <v>CU-7212LN-v2</v>
          </cell>
          <cell r="CK432">
            <v>0</v>
          </cell>
          <cell r="CL432">
            <v>0</v>
          </cell>
          <cell r="CM432" t="str">
            <v/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1</v>
          </cell>
          <cell r="CW432">
            <v>0</v>
          </cell>
          <cell r="CX432" t="str">
            <v/>
          </cell>
          <cell r="CY432" t="str">
            <v/>
          </cell>
          <cell r="CZ432" t="str">
            <v/>
          </cell>
        </row>
        <row r="433">
          <cell r="CJ433" t="str">
            <v>CU-7212LN/Е1-4-v2</v>
          </cell>
          <cell r="CK433">
            <v>0</v>
          </cell>
          <cell r="CL433">
            <v>0</v>
          </cell>
          <cell r="CM433" t="str">
            <v/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 t="str">
            <v/>
          </cell>
          <cell r="CY433" t="str">
            <v/>
          </cell>
          <cell r="CZ433" t="str">
            <v/>
          </cell>
        </row>
        <row r="434">
          <cell r="CJ434" t="str">
            <v>CU-7212M-CM/RES/2Tb-v2</v>
          </cell>
          <cell r="CK434">
            <v>0</v>
          </cell>
          <cell r="CL434">
            <v>0</v>
          </cell>
          <cell r="CM434" t="str">
            <v/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 t="str">
            <v/>
          </cell>
          <cell r="CY434" t="str">
            <v/>
          </cell>
          <cell r="CZ434" t="str">
            <v/>
          </cell>
        </row>
        <row r="435">
          <cell r="CJ435" t="str">
            <v>CU-7212MB-V2 (Base)</v>
          </cell>
          <cell r="CK435">
            <v>0</v>
          </cell>
          <cell r="CL435">
            <v>0</v>
          </cell>
          <cell r="CM435" t="str">
            <v/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 t="str">
            <v/>
          </cell>
          <cell r="CY435" t="str">
            <v>https://ipmatika.kz/products/ip-ats-agat-cu/ip-ats-agat-cu-7212mb-base-v2/</v>
          </cell>
          <cell r="CZ435" t="str">
            <v/>
          </cell>
        </row>
        <row r="436">
          <cell r="CJ436" t="str">
            <v>CU-7212MT-V2 (Standart)</v>
          </cell>
          <cell r="CK436">
            <v>0</v>
          </cell>
          <cell r="CL436">
            <v>0</v>
          </cell>
          <cell r="CM436" t="str">
            <v/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 t="str">
            <v/>
          </cell>
          <cell r="CY436" t="str">
            <v>https://ipmatika.kz/products/ip-ats-agat-cu/ip-ats-agat-cu-7212mt-standart-v2/</v>
          </cell>
          <cell r="CZ436" t="str">
            <v/>
          </cell>
        </row>
        <row r="437">
          <cell r="CJ437" t="str">
            <v>CU-7212MЕ-V2 (Enterprise)</v>
          </cell>
          <cell r="CK437">
            <v>0</v>
          </cell>
          <cell r="CL437">
            <v>0</v>
          </cell>
          <cell r="CM437" t="str">
            <v/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 t="str">
            <v/>
          </cell>
          <cell r="CY437" t="str">
            <v>https://ipmatika.kz/products/ip-ats-agat-cu/ip-ats-agat-cu-7212me-enterprise-v2/</v>
          </cell>
          <cell r="CZ437" t="str">
            <v/>
          </cell>
        </row>
        <row r="438">
          <cell r="CJ438" t="str">
            <v>CU-7212PWR-v2</v>
          </cell>
          <cell r="CK438" t="str">
            <v/>
          </cell>
          <cell r="CL438" t="str">
            <v/>
          </cell>
          <cell r="CM438" t="str">
            <v/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 t="str">
            <v/>
          </cell>
          <cell r="CY438" t="str">
            <v/>
          </cell>
          <cell r="CZ438" t="str">
            <v/>
          </cell>
        </row>
        <row r="439">
          <cell r="CJ439" t="str">
            <v>CU-7212PWR/RES-v2</v>
          </cell>
          <cell r="CK439">
            <v>0</v>
          </cell>
          <cell r="CL439">
            <v>0</v>
          </cell>
          <cell r="CM439" t="str">
            <v/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 t="str">
            <v/>
          </cell>
          <cell r="CY439" t="str">
            <v/>
          </cell>
          <cell r="CZ439" t="str">
            <v/>
          </cell>
        </row>
        <row r="440">
          <cell r="CJ440" t="str">
            <v>CU-7212SB-V2 (Base)</v>
          </cell>
          <cell r="CK440">
            <v>0</v>
          </cell>
          <cell r="CL440">
            <v>0</v>
          </cell>
          <cell r="CM440" t="str">
            <v/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1</v>
          </cell>
          <cell r="CW440">
            <v>0</v>
          </cell>
          <cell r="CX440" t="str">
            <v/>
          </cell>
          <cell r="CY440" t="str">
            <v>https://ipmatika.kz/products/ip-ats-agat-cu/ip-ats-agat-cu-7212sb-base-v2/</v>
          </cell>
          <cell r="CZ440" t="str">
            <v/>
          </cell>
        </row>
        <row r="441">
          <cell r="CJ441" t="str">
            <v>CU-7212SE-V2 (Enterprise)</v>
          </cell>
          <cell r="CK441">
            <v>0</v>
          </cell>
          <cell r="CL441">
            <v>0</v>
          </cell>
          <cell r="CM441" t="str">
            <v/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 t="str">
            <v/>
          </cell>
          <cell r="CY441" t="str">
            <v>https://ipmatika.kz/products/ip-ats-agat-cu/ip-ats-agat-cu-7212se-enterprise-v2/</v>
          </cell>
          <cell r="CZ441" t="str">
            <v/>
          </cell>
        </row>
        <row r="442">
          <cell r="CJ442" t="str">
            <v>CU-7212ST-V2 (Standart)</v>
          </cell>
          <cell r="CK442">
            <v>0</v>
          </cell>
          <cell r="CL442">
            <v>0</v>
          </cell>
          <cell r="CM442" t="str">
            <v/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 t="str">
            <v/>
          </cell>
          <cell r="CY442" t="str">
            <v>https://ipmatika.kz/products/ip-ats-agat-cu/ip-ats-agat-cu-7212st-standart-v2/</v>
          </cell>
          <cell r="CZ442" t="str">
            <v/>
          </cell>
        </row>
        <row r="443">
          <cell r="CJ443" t="str">
            <v>CU-7217LN/Е1-2-v2</v>
          </cell>
          <cell r="CK443">
            <v>0</v>
          </cell>
          <cell r="CL443">
            <v>0</v>
          </cell>
          <cell r="CM443" t="str">
            <v/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 t="str">
            <v/>
          </cell>
          <cell r="CY443" t="str">
            <v/>
          </cell>
          <cell r="CZ443" t="str">
            <v/>
          </cell>
        </row>
        <row r="444">
          <cell r="CJ444" t="str">
            <v>АГАТ CU-7212M-SW/RES-v2</v>
          </cell>
          <cell r="CK444" t="str">
            <v/>
          </cell>
          <cell r="CL444" t="str">
            <v/>
          </cell>
          <cell r="CM444" t="str">
            <v/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 t="str">
            <v/>
          </cell>
          <cell r="CY444" t="str">
            <v/>
          </cell>
          <cell r="CZ444" t="str">
            <v/>
          </cell>
        </row>
        <row r="445">
          <cell r="CJ445" t="str">
            <v>Дополнительные платы расширения(для CU-7210,CU-7212, CU-7212_v2</v>
          </cell>
          <cell r="CK445" t="str">
            <v/>
          </cell>
          <cell r="CL445" t="str">
            <v/>
          </cell>
          <cell r="CM445" t="str">
            <v/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 t="str">
            <v/>
          </cell>
          <cell r="CY445" t="str">
            <v/>
          </cell>
          <cell r="CZ445" t="str">
            <v/>
          </cell>
        </row>
        <row r="446">
          <cell r="CJ446" t="str">
            <v>МЕЗОНИН MU72-1E1</v>
          </cell>
          <cell r="CK446" t="str">
            <v/>
          </cell>
          <cell r="CL446" t="str">
            <v/>
          </cell>
          <cell r="CM446" t="str">
            <v/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 t="str">
            <v/>
          </cell>
          <cell r="CY446" t="str">
            <v/>
          </cell>
          <cell r="CZ446" t="str">
            <v/>
          </cell>
        </row>
        <row r="447">
          <cell r="CJ447" t="str">
            <v>МЕЗОНИН MU72-DPN-4</v>
          </cell>
          <cell r="CK447" t="str">
            <v/>
          </cell>
          <cell r="CL447" t="str">
            <v/>
          </cell>
          <cell r="CM447" t="str">
            <v/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 t="str">
            <v/>
          </cell>
          <cell r="CY447" t="str">
            <v/>
          </cell>
          <cell r="CZ447" t="str">
            <v/>
          </cell>
        </row>
        <row r="448">
          <cell r="CJ448" t="str">
            <v>МЕЗОНИН MU72-FXOM-8</v>
          </cell>
          <cell r="CK448" t="str">
            <v/>
          </cell>
          <cell r="CL448" t="str">
            <v/>
          </cell>
          <cell r="CM448" t="str">
            <v/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 t="str">
            <v/>
          </cell>
          <cell r="CY448" t="str">
            <v>https://ipmatika.kz/products/moduli-i-platy-dlya-cu-7210/agat-mu72-fxom-8/</v>
          </cell>
          <cell r="CZ448" t="str">
            <v/>
          </cell>
        </row>
        <row r="449">
          <cell r="CJ449" t="str">
            <v>МЕЗОНИН MU72-FXS-4D</v>
          </cell>
          <cell r="CK449" t="str">
            <v/>
          </cell>
          <cell r="CL449" t="str">
            <v/>
          </cell>
          <cell r="CM449" t="str">
            <v/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 t="str">
            <v/>
          </cell>
          <cell r="CY449" t="str">
            <v/>
          </cell>
          <cell r="CZ449" t="str">
            <v/>
          </cell>
        </row>
        <row r="450">
          <cell r="CJ450" t="str">
            <v>МЕЗОНИН MU72-FXS-8</v>
          </cell>
          <cell r="CK450" t="str">
            <v/>
          </cell>
          <cell r="CL450" t="str">
            <v/>
          </cell>
          <cell r="CM450" t="str">
            <v/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1</v>
          </cell>
          <cell r="CW450">
            <v>0</v>
          </cell>
          <cell r="CX450" t="str">
            <v/>
          </cell>
          <cell r="CY450" t="str">
            <v/>
          </cell>
          <cell r="CZ450" t="str">
            <v/>
          </cell>
        </row>
        <row r="451">
          <cell r="CJ451" t="str">
            <v>МЕЗОНИН MU72-LB-4</v>
          </cell>
          <cell r="CK451" t="str">
            <v/>
          </cell>
          <cell r="CL451" t="str">
            <v/>
          </cell>
          <cell r="CM451" t="str">
            <v/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 t="str">
            <v/>
          </cell>
          <cell r="CY451" t="str">
            <v/>
          </cell>
          <cell r="CZ451" t="str">
            <v/>
          </cell>
        </row>
        <row r="452">
          <cell r="CJ452" t="str">
            <v>МЕЗОНИН MU72-VFW-4</v>
          </cell>
          <cell r="CK452" t="str">
            <v/>
          </cell>
          <cell r="CL452" t="str">
            <v/>
          </cell>
          <cell r="CM452" t="str">
            <v/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 t="str">
            <v/>
          </cell>
          <cell r="CY452" t="str">
            <v/>
          </cell>
          <cell r="CZ452" t="str">
            <v/>
          </cell>
        </row>
        <row r="453">
          <cell r="CJ453" t="str">
            <v>Программные опции для CU-7210; CU-7212, CU-7212_v2</v>
          </cell>
          <cell r="CK453" t="str">
            <v/>
          </cell>
          <cell r="CL453" t="str">
            <v/>
          </cell>
          <cell r="CM453" t="str">
            <v/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 t="str">
            <v/>
          </cell>
          <cell r="CY453" t="str">
            <v/>
          </cell>
          <cell r="CZ453" t="str">
            <v/>
          </cell>
        </row>
        <row r="454">
          <cell r="CJ454" t="str">
            <v>Опции "Конференц-сервер"</v>
          </cell>
          <cell r="CK454" t="str">
            <v/>
          </cell>
          <cell r="CL454" t="str">
            <v/>
          </cell>
          <cell r="CM454" t="str">
            <v/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 t="str">
            <v/>
          </cell>
          <cell r="CY454" t="str">
            <v/>
          </cell>
          <cell r="CZ454" t="str">
            <v/>
          </cell>
        </row>
        <row r="455">
          <cell r="CJ455" t="str">
            <v>Конференц-сервер/1</v>
          </cell>
          <cell r="CK455">
            <v>0</v>
          </cell>
          <cell r="CL455">
            <v>0</v>
          </cell>
          <cell r="CM455" t="str">
            <v/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 t="str">
            <v/>
          </cell>
          <cell r="CY455" t="str">
            <v/>
          </cell>
          <cell r="CZ455" t="str">
            <v/>
          </cell>
        </row>
        <row r="456">
          <cell r="CJ456" t="str">
            <v>Конференц-сервер/10</v>
          </cell>
          <cell r="CK456">
            <v>0</v>
          </cell>
          <cell r="CL456">
            <v>0</v>
          </cell>
          <cell r="CM456" t="str">
            <v/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 t="str">
            <v/>
          </cell>
          <cell r="CY456" t="str">
            <v/>
          </cell>
          <cell r="CZ456" t="str">
            <v/>
          </cell>
        </row>
        <row r="457">
          <cell r="CJ457" t="str">
            <v>Конференц-сервер/128</v>
          </cell>
          <cell r="CK457">
            <v>0</v>
          </cell>
          <cell r="CL457">
            <v>0</v>
          </cell>
          <cell r="CM457" t="str">
            <v/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 t="str">
            <v/>
          </cell>
          <cell r="CY457" t="str">
            <v/>
          </cell>
          <cell r="CZ457" t="str">
            <v/>
          </cell>
        </row>
        <row r="458">
          <cell r="CJ458" t="str">
            <v>Конференц-сервер/256</v>
          </cell>
          <cell r="CK458">
            <v>0</v>
          </cell>
          <cell r="CL458">
            <v>0</v>
          </cell>
          <cell r="CM458" t="str">
            <v/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 t="str">
            <v/>
          </cell>
          <cell r="CY458" t="str">
            <v/>
          </cell>
          <cell r="CZ458" t="str">
            <v/>
          </cell>
        </row>
        <row r="459">
          <cell r="CJ459" t="str">
            <v>Конференц-сервер/30</v>
          </cell>
          <cell r="CK459">
            <v>0</v>
          </cell>
          <cell r="CL459">
            <v>0</v>
          </cell>
          <cell r="CM459" t="str">
            <v/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 t="str">
            <v/>
          </cell>
          <cell r="CY459" t="str">
            <v/>
          </cell>
          <cell r="CZ459" t="str">
            <v/>
          </cell>
        </row>
        <row r="460">
          <cell r="CJ460" t="str">
            <v>Конференц-сервер/60</v>
          </cell>
          <cell r="CK460">
            <v>0</v>
          </cell>
          <cell r="CL460">
            <v>0</v>
          </cell>
          <cell r="CM460" t="str">
            <v/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 t="str">
            <v/>
          </cell>
          <cell r="CY460" t="str">
            <v/>
          </cell>
          <cell r="CZ460" t="str">
            <v/>
          </cell>
        </row>
        <row r="461">
          <cell r="CJ461" t="str">
            <v>Опции "синтез текста в речь" для Спрут-Информа</v>
          </cell>
          <cell r="CK461" t="str">
            <v/>
          </cell>
          <cell r="CL461" t="str">
            <v/>
          </cell>
          <cell r="CM461" t="str">
            <v/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 t="str">
            <v/>
          </cell>
          <cell r="CY461" t="str">
            <v/>
          </cell>
          <cell r="CZ461" t="str">
            <v/>
          </cell>
        </row>
        <row r="462">
          <cell r="CJ462" t="str">
            <v>Спрут-Информ/TTS</v>
          </cell>
          <cell r="CK462">
            <v>0</v>
          </cell>
          <cell r="CL462">
            <v>0</v>
          </cell>
          <cell r="CM462" t="str">
            <v/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1</v>
          </cell>
          <cell r="CW462">
            <v>0</v>
          </cell>
          <cell r="CX462" t="str">
            <v/>
          </cell>
          <cell r="CY462" t="str">
            <v/>
          </cell>
          <cell r="CZ462" t="str">
            <v/>
          </cell>
        </row>
        <row r="463">
          <cell r="CJ463" t="str">
            <v>Спрут-Информ/TTS/M</v>
          </cell>
          <cell r="CK463">
            <v>0</v>
          </cell>
          <cell r="CL463">
            <v>0</v>
          </cell>
          <cell r="CM463" t="str">
            <v/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 t="str">
            <v/>
          </cell>
          <cell r="CY463" t="str">
            <v/>
          </cell>
          <cell r="CZ463" t="str">
            <v/>
          </cell>
        </row>
        <row r="464">
          <cell r="CJ464" t="str">
            <v>Спрут-Информ/TTS/W</v>
          </cell>
          <cell r="CK464">
            <v>0</v>
          </cell>
          <cell r="CL464">
            <v>0</v>
          </cell>
          <cell r="CM464" t="str">
            <v/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 t="str">
            <v/>
          </cell>
          <cell r="CY464" t="str">
            <v/>
          </cell>
          <cell r="CZ464" t="str">
            <v/>
          </cell>
        </row>
        <row r="465">
          <cell r="CJ465" t="str">
            <v>Опции для подключения "SIP-абонентов"</v>
          </cell>
          <cell r="CK465" t="str">
            <v/>
          </cell>
          <cell r="CL465" t="str">
            <v/>
          </cell>
          <cell r="CM465" t="str">
            <v/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 t="str">
            <v/>
          </cell>
          <cell r="CY465" t="str">
            <v/>
          </cell>
          <cell r="CZ465" t="str">
            <v/>
          </cell>
        </row>
        <row r="466">
          <cell r="CJ466" t="str">
            <v>SIP-Proxy 1024 (CU72ХХ)</v>
          </cell>
          <cell r="CK466">
            <v>0</v>
          </cell>
          <cell r="CL466">
            <v>0</v>
          </cell>
          <cell r="CM466" t="str">
            <v/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 t="str">
            <v/>
          </cell>
          <cell r="CY466" t="str">
            <v/>
          </cell>
          <cell r="CZ466" t="str">
            <v/>
          </cell>
        </row>
        <row r="467">
          <cell r="CJ467" t="str">
            <v>SIP-Proxy 128 (CU72ХХ)</v>
          </cell>
          <cell r="CK467">
            <v>0</v>
          </cell>
          <cell r="CL467">
            <v>0</v>
          </cell>
          <cell r="CM467" t="str">
            <v/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 t="str">
            <v/>
          </cell>
          <cell r="CY467" t="str">
            <v/>
          </cell>
          <cell r="CZ467" t="str">
            <v/>
          </cell>
        </row>
        <row r="468">
          <cell r="CJ468" t="str">
            <v>SIP-Proxy 256 (CU72ХХ)</v>
          </cell>
          <cell r="CK468">
            <v>0</v>
          </cell>
          <cell r="CL468">
            <v>0</v>
          </cell>
          <cell r="CM468" t="str">
            <v/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 t="str">
            <v/>
          </cell>
          <cell r="CY468" t="str">
            <v/>
          </cell>
          <cell r="CZ468" t="str">
            <v/>
          </cell>
        </row>
        <row r="469">
          <cell r="CJ469" t="str">
            <v>SIP-Proxy 32 (CU72ХХ)</v>
          </cell>
          <cell r="CK469">
            <v>0</v>
          </cell>
          <cell r="CL469">
            <v>0</v>
          </cell>
          <cell r="CM469" t="str">
            <v/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 t="str">
            <v/>
          </cell>
          <cell r="CY469" t="str">
            <v/>
          </cell>
          <cell r="CZ469" t="str">
            <v/>
          </cell>
        </row>
        <row r="470">
          <cell r="CJ470" t="str">
            <v>SIP-Proxy 512 (CU72ХХ)</v>
          </cell>
          <cell r="CK470">
            <v>0</v>
          </cell>
          <cell r="CL470">
            <v>0</v>
          </cell>
          <cell r="CM470" t="str">
            <v/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 t="str">
            <v/>
          </cell>
          <cell r="CY470" t="str">
            <v/>
          </cell>
          <cell r="CZ470" t="str">
            <v/>
          </cell>
        </row>
        <row r="471">
          <cell r="CJ471" t="str">
            <v>SIP-Proxy 64 (CU72ХХ)</v>
          </cell>
          <cell r="CK471">
            <v>0</v>
          </cell>
          <cell r="CL471">
            <v>0</v>
          </cell>
          <cell r="CM471" t="str">
            <v/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 t="str">
            <v/>
          </cell>
          <cell r="CY471" t="str">
            <v/>
          </cell>
          <cell r="CZ471" t="str">
            <v/>
          </cell>
        </row>
        <row r="472">
          <cell r="CJ472" t="str">
            <v>Опции на "запись"</v>
          </cell>
          <cell r="CK472" t="str">
            <v/>
          </cell>
          <cell r="CL472" t="str">
            <v/>
          </cell>
          <cell r="CM472" t="str">
            <v/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 t="str">
            <v/>
          </cell>
          <cell r="CY472" t="str">
            <v/>
          </cell>
          <cell r="CZ472" t="str">
            <v/>
          </cell>
        </row>
        <row r="473">
          <cell r="CJ473" t="str">
            <v>Спрут/CU-1</v>
          </cell>
          <cell r="CK473">
            <v>0</v>
          </cell>
          <cell r="CL473">
            <v>0</v>
          </cell>
          <cell r="CM473" t="str">
            <v/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 t="str">
            <v/>
          </cell>
          <cell r="CY473" t="str">
            <v/>
          </cell>
          <cell r="CZ473" t="str">
            <v/>
          </cell>
        </row>
        <row r="474">
          <cell r="CJ474" t="str">
            <v>Спрут/CU-10</v>
          </cell>
          <cell r="CK474">
            <v>0</v>
          </cell>
          <cell r="CL474">
            <v>0</v>
          </cell>
          <cell r="CM474" t="str">
            <v/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 t="str">
            <v/>
          </cell>
          <cell r="CY474" t="str">
            <v/>
          </cell>
          <cell r="CZ474" t="str">
            <v/>
          </cell>
        </row>
        <row r="475">
          <cell r="CJ475" t="str">
            <v>Спрут/CU-100</v>
          </cell>
          <cell r="CK475">
            <v>0</v>
          </cell>
          <cell r="CL475">
            <v>0</v>
          </cell>
          <cell r="CM475" t="str">
            <v/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 t="str">
            <v/>
          </cell>
          <cell r="CY475" t="str">
            <v/>
          </cell>
          <cell r="CZ475" t="str">
            <v/>
          </cell>
        </row>
        <row r="476">
          <cell r="CJ476" t="str">
            <v>Спрут/CU-25</v>
          </cell>
          <cell r="CK476">
            <v>0</v>
          </cell>
          <cell r="CL476">
            <v>0</v>
          </cell>
          <cell r="CM476" t="str">
            <v/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 t="str">
            <v/>
          </cell>
          <cell r="CY476" t="str">
            <v/>
          </cell>
          <cell r="CZ476" t="str">
            <v/>
          </cell>
        </row>
        <row r="477">
          <cell r="CJ477" t="str">
            <v>Спрут/CU-30 (Е1)</v>
          </cell>
          <cell r="CK477">
            <v>0</v>
          </cell>
          <cell r="CL477">
            <v>0</v>
          </cell>
          <cell r="CM477" t="str">
            <v/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 t="str">
            <v/>
          </cell>
          <cell r="CY477" t="str">
            <v/>
          </cell>
          <cell r="CZ477" t="str">
            <v/>
          </cell>
        </row>
        <row r="478">
          <cell r="CJ478" t="str">
            <v>Спрут/CU-50</v>
          </cell>
          <cell r="CK478">
            <v>0</v>
          </cell>
          <cell r="CL478">
            <v>0</v>
          </cell>
          <cell r="CM478" t="str">
            <v/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 t="str">
            <v/>
          </cell>
          <cell r="CY478" t="str">
            <v/>
          </cell>
          <cell r="CZ478" t="str">
            <v/>
          </cell>
        </row>
        <row r="479">
          <cell r="CJ479" t="str">
            <v>Опции на "оповещение"</v>
          </cell>
          <cell r="CK479" t="str">
            <v/>
          </cell>
          <cell r="CL479" t="str">
            <v/>
          </cell>
          <cell r="CM479" t="str">
            <v/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 t="str">
            <v/>
          </cell>
          <cell r="CY479" t="str">
            <v/>
          </cell>
          <cell r="CZ479" t="str">
            <v/>
          </cell>
        </row>
        <row r="480">
          <cell r="CJ480" t="str">
            <v>Спрут-Информ/CU-1</v>
          </cell>
          <cell r="CK480">
            <v>0</v>
          </cell>
          <cell r="CL480">
            <v>0</v>
          </cell>
          <cell r="CM480" t="str">
            <v/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 t="str">
            <v/>
          </cell>
          <cell r="CY480" t="str">
            <v/>
          </cell>
          <cell r="CZ480" t="str">
            <v/>
          </cell>
        </row>
        <row r="481">
          <cell r="CJ481" t="str">
            <v>Спрут-Информ/CU-10</v>
          </cell>
          <cell r="CK481">
            <v>0</v>
          </cell>
          <cell r="CL481">
            <v>0</v>
          </cell>
          <cell r="CM481" t="str">
            <v/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1</v>
          </cell>
          <cell r="CW481">
            <v>0</v>
          </cell>
          <cell r="CX481" t="str">
            <v/>
          </cell>
          <cell r="CY481" t="str">
            <v/>
          </cell>
          <cell r="CZ481" t="str">
            <v/>
          </cell>
        </row>
        <row r="482">
          <cell r="CJ482" t="str">
            <v>Спрут-Информ/CU-20</v>
          </cell>
          <cell r="CK482">
            <v>0</v>
          </cell>
          <cell r="CL482">
            <v>0</v>
          </cell>
          <cell r="CM482" t="str">
            <v/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 t="str">
            <v/>
          </cell>
          <cell r="CY482" t="str">
            <v/>
          </cell>
          <cell r="CZ482" t="str">
            <v/>
          </cell>
        </row>
        <row r="483">
          <cell r="CJ483" t="str">
            <v>Спрут-Информ/CU-30</v>
          </cell>
          <cell r="CK483">
            <v>0</v>
          </cell>
          <cell r="CL483">
            <v>0</v>
          </cell>
          <cell r="CM483" t="str">
            <v/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 t="str">
            <v/>
          </cell>
          <cell r="CY483" t="str">
            <v/>
          </cell>
          <cell r="CZ483" t="str">
            <v/>
          </cell>
        </row>
        <row r="484">
          <cell r="CJ484" t="str">
            <v>Спрут-Информ/CU-5</v>
          </cell>
          <cell r="CK484">
            <v>0</v>
          </cell>
          <cell r="CL484">
            <v>0</v>
          </cell>
          <cell r="CM484" t="str">
            <v/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1</v>
          </cell>
          <cell r="CW484">
            <v>0</v>
          </cell>
          <cell r="CX484" t="str">
            <v/>
          </cell>
          <cell r="CY484" t="str">
            <v/>
          </cell>
          <cell r="CZ484" t="str">
            <v/>
          </cell>
        </row>
        <row r="485">
          <cell r="CJ485" t="str">
            <v>Опция модернизации IP-АТС CU7212S с версии Base до Standart</v>
          </cell>
          <cell r="CK485" t="str">
            <v/>
          </cell>
          <cell r="CL485" t="str">
            <v/>
          </cell>
          <cell r="CM485" t="str">
            <v/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 t="str">
            <v/>
          </cell>
          <cell r="CY485" t="str">
            <v/>
          </cell>
          <cell r="CZ485" t="str">
            <v/>
          </cell>
        </row>
        <row r="486">
          <cell r="CJ486" t="str">
            <v>Модернизация версии CU7212S c Base до Standart</v>
          </cell>
          <cell r="CK486" t="str">
            <v/>
          </cell>
          <cell r="CL486" t="str">
            <v/>
          </cell>
          <cell r="CM486" t="str">
            <v/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 t="str">
            <v/>
          </cell>
          <cell r="CY486" t="str">
            <v/>
          </cell>
          <cell r="CZ486" t="str">
            <v/>
          </cell>
        </row>
        <row r="487">
          <cell r="CJ487" t="str">
            <v>CU-7214 (1U, 2U)</v>
          </cell>
          <cell r="CK487" t="str">
            <v/>
          </cell>
          <cell r="CL487" t="str">
            <v/>
          </cell>
          <cell r="CM487" t="str">
            <v/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 t="str">
            <v/>
          </cell>
          <cell r="CY487" t="str">
            <v/>
          </cell>
          <cell r="CZ487" t="str">
            <v/>
          </cell>
        </row>
        <row r="488">
          <cell r="CJ488" t="str">
            <v>Аппаратная часть</v>
          </cell>
          <cell r="CK488" t="str">
            <v/>
          </cell>
          <cell r="CL488" t="str">
            <v/>
          </cell>
          <cell r="CM488" t="str">
            <v/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 t="str">
            <v/>
          </cell>
          <cell r="CY488" t="str">
            <v/>
          </cell>
          <cell r="CZ488" t="str">
            <v/>
          </cell>
        </row>
        <row r="489">
          <cell r="CJ489" t="str">
            <v>CU-7214CM/120Voip</v>
          </cell>
          <cell r="CK489" t="str">
            <v/>
          </cell>
          <cell r="CL489" t="str">
            <v/>
          </cell>
          <cell r="CM489" t="str">
            <v/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 t="str">
            <v/>
          </cell>
          <cell r="CY489" t="str">
            <v>https://ipmatika.kz/products/moduli-i-platy-rasshireniya-dlya-cu-7214/agat-cu-7214cm-120volp/</v>
          </cell>
          <cell r="CZ489" t="str">
            <v/>
          </cell>
        </row>
        <row r="490">
          <cell r="CJ490" t="str">
            <v>CU-7214CM/500Voip</v>
          </cell>
          <cell r="CK490" t="str">
            <v/>
          </cell>
          <cell r="CL490" t="str">
            <v/>
          </cell>
          <cell r="CM490" t="str">
            <v/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 t="str">
            <v/>
          </cell>
          <cell r="CY490" t="str">
            <v>https://ipmatika.kz/products/moduli-i-platy-rasshireniya-dlya-cu-7214/agat-cu-7214cm-500volp/</v>
          </cell>
          <cell r="CZ490" t="str">
            <v/>
          </cell>
        </row>
        <row r="491">
          <cell r="CJ491" t="str">
            <v>CU-7214LN</v>
          </cell>
          <cell r="CK491">
            <v>0</v>
          </cell>
          <cell r="CL491">
            <v>0</v>
          </cell>
          <cell r="CM491" t="str">
            <v/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 t="str">
            <v/>
          </cell>
          <cell r="CY491" t="str">
            <v/>
          </cell>
          <cell r="CZ491" t="str">
            <v/>
          </cell>
        </row>
        <row r="492">
          <cell r="CJ492" t="str">
            <v>CU-7214LN/Е1-2</v>
          </cell>
          <cell r="CK492">
            <v>0</v>
          </cell>
          <cell r="CL492">
            <v>0</v>
          </cell>
          <cell r="CM492" t="str">
            <v/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 t="str">
            <v/>
          </cell>
          <cell r="CY492" t="str">
            <v/>
          </cell>
          <cell r="CZ492" t="str">
            <v/>
          </cell>
        </row>
        <row r="493">
          <cell r="CJ493" t="str">
            <v>CU-7214LN/Е1-4</v>
          </cell>
          <cell r="CK493">
            <v>0</v>
          </cell>
          <cell r="CL493">
            <v>0</v>
          </cell>
          <cell r="CM493" t="str">
            <v/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 t="str">
            <v/>
          </cell>
          <cell r="CY493" t="str">
            <v>https://ipmatika.kz/products/moduli-i-platy-rasshireniya-dlya-cu-7214/agat-cu-7214ln-e1-4/</v>
          </cell>
          <cell r="CZ493" t="str">
            <v/>
          </cell>
        </row>
        <row r="494">
          <cell r="CJ494" t="str">
            <v>CU-7214M</v>
          </cell>
          <cell r="CK494">
            <v>0</v>
          </cell>
          <cell r="CL494">
            <v>0</v>
          </cell>
          <cell r="CM494" t="str">
            <v/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 t="str">
            <v/>
          </cell>
          <cell r="CY494" t="str">
            <v>https://ipmatika.kz/products/ip-ats-agat-cu/IP-ATC-AGAT-CU-7214M/</v>
          </cell>
          <cell r="CZ494" t="str">
            <v/>
          </cell>
        </row>
        <row r="495">
          <cell r="CJ495" t="str">
            <v>CU-7214PWR/200Вт/220В</v>
          </cell>
          <cell r="CK495" t="str">
            <v/>
          </cell>
          <cell r="CL495" t="str">
            <v/>
          </cell>
          <cell r="CM495" t="str">
            <v/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 t="str">
            <v/>
          </cell>
          <cell r="CY495" t="str">
            <v>https://ipmatika.kz/products/moduli-i-platy-rasshireniya-dlya-cu-7214/agat-cu-7214pwr-200vt/</v>
          </cell>
          <cell r="CZ495" t="str">
            <v/>
          </cell>
        </row>
        <row r="496">
          <cell r="CJ496" t="str">
            <v>CU-7214PWR/400Вт/220В</v>
          </cell>
          <cell r="CK496" t="str">
            <v/>
          </cell>
          <cell r="CL496" t="str">
            <v/>
          </cell>
          <cell r="CM496" t="str">
            <v/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 t="str">
            <v/>
          </cell>
          <cell r="CY496" t="str">
            <v>https://ipmatika.kz/products/moduli-i-platy-rasshireniya-dlya-cu-7214/agat-cu-7214pwr-400vt/</v>
          </cell>
          <cell r="CZ496" t="str">
            <v/>
          </cell>
        </row>
        <row r="497">
          <cell r="CJ497" t="str">
            <v>CU-7214S</v>
          </cell>
          <cell r="CK497">
            <v>0</v>
          </cell>
          <cell r="CL497">
            <v>0</v>
          </cell>
          <cell r="CM497" t="str">
            <v/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 t="str">
            <v/>
          </cell>
          <cell r="CY497" t="str">
            <v>https://ipmatika.kz/products/ip-ats-agat-cu/IP-ATC-AGAT-CU-7214S/</v>
          </cell>
          <cell r="CZ497" t="str">
            <v/>
          </cell>
        </row>
        <row r="498">
          <cell r="CJ498" t="str">
            <v>MU72-HDD-1Tb (CU-7214)</v>
          </cell>
          <cell r="CK498" t="str">
            <v/>
          </cell>
          <cell r="CL498" t="str">
            <v/>
          </cell>
          <cell r="CM498" t="str">
            <v/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 t="str">
            <v/>
          </cell>
          <cell r="CY498" t="str">
            <v>https://ipmatika.kz/products/moduli-i-platy-rasshireniya-dlya-cu-7214/agat-mu72-hdd-1tb7214/</v>
          </cell>
          <cell r="CZ498" t="str">
            <v/>
          </cell>
        </row>
        <row r="499">
          <cell r="CJ499" t="str">
            <v>MU72-HDD-2Tb (CU-7214)</v>
          </cell>
          <cell r="CK499" t="str">
            <v/>
          </cell>
          <cell r="CL499" t="str">
            <v/>
          </cell>
          <cell r="CM499" t="str">
            <v/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 t="str">
            <v/>
          </cell>
          <cell r="CY499" t="str">
            <v>https://ipmatika.kz/products/moduli-i-platy-rasshireniya-dlya-cu-7214/agat-mu72-hdd-2tb7214/</v>
          </cell>
          <cell r="CZ499" t="str">
            <v/>
          </cell>
        </row>
        <row r="500">
          <cell r="CJ500" t="str">
            <v>Кабель TELCO / 5м (CU-7214)</v>
          </cell>
          <cell r="CK500" t="str">
            <v/>
          </cell>
          <cell r="CL500" t="str">
            <v/>
          </cell>
          <cell r="CM500" t="str">
            <v/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 t="str">
            <v/>
          </cell>
          <cell r="CY500" t="str">
            <v/>
          </cell>
          <cell r="CZ500" t="str">
            <v/>
          </cell>
        </row>
        <row r="501">
          <cell r="CJ501" t="str">
            <v>АГАТ CU-7214CM/120VoIp/2Tb</v>
          </cell>
          <cell r="CK501" t="str">
            <v/>
          </cell>
          <cell r="CL501" t="str">
            <v/>
          </cell>
          <cell r="CM501" t="str">
            <v/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 t="str">
            <v/>
          </cell>
          <cell r="CY501" t="str">
            <v>https://ipmatika.kz/products/moduli-i-platy-rasshireniya-dlya-cu-7214/agat-cu-7214cm-120volp/</v>
          </cell>
          <cell r="CZ501" t="str">
            <v/>
          </cell>
        </row>
        <row r="502">
          <cell r="CJ502" t="str">
            <v>АГАТ CU-7214CM/500VoIp/2Tb</v>
          </cell>
          <cell r="CK502" t="str">
            <v/>
          </cell>
          <cell r="CL502" t="str">
            <v/>
          </cell>
          <cell r="CM502" t="str">
            <v/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 t="str">
            <v/>
          </cell>
          <cell r="CY502" t="str">
            <v>https://ipmatika.kz/products/moduli-i-platy-rasshireniya-dlya-cu-7214/agat-cu-7214cm-120volp/</v>
          </cell>
          <cell r="CZ502" t="str">
            <v/>
          </cell>
        </row>
        <row r="503">
          <cell r="CJ503" t="str">
            <v>МЕЗОНИН MU72-1E1 (CU-7214)</v>
          </cell>
          <cell r="CK503" t="str">
            <v/>
          </cell>
          <cell r="CL503" t="str">
            <v/>
          </cell>
          <cell r="CM503" t="str">
            <v/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 t="str">
            <v/>
          </cell>
          <cell r="CY503" t="str">
            <v/>
          </cell>
          <cell r="CZ503" t="str">
            <v/>
          </cell>
        </row>
        <row r="504">
          <cell r="CJ504" t="str">
            <v>МЕЗОНИН MU72-DPN-4 (CU-7214)</v>
          </cell>
          <cell r="CK504" t="str">
            <v/>
          </cell>
          <cell r="CL504" t="str">
            <v/>
          </cell>
          <cell r="CM504" t="str">
            <v/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 t="str">
            <v/>
          </cell>
          <cell r="CY504" t="str">
            <v/>
          </cell>
          <cell r="CZ504" t="str">
            <v/>
          </cell>
        </row>
        <row r="505">
          <cell r="CJ505" t="str">
            <v>МЕЗОНИН MU72-FXOM-4 (CU-7214)</v>
          </cell>
          <cell r="CK505" t="str">
            <v/>
          </cell>
          <cell r="CL505" t="str">
            <v/>
          </cell>
          <cell r="CM505" t="str">
            <v/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 t="str">
            <v/>
          </cell>
          <cell r="CY505" t="str">
            <v/>
          </cell>
          <cell r="CZ505" t="str">
            <v/>
          </cell>
        </row>
        <row r="506">
          <cell r="CJ506" t="str">
            <v>МЕЗОНИН MU72-FXOM-8 (CU-7214)</v>
          </cell>
          <cell r="CK506" t="str">
            <v/>
          </cell>
          <cell r="CL506" t="str">
            <v/>
          </cell>
          <cell r="CM506" t="str">
            <v/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 t="str">
            <v/>
          </cell>
          <cell r="CY506" t="str">
            <v/>
          </cell>
          <cell r="CZ506" t="str">
            <v/>
          </cell>
        </row>
        <row r="507">
          <cell r="CJ507" t="str">
            <v>МЕЗОНИН MU72-FXS-4 (CU-7214)</v>
          </cell>
          <cell r="CK507" t="str">
            <v/>
          </cell>
          <cell r="CL507" t="str">
            <v/>
          </cell>
          <cell r="CM507" t="str">
            <v/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 t="str">
            <v/>
          </cell>
          <cell r="CY507" t="str">
            <v/>
          </cell>
          <cell r="CZ507" t="str">
            <v/>
          </cell>
        </row>
        <row r="508">
          <cell r="CJ508" t="str">
            <v>МЕЗОНИН MU72-FXS-4D (CU-7214)</v>
          </cell>
          <cell r="CK508" t="str">
            <v/>
          </cell>
          <cell r="CL508" t="str">
            <v/>
          </cell>
          <cell r="CM508" t="str">
            <v/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 t="str">
            <v/>
          </cell>
          <cell r="CY508" t="str">
            <v/>
          </cell>
          <cell r="CZ508" t="str">
            <v/>
          </cell>
        </row>
        <row r="509">
          <cell r="CJ509" t="str">
            <v>МЕЗОНИН MU72-FXS-8 (CU-7214)</v>
          </cell>
          <cell r="CK509" t="str">
            <v/>
          </cell>
          <cell r="CL509" t="str">
            <v/>
          </cell>
          <cell r="CM509" t="str">
            <v/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 t="str">
            <v/>
          </cell>
          <cell r="CY509" t="str">
            <v/>
          </cell>
          <cell r="CZ509" t="str">
            <v/>
          </cell>
        </row>
        <row r="510">
          <cell r="CJ510" t="str">
            <v>МЕЗОНИН MU72-LB-4 (CU-7214)</v>
          </cell>
          <cell r="CK510" t="str">
            <v/>
          </cell>
          <cell r="CL510" t="str">
            <v/>
          </cell>
          <cell r="CM510" t="str">
            <v/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 t="str">
            <v/>
          </cell>
          <cell r="CY510" t="str">
            <v/>
          </cell>
          <cell r="CZ510" t="str">
            <v/>
          </cell>
        </row>
        <row r="511">
          <cell r="CJ511" t="str">
            <v>МЕЗОНИН MU72-VFW-4 (CU-7214)</v>
          </cell>
          <cell r="CK511" t="str">
            <v/>
          </cell>
          <cell r="CL511" t="str">
            <v/>
          </cell>
          <cell r="CM511" t="str">
            <v/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 t="str">
            <v/>
          </cell>
          <cell r="CY511" t="str">
            <v/>
          </cell>
          <cell r="CZ511" t="str">
            <v/>
          </cell>
        </row>
        <row r="512">
          <cell r="CJ512" t="str">
            <v>Программные опции</v>
          </cell>
          <cell r="CK512" t="str">
            <v/>
          </cell>
          <cell r="CL512" t="str">
            <v/>
          </cell>
          <cell r="CM512" t="str">
            <v/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 t="str">
            <v/>
          </cell>
          <cell r="CY512" t="str">
            <v/>
          </cell>
          <cell r="CZ512" t="str">
            <v/>
          </cell>
        </row>
        <row r="513">
          <cell r="CJ513" t="str">
            <v>Опции "Конференц-сервер"</v>
          </cell>
          <cell r="CK513" t="str">
            <v/>
          </cell>
          <cell r="CL513" t="str">
            <v/>
          </cell>
          <cell r="CM513" t="str">
            <v/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 t="str">
            <v/>
          </cell>
          <cell r="CY513" t="str">
            <v/>
          </cell>
          <cell r="CZ513" t="str">
            <v/>
          </cell>
        </row>
        <row r="514">
          <cell r="CJ514" t="str">
            <v>Конференц-сервер/1 (CU7214)</v>
          </cell>
          <cell r="CK514">
            <v>0</v>
          </cell>
          <cell r="CL514">
            <v>0</v>
          </cell>
          <cell r="CM514" t="str">
            <v/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 t="str">
            <v/>
          </cell>
          <cell r="CY514" t="str">
            <v/>
          </cell>
          <cell r="CZ514" t="str">
            <v/>
          </cell>
        </row>
        <row r="515">
          <cell r="CJ515" t="str">
            <v>Конференц-сервер/10 (CU7214)</v>
          </cell>
          <cell r="CK515">
            <v>0</v>
          </cell>
          <cell r="CL515">
            <v>0</v>
          </cell>
          <cell r="CM515" t="str">
            <v/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 t="str">
            <v/>
          </cell>
          <cell r="CY515" t="str">
            <v/>
          </cell>
          <cell r="CZ515" t="str">
            <v/>
          </cell>
        </row>
        <row r="516">
          <cell r="CJ516" t="str">
            <v>Конференц-сервер/128 (CU7214)</v>
          </cell>
          <cell r="CK516">
            <v>0</v>
          </cell>
          <cell r="CL516">
            <v>0</v>
          </cell>
          <cell r="CM516" t="str">
            <v/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 t="str">
            <v/>
          </cell>
          <cell r="CY516" t="str">
            <v/>
          </cell>
          <cell r="CZ516" t="str">
            <v/>
          </cell>
        </row>
        <row r="517">
          <cell r="CJ517" t="str">
            <v>Конференц-сервер/256 (CU7214)</v>
          </cell>
          <cell r="CK517">
            <v>0</v>
          </cell>
          <cell r="CL517">
            <v>0</v>
          </cell>
          <cell r="CM517" t="str">
            <v/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 t="str">
            <v/>
          </cell>
          <cell r="CY517" t="str">
            <v/>
          </cell>
          <cell r="CZ517" t="str">
            <v/>
          </cell>
        </row>
        <row r="518">
          <cell r="CJ518" t="str">
            <v>Конференц-сервер/30 (CU7214)</v>
          </cell>
          <cell r="CK518">
            <v>0</v>
          </cell>
          <cell r="CL518">
            <v>0</v>
          </cell>
          <cell r="CM518" t="str">
            <v/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 t="str">
            <v/>
          </cell>
          <cell r="CY518" t="str">
            <v/>
          </cell>
          <cell r="CZ518" t="str">
            <v/>
          </cell>
        </row>
        <row r="519">
          <cell r="CJ519" t="str">
            <v>Конференц-сервер/60 (CU7214)</v>
          </cell>
          <cell r="CK519">
            <v>0</v>
          </cell>
          <cell r="CL519">
            <v>0</v>
          </cell>
          <cell r="CM519" t="str">
            <v/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 t="str">
            <v/>
          </cell>
          <cell r="CY519" t="str">
            <v/>
          </cell>
          <cell r="CZ519" t="str">
            <v/>
          </cell>
        </row>
        <row r="520">
          <cell r="CJ520" t="str">
            <v>Опции "синтез текста в речь" для Спрут-Информа</v>
          </cell>
          <cell r="CK520" t="str">
            <v/>
          </cell>
          <cell r="CL520" t="str">
            <v/>
          </cell>
          <cell r="CM520" t="str">
            <v/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 t="str">
            <v/>
          </cell>
          <cell r="CY520" t="str">
            <v/>
          </cell>
          <cell r="CZ520" t="str">
            <v/>
          </cell>
        </row>
        <row r="521">
          <cell r="CJ521" t="str">
            <v>Спрут-Информ CU/TTS (CU7214)</v>
          </cell>
          <cell r="CK521" t="str">
            <v/>
          </cell>
          <cell r="CL521" t="str">
            <v/>
          </cell>
          <cell r="CM521" t="str">
            <v/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 t="str">
            <v/>
          </cell>
          <cell r="CY521" t="str">
            <v/>
          </cell>
          <cell r="CZ521" t="str">
            <v/>
          </cell>
        </row>
        <row r="522">
          <cell r="CJ522" t="str">
            <v>Спрут-Информ CU/TTS/M (CU7214)</v>
          </cell>
          <cell r="CK522" t="str">
            <v/>
          </cell>
          <cell r="CL522" t="str">
            <v/>
          </cell>
          <cell r="CM522" t="str">
            <v/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 t="str">
            <v/>
          </cell>
          <cell r="CY522" t="str">
            <v/>
          </cell>
          <cell r="CZ522" t="str">
            <v/>
          </cell>
        </row>
        <row r="523">
          <cell r="CJ523" t="str">
            <v>Спрут-Информ CU/TTS/W (CU7214)</v>
          </cell>
          <cell r="CK523" t="str">
            <v/>
          </cell>
          <cell r="CL523" t="str">
            <v/>
          </cell>
          <cell r="CM523" t="str">
            <v/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 t="str">
            <v/>
          </cell>
          <cell r="CY523" t="str">
            <v/>
          </cell>
          <cell r="CZ523" t="str">
            <v/>
          </cell>
        </row>
        <row r="524">
          <cell r="CJ524" t="str">
            <v>Опции для подключения "SIP-абонентов"</v>
          </cell>
          <cell r="CK524" t="str">
            <v/>
          </cell>
          <cell r="CL524" t="str">
            <v/>
          </cell>
          <cell r="CM524" t="str">
            <v/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 t="str">
            <v/>
          </cell>
          <cell r="CY524" t="str">
            <v/>
          </cell>
          <cell r="CZ524" t="str">
            <v/>
          </cell>
        </row>
        <row r="525">
          <cell r="CJ525" t="str">
            <v>SIP-Proxy 1024 (CU7214)</v>
          </cell>
          <cell r="CK525" t="str">
            <v/>
          </cell>
          <cell r="CL525" t="str">
            <v/>
          </cell>
          <cell r="CM525" t="str">
            <v/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 t="str">
            <v/>
          </cell>
          <cell r="CY525" t="str">
            <v/>
          </cell>
          <cell r="CZ525" t="str">
            <v/>
          </cell>
        </row>
        <row r="526">
          <cell r="CJ526" t="str">
            <v>SIP-Proxy 128 (CU7214)</v>
          </cell>
          <cell r="CK526" t="str">
            <v/>
          </cell>
          <cell r="CL526" t="str">
            <v/>
          </cell>
          <cell r="CM526" t="str">
            <v/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 t="str">
            <v/>
          </cell>
          <cell r="CY526" t="str">
            <v/>
          </cell>
          <cell r="CZ526" t="str">
            <v/>
          </cell>
        </row>
        <row r="527">
          <cell r="CJ527" t="str">
            <v>SIP-Proxy 256 (CU7214)</v>
          </cell>
          <cell r="CK527" t="str">
            <v/>
          </cell>
          <cell r="CL527" t="str">
            <v/>
          </cell>
          <cell r="CM527" t="str">
            <v/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 t="str">
            <v/>
          </cell>
          <cell r="CY527" t="str">
            <v/>
          </cell>
          <cell r="CZ527" t="str">
            <v/>
          </cell>
        </row>
        <row r="528">
          <cell r="CJ528" t="str">
            <v>SIP-Proxy 32 (CU7214)</v>
          </cell>
          <cell r="CK528">
            <v>0</v>
          </cell>
          <cell r="CL528">
            <v>0</v>
          </cell>
          <cell r="CM528" t="str">
            <v/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 t="str">
            <v/>
          </cell>
          <cell r="CY528" t="str">
            <v/>
          </cell>
          <cell r="CZ528" t="str">
            <v/>
          </cell>
        </row>
        <row r="529">
          <cell r="CJ529" t="str">
            <v>SIP-Proxy 512 (CU7214)</v>
          </cell>
          <cell r="CK529" t="str">
            <v/>
          </cell>
          <cell r="CL529" t="str">
            <v/>
          </cell>
          <cell r="CM529" t="str">
            <v/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 t="str">
            <v/>
          </cell>
          <cell r="CY529" t="str">
            <v/>
          </cell>
          <cell r="CZ529" t="str">
            <v/>
          </cell>
        </row>
        <row r="530">
          <cell r="CJ530" t="str">
            <v>SIP-Proxy 64 (CU7214)</v>
          </cell>
          <cell r="CK530" t="str">
            <v/>
          </cell>
          <cell r="CL530" t="str">
            <v/>
          </cell>
          <cell r="CM530" t="str">
            <v/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 t="str">
            <v/>
          </cell>
          <cell r="CY530" t="str">
            <v/>
          </cell>
          <cell r="CZ530" t="str">
            <v/>
          </cell>
        </row>
        <row r="531">
          <cell r="CJ531" t="str">
            <v>Опции на "запись"</v>
          </cell>
          <cell r="CK531" t="str">
            <v/>
          </cell>
          <cell r="CL531" t="str">
            <v/>
          </cell>
          <cell r="CM531" t="str">
            <v/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 t="str">
            <v/>
          </cell>
          <cell r="CY531" t="str">
            <v/>
          </cell>
          <cell r="CZ531" t="str">
            <v/>
          </cell>
        </row>
        <row r="532">
          <cell r="CJ532" t="str">
            <v>Спрут/CU-1 (CU-7214)</v>
          </cell>
          <cell r="CK532" t="str">
            <v/>
          </cell>
          <cell r="CL532" t="str">
            <v/>
          </cell>
          <cell r="CM532" t="str">
            <v/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 t="str">
            <v/>
          </cell>
          <cell r="CY532" t="str">
            <v/>
          </cell>
          <cell r="CZ532" t="str">
            <v/>
          </cell>
        </row>
        <row r="533">
          <cell r="CJ533" t="str">
            <v>Спрут/CU-10 (CU7214)</v>
          </cell>
          <cell r="CK533">
            <v>0</v>
          </cell>
          <cell r="CL533">
            <v>0</v>
          </cell>
          <cell r="CM533" t="str">
            <v/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 t="str">
            <v/>
          </cell>
          <cell r="CY533" t="str">
            <v/>
          </cell>
          <cell r="CZ533" t="str">
            <v/>
          </cell>
        </row>
        <row r="534">
          <cell r="CJ534" t="str">
            <v>Спрут/CU-100 (CU7214)</v>
          </cell>
          <cell r="CK534">
            <v>0</v>
          </cell>
          <cell r="CL534">
            <v>0</v>
          </cell>
          <cell r="CM534" t="str">
            <v/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 t="str">
            <v/>
          </cell>
          <cell r="CY534" t="str">
            <v/>
          </cell>
          <cell r="CZ534" t="str">
            <v/>
          </cell>
        </row>
        <row r="535">
          <cell r="CJ535" t="str">
            <v>Спрут/CU-25 (CU7214)</v>
          </cell>
          <cell r="CK535">
            <v>0</v>
          </cell>
          <cell r="CL535">
            <v>0</v>
          </cell>
          <cell r="CM535" t="str">
            <v/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 t="str">
            <v/>
          </cell>
          <cell r="CY535" t="str">
            <v/>
          </cell>
          <cell r="CZ535" t="str">
            <v/>
          </cell>
        </row>
        <row r="536">
          <cell r="CJ536" t="str">
            <v>Спрут/CU-30 (Е1) (CU7214)</v>
          </cell>
          <cell r="CK536">
            <v>0</v>
          </cell>
          <cell r="CL536">
            <v>0</v>
          </cell>
          <cell r="CM536" t="str">
            <v/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 t="str">
            <v/>
          </cell>
          <cell r="CY536" t="str">
            <v/>
          </cell>
          <cell r="CZ536" t="str">
            <v/>
          </cell>
        </row>
        <row r="537">
          <cell r="CJ537" t="str">
            <v>Спрут/CU-50 (CU7214)</v>
          </cell>
          <cell r="CK537">
            <v>0</v>
          </cell>
          <cell r="CL537">
            <v>0</v>
          </cell>
          <cell r="CM537" t="str">
            <v/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 t="str">
            <v/>
          </cell>
          <cell r="CY537" t="str">
            <v/>
          </cell>
          <cell r="CZ537" t="str">
            <v/>
          </cell>
        </row>
        <row r="538">
          <cell r="CJ538" t="str">
            <v>Опции на "оповещение"</v>
          </cell>
          <cell r="CK538" t="str">
            <v/>
          </cell>
          <cell r="CL538" t="str">
            <v/>
          </cell>
          <cell r="CM538" t="str">
            <v/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 t="str">
            <v/>
          </cell>
          <cell r="CY538" t="str">
            <v/>
          </cell>
          <cell r="CZ538" t="str">
            <v/>
          </cell>
        </row>
        <row r="539">
          <cell r="CJ539" t="str">
            <v>Спрут-Информ/CU-1 (CU7214)</v>
          </cell>
          <cell r="CK539">
            <v>0</v>
          </cell>
          <cell r="CL539">
            <v>0</v>
          </cell>
          <cell r="CM539" t="str">
            <v/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 t="str">
            <v/>
          </cell>
          <cell r="CY539" t="str">
            <v/>
          </cell>
          <cell r="CZ539" t="str">
            <v/>
          </cell>
        </row>
        <row r="540">
          <cell r="CJ540" t="str">
            <v>Спрут-Информ/CU-10 (CU7214)</v>
          </cell>
          <cell r="CK540">
            <v>0</v>
          </cell>
          <cell r="CL540">
            <v>0</v>
          </cell>
          <cell r="CM540" t="str">
            <v/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 t="str">
            <v/>
          </cell>
          <cell r="CY540" t="str">
            <v/>
          </cell>
          <cell r="CZ540" t="str">
            <v/>
          </cell>
        </row>
        <row r="541">
          <cell r="CJ541" t="str">
            <v>Спрут-Информ/CU-20 (CU7214)</v>
          </cell>
          <cell r="CK541">
            <v>0</v>
          </cell>
          <cell r="CL541">
            <v>0</v>
          </cell>
          <cell r="CM541" t="str">
            <v/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 t="str">
            <v/>
          </cell>
          <cell r="CY541" t="str">
            <v/>
          </cell>
          <cell r="CZ541" t="str">
            <v/>
          </cell>
        </row>
        <row r="542">
          <cell r="CJ542" t="str">
            <v>Спрут-Информ/CU-30 (CU7214)</v>
          </cell>
          <cell r="CK542">
            <v>0</v>
          </cell>
          <cell r="CL542">
            <v>0</v>
          </cell>
          <cell r="CM542" t="str">
            <v/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 t="str">
            <v/>
          </cell>
          <cell r="CY542" t="str">
            <v/>
          </cell>
          <cell r="CZ542" t="str">
            <v/>
          </cell>
        </row>
        <row r="543">
          <cell r="CJ543" t="str">
            <v>Спрут-Информ/CU-5 (CU7214)</v>
          </cell>
          <cell r="CK543">
            <v>0</v>
          </cell>
          <cell r="CL543">
            <v>0</v>
          </cell>
          <cell r="CM543" t="str">
            <v/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 t="str">
            <v/>
          </cell>
          <cell r="CY543" t="str">
            <v/>
          </cell>
          <cell r="CZ543" t="str">
            <v/>
          </cell>
        </row>
        <row r="544">
          <cell r="CJ544" t="str">
            <v>ПО Агат CU DS</v>
          </cell>
          <cell r="CK544" t="str">
            <v/>
          </cell>
          <cell r="CL544" t="str">
            <v/>
          </cell>
          <cell r="CM544" t="str">
            <v/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 t="str">
            <v/>
          </cell>
          <cell r="CY544" t="str">
            <v/>
          </cell>
          <cell r="CZ544" t="str">
            <v/>
          </cell>
        </row>
        <row r="545">
          <cell r="CJ545" t="str">
            <v>Опция Агат CU DS/client (CU-7210/14)</v>
          </cell>
          <cell r="CK545">
            <v>0</v>
          </cell>
          <cell r="CL545">
            <v>0</v>
          </cell>
          <cell r="CM545" t="str">
            <v/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 t="str">
            <v/>
          </cell>
          <cell r="CY545" t="str">
            <v>https://ipmatika.kz/products/sistema-sbora-i-khraneniya-dannykh-agat-cu-ds/cu-ds-serverPO/</v>
          </cell>
          <cell r="CZ545" t="str">
            <v/>
          </cell>
        </row>
        <row r="546">
          <cell r="CJ546" t="str">
            <v>Опция Агат CU DS/client (CU-7212)</v>
          </cell>
          <cell r="CK546">
            <v>0</v>
          </cell>
          <cell r="CL546">
            <v>0</v>
          </cell>
          <cell r="CM546" t="str">
            <v/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 t="str">
            <v/>
          </cell>
          <cell r="CY546" t="str">
            <v>https://ipmatika.kz/products/sistema-sbora-i-khraneniya-dannykh-agat-cu-ds/cu-ds-serverPO/</v>
          </cell>
          <cell r="CZ546" t="str">
            <v/>
          </cell>
        </row>
        <row r="547">
          <cell r="CJ547" t="str">
            <v>Опция Агат CU DS/listening</v>
          </cell>
          <cell r="CK547">
            <v>0</v>
          </cell>
          <cell r="CL547">
            <v>0</v>
          </cell>
          <cell r="CM547" t="str">
            <v/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 t="str">
            <v/>
          </cell>
          <cell r="CY547" t="str">
            <v>https://ipmatika.kz/products/sistema-sbora-i-khraneniya-dannykh-agat-cu-ds/cu-ds-serverPO/</v>
          </cell>
          <cell r="CZ547" t="str">
            <v/>
          </cell>
        </row>
        <row r="548">
          <cell r="CJ548" t="str">
            <v>Серверное ПО Агат CU DS-PBX</v>
          </cell>
          <cell r="CK548">
            <v>0</v>
          </cell>
          <cell r="CL548">
            <v>0</v>
          </cell>
          <cell r="CM548" t="str">
            <v/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 t="str">
            <v/>
          </cell>
          <cell r="CY548" t="str">
            <v>https://ipmatika.kz/products/sistema-sbora-i-khraneniya-dannykh-agat-cu-ds/cu-ds-serverPO/</v>
          </cell>
          <cell r="CZ548" t="str">
            <v/>
          </cell>
        </row>
        <row r="549">
          <cell r="CJ549" t="str">
            <v>IP-АТС UX</v>
          </cell>
          <cell r="CK549" t="str">
            <v/>
          </cell>
          <cell r="CL549" t="str">
            <v/>
          </cell>
          <cell r="CM549" t="str">
            <v/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 t="str">
            <v/>
          </cell>
          <cell r="CY549" t="str">
            <v/>
          </cell>
          <cell r="CZ549" t="str">
            <v/>
          </cell>
        </row>
        <row r="550">
          <cell r="CJ550" t="str">
            <v>IP-АТС Агат UX-3710B (Base)</v>
          </cell>
          <cell r="CK550">
            <v>0</v>
          </cell>
          <cell r="CL550">
            <v>0</v>
          </cell>
          <cell r="CM550" t="str">
            <v/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 t="str">
            <v/>
          </cell>
          <cell r="CY550" t="str">
            <v/>
          </cell>
          <cell r="CZ550" t="str">
            <v/>
          </cell>
        </row>
        <row r="551">
          <cell r="CJ551" t="str">
            <v>IP-АТС Агат UX-3710E (Enterprise)</v>
          </cell>
          <cell r="CK551">
            <v>0</v>
          </cell>
          <cell r="CL551">
            <v>0</v>
          </cell>
          <cell r="CM551" t="str">
            <v/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 t="str">
            <v/>
          </cell>
          <cell r="CY551" t="str">
            <v/>
          </cell>
          <cell r="CZ551" t="str">
            <v/>
          </cell>
        </row>
        <row r="552">
          <cell r="CJ552" t="str">
            <v>IP-АТС Агат UX-3710S (Standard)</v>
          </cell>
          <cell r="CK552">
            <v>0</v>
          </cell>
          <cell r="CL552">
            <v>0</v>
          </cell>
          <cell r="CM552" t="str">
            <v/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 t="str">
            <v/>
          </cell>
          <cell r="CY552" t="str">
            <v/>
          </cell>
          <cell r="CZ552" t="str">
            <v/>
          </cell>
        </row>
        <row r="553">
          <cell r="CJ553" t="str">
            <v>IP-АТС Агат UX-5110</v>
          </cell>
          <cell r="CK553">
            <v>0</v>
          </cell>
          <cell r="CL553">
            <v>0</v>
          </cell>
          <cell r="CM553" t="str">
            <v/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 t="str">
            <v/>
          </cell>
          <cell r="CY553" t="str">
            <v/>
          </cell>
          <cell r="CZ553" t="str">
            <v/>
          </cell>
        </row>
        <row r="554">
          <cell r="CJ554" t="str">
            <v>IP-АТС Агат UX-5110/FXOM4</v>
          </cell>
          <cell r="CK554">
            <v>0</v>
          </cell>
          <cell r="CL554">
            <v>0</v>
          </cell>
          <cell r="CM554" t="str">
            <v/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 t="str">
            <v/>
          </cell>
          <cell r="CY554" t="str">
            <v/>
          </cell>
          <cell r="CZ554" t="str">
            <v/>
          </cell>
        </row>
        <row r="555">
          <cell r="CJ555" t="str">
            <v>IP-АТС Агат UX-5110/FXOM4/PoE</v>
          </cell>
          <cell r="CK555">
            <v>0</v>
          </cell>
          <cell r="CL555">
            <v>0</v>
          </cell>
          <cell r="CM555" t="str">
            <v/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 t="str">
            <v/>
          </cell>
          <cell r="CY555" t="str">
            <v/>
          </cell>
          <cell r="CZ555" t="str">
            <v/>
          </cell>
        </row>
        <row r="556">
          <cell r="CJ556" t="str">
            <v>IP-АТС Агат UX-5110/PoE</v>
          </cell>
          <cell r="CK556">
            <v>0</v>
          </cell>
          <cell r="CL556">
            <v>0</v>
          </cell>
          <cell r="CM556" t="str">
            <v/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 t="str">
            <v/>
          </cell>
          <cell r="CY556" t="str">
            <v/>
          </cell>
          <cell r="CZ556" t="str">
            <v/>
          </cell>
        </row>
        <row r="557">
          <cell r="CJ557" t="str">
            <v>IP-АТС Агат UX-5111/Е1</v>
          </cell>
          <cell r="CK557">
            <v>0</v>
          </cell>
          <cell r="CL557">
            <v>0</v>
          </cell>
          <cell r="CM557" t="str">
            <v/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 t="str">
            <v/>
          </cell>
          <cell r="CY557" t="str">
            <v/>
          </cell>
          <cell r="CZ557" t="str">
            <v/>
          </cell>
        </row>
        <row r="558">
          <cell r="CJ558" t="str">
            <v>IP-АТС Агат UX-5111/Е1/PoE</v>
          </cell>
          <cell r="CK558">
            <v>0</v>
          </cell>
          <cell r="CL558">
            <v>0</v>
          </cell>
          <cell r="CM558" t="str">
            <v/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 t="str">
            <v/>
          </cell>
          <cell r="CY558" t="str">
            <v/>
          </cell>
          <cell r="CZ558" t="str">
            <v/>
          </cell>
        </row>
        <row r="559">
          <cell r="CJ559" t="str">
            <v>IP-АТС Агат UX-5111Х/Е1</v>
          </cell>
          <cell r="CK559">
            <v>0</v>
          </cell>
          <cell r="CL559">
            <v>0</v>
          </cell>
          <cell r="CM559" t="str">
            <v/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 t="str">
            <v/>
          </cell>
          <cell r="CY559" t="str">
            <v/>
          </cell>
          <cell r="CZ559" t="str">
            <v/>
          </cell>
        </row>
        <row r="560">
          <cell r="CJ560" t="str">
            <v>IP-АТС Агат UX-5111Х/Е1/PoE</v>
          </cell>
          <cell r="CK560">
            <v>0</v>
          </cell>
          <cell r="CL560">
            <v>0</v>
          </cell>
          <cell r="CM560" t="str">
            <v/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 t="str">
            <v/>
          </cell>
          <cell r="CY560" t="str">
            <v/>
          </cell>
          <cell r="CZ560" t="str">
            <v/>
          </cell>
        </row>
        <row r="561">
          <cell r="CJ561" t="str">
            <v>IP-АТС Агат UX-5114</v>
          </cell>
          <cell r="CK561">
            <v>0</v>
          </cell>
          <cell r="CL561">
            <v>0</v>
          </cell>
          <cell r="CM561" t="str">
            <v/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 t="str">
            <v/>
          </cell>
          <cell r="CY561" t="str">
            <v/>
          </cell>
          <cell r="CZ561" t="str">
            <v/>
          </cell>
        </row>
        <row r="562">
          <cell r="CJ562" t="str">
            <v>IP-АТС Агат UX-5114/2Е1</v>
          </cell>
          <cell r="CK562">
            <v>0</v>
          </cell>
          <cell r="CL562">
            <v>0</v>
          </cell>
          <cell r="CM562" t="str">
            <v/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 t="str">
            <v/>
          </cell>
          <cell r="CY562" t="str">
            <v/>
          </cell>
          <cell r="CZ562" t="str">
            <v/>
          </cell>
        </row>
        <row r="563">
          <cell r="CJ563" t="str">
            <v>IP-АТС Агат UX-5114/FXO4</v>
          </cell>
          <cell r="CK563">
            <v>0</v>
          </cell>
          <cell r="CL563">
            <v>0</v>
          </cell>
          <cell r="CM563" t="str">
            <v/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 t="str">
            <v/>
          </cell>
          <cell r="CY563" t="str">
            <v/>
          </cell>
          <cell r="CZ563" t="str">
            <v/>
          </cell>
        </row>
        <row r="564">
          <cell r="CJ564" t="str">
            <v>IP-АТС Агат UX-5114/Е1</v>
          </cell>
          <cell r="CK564">
            <v>0</v>
          </cell>
          <cell r="CL564">
            <v>0</v>
          </cell>
          <cell r="CM564" t="str">
            <v/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 t="str">
            <v/>
          </cell>
          <cell r="CY564" t="str">
            <v/>
          </cell>
          <cell r="CZ564" t="str">
            <v/>
          </cell>
        </row>
        <row r="565">
          <cell r="CJ565" t="str">
            <v>IP-АТС Агат UX-5114Х/Е1</v>
          </cell>
          <cell r="CK565">
            <v>0</v>
          </cell>
          <cell r="CL565">
            <v>0</v>
          </cell>
          <cell r="CM565" t="str">
            <v/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 t="str">
            <v/>
          </cell>
          <cell r="CY565" t="str">
            <v/>
          </cell>
          <cell r="CZ565" t="str">
            <v/>
          </cell>
        </row>
        <row r="566">
          <cell r="CJ566" t="str">
            <v>SIP-Proxy 128 (UX37XX)</v>
          </cell>
          <cell r="CK566">
            <v>0</v>
          </cell>
          <cell r="CL566">
            <v>0</v>
          </cell>
          <cell r="CM566" t="str">
            <v/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 t="str">
            <v/>
          </cell>
          <cell r="CY566" t="str">
            <v/>
          </cell>
          <cell r="CZ566" t="str">
            <v/>
          </cell>
        </row>
        <row r="567">
          <cell r="CJ567" t="str">
            <v>SIP-Proxy 128 (UX51XX)</v>
          </cell>
          <cell r="CK567">
            <v>0</v>
          </cell>
          <cell r="CL567">
            <v>0</v>
          </cell>
          <cell r="CM567" t="str">
            <v/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 t="str">
            <v/>
          </cell>
          <cell r="CY567" t="str">
            <v/>
          </cell>
          <cell r="CZ567" t="str">
            <v/>
          </cell>
        </row>
        <row r="568">
          <cell r="CJ568" t="str">
            <v>SIP-Proxy 16 (UX37XX)</v>
          </cell>
          <cell r="CK568">
            <v>0</v>
          </cell>
          <cell r="CL568">
            <v>0</v>
          </cell>
          <cell r="CM568" t="str">
            <v/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 t="str">
            <v/>
          </cell>
          <cell r="CY568" t="str">
            <v/>
          </cell>
          <cell r="CZ568" t="str">
            <v/>
          </cell>
        </row>
        <row r="569">
          <cell r="CJ569" t="str">
            <v>SIP-Proxy 16 (UX51XX)</v>
          </cell>
          <cell r="CK569">
            <v>0</v>
          </cell>
          <cell r="CL569">
            <v>0</v>
          </cell>
          <cell r="CM569" t="str">
            <v/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 t="str">
            <v/>
          </cell>
          <cell r="CY569" t="str">
            <v/>
          </cell>
          <cell r="CZ569" t="str">
            <v/>
          </cell>
        </row>
        <row r="570">
          <cell r="CJ570" t="str">
            <v>SIP-Proxy 256 (UX37XX)</v>
          </cell>
          <cell r="CK570">
            <v>0</v>
          </cell>
          <cell r="CL570">
            <v>0</v>
          </cell>
          <cell r="CM570" t="str">
            <v/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 t="str">
            <v/>
          </cell>
          <cell r="CY570" t="str">
            <v/>
          </cell>
          <cell r="CZ570" t="str">
            <v/>
          </cell>
        </row>
        <row r="571">
          <cell r="CJ571" t="str">
            <v>SIP-Proxy 256 (UX51XX)</v>
          </cell>
          <cell r="CK571">
            <v>0</v>
          </cell>
          <cell r="CL571">
            <v>0</v>
          </cell>
          <cell r="CM571" t="str">
            <v/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 t="str">
            <v/>
          </cell>
          <cell r="CY571" t="str">
            <v/>
          </cell>
          <cell r="CZ571" t="str">
            <v/>
          </cell>
        </row>
        <row r="572">
          <cell r="CJ572" t="str">
            <v>SIP-Proxy 32 (UX37XX)</v>
          </cell>
          <cell r="CK572">
            <v>0</v>
          </cell>
          <cell r="CL572">
            <v>0</v>
          </cell>
          <cell r="CM572" t="str">
            <v/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 t="str">
            <v/>
          </cell>
          <cell r="CY572" t="str">
            <v/>
          </cell>
          <cell r="CZ572" t="str">
            <v/>
          </cell>
        </row>
        <row r="573">
          <cell r="CJ573" t="str">
            <v>SIP-Proxy 32 (UX51XX)</v>
          </cell>
          <cell r="CK573">
            <v>0</v>
          </cell>
          <cell r="CL573">
            <v>0</v>
          </cell>
          <cell r="CM573" t="str">
            <v/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 t="str">
            <v/>
          </cell>
          <cell r="CY573" t="str">
            <v/>
          </cell>
          <cell r="CZ573" t="str">
            <v/>
          </cell>
        </row>
        <row r="574">
          <cell r="CJ574" t="str">
            <v>SIP-Proxy 64 (UX37XX)</v>
          </cell>
          <cell r="CK574">
            <v>0</v>
          </cell>
          <cell r="CL574">
            <v>0</v>
          </cell>
          <cell r="CM574" t="str">
            <v/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 t="str">
            <v/>
          </cell>
          <cell r="CY574" t="str">
            <v/>
          </cell>
          <cell r="CZ574" t="str">
            <v/>
          </cell>
        </row>
        <row r="575">
          <cell r="CJ575" t="str">
            <v>SIP-Proxy 64 (UX51XX)</v>
          </cell>
          <cell r="CK575">
            <v>0</v>
          </cell>
          <cell r="CL575">
            <v>0</v>
          </cell>
          <cell r="CM575" t="str">
            <v/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 t="str">
            <v/>
          </cell>
          <cell r="CY575" t="str">
            <v/>
          </cell>
          <cell r="CZ575" t="str">
            <v/>
          </cell>
        </row>
        <row r="576">
          <cell r="CJ576" t="str">
            <v>SIP-Proxy 8 (UX51XX)</v>
          </cell>
          <cell r="CK576">
            <v>0</v>
          </cell>
          <cell r="CL576">
            <v>0</v>
          </cell>
          <cell r="CM576" t="str">
            <v/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 t="str">
            <v/>
          </cell>
          <cell r="CY576" t="str">
            <v/>
          </cell>
          <cell r="CZ576" t="str">
            <v/>
          </cell>
        </row>
        <row r="577">
          <cell r="CJ577" t="str">
            <v>UX-3710/PWR-RES</v>
          </cell>
          <cell r="CK577">
            <v>0</v>
          </cell>
          <cell r="CL577">
            <v>0</v>
          </cell>
          <cell r="CM577" t="str">
            <v/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 t="str">
            <v/>
          </cell>
          <cell r="CY577" t="str">
            <v/>
          </cell>
          <cell r="CZ577" t="str">
            <v/>
          </cell>
        </row>
        <row r="578">
          <cell r="CJ578" t="str">
            <v>Мезонин MU32-1Е1</v>
          </cell>
          <cell r="CK578">
            <v>0</v>
          </cell>
          <cell r="CL578">
            <v>0</v>
          </cell>
          <cell r="CM578" t="str">
            <v/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1</v>
          </cell>
          <cell r="CX578" t="str">
            <v/>
          </cell>
          <cell r="CY578" t="str">
            <v/>
          </cell>
          <cell r="CZ578" t="str">
            <v/>
          </cell>
        </row>
        <row r="579">
          <cell r="CJ579" t="str">
            <v>Мезонин MU32-2Е1</v>
          </cell>
          <cell r="CK579">
            <v>0</v>
          </cell>
          <cell r="CL579">
            <v>0</v>
          </cell>
          <cell r="CM579" t="str">
            <v/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 t="str">
            <v/>
          </cell>
          <cell r="CY579" t="str">
            <v/>
          </cell>
          <cell r="CZ579" t="str">
            <v/>
          </cell>
        </row>
        <row r="580">
          <cell r="CJ580" t="str">
            <v>Мезонин MU32-DPN-2</v>
          </cell>
          <cell r="CK580">
            <v>0</v>
          </cell>
          <cell r="CL580">
            <v>0</v>
          </cell>
          <cell r="CM580" t="str">
            <v/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 t="str">
            <v/>
          </cell>
          <cell r="CY580" t="str">
            <v/>
          </cell>
          <cell r="CZ580" t="str">
            <v/>
          </cell>
        </row>
        <row r="581">
          <cell r="CJ581" t="str">
            <v>Мезонин MU32-DPN-4</v>
          </cell>
          <cell r="CK581">
            <v>0</v>
          </cell>
          <cell r="CL581">
            <v>0</v>
          </cell>
          <cell r="CM581" t="str">
            <v/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 t="str">
            <v/>
          </cell>
          <cell r="CY581" t="str">
            <v/>
          </cell>
          <cell r="CZ581" t="str">
            <v/>
          </cell>
        </row>
        <row r="582">
          <cell r="CJ582" t="str">
            <v>Мезонин MU32-FXOM-8</v>
          </cell>
          <cell r="CK582" t="str">
            <v/>
          </cell>
          <cell r="CL582" t="str">
            <v/>
          </cell>
          <cell r="CM582" t="str">
            <v/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 t="str">
            <v/>
          </cell>
          <cell r="CY582" t="str">
            <v/>
          </cell>
          <cell r="CZ582" t="str">
            <v/>
          </cell>
        </row>
        <row r="583">
          <cell r="CJ583" t="str">
            <v>Мезонин MU32-FXS-4</v>
          </cell>
          <cell r="CK583">
            <v>0</v>
          </cell>
          <cell r="CL583">
            <v>0</v>
          </cell>
          <cell r="CM583" t="str">
            <v/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 t="str">
            <v/>
          </cell>
          <cell r="CY583" t="str">
            <v/>
          </cell>
          <cell r="CZ583" t="str">
            <v/>
          </cell>
        </row>
        <row r="584">
          <cell r="CJ584" t="str">
            <v>Мезонин MU32-FXS-8</v>
          </cell>
          <cell r="CK584">
            <v>0</v>
          </cell>
          <cell r="CL584">
            <v>0</v>
          </cell>
          <cell r="CM584" t="str">
            <v/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 t="str">
            <v/>
          </cell>
          <cell r="CY584" t="str">
            <v/>
          </cell>
          <cell r="CZ584" t="str">
            <v/>
          </cell>
        </row>
        <row r="585">
          <cell r="CJ585" t="str">
            <v>Мезонин MU32-FXОM-4</v>
          </cell>
          <cell r="CK585">
            <v>0</v>
          </cell>
          <cell r="CL585">
            <v>0</v>
          </cell>
          <cell r="CM585" t="str">
            <v/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 t="str">
            <v/>
          </cell>
          <cell r="CY585" t="str">
            <v/>
          </cell>
          <cell r="CZ585" t="str">
            <v/>
          </cell>
        </row>
        <row r="586">
          <cell r="CJ586" t="str">
            <v>Патч - панель Агат</v>
          </cell>
          <cell r="CK586">
            <v>0</v>
          </cell>
          <cell r="CL586">
            <v>0</v>
          </cell>
          <cell r="CM586" t="str">
            <v/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 t="str">
            <v/>
          </cell>
          <cell r="CY586" t="str">
            <v/>
          </cell>
          <cell r="CZ586" t="str">
            <v/>
          </cell>
        </row>
        <row r="587">
          <cell r="CJ587" t="str">
            <v>СПРУТ-7UX-IP</v>
          </cell>
          <cell r="CK587" t="str">
            <v/>
          </cell>
          <cell r="CL587" t="str">
            <v/>
          </cell>
          <cell r="CM587" t="str">
            <v/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 t="str">
            <v/>
          </cell>
          <cell r="CY587" t="str">
            <v/>
          </cell>
          <cell r="CZ587" t="str">
            <v/>
          </cell>
        </row>
        <row r="588">
          <cell r="CJ588" t="str">
            <v>Пограничный контроллер сессий (SBC)</v>
          </cell>
          <cell r="CK588" t="str">
            <v/>
          </cell>
          <cell r="CL588" t="str">
            <v/>
          </cell>
          <cell r="CM588" t="str">
            <v/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 t="str">
            <v/>
          </cell>
          <cell r="CY588" t="str">
            <v/>
          </cell>
          <cell r="CZ588" t="str">
            <v/>
          </cell>
        </row>
        <row r="589">
          <cell r="CJ589" t="str">
            <v>Агат CU SBC-1000</v>
          </cell>
          <cell r="CK589">
            <v>0</v>
          </cell>
          <cell r="CL589">
            <v>0</v>
          </cell>
          <cell r="CM589" t="str">
            <v/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 t="str">
            <v/>
          </cell>
          <cell r="CY589" t="str">
            <v>https://ipmatika.kz/products/agat-cu-sbc/Agat-SB%D1-1/</v>
          </cell>
          <cell r="CZ589" t="str">
            <v/>
          </cell>
        </row>
        <row r="590">
          <cell r="CJ590" t="str">
            <v>Агат CU SBC-500</v>
          </cell>
          <cell r="CK590">
            <v>0</v>
          </cell>
          <cell r="CL590">
            <v>0</v>
          </cell>
          <cell r="CM590" t="str">
            <v/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 t="str">
            <v/>
          </cell>
          <cell r="CY590" t="str">
            <v>https://ipmatika.kz/products/agat-cu-sbc/Agat-SB%D1-1/</v>
          </cell>
          <cell r="CZ590" t="str">
            <v/>
          </cell>
        </row>
        <row r="591">
          <cell r="CJ591" t="str">
            <v>Агат SBC-1</v>
          </cell>
          <cell r="CK591">
            <v>0</v>
          </cell>
          <cell r="CL591">
            <v>0</v>
          </cell>
          <cell r="CM591" t="str">
            <v/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 t="str">
            <v/>
          </cell>
          <cell r="CY591" t="str">
            <v>https://ipmatika.kz/products/agat-cu-sbc/Agat-SB%D1-1/</v>
          </cell>
          <cell r="CZ591" t="str">
            <v/>
          </cell>
        </row>
        <row r="592">
          <cell r="CJ592" t="str">
            <v>АПК CU-7212/SBС-100</v>
          </cell>
          <cell r="CK592">
            <v>0</v>
          </cell>
          <cell r="CL592">
            <v>0</v>
          </cell>
          <cell r="CM592" t="str">
            <v/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 t="str">
            <v/>
          </cell>
          <cell r="CY592" t="str">
            <v>https://ipmatika.kz/products/agat-cu-sbc/APK-CU-7212-SB%D1-100/</v>
          </cell>
          <cell r="CZ592" t="str">
            <v/>
          </cell>
        </row>
        <row r="593">
          <cell r="CJ593" t="str">
            <v>АПК CU-7212/SBС-25</v>
          </cell>
          <cell r="CK593">
            <v>0</v>
          </cell>
          <cell r="CL593">
            <v>0</v>
          </cell>
          <cell r="CM593" t="str">
            <v/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 t="str">
            <v/>
          </cell>
          <cell r="CY593" t="str">
            <v>https://ipmatika.kz/products/agat-cu-sbc/APK-CU-7212-SB%D1-25/</v>
          </cell>
          <cell r="CZ593" t="str">
            <v/>
          </cell>
        </row>
        <row r="594">
          <cell r="CJ594" t="str">
            <v>АПК CU-7212/SBС-250</v>
          </cell>
          <cell r="CK594">
            <v>0</v>
          </cell>
          <cell r="CL594">
            <v>0</v>
          </cell>
          <cell r="CM594" t="str">
            <v/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 t="str">
            <v/>
          </cell>
          <cell r="CY594" t="str">
            <v>https://ipmatika.kz/products/agat-cu-sbc/APK-CU-7212-SB%D1-250/</v>
          </cell>
          <cell r="CZ594" t="str">
            <v/>
          </cell>
        </row>
        <row r="595">
          <cell r="CJ595" t="str">
            <v>АПК CU-7212/SBС-50</v>
          </cell>
          <cell r="CK595">
            <v>0</v>
          </cell>
          <cell r="CL595">
            <v>0</v>
          </cell>
          <cell r="CM595" t="str">
            <v/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 t="str">
            <v/>
          </cell>
          <cell r="CY595" t="str">
            <v>https://ipmatika.kz/products/agat-cu-sbc/APK-CU-7212-SB%D1-50/</v>
          </cell>
          <cell r="CZ595" t="str">
            <v/>
          </cell>
        </row>
        <row r="596">
          <cell r="CJ596" t="str">
            <v>АПК CU-7212/SBС-500</v>
          </cell>
          <cell r="CK596">
            <v>0</v>
          </cell>
          <cell r="CL596">
            <v>0</v>
          </cell>
          <cell r="CM596" t="str">
            <v/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 t="str">
            <v/>
          </cell>
          <cell r="CY596" t="str">
            <v>https://ipmatika.kz/products/agat-cu-sbc/APK-CU-7212-SB%D1-500/</v>
          </cell>
          <cell r="CZ596" t="str">
            <v/>
          </cell>
        </row>
        <row r="597">
          <cell r="CJ597" t="str">
            <v>Системы записи семейства «Спрут»</v>
          </cell>
          <cell r="CK597" t="str">
            <v/>
          </cell>
          <cell r="CL597" t="str">
            <v/>
          </cell>
          <cell r="CM597" t="str">
            <v/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 t="str">
            <v/>
          </cell>
          <cell r="CY597" t="str">
            <v/>
          </cell>
          <cell r="CZ597" t="str">
            <v/>
          </cell>
        </row>
        <row r="598">
          <cell r="CJ598" t="str">
            <v>ПО Агат CU DS для Спрут8\7</v>
          </cell>
          <cell r="CK598" t="str">
            <v/>
          </cell>
          <cell r="CL598" t="str">
            <v/>
          </cell>
          <cell r="CM598" t="str">
            <v/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 t="str">
            <v/>
          </cell>
          <cell r="CY598" t="str">
            <v/>
          </cell>
          <cell r="CZ598" t="str">
            <v/>
          </cell>
        </row>
        <row r="599">
          <cell r="CJ599" t="str">
            <v>Опция Агат CU DS/client/PC/20p</v>
          </cell>
          <cell r="CK599">
            <v>0</v>
          </cell>
          <cell r="CL599">
            <v>0</v>
          </cell>
          <cell r="CM599" t="str">
            <v/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 t="str">
            <v/>
          </cell>
          <cell r="CY599" t="str">
            <v>https://ipmatika.kz/products/sistema-sbora-i-khraneniya-dannykh-agat-cu-ds/cu-ds-serverPO/</v>
          </cell>
          <cell r="CZ599" t="str">
            <v/>
          </cell>
        </row>
        <row r="600">
          <cell r="CJ600" t="str">
            <v>Опция Агат CU DS/client/SR-4000/5p</v>
          </cell>
          <cell r="CK600">
            <v>0</v>
          </cell>
          <cell r="CL600">
            <v>0</v>
          </cell>
          <cell r="CM600" t="str">
            <v/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 t="str">
            <v/>
          </cell>
          <cell r="CY600" t="str">
            <v>https://ipmatika.kz/products/sistema-sbora-i-khraneniya-dannykh-agat-cu-ds/cu-ds-serverPO/</v>
          </cell>
          <cell r="CZ600" t="str">
            <v/>
          </cell>
        </row>
        <row r="601">
          <cell r="CJ601" t="str">
            <v>Опция Агат CU DS/client/SR-500/ SR-1000/10p</v>
          </cell>
          <cell r="CK601">
            <v>0</v>
          </cell>
          <cell r="CL601">
            <v>0</v>
          </cell>
          <cell r="CM601" t="str">
            <v/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 t="str">
            <v/>
          </cell>
          <cell r="CY601" t="str">
            <v>https://ipmatika.kz/products/sistema-sbora-i-khraneniya-dannykh-agat-cu-ds/cu-ds-serverPO/</v>
          </cell>
          <cell r="CZ601" t="str">
            <v/>
          </cell>
        </row>
        <row r="602">
          <cell r="CJ602" t="str">
            <v>Серверное ПО Агат CU DS-REC</v>
          </cell>
          <cell r="CK602">
            <v>0</v>
          </cell>
          <cell r="CL602">
            <v>0</v>
          </cell>
          <cell r="CM602" t="str">
            <v/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 t="str">
            <v/>
          </cell>
          <cell r="CY602" t="str">
            <v>https://ipmatika.kz/products/sistema-sbora-i-khraneniya-dannykh-agat-cu-ds/cu-ds-serverPO/</v>
          </cell>
          <cell r="CZ602" t="str">
            <v/>
          </cell>
        </row>
        <row r="603">
          <cell r="CJ603" t="str">
            <v>Спрут SR-4000</v>
          </cell>
          <cell r="CK603" t="str">
            <v/>
          </cell>
          <cell r="CL603" t="str">
            <v/>
          </cell>
          <cell r="CM603" t="str">
            <v/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 t="str">
            <v/>
          </cell>
          <cell r="CY603" t="str">
            <v/>
          </cell>
          <cell r="CZ603" t="str">
            <v/>
          </cell>
        </row>
        <row r="604">
          <cell r="CJ604" t="str">
            <v>Автономный аппаратно-программный комплекс Спрут SR и аудиорегистраторы</v>
          </cell>
          <cell r="CK604" t="str">
            <v/>
          </cell>
          <cell r="CL604" t="str">
            <v/>
          </cell>
          <cell r="CM604" t="str">
            <v/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 t="str">
            <v/>
          </cell>
          <cell r="CY604" t="str">
            <v/>
          </cell>
          <cell r="CZ604" t="str">
            <v/>
          </cell>
        </row>
        <row r="605">
          <cell r="CJ605" t="str">
            <v>Спрут SR-4000 Base</v>
          </cell>
          <cell r="CK605">
            <v>0</v>
          </cell>
          <cell r="CL605">
            <v>0</v>
          </cell>
          <cell r="CM605" t="str">
            <v/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 t="str">
            <v/>
          </cell>
          <cell r="CY605" t="str">
            <v>https://ipmatika.kz/products/avtonomnyy-apparatno-programmnyy-kompleks-sprut-sr/sprut-sr-4000-base/</v>
          </cell>
          <cell r="CZ605" t="str">
            <v/>
          </cell>
        </row>
        <row r="606">
          <cell r="CJ606" t="str">
            <v>Спрут SR-4000 Professional</v>
          </cell>
          <cell r="CK606">
            <v>0</v>
          </cell>
          <cell r="CL606">
            <v>0</v>
          </cell>
          <cell r="CM606" t="str">
            <v/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 t="str">
            <v/>
          </cell>
          <cell r="CY606" t="str">
            <v>https://ipmatika.kz/products/avtonomnyy-apparatno-programmnyy-kompleks-sprut-sr/sprut-sr-4000-professional/</v>
          </cell>
          <cell r="CZ606" t="str">
            <v/>
          </cell>
        </row>
        <row r="607">
          <cell r="CJ607" t="str">
            <v>Спрут SR-4000 Ultimate</v>
          </cell>
          <cell r="CK607">
            <v>0</v>
          </cell>
          <cell r="CL607">
            <v>0</v>
          </cell>
          <cell r="CM607" t="str">
            <v/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X607" t="str">
            <v/>
          </cell>
          <cell r="CY607" t="str">
            <v>https://ipmatika.kz/products/avtonomnyy-apparatno-programmnyy-kompleks-sprut-sr/sprut-sr4000-ultimate/</v>
          </cell>
          <cell r="CZ607" t="str">
            <v/>
          </cell>
        </row>
        <row r="608">
          <cell r="CJ608" t="str">
            <v>Аппаратные модули и программные опции к Спрут SR-4000</v>
          </cell>
          <cell r="CK608" t="str">
            <v/>
          </cell>
          <cell r="CL608" t="str">
            <v/>
          </cell>
          <cell r="CM608" t="str">
            <v/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 t="str">
            <v/>
          </cell>
          <cell r="CY608" t="str">
            <v/>
          </cell>
          <cell r="CZ608" t="str">
            <v/>
          </cell>
        </row>
        <row r="609">
          <cell r="CJ609" t="str">
            <v>SMDR-опция</v>
          </cell>
          <cell r="CK609">
            <v>0</v>
          </cell>
          <cell r="CL609">
            <v>0</v>
          </cell>
          <cell r="CM609" t="str">
            <v/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 t="str">
            <v/>
          </cell>
          <cell r="CY609" t="str">
            <v/>
          </cell>
          <cell r="CZ609" t="str">
            <v/>
          </cell>
        </row>
        <row r="610">
          <cell r="CJ610" t="str">
            <v>Жесткий диск HDD-1Tb</v>
          </cell>
          <cell r="CK610" t="str">
            <v/>
          </cell>
          <cell r="CL610" t="str">
            <v/>
          </cell>
          <cell r="CM610" t="str">
            <v/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 t="str">
            <v/>
          </cell>
          <cell r="CY610" t="str">
            <v/>
          </cell>
          <cell r="CZ610" t="str">
            <v/>
          </cell>
        </row>
        <row r="611">
          <cell r="CJ611" t="str">
            <v>Жесткий диск HDD-2Tb</v>
          </cell>
          <cell r="CK611">
            <v>0</v>
          </cell>
          <cell r="CL611">
            <v>0</v>
          </cell>
          <cell r="CM611" t="str">
            <v/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 t="str">
            <v/>
          </cell>
          <cell r="CY611" t="str">
            <v/>
          </cell>
          <cell r="CZ611" t="str">
            <v/>
          </cell>
        </row>
        <row r="612">
          <cell r="CJ612" t="str">
            <v>Жесткий диск HDD-500Gb</v>
          </cell>
          <cell r="CK612" t="str">
            <v/>
          </cell>
          <cell r="CL612" t="str">
            <v/>
          </cell>
          <cell r="CM612" t="str">
            <v/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 t="str">
            <v/>
          </cell>
          <cell r="CY612" t="str">
            <v/>
          </cell>
          <cell r="CZ612" t="str">
            <v/>
          </cell>
        </row>
        <row r="613">
          <cell r="CJ613" t="str">
            <v>Модуль распознования речи Спрут/ASR-1</v>
          </cell>
          <cell r="CK613">
            <v>0</v>
          </cell>
          <cell r="CL613">
            <v>0</v>
          </cell>
          <cell r="CM613" t="str">
            <v/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 t="str">
            <v/>
          </cell>
          <cell r="CY613" t="str">
            <v/>
          </cell>
          <cell r="CZ613" t="str">
            <v/>
          </cell>
        </row>
        <row r="614">
          <cell r="CJ614" t="str">
            <v>Модуль распознования речи Спрут/ASR-10</v>
          </cell>
          <cell r="CK614">
            <v>0</v>
          </cell>
          <cell r="CL614">
            <v>0</v>
          </cell>
          <cell r="CM614" t="str">
            <v/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 t="str">
            <v/>
          </cell>
          <cell r="CY614" t="str">
            <v/>
          </cell>
          <cell r="CZ614" t="str">
            <v/>
          </cell>
        </row>
        <row r="615">
          <cell r="CJ615" t="str">
            <v>Модуль распознования речи Спрут/ASR-10/Cloud-30</v>
          </cell>
          <cell r="CK615">
            <v>0</v>
          </cell>
          <cell r="CL615">
            <v>0</v>
          </cell>
          <cell r="CM615" t="str">
            <v/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 t="str">
            <v/>
          </cell>
          <cell r="CY615" t="str">
            <v/>
          </cell>
          <cell r="CZ615" t="str">
            <v/>
          </cell>
        </row>
        <row r="616">
          <cell r="CJ616" t="str">
            <v>Модуль распознования речи Спрут/ASR-100</v>
          </cell>
          <cell r="CK616">
            <v>0</v>
          </cell>
          <cell r="CL616">
            <v>0</v>
          </cell>
          <cell r="CM616" t="str">
            <v/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 t="str">
            <v/>
          </cell>
          <cell r="CY616" t="str">
            <v/>
          </cell>
          <cell r="CZ616" t="str">
            <v/>
          </cell>
        </row>
        <row r="617">
          <cell r="CJ617" t="str">
            <v>Модуль распознования речи Спрут/ASR-100/Cloud-30</v>
          </cell>
          <cell r="CK617">
            <v>0</v>
          </cell>
          <cell r="CL617">
            <v>0</v>
          </cell>
          <cell r="CM617" t="str">
            <v/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 t="str">
            <v/>
          </cell>
          <cell r="CY617" t="str">
            <v/>
          </cell>
          <cell r="CZ617" t="str">
            <v/>
          </cell>
        </row>
        <row r="618">
          <cell r="CJ618" t="str">
            <v>Модуль распознования речи Спрут/ASR-30</v>
          </cell>
          <cell r="CK618">
            <v>0</v>
          </cell>
          <cell r="CL618">
            <v>0</v>
          </cell>
          <cell r="CM618" t="str">
            <v/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 t="str">
            <v/>
          </cell>
          <cell r="CY618" t="str">
            <v/>
          </cell>
          <cell r="CZ618" t="str">
            <v/>
          </cell>
        </row>
        <row r="619">
          <cell r="CJ619" t="str">
            <v>Модуль распознования речи Спрут/ASR-5</v>
          </cell>
          <cell r="CK619">
            <v>0</v>
          </cell>
          <cell r="CL619">
            <v>0</v>
          </cell>
          <cell r="CM619" t="str">
            <v/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 t="str">
            <v/>
          </cell>
          <cell r="CY619" t="str">
            <v/>
          </cell>
          <cell r="CZ619" t="str">
            <v/>
          </cell>
        </row>
        <row r="620">
          <cell r="CJ620" t="str">
            <v>Модуль распознования речи Спрут/ASR-50</v>
          </cell>
          <cell r="CK620">
            <v>0</v>
          </cell>
          <cell r="CL620">
            <v>0</v>
          </cell>
          <cell r="CM620" t="str">
            <v/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 t="str">
            <v/>
          </cell>
          <cell r="CY620" t="str">
            <v/>
          </cell>
          <cell r="CZ620" t="str">
            <v/>
          </cell>
        </row>
        <row r="621">
          <cell r="CJ621" t="str">
            <v>Модуль распознования речи Спрут/ASR-50/Cloud-30</v>
          </cell>
          <cell r="CK621">
            <v>0</v>
          </cell>
          <cell r="CL621">
            <v>0</v>
          </cell>
          <cell r="CM621" t="str">
            <v/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 t="str">
            <v/>
          </cell>
          <cell r="CY621" t="str">
            <v/>
          </cell>
          <cell r="CZ621" t="str">
            <v/>
          </cell>
        </row>
        <row r="622">
          <cell r="CJ622" t="str">
            <v>Лицензии и мезонины для установки в Спрут SR-4000</v>
          </cell>
          <cell r="CK622" t="str">
            <v/>
          </cell>
          <cell r="CL622" t="str">
            <v/>
          </cell>
          <cell r="CM622" t="str">
            <v/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  <cell r="CX622" t="str">
            <v/>
          </cell>
          <cell r="CY622" t="str">
            <v/>
          </cell>
          <cell r="CZ622" t="str">
            <v/>
          </cell>
        </row>
        <row r="623">
          <cell r="CJ623" t="str">
            <v>Мезонин 2Е1</v>
          </cell>
          <cell r="CK623">
            <v>0</v>
          </cell>
          <cell r="CL623">
            <v>0</v>
          </cell>
          <cell r="CM623" t="str">
            <v/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 t="str">
            <v/>
          </cell>
          <cell r="CY623" t="str">
            <v/>
          </cell>
          <cell r="CZ623" t="str">
            <v/>
          </cell>
        </row>
        <row r="624">
          <cell r="CJ624" t="str">
            <v>Мезонин 4Е1</v>
          </cell>
          <cell r="CK624" t="str">
            <v/>
          </cell>
          <cell r="CL624" t="str">
            <v/>
          </cell>
          <cell r="CM624" t="str">
            <v/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 t="str">
            <v/>
          </cell>
          <cell r="CY624" t="str">
            <v/>
          </cell>
          <cell r="CZ624" t="str">
            <v/>
          </cell>
        </row>
        <row r="625">
          <cell r="CJ625" t="str">
            <v>Мезонин FXOM16</v>
          </cell>
          <cell r="CK625">
            <v>0</v>
          </cell>
          <cell r="CL625">
            <v>0</v>
          </cell>
          <cell r="CM625" t="str">
            <v/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 t="str">
            <v/>
          </cell>
          <cell r="CY625" t="str">
            <v/>
          </cell>
          <cell r="CZ625" t="str">
            <v/>
          </cell>
        </row>
        <row r="626">
          <cell r="CJ626" t="str">
            <v>Мезонин FXOM4</v>
          </cell>
          <cell r="CK626">
            <v>0</v>
          </cell>
          <cell r="CL626">
            <v>0</v>
          </cell>
          <cell r="CM626" t="str">
            <v/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 t="str">
            <v/>
          </cell>
          <cell r="CY626" t="str">
            <v/>
          </cell>
          <cell r="CZ626" t="str">
            <v/>
          </cell>
        </row>
        <row r="627">
          <cell r="CJ627" t="str">
            <v>Мезонин FXOM8</v>
          </cell>
          <cell r="CK627">
            <v>0</v>
          </cell>
          <cell r="CL627">
            <v>0</v>
          </cell>
          <cell r="CM627" t="str">
            <v/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 t="str">
            <v/>
          </cell>
          <cell r="CY627" t="str">
            <v/>
          </cell>
          <cell r="CZ627" t="str">
            <v/>
          </cell>
        </row>
        <row r="628">
          <cell r="CJ628" t="str">
            <v>Мезонин ISDN12</v>
          </cell>
          <cell r="CK628">
            <v>0</v>
          </cell>
          <cell r="CL628">
            <v>0</v>
          </cell>
          <cell r="CM628" t="str">
            <v/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 t="str">
            <v/>
          </cell>
          <cell r="CY628" t="str">
            <v/>
          </cell>
          <cell r="CZ628" t="str">
            <v/>
          </cell>
        </row>
        <row r="629">
          <cell r="CJ629" t="str">
            <v>Мезонин ISDN16</v>
          </cell>
          <cell r="CK629">
            <v>0</v>
          </cell>
          <cell r="CL629">
            <v>0</v>
          </cell>
          <cell r="CM629" t="str">
            <v/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 t="str">
            <v/>
          </cell>
          <cell r="CY629" t="str">
            <v/>
          </cell>
          <cell r="CZ629" t="str">
            <v/>
          </cell>
        </row>
        <row r="630">
          <cell r="CJ630" t="str">
            <v>Мезонин ISDN4</v>
          </cell>
          <cell r="CK630">
            <v>0</v>
          </cell>
          <cell r="CL630">
            <v>0</v>
          </cell>
          <cell r="CM630" t="str">
            <v/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 t="str">
            <v/>
          </cell>
          <cell r="CY630" t="str">
            <v/>
          </cell>
          <cell r="CZ630" t="str">
            <v/>
          </cell>
        </row>
        <row r="631">
          <cell r="CJ631" t="str">
            <v>Мезонин ISDN6</v>
          </cell>
          <cell r="CK631">
            <v>0</v>
          </cell>
          <cell r="CL631">
            <v>0</v>
          </cell>
          <cell r="CM631" t="str">
            <v/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 t="str">
            <v/>
          </cell>
          <cell r="CY631" t="str">
            <v/>
          </cell>
          <cell r="CZ631" t="str">
            <v/>
          </cell>
        </row>
        <row r="632">
          <cell r="CJ632" t="str">
            <v>Мезонин ISDN8</v>
          </cell>
          <cell r="CK632">
            <v>0</v>
          </cell>
          <cell r="CL632">
            <v>0</v>
          </cell>
          <cell r="CM632" t="str">
            <v/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 t="str">
            <v/>
          </cell>
          <cell r="CY632" t="str">
            <v/>
          </cell>
          <cell r="CZ632" t="str">
            <v/>
          </cell>
        </row>
        <row r="633">
          <cell r="CJ633" t="str">
            <v>Мезонин Е1</v>
          </cell>
          <cell r="CK633">
            <v>0</v>
          </cell>
          <cell r="CL633">
            <v>0</v>
          </cell>
          <cell r="CM633" t="str">
            <v/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 t="str">
            <v/>
          </cell>
          <cell r="CY633" t="str">
            <v/>
          </cell>
          <cell r="CZ633" t="str">
            <v/>
          </cell>
        </row>
        <row r="634">
          <cell r="CJ634" t="str">
            <v>Лицензия на 10 ip-каналов</v>
          </cell>
          <cell r="CK634">
            <v>0</v>
          </cell>
          <cell r="CL634">
            <v>0</v>
          </cell>
          <cell r="CM634" t="str">
            <v/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 t="str">
            <v/>
          </cell>
          <cell r="CY634" t="str">
            <v/>
          </cell>
          <cell r="CZ634" t="str">
            <v/>
          </cell>
        </row>
        <row r="635">
          <cell r="CJ635" t="str">
            <v>Лицензия на 5 ip-каналов</v>
          </cell>
          <cell r="CK635">
            <v>0</v>
          </cell>
          <cell r="CL635">
            <v>0</v>
          </cell>
          <cell r="CM635" t="str">
            <v/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 t="str">
            <v/>
          </cell>
          <cell r="CY635" t="str">
            <v/>
          </cell>
          <cell r="CZ635" t="str">
            <v/>
          </cell>
        </row>
        <row r="636">
          <cell r="CJ636" t="str">
            <v>Мезонин ТЧ-4</v>
          </cell>
          <cell r="CK636">
            <v>0</v>
          </cell>
          <cell r="CL636">
            <v>0</v>
          </cell>
          <cell r="CM636" t="str">
            <v/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 t="str">
            <v/>
          </cell>
          <cell r="CY636" t="str">
            <v/>
          </cell>
          <cell r="CZ636" t="str">
            <v/>
          </cell>
        </row>
        <row r="637">
          <cell r="CJ637" t="str">
            <v>Мезонин ТЧ-8</v>
          </cell>
          <cell r="CK637">
            <v>0</v>
          </cell>
          <cell r="CL637">
            <v>0</v>
          </cell>
          <cell r="CM637" t="str">
            <v/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 t="str">
            <v/>
          </cell>
          <cell r="CY637" t="str">
            <v/>
          </cell>
          <cell r="CZ637" t="str">
            <v/>
          </cell>
        </row>
        <row r="638">
          <cell r="CJ638" t="str">
            <v>Спрут-7</v>
          </cell>
          <cell r="CK638" t="str">
            <v/>
          </cell>
          <cell r="CL638" t="str">
            <v/>
          </cell>
          <cell r="CM638" t="str">
            <v/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 t="str">
            <v/>
          </cell>
          <cell r="CY638" t="str">
            <v/>
          </cell>
          <cell r="CZ638" t="str">
            <v/>
          </cell>
        </row>
        <row r="639">
          <cell r="CJ639" t="str">
            <v>Автономные аудиорегистраторы под управлением Спрут-7</v>
          </cell>
          <cell r="CK639" t="str">
            <v/>
          </cell>
          <cell r="CL639" t="str">
            <v/>
          </cell>
          <cell r="CM639" t="str">
            <v/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  <cell r="CX639" t="str">
            <v/>
          </cell>
          <cell r="CY639" t="str">
            <v/>
          </cell>
          <cell r="CZ639" t="str">
            <v/>
          </cell>
        </row>
        <row r="640">
          <cell r="CJ640" t="str">
            <v>Спрут NR/А2/32Gb</v>
          </cell>
          <cell r="CK640">
            <v>0</v>
          </cell>
          <cell r="CL640">
            <v>0</v>
          </cell>
          <cell r="CM640" t="str">
            <v/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X640" t="str">
            <v/>
          </cell>
          <cell r="CY640" t="str">
            <v/>
          </cell>
          <cell r="CZ640" t="str">
            <v/>
          </cell>
        </row>
        <row r="641">
          <cell r="CJ641" t="str">
            <v>Спрут NR/А4/32Gb</v>
          </cell>
          <cell r="CK641">
            <v>0</v>
          </cell>
          <cell r="CL641">
            <v>0</v>
          </cell>
          <cell r="CM641" t="str">
            <v/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  <cell r="CX641" t="str">
            <v/>
          </cell>
          <cell r="CY641" t="str">
            <v/>
          </cell>
          <cell r="CZ641" t="str">
            <v/>
          </cell>
        </row>
        <row r="642">
          <cell r="CJ642" t="str">
            <v>Спрут SR-1000/А2/32Gb</v>
          </cell>
          <cell r="CK642">
            <v>0</v>
          </cell>
          <cell r="CL642">
            <v>0</v>
          </cell>
          <cell r="CM642" t="str">
            <v/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X642" t="str">
            <v/>
          </cell>
          <cell r="CY642" t="str">
            <v/>
          </cell>
          <cell r="CZ642" t="str">
            <v/>
          </cell>
        </row>
        <row r="643">
          <cell r="CJ643" t="str">
            <v>Спрут SR-1000/А4/32Gb</v>
          </cell>
          <cell r="CK643">
            <v>0</v>
          </cell>
          <cell r="CL643">
            <v>0</v>
          </cell>
          <cell r="CM643" t="str">
            <v/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X643" t="str">
            <v/>
          </cell>
          <cell r="CY643" t="str">
            <v/>
          </cell>
          <cell r="CZ643" t="str">
            <v/>
          </cell>
        </row>
        <row r="644">
          <cell r="CJ644" t="str">
            <v>Дополнительные модули и ПО к системе записи Спрут-7</v>
          </cell>
          <cell r="CK644" t="str">
            <v/>
          </cell>
          <cell r="CL644" t="str">
            <v/>
          </cell>
          <cell r="CM644" t="str">
            <v/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X644" t="str">
            <v/>
          </cell>
          <cell r="CY644" t="str">
            <v/>
          </cell>
          <cell r="CZ644" t="str">
            <v/>
          </cell>
        </row>
        <row r="645">
          <cell r="CJ645" t="str">
            <v>Модернизация ПО на Спрут-8 (A/ISDN/IP)</v>
          </cell>
          <cell r="CK645">
            <v>0</v>
          </cell>
          <cell r="CL645">
            <v>0</v>
          </cell>
          <cell r="CM645" t="str">
            <v/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  <cell r="CX645" t="str">
            <v/>
          </cell>
          <cell r="CY645" t="str">
            <v/>
          </cell>
          <cell r="CZ645" t="str">
            <v/>
          </cell>
        </row>
        <row r="646">
          <cell r="CJ646" t="str">
            <v>Модернизация ПО на Спрут-8 (Е1)</v>
          </cell>
          <cell r="CK646">
            <v>0</v>
          </cell>
          <cell r="CL646">
            <v>0</v>
          </cell>
          <cell r="CM646" t="str">
            <v/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  <cell r="CX646" t="str">
            <v/>
          </cell>
          <cell r="CY646" t="str">
            <v/>
          </cell>
          <cell r="CZ646" t="str">
            <v/>
          </cell>
        </row>
        <row r="647">
          <cell r="CJ647" t="str">
            <v>Спрут-7/IP-1</v>
          </cell>
          <cell r="CK647">
            <v>0</v>
          </cell>
          <cell r="CL647">
            <v>0</v>
          </cell>
          <cell r="CM647" t="str">
            <v/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  <cell r="CX647" t="str">
            <v/>
          </cell>
          <cell r="CY647" t="str">
            <v/>
          </cell>
          <cell r="CZ647" t="str">
            <v/>
          </cell>
        </row>
        <row r="648">
          <cell r="CJ648" t="str">
            <v>Спрут-7/IP-5</v>
          </cell>
          <cell r="CK648">
            <v>0</v>
          </cell>
          <cell r="CL648">
            <v>0</v>
          </cell>
          <cell r="CM648" t="str">
            <v/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 t="str">
            <v/>
          </cell>
          <cell r="CY648" t="str">
            <v/>
          </cell>
          <cell r="CZ648" t="str">
            <v/>
          </cell>
        </row>
        <row r="649">
          <cell r="CJ649" t="str">
            <v>Спрут-7/IP-10</v>
          </cell>
          <cell r="CK649">
            <v>0</v>
          </cell>
          <cell r="CL649">
            <v>0</v>
          </cell>
          <cell r="CM649" t="str">
            <v/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  <cell r="CX649" t="str">
            <v/>
          </cell>
          <cell r="CY649" t="str">
            <v/>
          </cell>
          <cell r="CZ649" t="str">
            <v/>
          </cell>
        </row>
        <row r="650">
          <cell r="CJ650" t="str">
            <v>Спрут-7/IP-100</v>
          </cell>
          <cell r="CK650">
            <v>0</v>
          </cell>
          <cell r="CL650">
            <v>0</v>
          </cell>
          <cell r="CM650" t="str">
            <v/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  <cell r="CX650" t="str">
            <v/>
          </cell>
          <cell r="CY650" t="str">
            <v/>
          </cell>
          <cell r="CZ650" t="str">
            <v/>
          </cell>
        </row>
        <row r="651">
          <cell r="CJ651" t="str">
            <v>Спрут-7/IP-20</v>
          </cell>
          <cell r="CK651">
            <v>0</v>
          </cell>
          <cell r="CL651">
            <v>0</v>
          </cell>
          <cell r="CM651" t="str">
            <v/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  <cell r="CX651" t="str">
            <v/>
          </cell>
          <cell r="CY651" t="str">
            <v/>
          </cell>
          <cell r="CZ651" t="str">
            <v/>
          </cell>
        </row>
        <row r="652">
          <cell r="CJ652" t="str">
            <v>Спрут-7/IP-40</v>
          </cell>
          <cell r="CK652">
            <v>0</v>
          </cell>
          <cell r="CL652">
            <v>0</v>
          </cell>
          <cell r="CM652" t="str">
            <v/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  <cell r="CV652">
            <v>0</v>
          </cell>
          <cell r="CW652">
            <v>0</v>
          </cell>
          <cell r="CX652" t="str">
            <v/>
          </cell>
          <cell r="CY652" t="str">
            <v/>
          </cell>
          <cell r="CZ652" t="str">
            <v/>
          </cell>
        </row>
        <row r="653">
          <cell r="CJ653" t="str">
            <v>Спрут-7/IP-60</v>
          </cell>
          <cell r="CK653">
            <v>0</v>
          </cell>
          <cell r="CL653">
            <v>0</v>
          </cell>
          <cell r="CM653" t="str">
            <v/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X653" t="str">
            <v/>
          </cell>
          <cell r="CY653" t="str">
            <v/>
          </cell>
          <cell r="CZ653" t="str">
            <v/>
          </cell>
        </row>
        <row r="654">
          <cell r="CJ654" t="str">
            <v>Спрут-7/IP-80</v>
          </cell>
          <cell r="CK654">
            <v>0</v>
          </cell>
          <cell r="CL654">
            <v>0</v>
          </cell>
          <cell r="CM654" t="str">
            <v/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X654" t="str">
            <v/>
          </cell>
          <cell r="CY654" t="str">
            <v/>
          </cell>
          <cell r="CZ654" t="str">
            <v/>
          </cell>
        </row>
        <row r="655">
          <cell r="CJ655" t="str">
            <v>Спрут-7/IP-ADD-1</v>
          </cell>
          <cell r="CK655" t="str">
            <v/>
          </cell>
          <cell r="CL655" t="str">
            <v/>
          </cell>
          <cell r="CM655" t="str">
            <v/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X655" t="str">
            <v/>
          </cell>
          <cell r="CY655" t="str">
            <v/>
          </cell>
          <cell r="CZ655" t="str">
            <v/>
          </cell>
        </row>
        <row r="656">
          <cell r="CJ656" t="str">
            <v>Спрут-7/ISDN-2</v>
          </cell>
          <cell r="CK656">
            <v>0</v>
          </cell>
          <cell r="CL656">
            <v>0</v>
          </cell>
          <cell r="CM656" t="str">
            <v/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  <cell r="CX656" t="str">
            <v/>
          </cell>
          <cell r="CY656" t="str">
            <v/>
          </cell>
          <cell r="CZ656" t="str">
            <v/>
          </cell>
        </row>
        <row r="657">
          <cell r="CJ657" t="str">
            <v>Спрут-7/ISDN-4</v>
          </cell>
          <cell r="CK657">
            <v>0</v>
          </cell>
          <cell r="CL657">
            <v>0</v>
          </cell>
          <cell r="CM657" t="str">
            <v/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  <cell r="CX657" t="str">
            <v/>
          </cell>
          <cell r="CY657" t="str">
            <v/>
          </cell>
          <cell r="CZ657" t="str">
            <v/>
          </cell>
        </row>
        <row r="658">
          <cell r="CJ658" t="str">
            <v>Спрут-7/ISDN-6</v>
          </cell>
          <cell r="CK658">
            <v>0</v>
          </cell>
          <cell r="CL658">
            <v>0</v>
          </cell>
          <cell r="CM658" t="str">
            <v/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  <cell r="CV658">
            <v>0</v>
          </cell>
          <cell r="CW658">
            <v>0</v>
          </cell>
          <cell r="CX658" t="str">
            <v/>
          </cell>
          <cell r="CY658" t="str">
            <v/>
          </cell>
          <cell r="CZ658" t="str">
            <v/>
          </cell>
        </row>
        <row r="659">
          <cell r="CJ659" t="str">
            <v>Спрут-7/ISDN-8</v>
          </cell>
          <cell r="CK659">
            <v>0</v>
          </cell>
          <cell r="CL659">
            <v>0</v>
          </cell>
          <cell r="CM659" t="str">
            <v/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X659" t="str">
            <v/>
          </cell>
          <cell r="CY659" t="str">
            <v/>
          </cell>
          <cell r="CZ659" t="str">
            <v/>
          </cell>
        </row>
        <row r="660">
          <cell r="CJ660" t="str">
            <v>Спрут-7/Е1-1</v>
          </cell>
          <cell r="CK660">
            <v>0</v>
          </cell>
          <cell r="CL660">
            <v>0</v>
          </cell>
          <cell r="CM660" t="str">
            <v/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 t="str">
            <v/>
          </cell>
          <cell r="CY660" t="str">
            <v/>
          </cell>
          <cell r="CZ660" t="str">
            <v/>
          </cell>
        </row>
        <row r="661">
          <cell r="CJ661" t="str">
            <v>Спрут-7/Е1-2</v>
          </cell>
          <cell r="CK661">
            <v>0</v>
          </cell>
          <cell r="CL661">
            <v>0</v>
          </cell>
          <cell r="CM661" t="str">
            <v/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  <cell r="CX661" t="str">
            <v/>
          </cell>
          <cell r="CY661" t="str">
            <v/>
          </cell>
          <cell r="CZ661" t="str">
            <v/>
          </cell>
        </row>
        <row r="662">
          <cell r="CJ662" t="str">
            <v>Спрут-WEB (1 user / 16 lines)</v>
          </cell>
          <cell r="CK662">
            <v>0</v>
          </cell>
          <cell r="CL662">
            <v>0</v>
          </cell>
          <cell r="CM662" t="str">
            <v/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  <cell r="CV662">
            <v>0</v>
          </cell>
          <cell r="CW662">
            <v>0</v>
          </cell>
          <cell r="CX662" t="str">
            <v/>
          </cell>
          <cell r="CY662" t="str">
            <v/>
          </cell>
          <cell r="CZ662" t="str">
            <v/>
          </cell>
        </row>
        <row r="663">
          <cell r="CJ663" t="str">
            <v>Спрут-WEB (1 user / 256 lines)</v>
          </cell>
          <cell r="CK663">
            <v>0</v>
          </cell>
          <cell r="CL663">
            <v>0</v>
          </cell>
          <cell r="CM663" t="str">
            <v/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X663" t="str">
            <v/>
          </cell>
          <cell r="CY663" t="str">
            <v/>
          </cell>
          <cell r="CZ663" t="str">
            <v/>
          </cell>
        </row>
        <row r="664">
          <cell r="CJ664" t="str">
            <v>Спрут-WEB (1 user / 8 lines)</v>
          </cell>
          <cell r="CK664">
            <v>0</v>
          </cell>
          <cell r="CL664">
            <v>0</v>
          </cell>
          <cell r="CM664" t="str">
            <v/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X664" t="str">
            <v/>
          </cell>
          <cell r="CY664" t="str">
            <v/>
          </cell>
          <cell r="CZ664" t="str">
            <v/>
          </cell>
        </row>
        <row r="665">
          <cell r="CJ665" t="str">
            <v>Спрут-WEB (3 user / 16 lines)</v>
          </cell>
          <cell r="CK665">
            <v>0</v>
          </cell>
          <cell r="CL665">
            <v>0</v>
          </cell>
          <cell r="CM665" t="str">
            <v/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  <cell r="CV665">
            <v>0</v>
          </cell>
          <cell r="CW665">
            <v>0</v>
          </cell>
          <cell r="CX665" t="str">
            <v/>
          </cell>
          <cell r="CY665" t="str">
            <v/>
          </cell>
          <cell r="CZ665" t="str">
            <v/>
          </cell>
        </row>
        <row r="666">
          <cell r="CJ666" t="str">
            <v>Спрут-WEB (3 user / 256 lines)</v>
          </cell>
          <cell r="CK666">
            <v>0</v>
          </cell>
          <cell r="CL666">
            <v>0</v>
          </cell>
          <cell r="CM666" t="str">
            <v/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X666" t="str">
            <v/>
          </cell>
          <cell r="CY666" t="str">
            <v/>
          </cell>
          <cell r="CZ666" t="str">
            <v/>
          </cell>
        </row>
        <row r="667">
          <cell r="CJ667" t="str">
            <v>Спрут-WEB (3 user / 8 lines)</v>
          </cell>
          <cell r="CK667">
            <v>0</v>
          </cell>
          <cell r="CL667">
            <v>0</v>
          </cell>
          <cell r="CM667" t="str">
            <v/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X667" t="str">
            <v/>
          </cell>
          <cell r="CY667" t="str">
            <v/>
          </cell>
          <cell r="CZ667" t="str">
            <v/>
          </cell>
        </row>
        <row r="668">
          <cell r="CJ668" t="str">
            <v>Спрут-WEB (unlim user / 16 lines)</v>
          </cell>
          <cell r="CK668">
            <v>0</v>
          </cell>
          <cell r="CL668">
            <v>0</v>
          </cell>
          <cell r="CM668" t="str">
            <v/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  <cell r="CV668">
            <v>0</v>
          </cell>
          <cell r="CW668">
            <v>0</v>
          </cell>
          <cell r="CX668" t="str">
            <v/>
          </cell>
          <cell r="CY668" t="str">
            <v/>
          </cell>
          <cell r="CZ668" t="str">
            <v/>
          </cell>
        </row>
        <row r="669">
          <cell r="CJ669" t="str">
            <v>Спрут-WEB (unlim user / 256 lines)</v>
          </cell>
          <cell r="CK669">
            <v>0</v>
          </cell>
          <cell r="CL669">
            <v>0</v>
          </cell>
          <cell r="CM669" t="str">
            <v/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X669" t="str">
            <v/>
          </cell>
          <cell r="CY669" t="str">
            <v/>
          </cell>
          <cell r="CZ669" t="str">
            <v/>
          </cell>
        </row>
        <row r="670">
          <cell r="CJ670" t="str">
            <v>Спрут-WEB (unlim user / 8 lines)</v>
          </cell>
          <cell r="CK670">
            <v>0</v>
          </cell>
          <cell r="CL670">
            <v>0</v>
          </cell>
          <cell r="CM670" t="str">
            <v/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X670" t="str">
            <v/>
          </cell>
          <cell r="CY670" t="str">
            <v/>
          </cell>
          <cell r="CZ670" t="str">
            <v/>
          </cell>
        </row>
        <row r="671">
          <cell r="CJ671" t="str">
            <v>Спрут-WEB VIP (unlim user / unlim lines)</v>
          </cell>
          <cell r="CK671">
            <v>0</v>
          </cell>
          <cell r="CL671">
            <v>0</v>
          </cell>
          <cell r="CM671" t="str">
            <v/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  <cell r="CV671">
            <v>0</v>
          </cell>
          <cell r="CW671">
            <v>0</v>
          </cell>
          <cell r="CX671" t="str">
            <v/>
          </cell>
          <cell r="CY671" t="str">
            <v/>
          </cell>
          <cell r="CZ671" t="str">
            <v/>
          </cell>
        </row>
        <row r="672">
          <cell r="CJ672" t="str">
            <v>Спрут-Информ CU/IP-60</v>
          </cell>
          <cell r="CK672">
            <v>0</v>
          </cell>
          <cell r="CL672">
            <v>0</v>
          </cell>
          <cell r="CM672" t="str">
            <v/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X672" t="str">
            <v/>
          </cell>
          <cell r="CY672" t="str">
            <v/>
          </cell>
          <cell r="CZ672" t="str">
            <v/>
          </cell>
        </row>
        <row r="673">
          <cell r="CJ673" t="str">
            <v>Спрут-7</v>
          </cell>
          <cell r="CK673" t="str">
            <v/>
          </cell>
          <cell r="CL673" t="str">
            <v/>
          </cell>
          <cell r="CM673" t="str">
            <v/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 t="str">
            <v/>
          </cell>
          <cell r="CY673" t="str">
            <v/>
          </cell>
          <cell r="CZ673" t="str">
            <v/>
          </cell>
        </row>
        <row r="674">
          <cell r="CJ674" t="str">
            <v>Спрут-7/А1</v>
          </cell>
          <cell r="CK674">
            <v>0</v>
          </cell>
          <cell r="CL674">
            <v>0</v>
          </cell>
          <cell r="CM674" t="str">
            <v/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  <cell r="CV674">
            <v>0</v>
          </cell>
          <cell r="CW674">
            <v>0</v>
          </cell>
          <cell r="CX674" t="str">
            <v/>
          </cell>
          <cell r="CY674" t="str">
            <v/>
          </cell>
          <cell r="CZ674" t="str">
            <v/>
          </cell>
        </row>
        <row r="675">
          <cell r="CJ675" t="str">
            <v>Спрут-7/А10</v>
          </cell>
          <cell r="CK675">
            <v>0</v>
          </cell>
          <cell r="CL675">
            <v>0</v>
          </cell>
          <cell r="CM675" t="str">
            <v/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X675" t="str">
            <v/>
          </cell>
          <cell r="CY675" t="str">
            <v/>
          </cell>
          <cell r="CZ675" t="str">
            <v/>
          </cell>
        </row>
        <row r="676">
          <cell r="CJ676" t="str">
            <v>Спрут-7/А11</v>
          </cell>
          <cell r="CK676">
            <v>0</v>
          </cell>
          <cell r="CL676">
            <v>0</v>
          </cell>
          <cell r="CM676" t="str">
            <v/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  <cell r="CV676">
            <v>0</v>
          </cell>
          <cell r="CW676">
            <v>0</v>
          </cell>
          <cell r="CX676" t="str">
            <v/>
          </cell>
          <cell r="CY676" t="str">
            <v/>
          </cell>
          <cell r="CZ676" t="str">
            <v/>
          </cell>
        </row>
        <row r="677">
          <cell r="CJ677" t="str">
            <v>Спрут-7/А12</v>
          </cell>
          <cell r="CK677">
            <v>0</v>
          </cell>
          <cell r="CL677">
            <v>0</v>
          </cell>
          <cell r="CM677" t="str">
            <v/>
          </cell>
          <cell r="CN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  <cell r="CV677">
            <v>0</v>
          </cell>
          <cell r="CW677">
            <v>0</v>
          </cell>
          <cell r="CX677" t="str">
            <v/>
          </cell>
          <cell r="CY677" t="str">
            <v/>
          </cell>
          <cell r="CZ677" t="str">
            <v/>
          </cell>
        </row>
        <row r="678">
          <cell r="CJ678" t="str">
            <v>Спрут-7/А13</v>
          </cell>
          <cell r="CK678">
            <v>0</v>
          </cell>
          <cell r="CL678">
            <v>0</v>
          </cell>
          <cell r="CM678" t="str">
            <v/>
          </cell>
          <cell r="CN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  <cell r="CV678">
            <v>0</v>
          </cell>
          <cell r="CW678">
            <v>0</v>
          </cell>
          <cell r="CX678" t="str">
            <v/>
          </cell>
          <cell r="CY678" t="str">
            <v/>
          </cell>
          <cell r="CZ678" t="str">
            <v/>
          </cell>
        </row>
        <row r="679">
          <cell r="CJ679" t="str">
            <v>Спрут-7/А14</v>
          </cell>
          <cell r="CK679">
            <v>0</v>
          </cell>
          <cell r="CL679">
            <v>0</v>
          </cell>
          <cell r="CM679" t="str">
            <v/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  <cell r="CV679">
            <v>0</v>
          </cell>
          <cell r="CW679">
            <v>0</v>
          </cell>
          <cell r="CX679" t="str">
            <v/>
          </cell>
          <cell r="CY679" t="str">
            <v/>
          </cell>
          <cell r="CZ679" t="str">
            <v/>
          </cell>
        </row>
        <row r="680">
          <cell r="CJ680" t="str">
            <v>Спрут-7/А15</v>
          </cell>
          <cell r="CK680">
            <v>0</v>
          </cell>
          <cell r="CL680">
            <v>0</v>
          </cell>
          <cell r="CM680" t="str">
            <v/>
          </cell>
          <cell r="CN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0</v>
          </cell>
          <cell r="CW680">
            <v>0</v>
          </cell>
          <cell r="CX680" t="str">
            <v/>
          </cell>
          <cell r="CY680" t="str">
            <v/>
          </cell>
          <cell r="CZ680" t="str">
            <v/>
          </cell>
        </row>
        <row r="681">
          <cell r="CJ681" t="str">
            <v>Спрут-7/А16</v>
          </cell>
          <cell r="CK681">
            <v>0</v>
          </cell>
          <cell r="CL681">
            <v>0</v>
          </cell>
          <cell r="CM681" t="str">
            <v/>
          </cell>
          <cell r="CN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  <cell r="CV681">
            <v>0</v>
          </cell>
          <cell r="CW681">
            <v>0</v>
          </cell>
          <cell r="CX681" t="str">
            <v/>
          </cell>
          <cell r="CY681" t="str">
            <v/>
          </cell>
          <cell r="CZ681" t="str">
            <v/>
          </cell>
        </row>
        <row r="682">
          <cell r="CJ682" t="str">
            <v>Спрут-7/А2</v>
          </cell>
          <cell r="CK682">
            <v>0</v>
          </cell>
          <cell r="CL682">
            <v>0</v>
          </cell>
          <cell r="CM682" t="str">
            <v/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 t="str">
            <v/>
          </cell>
          <cell r="CY682" t="str">
            <v/>
          </cell>
          <cell r="CZ682" t="str">
            <v/>
          </cell>
        </row>
        <row r="683">
          <cell r="CJ683" t="str">
            <v>Спрут-7/А3</v>
          </cell>
          <cell r="CK683">
            <v>0</v>
          </cell>
          <cell r="CL683">
            <v>0</v>
          </cell>
          <cell r="CM683" t="str">
            <v/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>
            <v>0</v>
          </cell>
          <cell r="CX683" t="str">
            <v/>
          </cell>
          <cell r="CY683" t="str">
            <v/>
          </cell>
          <cell r="CZ683" t="str">
            <v/>
          </cell>
        </row>
        <row r="684">
          <cell r="CJ684" t="str">
            <v>Спрут-7/А4</v>
          </cell>
          <cell r="CK684">
            <v>0</v>
          </cell>
          <cell r="CL684">
            <v>0</v>
          </cell>
          <cell r="CM684" t="str">
            <v/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  <cell r="CV684">
            <v>0</v>
          </cell>
          <cell r="CW684">
            <v>0</v>
          </cell>
          <cell r="CX684" t="str">
            <v/>
          </cell>
          <cell r="CY684" t="str">
            <v/>
          </cell>
          <cell r="CZ684" t="str">
            <v/>
          </cell>
        </row>
        <row r="685">
          <cell r="CJ685" t="str">
            <v>Спрут-7/А5</v>
          </cell>
          <cell r="CK685">
            <v>0</v>
          </cell>
          <cell r="CL685">
            <v>0</v>
          </cell>
          <cell r="CM685" t="str">
            <v/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>
            <v>0</v>
          </cell>
          <cell r="CX685" t="str">
            <v/>
          </cell>
          <cell r="CY685" t="str">
            <v/>
          </cell>
          <cell r="CZ685" t="str">
            <v/>
          </cell>
        </row>
        <row r="686">
          <cell r="CJ686" t="str">
            <v>Спрут-7/А6</v>
          </cell>
          <cell r="CK686">
            <v>0</v>
          </cell>
          <cell r="CL686">
            <v>0</v>
          </cell>
          <cell r="CM686" t="str">
            <v/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  <cell r="CV686">
            <v>0</v>
          </cell>
          <cell r="CW686">
            <v>0</v>
          </cell>
          <cell r="CX686" t="str">
            <v/>
          </cell>
          <cell r="CY686" t="str">
            <v/>
          </cell>
          <cell r="CZ686" t="str">
            <v/>
          </cell>
        </row>
        <row r="687">
          <cell r="CJ687" t="str">
            <v>Спрут-7/А7</v>
          </cell>
          <cell r="CK687">
            <v>0</v>
          </cell>
          <cell r="CL687">
            <v>0</v>
          </cell>
          <cell r="CM687" t="str">
            <v/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  <cell r="CV687">
            <v>0</v>
          </cell>
          <cell r="CW687">
            <v>0</v>
          </cell>
          <cell r="CX687" t="str">
            <v/>
          </cell>
          <cell r="CY687" t="str">
            <v/>
          </cell>
          <cell r="CZ687" t="str">
            <v/>
          </cell>
        </row>
        <row r="688">
          <cell r="CJ688" t="str">
            <v>Спрут-7/А8</v>
          </cell>
          <cell r="CK688">
            <v>0</v>
          </cell>
          <cell r="CL688">
            <v>0</v>
          </cell>
          <cell r="CM688" t="str">
            <v/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  <cell r="CX688" t="str">
            <v/>
          </cell>
          <cell r="CY688" t="str">
            <v/>
          </cell>
          <cell r="CZ688" t="str">
            <v/>
          </cell>
        </row>
        <row r="689">
          <cell r="CJ689" t="str">
            <v>Спрут-7/А9</v>
          </cell>
          <cell r="CK689">
            <v>0</v>
          </cell>
          <cell r="CL689">
            <v>0</v>
          </cell>
          <cell r="CM689" t="str">
            <v/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>
            <v>0</v>
          </cell>
          <cell r="CX689" t="str">
            <v/>
          </cell>
          <cell r="CY689" t="str">
            <v/>
          </cell>
          <cell r="CZ689" t="str">
            <v/>
          </cell>
        </row>
        <row r="690">
          <cell r="CJ690" t="str">
            <v>Спрут-8</v>
          </cell>
          <cell r="CK690" t="str">
            <v/>
          </cell>
          <cell r="CL690" t="str">
            <v/>
          </cell>
          <cell r="CM690" t="str">
            <v/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  <cell r="CV690">
            <v>0</v>
          </cell>
          <cell r="CW690">
            <v>0</v>
          </cell>
          <cell r="CX690" t="str">
            <v/>
          </cell>
          <cell r="CY690" t="str">
            <v/>
          </cell>
          <cell r="CZ690" t="str">
            <v/>
          </cell>
        </row>
        <row r="691">
          <cell r="CJ691" t="str">
            <v>Автономные аудиорегистраторы под управлением Спрут-8</v>
          </cell>
          <cell r="CK691" t="str">
            <v/>
          </cell>
          <cell r="CL691" t="str">
            <v/>
          </cell>
          <cell r="CM691" t="str">
            <v/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  <cell r="CX691" t="str">
            <v/>
          </cell>
          <cell r="CY691" t="str">
            <v/>
          </cell>
          <cell r="CZ691" t="str">
            <v/>
          </cell>
        </row>
        <row r="692">
          <cell r="CJ692" t="str">
            <v>Спрут SR-1000/А2/32Gb</v>
          </cell>
          <cell r="CK692">
            <v>0</v>
          </cell>
          <cell r="CL692">
            <v>0</v>
          </cell>
          <cell r="CM692" t="str">
            <v/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  <cell r="CX692" t="str">
            <v/>
          </cell>
          <cell r="CY692" t="str">
            <v/>
          </cell>
          <cell r="CZ692" t="str">
            <v/>
          </cell>
        </row>
        <row r="693">
          <cell r="CJ693" t="str">
            <v>Спрут SR-1000/А4/32Gb</v>
          </cell>
          <cell r="CK693">
            <v>0</v>
          </cell>
          <cell r="CL693">
            <v>0</v>
          </cell>
          <cell r="CM693" t="str">
            <v/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  <cell r="CX693" t="str">
            <v/>
          </cell>
          <cell r="CY693" t="str">
            <v/>
          </cell>
          <cell r="CZ693" t="str">
            <v/>
          </cell>
        </row>
        <row r="694">
          <cell r="CJ694" t="str">
            <v>Дополнительные аппаратные модули и программные опции к системе записи Спрут-8</v>
          </cell>
          <cell r="CK694" t="str">
            <v/>
          </cell>
          <cell r="CL694" t="str">
            <v/>
          </cell>
          <cell r="CM694" t="str">
            <v/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  <cell r="CV694">
            <v>0</v>
          </cell>
          <cell r="CW694">
            <v>0</v>
          </cell>
          <cell r="CX694" t="str">
            <v/>
          </cell>
          <cell r="CY694" t="str">
            <v/>
          </cell>
          <cell r="CZ694" t="str">
            <v/>
          </cell>
        </row>
        <row r="695">
          <cell r="CJ695" t="str">
            <v>Модуль распознования речи Спрут/ASR-1</v>
          </cell>
          <cell r="CK695">
            <v>0</v>
          </cell>
          <cell r="CL695">
            <v>0</v>
          </cell>
          <cell r="CM695" t="str">
            <v/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  <cell r="CV695">
            <v>0</v>
          </cell>
          <cell r="CW695">
            <v>0</v>
          </cell>
          <cell r="CX695" t="str">
            <v/>
          </cell>
          <cell r="CY695" t="str">
            <v/>
          </cell>
          <cell r="CZ695" t="str">
            <v/>
          </cell>
        </row>
        <row r="696">
          <cell r="CJ696" t="str">
            <v>Модуль распознования речи Спрут/ASR-10</v>
          </cell>
          <cell r="CK696">
            <v>0</v>
          </cell>
          <cell r="CL696">
            <v>0</v>
          </cell>
          <cell r="CM696" t="str">
            <v/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 t="str">
            <v/>
          </cell>
          <cell r="CY696" t="str">
            <v/>
          </cell>
          <cell r="CZ696" t="str">
            <v/>
          </cell>
        </row>
        <row r="697">
          <cell r="CJ697" t="str">
            <v>Модуль распознования речи Спрут/ASR-10/Cloud-30</v>
          </cell>
          <cell r="CK697">
            <v>0</v>
          </cell>
          <cell r="CL697">
            <v>0</v>
          </cell>
          <cell r="CM697" t="str">
            <v/>
          </cell>
          <cell r="CN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  <cell r="CV697">
            <v>0</v>
          </cell>
          <cell r="CW697">
            <v>0</v>
          </cell>
          <cell r="CX697" t="str">
            <v/>
          </cell>
          <cell r="CY697" t="str">
            <v/>
          </cell>
          <cell r="CZ697" t="str">
            <v/>
          </cell>
        </row>
        <row r="698">
          <cell r="CJ698" t="str">
            <v>Модуль распознования речи Спрут/ASR-100</v>
          </cell>
          <cell r="CK698">
            <v>0</v>
          </cell>
          <cell r="CL698">
            <v>0</v>
          </cell>
          <cell r="CM698" t="str">
            <v/>
          </cell>
          <cell r="CN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  <cell r="CV698">
            <v>0</v>
          </cell>
          <cell r="CW698">
            <v>0</v>
          </cell>
          <cell r="CX698" t="str">
            <v/>
          </cell>
          <cell r="CY698" t="str">
            <v/>
          </cell>
          <cell r="CZ698" t="str">
            <v/>
          </cell>
        </row>
        <row r="699">
          <cell r="CJ699" t="str">
            <v>Модуль распознования речи Спрут/ASR-100/Cloud-30</v>
          </cell>
          <cell r="CK699">
            <v>0</v>
          </cell>
          <cell r="CL699">
            <v>0</v>
          </cell>
          <cell r="CM699" t="str">
            <v/>
          </cell>
          <cell r="CN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>
            <v>0</v>
          </cell>
          <cell r="CX699" t="str">
            <v/>
          </cell>
          <cell r="CY699" t="str">
            <v/>
          </cell>
          <cell r="CZ699" t="str">
            <v/>
          </cell>
        </row>
        <row r="700">
          <cell r="CJ700" t="str">
            <v>Модуль распознования речи Спрут/ASR-30</v>
          </cell>
          <cell r="CK700">
            <v>0</v>
          </cell>
          <cell r="CL700">
            <v>0</v>
          </cell>
          <cell r="CM700" t="str">
            <v/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  <cell r="CV700">
            <v>0</v>
          </cell>
          <cell r="CW700">
            <v>0</v>
          </cell>
          <cell r="CX700" t="str">
            <v/>
          </cell>
          <cell r="CY700" t="str">
            <v/>
          </cell>
          <cell r="CZ700" t="str">
            <v/>
          </cell>
        </row>
        <row r="701">
          <cell r="CJ701" t="str">
            <v>Модуль распознования речи Спрут/ASR-5</v>
          </cell>
          <cell r="CK701">
            <v>0</v>
          </cell>
          <cell r="CL701">
            <v>0</v>
          </cell>
          <cell r="CM701" t="str">
            <v/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  <cell r="CV701">
            <v>0</v>
          </cell>
          <cell r="CW701">
            <v>0</v>
          </cell>
          <cell r="CX701" t="str">
            <v/>
          </cell>
          <cell r="CY701" t="str">
            <v/>
          </cell>
          <cell r="CZ701" t="str">
            <v/>
          </cell>
        </row>
        <row r="702">
          <cell r="CJ702" t="str">
            <v>Модуль распознования речи Спрут/ASR-50</v>
          </cell>
          <cell r="CK702">
            <v>0</v>
          </cell>
          <cell r="CL702">
            <v>0</v>
          </cell>
          <cell r="CM702" t="str">
            <v/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X702" t="str">
            <v/>
          </cell>
          <cell r="CY702" t="str">
            <v/>
          </cell>
          <cell r="CZ702" t="str">
            <v/>
          </cell>
        </row>
        <row r="703">
          <cell r="CJ703" t="str">
            <v>Модуль распознования речи Спрут/ASR-50/Cloud-30</v>
          </cell>
          <cell r="CK703">
            <v>0</v>
          </cell>
          <cell r="CL703">
            <v>0</v>
          </cell>
          <cell r="CM703" t="str">
            <v/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  <cell r="CV703">
            <v>0</v>
          </cell>
          <cell r="CW703">
            <v>0</v>
          </cell>
          <cell r="CX703" t="str">
            <v/>
          </cell>
          <cell r="CY703" t="str">
            <v/>
          </cell>
          <cell r="CZ703" t="str">
            <v/>
          </cell>
        </row>
        <row r="704">
          <cell r="CJ704" t="str">
            <v>Спрут- 8/IP. Многоканальная система  записи VOIP линий связи</v>
          </cell>
          <cell r="CK704" t="str">
            <v/>
          </cell>
          <cell r="CL704" t="str">
            <v/>
          </cell>
          <cell r="CM704" t="str">
            <v/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 t="str">
            <v/>
          </cell>
          <cell r="CY704" t="str">
            <v/>
          </cell>
          <cell r="CZ704" t="str">
            <v/>
          </cell>
        </row>
        <row r="705">
          <cell r="CJ705" t="str">
            <v>Спрут-8/IP-1</v>
          </cell>
          <cell r="CK705">
            <v>0</v>
          </cell>
          <cell r="CL705">
            <v>0</v>
          </cell>
          <cell r="CM705" t="str">
            <v/>
          </cell>
          <cell r="CN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  <cell r="CV705">
            <v>0</v>
          </cell>
          <cell r="CW705">
            <v>0</v>
          </cell>
          <cell r="CX705" t="str">
            <v/>
          </cell>
          <cell r="CY705" t="str">
            <v/>
          </cell>
          <cell r="CZ705" t="str">
            <v/>
          </cell>
        </row>
        <row r="706">
          <cell r="CJ706" t="str">
            <v>Спрут-8/IP-10</v>
          </cell>
          <cell r="CK706">
            <v>0</v>
          </cell>
          <cell r="CL706">
            <v>0</v>
          </cell>
          <cell r="CM706" t="str">
            <v/>
          </cell>
          <cell r="CN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>
            <v>0</v>
          </cell>
          <cell r="CX706" t="str">
            <v/>
          </cell>
          <cell r="CY706" t="str">
            <v/>
          </cell>
          <cell r="CZ706" t="str">
            <v/>
          </cell>
        </row>
        <row r="707">
          <cell r="CJ707" t="str">
            <v>Спрут-8/IP-100</v>
          </cell>
          <cell r="CK707">
            <v>0</v>
          </cell>
          <cell r="CL707">
            <v>0</v>
          </cell>
          <cell r="CM707" t="str">
            <v/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  <cell r="CV707">
            <v>0</v>
          </cell>
          <cell r="CW707">
            <v>0</v>
          </cell>
          <cell r="CX707" t="str">
            <v/>
          </cell>
          <cell r="CY707" t="str">
            <v/>
          </cell>
          <cell r="CZ707" t="str">
            <v/>
          </cell>
        </row>
        <row r="708">
          <cell r="CJ708" t="str">
            <v>Спрут-8/IP-20</v>
          </cell>
          <cell r="CK708">
            <v>0</v>
          </cell>
          <cell r="CL708">
            <v>0</v>
          </cell>
          <cell r="CM708" t="str">
            <v/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  <cell r="CV708">
            <v>0</v>
          </cell>
          <cell r="CW708">
            <v>0</v>
          </cell>
          <cell r="CX708" t="str">
            <v/>
          </cell>
          <cell r="CY708" t="str">
            <v/>
          </cell>
          <cell r="CZ708" t="str">
            <v/>
          </cell>
        </row>
        <row r="709">
          <cell r="CJ709" t="str">
            <v>Спрут-8/IP-40</v>
          </cell>
          <cell r="CK709">
            <v>0</v>
          </cell>
          <cell r="CL709">
            <v>0</v>
          </cell>
          <cell r="CM709" t="str">
            <v/>
          </cell>
          <cell r="CN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0</v>
          </cell>
          <cell r="CS709">
            <v>0</v>
          </cell>
          <cell r="CT709">
            <v>0</v>
          </cell>
          <cell r="CU709">
            <v>0</v>
          </cell>
          <cell r="CV709">
            <v>0</v>
          </cell>
          <cell r="CW709">
            <v>0</v>
          </cell>
          <cell r="CX709" t="str">
            <v/>
          </cell>
          <cell r="CY709" t="str">
            <v/>
          </cell>
          <cell r="CZ709" t="str">
            <v/>
          </cell>
        </row>
        <row r="710">
          <cell r="CJ710" t="str">
            <v>Спрут-8/IP-5</v>
          </cell>
          <cell r="CK710">
            <v>0</v>
          </cell>
          <cell r="CL710">
            <v>0</v>
          </cell>
          <cell r="CM710" t="str">
            <v/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0</v>
          </cell>
          <cell r="CT710">
            <v>0</v>
          </cell>
          <cell r="CU710">
            <v>0</v>
          </cell>
          <cell r="CV710">
            <v>0</v>
          </cell>
          <cell r="CW710">
            <v>0</v>
          </cell>
          <cell r="CX710" t="str">
            <v/>
          </cell>
          <cell r="CY710" t="str">
            <v/>
          </cell>
          <cell r="CZ710" t="str">
            <v/>
          </cell>
        </row>
        <row r="711">
          <cell r="CJ711" t="str">
            <v>Спрут-8/IP-60</v>
          </cell>
          <cell r="CK711">
            <v>0</v>
          </cell>
          <cell r="CL711">
            <v>0</v>
          </cell>
          <cell r="CM711" t="str">
            <v/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  <cell r="CX711" t="str">
            <v/>
          </cell>
          <cell r="CY711" t="str">
            <v/>
          </cell>
          <cell r="CZ711" t="str">
            <v/>
          </cell>
        </row>
        <row r="712">
          <cell r="CJ712" t="str">
            <v>Спрут-8/IP-80</v>
          </cell>
          <cell r="CK712">
            <v>0</v>
          </cell>
          <cell r="CL712">
            <v>0</v>
          </cell>
          <cell r="CM712" t="str">
            <v/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  <cell r="CV712">
            <v>0</v>
          </cell>
          <cell r="CW712">
            <v>0</v>
          </cell>
          <cell r="CX712" t="str">
            <v/>
          </cell>
          <cell r="CY712" t="str">
            <v/>
          </cell>
          <cell r="CZ712" t="str">
            <v/>
          </cell>
        </row>
        <row r="713">
          <cell r="CJ713" t="str">
            <v>Спрут-8/IP-ADD-1</v>
          </cell>
          <cell r="CK713" t="str">
            <v/>
          </cell>
          <cell r="CL713" t="str">
            <v/>
          </cell>
          <cell r="CM713" t="str">
            <v/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  <cell r="CV713">
            <v>0</v>
          </cell>
          <cell r="CW713">
            <v>0</v>
          </cell>
          <cell r="CX713" t="str">
            <v/>
          </cell>
          <cell r="CY713" t="str">
            <v/>
          </cell>
          <cell r="CZ713" t="str">
            <v/>
          </cell>
        </row>
        <row r="714">
          <cell r="CJ714" t="str">
            <v>Спрут-8</v>
          </cell>
          <cell r="CK714" t="str">
            <v/>
          </cell>
          <cell r="CL714" t="str">
            <v/>
          </cell>
          <cell r="CM714" t="str">
            <v/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  <cell r="CV714">
            <v>0</v>
          </cell>
          <cell r="CW714">
            <v>0</v>
          </cell>
          <cell r="CX714" t="str">
            <v/>
          </cell>
          <cell r="CY714" t="str">
            <v/>
          </cell>
          <cell r="CZ714" t="str">
            <v/>
          </cell>
        </row>
        <row r="715">
          <cell r="CJ715" t="str">
            <v>Спрут-8/IP-1</v>
          </cell>
          <cell r="CK715">
            <v>0</v>
          </cell>
          <cell r="CL715">
            <v>0</v>
          </cell>
          <cell r="CM715" t="str">
            <v/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  <cell r="CV715">
            <v>0</v>
          </cell>
          <cell r="CW715">
            <v>0</v>
          </cell>
          <cell r="CX715" t="str">
            <v/>
          </cell>
          <cell r="CY715" t="str">
            <v/>
          </cell>
          <cell r="CZ715" t="str">
            <v/>
          </cell>
        </row>
        <row r="716">
          <cell r="CJ716" t="str">
            <v>Спрут-8/IP-10</v>
          </cell>
          <cell r="CK716">
            <v>0</v>
          </cell>
          <cell r="CL716">
            <v>0</v>
          </cell>
          <cell r="CM716" t="str">
            <v/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  <cell r="CX716" t="str">
            <v/>
          </cell>
          <cell r="CY716" t="str">
            <v/>
          </cell>
          <cell r="CZ716" t="str">
            <v/>
          </cell>
        </row>
        <row r="717">
          <cell r="CJ717" t="str">
            <v>Спрут-8/IP-100</v>
          </cell>
          <cell r="CK717">
            <v>0</v>
          </cell>
          <cell r="CL717">
            <v>0</v>
          </cell>
          <cell r="CM717" t="str">
            <v/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  <cell r="CV717">
            <v>0</v>
          </cell>
          <cell r="CW717">
            <v>0</v>
          </cell>
          <cell r="CX717" t="str">
            <v/>
          </cell>
          <cell r="CY717" t="str">
            <v/>
          </cell>
          <cell r="CZ717" t="str">
            <v/>
          </cell>
        </row>
        <row r="718">
          <cell r="CJ718" t="str">
            <v>Спрут-8/IP-20</v>
          </cell>
          <cell r="CK718">
            <v>0</v>
          </cell>
          <cell r="CL718">
            <v>0</v>
          </cell>
          <cell r="CM718" t="str">
            <v/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  <cell r="CV718">
            <v>0</v>
          </cell>
          <cell r="CW718">
            <v>0</v>
          </cell>
          <cell r="CX718" t="str">
            <v/>
          </cell>
          <cell r="CY718" t="str">
            <v/>
          </cell>
          <cell r="CZ718" t="str">
            <v/>
          </cell>
        </row>
        <row r="719">
          <cell r="CJ719" t="str">
            <v>Спрут-8/IP-40</v>
          </cell>
          <cell r="CK719">
            <v>0</v>
          </cell>
          <cell r="CL719">
            <v>0</v>
          </cell>
          <cell r="CM719" t="str">
            <v/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  <cell r="CV719">
            <v>0</v>
          </cell>
          <cell r="CW719">
            <v>0</v>
          </cell>
          <cell r="CX719" t="str">
            <v/>
          </cell>
          <cell r="CY719" t="str">
            <v/>
          </cell>
          <cell r="CZ719" t="str">
            <v/>
          </cell>
        </row>
        <row r="720">
          <cell r="CJ720" t="str">
            <v>Спрут-8/IP-5</v>
          </cell>
          <cell r="CK720">
            <v>0</v>
          </cell>
          <cell r="CL720">
            <v>0</v>
          </cell>
          <cell r="CM720" t="str">
            <v/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  <cell r="CV720">
            <v>0</v>
          </cell>
          <cell r="CW720">
            <v>0</v>
          </cell>
          <cell r="CX720" t="str">
            <v/>
          </cell>
          <cell r="CY720" t="str">
            <v/>
          </cell>
          <cell r="CZ720" t="str">
            <v/>
          </cell>
        </row>
        <row r="721">
          <cell r="CJ721" t="str">
            <v>Спрут-8/IP-60</v>
          </cell>
          <cell r="CK721">
            <v>0</v>
          </cell>
          <cell r="CL721">
            <v>0</v>
          </cell>
          <cell r="CM721" t="str">
            <v/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  <cell r="CV721">
            <v>0</v>
          </cell>
          <cell r="CW721">
            <v>0</v>
          </cell>
          <cell r="CX721" t="str">
            <v/>
          </cell>
          <cell r="CY721" t="str">
            <v/>
          </cell>
          <cell r="CZ721" t="str">
            <v/>
          </cell>
        </row>
        <row r="722">
          <cell r="CJ722" t="str">
            <v>Спрут-8/IP-80</v>
          </cell>
          <cell r="CK722">
            <v>0</v>
          </cell>
          <cell r="CL722">
            <v>0</v>
          </cell>
          <cell r="CM722" t="str">
            <v/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  <cell r="CV722">
            <v>0</v>
          </cell>
          <cell r="CW722">
            <v>0</v>
          </cell>
          <cell r="CX722" t="str">
            <v/>
          </cell>
          <cell r="CY722" t="str">
            <v/>
          </cell>
          <cell r="CZ722" t="str">
            <v/>
          </cell>
        </row>
        <row r="723">
          <cell r="CJ723" t="str">
            <v>Спрут-8/IP-ADD-1</v>
          </cell>
          <cell r="CK723" t="str">
            <v/>
          </cell>
          <cell r="CL723" t="str">
            <v/>
          </cell>
          <cell r="CM723" t="str">
            <v/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  <cell r="CV723">
            <v>0</v>
          </cell>
          <cell r="CW723">
            <v>0</v>
          </cell>
          <cell r="CX723" t="str">
            <v/>
          </cell>
          <cell r="CY723" t="str">
            <v/>
          </cell>
          <cell r="CZ723" t="str">
            <v/>
          </cell>
        </row>
        <row r="724">
          <cell r="CJ724" t="str">
            <v>Спрут-8/ISDN. Многоканальная система записи цифровых каналов - ISDN BRI</v>
          </cell>
          <cell r="CK724" t="str">
            <v/>
          </cell>
          <cell r="CL724" t="str">
            <v/>
          </cell>
          <cell r="CM724" t="str">
            <v/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  <cell r="CV724">
            <v>0</v>
          </cell>
          <cell r="CW724">
            <v>0</v>
          </cell>
          <cell r="CX724" t="str">
            <v/>
          </cell>
          <cell r="CY724" t="str">
            <v/>
          </cell>
          <cell r="CZ724" t="str">
            <v/>
          </cell>
        </row>
        <row r="725">
          <cell r="CJ725" t="str">
            <v>Спрут-8/ISDN-12</v>
          </cell>
          <cell r="CK725">
            <v>0</v>
          </cell>
          <cell r="CL725">
            <v>0</v>
          </cell>
          <cell r="CM725" t="str">
            <v/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  <cell r="CV725">
            <v>0</v>
          </cell>
          <cell r="CW725">
            <v>0</v>
          </cell>
          <cell r="CX725" t="str">
            <v/>
          </cell>
          <cell r="CY725" t="str">
            <v/>
          </cell>
          <cell r="CZ725" t="str">
            <v/>
          </cell>
        </row>
        <row r="726">
          <cell r="CJ726" t="str">
            <v>Спрут-8/ISDN-16</v>
          </cell>
          <cell r="CK726">
            <v>0</v>
          </cell>
          <cell r="CL726">
            <v>0</v>
          </cell>
          <cell r="CM726" t="str">
            <v/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  <cell r="CV726">
            <v>0</v>
          </cell>
          <cell r="CW726">
            <v>0</v>
          </cell>
          <cell r="CX726" t="str">
            <v/>
          </cell>
          <cell r="CY726" t="str">
            <v/>
          </cell>
          <cell r="CZ726" t="str">
            <v/>
          </cell>
        </row>
        <row r="727">
          <cell r="CJ727" t="str">
            <v>Спрут-8/ISDN-2</v>
          </cell>
          <cell r="CK727">
            <v>0</v>
          </cell>
          <cell r="CL727">
            <v>0</v>
          </cell>
          <cell r="CM727" t="str">
            <v/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  <cell r="CV727">
            <v>0</v>
          </cell>
          <cell r="CW727">
            <v>0</v>
          </cell>
          <cell r="CX727" t="str">
            <v/>
          </cell>
          <cell r="CY727" t="str">
            <v/>
          </cell>
          <cell r="CZ727" t="str">
            <v/>
          </cell>
        </row>
        <row r="728">
          <cell r="CJ728" t="str">
            <v>Спрут-8/ISDN-4</v>
          </cell>
          <cell r="CK728">
            <v>0</v>
          </cell>
          <cell r="CL728">
            <v>0</v>
          </cell>
          <cell r="CM728" t="str">
            <v/>
          </cell>
          <cell r="CN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  <cell r="CV728">
            <v>0</v>
          </cell>
          <cell r="CW728">
            <v>0</v>
          </cell>
          <cell r="CX728" t="str">
            <v/>
          </cell>
          <cell r="CY728" t="str">
            <v/>
          </cell>
          <cell r="CZ728" t="str">
            <v/>
          </cell>
        </row>
        <row r="729">
          <cell r="CJ729" t="str">
            <v>Спрут-8/ISDN-6</v>
          </cell>
          <cell r="CK729">
            <v>0</v>
          </cell>
          <cell r="CL729">
            <v>0</v>
          </cell>
          <cell r="CM729" t="str">
            <v/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  <cell r="CV729">
            <v>0</v>
          </cell>
          <cell r="CW729">
            <v>0</v>
          </cell>
          <cell r="CX729" t="str">
            <v/>
          </cell>
          <cell r="CY729" t="str">
            <v/>
          </cell>
          <cell r="CZ729" t="str">
            <v/>
          </cell>
        </row>
        <row r="730">
          <cell r="CJ730" t="str">
            <v>Спрут-8/ISDN-8</v>
          </cell>
          <cell r="CK730">
            <v>0</v>
          </cell>
          <cell r="CL730">
            <v>0</v>
          </cell>
          <cell r="CM730" t="str">
            <v/>
          </cell>
          <cell r="CN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  <cell r="CV730">
            <v>0</v>
          </cell>
          <cell r="CW730">
            <v>0</v>
          </cell>
          <cell r="CX730" t="str">
            <v/>
          </cell>
          <cell r="CY730" t="str">
            <v/>
          </cell>
          <cell r="CZ730" t="str">
            <v/>
          </cell>
        </row>
        <row r="731">
          <cell r="CJ731" t="str">
            <v>Спрут-8/А. Многоканальная система записи аналоговых каналов.</v>
          </cell>
          <cell r="CK731" t="str">
            <v/>
          </cell>
          <cell r="CL731" t="str">
            <v/>
          </cell>
          <cell r="CM731" t="str">
            <v/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  <cell r="CV731">
            <v>0</v>
          </cell>
          <cell r="CW731">
            <v>0</v>
          </cell>
          <cell r="CX731" t="str">
            <v/>
          </cell>
          <cell r="CY731" t="str">
            <v/>
          </cell>
          <cell r="CZ731" t="str">
            <v/>
          </cell>
        </row>
        <row r="732">
          <cell r="CJ732" t="str">
            <v>Спрут-8/А1</v>
          </cell>
          <cell r="CK732">
            <v>0</v>
          </cell>
          <cell r="CL732">
            <v>0</v>
          </cell>
          <cell r="CM732" t="str">
            <v/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X732" t="str">
            <v/>
          </cell>
          <cell r="CY732" t="str">
            <v/>
          </cell>
          <cell r="CZ732" t="str">
            <v/>
          </cell>
        </row>
        <row r="733">
          <cell r="CJ733" t="str">
            <v>Спрут-8/А10</v>
          </cell>
          <cell r="CK733">
            <v>0</v>
          </cell>
          <cell r="CL733">
            <v>0</v>
          </cell>
          <cell r="CM733" t="str">
            <v/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X733" t="str">
            <v/>
          </cell>
          <cell r="CY733" t="str">
            <v/>
          </cell>
          <cell r="CZ733" t="str">
            <v/>
          </cell>
        </row>
        <row r="734">
          <cell r="CJ734" t="str">
            <v>Спрут-8/А11</v>
          </cell>
          <cell r="CK734">
            <v>0</v>
          </cell>
          <cell r="CL734">
            <v>0</v>
          </cell>
          <cell r="CM734" t="str">
            <v/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X734" t="str">
            <v/>
          </cell>
          <cell r="CY734" t="str">
            <v/>
          </cell>
          <cell r="CZ734" t="str">
            <v/>
          </cell>
        </row>
        <row r="735">
          <cell r="CJ735" t="str">
            <v>Спрут-8/А12</v>
          </cell>
          <cell r="CK735">
            <v>0</v>
          </cell>
          <cell r="CL735">
            <v>0</v>
          </cell>
          <cell r="CM735" t="str">
            <v/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X735" t="str">
            <v/>
          </cell>
          <cell r="CY735" t="str">
            <v/>
          </cell>
          <cell r="CZ735" t="str">
            <v/>
          </cell>
        </row>
        <row r="736">
          <cell r="CJ736" t="str">
            <v>Спрут-8/А13</v>
          </cell>
          <cell r="CK736">
            <v>0</v>
          </cell>
          <cell r="CL736">
            <v>0</v>
          </cell>
          <cell r="CM736" t="str">
            <v/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X736" t="str">
            <v/>
          </cell>
          <cell r="CY736" t="str">
            <v/>
          </cell>
          <cell r="CZ736" t="str">
            <v/>
          </cell>
        </row>
        <row r="737">
          <cell r="CJ737" t="str">
            <v>Спрут-8/А14</v>
          </cell>
          <cell r="CK737">
            <v>0</v>
          </cell>
          <cell r="CL737">
            <v>0</v>
          </cell>
          <cell r="CM737" t="str">
            <v/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X737" t="str">
            <v/>
          </cell>
          <cell r="CY737" t="str">
            <v/>
          </cell>
          <cell r="CZ737" t="str">
            <v/>
          </cell>
        </row>
        <row r="738">
          <cell r="CJ738" t="str">
            <v>Спрут-8/А15</v>
          </cell>
          <cell r="CK738">
            <v>0</v>
          </cell>
          <cell r="CL738">
            <v>0</v>
          </cell>
          <cell r="CM738" t="str">
            <v/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X738" t="str">
            <v/>
          </cell>
          <cell r="CY738" t="str">
            <v/>
          </cell>
          <cell r="CZ738" t="str">
            <v/>
          </cell>
        </row>
        <row r="739">
          <cell r="CJ739" t="str">
            <v>Спрут-8/А16</v>
          </cell>
          <cell r="CK739">
            <v>0</v>
          </cell>
          <cell r="CL739">
            <v>0</v>
          </cell>
          <cell r="CM739" t="str">
            <v/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X739" t="str">
            <v/>
          </cell>
          <cell r="CY739" t="str">
            <v/>
          </cell>
          <cell r="CZ739" t="str">
            <v/>
          </cell>
        </row>
        <row r="740">
          <cell r="CJ740" t="str">
            <v>Спрут-8/А2</v>
          </cell>
          <cell r="CK740">
            <v>0</v>
          </cell>
          <cell r="CL740">
            <v>0</v>
          </cell>
          <cell r="CM740" t="str">
            <v/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X740" t="str">
            <v/>
          </cell>
          <cell r="CY740" t="str">
            <v/>
          </cell>
          <cell r="CZ740" t="str">
            <v/>
          </cell>
        </row>
        <row r="741">
          <cell r="CJ741" t="str">
            <v>Спрут-8/А3</v>
          </cell>
          <cell r="CK741">
            <v>0</v>
          </cell>
          <cell r="CL741">
            <v>0</v>
          </cell>
          <cell r="CM741" t="str">
            <v/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X741" t="str">
            <v/>
          </cell>
          <cell r="CY741" t="str">
            <v/>
          </cell>
          <cell r="CZ741" t="str">
            <v/>
          </cell>
        </row>
        <row r="742">
          <cell r="CJ742" t="str">
            <v>Спрут-8/А4</v>
          </cell>
          <cell r="CK742">
            <v>0</v>
          </cell>
          <cell r="CL742">
            <v>0</v>
          </cell>
          <cell r="CM742" t="str">
            <v/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X742" t="str">
            <v/>
          </cell>
          <cell r="CY742" t="str">
            <v/>
          </cell>
          <cell r="CZ742" t="str">
            <v/>
          </cell>
        </row>
        <row r="743">
          <cell r="CJ743" t="str">
            <v>Спрут-8/А5</v>
          </cell>
          <cell r="CK743">
            <v>0</v>
          </cell>
          <cell r="CL743">
            <v>0</v>
          </cell>
          <cell r="CM743" t="str">
            <v/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X743" t="str">
            <v/>
          </cell>
          <cell r="CY743" t="str">
            <v/>
          </cell>
          <cell r="CZ743" t="str">
            <v/>
          </cell>
        </row>
        <row r="744">
          <cell r="CJ744" t="str">
            <v>Спрут-8/А6</v>
          </cell>
          <cell r="CK744">
            <v>0</v>
          </cell>
          <cell r="CL744">
            <v>0</v>
          </cell>
          <cell r="CM744" t="str">
            <v/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X744" t="str">
            <v/>
          </cell>
          <cell r="CY744" t="str">
            <v/>
          </cell>
          <cell r="CZ744" t="str">
            <v/>
          </cell>
        </row>
        <row r="745">
          <cell r="CJ745" t="str">
            <v>Спрут-8/А7</v>
          </cell>
          <cell r="CK745">
            <v>0</v>
          </cell>
          <cell r="CL745">
            <v>0</v>
          </cell>
          <cell r="CM745" t="str">
            <v/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X745" t="str">
            <v/>
          </cell>
          <cell r="CY745" t="str">
            <v/>
          </cell>
          <cell r="CZ745" t="str">
            <v/>
          </cell>
        </row>
        <row r="746">
          <cell r="CJ746" t="str">
            <v>Спрут-8/А8</v>
          </cell>
          <cell r="CK746">
            <v>0</v>
          </cell>
          <cell r="CL746">
            <v>0</v>
          </cell>
          <cell r="CM746" t="str">
            <v/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X746" t="str">
            <v/>
          </cell>
          <cell r="CY746" t="str">
            <v/>
          </cell>
          <cell r="CZ746" t="str">
            <v/>
          </cell>
        </row>
        <row r="747">
          <cell r="CJ747" t="str">
            <v>Спрут-8/А9</v>
          </cell>
          <cell r="CK747">
            <v>0</v>
          </cell>
          <cell r="CL747">
            <v>0</v>
          </cell>
          <cell r="CM747" t="str">
            <v/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X747" t="str">
            <v/>
          </cell>
          <cell r="CY747" t="str">
            <v/>
          </cell>
          <cell r="CZ747" t="str">
            <v/>
          </cell>
        </row>
        <row r="748">
          <cell r="CJ748" t="str">
            <v>Спрут-8/Е1. Многоканальная система записи цифровых потоков Е1</v>
          </cell>
          <cell r="CK748" t="str">
            <v/>
          </cell>
          <cell r="CL748" t="str">
            <v/>
          </cell>
          <cell r="CM748" t="str">
            <v/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X748" t="str">
            <v/>
          </cell>
          <cell r="CY748" t="str">
            <v/>
          </cell>
          <cell r="CZ748" t="str">
            <v/>
          </cell>
        </row>
        <row r="749">
          <cell r="CJ749" t="str">
            <v>Спрут-8/Е1-1</v>
          </cell>
          <cell r="CK749">
            <v>0</v>
          </cell>
          <cell r="CL749">
            <v>0</v>
          </cell>
          <cell r="CM749" t="str">
            <v/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X749" t="str">
            <v/>
          </cell>
          <cell r="CY749" t="str">
            <v/>
          </cell>
          <cell r="CZ749" t="str">
            <v/>
          </cell>
        </row>
        <row r="750">
          <cell r="CJ750" t="str">
            <v>Спрут-8/Е1-2</v>
          </cell>
          <cell r="CK750">
            <v>0</v>
          </cell>
          <cell r="CL750">
            <v>0</v>
          </cell>
          <cell r="CM750" t="str">
            <v/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X750" t="str">
            <v/>
          </cell>
          <cell r="CY750" t="str">
            <v/>
          </cell>
          <cell r="CZ750" t="str">
            <v/>
          </cell>
        </row>
        <row r="751">
          <cell r="CJ751" t="str">
            <v>Спрут-8/Е1-4</v>
          </cell>
          <cell r="CK751">
            <v>0</v>
          </cell>
          <cell r="CL751">
            <v>0</v>
          </cell>
          <cell r="CM751" t="str">
            <v/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X751" t="str">
            <v/>
          </cell>
          <cell r="CY751" t="str">
            <v/>
          </cell>
          <cell r="CZ751" t="str">
            <v/>
          </cell>
        </row>
        <row r="752">
          <cell r="CJ752" t="str">
            <v>Системы оповещения "Спрут-Информ"</v>
          </cell>
          <cell r="CK752" t="str">
            <v/>
          </cell>
          <cell r="CL752" t="str">
            <v/>
          </cell>
          <cell r="CM752" t="str">
            <v/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X752" t="str">
            <v/>
          </cell>
          <cell r="CY752" t="str">
            <v/>
          </cell>
          <cell r="CZ752" t="str">
            <v/>
          </cell>
        </row>
        <row r="753">
          <cell r="CJ753" t="str">
            <v>Автономный аппаратно-программный комплекс "Спрут-Информ" CU</v>
          </cell>
          <cell r="CK753" t="str">
            <v/>
          </cell>
          <cell r="CL753" t="str">
            <v/>
          </cell>
          <cell r="CM753" t="str">
            <v/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X753" t="str">
            <v/>
          </cell>
          <cell r="CY753" t="str">
            <v/>
          </cell>
          <cell r="CZ753" t="str">
            <v/>
          </cell>
        </row>
        <row r="754">
          <cell r="CJ754" t="str">
            <v>АПК Спрут-Информ CU Base/2Tb/1U</v>
          </cell>
          <cell r="CK754">
            <v>0</v>
          </cell>
          <cell r="CL754">
            <v>0</v>
          </cell>
          <cell r="CM754" t="str">
            <v/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X754" t="str">
            <v/>
          </cell>
          <cell r="CY754" t="str">
            <v>https://ipmatika.kz/products/sprut-inform-cu-apk/APK-Sprut-Inform-CU-Base-2Tb-1U/</v>
          </cell>
          <cell r="CZ754" t="str">
            <v/>
          </cell>
        </row>
        <row r="755">
          <cell r="CJ755" t="str">
            <v>АПК Спрут-Информ CU Enterprise/2Tb/1U</v>
          </cell>
          <cell r="CK755">
            <v>0</v>
          </cell>
          <cell r="CL755">
            <v>0</v>
          </cell>
          <cell r="CM755" t="str">
            <v/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X755" t="str">
            <v/>
          </cell>
          <cell r="CY755" t="str">
            <v>https://ipmatika.kz/products/sprut-inform-cu-apk/APK-Sprut-Inform-CU-Base-2Tb-1U/</v>
          </cell>
          <cell r="CZ755" t="str">
            <v/>
          </cell>
        </row>
        <row r="756">
          <cell r="CJ756" t="str">
            <v>АПК Спрут-Информ CU Standart/2Tb/2U</v>
          </cell>
          <cell r="CK756">
            <v>0</v>
          </cell>
          <cell r="CL756">
            <v>0</v>
          </cell>
          <cell r="CM756" t="str">
            <v/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X756" t="str">
            <v/>
          </cell>
          <cell r="CY756" t="str">
            <v>https://ipmatika.kz/products/sprut-inform-cu-apk/APK-Sprut-Inform-CU-Base-2Tb-1U/</v>
          </cell>
          <cell r="CZ756" t="str">
            <v/>
          </cell>
        </row>
        <row r="757">
          <cell r="CJ757" t="str">
            <v>АПК Спрут-Информ CU Ultimate/2Tb/2U</v>
          </cell>
          <cell r="CK757">
            <v>0</v>
          </cell>
          <cell r="CL757">
            <v>0</v>
          </cell>
          <cell r="CM757" t="str">
            <v/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X757" t="str">
            <v/>
          </cell>
          <cell r="CY757" t="str">
            <v>https://ipmatika.kz/products/sprut-inform-cu-apk/APK-Sprut-Inform-CU-Base-2Tb-1U/</v>
          </cell>
          <cell r="CZ757" t="str">
            <v/>
          </cell>
        </row>
        <row r="758">
          <cell r="CJ758" t="str">
            <v>Дополнительные аппаратные опции к АПК Спрут-Информ/CU</v>
          </cell>
          <cell r="CK758" t="str">
            <v/>
          </cell>
          <cell r="CL758" t="str">
            <v/>
          </cell>
          <cell r="CM758" t="str">
            <v/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X758" t="str">
            <v/>
          </cell>
          <cell r="CY758" t="str">
            <v/>
          </cell>
          <cell r="CZ758" t="str">
            <v/>
          </cell>
        </row>
        <row r="759">
          <cell r="CJ759" t="str">
            <v>Спрут-Информ CU/GSM-1</v>
          </cell>
          <cell r="CK759">
            <v>0</v>
          </cell>
          <cell r="CL759">
            <v>0</v>
          </cell>
          <cell r="CM759" t="str">
            <v/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X759" t="str">
            <v/>
          </cell>
          <cell r="CY759" t="str">
            <v/>
          </cell>
          <cell r="CZ759" t="str">
            <v/>
          </cell>
        </row>
        <row r="760">
          <cell r="CJ760" t="str">
            <v>Спрут-Информ CU/GSM-2</v>
          </cell>
          <cell r="CK760">
            <v>0</v>
          </cell>
          <cell r="CL760">
            <v>0</v>
          </cell>
          <cell r="CM760" t="str">
            <v/>
          </cell>
          <cell r="CN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  <cell r="CV760">
            <v>0</v>
          </cell>
          <cell r="CW760">
            <v>0</v>
          </cell>
          <cell r="CX760" t="str">
            <v/>
          </cell>
          <cell r="CY760" t="str">
            <v/>
          </cell>
          <cell r="CZ760" t="str">
            <v/>
          </cell>
        </row>
        <row r="761">
          <cell r="CJ761" t="str">
            <v>Спрут-Информ CU/GSM-4</v>
          </cell>
          <cell r="CK761">
            <v>0</v>
          </cell>
          <cell r="CL761">
            <v>0</v>
          </cell>
          <cell r="CM761" t="str">
            <v/>
          </cell>
          <cell r="CN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  <cell r="CV761">
            <v>0</v>
          </cell>
          <cell r="CW761">
            <v>0</v>
          </cell>
          <cell r="CX761" t="str">
            <v/>
          </cell>
          <cell r="CY761" t="str">
            <v/>
          </cell>
          <cell r="CZ761" t="str">
            <v/>
          </cell>
        </row>
        <row r="762">
          <cell r="CJ762" t="str">
            <v>Спрут-Информ CU/GSM-8</v>
          </cell>
          <cell r="CK762">
            <v>0</v>
          </cell>
          <cell r="CL762">
            <v>0</v>
          </cell>
          <cell r="CM762" t="str">
            <v/>
          </cell>
          <cell r="CN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  <cell r="CV762">
            <v>0</v>
          </cell>
          <cell r="CW762">
            <v>0</v>
          </cell>
          <cell r="CX762" t="str">
            <v/>
          </cell>
          <cell r="CY762" t="str">
            <v/>
          </cell>
          <cell r="CZ762" t="str">
            <v/>
          </cell>
        </row>
        <row r="763">
          <cell r="CJ763" t="str">
            <v>Спрут-Информ CU/PWR-RES</v>
          </cell>
          <cell r="CK763">
            <v>0</v>
          </cell>
          <cell r="CL763">
            <v>0</v>
          </cell>
          <cell r="CM763" t="str">
            <v/>
          </cell>
          <cell r="CN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  <cell r="CV763">
            <v>0</v>
          </cell>
          <cell r="CW763">
            <v>0</v>
          </cell>
          <cell r="CX763" t="str">
            <v/>
          </cell>
          <cell r="CY763" t="str">
            <v/>
          </cell>
          <cell r="CZ763" t="str">
            <v/>
          </cell>
        </row>
        <row r="764">
          <cell r="CJ764" t="str">
            <v>Дополнительные программные опции к АПК Спрут-Информ/CU</v>
          </cell>
          <cell r="CK764" t="str">
            <v/>
          </cell>
          <cell r="CL764" t="str">
            <v/>
          </cell>
          <cell r="CM764" t="str">
            <v/>
          </cell>
          <cell r="CN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  <cell r="CV764">
            <v>0</v>
          </cell>
          <cell r="CW764">
            <v>0</v>
          </cell>
          <cell r="CX764" t="str">
            <v/>
          </cell>
          <cell r="CY764" t="str">
            <v/>
          </cell>
          <cell r="CZ764" t="str">
            <v/>
          </cell>
        </row>
        <row r="765">
          <cell r="CJ765" t="str">
            <v>Спрут-Информ CU/HASP-ключ</v>
          </cell>
          <cell r="CK765">
            <v>0</v>
          </cell>
          <cell r="CL765">
            <v>0</v>
          </cell>
          <cell r="CM765" t="str">
            <v/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  <cell r="CV765">
            <v>0</v>
          </cell>
          <cell r="CW765">
            <v>0</v>
          </cell>
          <cell r="CX765" t="str">
            <v/>
          </cell>
          <cell r="CY765" t="str">
            <v/>
          </cell>
          <cell r="CZ765" t="str">
            <v/>
          </cell>
        </row>
        <row r="766">
          <cell r="CJ766" t="str">
            <v>Спрут-Информ CU/IP-1</v>
          </cell>
          <cell r="CK766">
            <v>0</v>
          </cell>
          <cell r="CL766">
            <v>0</v>
          </cell>
          <cell r="CM766" t="str">
            <v/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  <cell r="CV766">
            <v>0</v>
          </cell>
          <cell r="CW766">
            <v>0</v>
          </cell>
          <cell r="CX766" t="str">
            <v/>
          </cell>
          <cell r="CY766" t="str">
            <v/>
          </cell>
          <cell r="CZ766" t="str">
            <v/>
          </cell>
        </row>
        <row r="767">
          <cell r="CJ767" t="str">
            <v>Спрут-Информ CU/IP-10</v>
          </cell>
          <cell r="CK767">
            <v>0</v>
          </cell>
          <cell r="CL767">
            <v>0</v>
          </cell>
          <cell r="CM767" t="str">
            <v/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  <cell r="CV767">
            <v>0</v>
          </cell>
          <cell r="CW767">
            <v>0</v>
          </cell>
          <cell r="CX767" t="str">
            <v/>
          </cell>
          <cell r="CY767" t="str">
            <v/>
          </cell>
          <cell r="CZ767" t="str">
            <v/>
          </cell>
        </row>
        <row r="768">
          <cell r="CJ768" t="str">
            <v>Спрут-Информ CU/IP-100</v>
          </cell>
          <cell r="CK768">
            <v>0</v>
          </cell>
          <cell r="CL768">
            <v>0</v>
          </cell>
          <cell r="CM768" t="str">
            <v/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0</v>
          </cell>
          <cell r="CW768">
            <v>0</v>
          </cell>
          <cell r="CX768" t="str">
            <v/>
          </cell>
          <cell r="CY768" t="str">
            <v/>
          </cell>
          <cell r="CZ768" t="str">
            <v/>
          </cell>
        </row>
        <row r="769">
          <cell r="CJ769" t="str">
            <v>Спрут-Информ CU/IP-30</v>
          </cell>
          <cell r="CK769">
            <v>0</v>
          </cell>
          <cell r="CL769">
            <v>0</v>
          </cell>
          <cell r="CM769" t="str">
            <v/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  <cell r="CV769">
            <v>0</v>
          </cell>
          <cell r="CW769">
            <v>0</v>
          </cell>
          <cell r="CX769" t="str">
            <v/>
          </cell>
          <cell r="CY769" t="str">
            <v/>
          </cell>
          <cell r="CZ769" t="str">
            <v/>
          </cell>
        </row>
        <row r="770">
          <cell r="CJ770" t="str">
            <v>Спрут-Информ CU/IP-5</v>
          </cell>
          <cell r="CK770">
            <v>0</v>
          </cell>
          <cell r="CL770">
            <v>0</v>
          </cell>
          <cell r="CM770" t="str">
            <v/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  <cell r="CV770">
            <v>0</v>
          </cell>
          <cell r="CW770">
            <v>0</v>
          </cell>
          <cell r="CX770" t="str">
            <v/>
          </cell>
          <cell r="CY770" t="str">
            <v/>
          </cell>
          <cell r="CZ770" t="str">
            <v/>
          </cell>
        </row>
        <row r="771">
          <cell r="CJ771" t="str">
            <v>Спрут-Информ CU/IP-60</v>
          </cell>
          <cell r="CK771">
            <v>0</v>
          </cell>
          <cell r="CL771">
            <v>0</v>
          </cell>
          <cell r="CM771" t="str">
            <v/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  <cell r="CV771">
            <v>0</v>
          </cell>
          <cell r="CW771">
            <v>0</v>
          </cell>
          <cell r="CX771" t="str">
            <v/>
          </cell>
          <cell r="CY771" t="str">
            <v/>
          </cell>
          <cell r="CZ771" t="str">
            <v/>
          </cell>
        </row>
        <row r="772">
          <cell r="CJ772" t="str">
            <v>Спрут-Информ CU/IP-80</v>
          </cell>
          <cell r="CK772">
            <v>0</v>
          </cell>
          <cell r="CL772">
            <v>0</v>
          </cell>
          <cell r="CM772" t="str">
            <v/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  <cell r="CV772">
            <v>0</v>
          </cell>
          <cell r="CW772">
            <v>0</v>
          </cell>
          <cell r="CX772" t="str">
            <v/>
          </cell>
          <cell r="CY772" t="str">
            <v/>
          </cell>
          <cell r="CZ772" t="str">
            <v/>
          </cell>
        </row>
        <row r="773">
          <cell r="CJ773" t="str">
            <v>Спрут-Информ CU/IP-ADD-1</v>
          </cell>
          <cell r="CK773" t="str">
            <v/>
          </cell>
          <cell r="CL773" t="str">
            <v/>
          </cell>
          <cell r="CM773" t="str">
            <v/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  <cell r="CV773">
            <v>0</v>
          </cell>
          <cell r="CW773">
            <v>0</v>
          </cell>
          <cell r="CX773" t="str">
            <v/>
          </cell>
          <cell r="CY773" t="str">
            <v/>
          </cell>
          <cell r="CZ773" t="str">
            <v/>
          </cell>
        </row>
        <row r="774">
          <cell r="CJ774" t="str">
            <v>Спрут-Информ CU/TTS</v>
          </cell>
          <cell r="CK774">
            <v>0</v>
          </cell>
          <cell r="CL774">
            <v>0</v>
          </cell>
          <cell r="CM774" t="str">
            <v/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0</v>
          </cell>
          <cell r="CW774">
            <v>0</v>
          </cell>
          <cell r="CX774" t="str">
            <v/>
          </cell>
          <cell r="CY774" t="str">
            <v/>
          </cell>
          <cell r="CZ774" t="str">
            <v/>
          </cell>
        </row>
        <row r="775">
          <cell r="CJ775" t="str">
            <v>Спрут-Информ CU/TTS/M</v>
          </cell>
          <cell r="CK775">
            <v>0</v>
          </cell>
          <cell r="CL775">
            <v>0</v>
          </cell>
          <cell r="CM775" t="str">
            <v/>
          </cell>
          <cell r="CN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  <cell r="CV775">
            <v>0</v>
          </cell>
          <cell r="CW775">
            <v>0</v>
          </cell>
          <cell r="CX775" t="str">
            <v/>
          </cell>
          <cell r="CY775" t="str">
            <v/>
          </cell>
          <cell r="CZ775" t="str">
            <v/>
          </cell>
        </row>
        <row r="776">
          <cell r="CJ776" t="str">
            <v>Спрут-Информ CU/TTS/W</v>
          </cell>
          <cell r="CK776">
            <v>0</v>
          </cell>
          <cell r="CL776">
            <v>0</v>
          </cell>
          <cell r="CM776" t="str">
            <v/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0</v>
          </cell>
          <cell r="CW776">
            <v>0</v>
          </cell>
          <cell r="CX776" t="str">
            <v/>
          </cell>
          <cell r="CY776" t="str">
            <v/>
          </cell>
          <cell r="CZ776" t="str">
            <v/>
          </cell>
        </row>
        <row r="777">
          <cell r="CJ777" t="str">
            <v>Спрут-Информ CU/ГГС-IP4</v>
          </cell>
          <cell r="CK777">
            <v>0</v>
          </cell>
          <cell r="CL777">
            <v>0</v>
          </cell>
          <cell r="CM777" t="str">
            <v/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  <cell r="CV777">
            <v>0</v>
          </cell>
          <cell r="CW777">
            <v>0</v>
          </cell>
          <cell r="CX777" t="str">
            <v/>
          </cell>
          <cell r="CY777" t="str">
            <v/>
          </cell>
          <cell r="CZ777" t="str">
            <v/>
          </cell>
        </row>
        <row r="778">
          <cell r="CJ778" t="str">
            <v>Спрут-Информ CU/ГГС-А4</v>
          </cell>
          <cell r="CK778">
            <v>0</v>
          </cell>
          <cell r="CL778">
            <v>0</v>
          </cell>
          <cell r="CM778" t="str">
            <v/>
          </cell>
          <cell r="CN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  <cell r="CV778">
            <v>0</v>
          </cell>
          <cell r="CW778">
            <v>0</v>
          </cell>
          <cell r="CX778" t="str">
            <v/>
          </cell>
          <cell r="CY778" t="str">
            <v/>
          </cell>
          <cell r="CZ778" t="str">
            <v/>
          </cell>
        </row>
        <row r="779">
          <cell r="CJ779" t="str">
            <v>Мезонины для установки в АПК Спрут-Информ/CU</v>
          </cell>
          <cell r="CK779" t="str">
            <v/>
          </cell>
          <cell r="CL779" t="str">
            <v/>
          </cell>
          <cell r="CM779" t="str">
            <v/>
          </cell>
          <cell r="CN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  <cell r="CV779">
            <v>0</v>
          </cell>
          <cell r="CW779">
            <v>0</v>
          </cell>
          <cell r="CX779" t="str">
            <v/>
          </cell>
          <cell r="CY779" t="str">
            <v/>
          </cell>
          <cell r="CZ779" t="str">
            <v/>
          </cell>
        </row>
        <row r="780">
          <cell r="CJ780" t="str">
            <v>Мезонин 1Е1 (SI CU)</v>
          </cell>
          <cell r="CK780">
            <v>0</v>
          </cell>
          <cell r="CL780">
            <v>0</v>
          </cell>
          <cell r="CM780" t="str">
            <v/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  <cell r="CV780">
            <v>0</v>
          </cell>
          <cell r="CW780">
            <v>0</v>
          </cell>
          <cell r="CX780" t="str">
            <v/>
          </cell>
          <cell r="CY780" t="str">
            <v/>
          </cell>
          <cell r="CZ780" t="str">
            <v/>
          </cell>
        </row>
        <row r="781">
          <cell r="CJ781" t="str">
            <v>Мезонин 2Е1 (SI CU)</v>
          </cell>
          <cell r="CK781">
            <v>0</v>
          </cell>
          <cell r="CL781">
            <v>0</v>
          </cell>
          <cell r="CM781" t="str">
            <v/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  <cell r="CV781">
            <v>0</v>
          </cell>
          <cell r="CW781">
            <v>0</v>
          </cell>
          <cell r="CX781" t="str">
            <v/>
          </cell>
          <cell r="CY781" t="str">
            <v/>
          </cell>
          <cell r="CZ781" t="str">
            <v/>
          </cell>
        </row>
        <row r="782">
          <cell r="CJ782" t="str">
            <v>Мезонин FXOM16 (SI CU)</v>
          </cell>
          <cell r="CK782">
            <v>0</v>
          </cell>
          <cell r="CL782">
            <v>0</v>
          </cell>
          <cell r="CM782" t="str">
            <v/>
          </cell>
          <cell r="CN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  <cell r="CV782">
            <v>0</v>
          </cell>
          <cell r="CW782">
            <v>0</v>
          </cell>
          <cell r="CX782" t="str">
            <v/>
          </cell>
          <cell r="CY782" t="str">
            <v/>
          </cell>
          <cell r="CZ782" t="str">
            <v/>
          </cell>
        </row>
        <row r="783">
          <cell r="CJ783" t="str">
            <v>Мезонин FXOM30 (SI CU)</v>
          </cell>
          <cell r="CK783">
            <v>0</v>
          </cell>
          <cell r="CL783">
            <v>0</v>
          </cell>
          <cell r="CM783" t="str">
            <v/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  <cell r="CV783">
            <v>0</v>
          </cell>
          <cell r="CW783">
            <v>0</v>
          </cell>
          <cell r="CX783" t="str">
            <v/>
          </cell>
          <cell r="CY783" t="str">
            <v/>
          </cell>
          <cell r="CZ783" t="str">
            <v/>
          </cell>
        </row>
        <row r="784">
          <cell r="CJ784" t="str">
            <v>Мезонин FXOM48 (SI CU)</v>
          </cell>
          <cell r="CK784">
            <v>0</v>
          </cell>
          <cell r="CL784">
            <v>0</v>
          </cell>
          <cell r="CM784" t="str">
            <v/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  <cell r="CV784">
            <v>0</v>
          </cell>
          <cell r="CW784">
            <v>0</v>
          </cell>
          <cell r="CX784" t="str">
            <v/>
          </cell>
          <cell r="CY784" t="str">
            <v/>
          </cell>
          <cell r="CZ784" t="str">
            <v/>
          </cell>
        </row>
        <row r="785">
          <cell r="CJ785" t="str">
            <v>Мезонин FXOM60 (SI CU)</v>
          </cell>
          <cell r="CK785">
            <v>0</v>
          </cell>
          <cell r="CL785">
            <v>0</v>
          </cell>
          <cell r="CM785" t="str">
            <v/>
          </cell>
          <cell r="CN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  <cell r="CV785">
            <v>0</v>
          </cell>
          <cell r="CW785">
            <v>0</v>
          </cell>
          <cell r="CX785" t="str">
            <v/>
          </cell>
          <cell r="CY785" t="str">
            <v/>
          </cell>
          <cell r="CZ785" t="str">
            <v/>
          </cell>
        </row>
        <row r="786">
          <cell r="CJ786" t="str">
            <v>Мезонин FXOM8 (SI CU)</v>
          </cell>
          <cell r="CK786">
            <v>0</v>
          </cell>
          <cell r="CL786">
            <v>0</v>
          </cell>
          <cell r="CM786" t="str">
            <v/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  <cell r="CV786">
            <v>0</v>
          </cell>
          <cell r="CW786">
            <v>0</v>
          </cell>
          <cell r="CX786" t="str">
            <v/>
          </cell>
          <cell r="CY786" t="str">
            <v/>
          </cell>
          <cell r="CZ786" t="str">
            <v/>
          </cell>
        </row>
        <row r="787">
          <cell r="CJ787" t="str">
            <v>Спрут-Информ CU</v>
          </cell>
          <cell r="CK787" t="str">
            <v/>
          </cell>
          <cell r="CL787" t="str">
            <v/>
          </cell>
          <cell r="CM787" t="str">
            <v/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  <cell r="CV787">
            <v>0</v>
          </cell>
          <cell r="CW787">
            <v>0</v>
          </cell>
          <cell r="CX787" t="str">
            <v/>
          </cell>
          <cell r="CY787" t="str">
            <v/>
          </cell>
          <cell r="CZ787" t="str">
            <v/>
          </cell>
        </row>
        <row r="788">
          <cell r="CJ788" t="str">
            <v>Спрут-Информ CU/А1</v>
          </cell>
          <cell r="CK788">
            <v>0</v>
          </cell>
          <cell r="CL788">
            <v>0</v>
          </cell>
          <cell r="CM788" t="str">
            <v/>
          </cell>
          <cell r="CN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0</v>
          </cell>
          <cell r="CX788" t="str">
            <v/>
          </cell>
          <cell r="CY788" t="str">
            <v/>
          </cell>
          <cell r="CZ788" t="str">
            <v/>
          </cell>
        </row>
        <row r="789">
          <cell r="CJ789" t="str">
            <v>Спрут-Информ CU/А10</v>
          </cell>
          <cell r="CK789">
            <v>0</v>
          </cell>
          <cell r="CL789">
            <v>0</v>
          </cell>
          <cell r="CM789" t="str">
            <v/>
          </cell>
          <cell r="CN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  <cell r="CV789">
            <v>0</v>
          </cell>
          <cell r="CW789">
            <v>0</v>
          </cell>
          <cell r="CX789" t="str">
            <v/>
          </cell>
          <cell r="CY789" t="str">
            <v/>
          </cell>
          <cell r="CZ789" t="str">
            <v/>
          </cell>
        </row>
        <row r="790">
          <cell r="CJ790" t="str">
            <v>Спрут-Информ CU/А11</v>
          </cell>
          <cell r="CK790">
            <v>0</v>
          </cell>
          <cell r="CL790">
            <v>0</v>
          </cell>
          <cell r="CM790" t="str">
            <v/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  <cell r="CV790">
            <v>0</v>
          </cell>
          <cell r="CW790">
            <v>0</v>
          </cell>
          <cell r="CX790" t="str">
            <v/>
          </cell>
          <cell r="CY790" t="str">
            <v/>
          </cell>
          <cell r="CZ790" t="str">
            <v/>
          </cell>
        </row>
        <row r="791">
          <cell r="CJ791" t="str">
            <v>Спрут-Информ CU/А12</v>
          </cell>
          <cell r="CK791">
            <v>0</v>
          </cell>
          <cell r="CL791">
            <v>0</v>
          </cell>
          <cell r="CM791" t="str">
            <v/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  <cell r="CV791">
            <v>0</v>
          </cell>
          <cell r="CW791">
            <v>0</v>
          </cell>
          <cell r="CX791" t="str">
            <v/>
          </cell>
          <cell r="CY791" t="str">
            <v/>
          </cell>
          <cell r="CZ791" t="str">
            <v/>
          </cell>
        </row>
        <row r="792">
          <cell r="CJ792" t="str">
            <v>Спрут-Информ CU/А13</v>
          </cell>
          <cell r="CK792">
            <v>0</v>
          </cell>
          <cell r="CL792">
            <v>0</v>
          </cell>
          <cell r="CM792" t="str">
            <v/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  <cell r="CV792">
            <v>0</v>
          </cell>
          <cell r="CW792">
            <v>0</v>
          </cell>
          <cell r="CX792" t="str">
            <v/>
          </cell>
          <cell r="CY792" t="str">
            <v/>
          </cell>
          <cell r="CZ792" t="str">
            <v/>
          </cell>
        </row>
        <row r="793">
          <cell r="CJ793" t="str">
            <v>Спрут-Информ CU/А14</v>
          </cell>
          <cell r="CK793">
            <v>0</v>
          </cell>
          <cell r="CL793">
            <v>0</v>
          </cell>
          <cell r="CM793" t="str">
            <v/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  <cell r="CV793">
            <v>0</v>
          </cell>
          <cell r="CW793">
            <v>0</v>
          </cell>
          <cell r="CX793" t="str">
            <v/>
          </cell>
          <cell r="CY793" t="str">
            <v/>
          </cell>
          <cell r="CZ793" t="str">
            <v/>
          </cell>
        </row>
        <row r="794">
          <cell r="CJ794" t="str">
            <v>Спрут-Информ CU/А15</v>
          </cell>
          <cell r="CK794">
            <v>0</v>
          </cell>
          <cell r="CL794">
            <v>0</v>
          </cell>
          <cell r="CM794" t="str">
            <v/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  <cell r="CV794">
            <v>0</v>
          </cell>
          <cell r="CW794">
            <v>0</v>
          </cell>
          <cell r="CX794" t="str">
            <v/>
          </cell>
          <cell r="CY794" t="str">
            <v/>
          </cell>
          <cell r="CZ794" t="str">
            <v/>
          </cell>
        </row>
        <row r="795">
          <cell r="CJ795" t="str">
            <v>Спрут-Информ CU/А16</v>
          </cell>
          <cell r="CK795">
            <v>0</v>
          </cell>
          <cell r="CL795">
            <v>0</v>
          </cell>
          <cell r="CM795" t="str">
            <v/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  <cell r="CV795">
            <v>0</v>
          </cell>
          <cell r="CW795">
            <v>0</v>
          </cell>
          <cell r="CX795" t="str">
            <v/>
          </cell>
          <cell r="CY795" t="str">
            <v/>
          </cell>
          <cell r="CZ795" t="str">
            <v/>
          </cell>
        </row>
        <row r="796">
          <cell r="CJ796" t="str">
            <v>Спрут-Информ CU/А2</v>
          </cell>
          <cell r="CK796">
            <v>0</v>
          </cell>
          <cell r="CL796">
            <v>0</v>
          </cell>
          <cell r="CM796" t="str">
            <v/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  <cell r="CV796">
            <v>0</v>
          </cell>
          <cell r="CW796">
            <v>0</v>
          </cell>
          <cell r="CX796" t="str">
            <v/>
          </cell>
          <cell r="CY796" t="str">
            <v/>
          </cell>
          <cell r="CZ796" t="str">
            <v/>
          </cell>
        </row>
        <row r="797">
          <cell r="CJ797" t="str">
            <v>Спрут-Информ CU/А3</v>
          </cell>
          <cell r="CK797">
            <v>0</v>
          </cell>
          <cell r="CL797">
            <v>0</v>
          </cell>
          <cell r="CM797" t="str">
            <v/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  <cell r="CV797">
            <v>0</v>
          </cell>
          <cell r="CW797">
            <v>0</v>
          </cell>
          <cell r="CX797" t="str">
            <v/>
          </cell>
          <cell r="CY797" t="str">
            <v/>
          </cell>
          <cell r="CZ797" t="str">
            <v/>
          </cell>
        </row>
        <row r="798">
          <cell r="CJ798" t="str">
            <v>Спрут-Информ CU/А4</v>
          </cell>
          <cell r="CK798">
            <v>0</v>
          </cell>
          <cell r="CL798">
            <v>0</v>
          </cell>
          <cell r="CM798" t="str">
            <v/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  <cell r="CV798">
            <v>0</v>
          </cell>
          <cell r="CW798">
            <v>0</v>
          </cell>
          <cell r="CX798" t="str">
            <v/>
          </cell>
          <cell r="CY798" t="str">
            <v/>
          </cell>
          <cell r="CZ798" t="str">
            <v/>
          </cell>
        </row>
        <row r="799">
          <cell r="CJ799" t="str">
            <v>Спрут-Информ CU/А5</v>
          </cell>
          <cell r="CK799">
            <v>0</v>
          </cell>
          <cell r="CL799">
            <v>0</v>
          </cell>
          <cell r="CM799" t="str">
            <v/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  <cell r="CV799">
            <v>0</v>
          </cell>
          <cell r="CW799">
            <v>0</v>
          </cell>
          <cell r="CX799" t="str">
            <v/>
          </cell>
          <cell r="CY799" t="str">
            <v/>
          </cell>
          <cell r="CZ799" t="str">
            <v/>
          </cell>
        </row>
        <row r="800">
          <cell r="CJ800" t="str">
            <v>Спрут-Информ CU/А6</v>
          </cell>
          <cell r="CK800">
            <v>0</v>
          </cell>
          <cell r="CL800">
            <v>0</v>
          </cell>
          <cell r="CM800" t="str">
            <v/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0</v>
          </cell>
          <cell r="CW800">
            <v>0</v>
          </cell>
          <cell r="CX800" t="str">
            <v/>
          </cell>
          <cell r="CY800" t="str">
            <v/>
          </cell>
          <cell r="CZ800" t="str">
            <v/>
          </cell>
        </row>
        <row r="801">
          <cell r="CJ801" t="str">
            <v>Спрут-Информ CU/А7</v>
          </cell>
          <cell r="CK801">
            <v>0</v>
          </cell>
          <cell r="CL801">
            <v>0</v>
          </cell>
          <cell r="CM801" t="str">
            <v/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  <cell r="CV801">
            <v>0</v>
          </cell>
          <cell r="CW801">
            <v>0</v>
          </cell>
          <cell r="CX801" t="str">
            <v/>
          </cell>
          <cell r="CY801" t="str">
            <v/>
          </cell>
          <cell r="CZ801" t="str">
            <v/>
          </cell>
        </row>
        <row r="802">
          <cell r="CJ802" t="str">
            <v>Спрут-Информ CU/А8</v>
          </cell>
          <cell r="CK802">
            <v>0</v>
          </cell>
          <cell r="CL802">
            <v>0</v>
          </cell>
          <cell r="CM802" t="str">
            <v/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  <cell r="CV802">
            <v>0</v>
          </cell>
          <cell r="CW802">
            <v>0</v>
          </cell>
          <cell r="CX802" t="str">
            <v/>
          </cell>
          <cell r="CY802" t="str">
            <v/>
          </cell>
          <cell r="CZ802" t="str">
            <v/>
          </cell>
        </row>
        <row r="803">
          <cell r="CJ803" t="str">
            <v>Спрут-Информ CU/А9</v>
          </cell>
          <cell r="CK803">
            <v>0</v>
          </cell>
          <cell r="CL803">
            <v>0</v>
          </cell>
          <cell r="CM803" t="str">
            <v/>
          </cell>
          <cell r="CN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  <cell r="CV803">
            <v>0</v>
          </cell>
          <cell r="CW803">
            <v>0</v>
          </cell>
          <cell r="CX803" t="str">
            <v/>
          </cell>
          <cell r="CY803" t="str">
            <v/>
          </cell>
          <cell r="CZ803" t="str">
            <v/>
          </cell>
        </row>
        <row r="804">
          <cell r="CJ804" t="str">
            <v>Спецноменклатура</v>
          </cell>
          <cell r="CK804" t="str">
            <v/>
          </cell>
          <cell r="CL804" t="str">
            <v/>
          </cell>
          <cell r="CM804" t="str">
            <v/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  <cell r="CV804">
            <v>0</v>
          </cell>
          <cell r="CW804">
            <v>0</v>
          </cell>
          <cell r="CX804" t="str">
            <v/>
          </cell>
          <cell r="CY804" t="str">
            <v/>
          </cell>
          <cell r="CZ804" t="str">
            <v/>
          </cell>
        </row>
        <row r="805">
          <cell r="CJ805" t="str">
            <v>Спрут SR 4000 Ultimate С/ FXOM32/ SIP- 30IP/ HDD 2</v>
          </cell>
          <cell r="CK805" t="str">
            <v/>
          </cell>
          <cell r="CL805" t="str">
            <v/>
          </cell>
          <cell r="CM805" t="str">
            <v/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  <cell r="CV805">
            <v>0</v>
          </cell>
          <cell r="CW805">
            <v>0</v>
          </cell>
          <cell r="CX805" t="str">
            <v/>
          </cell>
          <cell r="CY805" t="str">
            <v/>
          </cell>
          <cell r="CZ805" t="str">
            <v/>
          </cell>
        </row>
        <row r="806">
          <cell r="CJ806" t="str">
            <v>Аксессуары</v>
          </cell>
          <cell r="CK806">
            <v>0</v>
          </cell>
          <cell r="CL806">
            <v>0</v>
          </cell>
          <cell r="CM806" t="str">
            <v/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  <cell r="CV806">
            <v>0</v>
          </cell>
          <cell r="CW806">
            <v>0</v>
          </cell>
          <cell r="CX806" t="str">
            <v/>
          </cell>
          <cell r="CY806" t="str">
            <v/>
          </cell>
          <cell r="CZ806" t="str">
            <v/>
          </cell>
        </row>
        <row r="807">
          <cell r="CJ807" t="str">
            <v>CS-01</v>
          </cell>
          <cell r="CK807">
            <v>6600</v>
          </cell>
          <cell r="CL807" t="str">
            <v/>
          </cell>
          <cell r="CM807" t="str">
            <v/>
          </cell>
          <cell r="CN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 t="str">
            <v>50+</v>
          </cell>
          <cell r="CV807">
            <v>0</v>
          </cell>
          <cell r="CW807">
            <v>0</v>
          </cell>
          <cell r="CX807" t="str">
            <v/>
          </cell>
          <cell r="CY807" t="str">
            <v/>
          </cell>
          <cell r="CZ807" t="str">
            <v/>
          </cell>
        </row>
        <row r="808">
          <cell r="CJ808" t="str">
            <v>Y12VCD1A</v>
          </cell>
          <cell r="CK808">
            <v>8250</v>
          </cell>
          <cell r="CL808" t="str">
            <v/>
          </cell>
          <cell r="CM808" t="str">
            <v/>
          </cell>
          <cell r="CN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2</v>
          </cell>
          <cell r="CV808">
            <v>0</v>
          </cell>
          <cell r="CW808">
            <v>0</v>
          </cell>
          <cell r="CX808" t="str">
            <v/>
          </cell>
          <cell r="CY808" t="str">
            <v/>
          </cell>
          <cell r="CZ808" t="str">
            <v/>
          </cell>
        </row>
        <row r="809">
          <cell r="CJ809" t="str">
            <v>Видеоконференция</v>
          </cell>
          <cell r="CK809" t="str">
            <v/>
          </cell>
          <cell r="CL809" t="str">
            <v/>
          </cell>
          <cell r="CM809" t="str">
            <v/>
          </cell>
          <cell r="CN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  <cell r="CV809">
            <v>0</v>
          </cell>
          <cell r="CW809">
            <v>0</v>
          </cell>
          <cell r="CX809" t="str">
            <v/>
          </cell>
          <cell r="CY809" t="str">
            <v/>
          </cell>
          <cell r="CZ809" t="str">
            <v/>
          </cell>
        </row>
        <row r="810">
          <cell r="CJ810" t="str">
            <v>USB-видеокамеры и BYOD решения</v>
          </cell>
          <cell r="CK810" t="str">
            <v/>
          </cell>
          <cell r="CL810" t="str">
            <v/>
          </cell>
          <cell r="CM810" t="str">
            <v/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0</v>
          </cell>
          <cell r="CX810" t="str">
            <v/>
          </cell>
          <cell r="CY810" t="str">
            <v/>
          </cell>
          <cell r="CZ810" t="str">
            <v/>
          </cell>
        </row>
        <row r="811">
          <cell r="CJ811" t="str">
            <v>SmartVision 40</v>
          </cell>
          <cell r="CK811">
            <v>862400</v>
          </cell>
          <cell r="CL811">
            <v>750288</v>
          </cell>
          <cell r="CM811">
            <v>-13</v>
          </cell>
          <cell r="CN811">
            <v>0</v>
          </cell>
          <cell r="CO811">
            <v>0</v>
          </cell>
          <cell r="CP811">
            <v>10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  <cell r="CV811">
            <v>49</v>
          </cell>
          <cell r="CW811">
            <v>1</v>
          </cell>
          <cell r="CX811" t="str">
            <v>http://ipmatika.ru/upload/iblock/2aa/u4gp0u4o92m7ft5hf2vcpasnpcyc6hi3/SmartVision%2B40-1.jpg</v>
          </cell>
          <cell r="CY811" t="str">
            <v>https://ipmatika.kz/products/usb-videokamery-i-byod-resheniya/yealink-smv-40/</v>
          </cell>
          <cell r="CZ811" t="str">
            <v>EOL</v>
          </cell>
        </row>
        <row r="812">
          <cell r="CJ812" t="str">
            <v>SmartVision 60</v>
          </cell>
          <cell r="CK812">
            <v>2126300</v>
          </cell>
          <cell r="CL812">
            <v>1658514</v>
          </cell>
          <cell r="CM812">
            <v>-22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6</v>
          </cell>
          <cell r="CV812">
            <v>0</v>
          </cell>
          <cell r="CW812">
            <v>0</v>
          </cell>
          <cell r="CX812" t="str">
            <v/>
          </cell>
          <cell r="CY812" t="str">
            <v>https://www.ipmatika.kz/products/terminaly-vks-microsoft-room/yealink-smartvision-60/</v>
          </cell>
          <cell r="CZ812" t="str">
            <v>EOL</v>
          </cell>
        </row>
        <row r="813">
          <cell r="CJ813" t="str">
            <v>UVC20</v>
          </cell>
          <cell r="CK813">
            <v>76450</v>
          </cell>
          <cell r="CL813">
            <v>58102</v>
          </cell>
          <cell r="CM813">
            <v>-24</v>
          </cell>
          <cell r="CN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4</v>
          </cell>
          <cell r="CV813">
            <v>37</v>
          </cell>
          <cell r="CW813">
            <v>0</v>
          </cell>
          <cell r="CX813" t="str">
            <v>http://ipmatika.ru/upload/iblock/8f0/UVC20.jpg</v>
          </cell>
          <cell r="CY813" t="str">
            <v>https://ipmatika.kz/products/usb-videokamery-i-byod-resheniya/yealink-uvc20/</v>
          </cell>
          <cell r="CZ813" t="str">
            <v/>
          </cell>
        </row>
        <row r="814">
          <cell r="CJ814" t="str">
            <v>UVC34</v>
          </cell>
          <cell r="CK814">
            <v>440000</v>
          </cell>
          <cell r="CL814">
            <v>338800</v>
          </cell>
          <cell r="CM814">
            <v>-23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  <cell r="CV814">
            <v>0</v>
          </cell>
          <cell r="CW814">
            <v>0</v>
          </cell>
          <cell r="CX814" t="str">
            <v>http://ipmatika.ru/upload/iblock/451/UVC34.jpg</v>
          </cell>
          <cell r="CY814" t="str">
            <v>https://ipmatika.kz/products/usb-videokamery-i-byod-resheniya/yealink-uvc34/</v>
          </cell>
          <cell r="CZ814" t="str">
            <v>EOL</v>
          </cell>
        </row>
        <row r="815">
          <cell r="CJ815" t="str">
            <v>UVC40 E2</v>
          </cell>
          <cell r="CK815">
            <v>531850</v>
          </cell>
          <cell r="CL815">
            <v>420161.50000000006</v>
          </cell>
          <cell r="CM815">
            <v>-20.999999999999986</v>
          </cell>
          <cell r="CN815">
            <v>0</v>
          </cell>
          <cell r="CO815">
            <v>0</v>
          </cell>
          <cell r="CP815">
            <v>0</v>
          </cell>
          <cell r="CQ815">
            <v>1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  <cell r="CV815">
            <v>29</v>
          </cell>
          <cell r="CW815">
            <v>0</v>
          </cell>
          <cell r="CX815" t="str">
            <v>http://ipmatika.ru/upload/iblock/b1b/gdafqp76k0si8hog4ufszemfwefxt9l7/UVC401.jpg</v>
          </cell>
          <cell r="CY815" t="str">
            <v>https://ipmatika.kz/products/usb-videokamery-i-byod-resheniya/yealink-uvc40-e2/</v>
          </cell>
          <cell r="CZ815" t="str">
            <v/>
          </cell>
        </row>
        <row r="816">
          <cell r="CJ816" t="str">
            <v>UVC44</v>
          </cell>
          <cell r="CK816">
            <v>862400</v>
          </cell>
          <cell r="CL816">
            <v>750288</v>
          </cell>
          <cell r="CM816">
            <v>-13</v>
          </cell>
          <cell r="CN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  <cell r="CV816">
            <v>2</v>
          </cell>
          <cell r="CW816">
            <v>0</v>
          </cell>
          <cell r="CX816" t="str">
            <v>http://ipmatika.ru/upload/iblock/709/rjl14f2sy22zk9kl71fkmx09537zjj30/UVC44_1.jpg</v>
          </cell>
          <cell r="CY816" t="str">
            <v>https://ipmatika.kz/products/usb-videokamery-i-byod-resheniya/yealink-uvc44/</v>
          </cell>
          <cell r="CZ816" t="str">
            <v>NEW</v>
          </cell>
        </row>
        <row r="817">
          <cell r="CJ817" t="str">
            <v>UVC84</v>
          </cell>
          <cell r="CK817">
            <v>936340</v>
          </cell>
          <cell r="CL817">
            <v>842701.5</v>
          </cell>
          <cell r="CM817">
            <v>-10.000480594655784</v>
          </cell>
          <cell r="CN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22</v>
          </cell>
          <cell r="CV817">
            <v>41</v>
          </cell>
          <cell r="CW817">
            <v>0</v>
          </cell>
          <cell r="CX817" t="str">
            <v>http://ipmatika.ru/upload/iblock/d98/erpxtytrqrvj4jtkvy7treryovksqczz/UVC84.jpg</v>
          </cell>
          <cell r="CY817" t="str">
            <v>https://ipmatika.kz/products/usb-videokamery-i-byod-resheniya/yealink-uvc84/</v>
          </cell>
          <cell r="CZ817" t="str">
            <v>EOL</v>
          </cell>
        </row>
        <row r="818">
          <cell r="CJ818" t="str">
            <v>UVC84-BYOD-050</v>
          </cell>
          <cell r="CK818">
            <v>1086250</v>
          </cell>
          <cell r="CL818" t="str">
            <v/>
          </cell>
          <cell r="CM818" t="str">
            <v/>
          </cell>
          <cell r="CN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  <cell r="CV818">
            <v>0</v>
          </cell>
          <cell r="CW818">
            <v>1</v>
          </cell>
          <cell r="CX818" t="str">
            <v/>
          </cell>
          <cell r="CY818" t="str">
            <v>https://ipmatika.kz/products/usb-videokamery-i-byod-resheniya/yealink-uvc84-byod-050/</v>
          </cell>
          <cell r="CZ818" t="str">
            <v>EOL</v>
          </cell>
        </row>
        <row r="819">
          <cell r="CJ819" t="str">
            <v>UVC85</v>
          </cell>
          <cell r="CK819">
            <v>877250</v>
          </cell>
          <cell r="CL819">
            <v>636900</v>
          </cell>
          <cell r="CM819">
            <v>-27.398119122257057</v>
          </cell>
          <cell r="CN819">
            <v>11</v>
          </cell>
          <cell r="CO819">
            <v>0</v>
          </cell>
          <cell r="CP819">
            <v>0</v>
          </cell>
          <cell r="CQ819">
            <v>1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  <cell r="CV819">
            <v>7</v>
          </cell>
          <cell r="CW819" t="str">
            <v>50+</v>
          </cell>
          <cell r="CX819" t="str">
            <v>http://ipmatika.ru/upload/iblock/216/7952v19vxbu50ob7g5rfyyy7o1cuyqn6/UVC85_1.png</v>
          </cell>
          <cell r="CY819" t="str">
            <v>https://ipmatika.kz/products/usb-videokamery-i-byod-resheniya/yealink-uvc85/</v>
          </cell>
          <cell r="CZ819" t="str">
            <v/>
          </cell>
        </row>
        <row r="820">
          <cell r="CJ820" t="str">
            <v>UVC85-BYOD-200</v>
          </cell>
          <cell r="CK820">
            <v>1258640</v>
          </cell>
          <cell r="CL820">
            <v>881044.99999999942</v>
          </cell>
          <cell r="CM820">
            <v>-30.000238352507509</v>
          </cell>
          <cell r="CN820">
            <v>2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12</v>
          </cell>
          <cell r="CV820">
            <v>5</v>
          </cell>
          <cell r="CW820">
            <v>0</v>
          </cell>
          <cell r="CX820" t="str">
            <v>http://ipmatika.ru/upload/iblock/ee5/5rz72afvkbq1kp0vbxkje8ne585cql6m/UVC85-BYOD-200.jpg</v>
          </cell>
          <cell r="CY820" t="str">
            <v>https://www.ipmatika.kz/products/usb-videokamery-i-byod-resheniya/yealink-uvc85-byod-200/</v>
          </cell>
          <cell r="CZ820" t="str">
            <v/>
          </cell>
        </row>
        <row r="821">
          <cell r="CJ821" t="str">
            <v>UVC86</v>
          </cell>
          <cell r="CK821">
            <v>1582860</v>
          </cell>
          <cell r="CL821">
            <v>1123830</v>
          </cell>
          <cell r="CM821">
            <v>-29.000037906068755</v>
          </cell>
          <cell r="CN821">
            <v>7</v>
          </cell>
          <cell r="CO821">
            <v>0</v>
          </cell>
          <cell r="CP821">
            <v>4</v>
          </cell>
          <cell r="CQ821">
            <v>2</v>
          </cell>
          <cell r="CR821">
            <v>0</v>
          </cell>
          <cell r="CS821">
            <v>0</v>
          </cell>
          <cell r="CT821">
            <v>0</v>
          </cell>
          <cell r="CU821">
            <v>2</v>
          </cell>
          <cell r="CV821">
            <v>36</v>
          </cell>
          <cell r="CW821">
            <v>0</v>
          </cell>
          <cell r="CX821" t="str">
            <v>http://ipmatika.ru/upload/iblock/2d0/UVC86%201.jpg</v>
          </cell>
          <cell r="CY821" t="str">
            <v>https://ipmatika.kz/products/usb-videokamery-i-byod-resheniya/yealink-uvc86/</v>
          </cell>
          <cell r="CZ821" t="str">
            <v>EOL</v>
          </cell>
        </row>
        <row r="822">
          <cell r="CJ822" t="str">
            <v>UVC86-VCS Edition</v>
          </cell>
          <cell r="CK822">
            <v>1958550</v>
          </cell>
          <cell r="CL822">
            <v>1344200</v>
          </cell>
          <cell r="CM822">
            <v>-31.36759337264813</v>
          </cell>
          <cell r="CN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  <cell r="CV822">
            <v>2</v>
          </cell>
          <cell r="CW822">
            <v>23</v>
          </cell>
          <cell r="CX822" t="str">
            <v>http://ipmatika.ru/upload/iblock/076/s1gzyvfjbnlh73bz3sigdcmb0fzsrvtd/UVC86-1.jpg</v>
          </cell>
          <cell r="CY822" t="str">
            <v>https://ipmatika.kz/products/usb-videokamery-i-byod-resheniya/yealink-pvt86/</v>
          </cell>
          <cell r="CZ822" t="str">
            <v/>
          </cell>
        </row>
        <row r="823">
          <cell r="CJ823" t="str">
            <v>Аксессуары для терминалов ВКС</v>
          </cell>
          <cell r="CK823" t="str">
            <v/>
          </cell>
          <cell r="CL823" t="str">
            <v/>
          </cell>
          <cell r="CM823" t="str">
            <v/>
          </cell>
          <cell r="CN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  <cell r="CV823">
            <v>0</v>
          </cell>
          <cell r="CW823">
            <v>0</v>
          </cell>
          <cell r="CX823" t="str">
            <v/>
          </cell>
          <cell r="CY823" t="str">
            <v/>
          </cell>
          <cell r="CZ823" t="str">
            <v/>
          </cell>
        </row>
        <row r="824">
          <cell r="CJ824" t="str">
            <v>AVhub</v>
          </cell>
          <cell r="CK824">
            <v>1257850</v>
          </cell>
          <cell r="CL824">
            <v>943387.5</v>
          </cell>
          <cell r="CM824">
            <v>-25</v>
          </cell>
          <cell r="CN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1</v>
          </cell>
          <cell r="CS824">
            <v>0</v>
          </cell>
          <cell r="CT824">
            <v>0</v>
          </cell>
          <cell r="CU824">
            <v>3</v>
          </cell>
          <cell r="CV824">
            <v>1</v>
          </cell>
          <cell r="CW824">
            <v>10</v>
          </cell>
          <cell r="CX824" t="str">
            <v>http://ipmatika.ru/upload/iblock/ff8/AVhub2.jpg</v>
          </cell>
          <cell r="CY824" t="str">
            <v>https://ipmatika.kz/products/vcs-accessories/yealink-avhub/</v>
          </cell>
          <cell r="CZ824" t="str">
            <v/>
          </cell>
        </row>
        <row r="825">
          <cell r="CJ825" t="str">
            <v>BYOD-BOX</v>
          </cell>
          <cell r="CK825">
            <v>108350</v>
          </cell>
          <cell r="CL825">
            <v>79095.5</v>
          </cell>
          <cell r="CM825">
            <v>-27</v>
          </cell>
          <cell r="CN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 t="str">
            <v>50+</v>
          </cell>
          <cell r="CV825">
            <v>14</v>
          </cell>
          <cell r="CW825">
            <v>0</v>
          </cell>
          <cell r="CX825" t="str">
            <v>http://ipmatika.ru/upload/iblock/08d/BYOD%201.jpg</v>
          </cell>
          <cell r="CY825" t="str">
            <v>https://ipmatika.kz/products/vcs-accessories/yealink-byod-box/</v>
          </cell>
          <cell r="CZ825" t="str">
            <v/>
          </cell>
        </row>
        <row r="826">
          <cell r="CJ826" t="str">
            <v>Camera Lens Privacy Cover for VC500</v>
          </cell>
          <cell r="CK826">
            <v>2200</v>
          </cell>
          <cell r="CL826">
            <v>1144</v>
          </cell>
          <cell r="CM826">
            <v>-48</v>
          </cell>
          <cell r="CN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10</v>
          </cell>
          <cell r="CV826">
            <v>0</v>
          </cell>
          <cell r="CW826">
            <v>0</v>
          </cell>
          <cell r="CX826" t="str">
            <v>http://ipmatika.ru/upload/iblock/af2/closed.jpg</v>
          </cell>
          <cell r="CY826" t="str">
            <v>https://ipmatika.kz/products/vcs-accessories/yealink-camera-lens-privacy-cover-for-vc500/</v>
          </cell>
          <cell r="CZ826" t="str">
            <v/>
          </cell>
        </row>
        <row r="827">
          <cell r="CJ827" t="str">
            <v>Camera Lens Privacy Cover for VC800</v>
          </cell>
          <cell r="CK827">
            <v>2750</v>
          </cell>
          <cell r="CL827">
            <v>1716</v>
          </cell>
          <cell r="CM827">
            <v>-37.6</v>
          </cell>
          <cell r="CN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16</v>
          </cell>
          <cell r="CV827">
            <v>0</v>
          </cell>
          <cell r="CW827">
            <v>0</v>
          </cell>
          <cell r="CX827" t="str">
            <v>http://ipmatika.ru/upload/iblock/fa7/closed.jpg</v>
          </cell>
          <cell r="CY827" t="str">
            <v>https://ipmatika.kz/products/vcs-accessories/yealink-camera-lens-privacy-cover-for-vc800/</v>
          </cell>
          <cell r="CZ827" t="str">
            <v/>
          </cell>
        </row>
        <row r="828">
          <cell r="CJ828" t="str">
            <v>CTP18</v>
          </cell>
          <cell r="CK828">
            <v>377300</v>
          </cell>
          <cell r="CL828">
            <v>286446.15999999997</v>
          </cell>
          <cell r="CM828">
            <v>-24.080000000000013</v>
          </cell>
          <cell r="CN828">
            <v>1</v>
          </cell>
          <cell r="CO828">
            <v>0</v>
          </cell>
          <cell r="CP828">
            <v>0</v>
          </cell>
          <cell r="CQ828">
            <v>1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  <cell r="CV828" t="str">
            <v>50+</v>
          </cell>
          <cell r="CW828">
            <v>0</v>
          </cell>
          <cell r="CX828" t="str">
            <v>http://ipmatika.ru/upload/iblock/0d2/t5eo8i0znuhtmqd5cwp09f52028fica2/CTP18-VCS.jpg</v>
          </cell>
          <cell r="CY828" t="str">
            <v>https://ipmatika.kz/products/vcs-accessories/yealink-ctp18/</v>
          </cell>
          <cell r="CZ828" t="str">
            <v/>
          </cell>
        </row>
        <row r="829">
          <cell r="CJ829" t="str">
            <v>CTP18 no MS&amp;ZR</v>
          </cell>
          <cell r="CK829">
            <v>377300</v>
          </cell>
          <cell r="CL829" t="str">
            <v/>
          </cell>
          <cell r="CM829" t="str">
            <v/>
          </cell>
          <cell r="CN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1</v>
          </cell>
          <cell r="CV829">
            <v>0</v>
          </cell>
          <cell r="CW829">
            <v>0</v>
          </cell>
          <cell r="CX829" t="str">
            <v/>
          </cell>
          <cell r="CY829" t="str">
            <v>https://ipmatika.kz/products/vcs-accessories/yealink-ctp18/</v>
          </cell>
          <cell r="CZ829" t="str">
            <v>EOL</v>
          </cell>
        </row>
        <row r="830">
          <cell r="CJ830" t="str">
            <v>PA-1650-90</v>
          </cell>
          <cell r="CK830">
            <v>7700</v>
          </cell>
          <cell r="CL830" t="str">
            <v/>
          </cell>
          <cell r="CM830" t="str">
            <v/>
          </cell>
          <cell r="CN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1</v>
          </cell>
          <cell r="CV830">
            <v>1</v>
          </cell>
          <cell r="CW830">
            <v>0</v>
          </cell>
          <cell r="CX830" t="str">
            <v/>
          </cell>
          <cell r="CY830" t="str">
            <v>https://ipmatika.kz/products/vcs-accessories/lite-on-pa-1650-90/</v>
          </cell>
          <cell r="CZ830" t="str">
            <v>EOL</v>
          </cell>
        </row>
        <row r="831">
          <cell r="CJ831" t="str">
            <v>MTouch</v>
          </cell>
          <cell r="CK831">
            <v>712800</v>
          </cell>
          <cell r="CL831" t="str">
            <v/>
          </cell>
          <cell r="CM831" t="str">
            <v/>
          </cell>
          <cell r="CN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1</v>
          </cell>
          <cell r="CV831">
            <v>0</v>
          </cell>
          <cell r="CW831">
            <v>0</v>
          </cell>
          <cell r="CX831" t="str">
            <v>http://ipmatika.ru/upload/iblock/9d4/Mtouch02.jpg</v>
          </cell>
          <cell r="CY831" t="str">
            <v>https://ipmatika.kz/products/vcs-accessories/yealink-mtouch/</v>
          </cell>
          <cell r="CZ831" t="str">
            <v>EOL</v>
          </cell>
        </row>
        <row r="832">
          <cell r="CJ832" t="str">
            <v>MTP30</v>
          </cell>
          <cell r="CK832">
            <v>908050</v>
          </cell>
          <cell r="CL832">
            <v>689391.56</v>
          </cell>
          <cell r="CM832">
            <v>-24.08</v>
          </cell>
          <cell r="CN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  <cell r="CV832">
            <v>21</v>
          </cell>
          <cell r="CW832">
            <v>3</v>
          </cell>
          <cell r="CX832" t="str">
            <v>http://ipmatika.ru/upload/iblock/e3c/bplhq7ui3k0c4fijxjssupnitr1v9fkw/MTouch%20Plus-1.jpg</v>
          </cell>
          <cell r="CY832" t="str">
            <v>https://ipmatika.kz/products/vcs-accessories/yealink-mt%F030/</v>
          </cell>
          <cell r="CZ832" t="str">
            <v/>
          </cell>
        </row>
        <row r="833">
          <cell r="CJ833" t="str">
            <v>MVC-BYOD-Extender</v>
          </cell>
          <cell r="CK833">
            <v>279950</v>
          </cell>
          <cell r="CL833">
            <v>212538.03999999998</v>
          </cell>
          <cell r="CM833">
            <v>-24.080000000000013</v>
          </cell>
          <cell r="CN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  <cell r="CV833">
            <v>0</v>
          </cell>
          <cell r="CW833">
            <v>0</v>
          </cell>
          <cell r="CX833" t="str">
            <v/>
          </cell>
          <cell r="CY833" t="str">
            <v>https://ipmatika.kz/products/vcs-accessories/yealink-mvc-byod-extender/</v>
          </cell>
          <cell r="CZ833" t="str">
            <v>EOL</v>
          </cell>
        </row>
        <row r="834">
          <cell r="CJ834" t="str">
            <v>PTC25</v>
          </cell>
          <cell r="CK834">
            <v>584650</v>
          </cell>
          <cell r="CL834">
            <v>438487.5</v>
          </cell>
          <cell r="CM834">
            <v>-25</v>
          </cell>
          <cell r="CN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44</v>
          </cell>
          <cell r="CV834">
            <v>18</v>
          </cell>
          <cell r="CW834">
            <v>0</v>
          </cell>
          <cell r="CX834" t="str">
            <v>http://ipmatika.ru/upload/iblock/58b/uius1pukmsrcb37eo572iicoyo0692aa/PTC25_1.png</v>
          </cell>
          <cell r="CY834" t="str">
            <v>https://www.ipmatika.kz/products/vcs-accessories/yealink-ctp25/</v>
          </cell>
          <cell r="CZ834" t="str">
            <v/>
          </cell>
        </row>
        <row r="835">
          <cell r="CJ835" t="str">
            <v>RCH40 E2</v>
          </cell>
          <cell r="CK835">
            <v>125950</v>
          </cell>
          <cell r="CL835">
            <v>95621.239999999991</v>
          </cell>
          <cell r="CM835">
            <v>-24.08</v>
          </cell>
          <cell r="CN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1</v>
          </cell>
          <cell r="CV835">
            <v>22</v>
          </cell>
          <cell r="CW835" t="str">
            <v>50+</v>
          </cell>
          <cell r="CX835" t="str">
            <v>http://ipmatika.ru/upload/iblock/f43/at3tn1qff30zxh2whf41p8ahcfjz415c/RCH40_01.jpg</v>
          </cell>
          <cell r="CY835" t="str">
            <v>https://ipmatika.kz/products/vcs-accessories/yealink-rch40/</v>
          </cell>
          <cell r="CZ835" t="str">
            <v/>
          </cell>
        </row>
        <row r="836">
          <cell r="CJ836" t="str">
            <v>USB2CAT5E-EXT</v>
          </cell>
          <cell r="CK836">
            <v>154000</v>
          </cell>
          <cell r="CL836">
            <v>116916.80000000002</v>
          </cell>
          <cell r="CM836">
            <v>-24.079999999999984</v>
          </cell>
          <cell r="CN836">
            <v>0</v>
          </cell>
          <cell r="CO836">
            <v>1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 t="str">
            <v>50+</v>
          </cell>
          <cell r="CV836">
            <v>6</v>
          </cell>
          <cell r="CW836">
            <v>0</v>
          </cell>
          <cell r="CX836" t="str">
            <v>http://ipmatika.ru/upload/iblock/611/t3gl7sf2vn2r52p5c6gske4ih36oquz5/USB2CAT5E-EXT-USB.jpg</v>
          </cell>
          <cell r="CY836" t="str">
            <v>https://ipmatika.kz/products/vcs-accessories/yealink-usb2cat5e-ext/</v>
          </cell>
          <cell r="CZ836" t="str">
            <v/>
          </cell>
        </row>
        <row r="837">
          <cell r="CJ837" t="str">
            <v>VCC22</v>
          </cell>
          <cell r="CK837">
            <v>658000</v>
          </cell>
          <cell r="CL837">
            <v>501630</v>
          </cell>
          <cell r="CM837">
            <v>-23.764437689969611</v>
          </cell>
          <cell r="CN837">
            <v>2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1</v>
          </cell>
          <cell r="CV837">
            <v>0</v>
          </cell>
          <cell r="CW837">
            <v>0</v>
          </cell>
          <cell r="CX837" t="str">
            <v/>
          </cell>
          <cell r="CY837" t="str">
            <v>https://ipmatika.kz/products/vcs-accessories/yealink-vcc22/</v>
          </cell>
          <cell r="CZ837" t="str">
            <v>EOL</v>
          </cell>
        </row>
        <row r="838">
          <cell r="CJ838" t="str">
            <v>VCH51 Package</v>
          </cell>
          <cell r="CK838">
            <v>209550</v>
          </cell>
          <cell r="CL838">
            <v>159090.36000000002</v>
          </cell>
          <cell r="CM838">
            <v>-24.079999999999984</v>
          </cell>
          <cell r="CN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  <cell r="CV838">
            <v>31</v>
          </cell>
          <cell r="CW838" t="str">
            <v>50+</v>
          </cell>
          <cell r="CX838" t="str">
            <v>http://ipmatika.ru/upload/iblock/a13/VCH51-ag27491fyu38754l.jpg</v>
          </cell>
          <cell r="CY838" t="str">
            <v>https://ipmatika.kz/products/vcs-accessories/yealink-vch51-package/</v>
          </cell>
          <cell r="CZ838" t="str">
            <v/>
          </cell>
        </row>
        <row r="839">
          <cell r="CJ839" t="str">
            <v>VCH51 Pro Package</v>
          </cell>
          <cell r="CK839">
            <v>209550</v>
          </cell>
          <cell r="CL839">
            <v>159090.36000000002</v>
          </cell>
          <cell r="CM839">
            <v>-24.079999999999984</v>
          </cell>
          <cell r="CN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  <cell r="CV839">
            <v>0</v>
          </cell>
          <cell r="CW839">
            <v>0</v>
          </cell>
          <cell r="CX839" t="str">
            <v/>
          </cell>
          <cell r="CY839" t="str">
            <v>https://ipmatika.kz/products/vcs-accessories/yealink-vch51-package/</v>
          </cell>
          <cell r="CZ839" t="str">
            <v>NEW</v>
          </cell>
        </row>
        <row r="840">
          <cell r="CJ840" t="str">
            <v>WPP20</v>
          </cell>
          <cell r="CK840">
            <v>148500</v>
          </cell>
          <cell r="CL840" t="str">
            <v/>
          </cell>
          <cell r="CM840" t="str">
            <v/>
          </cell>
          <cell r="CN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  <cell r="CV840">
            <v>0</v>
          </cell>
          <cell r="CW840">
            <v>0</v>
          </cell>
          <cell r="CX840" t="str">
            <v>http://ipmatika.ru/upload/iblock/8a2/WPP20.jpg</v>
          </cell>
          <cell r="CY840" t="str">
            <v>https://ipmatika.kz/products/vcs-accessories/yealink-wpp20/</v>
          </cell>
          <cell r="CZ840" t="str">
            <v>EOL</v>
          </cell>
        </row>
        <row r="841">
          <cell r="CJ841" t="str">
            <v>WPP30</v>
          </cell>
          <cell r="CK841">
            <v>279950</v>
          </cell>
          <cell r="CL841">
            <v>209962.5</v>
          </cell>
          <cell r="CM841">
            <v>-25</v>
          </cell>
          <cell r="CN841">
            <v>5</v>
          </cell>
          <cell r="CO841">
            <v>0</v>
          </cell>
          <cell r="CP841">
            <v>0</v>
          </cell>
          <cell r="CQ841">
            <v>1</v>
          </cell>
          <cell r="CR841">
            <v>1</v>
          </cell>
          <cell r="CS841">
            <v>0</v>
          </cell>
          <cell r="CT841">
            <v>0</v>
          </cell>
          <cell r="CU841" t="str">
            <v>50+</v>
          </cell>
          <cell r="CV841" t="str">
            <v>50+</v>
          </cell>
          <cell r="CW841" t="str">
            <v>50+</v>
          </cell>
          <cell r="CX841" t="str">
            <v>http://ipmatika.ru/upload/iblock/dfd/WPP30_4_2.jpg</v>
          </cell>
          <cell r="CY841" t="str">
            <v>https://ipmatika.kz/products/vcs-accessories/yealink-wpp30/</v>
          </cell>
          <cell r="CZ841" t="str">
            <v/>
          </cell>
        </row>
        <row r="842">
          <cell r="CJ842" t="str">
            <v>PSU-48V/0.7A</v>
          </cell>
          <cell r="CK842">
            <v>27500</v>
          </cell>
          <cell r="CL842">
            <v>19448</v>
          </cell>
          <cell r="CM842">
            <v>-29.28</v>
          </cell>
          <cell r="CN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13</v>
          </cell>
          <cell r="CV842">
            <v>0</v>
          </cell>
          <cell r="CW842">
            <v>0</v>
          </cell>
          <cell r="CX842" t="str">
            <v/>
          </cell>
          <cell r="CY842" t="str">
            <v>https://ipmatika.kz/products/vcs-accessories/yealink-ylps480700c/</v>
          </cell>
          <cell r="CZ842" t="str">
            <v/>
          </cell>
        </row>
        <row r="843">
          <cell r="CJ843" t="str">
            <v>PSU-48V/2A-AC(1.8M)/DC6.5(2M)</v>
          </cell>
          <cell r="CK843">
            <v>49500</v>
          </cell>
          <cell r="CL843">
            <v>36036</v>
          </cell>
          <cell r="CM843">
            <v>-27.200000000000003</v>
          </cell>
          <cell r="CN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1</v>
          </cell>
          <cell r="CV843">
            <v>0</v>
          </cell>
          <cell r="CW843">
            <v>0</v>
          </cell>
          <cell r="CX843" t="str">
            <v/>
          </cell>
          <cell r="CY843" t="str">
            <v>https://ipmatika.kz/products/vcs-accessories/yealink-ylps482000c/</v>
          </cell>
          <cell r="CZ843" t="str">
            <v/>
          </cell>
        </row>
        <row r="844">
          <cell r="CJ844" t="str">
            <v>YPS20</v>
          </cell>
          <cell r="CK844">
            <v>396550</v>
          </cell>
          <cell r="CL844" t="str">
            <v/>
          </cell>
          <cell r="CM844" t="str">
            <v/>
          </cell>
          <cell r="CN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  <cell r="CV844">
            <v>0</v>
          </cell>
          <cell r="CW844">
            <v>0</v>
          </cell>
          <cell r="CX844" t="str">
            <v/>
          </cell>
          <cell r="CY844" t="str">
            <v/>
          </cell>
          <cell r="CZ844" t="str">
            <v>NEW</v>
          </cell>
        </row>
        <row r="845">
          <cell r="CJ845" t="str">
            <v>VCR11 Remote Control</v>
          </cell>
          <cell r="CK845">
            <v>69850</v>
          </cell>
          <cell r="CL845">
            <v>50908</v>
          </cell>
          <cell r="CM845">
            <v>-27.118110236220474</v>
          </cell>
          <cell r="CN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  <cell r="CV845">
            <v>0</v>
          </cell>
          <cell r="CW845">
            <v>3</v>
          </cell>
          <cell r="CX845" t="str">
            <v/>
          </cell>
          <cell r="CY845" t="str">
            <v>https://ipmatika.kz/products/vcs-accessories/yealink-vcr11/</v>
          </cell>
          <cell r="CZ845" t="str">
            <v/>
          </cell>
        </row>
        <row r="846">
          <cell r="CJ846" t="str">
            <v>VCR20</v>
          </cell>
          <cell r="CK846">
            <v>73700</v>
          </cell>
          <cell r="CL846">
            <v>53768</v>
          </cell>
          <cell r="CM846">
            <v>-27.044776119402982</v>
          </cell>
          <cell r="CN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23</v>
          </cell>
          <cell r="CV846">
            <v>0</v>
          </cell>
          <cell r="CW846">
            <v>0</v>
          </cell>
          <cell r="CX846" t="str">
            <v>http://ipmatika.ru/upload/iblock/eaa/VCR20.jpg</v>
          </cell>
          <cell r="CY846" t="str">
            <v>https://ipmatika.kz/products/vcs-accessories/yealink-vcr20/</v>
          </cell>
          <cell r="CZ846" t="str">
            <v/>
          </cell>
        </row>
        <row r="847">
          <cell r="CJ847" t="str">
            <v>VCA70</v>
          </cell>
          <cell r="CK847">
            <v>161700</v>
          </cell>
          <cell r="CL847" t="str">
            <v/>
          </cell>
          <cell r="CM847" t="str">
            <v/>
          </cell>
          <cell r="CN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1</v>
          </cell>
          <cell r="CV847">
            <v>0</v>
          </cell>
          <cell r="CW847">
            <v>0</v>
          </cell>
          <cell r="CX847" t="str">
            <v/>
          </cell>
          <cell r="CY847" t="str">
            <v>https://ipmatika.kz/products/vcs-accessories/yealink-vca70/</v>
          </cell>
          <cell r="CZ847" t="str">
            <v>EOL</v>
          </cell>
        </row>
        <row r="848">
          <cell r="CJ848" t="str">
            <v>VCB20</v>
          </cell>
          <cell r="CK848">
            <v>70950</v>
          </cell>
          <cell r="CL848" t="str">
            <v/>
          </cell>
          <cell r="CM848" t="str">
            <v/>
          </cell>
          <cell r="CN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3</v>
          </cell>
          <cell r="CV848">
            <v>0</v>
          </cell>
          <cell r="CW848">
            <v>0</v>
          </cell>
          <cell r="CX848" t="str">
            <v/>
          </cell>
          <cell r="CY848" t="str">
            <v>https://ipmatika.kz/products/vcs-accessories/yealink-vcb20/</v>
          </cell>
          <cell r="CZ848" t="str">
            <v>EOL</v>
          </cell>
        </row>
        <row r="849">
          <cell r="CJ849" t="str">
            <v>Аудиоустройства для переговорных</v>
          </cell>
          <cell r="CK849" t="str">
            <v/>
          </cell>
          <cell r="CL849" t="str">
            <v/>
          </cell>
          <cell r="CM849" t="str">
            <v/>
          </cell>
          <cell r="CN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  <cell r="CV849">
            <v>0</v>
          </cell>
          <cell r="CW849">
            <v>0</v>
          </cell>
          <cell r="CX849" t="str">
            <v/>
          </cell>
          <cell r="CY849" t="str">
            <v/>
          </cell>
          <cell r="CZ849" t="str">
            <v/>
          </cell>
        </row>
        <row r="850">
          <cell r="CJ850" t="str">
            <v>AP08</v>
          </cell>
          <cell r="CK850">
            <v>1586200</v>
          </cell>
          <cell r="CL850" t="str">
            <v/>
          </cell>
          <cell r="CM850" t="str">
            <v/>
          </cell>
          <cell r="CN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16</v>
          </cell>
          <cell r="CV850">
            <v>5</v>
          </cell>
          <cell r="CW850">
            <v>0</v>
          </cell>
          <cell r="CX850" t="str">
            <v/>
          </cell>
          <cell r="CY850" t="str">
            <v>https://ipmatika.kz/products/audioperiferiya/yealink-ap08-dsp/</v>
          </cell>
          <cell r="CZ850" t="str">
            <v/>
          </cell>
        </row>
        <row r="851">
          <cell r="CJ851" t="str">
            <v>CM20</v>
          </cell>
          <cell r="CK851">
            <v>682550</v>
          </cell>
          <cell r="CL851">
            <v>525563.5</v>
          </cell>
          <cell r="CM851">
            <v>-23</v>
          </cell>
          <cell r="CN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9</v>
          </cell>
          <cell r="CV851">
            <v>16</v>
          </cell>
          <cell r="CW851">
            <v>0</v>
          </cell>
          <cell r="CX851" t="str">
            <v>http://ipmatika.ru/upload/iblock/1fd/a22hgfl9qrbsssjuey12jn4tygx95j3e/CM20_01.jpg</v>
          </cell>
          <cell r="CY851" t="str">
            <v>https://ipmatika.kz/products/audioperiferiya/yealink-cm20/</v>
          </cell>
          <cell r="CZ851" t="str">
            <v/>
          </cell>
        </row>
        <row r="852">
          <cell r="CJ852" t="str">
            <v>CM50</v>
          </cell>
          <cell r="CK852">
            <v>3271950</v>
          </cell>
          <cell r="CL852" t="str">
            <v/>
          </cell>
          <cell r="CM852" t="str">
            <v/>
          </cell>
          <cell r="CN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19</v>
          </cell>
          <cell r="CV852">
            <v>6</v>
          </cell>
          <cell r="CW852">
            <v>0</v>
          </cell>
          <cell r="CX852" t="str">
            <v>http://ipmatika.ru/upload/iblock/804/m7i6heo6cq4vfev7i6ebyx4sz7ew24lk/CM50-m1.jpg</v>
          </cell>
          <cell r="CY852" t="str">
            <v>https://ipmatika.kz/products/audioperiferiya/yealink-cm50/</v>
          </cell>
          <cell r="CZ852" t="str">
            <v/>
          </cell>
        </row>
        <row r="853">
          <cell r="CJ853" t="str">
            <v>CP50</v>
          </cell>
          <cell r="CK853">
            <v>365200</v>
          </cell>
          <cell r="CL853">
            <v>262944</v>
          </cell>
          <cell r="CM853">
            <v>-28</v>
          </cell>
          <cell r="CN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1</v>
          </cell>
          <cell r="CV853">
            <v>2</v>
          </cell>
          <cell r="CW853">
            <v>30</v>
          </cell>
          <cell r="CX853" t="str">
            <v>http://ipmatika.ru/upload/iblock/10f/tnk3ggagq2gmau1lcqol4qmh3c9y5j07/CP50.jpg</v>
          </cell>
          <cell r="CY853" t="str">
            <v>https://ipmatika.kz/products/audioperiferiya/yealink-cp50/</v>
          </cell>
          <cell r="CZ853" t="str">
            <v/>
          </cell>
        </row>
        <row r="854">
          <cell r="CJ854" t="str">
            <v>CPE40</v>
          </cell>
          <cell r="CK854">
            <v>219450</v>
          </cell>
          <cell r="CL854">
            <v>158003.99999999997</v>
          </cell>
          <cell r="CM854">
            <v>-28.000000000000014</v>
          </cell>
          <cell r="CN854">
            <v>1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0</v>
          </cell>
          <cell r="CW854">
            <v>40</v>
          </cell>
          <cell r="CX854" t="str">
            <v>http://ipmatika.ru/upload/iblock/4b9/kh7zs70ir23beumye60cgq4se1dzhf0i/CPE40.jpg</v>
          </cell>
          <cell r="CY854" t="str">
            <v>https://www.ipmatika.kz/products/audioperiferiya/yealink-cpe40/</v>
          </cell>
          <cell r="CZ854" t="str">
            <v/>
          </cell>
        </row>
        <row r="855">
          <cell r="CJ855" t="str">
            <v>CPE95</v>
          </cell>
          <cell r="CK855">
            <v>77000</v>
          </cell>
          <cell r="CL855">
            <v>58520</v>
          </cell>
          <cell r="CM855">
            <v>-24</v>
          </cell>
          <cell r="CN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 t="str">
            <v>50+</v>
          </cell>
          <cell r="CV855">
            <v>5</v>
          </cell>
          <cell r="CW855">
            <v>0</v>
          </cell>
          <cell r="CX855" t="str">
            <v>http://ipmatika.ru/upload/iblock/cf9/qfqcnpe878aq2v36wqiw6f0zrx49sq7e/CPE95_01.jpg</v>
          </cell>
          <cell r="CY855" t="str">
            <v>https://ipmatika.kz/products/audioperiferiya/yealink-cpe95/</v>
          </cell>
          <cell r="CZ855" t="str">
            <v/>
          </cell>
        </row>
        <row r="856">
          <cell r="CJ856" t="str">
            <v>CS10</v>
          </cell>
          <cell r="CK856">
            <v>279950</v>
          </cell>
          <cell r="CL856">
            <v>209962.5</v>
          </cell>
          <cell r="CM856">
            <v>-25</v>
          </cell>
          <cell r="CN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12</v>
          </cell>
          <cell r="CV856">
            <v>13</v>
          </cell>
          <cell r="CW856">
            <v>0</v>
          </cell>
          <cell r="CX856" t="str">
            <v>http://ipmatika.ru/upload/iblock/007/g1x7qbu3gcw78d8gub2rsv2u5lqms8ac/CS10_1.jpg</v>
          </cell>
          <cell r="CY856" t="str">
            <v>https://ipmatika.kz/products/audioperiferiya/yealink-cs10/</v>
          </cell>
          <cell r="CZ856" t="str">
            <v/>
          </cell>
        </row>
        <row r="857">
          <cell r="CJ857" t="str">
            <v>CS10-D</v>
          </cell>
          <cell r="CK857">
            <v>515350</v>
          </cell>
          <cell r="CL857" t="str">
            <v/>
          </cell>
          <cell r="CM857" t="str">
            <v/>
          </cell>
          <cell r="CN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40</v>
          </cell>
          <cell r="CW857">
            <v>0</v>
          </cell>
          <cell r="CX857" t="str">
            <v>http://ipmatika.ru/upload/iblock/1e2/1uu0mgntzr4peeiak5e4k3ocy5334trw/1.jpg</v>
          </cell>
          <cell r="CY857" t="str">
            <v>https://ipmatika.kz/products/audioperiferiya/yealink-cs10-d/</v>
          </cell>
          <cell r="CZ857" t="str">
            <v/>
          </cell>
        </row>
        <row r="858">
          <cell r="CJ858" t="str">
            <v>MSpeaker II Black</v>
          </cell>
          <cell r="CK858">
            <v>205150</v>
          </cell>
          <cell r="CL858">
            <v>147707.20720720722</v>
          </cell>
          <cell r="CM858">
            <v>-28.000386445426656</v>
          </cell>
          <cell r="CN858">
            <v>17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  <cell r="CV858">
            <v>5</v>
          </cell>
          <cell r="CW858" t="str">
            <v>50+</v>
          </cell>
          <cell r="CX858" t="str">
            <v/>
          </cell>
          <cell r="CY858" t="str">
            <v>https://ipmatika.kz/products/audioperiferiya/yealink-mspeaker-ii/</v>
          </cell>
          <cell r="CZ858" t="str">
            <v/>
          </cell>
        </row>
        <row r="859">
          <cell r="CJ859" t="str">
            <v>MSpeaker Pro</v>
          </cell>
          <cell r="CK859">
            <v>279950</v>
          </cell>
          <cell r="CL859">
            <v>209962.5</v>
          </cell>
          <cell r="CM859">
            <v>-25</v>
          </cell>
          <cell r="CN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16</v>
          </cell>
          <cell r="CV859">
            <v>2</v>
          </cell>
          <cell r="CW859">
            <v>0</v>
          </cell>
          <cell r="CX859" t="str">
            <v>http://ipmatika.ru/upload/iblock/360/zqxp0mhzlxzkklxn7pk97xvcim1fb9cx/MSpeaker_05.jpg</v>
          </cell>
          <cell r="CY859" t="str">
            <v>https://ipmatika.kz/products/audioperiferiya/yealink-mspeaker-pro/</v>
          </cell>
          <cell r="CZ859" t="str">
            <v>NEW</v>
          </cell>
        </row>
        <row r="860">
          <cell r="CJ860" t="str">
            <v>VCM35</v>
          </cell>
          <cell r="CK860">
            <v>205150</v>
          </cell>
          <cell r="CL860">
            <v>147707.20720720722</v>
          </cell>
          <cell r="CM860">
            <v>-28.000386445426656</v>
          </cell>
          <cell r="CN860">
            <v>16</v>
          </cell>
          <cell r="CO860">
            <v>0</v>
          </cell>
          <cell r="CP860">
            <v>0</v>
          </cell>
          <cell r="CQ860">
            <v>0</v>
          </cell>
          <cell r="CR860">
            <v>2</v>
          </cell>
          <cell r="CS860">
            <v>0</v>
          </cell>
          <cell r="CT860">
            <v>0</v>
          </cell>
          <cell r="CU860" t="str">
            <v>50+</v>
          </cell>
          <cell r="CV860" t="str">
            <v>50+</v>
          </cell>
          <cell r="CW860">
            <v>0</v>
          </cell>
          <cell r="CX860" t="str">
            <v>http://ipmatika.ru/upload/iblock/46a/9e8y2z0pyyujfenjcglwsjhwh2gt9ec2/VCM35.jpg</v>
          </cell>
          <cell r="CY860" t="str">
            <v>https://ipmatika.kz/products/audioperiferiya/yealink-vcm35/</v>
          </cell>
          <cell r="CZ860" t="str">
            <v/>
          </cell>
        </row>
        <row r="861">
          <cell r="CJ861" t="str">
            <v>VCM36-W Package</v>
          </cell>
          <cell r="CK861">
            <v>212300</v>
          </cell>
          <cell r="CL861">
            <v>152860.36036036038</v>
          </cell>
          <cell r="CM861">
            <v>-27.997946132661141</v>
          </cell>
          <cell r="CN861">
            <v>22</v>
          </cell>
          <cell r="CO861">
            <v>0</v>
          </cell>
          <cell r="CP861">
            <v>20</v>
          </cell>
          <cell r="CQ861">
            <v>0</v>
          </cell>
          <cell r="CR861">
            <v>1</v>
          </cell>
          <cell r="CS861">
            <v>0</v>
          </cell>
          <cell r="CT861">
            <v>0</v>
          </cell>
          <cell r="CU861">
            <v>0</v>
          </cell>
          <cell r="CV861">
            <v>12</v>
          </cell>
          <cell r="CW861" t="str">
            <v>50+</v>
          </cell>
          <cell r="CX861" t="str">
            <v>http://ipmatika.ru/upload/iblock/8dd/vzxtx9p2gcot6jfvnp201k0a3te0hy1r/VCM36_05.jpg</v>
          </cell>
          <cell r="CY861" t="str">
            <v>https://ipmatika.kz/products/audioperiferiya/yealink-vcm36/</v>
          </cell>
          <cell r="CZ861" t="str">
            <v/>
          </cell>
        </row>
        <row r="862">
          <cell r="CJ862" t="str">
            <v>CPW90 Package</v>
          </cell>
          <cell r="CK862">
            <v>185900</v>
          </cell>
          <cell r="CL862" t="str">
            <v/>
          </cell>
          <cell r="CM862" t="str">
            <v/>
          </cell>
          <cell r="CN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0</v>
          </cell>
          <cell r="CX862" t="str">
            <v/>
          </cell>
          <cell r="CY862" t="str">
            <v>https://ipmatika.kz/products/audioperiferiya/yealink-cpw90-dd10/</v>
          </cell>
          <cell r="CZ862" t="str">
            <v>EOL</v>
          </cell>
        </row>
        <row r="863">
          <cell r="CJ863" t="str">
            <v>Лицензии ВКС</v>
          </cell>
          <cell r="CK863" t="str">
            <v/>
          </cell>
          <cell r="CL863" t="str">
            <v/>
          </cell>
          <cell r="CM863" t="str">
            <v/>
          </cell>
          <cell r="CN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  <cell r="CV863">
            <v>0</v>
          </cell>
          <cell r="CW863">
            <v>0</v>
          </cell>
          <cell r="CX863" t="str">
            <v/>
          </cell>
          <cell r="CY863" t="str">
            <v/>
          </cell>
          <cell r="CZ863" t="str">
            <v/>
          </cell>
        </row>
        <row r="864">
          <cell r="CJ864" t="str">
            <v>Yealink Meeting Server</v>
          </cell>
          <cell r="CK864" t="str">
            <v/>
          </cell>
          <cell r="CL864" t="str">
            <v/>
          </cell>
          <cell r="CM864" t="str">
            <v/>
          </cell>
          <cell r="CN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  <cell r="CV864">
            <v>0</v>
          </cell>
          <cell r="CW864">
            <v>0</v>
          </cell>
          <cell r="CX864" t="str">
            <v/>
          </cell>
          <cell r="CY864" t="str">
            <v/>
          </cell>
          <cell r="CZ864" t="str">
            <v/>
          </cell>
        </row>
        <row r="865">
          <cell r="CJ865" t="str">
            <v>UC meeting - 100 licenses for webinar</v>
          </cell>
          <cell r="CK865">
            <v>11268170</v>
          </cell>
          <cell r="CL865">
            <v>9578190</v>
          </cell>
          <cell r="CM865">
            <v>-14.997821296625801</v>
          </cell>
          <cell r="CN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0</v>
          </cell>
          <cell r="CX865" t="str">
            <v/>
          </cell>
          <cell r="CY865" t="str">
            <v/>
          </cell>
          <cell r="CZ865" t="str">
            <v/>
          </cell>
        </row>
        <row r="866">
          <cell r="CJ866" t="str">
            <v>UC meeting - 150 licenses for webinar</v>
          </cell>
          <cell r="CK866">
            <v>16298130</v>
          </cell>
          <cell r="CL866">
            <v>13853360</v>
          </cell>
          <cell r="CM866">
            <v>-15.000309851498301</v>
          </cell>
          <cell r="CN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  <cell r="CV866">
            <v>0</v>
          </cell>
          <cell r="CW866">
            <v>0</v>
          </cell>
          <cell r="CX866" t="str">
            <v/>
          </cell>
          <cell r="CY866" t="str">
            <v/>
          </cell>
          <cell r="CZ866" t="str">
            <v/>
          </cell>
        </row>
        <row r="867">
          <cell r="CJ867" t="str">
            <v>UC meeting - 200 licenses for webinar</v>
          </cell>
          <cell r="CK867">
            <v>20121530</v>
          </cell>
          <cell r="CL867">
            <v>17103440</v>
          </cell>
          <cell r="CM867">
            <v>-14.999306712759918</v>
          </cell>
          <cell r="CN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0</v>
          </cell>
          <cell r="CX867" t="str">
            <v/>
          </cell>
          <cell r="CY867" t="str">
            <v/>
          </cell>
          <cell r="CZ867" t="str">
            <v/>
          </cell>
        </row>
        <row r="868">
          <cell r="CJ868" t="str">
            <v>UC meeting - 300 licenses for webinar</v>
          </cell>
          <cell r="CK868">
            <v>30182010</v>
          </cell>
          <cell r="CL868">
            <v>25654880</v>
          </cell>
          <cell r="CM868">
            <v>-14.999431780719704</v>
          </cell>
          <cell r="CN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  <cell r="CV868">
            <v>0</v>
          </cell>
          <cell r="CW868">
            <v>0</v>
          </cell>
          <cell r="CX868" t="str">
            <v/>
          </cell>
          <cell r="CY868" t="str">
            <v/>
          </cell>
          <cell r="CZ868" t="str">
            <v/>
          </cell>
        </row>
        <row r="869">
          <cell r="CJ869" t="str">
            <v>UC meeting - 4K record license</v>
          </cell>
          <cell r="CK869">
            <v>8048060</v>
          </cell>
          <cell r="CL869">
            <v>6840930</v>
          </cell>
          <cell r="CM869">
            <v>-14.999018396980148</v>
          </cell>
          <cell r="CN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0</v>
          </cell>
          <cell r="CX869" t="str">
            <v/>
          </cell>
          <cell r="CY869" t="str">
            <v/>
          </cell>
          <cell r="CZ869" t="str">
            <v/>
          </cell>
        </row>
        <row r="870">
          <cell r="CJ870" t="str">
            <v>UC meeting - 4K video license</v>
          </cell>
          <cell r="CK870">
            <v>8048060</v>
          </cell>
          <cell r="CL870">
            <v>6840930</v>
          </cell>
          <cell r="CM870">
            <v>-14.999018396980148</v>
          </cell>
          <cell r="CN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0</v>
          </cell>
          <cell r="CX870" t="str">
            <v/>
          </cell>
          <cell r="CY870" t="str">
            <v/>
          </cell>
          <cell r="CZ870" t="str">
            <v/>
          </cell>
        </row>
        <row r="871">
          <cell r="CJ871" t="str">
            <v>UC meeting - 50 licenses for webinar</v>
          </cell>
          <cell r="CK871">
            <v>5835270</v>
          </cell>
          <cell r="CL871">
            <v>4960040</v>
          </cell>
          <cell r="CM871">
            <v>-14.998963201359999</v>
          </cell>
          <cell r="CN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0</v>
          </cell>
          <cell r="CX871" t="str">
            <v/>
          </cell>
          <cell r="CY871" t="str">
            <v/>
          </cell>
          <cell r="CZ871" t="str">
            <v/>
          </cell>
        </row>
        <row r="872">
          <cell r="CJ872" t="str">
            <v>UC meeting - 500 licenses for webinar</v>
          </cell>
          <cell r="CK872">
            <v>46279230</v>
          </cell>
          <cell r="CL872">
            <v>39337290</v>
          </cell>
          <cell r="CM872">
            <v>-15.000119924207894</v>
          </cell>
          <cell r="CN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  <cell r="CX872" t="str">
            <v/>
          </cell>
          <cell r="CY872" t="str">
            <v/>
          </cell>
          <cell r="CZ872" t="str">
            <v/>
          </cell>
        </row>
        <row r="873">
          <cell r="CJ873" t="str">
            <v>UC meeting - API license</v>
          </cell>
          <cell r="CK873">
            <v>4024310</v>
          </cell>
          <cell r="CL873">
            <v>3420470</v>
          </cell>
          <cell r="CM873">
            <v>-15.00480827769232</v>
          </cell>
          <cell r="CN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  <cell r="CV873">
            <v>0</v>
          </cell>
          <cell r="CW873">
            <v>0</v>
          </cell>
          <cell r="CX873" t="str">
            <v/>
          </cell>
          <cell r="CY873" t="str">
            <v/>
          </cell>
          <cell r="CZ873" t="str">
            <v/>
          </cell>
        </row>
        <row r="874">
          <cell r="CJ874" t="str">
            <v>UC meeting - HD license</v>
          </cell>
          <cell r="CK874">
            <v>10060490</v>
          </cell>
          <cell r="CL874">
            <v>8551440</v>
          </cell>
          <cell r="CM874">
            <v>-14.999766412967958</v>
          </cell>
          <cell r="CN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  <cell r="CV874">
            <v>0</v>
          </cell>
          <cell r="CW874">
            <v>0</v>
          </cell>
          <cell r="CX874" t="str">
            <v/>
          </cell>
          <cell r="CY874" t="str">
            <v/>
          </cell>
          <cell r="CZ874" t="str">
            <v/>
          </cell>
        </row>
        <row r="875">
          <cell r="CJ875" t="str">
            <v>UC meeting - Live license</v>
          </cell>
          <cell r="CK875">
            <v>10060490</v>
          </cell>
          <cell r="CL875">
            <v>8551440</v>
          </cell>
          <cell r="CM875">
            <v>-14.999766412967958</v>
          </cell>
          <cell r="CN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0</v>
          </cell>
          <cell r="CX875" t="str">
            <v/>
          </cell>
          <cell r="CY875" t="str">
            <v/>
          </cell>
          <cell r="CZ875" t="str">
            <v/>
          </cell>
        </row>
        <row r="876">
          <cell r="CJ876" t="str">
            <v>UC meeting - Meeting rooms management license</v>
          </cell>
          <cell r="CK876">
            <v>201470</v>
          </cell>
          <cell r="CL876">
            <v>171500</v>
          </cell>
          <cell r="CM876">
            <v>-14.875663870551449</v>
          </cell>
          <cell r="CN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0</v>
          </cell>
          <cell r="CX876" t="str">
            <v/>
          </cell>
          <cell r="CY876" t="str">
            <v/>
          </cell>
          <cell r="CZ876" t="str">
            <v/>
          </cell>
        </row>
        <row r="877">
          <cell r="CJ877" t="str">
            <v>UC meeting - Monitoring license</v>
          </cell>
          <cell r="CK877">
            <v>804750</v>
          </cell>
          <cell r="CL877">
            <v>684320</v>
          </cell>
          <cell r="CM877">
            <v>-14.964895930413178</v>
          </cell>
          <cell r="CN877">
            <v>0</v>
          </cell>
          <cell r="CO877">
            <v>0</v>
          </cell>
          <cell r="CP877">
            <v>0</v>
          </cell>
          <cell r="CQ877">
            <v>0</v>
          </cell>
          <cell r="CR877">
            <v>0</v>
          </cell>
          <cell r="CS877">
            <v>0</v>
          </cell>
          <cell r="CT877">
            <v>0</v>
          </cell>
          <cell r="CU877">
            <v>0</v>
          </cell>
          <cell r="CV877">
            <v>0</v>
          </cell>
          <cell r="CW877">
            <v>0</v>
          </cell>
          <cell r="CX877" t="str">
            <v/>
          </cell>
          <cell r="CY877" t="str">
            <v/>
          </cell>
          <cell r="CZ877" t="str">
            <v/>
          </cell>
        </row>
        <row r="878">
          <cell r="CJ878" t="str">
            <v>UC meeting - Record license</v>
          </cell>
          <cell r="CK878">
            <v>1207130</v>
          </cell>
          <cell r="CL878">
            <v>1026200</v>
          </cell>
          <cell r="CM878">
            <v>-14.988443663897016</v>
          </cell>
          <cell r="CN878">
            <v>0</v>
          </cell>
          <cell r="CO878">
            <v>0</v>
          </cell>
          <cell r="CP878">
            <v>0</v>
          </cell>
          <cell r="CQ878">
            <v>0</v>
          </cell>
          <cell r="CR878">
            <v>0</v>
          </cell>
          <cell r="CS878">
            <v>0</v>
          </cell>
          <cell r="CT878">
            <v>0</v>
          </cell>
          <cell r="CU878">
            <v>0</v>
          </cell>
          <cell r="CV878">
            <v>0</v>
          </cell>
          <cell r="CW878">
            <v>0</v>
          </cell>
          <cell r="CX878" t="str">
            <v/>
          </cell>
          <cell r="CY878" t="str">
            <v/>
          </cell>
          <cell r="CZ878" t="str">
            <v/>
          </cell>
        </row>
        <row r="879">
          <cell r="CJ879" t="str">
            <v>UC meeting - SIP registration license</v>
          </cell>
          <cell r="CK879">
            <v>11100</v>
          </cell>
          <cell r="CL879">
            <v>9440</v>
          </cell>
          <cell r="CM879">
            <v>-14.954954954954957</v>
          </cell>
          <cell r="CN879">
            <v>0</v>
          </cell>
          <cell r="CO879">
            <v>0</v>
          </cell>
          <cell r="CP879">
            <v>0</v>
          </cell>
          <cell r="CQ879">
            <v>0</v>
          </cell>
          <cell r="CR879">
            <v>0</v>
          </cell>
          <cell r="CS879">
            <v>0</v>
          </cell>
          <cell r="CT879">
            <v>0</v>
          </cell>
          <cell r="CU879">
            <v>0</v>
          </cell>
          <cell r="CV879">
            <v>0</v>
          </cell>
          <cell r="CW879">
            <v>0</v>
          </cell>
          <cell r="CX879" t="str">
            <v/>
          </cell>
          <cell r="CY879" t="str">
            <v/>
          </cell>
          <cell r="CZ879" t="str">
            <v/>
          </cell>
        </row>
        <row r="880">
          <cell r="CJ880" t="str">
            <v>UC meeting - SIP/H.323 license</v>
          </cell>
          <cell r="CK880">
            <v>804750</v>
          </cell>
          <cell r="CL880">
            <v>684320</v>
          </cell>
          <cell r="CM880">
            <v>-14.964895930413178</v>
          </cell>
          <cell r="CN880">
            <v>0</v>
          </cell>
          <cell r="CO880">
            <v>0</v>
          </cell>
          <cell r="CP880">
            <v>0</v>
          </cell>
          <cell r="CQ880">
            <v>0</v>
          </cell>
          <cell r="CR880">
            <v>0</v>
          </cell>
          <cell r="CS880">
            <v>0</v>
          </cell>
          <cell r="CT880">
            <v>0</v>
          </cell>
          <cell r="CU880">
            <v>0</v>
          </cell>
          <cell r="CV880">
            <v>0</v>
          </cell>
          <cell r="CW880">
            <v>0</v>
          </cell>
          <cell r="CX880" t="str">
            <v/>
          </cell>
          <cell r="CY880" t="str">
            <v/>
          </cell>
          <cell r="CZ880" t="str">
            <v/>
          </cell>
        </row>
        <row r="881">
          <cell r="CJ881" t="str">
            <v>UC meeting - Video license</v>
          </cell>
          <cell r="CK881">
            <v>402380</v>
          </cell>
          <cell r="CL881">
            <v>341880</v>
          </cell>
          <cell r="CM881">
            <v>-15.035538545653367</v>
          </cell>
          <cell r="CN881">
            <v>0</v>
          </cell>
          <cell r="CO881">
            <v>0</v>
          </cell>
          <cell r="CP881">
            <v>0</v>
          </cell>
          <cell r="CQ881">
            <v>0</v>
          </cell>
          <cell r="CR881">
            <v>0</v>
          </cell>
          <cell r="CS881">
            <v>0</v>
          </cell>
          <cell r="CT881">
            <v>0</v>
          </cell>
          <cell r="CU881">
            <v>0</v>
          </cell>
          <cell r="CV881">
            <v>0</v>
          </cell>
          <cell r="CW881">
            <v>0</v>
          </cell>
          <cell r="CX881" t="str">
            <v/>
          </cell>
          <cell r="CY881" t="str">
            <v/>
          </cell>
          <cell r="CZ881" t="str">
            <v/>
          </cell>
        </row>
        <row r="882">
          <cell r="CJ882" t="str">
            <v>Терминальные лицензии</v>
          </cell>
          <cell r="CK882" t="str">
            <v/>
          </cell>
          <cell r="CL882" t="str">
            <v/>
          </cell>
          <cell r="CM882" t="str">
            <v/>
          </cell>
          <cell r="CN882">
            <v>0</v>
          </cell>
          <cell r="CO882">
            <v>0</v>
          </cell>
          <cell r="CP882">
            <v>0</v>
          </cell>
          <cell r="CQ882">
            <v>0</v>
          </cell>
          <cell r="CR882">
            <v>0</v>
          </cell>
          <cell r="CS882">
            <v>0</v>
          </cell>
          <cell r="CT882">
            <v>0</v>
          </cell>
          <cell r="CU882">
            <v>0</v>
          </cell>
          <cell r="CV882">
            <v>0</v>
          </cell>
          <cell r="CW882">
            <v>0</v>
          </cell>
          <cell r="CX882" t="str">
            <v/>
          </cell>
          <cell r="CY882" t="str">
            <v/>
          </cell>
          <cell r="CZ882" t="str">
            <v/>
          </cell>
        </row>
        <row r="883">
          <cell r="CJ883" t="str">
            <v>VC800-16-site-License</v>
          </cell>
          <cell r="CK883">
            <v>447060</v>
          </cell>
          <cell r="CL883" t="str">
            <v/>
          </cell>
          <cell r="CM883" t="str">
            <v/>
          </cell>
          <cell r="CN883">
            <v>0</v>
          </cell>
          <cell r="CO883">
            <v>0</v>
          </cell>
          <cell r="CP883">
            <v>0</v>
          </cell>
          <cell r="CQ883">
            <v>0</v>
          </cell>
          <cell r="CR883">
            <v>0</v>
          </cell>
          <cell r="CS883">
            <v>0</v>
          </cell>
          <cell r="CT883">
            <v>0</v>
          </cell>
          <cell r="CU883">
            <v>0</v>
          </cell>
          <cell r="CV883">
            <v>0</v>
          </cell>
          <cell r="CW883">
            <v>0</v>
          </cell>
          <cell r="CX883" t="str">
            <v/>
          </cell>
          <cell r="CY883" t="str">
            <v>https://www.ipmatika.kz/products/vstroennyy-server-vks-yealink/16way/</v>
          </cell>
          <cell r="CZ883" t="str">
            <v/>
          </cell>
        </row>
        <row r="884">
          <cell r="CJ884" t="str">
            <v>VC800-24-site-License</v>
          </cell>
          <cell r="CK884">
            <v>1117370</v>
          </cell>
          <cell r="CL884" t="str">
            <v/>
          </cell>
          <cell r="CM884" t="str">
            <v/>
          </cell>
          <cell r="CN884">
            <v>0</v>
          </cell>
          <cell r="CO884">
            <v>0</v>
          </cell>
          <cell r="CP884">
            <v>0</v>
          </cell>
          <cell r="CQ884">
            <v>0</v>
          </cell>
          <cell r="CR884">
            <v>0</v>
          </cell>
          <cell r="CS884">
            <v>0</v>
          </cell>
          <cell r="CT884">
            <v>0</v>
          </cell>
          <cell r="CU884">
            <v>0</v>
          </cell>
          <cell r="CV884">
            <v>0</v>
          </cell>
          <cell r="CW884">
            <v>0</v>
          </cell>
          <cell r="CX884" t="str">
            <v/>
          </cell>
          <cell r="CY884" t="str">
            <v>https://www.ipmatika.kz/products/vstroennyy-server-vks-yealink/24way/</v>
          </cell>
          <cell r="CZ884" t="str">
            <v/>
          </cell>
        </row>
        <row r="885">
          <cell r="CJ885" t="str">
            <v>VC800-8-site License</v>
          </cell>
          <cell r="CK885">
            <v>134060</v>
          </cell>
          <cell r="CL885" t="str">
            <v/>
          </cell>
          <cell r="CM885" t="str">
            <v/>
          </cell>
          <cell r="CN885">
            <v>0</v>
          </cell>
          <cell r="CO885">
            <v>0</v>
          </cell>
          <cell r="CP885">
            <v>0</v>
          </cell>
          <cell r="CQ885">
            <v>0</v>
          </cell>
          <cell r="CR885">
            <v>0</v>
          </cell>
          <cell r="CS885">
            <v>0</v>
          </cell>
          <cell r="CT885">
            <v>0</v>
          </cell>
          <cell r="CU885">
            <v>0</v>
          </cell>
          <cell r="CV885">
            <v>0</v>
          </cell>
          <cell r="CW885">
            <v>0</v>
          </cell>
          <cell r="CX885" t="str">
            <v/>
          </cell>
          <cell r="CY885" t="str">
            <v>https://www.ipmatika.kz/products/vstroennyy-server-vks-yealink/8way/</v>
          </cell>
          <cell r="CZ885" t="str">
            <v/>
          </cell>
        </row>
        <row r="886">
          <cell r="CJ886" t="str">
            <v>VP59-VCS License</v>
          </cell>
          <cell r="CK886">
            <v>58470</v>
          </cell>
          <cell r="CL886" t="str">
            <v/>
          </cell>
          <cell r="CM886" t="str">
            <v/>
          </cell>
          <cell r="CN886">
            <v>0</v>
          </cell>
          <cell r="CO886">
            <v>0</v>
          </cell>
          <cell r="CP886">
            <v>0</v>
          </cell>
          <cell r="CQ886">
            <v>0</v>
          </cell>
          <cell r="CR886">
            <v>0</v>
          </cell>
          <cell r="CS886">
            <v>0</v>
          </cell>
          <cell r="CT886">
            <v>0</v>
          </cell>
          <cell r="CU886">
            <v>0</v>
          </cell>
          <cell r="CV886">
            <v>0</v>
          </cell>
          <cell r="CW886">
            <v>0</v>
          </cell>
          <cell r="CX886" t="str">
            <v>http://ipmatika.ru/upload/iblock/6e1/EN-home%20page.png</v>
          </cell>
          <cell r="CY886" t="str">
            <v/>
          </cell>
          <cell r="CZ886" t="str">
            <v/>
          </cell>
        </row>
        <row r="887">
          <cell r="CJ887" t="str">
            <v>Сервера для ВКС</v>
          </cell>
          <cell r="CK887" t="str">
            <v/>
          </cell>
          <cell r="CL887" t="str">
            <v/>
          </cell>
          <cell r="CM887" t="str">
            <v/>
          </cell>
          <cell r="CN887">
            <v>0</v>
          </cell>
          <cell r="CO887">
            <v>0</v>
          </cell>
          <cell r="CP887">
            <v>0</v>
          </cell>
          <cell r="CQ887">
            <v>0</v>
          </cell>
          <cell r="CR887">
            <v>0</v>
          </cell>
          <cell r="CS887">
            <v>0</v>
          </cell>
          <cell r="CT887">
            <v>0</v>
          </cell>
          <cell r="CU887">
            <v>0</v>
          </cell>
          <cell r="CV887">
            <v>0</v>
          </cell>
          <cell r="CW887">
            <v>0</v>
          </cell>
          <cell r="CX887" t="str">
            <v/>
          </cell>
          <cell r="CY887" t="str">
            <v/>
          </cell>
          <cell r="CZ887" t="str">
            <v/>
          </cell>
        </row>
        <row r="888">
          <cell r="CJ888" t="str">
            <v>Nucleo UC4X SVC-100/AVC-120-60-15</v>
          </cell>
          <cell r="CK888">
            <v>20161900</v>
          </cell>
          <cell r="CL888" t="str">
            <v/>
          </cell>
          <cell r="CM888" t="str">
            <v/>
          </cell>
          <cell r="CN888">
            <v>0</v>
          </cell>
          <cell r="CO888">
            <v>0</v>
          </cell>
          <cell r="CP888">
            <v>0</v>
          </cell>
          <cell r="CQ888">
            <v>0</v>
          </cell>
          <cell r="CR888">
            <v>0</v>
          </cell>
          <cell r="CS888">
            <v>0</v>
          </cell>
          <cell r="CT888">
            <v>0</v>
          </cell>
          <cell r="CU888">
            <v>0</v>
          </cell>
          <cell r="CV888">
            <v>0</v>
          </cell>
          <cell r="CW888">
            <v>0</v>
          </cell>
          <cell r="CX888" t="str">
            <v/>
          </cell>
          <cell r="CY888" t="str">
            <v/>
          </cell>
          <cell r="CZ888" t="str">
            <v>NEW</v>
          </cell>
        </row>
        <row r="889">
          <cell r="CJ889" t="str">
            <v>Nucleo UC4X SVC-100/AVC-16-8-2</v>
          </cell>
          <cell r="CK889">
            <v>7739050</v>
          </cell>
          <cell r="CL889" t="str">
            <v/>
          </cell>
          <cell r="CM889" t="str">
            <v/>
          </cell>
          <cell r="CN889">
            <v>0</v>
          </cell>
          <cell r="CO889">
            <v>0</v>
          </cell>
          <cell r="CP889">
            <v>0</v>
          </cell>
          <cell r="CQ889">
            <v>0</v>
          </cell>
          <cell r="CR889">
            <v>0</v>
          </cell>
          <cell r="CS889">
            <v>0</v>
          </cell>
          <cell r="CT889">
            <v>0</v>
          </cell>
          <cell r="CU889">
            <v>0</v>
          </cell>
          <cell r="CV889">
            <v>0</v>
          </cell>
          <cell r="CW889">
            <v>0</v>
          </cell>
          <cell r="CX889" t="str">
            <v/>
          </cell>
          <cell r="CY889" t="str">
            <v/>
          </cell>
          <cell r="CZ889" t="str">
            <v>NEW</v>
          </cell>
        </row>
        <row r="890">
          <cell r="CJ890" t="str">
            <v>Nucleo UC4X SVC-100/AVC-64-32-8</v>
          </cell>
          <cell r="CK890">
            <v>12188550</v>
          </cell>
          <cell r="CL890" t="str">
            <v/>
          </cell>
          <cell r="CM890" t="str">
            <v/>
          </cell>
          <cell r="CN890">
            <v>0</v>
          </cell>
          <cell r="CO890">
            <v>0</v>
          </cell>
          <cell r="CP890">
            <v>0</v>
          </cell>
          <cell r="CQ890">
            <v>0</v>
          </cell>
          <cell r="CR890">
            <v>0</v>
          </cell>
          <cell r="CS890">
            <v>0</v>
          </cell>
          <cell r="CT890">
            <v>0</v>
          </cell>
          <cell r="CU890">
            <v>0</v>
          </cell>
          <cell r="CV890">
            <v>0</v>
          </cell>
          <cell r="CW890">
            <v>0</v>
          </cell>
          <cell r="CX890" t="str">
            <v/>
          </cell>
          <cell r="CY890" t="str">
            <v/>
          </cell>
          <cell r="CZ890" t="str">
            <v>NEW</v>
          </cell>
        </row>
        <row r="891">
          <cell r="CJ891" t="str">
            <v>Nucleo UC4X SVC-100/AVC-80-40-10</v>
          </cell>
          <cell r="CK891">
            <v>15764100</v>
          </cell>
          <cell r="CL891" t="str">
            <v/>
          </cell>
          <cell r="CM891" t="str">
            <v/>
          </cell>
          <cell r="CN891">
            <v>0</v>
          </cell>
          <cell r="CO891">
            <v>0</v>
          </cell>
          <cell r="CP891">
            <v>0</v>
          </cell>
          <cell r="CQ891">
            <v>0</v>
          </cell>
          <cell r="CR891">
            <v>0</v>
          </cell>
          <cell r="CS891">
            <v>0</v>
          </cell>
          <cell r="CT891">
            <v>0</v>
          </cell>
          <cell r="CU891">
            <v>0</v>
          </cell>
          <cell r="CV891">
            <v>0</v>
          </cell>
          <cell r="CW891">
            <v>0</v>
          </cell>
          <cell r="CX891" t="str">
            <v/>
          </cell>
          <cell r="CY891" t="str">
            <v/>
          </cell>
          <cell r="CZ891" t="str">
            <v>NEW</v>
          </cell>
        </row>
        <row r="892">
          <cell r="CJ892" t="str">
            <v>Nucleo UC4X SVC-1000/AVC-320-160-40</v>
          </cell>
          <cell r="CK892">
            <v>46307800</v>
          </cell>
          <cell r="CL892" t="str">
            <v/>
          </cell>
          <cell r="CM892" t="str">
            <v/>
          </cell>
          <cell r="CN892">
            <v>0</v>
          </cell>
          <cell r="CO892">
            <v>0</v>
          </cell>
          <cell r="CP892">
            <v>0</v>
          </cell>
          <cell r="CQ892">
            <v>0</v>
          </cell>
          <cell r="CR892">
            <v>0</v>
          </cell>
          <cell r="CS892">
            <v>0</v>
          </cell>
          <cell r="CT892">
            <v>0</v>
          </cell>
          <cell r="CU892">
            <v>0</v>
          </cell>
          <cell r="CV892">
            <v>0</v>
          </cell>
          <cell r="CW892">
            <v>0</v>
          </cell>
          <cell r="CX892" t="str">
            <v/>
          </cell>
          <cell r="CY892" t="str">
            <v/>
          </cell>
          <cell r="CZ892" t="str">
            <v>NEW</v>
          </cell>
        </row>
        <row r="893">
          <cell r="CJ893" t="str">
            <v>Nucleo UC4X SVC-200/AVC-200-100-25</v>
          </cell>
          <cell r="CK893">
            <v>29427750</v>
          </cell>
          <cell r="CL893" t="str">
            <v/>
          </cell>
          <cell r="CM893" t="str">
            <v/>
          </cell>
          <cell r="CN893">
            <v>0</v>
          </cell>
          <cell r="CO893">
            <v>0</v>
          </cell>
          <cell r="CP893">
            <v>0</v>
          </cell>
          <cell r="CQ893">
            <v>0</v>
          </cell>
          <cell r="CR893">
            <v>0</v>
          </cell>
          <cell r="CS893">
            <v>0</v>
          </cell>
          <cell r="CT893">
            <v>0</v>
          </cell>
          <cell r="CU893">
            <v>0</v>
          </cell>
          <cell r="CV893">
            <v>0</v>
          </cell>
          <cell r="CW893">
            <v>0</v>
          </cell>
          <cell r="CX893" t="str">
            <v/>
          </cell>
          <cell r="CY893" t="str">
            <v/>
          </cell>
          <cell r="CZ893" t="str">
            <v>NEW</v>
          </cell>
        </row>
        <row r="894">
          <cell r="CJ894" t="str">
            <v>Nucleo UC4X SVC-200/AVC-240-120-30</v>
          </cell>
          <cell r="CK894">
            <v>31974800</v>
          </cell>
          <cell r="CL894" t="str">
            <v/>
          </cell>
          <cell r="CM894" t="str">
            <v/>
          </cell>
          <cell r="CN894">
            <v>0</v>
          </cell>
          <cell r="CO894">
            <v>0</v>
          </cell>
          <cell r="CP894">
            <v>0</v>
          </cell>
          <cell r="CQ894">
            <v>0</v>
          </cell>
          <cell r="CR894">
            <v>0</v>
          </cell>
          <cell r="CS894">
            <v>0</v>
          </cell>
          <cell r="CT894">
            <v>0</v>
          </cell>
          <cell r="CU894">
            <v>0</v>
          </cell>
          <cell r="CV894">
            <v>0</v>
          </cell>
          <cell r="CW894">
            <v>0</v>
          </cell>
          <cell r="CX894" t="str">
            <v/>
          </cell>
          <cell r="CY894" t="str">
            <v/>
          </cell>
          <cell r="CZ894" t="str">
            <v>NEW</v>
          </cell>
        </row>
        <row r="895">
          <cell r="CJ895" t="str">
            <v>Сервисные контракты AMS</v>
          </cell>
          <cell r="CK895" t="str">
            <v/>
          </cell>
          <cell r="CL895" t="str">
            <v/>
          </cell>
          <cell r="CM895" t="str">
            <v/>
          </cell>
          <cell r="CN895">
            <v>0</v>
          </cell>
          <cell r="CO895">
            <v>0</v>
          </cell>
          <cell r="CP895">
            <v>0</v>
          </cell>
          <cell r="CQ895">
            <v>0</v>
          </cell>
          <cell r="CR895">
            <v>0</v>
          </cell>
          <cell r="CS895">
            <v>0</v>
          </cell>
          <cell r="CT895">
            <v>0</v>
          </cell>
          <cell r="CU895">
            <v>0</v>
          </cell>
          <cell r="CV895">
            <v>0</v>
          </cell>
          <cell r="CW895">
            <v>0</v>
          </cell>
          <cell r="CX895" t="str">
            <v/>
          </cell>
          <cell r="CY895" t="str">
            <v/>
          </cell>
          <cell r="CZ895" t="str">
            <v/>
          </cell>
        </row>
        <row r="896">
          <cell r="CJ896" t="str">
            <v>AMS-BYOD Focus Room</v>
          </cell>
          <cell r="CK896">
            <v>28050</v>
          </cell>
          <cell r="CL896" t="str">
            <v/>
          </cell>
          <cell r="CM896" t="str">
            <v/>
          </cell>
          <cell r="CN896">
            <v>0</v>
          </cell>
          <cell r="CO896">
            <v>0</v>
          </cell>
          <cell r="CP896">
            <v>0</v>
          </cell>
          <cell r="CQ896">
            <v>0</v>
          </cell>
          <cell r="CR896">
            <v>0</v>
          </cell>
          <cell r="CS896">
            <v>0</v>
          </cell>
          <cell r="CT896">
            <v>0</v>
          </cell>
          <cell r="CU896">
            <v>0</v>
          </cell>
          <cell r="CV896">
            <v>0</v>
          </cell>
          <cell r="CW896">
            <v>0</v>
          </cell>
          <cell r="CX896" t="str">
            <v/>
          </cell>
          <cell r="CY896" t="str">
            <v/>
          </cell>
          <cell r="CZ896" t="str">
            <v/>
          </cell>
        </row>
        <row r="897">
          <cell r="CJ897" t="str">
            <v>AMS-BYOD Large Room</v>
          </cell>
          <cell r="CK897">
            <v>140800</v>
          </cell>
          <cell r="CL897" t="str">
            <v/>
          </cell>
          <cell r="CM897" t="str">
            <v/>
          </cell>
          <cell r="CN897">
            <v>0</v>
          </cell>
          <cell r="CO897">
            <v>0</v>
          </cell>
          <cell r="CP897">
            <v>0</v>
          </cell>
          <cell r="CQ897">
            <v>0</v>
          </cell>
          <cell r="CR897">
            <v>0</v>
          </cell>
          <cell r="CS897">
            <v>0</v>
          </cell>
          <cell r="CT897">
            <v>0</v>
          </cell>
          <cell r="CU897">
            <v>0</v>
          </cell>
          <cell r="CV897">
            <v>0</v>
          </cell>
          <cell r="CW897">
            <v>0</v>
          </cell>
          <cell r="CX897" t="str">
            <v/>
          </cell>
          <cell r="CY897" t="str">
            <v/>
          </cell>
          <cell r="CZ897" t="str">
            <v/>
          </cell>
        </row>
        <row r="898">
          <cell r="CJ898" t="str">
            <v>AMS-BYOD Small and Medium Room</v>
          </cell>
          <cell r="CK898">
            <v>84700</v>
          </cell>
          <cell r="CL898" t="str">
            <v/>
          </cell>
          <cell r="CM898" t="str">
            <v/>
          </cell>
          <cell r="CN898">
            <v>0</v>
          </cell>
          <cell r="CO898">
            <v>0</v>
          </cell>
          <cell r="CP898">
            <v>0</v>
          </cell>
          <cell r="CQ898">
            <v>0</v>
          </cell>
          <cell r="CR898">
            <v>0</v>
          </cell>
          <cell r="CS898">
            <v>0</v>
          </cell>
          <cell r="CT898">
            <v>0</v>
          </cell>
          <cell r="CU898">
            <v>0</v>
          </cell>
          <cell r="CV898">
            <v>0</v>
          </cell>
          <cell r="CW898">
            <v>0</v>
          </cell>
          <cell r="CX898" t="str">
            <v/>
          </cell>
          <cell r="CY898" t="str">
            <v/>
          </cell>
          <cell r="CZ898" t="str">
            <v/>
          </cell>
        </row>
        <row r="899">
          <cell r="CJ899" t="str">
            <v>AMS-CM50</v>
          </cell>
          <cell r="CK899">
            <v>225500</v>
          </cell>
          <cell r="CL899" t="str">
            <v/>
          </cell>
          <cell r="CM899" t="str">
            <v/>
          </cell>
          <cell r="CN899">
            <v>0</v>
          </cell>
          <cell r="CO899">
            <v>0</v>
          </cell>
          <cell r="CP899">
            <v>0</v>
          </cell>
          <cell r="CQ899">
            <v>0</v>
          </cell>
          <cell r="CR899">
            <v>0</v>
          </cell>
          <cell r="CS899">
            <v>0</v>
          </cell>
          <cell r="CT899">
            <v>0</v>
          </cell>
          <cell r="CU899">
            <v>0</v>
          </cell>
          <cell r="CV899">
            <v>0</v>
          </cell>
          <cell r="CW899">
            <v>0</v>
          </cell>
          <cell r="CX899" t="str">
            <v/>
          </cell>
          <cell r="CY899" t="str">
            <v/>
          </cell>
          <cell r="CZ899" t="str">
            <v/>
          </cell>
        </row>
        <row r="900">
          <cell r="CJ900" t="str">
            <v>AMS-CP50</v>
          </cell>
          <cell r="CK900">
            <v>43450</v>
          </cell>
          <cell r="CL900" t="str">
            <v/>
          </cell>
          <cell r="CM900" t="str">
            <v/>
          </cell>
          <cell r="CN900">
            <v>0</v>
          </cell>
          <cell r="CO900">
            <v>0</v>
          </cell>
          <cell r="CP900">
            <v>0</v>
          </cell>
          <cell r="CQ900">
            <v>0</v>
          </cell>
          <cell r="CR900">
            <v>0</v>
          </cell>
          <cell r="CS900">
            <v>0</v>
          </cell>
          <cell r="CT900">
            <v>0</v>
          </cell>
          <cell r="CU900">
            <v>0</v>
          </cell>
          <cell r="CV900">
            <v>0</v>
          </cell>
          <cell r="CW900">
            <v>0</v>
          </cell>
          <cell r="CX900" t="str">
            <v/>
          </cell>
          <cell r="CY900" t="str">
            <v/>
          </cell>
          <cell r="CZ900" t="str">
            <v/>
          </cell>
        </row>
        <row r="901">
          <cell r="CJ901" t="str">
            <v>AMS-CPE40</v>
          </cell>
          <cell r="CK901">
            <v>29700</v>
          </cell>
          <cell r="CL901" t="str">
            <v/>
          </cell>
          <cell r="CM901" t="str">
            <v/>
          </cell>
          <cell r="CN901">
            <v>0</v>
          </cell>
          <cell r="CO901">
            <v>0</v>
          </cell>
          <cell r="CP901">
            <v>0</v>
          </cell>
          <cell r="CQ901">
            <v>0</v>
          </cell>
          <cell r="CR901">
            <v>0</v>
          </cell>
          <cell r="CS901">
            <v>0</v>
          </cell>
          <cell r="CT901">
            <v>0</v>
          </cell>
          <cell r="CU901">
            <v>0</v>
          </cell>
          <cell r="CV901">
            <v>0</v>
          </cell>
          <cell r="CW901">
            <v>0</v>
          </cell>
          <cell r="CX901" t="str">
            <v/>
          </cell>
          <cell r="CY901" t="str">
            <v/>
          </cell>
          <cell r="CZ901" t="str">
            <v/>
          </cell>
        </row>
        <row r="902">
          <cell r="CJ902" t="str">
            <v>AMS-1YEAR-M400</v>
          </cell>
          <cell r="CK902">
            <v>211750</v>
          </cell>
          <cell r="CL902" t="str">
            <v/>
          </cell>
          <cell r="CM902" t="str">
            <v/>
          </cell>
          <cell r="CN902">
            <v>0</v>
          </cell>
          <cell r="CO902">
            <v>0</v>
          </cell>
          <cell r="CP902">
            <v>0</v>
          </cell>
          <cell r="CQ902">
            <v>0</v>
          </cell>
          <cell r="CR902">
            <v>0</v>
          </cell>
          <cell r="CS902">
            <v>0</v>
          </cell>
          <cell r="CT902">
            <v>0</v>
          </cell>
          <cell r="CU902">
            <v>0</v>
          </cell>
          <cell r="CV902">
            <v>0</v>
          </cell>
          <cell r="CW902">
            <v>0</v>
          </cell>
          <cell r="CX902" t="str">
            <v/>
          </cell>
          <cell r="CY902" t="str">
            <v/>
          </cell>
          <cell r="CZ902" t="str">
            <v/>
          </cell>
        </row>
        <row r="903">
          <cell r="CJ903" t="str">
            <v>AMS-1YEAR-M600</v>
          </cell>
          <cell r="CK903">
            <v>402050</v>
          </cell>
          <cell r="CL903" t="str">
            <v/>
          </cell>
          <cell r="CM903" t="str">
            <v/>
          </cell>
          <cell r="CN903">
            <v>0</v>
          </cell>
          <cell r="CO903">
            <v>0</v>
          </cell>
          <cell r="CP903">
            <v>0</v>
          </cell>
          <cell r="CQ903">
            <v>0</v>
          </cell>
          <cell r="CR903">
            <v>0</v>
          </cell>
          <cell r="CS903">
            <v>0</v>
          </cell>
          <cell r="CT903">
            <v>0</v>
          </cell>
          <cell r="CU903">
            <v>1</v>
          </cell>
          <cell r="CV903">
            <v>0</v>
          </cell>
          <cell r="CW903">
            <v>0</v>
          </cell>
          <cell r="CX903" t="str">
            <v/>
          </cell>
          <cell r="CY903" t="str">
            <v/>
          </cell>
          <cell r="CZ903" t="str">
            <v/>
          </cell>
        </row>
        <row r="904">
          <cell r="CJ904" t="str">
            <v>AMS-MB-CAM</v>
          </cell>
          <cell r="CK904">
            <v>56650</v>
          </cell>
          <cell r="CL904" t="str">
            <v/>
          </cell>
          <cell r="CM904" t="str">
            <v/>
          </cell>
          <cell r="CN904">
            <v>0</v>
          </cell>
          <cell r="CO904">
            <v>0</v>
          </cell>
          <cell r="CP904">
            <v>0</v>
          </cell>
          <cell r="CQ904">
            <v>0</v>
          </cell>
          <cell r="CR904">
            <v>0</v>
          </cell>
          <cell r="CS904">
            <v>0</v>
          </cell>
          <cell r="CT904">
            <v>0</v>
          </cell>
          <cell r="CU904">
            <v>0</v>
          </cell>
          <cell r="CV904">
            <v>0</v>
          </cell>
          <cell r="CW904">
            <v>0</v>
          </cell>
          <cell r="CX904" t="str">
            <v/>
          </cell>
          <cell r="CY904" t="str">
            <v/>
          </cell>
          <cell r="CZ904" t="str">
            <v/>
          </cell>
        </row>
        <row r="905">
          <cell r="CJ905" t="str">
            <v>AMS-MB-Remote</v>
          </cell>
          <cell r="CK905">
            <v>15100</v>
          </cell>
          <cell r="CL905" t="str">
            <v/>
          </cell>
          <cell r="CM905" t="str">
            <v/>
          </cell>
          <cell r="CN905">
            <v>0</v>
          </cell>
          <cell r="CO905">
            <v>0</v>
          </cell>
          <cell r="CP905">
            <v>0</v>
          </cell>
          <cell r="CQ905">
            <v>0</v>
          </cell>
          <cell r="CR905">
            <v>0</v>
          </cell>
          <cell r="CS905">
            <v>0</v>
          </cell>
          <cell r="CT905">
            <v>0</v>
          </cell>
          <cell r="CU905">
            <v>0</v>
          </cell>
          <cell r="CV905">
            <v>0</v>
          </cell>
          <cell r="CW905">
            <v>0</v>
          </cell>
          <cell r="CX905" t="str">
            <v/>
          </cell>
          <cell r="CY905" t="str">
            <v/>
          </cell>
          <cell r="CZ905" t="str">
            <v/>
          </cell>
        </row>
        <row r="906">
          <cell r="CJ906" t="str">
            <v>AMS-MB65</v>
          </cell>
          <cell r="CK906">
            <v>282150</v>
          </cell>
          <cell r="CL906" t="str">
            <v/>
          </cell>
          <cell r="CM906" t="str">
            <v/>
          </cell>
          <cell r="CN906">
            <v>0</v>
          </cell>
          <cell r="CO906">
            <v>0</v>
          </cell>
          <cell r="CP906">
            <v>0</v>
          </cell>
          <cell r="CQ906">
            <v>0</v>
          </cell>
          <cell r="CR906">
            <v>0</v>
          </cell>
          <cell r="CS906">
            <v>0</v>
          </cell>
          <cell r="CT906">
            <v>0</v>
          </cell>
          <cell r="CU906">
            <v>0</v>
          </cell>
          <cell r="CV906">
            <v>0</v>
          </cell>
          <cell r="CW906">
            <v>0</v>
          </cell>
          <cell r="CX906" t="str">
            <v/>
          </cell>
          <cell r="CY906" t="str">
            <v/>
          </cell>
          <cell r="CZ906" t="str">
            <v/>
          </cell>
        </row>
        <row r="907">
          <cell r="CJ907" t="str">
            <v>AMS-MB75</v>
          </cell>
          <cell r="CK907">
            <v>366850</v>
          </cell>
          <cell r="CL907" t="str">
            <v/>
          </cell>
          <cell r="CM907" t="str">
            <v/>
          </cell>
          <cell r="CN907">
            <v>0</v>
          </cell>
          <cell r="CO907">
            <v>0</v>
          </cell>
          <cell r="CP907">
            <v>0</v>
          </cell>
          <cell r="CQ907">
            <v>0</v>
          </cell>
          <cell r="CR907">
            <v>0</v>
          </cell>
          <cell r="CS907">
            <v>0</v>
          </cell>
          <cell r="CT907">
            <v>0</v>
          </cell>
          <cell r="CU907">
            <v>0</v>
          </cell>
          <cell r="CV907">
            <v>0</v>
          </cell>
          <cell r="CW907">
            <v>0</v>
          </cell>
          <cell r="CX907" t="str">
            <v/>
          </cell>
          <cell r="CY907" t="str">
            <v/>
          </cell>
          <cell r="CZ907" t="str">
            <v/>
          </cell>
        </row>
        <row r="908">
          <cell r="CJ908" t="str">
            <v>AMS-MB86</v>
          </cell>
          <cell r="CK908">
            <v>458150</v>
          </cell>
          <cell r="CL908" t="str">
            <v/>
          </cell>
          <cell r="CM908" t="str">
            <v/>
          </cell>
          <cell r="CN908">
            <v>0</v>
          </cell>
          <cell r="CO908">
            <v>0</v>
          </cell>
          <cell r="CP908">
            <v>0</v>
          </cell>
          <cell r="CQ908">
            <v>0</v>
          </cell>
          <cell r="CR908">
            <v>0</v>
          </cell>
          <cell r="CS908">
            <v>0</v>
          </cell>
          <cell r="CT908">
            <v>0</v>
          </cell>
          <cell r="CU908">
            <v>0</v>
          </cell>
          <cell r="CV908">
            <v>0</v>
          </cell>
          <cell r="CW908">
            <v>0</v>
          </cell>
          <cell r="CX908" t="str">
            <v/>
          </cell>
          <cell r="CY908" t="str">
            <v/>
          </cell>
          <cell r="CZ908" t="str">
            <v/>
          </cell>
        </row>
        <row r="909">
          <cell r="CJ909" t="str">
            <v>AMS-MD65</v>
          </cell>
          <cell r="CK909">
            <v>98450</v>
          </cell>
          <cell r="CL909" t="str">
            <v/>
          </cell>
          <cell r="CM909" t="str">
            <v/>
          </cell>
          <cell r="CN909">
            <v>0</v>
          </cell>
          <cell r="CO909">
            <v>0</v>
          </cell>
          <cell r="CP909">
            <v>0</v>
          </cell>
          <cell r="CQ909">
            <v>0</v>
          </cell>
          <cell r="CR909">
            <v>0</v>
          </cell>
          <cell r="CS909">
            <v>0</v>
          </cell>
          <cell r="CT909">
            <v>0</v>
          </cell>
          <cell r="CU909">
            <v>0</v>
          </cell>
          <cell r="CV909">
            <v>0</v>
          </cell>
          <cell r="CW909">
            <v>0</v>
          </cell>
          <cell r="CX909" t="str">
            <v/>
          </cell>
          <cell r="CY909" t="str">
            <v/>
          </cell>
          <cell r="CZ909" t="str">
            <v/>
          </cell>
        </row>
        <row r="910">
          <cell r="CJ910" t="str">
            <v>AMS-MD86</v>
          </cell>
          <cell r="CK910">
            <v>211750</v>
          </cell>
          <cell r="CL910" t="str">
            <v/>
          </cell>
          <cell r="CM910" t="str">
            <v/>
          </cell>
          <cell r="CN910">
            <v>0</v>
          </cell>
          <cell r="CO910">
            <v>0</v>
          </cell>
          <cell r="CP910">
            <v>0</v>
          </cell>
          <cell r="CQ910">
            <v>0</v>
          </cell>
          <cell r="CR910">
            <v>0</v>
          </cell>
          <cell r="CS910">
            <v>0</v>
          </cell>
          <cell r="CT910">
            <v>0</v>
          </cell>
          <cell r="CU910">
            <v>0</v>
          </cell>
          <cell r="CV910">
            <v>0</v>
          </cell>
          <cell r="CW910">
            <v>0</v>
          </cell>
          <cell r="CX910" t="str">
            <v/>
          </cell>
          <cell r="CY910" t="str">
            <v/>
          </cell>
          <cell r="CZ910" t="str">
            <v/>
          </cell>
        </row>
        <row r="911">
          <cell r="CJ911" t="str">
            <v>AMS-MeetingBar Focus Room</v>
          </cell>
          <cell r="CK911">
            <v>56650</v>
          </cell>
          <cell r="CL911" t="str">
            <v/>
          </cell>
          <cell r="CM911" t="str">
            <v/>
          </cell>
          <cell r="CN911">
            <v>0</v>
          </cell>
          <cell r="CO911">
            <v>0</v>
          </cell>
          <cell r="CP911">
            <v>0</v>
          </cell>
          <cell r="CQ911">
            <v>0</v>
          </cell>
          <cell r="CR911">
            <v>0</v>
          </cell>
          <cell r="CS911">
            <v>0</v>
          </cell>
          <cell r="CT911">
            <v>0</v>
          </cell>
          <cell r="CU911">
            <v>0</v>
          </cell>
          <cell r="CV911">
            <v>0</v>
          </cell>
          <cell r="CW911">
            <v>0</v>
          </cell>
          <cell r="CX911" t="str">
            <v/>
          </cell>
          <cell r="CY911" t="str">
            <v/>
          </cell>
          <cell r="CZ911" t="str">
            <v/>
          </cell>
        </row>
        <row r="912">
          <cell r="CJ912" t="str">
            <v>AMS-MeetingBar Medium Room</v>
          </cell>
          <cell r="CK912">
            <v>197450</v>
          </cell>
          <cell r="CL912" t="str">
            <v/>
          </cell>
          <cell r="CM912" t="str">
            <v/>
          </cell>
          <cell r="CN912">
            <v>0</v>
          </cell>
          <cell r="CO912">
            <v>0</v>
          </cell>
          <cell r="CP912">
            <v>0</v>
          </cell>
          <cell r="CQ912">
            <v>0</v>
          </cell>
          <cell r="CR912">
            <v>0</v>
          </cell>
          <cell r="CS912">
            <v>0</v>
          </cell>
          <cell r="CT912">
            <v>0</v>
          </cell>
          <cell r="CU912">
            <v>0</v>
          </cell>
          <cell r="CV912">
            <v>0</v>
          </cell>
          <cell r="CW912">
            <v>0</v>
          </cell>
          <cell r="CX912" t="str">
            <v/>
          </cell>
          <cell r="CY912" t="str">
            <v/>
          </cell>
          <cell r="CZ912" t="str">
            <v/>
          </cell>
        </row>
        <row r="913">
          <cell r="CJ913" t="str">
            <v>AMS-MeetingBar Small Room</v>
          </cell>
          <cell r="CK913">
            <v>140800</v>
          </cell>
          <cell r="CL913" t="str">
            <v/>
          </cell>
          <cell r="CM913" t="str">
            <v/>
          </cell>
          <cell r="CN913">
            <v>0</v>
          </cell>
          <cell r="CO913">
            <v>0</v>
          </cell>
          <cell r="CP913">
            <v>0</v>
          </cell>
          <cell r="CQ913">
            <v>0</v>
          </cell>
          <cell r="CR913">
            <v>0</v>
          </cell>
          <cell r="CS913">
            <v>0</v>
          </cell>
          <cell r="CT913">
            <v>0</v>
          </cell>
          <cell r="CU913">
            <v>0</v>
          </cell>
          <cell r="CV913">
            <v>0</v>
          </cell>
          <cell r="CW913">
            <v>0</v>
          </cell>
          <cell r="CX913" t="str">
            <v/>
          </cell>
          <cell r="CY913" t="str">
            <v/>
          </cell>
          <cell r="CZ913" t="str">
            <v/>
          </cell>
        </row>
        <row r="914">
          <cell r="CJ914" t="str">
            <v>AMS-RoomCast</v>
          </cell>
          <cell r="CK914">
            <v>39600</v>
          </cell>
          <cell r="CL914" t="str">
            <v/>
          </cell>
          <cell r="CM914" t="str">
            <v/>
          </cell>
          <cell r="CN914">
            <v>0</v>
          </cell>
          <cell r="CO914">
            <v>0</v>
          </cell>
          <cell r="CP914">
            <v>0</v>
          </cell>
          <cell r="CQ914">
            <v>0</v>
          </cell>
          <cell r="CR914">
            <v>0</v>
          </cell>
          <cell r="CS914">
            <v>0</v>
          </cell>
          <cell r="CT914">
            <v>0</v>
          </cell>
          <cell r="CU914">
            <v>0</v>
          </cell>
          <cell r="CV914">
            <v>0</v>
          </cell>
          <cell r="CW914">
            <v>0</v>
          </cell>
          <cell r="CX914" t="str">
            <v/>
          </cell>
          <cell r="CY914" t="str">
            <v/>
          </cell>
          <cell r="CZ914" t="str">
            <v/>
          </cell>
        </row>
        <row r="915">
          <cell r="CJ915" t="str">
            <v>AMS-RoomPanel</v>
          </cell>
          <cell r="CK915">
            <v>67650</v>
          </cell>
          <cell r="CL915" t="str">
            <v/>
          </cell>
          <cell r="CM915" t="str">
            <v/>
          </cell>
          <cell r="CN915">
            <v>0</v>
          </cell>
          <cell r="CO915">
            <v>0</v>
          </cell>
          <cell r="CP915">
            <v>0</v>
          </cell>
          <cell r="CQ915">
            <v>0</v>
          </cell>
          <cell r="CR915">
            <v>0</v>
          </cell>
          <cell r="CS915">
            <v>0</v>
          </cell>
          <cell r="CT915">
            <v>0</v>
          </cell>
          <cell r="CU915">
            <v>0</v>
          </cell>
          <cell r="CV915">
            <v>0</v>
          </cell>
          <cell r="CW915">
            <v>0</v>
          </cell>
          <cell r="CX915" t="str">
            <v/>
          </cell>
          <cell r="CY915" t="str">
            <v/>
          </cell>
          <cell r="CZ915" t="str">
            <v/>
          </cell>
        </row>
        <row r="916">
          <cell r="CJ916" t="str">
            <v>AMS-RoomSensor</v>
          </cell>
          <cell r="CK916">
            <v>8250</v>
          </cell>
          <cell r="CL916" t="str">
            <v/>
          </cell>
          <cell r="CM916" t="str">
            <v/>
          </cell>
          <cell r="CN916">
            <v>0</v>
          </cell>
          <cell r="CO916">
            <v>0</v>
          </cell>
          <cell r="CP916">
            <v>0</v>
          </cell>
          <cell r="CQ916">
            <v>0</v>
          </cell>
          <cell r="CR916">
            <v>0</v>
          </cell>
          <cell r="CS916">
            <v>0</v>
          </cell>
          <cell r="CT916">
            <v>0</v>
          </cell>
          <cell r="CU916">
            <v>0</v>
          </cell>
          <cell r="CV916">
            <v>0</v>
          </cell>
          <cell r="CW916">
            <v>0</v>
          </cell>
          <cell r="CX916" t="str">
            <v/>
          </cell>
          <cell r="CY916" t="str">
            <v/>
          </cell>
          <cell r="CZ916" t="str">
            <v/>
          </cell>
        </row>
        <row r="917">
          <cell r="CJ917" t="str">
            <v>AMS-1YEAR for UC meeting - API license</v>
          </cell>
          <cell r="CK917">
            <v>282150</v>
          </cell>
          <cell r="CL917" t="str">
            <v/>
          </cell>
          <cell r="CM917" t="str">
            <v/>
          </cell>
          <cell r="CN917">
            <v>0</v>
          </cell>
          <cell r="CO917">
            <v>0</v>
          </cell>
          <cell r="CP917">
            <v>0</v>
          </cell>
          <cell r="CQ917">
            <v>0</v>
          </cell>
          <cell r="CR917">
            <v>0</v>
          </cell>
          <cell r="CS917">
            <v>0</v>
          </cell>
          <cell r="CT917">
            <v>0</v>
          </cell>
          <cell r="CU917">
            <v>0</v>
          </cell>
          <cell r="CV917">
            <v>0</v>
          </cell>
          <cell r="CW917">
            <v>0</v>
          </cell>
          <cell r="CX917" t="str">
            <v/>
          </cell>
          <cell r="CY917" t="str">
            <v/>
          </cell>
          <cell r="CZ917" t="str">
            <v/>
          </cell>
        </row>
        <row r="918">
          <cell r="CJ918" t="str">
            <v>AMS-1YEAR for UC meeting Record license</v>
          </cell>
          <cell r="CK918">
            <v>84700</v>
          </cell>
          <cell r="CL918" t="str">
            <v/>
          </cell>
          <cell r="CM918" t="str">
            <v/>
          </cell>
          <cell r="CN918">
            <v>0</v>
          </cell>
          <cell r="CO918">
            <v>0</v>
          </cell>
          <cell r="CP918">
            <v>0</v>
          </cell>
          <cell r="CQ918">
            <v>0</v>
          </cell>
          <cell r="CR918">
            <v>0</v>
          </cell>
          <cell r="CS918">
            <v>0</v>
          </cell>
          <cell r="CT918">
            <v>0</v>
          </cell>
          <cell r="CU918">
            <v>0</v>
          </cell>
          <cell r="CV918">
            <v>0</v>
          </cell>
          <cell r="CW918">
            <v>0</v>
          </cell>
          <cell r="CX918" t="str">
            <v/>
          </cell>
          <cell r="CY918" t="str">
            <v/>
          </cell>
          <cell r="CZ918" t="str">
            <v/>
          </cell>
        </row>
        <row r="919">
          <cell r="CJ919" t="str">
            <v>AMS-1YEAR for UC meeting SIP registration license</v>
          </cell>
          <cell r="CK919">
            <v>1650</v>
          </cell>
          <cell r="CL919" t="str">
            <v/>
          </cell>
          <cell r="CM919" t="str">
            <v/>
          </cell>
          <cell r="CN919">
            <v>0</v>
          </cell>
          <cell r="CO919">
            <v>0</v>
          </cell>
          <cell r="CP919">
            <v>0</v>
          </cell>
          <cell r="CQ919">
            <v>0</v>
          </cell>
          <cell r="CR919">
            <v>0</v>
          </cell>
          <cell r="CS919">
            <v>0</v>
          </cell>
          <cell r="CT919">
            <v>0</v>
          </cell>
          <cell r="CU919">
            <v>0</v>
          </cell>
          <cell r="CV919">
            <v>0</v>
          </cell>
          <cell r="CW919">
            <v>0</v>
          </cell>
          <cell r="CX919" t="str">
            <v/>
          </cell>
          <cell r="CY919" t="str">
            <v/>
          </cell>
          <cell r="CZ919" t="str">
            <v/>
          </cell>
        </row>
        <row r="920">
          <cell r="CJ920" t="str">
            <v>AMS-1YEAR for UC meeting - SIP/H.323 license</v>
          </cell>
          <cell r="CK920">
            <v>56650</v>
          </cell>
          <cell r="CL920" t="str">
            <v/>
          </cell>
          <cell r="CM920" t="str">
            <v/>
          </cell>
          <cell r="CN920">
            <v>0</v>
          </cell>
          <cell r="CO920">
            <v>0</v>
          </cell>
          <cell r="CP920">
            <v>0</v>
          </cell>
          <cell r="CQ920">
            <v>0</v>
          </cell>
          <cell r="CR920">
            <v>0</v>
          </cell>
          <cell r="CS920">
            <v>0</v>
          </cell>
          <cell r="CT920">
            <v>0</v>
          </cell>
          <cell r="CU920">
            <v>0</v>
          </cell>
          <cell r="CV920">
            <v>0</v>
          </cell>
          <cell r="CW920">
            <v>0</v>
          </cell>
          <cell r="CX920" t="str">
            <v/>
          </cell>
          <cell r="CY920" t="str">
            <v/>
          </cell>
          <cell r="CZ920" t="str">
            <v/>
          </cell>
        </row>
        <row r="921">
          <cell r="CJ921" t="str">
            <v>AMS-1YEAR for UC meeting Video license</v>
          </cell>
          <cell r="CK921">
            <v>28050</v>
          </cell>
          <cell r="CL921" t="str">
            <v/>
          </cell>
          <cell r="CM921" t="str">
            <v/>
          </cell>
          <cell r="CN921">
            <v>0</v>
          </cell>
          <cell r="CO921">
            <v>0</v>
          </cell>
          <cell r="CP921">
            <v>0</v>
          </cell>
          <cell r="CQ921">
            <v>0</v>
          </cell>
          <cell r="CR921">
            <v>0</v>
          </cell>
          <cell r="CS921">
            <v>0</v>
          </cell>
          <cell r="CT921">
            <v>0</v>
          </cell>
          <cell r="CU921">
            <v>0</v>
          </cell>
          <cell r="CV921">
            <v>0</v>
          </cell>
          <cell r="CW921">
            <v>0</v>
          </cell>
          <cell r="CX921" t="str">
            <v/>
          </cell>
          <cell r="CY921" t="str">
            <v/>
          </cell>
          <cell r="CZ921" t="str">
            <v/>
          </cell>
        </row>
        <row r="922">
          <cell r="CJ922" t="str">
            <v>AMS-VC-ADAPTER</v>
          </cell>
          <cell r="CK922">
            <v>28050</v>
          </cell>
          <cell r="CL922" t="str">
            <v/>
          </cell>
          <cell r="CM922" t="str">
            <v/>
          </cell>
          <cell r="CN922">
            <v>0</v>
          </cell>
          <cell r="CO922">
            <v>0</v>
          </cell>
          <cell r="CP922">
            <v>0</v>
          </cell>
          <cell r="CQ922">
            <v>0</v>
          </cell>
          <cell r="CR922">
            <v>0</v>
          </cell>
          <cell r="CS922">
            <v>0</v>
          </cell>
          <cell r="CT922">
            <v>0</v>
          </cell>
          <cell r="CU922">
            <v>0</v>
          </cell>
          <cell r="CV922">
            <v>0</v>
          </cell>
          <cell r="CW922">
            <v>0</v>
          </cell>
          <cell r="CX922" t="str">
            <v/>
          </cell>
          <cell r="CY922" t="str">
            <v/>
          </cell>
          <cell r="CZ922" t="str">
            <v/>
          </cell>
        </row>
        <row r="923">
          <cell r="CJ923" t="str">
            <v>AMS-VC-AVHUB</v>
          </cell>
          <cell r="CK923">
            <v>211750</v>
          </cell>
          <cell r="CL923" t="str">
            <v/>
          </cell>
          <cell r="CM923" t="str">
            <v/>
          </cell>
          <cell r="CN923">
            <v>0</v>
          </cell>
          <cell r="CO923">
            <v>0</v>
          </cell>
          <cell r="CP923">
            <v>0</v>
          </cell>
          <cell r="CQ923">
            <v>0</v>
          </cell>
          <cell r="CR923">
            <v>0</v>
          </cell>
          <cell r="CS923">
            <v>0</v>
          </cell>
          <cell r="CT923">
            <v>0</v>
          </cell>
          <cell r="CU923">
            <v>0</v>
          </cell>
          <cell r="CV923">
            <v>0</v>
          </cell>
          <cell r="CW923">
            <v>0</v>
          </cell>
          <cell r="CX923" t="str">
            <v/>
          </cell>
          <cell r="CY923" t="str">
            <v/>
          </cell>
          <cell r="CZ923" t="str">
            <v/>
          </cell>
        </row>
        <row r="924">
          <cell r="CJ924" t="str">
            <v>AMS-VC-CONSOLE</v>
          </cell>
          <cell r="CK924">
            <v>84700</v>
          </cell>
          <cell r="CL924" t="str">
            <v/>
          </cell>
          <cell r="CM924" t="str">
            <v/>
          </cell>
          <cell r="CN924">
            <v>0</v>
          </cell>
          <cell r="CO924">
            <v>0</v>
          </cell>
          <cell r="CP924">
            <v>0</v>
          </cell>
          <cell r="CQ924">
            <v>0</v>
          </cell>
          <cell r="CR924">
            <v>0</v>
          </cell>
          <cell r="CS924">
            <v>0</v>
          </cell>
          <cell r="CT924">
            <v>0</v>
          </cell>
          <cell r="CU924">
            <v>0</v>
          </cell>
          <cell r="CV924">
            <v>0</v>
          </cell>
          <cell r="CW924">
            <v>0</v>
          </cell>
          <cell r="CX924" t="str">
            <v/>
          </cell>
          <cell r="CY924" t="str">
            <v/>
          </cell>
          <cell r="CZ924" t="str">
            <v/>
          </cell>
        </row>
        <row r="925">
          <cell r="CJ925" t="str">
            <v>AMS-VC-MIC</v>
          </cell>
          <cell r="CK925">
            <v>39600</v>
          </cell>
          <cell r="CL925" t="str">
            <v/>
          </cell>
          <cell r="CM925" t="str">
            <v/>
          </cell>
          <cell r="CN925">
            <v>0</v>
          </cell>
          <cell r="CO925">
            <v>0</v>
          </cell>
          <cell r="CP925">
            <v>0</v>
          </cell>
          <cell r="CQ925">
            <v>0</v>
          </cell>
          <cell r="CR925">
            <v>0</v>
          </cell>
          <cell r="CS925">
            <v>0</v>
          </cell>
          <cell r="CT925">
            <v>0</v>
          </cell>
          <cell r="CU925">
            <v>0</v>
          </cell>
          <cell r="CV925">
            <v>0</v>
          </cell>
          <cell r="CW925">
            <v>0</v>
          </cell>
          <cell r="CX925" t="str">
            <v/>
          </cell>
          <cell r="CY925" t="str">
            <v/>
          </cell>
          <cell r="CZ925" t="str">
            <v/>
          </cell>
        </row>
        <row r="926">
          <cell r="CJ926" t="str">
            <v>AMS-VC-MINIPC</v>
          </cell>
          <cell r="CK926">
            <v>147950</v>
          </cell>
          <cell r="CL926" t="str">
            <v/>
          </cell>
          <cell r="CM926" t="str">
            <v/>
          </cell>
          <cell r="CN926">
            <v>0</v>
          </cell>
          <cell r="CO926">
            <v>0</v>
          </cell>
          <cell r="CP926">
            <v>0</v>
          </cell>
          <cell r="CQ926">
            <v>0</v>
          </cell>
          <cell r="CR926">
            <v>0</v>
          </cell>
          <cell r="CS926">
            <v>0</v>
          </cell>
          <cell r="CT926">
            <v>0</v>
          </cell>
          <cell r="CU926">
            <v>0</v>
          </cell>
          <cell r="CV926">
            <v>0</v>
          </cell>
          <cell r="CW926">
            <v>0</v>
          </cell>
          <cell r="CX926" t="str">
            <v/>
          </cell>
          <cell r="CY926" t="str">
            <v/>
          </cell>
          <cell r="CZ926" t="str">
            <v/>
          </cell>
        </row>
        <row r="927">
          <cell r="CJ927" t="str">
            <v>AMS-VC-SHARING</v>
          </cell>
          <cell r="CK927">
            <v>35200</v>
          </cell>
          <cell r="CL927" t="str">
            <v/>
          </cell>
          <cell r="CM927" t="str">
            <v/>
          </cell>
          <cell r="CN927">
            <v>0</v>
          </cell>
          <cell r="CO927">
            <v>0</v>
          </cell>
          <cell r="CP927">
            <v>0</v>
          </cell>
          <cell r="CQ927">
            <v>0</v>
          </cell>
          <cell r="CR927">
            <v>0</v>
          </cell>
          <cell r="CS927">
            <v>0</v>
          </cell>
          <cell r="CT927">
            <v>0</v>
          </cell>
          <cell r="CU927">
            <v>0</v>
          </cell>
          <cell r="CV927">
            <v>0</v>
          </cell>
          <cell r="CW927">
            <v>0</v>
          </cell>
          <cell r="CX927" t="str">
            <v/>
          </cell>
          <cell r="CY927" t="str">
            <v/>
          </cell>
          <cell r="CZ927" t="str">
            <v/>
          </cell>
        </row>
        <row r="928">
          <cell r="CJ928" t="str">
            <v>AMS-1YEAR-VP59-VCS Edition</v>
          </cell>
          <cell r="CK928">
            <v>69850</v>
          </cell>
          <cell r="CL928" t="str">
            <v/>
          </cell>
          <cell r="CM928" t="str">
            <v/>
          </cell>
          <cell r="CN928">
            <v>0</v>
          </cell>
          <cell r="CO928">
            <v>0</v>
          </cell>
          <cell r="CP928">
            <v>0</v>
          </cell>
          <cell r="CQ928">
            <v>0</v>
          </cell>
          <cell r="CR928">
            <v>0</v>
          </cell>
          <cell r="CS928">
            <v>0</v>
          </cell>
          <cell r="CT928">
            <v>0</v>
          </cell>
          <cell r="CU928">
            <v>0</v>
          </cell>
          <cell r="CV928">
            <v>0</v>
          </cell>
          <cell r="CW928">
            <v>0</v>
          </cell>
          <cell r="CX928" t="str">
            <v/>
          </cell>
          <cell r="CY928" t="str">
            <v/>
          </cell>
          <cell r="CZ928" t="str">
            <v/>
          </cell>
        </row>
        <row r="929">
          <cell r="CJ929" t="str">
            <v>Системы Smart Workspace</v>
          </cell>
          <cell r="CK929">
            <v>0</v>
          </cell>
          <cell r="CL929">
            <v>0</v>
          </cell>
          <cell r="CM929" t="str">
            <v/>
          </cell>
          <cell r="CN929">
            <v>0</v>
          </cell>
          <cell r="CO929">
            <v>0</v>
          </cell>
          <cell r="CP929">
            <v>0</v>
          </cell>
          <cell r="CQ929">
            <v>0</v>
          </cell>
          <cell r="CR929">
            <v>0</v>
          </cell>
          <cell r="CS929">
            <v>0</v>
          </cell>
          <cell r="CT929">
            <v>0</v>
          </cell>
          <cell r="CU929">
            <v>0</v>
          </cell>
          <cell r="CV929">
            <v>0</v>
          </cell>
          <cell r="CW929">
            <v>0</v>
          </cell>
          <cell r="CX929" t="str">
            <v/>
          </cell>
          <cell r="CY929" t="str">
            <v/>
          </cell>
          <cell r="CZ929" t="str">
            <v/>
          </cell>
        </row>
        <row r="930">
          <cell r="CJ930" t="str">
            <v>CA200</v>
          </cell>
          <cell r="CK930">
            <v>202970</v>
          </cell>
          <cell r="CL930">
            <v>162378.97500000001</v>
          </cell>
          <cell r="CM930">
            <v>-19.998534266147701</v>
          </cell>
          <cell r="CN930">
            <v>0</v>
          </cell>
          <cell r="CO930">
            <v>0</v>
          </cell>
          <cell r="CP930">
            <v>0</v>
          </cell>
          <cell r="CQ930">
            <v>0</v>
          </cell>
          <cell r="CR930">
            <v>0</v>
          </cell>
          <cell r="CS930">
            <v>0</v>
          </cell>
          <cell r="CT930">
            <v>0</v>
          </cell>
          <cell r="CU930">
            <v>26</v>
          </cell>
          <cell r="CV930">
            <v>0</v>
          </cell>
          <cell r="CW930">
            <v>0</v>
          </cell>
          <cell r="CX930" t="str">
            <v/>
          </cell>
          <cell r="CY930" t="str">
            <v>https://ipmatika.kz/products/sistemy-smart-workspace/fanvil%20CA200/</v>
          </cell>
          <cell r="CZ930" t="str">
            <v>NEW</v>
          </cell>
        </row>
        <row r="931">
          <cell r="CJ931" t="str">
            <v>CA400</v>
          </cell>
          <cell r="CK931">
            <v>358580</v>
          </cell>
          <cell r="CL931">
            <v>286860.75</v>
          </cell>
          <cell r="CM931">
            <v>-20.000906352836182</v>
          </cell>
          <cell r="CN931">
            <v>0</v>
          </cell>
          <cell r="CO931">
            <v>0</v>
          </cell>
          <cell r="CP931">
            <v>0</v>
          </cell>
          <cell r="CQ931">
            <v>0</v>
          </cell>
          <cell r="CR931">
            <v>0</v>
          </cell>
          <cell r="CS931">
            <v>0</v>
          </cell>
          <cell r="CT931">
            <v>0</v>
          </cell>
          <cell r="CU931">
            <v>0</v>
          </cell>
          <cell r="CV931">
            <v>0</v>
          </cell>
          <cell r="CW931">
            <v>0</v>
          </cell>
          <cell r="CX931" t="str">
            <v/>
          </cell>
          <cell r="CY931" t="str">
            <v>https://ipmatika.kz/products/sistemy-smart-workspace/linkvil_ca400/</v>
          </cell>
          <cell r="CZ931" t="str">
            <v/>
          </cell>
        </row>
        <row r="932">
          <cell r="CJ932" t="str">
            <v>RoomCast E2</v>
          </cell>
          <cell r="CK932">
            <v>390500</v>
          </cell>
          <cell r="CL932">
            <v>312400</v>
          </cell>
          <cell r="CM932">
            <v>-20</v>
          </cell>
          <cell r="CN932">
            <v>0</v>
          </cell>
          <cell r="CO932">
            <v>0</v>
          </cell>
          <cell r="CP932">
            <v>0</v>
          </cell>
          <cell r="CQ932">
            <v>0</v>
          </cell>
          <cell r="CR932">
            <v>0</v>
          </cell>
          <cell r="CS932">
            <v>0</v>
          </cell>
          <cell r="CT932">
            <v>0</v>
          </cell>
          <cell r="CU932">
            <v>38</v>
          </cell>
          <cell r="CV932">
            <v>42</v>
          </cell>
          <cell r="CW932">
            <v>0</v>
          </cell>
          <cell r="CX932" t="str">
            <v>http://ipmatika.ru/upload/iblock/17f/t6kvtrfc8zzew2lw5br2su2ef4txdvmm/RoomCast_1.jpg</v>
          </cell>
          <cell r="CY932" t="str">
            <v>https://ipmatika.kz/products/sistemy-smart-workspace/yealink-roomcast/</v>
          </cell>
          <cell r="CZ932" t="str">
            <v/>
          </cell>
        </row>
        <row r="933">
          <cell r="CJ933" t="str">
            <v>RoomCast-001</v>
          </cell>
          <cell r="CK933">
            <v>375650</v>
          </cell>
          <cell r="CL933" t="str">
            <v/>
          </cell>
          <cell r="CM933" t="str">
            <v/>
          </cell>
          <cell r="CN933">
            <v>0</v>
          </cell>
          <cell r="CO933">
            <v>0</v>
          </cell>
          <cell r="CP933">
            <v>0</v>
          </cell>
          <cell r="CQ933">
            <v>0</v>
          </cell>
          <cell r="CR933">
            <v>0</v>
          </cell>
          <cell r="CS933">
            <v>0</v>
          </cell>
          <cell r="CT933">
            <v>0</v>
          </cell>
          <cell r="CU933">
            <v>0</v>
          </cell>
          <cell r="CV933">
            <v>0</v>
          </cell>
          <cell r="CW933">
            <v>0</v>
          </cell>
          <cell r="CX933" t="str">
            <v>http://ipmatika.ru/upload/iblock/25e/RoomCast001.jpg</v>
          </cell>
          <cell r="CY933" t="str">
            <v>https://ipmatika.kz/products/sistemy-smart-workspace/yealink-roomcast-001/</v>
          </cell>
          <cell r="CZ933" t="str">
            <v>EOL</v>
          </cell>
        </row>
        <row r="934">
          <cell r="CJ934" t="str">
            <v>RoomSensor</v>
          </cell>
          <cell r="CK934">
            <v>60500</v>
          </cell>
          <cell r="CL934">
            <v>45375</v>
          </cell>
          <cell r="CM934">
            <v>-25</v>
          </cell>
          <cell r="CN934">
            <v>0</v>
          </cell>
          <cell r="CO934">
            <v>0</v>
          </cell>
          <cell r="CP934">
            <v>0</v>
          </cell>
          <cell r="CQ934">
            <v>0</v>
          </cell>
          <cell r="CR934">
            <v>0</v>
          </cell>
          <cell r="CS934">
            <v>0</v>
          </cell>
          <cell r="CT934">
            <v>0</v>
          </cell>
          <cell r="CU934">
            <v>37</v>
          </cell>
          <cell r="CV934">
            <v>3</v>
          </cell>
          <cell r="CW934">
            <v>0</v>
          </cell>
          <cell r="CX934" t="str">
            <v>http://ipmatika.ru/upload/iblock/e92/RoomSensor.jpg</v>
          </cell>
          <cell r="CY934" t="str">
            <v>https://ipmatika.kz/products/sistemy-smart-workspace/yealink-roomsensor/</v>
          </cell>
          <cell r="CZ934" t="str">
            <v/>
          </cell>
        </row>
        <row r="935">
          <cell r="CJ935" t="str">
            <v>RoomSensor Pro</v>
          </cell>
          <cell r="CK935">
            <v>244200</v>
          </cell>
          <cell r="CL935">
            <v>183150</v>
          </cell>
          <cell r="CM935">
            <v>-25</v>
          </cell>
          <cell r="CN935">
            <v>0</v>
          </cell>
          <cell r="CO935">
            <v>0</v>
          </cell>
          <cell r="CP935">
            <v>0</v>
          </cell>
          <cell r="CQ935">
            <v>0</v>
          </cell>
          <cell r="CR935">
            <v>0</v>
          </cell>
          <cell r="CS935">
            <v>0</v>
          </cell>
          <cell r="CT935">
            <v>0</v>
          </cell>
          <cell r="CU935">
            <v>0</v>
          </cell>
          <cell r="CV935">
            <v>0</v>
          </cell>
          <cell r="CW935">
            <v>5</v>
          </cell>
          <cell r="CX935" t="str">
            <v/>
          </cell>
          <cell r="CY935" t="str">
            <v>https://ipmatika.kz/products/sistemy-smart-workspace/yealink-roomsensor/</v>
          </cell>
          <cell r="CZ935" t="str">
            <v>NEW</v>
          </cell>
        </row>
        <row r="936">
          <cell r="CJ936" t="str">
            <v>RoomPanel Plus</v>
          </cell>
          <cell r="CK936">
            <v>475200</v>
          </cell>
          <cell r="CL936">
            <v>356400</v>
          </cell>
          <cell r="CM936">
            <v>-25</v>
          </cell>
          <cell r="CN936">
            <v>2</v>
          </cell>
          <cell r="CO936">
            <v>2</v>
          </cell>
          <cell r="CP936">
            <v>0</v>
          </cell>
          <cell r="CQ936">
            <v>0</v>
          </cell>
          <cell r="CR936">
            <v>0</v>
          </cell>
          <cell r="CS936">
            <v>0</v>
          </cell>
          <cell r="CT936">
            <v>0</v>
          </cell>
          <cell r="CU936">
            <v>0</v>
          </cell>
          <cell r="CV936">
            <v>0</v>
          </cell>
          <cell r="CW936">
            <v>0</v>
          </cell>
          <cell r="CX936" t="str">
            <v>http://ipmatika.ru/upload/iblock/eac/h7g0mjg28su4j51kqu81qpdp4fbaf866/RPP_01.jpg</v>
          </cell>
          <cell r="CY936" t="str">
            <v/>
          </cell>
          <cell r="CZ936" t="str">
            <v/>
          </cell>
        </row>
        <row r="937">
          <cell r="CJ937" t="str">
            <v>RPV2</v>
          </cell>
          <cell r="CK937">
            <v>513700</v>
          </cell>
          <cell r="CL937">
            <v>395549.00000000006</v>
          </cell>
          <cell r="CM937">
            <v>-22.999999999999986</v>
          </cell>
          <cell r="CN937">
            <v>0</v>
          </cell>
          <cell r="CO937">
            <v>0</v>
          </cell>
          <cell r="CP937">
            <v>0</v>
          </cell>
          <cell r="CQ937">
            <v>0</v>
          </cell>
          <cell r="CR937">
            <v>0</v>
          </cell>
          <cell r="CS937">
            <v>0</v>
          </cell>
          <cell r="CT937">
            <v>0</v>
          </cell>
          <cell r="CU937">
            <v>8</v>
          </cell>
          <cell r="CV937">
            <v>2</v>
          </cell>
          <cell r="CW937">
            <v>0</v>
          </cell>
          <cell r="CX937" t="str">
            <v>http://ipmatika.ru/upload/iblock/770/t3zoi3smoidjhcyci2m7fmqqaf4mdg3u/Roompanle-front-green%202.jpg</v>
          </cell>
          <cell r="CY937" t="str">
            <v>https://ipmatika.kz/products/sistemy-smart-workspace/yealink-rpv2/</v>
          </cell>
          <cell r="CZ937" t="str">
            <v/>
          </cell>
        </row>
        <row r="938">
          <cell r="CJ938" t="str">
            <v>V76C</v>
          </cell>
          <cell r="CK938">
            <v>364220</v>
          </cell>
          <cell r="CL938">
            <v>291374.59999999998</v>
          </cell>
          <cell r="CM938">
            <v>-20.000384383065196</v>
          </cell>
          <cell r="CN938">
            <v>0</v>
          </cell>
          <cell r="CO938">
            <v>0</v>
          </cell>
          <cell r="CP938">
            <v>0</v>
          </cell>
          <cell r="CQ938">
            <v>0</v>
          </cell>
          <cell r="CR938">
            <v>0</v>
          </cell>
          <cell r="CS938">
            <v>0</v>
          </cell>
          <cell r="CT938">
            <v>0</v>
          </cell>
          <cell r="CU938">
            <v>0</v>
          </cell>
          <cell r="CV938">
            <v>0</v>
          </cell>
          <cell r="CW938">
            <v>0</v>
          </cell>
          <cell r="CX938" t="str">
            <v/>
          </cell>
          <cell r="CY938" t="str">
            <v>https://ipmatika.kz/products/sistemy-smart-workspace/</v>
          </cell>
          <cell r="CZ938" t="str">
            <v>NEW</v>
          </cell>
        </row>
        <row r="939">
          <cell r="CJ939" t="str">
            <v>V78C</v>
          </cell>
          <cell r="CK939">
            <v>448260</v>
          </cell>
          <cell r="CL939">
            <v>358611.82500000001</v>
          </cell>
          <cell r="CM939">
            <v>-19.999146700575565</v>
          </cell>
          <cell r="CN939">
            <v>0</v>
          </cell>
          <cell r="CO939">
            <v>0</v>
          </cell>
          <cell r="CP939">
            <v>0</v>
          </cell>
          <cell r="CQ939">
            <v>0</v>
          </cell>
          <cell r="CR939">
            <v>0</v>
          </cell>
          <cell r="CS939">
            <v>0</v>
          </cell>
          <cell r="CT939">
            <v>0</v>
          </cell>
          <cell r="CU939">
            <v>0</v>
          </cell>
          <cell r="CV939">
            <v>0</v>
          </cell>
          <cell r="CW939">
            <v>0</v>
          </cell>
          <cell r="CX939" t="str">
            <v/>
          </cell>
          <cell r="CY939" t="str">
            <v>https://ipmatika.kz/products/sistemy-smart-workspace/fanvil%20v78c/</v>
          </cell>
          <cell r="CZ939" t="str">
            <v>NEW</v>
          </cell>
        </row>
        <row r="940">
          <cell r="CJ940" t="str">
            <v>Стойки и крепления для ВКС</v>
          </cell>
          <cell r="CK940" t="str">
            <v/>
          </cell>
          <cell r="CL940" t="str">
            <v/>
          </cell>
          <cell r="CM940" t="str">
            <v/>
          </cell>
          <cell r="CN940">
            <v>0</v>
          </cell>
          <cell r="CO940">
            <v>0</v>
          </cell>
          <cell r="CP940">
            <v>0</v>
          </cell>
          <cell r="CQ940">
            <v>0</v>
          </cell>
          <cell r="CR940">
            <v>0</v>
          </cell>
          <cell r="CS940">
            <v>0</v>
          </cell>
          <cell r="CT940">
            <v>0</v>
          </cell>
          <cell r="CU940">
            <v>0</v>
          </cell>
          <cell r="CV940">
            <v>0</v>
          </cell>
          <cell r="CW940">
            <v>0</v>
          </cell>
          <cell r="CX940" t="str">
            <v/>
          </cell>
          <cell r="CY940" t="str">
            <v/>
          </cell>
          <cell r="CZ940" t="str">
            <v/>
          </cell>
        </row>
        <row r="941">
          <cell r="CJ941" t="str">
            <v>CM-MountKIT</v>
          </cell>
          <cell r="CK941">
            <v>69850</v>
          </cell>
          <cell r="CL941">
            <v>52387.5</v>
          </cell>
          <cell r="CM941">
            <v>-25</v>
          </cell>
          <cell r="CN941">
            <v>0</v>
          </cell>
          <cell r="CO941">
            <v>0</v>
          </cell>
          <cell r="CP941">
            <v>0</v>
          </cell>
          <cell r="CQ941">
            <v>0</v>
          </cell>
          <cell r="CR941">
            <v>0</v>
          </cell>
          <cell r="CS941">
            <v>0</v>
          </cell>
          <cell r="CT941">
            <v>0</v>
          </cell>
          <cell r="CU941">
            <v>22</v>
          </cell>
          <cell r="CV941">
            <v>3</v>
          </cell>
          <cell r="CW941">
            <v>0</v>
          </cell>
          <cell r="CX941" t="str">
            <v/>
          </cell>
          <cell r="CY941" t="str">
            <v>https://ipmatika.kz/products/lcd-stand/cm-mountkit/</v>
          </cell>
          <cell r="CZ941" t="str">
            <v/>
          </cell>
        </row>
        <row r="942">
          <cell r="CJ942" t="str">
            <v>TV-Clip Mount</v>
          </cell>
          <cell r="CK942">
            <v>41800</v>
          </cell>
          <cell r="CL942">
            <v>31350</v>
          </cell>
          <cell r="CM942">
            <v>-25</v>
          </cell>
          <cell r="CN942">
            <v>0</v>
          </cell>
          <cell r="CO942">
            <v>0</v>
          </cell>
          <cell r="CP942">
            <v>0</v>
          </cell>
          <cell r="CQ942">
            <v>0</v>
          </cell>
          <cell r="CR942">
            <v>0</v>
          </cell>
          <cell r="CS942">
            <v>0</v>
          </cell>
          <cell r="CT942">
            <v>0</v>
          </cell>
          <cell r="CU942" t="str">
            <v>50+</v>
          </cell>
          <cell r="CV942">
            <v>0</v>
          </cell>
          <cell r="CW942">
            <v>0</v>
          </cell>
          <cell r="CX942" t="str">
            <v/>
          </cell>
          <cell r="CY942" t="str">
            <v>https://ipmatika.kz/products/lcd-stand/tv-clip-mount/</v>
          </cell>
          <cell r="CZ942" t="str">
            <v/>
          </cell>
        </row>
        <row r="943">
          <cell r="CJ943" t="str">
            <v>VB-TVMount-01</v>
          </cell>
          <cell r="CK943">
            <v>104500</v>
          </cell>
          <cell r="CL943">
            <v>82555</v>
          </cell>
          <cell r="CM943">
            <v>-21</v>
          </cell>
          <cell r="CN943">
            <v>0</v>
          </cell>
          <cell r="CO943">
            <v>0</v>
          </cell>
          <cell r="CP943">
            <v>0</v>
          </cell>
          <cell r="CQ943">
            <v>0</v>
          </cell>
          <cell r="CR943">
            <v>0</v>
          </cell>
          <cell r="CS943">
            <v>0</v>
          </cell>
          <cell r="CT943">
            <v>0</v>
          </cell>
          <cell r="CU943">
            <v>0</v>
          </cell>
          <cell r="CV943">
            <v>6</v>
          </cell>
          <cell r="CW943">
            <v>0</v>
          </cell>
          <cell r="CX943" t="str">
            <v/>
          </cell>
          <cell r="CY943" t="str">
            <v>https://ipmatika.kz/products/lcd-stand/vcs-tvmount2/</v>
          </cell>
          <cell r="CZ943" t="str">
            <v>NEW</v>
          </cell>
        </row>
        <row r="944">
          <cell r="CJ944" t="str">
            <v>VCS-TVMount2</v>
          </cell>
          <cell r="CK944">
            <v>102850</v>
          </cell>
          <cell r="CL944">
            <v>77137.5</v>
          </cell>
          <cell r="CM944">
            <v>-25</v>
          </cell>
          <cell r="CN944">
            <v>0</v>
          </cell>
          <cell r="CO944">
            <v>0</v>
          </cell>
          <cell r="CP944">
            <v>0</v>
          </cell>
          <cell r="CQ944">
            <v>0</v>
          </cell>
          <cell r="CR944">
            <v>0</v>
          </cell>
          <cell r="CS944">
            <v>0</v>
          </cell>
          <cell r="CT944">
            <v>0</v>
          </cell>
          <cell r="CU944">
            <v>0</v>
          </cell>
          <cell r="CV944">
            <v>7</v>
          </cell>
          <cell r="CW944">
            <v>11</v>
          </cell>
          <cell r="CX944" t="str">
            <v/>
          </cell>
          <cell r="CY944" t="str">
            <v>https://ipmatika.kz/products/lcd-stand/vcs-tvmount2/</v>
          </cell>
          <cell r="CZ944" t="str">
            <v/>
          </cell>
        </row>
        <row r="945">
          <cell r="CJ945" t="str">
            <v>TTD07-46TW</v>
          </cell>
          <cell r="CK945">
            <v>381150</v>
          </cell>
          <cell r="CL945">
            <v>266805</v>
          </cell>
          <cell r="CM945">
            <v>-30</v>
          </cell>
          <cell r="CN945">
            <v>1</v>
          </cell>
          <cell r="CO945">
            <v>0</v>
          </cell>
          <cell r="CP945">
            <v>0</v>
          </cell>
          <cell r="CQ945">
            <v>0</v>
          </cell>
          <cell r="CR945">
            <v>0</v>
          </cell>
          <cell r="CS945">
            <v>0</v>
          </cell>
          <cell r="CT945">
            <v>0</v>
          </cell>
          <cell r="CU945">
            <v>1</v>
          </cell>
          <cell r="CV945">
            <v>0</v>
          </cell>
          <cell r="CW945">
            <v>0</v>
          </cell>
          <cell r="CX945" t="str">
            <v/>
          </cell>
          <cell r="CY945" t="str">
            <v>https://ipmatika.kz/products/lcd-stand/lumi-ttd07-46tw/</v>
          </cell>
          <cell r="CZ945" t="str">
            <v/>
          </cell>
        </row>
        <row r="946">
          <cell r="CJ946" t="str">
            <v>TTF15-68FW</v>
          </cell>
          <cell r="CK946">
            <v>259600</v>
          </cell>
          <cell r="CL946">
            <v>168740</v>
          </cell>
          <cell r="CM946">
            <v>-35</v>
          </cell>
          <cell r="CN946">
            <v>0</v>
          </cell>
          <cell r="CO946">
            <v>0</v>
          </cell>
          <cell r="CP946">
            <v>0</v>
          </cell>
          <cell r="CQ946">
            <v>0</v>
          </cell>
          <cell r="CR946">
            <v>0</v>
          </cell>
          <cell r="CS946">
            <v>0</v>
          </cell>
          <cell r="CT946">
            <v>0</v>
          </cell>
          <cell r="CU946">
            <v>4</v>
          </cell>
          <cell r="CV946">
            <v>0</v>
          </cell>
          <cell r="CW946">
            <v>0</v>
          </cell>
          <cell r="CX946" t="str">
            <v/>
          </cell>
          <cell r="CY946" t="str">
            <v>https://ipmatika.kz/products/lcd-stand/lumi-ttf15-68fw/</v>
          </cell>
          <cell r="CZ946" t="str">
            <v/>
          </cell>
        </row>
        <row r="947">
          <cell r="CJ947" t="str">
            <v>TTL07-610TW</v>
          </cell>
          <cell r="CK947">
            <v>328900</v>
          </cell>
          <cell r="CL947">
            <v>230229.99999999997</v>
          </cell>
          <cell r="CM947">
            <v>-30.000000000000014</v>
          </cell>
          <cell r="CN947">
            <v>0</v>
          </cell>
          <cell r="CO947">
            <v>0</v>
          </cell>
          <cell r="CP947">
            <v>0</v>
          </cell>
          <cell r="CQ947">
            <v>0</v>
          </cell>
          <cell r="CR947">
            <v>0</v>
          </cell>
          <cell r="CS947">
            <v>0</v>
          </cell>
          <cell r="CT947">
            <v>0</v>
          </cell>
          <cell r="CU947">
            <v>1</v>
          </cell>
          <cell r="CV947">
            <v>0</v>
          </cell>
          <cell r="CW947">
            <v>0</v>
          </cell>
          <cell r="CX947" t="str">
            <v/>
          </cell>
          <cell r="CY947" t="str">
            <v>https://ipmatika.kz/products/lcd-stand/lumi-ttl07-610tw/</v>
          </cell>
          <cell r="CZ947" t="str">
            <v/>
          </cell>
        </row>
        <row r="948">
          <cell r="CJ948" t="str">
            <v>Терминалы ВКС</v>
          </cell>
          <cell r="CK948" t="str">
            <v/>
          </cell>
          <cell r="CL948" t="str">
            <v/>
          </cell>
          <cell r="CM948" t="str">
            <v/>
          </cell>
          <cell r="CN948">
            <v>0</v>
          </cell>
          <cell r="CO948">
            <v>0</v>
          </cell>
          <cell r="CP948">
            <v>0</v>
          </cell>
          <cell r="CQ948">
            <v>0</v>
          </cell>
          <cell r="CR948">
            <v>0</v>
          </cell>
          <cell r="CS948">
            <v>0</v>
          </cell>
          <cell r="CT948">
            <v>0</v>
          </cell>
          <cell r="CU948">
            <v>0</v>
          </cell>
          <cell r="CV948">
            <v>0</v>
          </cell>
          <cell r="CW948">
            <v>0</v>
          </cell>
          <cell r="CX948" t="str">
            <v/>
          </cell>
          <cell r="CY948" t="str">
            <v/>
          </cell>
          <cell r="CZ948" t="str">
            <v/>
          </cell>
        </row>
        <row r="949">
          <cell r="CJ949" t="str">
            <v>A10-010-VCS-Edition</v>
          </cell>
          <cell r="CK949">
            <v>902000</v>
          </cell>
          <cell r="CL949">
            <v>721600</v>
          </cell>
          <cell r="CM949">
            <v>-20</v>
          </cell>
          <cell r="CN949">
            <v>0</v>
          </cell>
          <cell r="CO949">
            <v>0</v>
          </cell>
          <cell r="CP949">
            <v>0</v>
          </cell>
          <cell r="CQ949">
            <v>0</v>
          </cell>
          <cell r="CR949">
            <v>0</v>
          </cell>
          <cell r="CS949">
            <v>0</v>
          </cell>
          <cell r="CT949">
            <v>0</v>
          </cell>
          <cell r="CU949">
            <v>21</v>
          </cell>
          <cell r="CV949">
            <v>1</v>
          </cell>
          <cell r="CW949">
            <v>3</v>
          </cell>
          <cell r="CX949" t="str">
            <v>http://ipmatika.ru/upload/iblock/795/0vc2zdpip5eud9hsx6d9x9ecbysn6ue4/A10-k2%20big.jpg</v>
          </cell>
          <cell r="CY949" t="str">
            <v>https://ipmatika.kz/products/terminal-yealink/yealink-meeting-bar-a10-010-sip/</v>
          </cell>
          <cell r="CZ949" t="str">
            <v/>
          </cell>
        </row>
        <row r="950">
          <cell r="CJ950" t="str">
            <v>A10-010</v>
          </cell>
          <cell r="CK950">
            <v>929920</v>
          </cell>
          <cell r="CL950">
            <v>697442.62499999988</v>
          </cell>
          <cell r="CM950">
            <v>-24.999717717653141</v>
          </cell>
          <cell r="CN950">
            <v>4</v>
          </cell>
          <cell r="CO950">
            <v>0</v>
          </cell>
          <cell r="CP950">
            <v>0</v>
          </cell>
          <cell r="CQ950">
            <v>0</v>
          </cell>
          <cell r="CR950">
            <v>0</v>
          </cell>
          <cell r="CS950">
            <v>0</v>
          </cell>
          <cell r="CT950">
            <v>0</v>
          </cell>
          <cell r="CU950">
            <v>0</v>
          </cell>
          <cell r="CV950">
            <v>0</v>
          </cell>
          <cell r="CW950">
            <v>0</v>
          </cell>
          <cell r="CX950" t="str">
            <v/>
          </cell>
          <cell r="CY950" t="str">
            <v/>
          </cell>
          <cell r="CZ950" t="str">
            <v/>
          </cell>
        </row>
        <row r="951">
          <cell r="CJ951" t="str">
            <v>A40-031</v>
          </cell>
          <cell r="CK951">
            <v>1889460</v>
          </cell>
          <cell r="CL951">
            <v>1417094.25</v>
          </cell>
          <cell r="CM951">
            <v>-25.000039693880794</v>
          </cell>
          <cell r="CN951">
            <v>13</v>
          </cell>
          <cell r="CO951">
            <v>0</v>
          </cell>
          <cell r="CP951">
            <v>0</v>
          </cell>
          <cell r="CQ951">
            <v>0</v>
          </cell>
          <cell r="CR951">
            <v>1</v>
          </cell>
          <cell r="CS951">
            <v>0</v>
          </cell>
          <cell r="CT951">
            <v>0</v>
          </cell>
          <cell r="CU951">
            <v>0</v>
          </cell>
          <cell r="CV951">
            <v>0</v>
          </cell>
          <cell r="CW951">
            <v>0</v>
          </cell>
          <cell r="CX951" t="str">
            <v/>
          </cell>
          <cell r="CY951" t="str">
            <v/>
          </cell>
          <cell r="CZ951" t="str">
            <v/>
          </cell>
        </row>
        <row r="952">
          <cell r="CJ952" t="str">
            <v>A50-031</v>
          </cell>
          <cell r="CK952">
            <v>2597690</v>
          </cell>
          <cell r="CL952">
            <v>1948270.5</v>
          </cell>
          <cell r="CM952">
            <v>-24.999884512778664</v>
          </cell>
          <cell r="CN952">
            <v>9</v>
          </cell>
          <cell r="CO952">
            <v>0</v>
          </cell>
          <cell r="CP952">
            <v>0</v>
          </cell>
          <cell r="CQ952">
            <v>0</v>
          </cell>
          <cell r="CR952">
            <v>1</v>
          </cell>
          <cell r="CS952">
            <v>0</v>
          </cell>
          <cell r="CT952">
            <v>0</v>
          </cell>
          <cell r="CU952">
            <v>0</v>
          </cell>
          <cell r="CV952">
            <v>0</v>
          </cell>
          <cell r="CW952">
            <v>0</v>
          </cell>
          <cell r="CX952" t="str">
            <v/>
          </cell>
          <cell r="CY952" t="str">
            <v/>
          </cell>
          <cell r="CZ952" t="str">
            <v/>
          </cell>
        </row>
        <row r="953">
          <cell r="CJ953" t="str">
            <v>M400-0010</v>
          </cell>
          <cell r="CK953">
            <v>1290300</v>
          </cell>
          <cell r="CL953">
            <v>1032350</v>
          </cell>
          <cell r="CM953">
            <v>-19.991474850809894</v>
          </cell>
          <cell r="CN953">
            <v>0</v>
          </cell>
          <cell r="CO953">
            <v>0</v>
          </cell>
          <cell r="CP953">
            <v>0</v>
          </cell>
          <cell r="CQ953">
            <v>0</v>
          </cell>
          <cell r="CR953">
            <v>0</v>
          </cell>
          <cell r="CS953">
            <v>0</v>
          </cell>
          <cell r="CT953">
            <v>0</v>
          </cell>
          <cell r="CU953">
            <v>33</v>
          </cell>
          <cell r="CV953">
            <v>3</v>
          </cell>
          <cell r="CW953">
            <v>0</v>
          </cell>
          <cell r="CX953" t="str">
            <v/>
          </cell>
          <cell r="CY953" t="str">
            <v>https://ipmatika.kz/products/terminal-yealink/yealink-meetingeye-400/</v>
          </cell>
          <cell r="CZ953" t="str">
            <v/>
          </cell>
        </row>
        <row r="954">
          <cell r="CJ954" t="str">
            <v>M400-0012</v>
          </cell>
          <cell r="CK954">
            <v>1502600</v>
          </cell>
          <cell r="CL954">
            <v>1202300</v>
          </cell>
          <cell r="CM954">
            <v>-19.985358711566619</v>
          </cell>
          <cell r="CN954">
            <v>0</v>
          </cell>
          <cell r="CO954">
            <v>0</v>
          </cell>
          <cell r="CP954">
            <v>0</v>
          </cell>
          <cell r="CQ954">
            <v>0</v>
          </cell>
          <cell r="CR954">
            <v>0</v>
          </cell>
          <cell r="CS954">
            <v>0</v>
          </cell>
          <cell r="CT954">
            <v>0</v>
          </cell>
          <cell r="CU954">
            <v>0</v>
          </cell>
          <cell r="CV954">
            <v>0</v>
          </cell>
          <cell r="CW954">
            <v>0</v>
          </cell>
          <cell r="CX954" t="str">
            <v>http://ipmatika.ru/upload/iblock/977/uyt2digxw2bj9zfadlwnngurb0pryi58/M4004_12.jpg</v>
          </cell>
          <cell r="CY954" t="str">
            <v>https://ipmatika.kz/products/terminal-yealink/yealink-meetingeye-400-M400-0012/</v>
          </cell>
          <cell r="CZ954" t="str">
            <v>EOL</v>
          </cell>
        </row>
        <row r="955">
          <cell r="CJ955" t="str">
            <v>M500-0010</v>
          </cell>
          <cell r="CK955">
            <v>3766950</v>
          </cell>
          <cell r="CL955">
            <v>3013450</v>
          </cell>
          <cell r="CM955">
            <v>-20.002920134326175</v>
          </cell>
          <cell r="CN955">
            <v>0</v>
          </cell>
          <cell r="CO955">
            <v>0</v>
          </cell>
          <cell r="CP955">
            <v>0</v>
          </cell>
          <cell r="CQ955">
            <v>0</v>
          </cell>
          <cell r="CR955">
            <v>0</v>
          </cell>
          <cell r="CS955">
            <v>0</v>
          </cell>
          <cell r="CT955">
            <v>0</v>
          </cell>
          <cell r="CU955">
            <v>3</v>
          </cell>
          <cell r="CV955" t="str">
            <v>50+</v>
          </cell>
          <cell r="CW955">
            <v>23</v>
          </cell>
          <cell r="CX955" t="str">
            <v/>
          </cell>
          <cell r="CY955" t="str">
            <v>https://ipmatika.kz/products/terminal-yealink/yealink-meetingeye-500/</v>
          </cell>
          <cell r="CZ955" t="str">
            <v/>
          </cell>
        </row>
        <row r="956">
          <cell r="CJ956" t="str">
            <v>M500Pro-0010</v>
          </cell>
          <cell r="CK956">
            <v>3566200</v>
          </cell>
          <cell r="CL956">
            <v>2674650</v>
          </cell>
          <cell r="CM956">
            <v>-25</v>
          </cell>
          <cell r="CN956">
            <v>0</v>
          </cell>
          <cell r="CO956">
            <v>0</v>
          </cell>
          <cell r="CP956">
            <v>0</v>
          </cell>
          <cell r="CQ956">
            <v>0</v>
          </cell>
          <cell r="CR956">
            <v>0</v>
          </cell>
          <cell r="CS956">
            <v>0</v>
          </cell>
          <cell r="CT956">
            <v>0</v>
          </cell>
          <cell r="CU956">
            <v>2</v>
          </cell>
          <cell r="CV956">
            <v>11</v>
          </cell>
          <cell r="CW956">
            <v>5</v>
          </cell>
          <cell r="CX956" t="str">
            <v/>
          </cell>
          <cell r="CY956" t="str">
            <v>https://ipmatika.kz/products/terminal-yealink/yealink-meetingeye-500-pro/</v>
          </cell>
          <cell r="CZ956" t="str">
            <v/>
          </cell>
        </row>
        <row r="957">
          <cell r="CJ957" t="str">
            <v>M600-0010</v>
          </cell>
          <cell r="CK957">
            <v>2312200</v>
          </cell>
          <cell r="CL957">
            <v>1850200</v>
          </cell>
          <cell r="CM957">
            <v>-19.980970504281643</v>
          </cell>
          <cell r="CN957">
            <v>0</v>
          </cell>
          <cell r="CO957">
            <v>0</v>
          </cell>
          <cell r="CP957">
            <v>0</v>
          </cell>
          <cell r="CQ957">
            <v>0</v>
          </cell>
          <cell r="CR957">
            <v>0</v>
          </cell>
          <cell r="CS957">
            <v>0</v>
          </cell>
          <cell r="CT957">
            <v>0</v>
          </cell>
          <cell r="CU957">
            <v>0</v>
          </cell>
          <cell r="CV957">
            <v>16</v>
          </cell>
          <cell r="CW957">
            <v>0</v>
          </cell>
          <cell r="CX957" t="str">
            <v/>
          </cell>
          <cell r="CY957" t="str">
            <v>https://ipmatika.kz/products/terminal-yealink/yealink-meetingeye-600/</v>
          </cell>
          <cell r="CZ957" t="str">
            <v/>
          </cell>
        </row>
        <row r="958">
          <cell r="CJ958" t="str">
            <v>M600-0012</v>
          </cell>
          <cell r="CK958">
            <v>2658700</v>
          </cell>
          <cell r="CL958">
            <v>2127400</v>
          </cell>
          <cell r="CM958">
            <v>-19.983450558543652</v>
          </cell>
          <cell r="CN958">
            <v>0</v>
          </cell>
          <cell r="CO958">
            <v>0</v>
          </cell>
          <cell r="CP958">
            <v>0</v>
          </cell>
          <cell r="CQ958">
            <v>0</v>
          </cell>
          <cell r="CR958">
            <v>0</v>
          </cell>
          <cell r="CS958">
            <v>0</v>
          </cell>
          <cell r="CT958">
            <v>0</v>
          </cell>
          <cell r="CU958">
            <v>0</v>
          </cell>
          <cell r="CV958">
            <v>9</v>
          </cell>
          <cell r="CW958">
            <v>0</v>
          </cell>
          <cell r="CX958" t="str">
            <v/>
          </cell>
          <cell r="CY958" t="str">
            <v>https://ipmatika.kz/products/terminal-yealink/yealink-meetingeye-600-0012/</v>
          </cell>
          <cell r="CZ958" t="str">
            <v/>
          </cell>
        </row>
        <row r="959">
          <cell r="CJ959" t="str">
            <v>M800-C00-0012</v>
          </cell>
          <cell r="CK959">
            <v>3766950</v>
          </cell>
          <cell r="CL959">
            <v>3013454.9549549548</v>
          </cell>
          <cell r="CM959">
            <v>-20.002788596743912</v>
          </cell>
          <cell r="CN959">
            <v>1</v>
          </cell>
          <cell r="CO959">
            <v>0</v>
          </cell>
          <cell r="CP959">
            <v>0</v>
          </cell>
          <cell r="CQ959">
            <v>0</v>
          </cell>
          <cell r="CR959">
            <v>0</v>
          </cell>
          <cell r="CS959">
            <v>0</v>
          </cell>
          <cell r="CT959">
            <v>0</v>
          </cell>
          <cell r="CU959">
            <v>0</v>
          </cell>
          <cell r="CV959">
            <v>0</v>
          </cell>
          <cell r="CW959">
            <v>0</v>
          </cell>
          <cell r="CX959" t="str">
            <v/>
          </cell>
          <cell r="CY959" t="str">
            <v/>
          </cell>
          <cell r="CZ959" t="str">
            <v/>
          </cell>
        </row>
        <row r="960">
          <cell r="CJ960" t="str">
            <v>M900-0010</v>
          </cell>
          <cell r="CK960">
            <v>4279000</v>
          </cell>
          <cell r="CL960">
            <v>3209250</v>
          </cell>
          <cell r="CM960">
            <v>-25</v>
          </cell>
          <cell r="CN960">
            <v>0</v>
          </cell>
          <cell r="CO960">
            <v>0</v>
          </cell>
          <cell r="CP960">
            <v>0</v>
          </cell>
          <cell r="CQ960">
            <v>0</v>
          </cell>
          <cell r="CR960">
            <v>0</v>
          </cell>
          <cell r="CS960">
            <v>0</v>
          </cell>
          <cell r="CT960">
            <v>0</v>
          </cell>
          <cell r="CU960">
            <v>0</v>
          </cell>
          <cell r="CV960">
            <v>1</v>
          </cell>
          <cell r="CW960">
            <v>30</v>
          </cell>
          <cell r="CX960" t="str">
            <v/>
          </cell>
          <cell r="CY960" t="str">
            <v>https://ipmatika.kz/products/terminal-yealink/yealink-meetingeye-900/</v>
          </cell>
          <cell r="CZ960" t="str">
            <v/>
          </cell>
        </row>
        <row r="961">
          <cell r="CJ961" t="str">
            <v>MCoreKit-C5-MS KZ</v>
          </cell>
          <cell r="CK961">
            <v>2023450</v>
          </cell>
          <cell r="CL961">
            <v>1618654.9549549548</v>
          </cell>
          <cell r="CM961">
            <v>-20.005191383283275</v>
          </cell>
          <cell r="CN961">
            <v>11</v>
          </cell>
          <cell r="CO961">
            <v>0</v>
          </cell>
          <cell r="CP961">
            <v>0</v>
          </cell>
          <cell r="CQ961">
            <v>0</v>
          </cell>
          <cell r="CR961">
            <v>0</v>
          </cell>
          <cell r="CS961">
            <v>0</v>
          </cell>
          <cell r="CT961">
            <v>0</v>
          </cell>
          <cell r="CU961">
            <v>0</v>
          </cell>
          <cell r="CV961">
            <v>0</v>
          </cell>
          <cell r="CW961">
            <v>0</v>
          </cell>
          <cell r="CX961" t="str">
            <v/>
          </cell>
          <cell r="CY961" t="str">
            <v>https://ipmatika.kz/products/terminaly-vks-microsoft-room/yealink-mcorekit-c5-ms/</v>
          </cell>
          <cell r="CZ961" t="str">
            <v>EOL</v>
          </cell>
        </row>
        <row r="962">
          <cell r="CJ962" t="str">
            <v>MCore Pro-NonOS</v>
          </cell>
          <cell r="CK962">
            <v>1213300</v>
          </cell>
          <cell r="CL962">
            <v>909700</v>
          </cell>
          <cell r="CM962">
            <v>-25.022665457842251</v>
          </cell>
          <cell r="CN962">
            <v>0</v>
          </cell>
          <cell r="CO962">
            <v>0</v>
          </cell>
          <cell r="CP962">
            <v>0</v>
          </cell>
          <cell r="CQ962">
            <v>0</v>
          </cell>
          <cell r="CR962">
            <v>0</v>
          </cell>
          <cell r="CS962">
            <v>0</v>
          </cell>
          <cell r="CT962">
            <v>0</v>
          </cell>
          <cell r="CU962">
            <v>0</v>
          </cell>
          <cell r="CV962">
            <v>0</v>
          </cell>
          <cell r="CW962">
            <v>0</v>
          </cell>
          <cell r="CX962" t="str">
            <v>http://ipmatika.ru/upload/iblock/569/bwvehamelgu0gisif0uf0gnml589x6eo/MCore%20pro-1.jpg</v>
          </cell>
          <cell r="CY962" t="str">
            <v>https://ipmatika.kz/products/terminaly-vks-microsoft-room/yealink-mcore-pro-nonos/</v>
          </cell>
          <cell r="CZ962" t="str">
            <v/>
          </cell>
        </row>
        <row r="963">
          <cell r="CJ963" t="str">
            <v>MCore Pro-NonOS MCore4</v>
          </cell>
          <cell r="CK963">
            <v>1319450</v>
          </cell>
          <cell r="CL963">
            <v>1055450</v>
          </cell>
          <cell r="CM963">
            <v>-20.008336807002919</v>
          </cell>
          <cell r="CN963">
            <v>0</v>
          </cell>
          <cell r="CO963">
            <v>0</v>
          </cell>
          <cell r="CP963">
            <v>0</v>
          </cell>
          <cell r="CQ963">
            <v>0</v>
          </cell>
          <cell r="CR963">
            <v>0</v>
          </cell>
          <cell r="CS963">
            <v>0</v>
          </cell>
          <cell r="CT963">
            <v>0</v>
          </cell>
          <cell r="CU963">
            <v>0</v>
          </cell>
          <cell r="CV963">
            <v>3</v>
          </cell>
          <cell r="CW963">
            <v>33</v>
          </cell>
          <cell r="CX963" t="str">
            <v/>
          </cell>
          <cell r="CY963" t="str">
            <v>https://ipmatika.kz/products/terminaly-vks-microsoft-room/yealink-mcore-pro-nonos/</v>
          </cell>
          <cell r="CZ963" t="str">
            <v>NEW</v>
          </cell>
        </row>
        <row r="964">
          <cell r="CJ964" t="str">
            <v>PVT140-0010</v>
          </cell>
          <cell r="CK964">
            <v>1596650</v>
          </cell>
          <cell r="CL964">
            <v>1277320</v>
          </cell>
          <cell r="CM964">
            <v>-20</v>
          </cell>
          <cell r="CN964">
            <v>0</v>
          </cell>
          <cell r="CO964">
            <v>0</v>
          </cell>
          <cell r="CP964">
            <v>0</v>
          </cell>
          <cell r="CQ964">
            <v>0</v>
          </cell>
          <cell r="CR964">
            <v>0</v>
          </cell>
          <cell r="CS964">
            <v>0</v>
          </cell>
          <cell r="CT964">
            <v>0</v>
          </cell>
          <cell r="CU964">
            <v>19</v>
          </cell>
          <cell r="CV964">
            <v>6</v>
          </cell>
          <cell r="CW964">
            <v>32</v>
          </cell>
          <cell r="CX964" t="str">
            <v>http://ipmatika.ru/upload/iblock/b2d/cp4x4e5nqp218nhk0p41flyc25c6ee4r/A40-010.jpg</v>
          </cell>
          <cell r="CY964" t="str">
            <v>https://ipmatika.kz/products/terminal-yealink/yealink-pvt140/</v>
          </cell>
          <cell r="CZ964" t="str">
            <v/>
          </cell>
        </row>
        <row r="965">
          <cell r="CJ965" t="str">
            <v>PVT160-0010</v>
          </cell>
          <cell r="CK965">
            <v>2387000</v>
          </cell>
          <cell r="CL965">
            <v>1909600</v>
          </cell>
          <cell r="CM965">
            <v>-20</v>
          </cell>
          <cell r="CN965">
            <v>0</v>
          </cell>
          <cell r="CO965">
            <v>0</v>
          </cell>
          <cell r="CP965">
            <v>0</v>
          </cell>
          <cell r="CQ965">
            <v>0</v>
          </cell>
          <cell r="CR965">
            <v>0</v>
          </cell>
          <cell r="CS965">
            <v>0</v>
          </cell>
          <cell r="CT965">
            <v>0</v>
          </cell>
          <cell r="CU965">
            <v>23</v>
          </cell>
          <cell r="CV965">
            <v>4</v>
          </cell>
          <cell r="CW965">
            <v>31</v>
          </cell>
          <cell r="CX965" t="str">
            <v>http://ipmatika.ru/upload/iblock/00f/k06fqlyzkaprqnc6oopum1woy5oraulh/PVT160-010.png</v>
          </cell>
          <cell r="CY965" t="str">
            <v>https://ipmatika.kz/products/terminal-yealink/yealink-pvt160/</v>
          </cell>
          <cell r="CZ965" t="str">
            <v>NEW</v>
          </cell>
        </row>
        <row r="966">
          <cell r="CJ966" t="str">
            <v>VC800-Basic</v>
          </cell>
          <cell r="CK966">
            <v>2058100</v>
          </cell>
          <cell r="CL966">
            <v>1543575</v>
          </cell>
          <cell r="CM966">
            <v>-25</v>
          </cell>
          <cell r="CN966">
            <v>0</v>
          </cell>
          <cell r="CO966">
            <v>0</v>
          </cell>
          <cell r="CP966">
            <v>0</v>
          </cell>
          <cell r="CQ966">
            <v>0</v>
          </cell>
          <cell r="CR966">
            <v>0</v>
          </cell>
          <cell r="CS966">
            <v>0</v>
          </cell>
          <cell r="CT966">
            <v>0</v>
          </cell>
          <cell r="CU966">
            <v>16</v>
          </cell>
          <cell r="CV966">
            <v>2</v>
          </cell>
          <cell r="CW966">
            <v>0</v>
          </cell>
          <cell r="CX966" t="str">
            <v>http://ipmatika.ru/upload/iblock/16d/VC800-Basic.png</v>
          </cell>
          <cell r="CY966" t="str">
            <v>https://ipmatika.kz/products/terminal-yealink/yealink-vc800-basic/</v>
          </cell>
          <cell r="CZ966" t="str">
            <v>EOL</v>
          </cell>
        </row>
        <row r="967">
          <cell r="CJ967" t="str">
            <v>VP59-VCS Edition</v>
          </cell>
          <cell r="CK967">
            <v>504350</v>
          </cell>
          <cell r="CL967">
            <v>403700</v>
          </cell>
          <cell r="CM967">
            <v>-19.956379498364228</v>
          </cell>
          <cell r="CN967">
            <v>0</v>
          </cell>
          <cell r="CO967">
            <v>0</v>
          </cell>
          <cell r="CP967">
            <v>0</v>
          </cell>
          <cell r="CQ967">
            <v>0</v>
          </cell>
          <cell r="CR967">
            <v>0</v>
          </cell>
          <cell r="CS967">
            <v>0</v>
          </cell>
          <cell r="CT967">
            <v>0</v>
          </cell>
          <cell r="CU967">
            <v>0</v>
          </cell>
          <cell r="CV967">
            <v>17</v>
          </cell>
          <cell r="CW967">
            <v>0</v>
          </cell>
          <cell r="CX967" t="str">
            <v>http://ipmatika.ru/upload/iblock/0df/VP59_vcs_1.jpg</v>
          </cell>
          <cell r="CY967" t="str">
            <v>https://ipmatika.kz/products/terminal-yealink/yealink-vp59-vcs-edition/</v>
          </cell>
          <cell r="CZ967" t="str">
            <v/>
          </cell>
        </row>
        <row r="968">
          <cell r="CJ968" t="str">
            <v>Терминалы ВКС с интерактивным дисплеем</v>
          </cell>
          <cell r="CK968" t="str">
            <v/>
          </cell>
          <cell r="CL968" t="str">
            <v/>
          </cell>
          <cell r="CM968" t="str">
            <v/>
          </cell>
          <cell r="CN968">
            <v>0</v>
          </cell>
          <cell r="CO968">
            <v>0</v>
          </cell>
          <cell r="CP968">
            <v>0</v>
          </cell>
          <cell r="CQ968">
            <v>0</v>
          </cell>
          <cell r="CR968">
            <v>0</v>
          </cell>
          <cell r="CS968">
            <v>0</v>
          </cell>
          <cell r="CT968">
            <v>0</v>
          </cell>
          <cell r="CU968">
            <v>0</v>
          </cell>
          <cell r="CV968">
            <v>0</v>
          </cell>
          <cell r="CW968">
            <v>0</v>
          </cell>
          <cell r="CX968" t="str">
            <v/>
          </cell>
          <cell r="CY968" t="str">
            <v/>
          </cell>
          <cell r="CZ968" t="str">
            <v/>
          </cell>
        </row>
        <row r="969">
          <cell r="CJ969" t="str">
            <v>A24</v>
          </cell>
          <cell r="CK969">
            <v>1290300</v>
          </cell>
          <cell r="CL969">
            <v>968000</v>
          </cell>
          <cell r="CM969">
            <v>-24.978687127024727</v>
          </cell>
          <cell r="CN969">
            <v>0</v>
          </cell>
          <cell r="CO969">
            <v>0</v>
          </cell>
          <cell r="CP969">
            <v>0</v>
          </cell>
          <cell r="CQ969">
            <v>1</v>
          </cell>
          <cell r="CR969">
            <v>0</v>
          </cell>
          <cell r="CS969">
            <v>0</v>
          </cell>
          <cell r="CT969">
            <v>0</v>
          </cell>
          <cell r="CU969">
            <v>0</v>
          </cell>
          <cell r="CV969">
            <v>0</v>
          </cell>
          <cell r="CW969">
            <v>0</v>
          </cell>
          <cell r="CX969" t="str">
            <v/>
          </cell>
          <cell r="CY969" t="str">
            <v>https://ipmatika.kz/products/terminaly-dlya-interaktivnoy-sovmestnoy-raboty/yealink-deskvision-a24/</v>
          </cell>
          <cell r="CZ969" t="str">
            <v>EOL</v>
          </cell>
        </row>
        <row r="970">
          <cell r="CJ970" t="str">
            <v>ETV86</v>
          </cell>
          <cell r="CK970">
            <v>2722500</v>
          </cell>
          <cell r="CL970" t="str">
            <v/>
          </cell>
          <cell r="CM970" t="str">
            <v/>
          </cell>
          <cell r="CN970">
            <v>0</v>
          </cell>
          <cell r="CO970">
            <v>0</v>
          </cell>
          <cell r="CP970">
            <v>0</v>
          </cell>
          <cell r="CQ970">
            <v>0</v>
          </cell>
          <cell r="CR970">
            <v>0</v>
          </cell>
          <cell r="CS970">
            <v>0</v>
          </cell>
          <cell r="CT970">
            <v>0</v>
          </cell>
          <cell r="CU970">
            <v>0</v>
          </cell>
          <cell r="CV970">
            <v>0</v>
          </cell>
          <cell r="CW970">
            <v>0</v>
          </cell>
          <cell r="CX970" t="str">
            <v/>
          </cell>
          <cell r="CY970" t="str">
            <v>https://ipmatika.kz/products/terminaly-dlya-interaktivnoy-sovmestnoy-raboty/yealink-etv86/</v>
          </cell>
          <cell r="CZ970" t="str">
            <v>EOL</v>
          </cell>
        </row>
        <row r="971">
          <cell r="CJ971" t="str">
            <v>MB-12X Pro</v>
          </cell>
          <cell r="CK971">
            <v>833250</v>
          </cell>
          <cell r="CL971">
            <v>633270</v>
          </cell>
          <cell r="CM971">
            <v>-24</v>
          </cell>
          <cell r="CN971">
            <v>0</v>
          </cell>
          <cell r="CO971">
            <v>0</v>
          </cell>
          <cell r="CP971">
            <v>0</v>
          </cell>
          <cell r="CQ971">
            <v>0</v>
          </cell>
          <cell r="CR971">
            <v>0</v>
          </cell>
          <cell r="CS971">
            <v>0</v>
          </cell>
          <cell r="CT971">
            <v>0</v>
          </cell>
          <cell r="CU971">
            <v>10</v>
          </cell>
          <cell r="CV971">
            <v>0</v>
          </cell>
          <cell r="CW971">
            <v>0</v>
          </cell>
          <cell r="CX971" t="str">
            <v>http://ipmatika.ru/upload/iblock/16c/dn7wpjm6rgszq9k49s0n7aqc52ebwo2c/MB-12X%20Pro_Front.jpg</v>
          </cell>
          <cell r="CY971" t="str">
            <v>https://ipmatika.kz/products/terminaly-dlya-interaktivnoy-sovmestnoy-raboty/yealink-mb-12x-pro/</v>
          </cell>
          <cell r="CZ971" t="str">
            <v/>
          </cell>
        </row>
        <row r="972">
          <cell r="CJ972" t="str">
            <v>MB-Camera-12X</v>
          </cell>
          <cell r="CK972">
            <v>810700</v>
          </cell>
          <cell r="CL972">
            <v>616132</v>
          </cell>
          <cell r="CM972">
            <v>-24</v>
          </cell>
          <cell r="CN972">
            <v>0</v>
          </cell>
          <cell r="CO972">
            <v>0</v>
          </cell>
          <cell r="CP972">
            <v>0</v>
          </cell>
          <cell r="CQ972">
            <v>0</v>
          </cell>
          <cell r="CR972">
            <v>0</v>
          </cell>
          <cell r="CS972">
            <v>0</v>
          </cell>
          <cell r="CT972">
            <v>0</v>
          </cell>
          <cell r="CU972">
            <v>0</v>
          </cell>
          <cell r="CV972">
            <v>0</v>
          </cell>
          <cell r="CW972">
            <v>0</v>
          </cell>
          <cell r="CX972" t="str">
            <v>http://ipmatika.ru/upload/iblock/daf/4pewwytfjeeyxabrowie81v0ahnq0o2c/MB_Camera_6x12x_01.jpg</v>
          </cell>
          <cell r="CY972" t="str">
            <v>https://ipmatika.kz/products/terminaly-dlya-interaktivnoy-sovmestnoy-raboty/yealink-mb-camera-12x/</v>
          </cell>
          <cell r="CZ972" t="str">
            <v>EOL</v>
          </cell>
        </row>
        <row r="973">
          <cell r="CJ973" t="str">
            <v>MB-Camera-6X</v>
          </cell>
          <cell r="CK973">
            <v>531300</v>
          </cell>
          <cell r="CL973">
            <v>403788</v>
          </cell>
          <cell r="CM973">
            <v>-24</v>
          </cell>
          <cell r="CN973">
            <v>1</v>
          </cell>
          <cell r="CO973">
            <v>0</v>
          </cell>
          <cell r="CP973">
            <v>0</v>
          </cell>
          <cell r="CQ973">
            <v>0</v>
          </cell>
          <cell r="CR973">
            <v>0</v>
          </cell>
          <cell r="CS973">
            <v>0</v>
          </cell>
          <cell r="CT973">
            <v>0</v>
          </cell>
          <cell r="CU973">
            <v>2</v>
          </cell>
          <cell r="CV973">
            <v>3</v>
          </cell>
          <cell r="CW973">
            <v>1</v>
          </cell>
          <cell r="CX973" t="str">
            <v>http://ipmatika.ru/upload/iblock/f7d/au4ui9ikc44g72dg2e1jddmvl9bru8o7/MB_Camera_6x12x_01.jpg</v>
          </cell>
          <cell r="CY973" t="str">
            <v>https://ipmatika.kz/products/terminaly-dlya-interaktivnoy-sovmestnoy-raboty/yealink-mb-camera-6x/</v>
          </cell>
          <cell r="CZ973" t="str">
            <v>EOL</v>
          </cell>
        </row>
        <row r="974">
          <cell r="CJ974" t="str">
            <v>MB-FloorStand-650</v>
          </cell>
          <cell r="CK974">
            <v>382800</v>
          </cell>
          <cell r="CL974">
            <v>294756</v>
          </cell>
          <cell r="CM974">
            <v>-23</v>
          </cell>
          <cell r="CN974">
            <v>0</v>
          </cell>
          <cell r="CO974">
            <v>0</v>
          </cell>
          <cell r="CP974">
            <v>0</v>
          </cell>
          <cell r="CQ974">
            <v>1</v>
          </cell>
          <cell r="CR974">
            <v>0</v>
          </cell>
          <cell r="CS974">
            <v>0</v>
          </cell>
          <cell r="CT974">
            <v>0</v>
          </cell>
          <cell r="CU974">
            <v>0</v>
          </cell>
          <cell r="CV974">
            <v>0</v>
          </cell>
          <cell r="CW974">
            <v>0</v>
          </cell>
          <cell r="CX974" t="str">
            <v/>
          </cell>
          <cell r="CY974" t="str">
            <v>https://ipmatika.kz/products/terminaly-dlya-interaktivnoy-sovmestnoy-raboty/mb-floorstand-650/</v>
          </cell>
          <cell r="CZ974" t="str">
            <v>EOL</v>
          </cell>
        </row>
        <row r="975">
          <cell r="CJ975" t="str">
            <v>MB-FloorStand-650Т</v>
          </cell>
          <cell r="CK975">
            <v>447150</v>
          </cell>
          <cell r="CL975">
            <v>344305.5</v>
          </cell>
          <cell r="CM975">
            <v>-23</v>
          </cell>
          <cell r="CN975">
            <v>0</v>
          </cell>
          <cell r="CO975">
            <v>0</v>
          </cell>
          <cell r="CP975">
            <v>0</v>
          </cell>
          <cell r="CQ975">
            <v>0</v>
          </cell>
          <cell r="CR975">
            <v>0</v>
          </cell>
          <cell r="CS975">
            <v>0</v>
          </cell>
          <cell r="CT975">
            <v>0</v>
          </cell>
          <cell r="CU975">
            <v>1</v>
          </cell>
          <cell r="CV975">
            <v>1</v>
          </cell>
          <cell r="CW975">
            <v>0</v>
          </cell>
          <cell r="CX975" t="str">
            <v/>
          </cell>
          <cell r="CY975" t="str">
            <v>https://ipmatika.kz/products/terminaly-dlya-interaktivnoy-sovmestnoy-raboty/mb-floorstand-650t/</v>
          </cell>
          <cell r="CZ975" t="str">
            <v>EOL</v>
          </cell>
        </row>
        <row r="976">
          <cell r="CJ976" t="str">
            <v>MB-FloorStand-860</v>
          </cell>
          <cell r="CK976">
            <v>382800</v>
          </cell>
          <cell r="CL976">
            <v>294756</v>
          </cell>
          <cell r="CM976">
            <v>-23</v>
          </cell>
          <cell r="CN976">
            <v>1</v>
          </cell>
          <cell r="CO976">
            <v>0</v>
          </cell>
          <cell r="CP976">
            <v>0</v>
          </cell>
          <cell r="CQ976">
            <v>0</v>
          </cell>
          <cell r="CR976">
            <v>0</v>
          </cell>
          <cell r="CS976">
            <v>0</v>
          </cell>
          <cell r="CT976">
            <v>0</v>
          </cell>
          <cell r="CU976">
            <v>0</v>
          </cell>
          <cell r="CV976">
            <v>0</v>
          </cell>
          <cell r="CW976">
            <v>0</v>
          </cell>
          <cell r="CX976" t="str">
            <v/>
          </cell>
          <cell r="CY976" t="str">
            <v>https://ipmatika.kz/products/terminaly-dlya-interaktivnoy-sovmestnoy-raboty/mb-floorstand-860/</v>
          </cell>
          <cell r="CZ976" t="str">
            <v>EOL</v>
          </cell>
        </row>
        <row r="977">
          <cell r="CJ977" t="str">
            <v>MB-FloorStand-860Т</v>
          </cell>
          <cell r="CK977">
            <v>447150</v>
          </cell>
          <cell r="CL977">
            <v>344305.5</v>
          </cell>
          <cell r="CM977">
            <v>-23</v>
          </cell>
          <cell r="CN977">
            <v>0</v>
          </cell>
          <cell r="CO977">
            <v>0</v>
          </cell>
          <cell r="CP977">
            <v>0</v>
          </cell>
          <cell r="CQ977">
            <v>0</v>
          </cell>
          <cell r="CR977">
            <v>0</v>
          </cell>
          <cell r="CS977">
            <v>0</v>
          </cell>
          <cell r="CT977">
            <v>0</v>
          </cell>
          <cell r="CU977">
            <v>4</v>
          </cell>
          <cell r="CV977">
            <v>0</v>
          </cell>
          <cell r="CW977">
            <v>0</v>
          </cell>
          <cell r="CX977" t="str">
            <v/>
          </cell>
          <cell r="CY977" t="str">
            <v>https://ipmatika.kz/products/terminaly-dlya-interaktivnoy-sovmestnoy-raboty/mb-floorstand-860t/</v>
          </cell>
          <cell r="CZ977" t="str">
            <v>EOL</v>
          </cell>
        </row>
        <row r="978">
          <cell r="CJ978" t="str">
            <v>MB-FS-P650T</v>
          </cell>
          <cell r="CK978">
            <v>466950</v>
          </cell>
          <cell r="CL978">
            <v>359551.5</v>
          </cell>
          <cell r="CM978">
            <v>-23</v>
          </cell>
          <cell r="CN978">
            <v>0</v>
          </cell>
          <cell r="CO978">
            <v>0</v>
          </cell>
          <cell r="CP978">
            <v>0</v>
          </cell>
          <cell r="CQ978">
            <v>0</v>
          </cell>
          <cell r="CR978">
            <v>0</v>
          </cell>
          <cell r="CS978">
            <v>0</v>
          </cell>
          <cell r="CT978">
            <v>0</v>
          </cell>
          <cell r="CU978">
            <v>1</v>
          </cell>
          <cell r="CV978">
            <v>2</v>
          </cell>
          <cell r="CW978">
            <v>0</v>
          </cell>
          <cell r="CX978" t="str">
            <v/>
          </cell>
          <cell r="CY978" t="str">
            <v>https://ipmatika.kz/products/terminaly-dlya-interaktivnoy-sovmestnoy-raboty/mb-floorstand-p650t/</v>
          </cell>
          <cell r="CZ978" t="str">
            <v/>
          </cell>
        </row>
        <row r="979">
          <cell r="CJ979" t="str">
            <v>MB-FS-P750T</v>
          </cell>
          <cell r="CK979">
            <v>466950</v>
          </cell>
          <cell r="CL979">
            <v>359551.5</v>
          </cell>
          <cell r="CM979">
            <v>-23</v>
          </cell>
          <cell r="CN979">
            <v>0</v>
          </cell>
          <cell r="CO979">
            <v>0</v>
          </cell>
          <cell r="CP979">
            <v>0</v>
          </cell>
          <cell r="CQ979">
            <v>0</v>
          </cell>
          <cell r="CR979">
            <v>0</v>
          </cell>
          <cell r="CS979">
            <v>0</v>
          </cell>
          <cell r="CT979">
            <v>0</v>
          </cell>
          <cell r="CU979">
            <v>2</v>
          </cell>
          <cell r="CV979">
            <v>0</v>
          </cell>
          <cell r="CW979">
            <v>0</v>
          </cell>
          <cell r="CX979" t="str">
            <v/>
          </cell>
          <cell r="CY979" t="str">
            <v>https://ipmatika.kz/products/terminaly-dlya-interaktivnoy-sovmestnoy-raboty/mb-floorstand-p750t/</v>
          </cell>
          <cell r="CZ979" t="str">
            <v/>
          </cell>
        </row>
        <row r="980">
          <cell r="CJ980" t="str">
            <v>MB-FS-P860T</v>
          </cell>
          <cell r="CK980">
            <v>466950</v>
          </cell>
          <cell r="CL980">
            <v>359551.5</v>
          </cell>
          <cell r="CM980">
            <v>-23</v>
          </cell>
          <cell r="CN980">
            <v>0</v>
          </cell>
          <cell r="CO980">
            <v>0</v>
          </cell>
          <cell r="CP980">
            <v>1</v>
          </cell>
          <cell r="CQ980">
            <v>0</v>
          </cell>
          <cell r="CR980">
            <v>0</v>
          </cell>
          <cell r="CS980">
            <v>0</v>
          </cell>
          <cell r="CT980">
            <v>0</v>
          </cell>
          <cell r="CU980">
            <v>2</v>
          </cell>
          <cell r="CV980">
            <v>0</v>
          </cell>
          <cell r="CW980">
            <v>0</v>
          </cell>
          <cell r="CX980" t="str">
            <v/>
          </cell>
          <cell r="CY980" t="str">
            <v>https://ipmatika.kz/products/terminaly-dlya-interaktivnoy-sovmestnoy-raboty/mb-floorstand-p860t/</v>
          </cell>
          <cell r="CZ980" t="str">
            <v/>
          </cell>
        </row>
        <row r="981">
          <cell r="CJ981" t="str">
            <v>MB-Remote</v>
          </cell>
          <cell r="CK981">
            <v>69850</v>
          </cell>
          <cell r="CL981">
            <v>52387.5</v>
          </cell>
          <cell r="CM981">
            <v>-25</v>
          </cell>
          <cell r="CN981">
            <v>0</v>
          </cell>
          <cell r="CO981">
            <v>0</v>
          </cell>
          <cell r="CP981">
            <v>0</v>
          </cell>
          <cell r="CQ981">
            <v>0</v>
          </cell>
          <cell r="CR981">
            <v>0</v>
          </cell>
          <cell r="CS981">
            <v>0</v>
          </cell>
          <cell r="CT981">
            <v>0</v>
          </cell>
          <cell r="CU981" t="str">
            <v>50+</v>
          </cell>
          <cell r="CV981">
            <v>5</v>
          </cell>
          <cell r="CW981">
            <v>0</v>
          </cell>
          <cell r="CX981" t="str">
            <v>http://ipmatika.ru/upload/iblock/4fb/j71s3xijt3htgaftpf6bo18faj4si0yr/MB-Remote.jpg</v>
          </cell>
          <cell r="CY981" t="str">
            <v>https://ipmatika.kz/products/terminaly-dlya-interaktivnoy-sovmestnoy-raboty/yealink-mb-remote/</v>
          </cell>
          <cell r="CZ981" t="str">
            <v/>
          </cell>
        </row>
        <row r="982">
          <cell r="CJ982" t="str">
            <v>MB-Stylus-4A</v>
          </cell>
          <cell r="CK982">
            <v>28050</v>
          </cell>
          <cell r="CL982">
            <v>21037.5</v>
          </cell>
          <cell r="CM982">
            <v>-25</v>
          </cell>
          <cell r="CN982">
            <v>0</v>
          </cell>
          <cell r="CO982">
            <v>0</v>
          </cell>
          <cell r="CP982">
            <v>0</v>
          </cell>
          <cell r="CQ982">
            <v>0</v>
          </cell>
          <cell r="CR982">
            <v>0</v>
          </cell>
          <cell r="CS982">
            <v>0</v>
          </cell>
          <cell r="CT982">
            <v>0</v>
          </cell>
          <cell r="CU982">
            <v>0</v>
          </cell>
          <cell r="CV982">
            <v>0</v>
          </cell>
          <cell r="CW982">
            <v>0</v>
          </cell>
          <cell r="CX982" t="str">
            <v/>
          </cell>
          <cell r="CY982" t="str">
            <v>https://ipmatika.kz/products/terminaly-dlya-interaktivnoy-sovmestnoy-raboty/yealink-mb-stylus-4a/</v>
          </cell>
          <cell r="CZ982" t="str">
            <v/>
          </cell>
        </row>
        <row r="983">
          <cell r="CJ983" t="str">
            <v>MB-WallMount-650</v>
          </cell>
          <cell r="CK983">
            <v>51150</v>
          </cell>
          <cell r="CL983">
            <v>38362.5</v>
          </cell>
          <cell r="CM983">
            <v>-25</v>
          </cell>
          <cell r="CN983">
            <v>0</v>
          </cell>
          <cell r="CO983">
            <v>0</v>
          </cell>
          <cell r="CP983">
            <v>0</v>
          </cell>
          <cell r="CQ983">
            <v>0</v>
          </cell>
          <cell r="CR983">
            <v>0</v>
          </cell>
          <cell r="CS983">
            <v>0</v>
          </cell>
          <cell r="CT983">
            <v>0</v>
          </cell>
          <cell r="CU983">
            <v>0</v>
          </cell>
          <cell r="CV983">
            <v>0</v>
          </cell>
          <cell r="CW983">
            <v>0</v>
          </cell>
          <cell r="CX983" t="str">
            <v/>
          </cell>
          <cell r="CY983" t="str">
            <v/>
          </cell>
          <cell r="CZ983" t="str">
            <v>NEW</v>
          </cell>
        </row>
        <row r="984">
          <cell r="CJ984" t="str">
            <v>MB-WallMount-860</v>
          </cell>
          <cell r="CK984">
            <v>71500</v>
          </cell>
          <cell r="CL984">
            <v>53625</v>
          </cell>
          <cell r="CM984">
            <v>-25</v>
          </cell>
          <cell r="CN984">
            <v>0</v>
          </cell>
          <cell r="CO984">
            <v>0</v>
          </cell>
          <cell r="CP984">
            <v>1</v>
          </cell>
          <cell r="CQ984">
            <v>0</v>
          </cell>
          <cell r="CR984">
            <v>0</v>
          </cell>
          <cell r="CS984">
            <v>0</v>
          </cell>
          <cell r="CT984">
            <v>0</v>
          </cell>
          <cell r="CU984">
            <v>0</v>
          </cell>
          <cell r="CV984">
            <v>0</v>
          </cell>
          <cell r="CW984">
            <v>0</v>
          </cell>
          <cell r="CX984" t="str">
            <v/>
          </cell>
          <cell r="CY984" t="str">
            <v/>
          </cell>
          <cell r="CZ984" t="str">
            <v>NEW</v>
          </cell>
        </row>
        <row r="985">
          <cell r="CJ985" t="str">
            <v>MB-WallStand-860W</v>
          </cell>
          <cell r="CK985">
            <v>292050</v>
          </cell>
          <cell r="CL985">
            <v>219037.5</v>
          </cell>
          <cell r="CM985">
            <v>-25</v>
          </cell>
          <cell r="CN985">
            <v>0</v>
          </cell>
          <cell r="CO985">
            <v>0</v>
          </cell>
          <cell r="CP985">
            <v>0</v>
          </cell>
          <cell r="CQ985">
            <v>0</v>
          </cell>
          <cell r="CR985">
            <v>0</v>
          </cell>
          <cell r="CS985">
            <v>0</v>
          </cell>
          <cell r="CT985">
            <v>0</v>
          </cell>
          <cell r="CU985">
            <v>0</v>
          </cell>
          <cell r="CV985">
            <v>0</v>
          </cell>
          <cell r="CW985">
            <v>2</v>
          </cell>
          <cell r="CX985" t="str">
            <v/>
          </cell>
          <cell r="CY985" t="str">
            <v/>
          </cell>
          <cell r="CZ985" t="str">
            <v>NEW</v>
          </cell>
        </row>
        <row r="986">
          <cell r="CJ986" t="str">
            <v>MB65-A001 no MS&amp;ZR</v>
          </cell>
          <cell r="CK986">
            <v>4400000</v>
          </cell>
          <cell r="CL986">
            <v>3740000</v>
          </cell>
          <cell r="CM986">
            <v>-15</v>
          </cell>
          <cell r="CN986">
            <v>0</v>
          </cell>
          <cell r="CO986">
            <v>0</v>
          </cell>
          <cell r="CP986">
            <v>0</v>
          </cell>
          <cell r="CQ986">
            <v>1</v>
          </cell>
          <cell r="CR986">
            <v>0</v>
          </cell>
          <cell r="CS986">
            <v>0</v>
          </cell>
          <cell r="CT986">
            <v>0</v>
          </cell>
          <cell r="CU986">
            <v>0</v>
          </cell>
          <cell r="CV986">
            <v>0</v>
          </cell>
          <cell r="CW986">
            <v>1</v>
          </cell>
          <cell r="CX986" t="str">
            <v/>
          </cell>
          <cell r="CY986" t="str">
            <v>https://ipmatika.kz/products/terminaly-dlya-interaktivnoy-sovmestnoy-raboty/yealink-meetingboard-65/</v>
          </cell>
          <cell r="CZ986" t="str">
            <v>EOL</v>
          </cell>
        </row>
        <row r="987">
          <cell r="CJ987" t="str">
            <v>MB86-A001 no MS&amp;ZR</v>
          </cell>
          <cell r="CK987">
            <v>6899750</v>
          </cell>
          <cell r="CL987">
            <v>5726792.5</v>
          </cell>
          <cell r="CM987">
            <v>-17</v>
          </cell>
          <cell r="CN987">
            <v>2</v>
          </cell>
          <cell r="CO987">
            <v>0</v>
          </cell>
          <cell r="CP987">
            <v>0</v>
          </cell>
          <cell r="CQ987">
            <v>0</v>
          </cell>
          <cell r="CR987">
            <v>0</v>
          </cell>
          <cell r="CS987">
            <v>0</v>
          </cell>
          <cell r="CT987">
            <v>0</v>
          </cell>
          <cell r="CU987">
            <v>0</v>
          </cell>
          <cell r="CV987">
            <v>0</v>
          </cell>
          <cell r="CW987">
            <v>0</v>
          </cell>
          <cell r="CX987" t="str">
            <v/>
          </cell>
          <cell r="CY987" t="str">
            <v>https://ipmatika.kz/products/terminaly-dlya-interaktivnoy-sovmestnoy-raboty/yealink-meetingboard-86/</v>
          </cell>
          <cell r="CZ987" t="str">
            <v>EOL</v>
          </cell>
        </row>
        <row r="988">
          <cell r="CJ988" t="str">
            <v>OPS-W02-LINUX</v>
          </cell>
          <cell r="CK988">
            <v>1021900</v>
          </cell>
          <cell r="CL988">
            <v>766425</v>
          </cell>
          <cell r="CM988">
            <v>-25</v>
          </cell>
          <cell r="CN988">
            <v>0</v>
          </cell>
          <cell r="CO988">
            <v>0</v>
          </cell>
          <cell r="CP988">
            <v>0</v>
          </cell>
          <cell r="CQ988">
            <v>0</v>
          </cell>
          <cell r="CR988">
            <v>0</v>
          </cell>
          <cell r="CS988">
            <v>0</v>
          </cell>
          <cell r="CT988">
            <v>0</v>
          </cell>
          <cell r="CU988">
            <v>24</v>
          </cell>
          <cell r="CV988">
            <v>3</v>
          </cell>
          <cell r="CW988">
            <v>0</v>
          </cell>
          <cell r="CX988" t="str">
            <v>http://ipmatika.ru/upload/iblock/d98/3ek69fevbr4vpcj9htopuaqk8ngn8d03/OPS_W02_1.jpg</v>
          </cell>
          <cell r="CY988" t="str">
            <v>https://ipmatika.kz/products/terminaly-dlya-interaktivnoy-sovmestnoy-raboty/yealink-mcore-ops-linux/</v>
          </cell>
          <cell r="CZ988" t="str">
            <v/>
          </cell>
        </row>
        <row r="989">
          <cell r="CJ989" t="str">
            <v>PVB650-A02</v>
          </cell>
          <cell r="CK989">
            <v>4400000</v>
          </cell>
          <cell r="CL989">
            <v>3300000</v>
          </cell>
          <cell r="CM989">
            <v>-25</v>
          </cell>
          <cell r="CN989">
            <v>0</v>
          </cell>
          <cell r="CO989">
            <v>0</v>
          </cell>
          <cell r="CP989">
            <v>0</v>
          </cell>
          <cell r="CQ989">
            <v>0</v>
          </cell>
          <cell r="CR989">
            <v>0</v>
          </cell>
          <cell r="CS989">
            <v>0</v>
          </cell>
          <cell r="CT989">
            <v>0</v>
          </cell>
          <cell r="CU989">
            <v>0</v>
          </cell>
          <cell r="CV989">
            <v>0</v>
          </cell>
          <cell r="CW989">
            <v>1</v>
          </cell>
          <cell r="CX989" t="str">
            <v>http://ipmatika.ru/upload/iblock/a14/m3ho6bvistewtvpwlte7nrzryvebnfuq/MB75Pro_1.png</v>
          </cell>
          <cell r="CY989" t="str">
            <v>https://ipmatika.kz/products/terminaly-dlya-interaktivnoy-sovmestnoy-raboty/yealink-pvb650-a02/</v>
          </cell>
          <cell r="CZ989" t="str">
            <v/>
          </cell>
        </row>
        <row r="990">
          <cell r="CJ990" t="str">
            <v>PVB650C-A02</v>
          </cell>
          <cell r="CK990">
            <v>2759350</v>
          </cell>
          <cell r="CL990">
            <v>2069650</v>
          </cell>
          <cell r="CM990">
            <v>-24.99501694239585</v>
          </cell>
          <cell r="CN990">
            <v>0</v>
          </cell>
          <cell r="CO990">
            <v>0</v>
          </cell>
          <cell r="CP990">
            <v>0</v>
          </cell>
          <cell r="CQ990">
            <v>0</v>
          </cell>
          <cell r="CR990">
            <v>0</v>
          </cell>
          <cell r="CS990">
            <v>0</v>
          </cell>
          <cell r="CT990">
            <v>0</v>
          </cell>
          <cell r="CU990">
            <v>0</v>
          </cell>
          <cell r="CV990">
            <v>0</v>
          </cell>
          <cell r="CW990">
            <v>0</v>
          </cell>
          <cell r="CX990" t="str">
            <v/>
          </cell>
          <cell r="CY990" t="str">
            <v>https://ipmatika.kz/products/terminaly-dlya-interaktivnoy-sovmestnoy-raboty/yealink-pvb650-a02/</v>
          </cell>
          <cell r="CZ990" t="str">
            <v/>
          </cell>
        </row>
        <row r="991">
          <cell r="CJ991" t="str">
            <v>PVB750-A02</v>
          </cell>
          <cell r="CK991">
            <v>5463150</v>
          </cell>
          <cell r="CL991">
            <v>4097500</v>
          </cell>
          <cell r="CM991">
            <v>-24.997483137018023</v>
          </cell>
          <cell r="CN991">
            <v>0</v>
          </cell>
          <cell r="CO991">
            <v>0</v>
          </cell>
          <cell r="CP991">
            <v>0</v>
          </cell>
          <cell r="CQ991">
            <v>0</v>
          </cell>
          <cell r="CR991">
            <v>0</v>
          </cell>
          <cell r="CS991">
            <v>0</v>
          </cell>
          <cell r="CT991">
            <v>0</v>
          </cell>
          <cell r="CU991">
            <v>0</v>
          </cell>
          <cell r="CV991">
            <v>0</v>
          </cell>
          <cell r="CW991">
            <v>0</v>
          </cell>
          <cell r="CX991" t="str">
            <v>http://ipmatika.ru/upload/iblock/761/cx7y9i1hvin2b4rf76vmmmq17qhnax6o/MB75Pro_1.png</v>
          </cell>
          <cell r="CY991" t="str">
            <v>https://ipmatika.kz/products/terminaly-dlya-interaktivnoy-sovmestnoy-raboty/yealink-pvb750-a02/</v>
          </cell>
          <cell r="CZ991" t="str">
            <v/>
          </cell>
        </row>
        <row r="992">
          <cell r="CJ992" t="str">
            <v>PVB860-A02</v>
          </cell>
          <cell r="CK992">
            <v>6899750</v>
          </cell>
          <cell r="CL992">
            <v>5174950</v>
          </cell>
          <cell r="CM992">
            <v>-24.998007174172983</v>
          </cell>
          <cell r="CN992">
            <v>0</v>
          </cell>
          <cell r="CO992">
            <v>0</v>
          </cell>
          <cell r="CP992">
            <v>0</v>
          </cell>
          <cell r="CQ992">
            <v>0</v>
          </cell>
          <cell r="CR992">
            <v>0</v>
          </cell>
          <cell r="CS992">
            <v>0</v>
          </cell>
          <cell r="CT992">
            <v>0</v>
          </cell>
          <cell r="CU992">
            <v>0</v>
          </cell>
          <cell r="CV992">
            <v>0</v>
          </cell>
          <cell r="CW992">
            <v>0</v>
          </cell>
          <cell r="CX992" t="str">
            <v>http://ipmatika.ru/upload/iblock/356/tz104ey31the29iaxx33i9vl1u2ft2cu/MB75Pro_1.png</v>
          </cell>
          <cell r="CY992" t="str">
            <v>https://ipmatika.kz/products/terminaly-dlya-interaktivnoy-sovmestnoy-raboty/yealink-pvb860-a02/</v>
          </cell>
          <cell r="CZ992" t="str">
            <v/>
          </cell>
        </row>
        <row r="993">
          <cell r="CJ993" t="str">
            <v>MB86Pro-A02</v>
          </cell>
          <cell r="CK993">
            <v>6139630</v>
          </cell>
          <cell r="CL993">
            <v>4604722.2222222211</v>
          </cell>
          <cell r="CM993">
            <v>-25.00000452434071</v>
          </cell>
          <cell r="CN993">
            <v>0</v>
          </cell>
          <cell r="CO993">
            <v>0</v>
          </cell>
          <cell r="CP993">
            <v>2</v>
          </cell>
          <cell r="CQ993">
            <v>0</v>
          </cell>
          <cell r="CR993">
            <v>0</v>
          </cell>
          <cell r="CS993">
            <v>0</v>
          </cell>
          <cell r="CT993">
            <v>0</v>
          </cell>
          <cell r="CU993">
            <v>0</v>
          </cell>
          <cell r="CV993">
            <v>0</v>
          </cell>
          <cell r="CW993">
            <v>0</v>
          </cell>
          <cell r="CX993" t="str">
            <v/>
          </cell>
          <cell r="CY993" t="str">
            <v/>
          </cell>
          <cell r="CZ993" t="str">
            <v/>
          </cell>
        </row>
        <row r="994">
          <cell r="CJ994" t="str">
            <v>MB75Pro-A02</v>
          </cell>
          <cell r="CK994">
            <v>5023330</v>
          </cell>
          <cell r="CL994">
            <v>3767500</v>
          </cell>
          <cell r="CM994">
            <v>-24.999950232216477</v>
          </cell>
          <cell r="CN994">
            <v>0</v>
          </cell>
          <cell r="CO994">
            <v>0</v>
          </cell>
          <cell r="CP994">
            <v>0</v>
          </cell>
          <cell r="CQ994">
            <v>0</v>
          </cell>
          <cell r="CR994">
            <v>0</v>
          </cell>
          <cell r="CS994">
            <v>0</v>
          </cell>
          <cell r="CT994">
            <v>0</v>
          </cell>
          <cell r="CU994">
            <v>0</v>
          </cell>
          <cell r="CV994">
            <v>0</v>
          </cell>
          <cell r="CW994">
            <v>0</v>
          </cell>
          <cell r="CX994" t="str">
            <v/>
          </cell>
          <cell r="CY994" t="str">
            <v/>
          </cell>
          <cell r="CZ994" t="str">
            <v/>
          </cell>
        </row>
        <row r="995">
          <cell r="CJ995" t="str">
            <v>MB65Pro-A02</v>
          </cell>
          <cell r="CK995">
            <v>3907040</v>
          </cell>
          <cell r="CL995">
            <v>2930277.7777777789</v>
          </cell>
          <cell r="CM995">
            <v>-25.000056877385973</v>
          </cell>
          <cell r="CN995">
            <v>0</v>
          </cell>
          <cell r="CO995">
            <v>0</v>
          </cell>
          <cell r="CP995">
            <v>0</v>
          </cell>
          <cell r="CQ995">
            <v>0</v>
          </cell>
          <cell r="CR995">
            <v>0</v>
          </cell>
          <cell r="CS995">
            <v>0</v>
          </cell>
          <cell r="CT995">
            <v>0</v>
          </cell>
          <cell r="CU995">
            <v>0</v>
          </cell>
          <cell r="CV995">
            <v>0</v>
          </cell>
          <cell r="CW995">
            <v>0</v>
          </cell>
          <cell r="CX995" t="str">
            <v/>
          </cell>
          <cell r="CY995" t="str">
            <v/>
          </cell>
          <cell r="CZ995" t="str">
            <v/>
          </cell>
        </row>
        <row r="996">
          <cell r="CJ996" t="str">
            <v>Видеонаблюдение</v>
          </cell>
          <cell r="CK996" t="str">
            <v/>
          </cell>
          <cell r="CL996" t="str">
            <v/>
          </cell>
          <cell r="CM996" t="str">
            <v/>
          </cell>
          <cell r="CN996">
            <v>0</v>
          </cell>
          <cell r="CO996">
            <v>0</v>
          </cell>
          <cell r="CP996">
            <v>0</v>
          </cell>
          <cell r="CQ996">
            <v>0</v>
          </cell>
          <cell r="CR996">
            <v>0</v>
          </cell>
          <cell r="CS996">
            <v>0</v>
          </cell>
          <cell r="CT996">
            <v>0</v>
          </cell>
          <cell r="CU996">
            <v>0</v>
          </cell>
          <cell r="CV996">
            <v>0</v>
          </cell>
          <cell r="CW996">
            <v>0</v>
          </cell>
          <cell r="CX996" t="str">
            <v/>
          </cell>
          <cell r="CY996" t="str">
            <v/>
          </cell>
          <cell r="CZ996" t="str">
            <v/>
          </cell>
        </row>
        <row r="997">
          <cell r="CJ997" t="str">
            <v>!Акция Видеонаблюдение</v>
          </cell>
          <cell r="CK997" t="str">
            <v/>
          </cell>
          <cell r="CL997" t="str">
            <v/>
          </cell>
          <cell r="CM997" t="str">
            <v/>
          </cell>
          <cell r="CN997">
            <v>0</v>
          </cell>
          <cell r="CO997">
            <v>0</v>
          </cell>
          <cell r="CP997">
            <v>0</v>
          </cell>
          <cell r="CQ997">
            <v>0</v>
          </cell>
          <cell r="CR997">
            <v>0</v>
          </cell>
          <cell r="CS997">
            <v>0</v>
          </cell>
          <cell r="CT997">
            <v>0</v>
          </cell>
          <cell r="CU997">
            <v>0</v>
          </cell>
          <cell r="CV997">
            <v>0</v>
          </cell>
          <cell r="CW997">
            <v>0</v>
          </cell>
          <cell r="CX997" t="str">
            <v/>
          </cell>
          <cell r="CY997" t="str">
            <v/>
          </cell>
          <cell r="CZ997" t="str">
            <v/>
          </cell>
        </row>
        <row r="998">
          <cell r="CJ998" t="str">
            <v>Mini Цилиндрические</v>
          </cell>
          <cell r="CK998" t="str">
            <v/>
          </cell>
          <cell r="CL998" t="str">
            <v/>
          </cell>
          <cell r="CM998" t="str">
            <v/>
          </cell>
          <cell r="CN998">
            <v>0</v>
          </cell>
          <cell r="CO998">
            <v>0</v>
          </cell>
          <cell r="CP998">
            <v>0</v>
          </cell>
          <cell r="CQ998">
            <v>0</v>
          </cell>
          <cell r="CR998">
            <v>0</v>
          </cell>
          <cell r="CS998">
            <v>0</v>
          </cell>
          <cell r="CT998">
            <v>0</v>
          </cell>
          <cell r="CU998">
            <v>0</v>
          </cell>
          <cell r="CV998">
            <v>0</v>
          </cell>
          <cell r="CW998">
            <v>0</v>
          </cell>
          <cell r="CX998" t="str">
            <v/>
          </cell>
          <cell r="CY998" t="str">
            <v/>
          </cell>
          <cell r="CZ998" t="str">
            <v/>
          </cell>
        </row>
        <row r="999">
          <cell r="CJ999" t="str">
            <v>MS-C3363-FPN</v>
          </cell>
          <cell r="CK999">
            <v>71010</v>
          </cell>
          <cell r="CL999">
            <v>49706.57999999998</v>
          </cell>
          <cell r="CM999">
            <v>-30.000591465990738</v>
          </cell>
          <cell r="CN999">
            <v>0</v>
          </cell>
          <cell r="CO999">
            <v>0</v>
          </cell>
          <cell r="CP999">
            <v>0</v>
          </cell>
          <cell r="CQ999">
            <v>0</v>
          </cell>
          <cell r="CR999">
            <v>0</v>
          </cell>
          <cell r="CS999">
            <v>0</v>
          </cell>
          <cell r="CT999">
            <v>0</v>
          </cell>
          <cell r="CU999">
            <v>0</v>
          </cell>
          <cell r="CV999">
            <v>0</v>
          </cell>
          <cell r="CW999">
            <v>0</v>
          </cell>
          <cell r="CX999" t="str">
            <v>http://ipmatika.ru/upload/iblock/55d/Mini%20Motor%20Bullet_anons.jpg</v>
          </cell>
          <cell r="CY999" t="str">
            <v>https://ipmatika.kz/products/seriya-mini/ms-c3363-fpn/</v>
          </cell>
          <cell r="CZ999" t="str">
            <v>Акция</v>
          </cell>
        </row>
        <row r="1000">
          <cell r="CJ1000" t="str">
            <v>Pro LPR Цилиндрические (Распознавание автомобильных номеров)</v>
          </cell>
          <cell r="CK1000" t="str">
            <v/>
          </cell>
          <cell r="CL1000" t="str">
            <v/>
          </cell>
          <cell r="CM1000" t="str">
            <v/>
          </cell>
          <cell r="CN1000">
            <v>0</v>
          </cell>
          <cell r="CO1000">
            <v>0</v>
          </cell>
          <cell r="CP1000">
            <v>0</v>
          </cell>
          <cell r="CQ1000">
            <v>0</v>
          </cell>
          <cell r="CR1000">
            <v>0</v>
          </cell>
          <cell r="CS1000">
            <v>0</v>
          </cell>
          <cell r="CT1000">
            <v>0</v>
          </cell>
          <cell r="CU1000">
            <v>0</v>
          </cell>
          <cell r="CV1000">
            <v>0</v>
          </cell>
          <cell r="CW1000">
            <v>0</v>
          </cell>
          <cell r="CX1000" t="str">
            <v/>
          </cell>
          <cell r="CY1000" t="str">
            <v/>
          </cell>
          <cell r="CZ1000" t="str">
            <v/>
          </cell>
        </row>
        <row r="1001">
          <cell r="CJ1001" t="str">
            <v>MS-C2962-RELPB-5364</v>
          </cell>
          <cell r="CK1001">
            <v>415800</v>
          </cell>
          <cell r="CL1001">
            <v>230201.99999999997</v>
          </cell>
          <cell r="CM1001">
            <v>-44.636363636363647</v>
          </cell>
          <cell r="CN1001">
            <v>0</v>
          </cell>
          <cell r="CO1001">
            <v>0</v>
          </cell>
          <cell r="CP1001">
            <v>0</v>
          </cell>
          <cell r="CQ1001">
            <v>0</v>
          </cell>
          <cell r="CR1001">
            <v>0</v>
          </cell>
          <cell r="CS1001">
            <v>0</v>
          </cell>
          <cell r="CT1001">
            <v>0</v>
          </cell>
          <cell r="CU1001">
            <v>0</v>
          </cell>
          <cell r="CV1001">
            <v>0</v>
          </cell>
          <cell r="CW1001">
            <v>0</v>
          </cell>
          <cell r="CX1001" t="str">
            <v/>
          </cell>
          <cell r="CY1001" t="str">
            <v>https://ipmatika.kz/products/raspoznavanie-avtomobilnykh-nomerov/ms-2962-relpb/</v>
          </cell>
          <cell r="CZ1001" t="str">
            <v>Акция</v>
          </cell>
        </row>
        <row r="1002">
          <cell r="CJ1002" t="str">
            <v>MS-C2962-RFILPB-3105/K</v>
          </cell>
          <cell r="CK1002">
            <v>424050</v>
          </cell>
          <cell r="CL1002">
            <v>230201.99999999997</v>
          </cell>
          <cell r="CM1002">
            <v>-45.713477184294312</v>
          </cell>
          <cell r="CN1002">
            <v>0</v>
          </cell>
          <cell r="CO1002">
            <v>0</v>
          </cell>
          <cell r="CP1002">
            <v>0</v>
          </cell>
          <cell r="CQ1002">
            <v>0</v>
          </cell>
          <cell r="CR1002">
            <v>0</v>
          </cell>
          <cell r="CS1002">
            <v>0</v>
          </cell>
          <cell r="CT1002">
            <v>0</v>
          </cell>
          <cell r="CU1002">
            <v>0</v>
          </cell>
          <cell r="CV1002">
            <v>0</v>
          </cell>
          <cell r="CW1002">
            <v>0</v>
          </cell>
          <cell r="CX1002" t="str">
            <v/>
          </cell>
          <cell r="CY1002" t="str">
            <v>https://ipmatika.kz/products/ipc-lpr/ms-2862-rflpb/</v>
          </cell>
          <cell r="CZ1002" t="str">
            <v>Акция</v>
          </cell>
        </row>
        <row r="1003">
          <cell r="CJ1003" t="str">
            <v>MS-C2962-RFILPB-722/K</v>
          </cell>
          <cell r="CK1003">
            <v>445500</v>
          </cell>
          <cell r="CL1003">
            <v>242990.99999999994</v>
          </cell>
          <cell r="CM1003">
            <v>-45.456565656565672</v>
          </cell>
          <cell r="CN1003">
            <v>0</v>
          </cell>
          <cell r="CO1003">
            <v>0</v>
          </cell>
          <cell r="CP1003">
            <v>0</v>
          </cell>
          <cell r="CQ1003">
            <v>0</v>
          </cell>
          <cell r="CR1003">
            <v>0</v>
          </cell>
          <cell r="CS1003">
            <v>0</v>
          </cell>
          <cell r="CT1003">
            <v>0</v>
          </cell>
          <cell r="CU1003">
            <v>0</v>
          </cell>
          <cell r="CV1003">
            <v>0</v>
          </cell>
          <cell r="CW1003">
            <v>0</v>
          </cell>
          <cell r="CX1003" t="str">
            <v/>
          </cell>
          <cell r="CY1003" t="str">
            <v>https://ipmatika.kz/products/ipc-lpr/ms-2962-rflpb/</v>
          </cell>
          <cell r="CZ1003" t="str">
            <v>Акция</v>
          </cell>
        </row>
        <row r="1004">
          <cell r="CJ1004" t="str">
            <v>MS-C2962-RFILPB-3105</v>
          </cell>
          <cell r="CK1004">
            <v>396550</v>
          </cell>
          <cell r="CL1004">
            <v>221675.99999999994</v>
          </cell>
          <cell r="CM1004">
            <v>-44.098852603706995</v>
          </cell>
          <cell r="CN1004">
            <v>0</v>
          </cell>
          <cell r="CO1004">
            <v>0</v>
          </cell>
          <cell r="CP1004">
            <v>0</v>
          </cell>
          <cell r="CQ1004">
            <v>0</v>
          </cell>
          <cell r="CR1004">
            <v>0</v>
          </cell>
          <cell r="CS1004">
            <v>0</v>
          </cell>
          <cell r="CT1004">
            <v>0</v>
          </cell>
          <cell r="CU1004">
            <v>0</v>
          </cell>
          <cell r="CV1004">
            <v>0</v>
          </cell>
          <cell r="CW1004">
            <v>0</v>
          </cell>
          <cell r="CX1004" t="str">
            <v/>
          </cell>
          <cell r="CY1004" t="str">
            <v>https://ipmatika.kz/products/ipc-lpr/ms-2862-rflpb/</v>
          </cell>
          <cell r="CZ1004" t="str">
            <v>Акция</v>
          </cell>
        </row>
        <row r="1005">
          <cell r="CJ1005" t="str">
            <v>Pro Купольные</v>
          </cell>
          <cell r="CK1005" t="str">
            <v/>
          </cell>
          <cell r="CL1005" t="str">
            <v/>
          </cell>
          <cell r="CM1005" t="str">
            <v/>
          </cell>
          <cell r="CN1005">
            <v>0</v>
          </cell>
          <cell r="CO1005">
            <v>0</v>
          </cell>
          <cell r="CP1005">
            <v>0</v>
          </cell>
          <cell r="CQ1005">
            <v>0</v>
          </cell>
          <cell r="CR1005">
            <v>0</v>
          </cell>
          <cell r="CS1005">
            <v>0</v>
          </cell>
          <cell r="CT1005">
            <v>0</v>
          </cell>
          <cell r="CU1005">
            <v>0</v>
          </cell>
          <cell r="CV1005">
            <v>0</v>
          </cell>
          <cell r="CW1005">
            <v>0</v>
          </cell>
          <cell r="CX1005" t="str">
            <v/>
          </cell>
          <cell r="CY1005" t="str">
            <v/>
          </cell>
          <cell r="CZ1005" t="str">
            <v/>
          </cell>
        </row>
        <row r="1006">
          <cell r="CJ1006" t="str">
            <v>MS-C2872-FPB-3610</v>
          </cell>
          <cell r="CK1006">
            <v>280500</v>
          </cell>
          <cell r="CL1006">
            <v>136416</v>
          </cell>
          <cell r="CM1006">
            <v>-51.366844919786097</v>
          </cell>
          <cell r="CN1006">
            <v>0</v>
          </cell>
          <cell r="CO1006">
            <v>0</v>
          </cell>
          <cell r="CP1006">
            <v>0</v>
          </cell>
          <cell r="CQ1006">
            <v>0</v>
          </cell>
          <cell r="CR1006">
            <v>0</v>
          </cell>
          <cell r="CS1006">
            <v>0</v>
          </cell>
          <cell r="CT1006">
            <v>0</v>
          </cell>
          <cell r="CU1006">
            <v>0</v>
          </cell>
          <cell r="CV1006">
            <v>0</v>
          </cell>
          <cell r="CW1006">
            <v>0</v>
          </cell>
          <cell r="CX1006" t="str">
            <v/>
          </cell>
          <cell r="CY1006" t="str">
            <v>https://ipmatika.kz/products/ipc_Pro/ms-c2872-fpb/</v>
          </cell>
          <cell r="CZ1006" t="str">
            <v>Акция</v>
          </cell>
        </row>
        <row r="1007">
          <cell r="CJ1007" t="str">
            <v>MS-C2972-RFPB-3105</v>
          </cell>
          <cell r="CK1007">
            <v>246950</v>
          </cell>
          <cell r="CL1007" t="str">
            <v/>
          </cell>
          <cell r="CM1007" t="str">
            <v/>
          </cell>
          <cell r="CN1007">
            <v>0</v>
          </cell>
          <cell r="CO1007">
            <v>0</v>
          </cell>
          <cell r="CP1007">
            <v>0</v>
          </cell>
          <cell r="CQ1007">
            <v>0</v>
          </cell>
          <cell r="CR1007">
            <v>0</v>
          </cell>
          <cell r="CS1007">
            <v>0</v>
          </cell>
          <cell r="CT1007">
            <v>0</v>
          </cell>
          <cell r="CU1007">
            <v>0</v>
          </cell>
          <cell r="CV1007">
            <v>0</v>
          </cell>
          <cell r="CW1007">
            <v>0</v>
          </cell>
          <cell r="CX1007" t="str">
            <v/>
          </cell>
          <cell r="CY1007" t="str">
            <v>https://ipmatika.kz/products/ipc_Pro/ms-c2972-rfpb/</v>
          </cell>
          <cell r="CZ1007" t="str">
            <v>Акция</v>
          </cell>
        </row>
        <row r="1008">
          <cell r="CJ1008" t="str">
            <v>PTZ (поворотные)</v>
          </cell>
          <cell r="CK1008" t="str">
            <v/>
          </cell>
          <cell r="CL1008" t="str">
            <v/>
          </cell>
          <cell r="CM1008" t="str">
            <v/>
          </cell>
          <cell r="CN1008">
            <v>0</v>
          </cell>
          <cell r="CO1008">
            <v>0</v>
          </cell>
          <cell r="CP1008">
            <v>0</v>
          </cell>
          <cell r="CQ1008">
            <v>0</v>
          </cell>
          <cell r="CR1008">
            <v>0</v>
          </cell>
          <cell r="CS1008">
            <v>0</v>
          </cell>
          <cell r="CT1008">
            <v>0</v>
          </cell>
          <cell r="CU1008">
            <v>0</v>
          </cell>
          <cell r="CV1008">
            <v>0</v>
          </cell>
          <cell r="CW1008">
            <v>0</v>
          </cell>
          <cell r="CX1008" t="str">
            <v/>
          </cell>
          <cell r="CY1008" t="str">
            <v/>
          </cell>
          <cell r="CZ1008" t="str">
            <v/>
          </cell>
        </row>
        <row r="1009">
          <cell r="CJ1009" t="str">
            <v>MS-C2942-PB-47141</v>
          </cell>
          <cell r="CK1009">
            <v>389760</v>
          </cell>
          <cell r="CL1009">
            <v>272832</v>
          </cell>
          <cell r="CM1009">
            <v>-30</v>
          </cell>
          <cell r="CN1009">
            <v>0</v>
          </cell>
          <cell r="CO1009">
            <v>0</v>
          </cell>
          <cell r="CP1009">
            <v>0</v>
          </cell>
          <cell r="CQ1009">
            <v>0</v>
          </cell>
          <cell r="CR1009">
            <v>0</v>
          </cell>
          <cell r="CS1009">
            <v>0</v>
          </cell>
          <cell r="CT1009">
            <v>0</v>
          </cell>
          <cell r="CU1009">
            <v>0</v>
          </cell>
          <cell r="CV1009">
            <v>0</v>
          </cell>
          <cell r="CW1009">
            <v>0</v>
          </cell>
          <cell r="CX1009" t="str">
            <v/>
          </cell>
          <cell r="CY1009" t="str">
            <v>https://ipmatika.kz/products/archive/seriya-ptz/ms-c2942-pb/</v>
          </cell>
          <cell r="CZ1009" t="str">
            <v>Акция</v>
          </cell>
        </row>
        <row r="1010">
          <cell r="CJ1010" t="str">
            <v>MS-C2971-X23RPB-5117</v>
          </cell>
          <cell r="CK1010">
            <v>450450</v>
          </cell>
          <cell r="CL1010">
            <v>255779.99999999997</v>
          </cell>
          <cell r="CM1010">
            <v>-43.216783216783227</v>
          </cell>
          <cell r="CN1010">
            <v>0</v>
          </cell>
          <cell r="CO1010">
            <v>0</v>
          </cell>
          <cell r="CP1010">
            <v>0</v>
          </cell>
          <cell r="CQ1010">
            <v>0</v>
          </cell>
          <cell r="CR1010">
            <v>0</v>
          </cell>
          <cell r="CS1010">
            <v>0</v>
          </cell>
          <cell r="CT1010">
            <v>0</v>
          </cell>
          <cell r="CU1010">
            <v>0</v>
          </cell>
          <cell r="CV1010">
            <v>0</v>
          </cell>
          <cell r="CW1010">
            <v>0</v>
          </cell>
          <cell r="CX1010" t="str">
            <v/>
          </cell>
          <cell r="CY1010" t="str">
            <v>https://ipmatika.kz/products/ipc_ptz/ms-c2971-x23rpb/</v>
          </cell>
          <cell r="CZ1010" t="str">
            <v>Акция</v>
          </cell>
        </row>
        <row r="1011">
          <cell r="CJ1011" t="str">
            <v>MS-C5361-EPB-Pedestal</v>
          </cell>
          <cell r="CK1011">
            <v>363000</v>
          </cell>
          <cell r="CL1011">
            <v>132152.99999999997</v>
          </cell>
          <cell r="CM1011">
            <v>-63.594214876033071</v>
          </cell>
          <cell r="CN1011">
            <v>0</v>
          </cell>
          <cell r="CO1011">
            <v>0</v>
          </cell>
          <cell r="CP1011">
            <v>0</v>
          </cell>
          <cell r="CQ1011">
            <v>0</v>
          </cell>
          <cell r="CR1011">
            <v>0</v>
          </cell>
          <cell r="CS1011">
            <v>0</v>
          </cell>
          <cell r="CT1011">
            <v>0</v>
          </cell>
          <cell r="CU1011">
            <v>0</v>
          </cell>
          <cell r="CV1011">
            <v>0</v>
          </cell>
          <cell r="CW1011">
            <v>0</v>
          </cell>
          <cell r="CX1011" t="str">
            <v/>
          </cell>
          <cell r="CY1011" t="str">
            <v>https://ipmatika.kz/products/seriya-ptz/ms-c5361-epb/</v>
          </cell>
          <cell r="CZ1011" t="str">
            <v>АРХИВ</v>
          </cell>
        </row>
        <row r="1012">
          <cell r="CJ1012" t="str">
            <v>Бокс камеры</v>
          </cell>
          <cell r="CK1012" t="str">
            <v/>
          </cell>
          <cell r="CL1012" t="str">
            <v/>
          </cell>
          <cell r="CM1012" t="str">
            <v/>
          </cell>
          <cell r="CN1012">
            <v>0</v>
          </cell>
          <cell r="CO1012">
            <v>0</v>
          </cell>
          <cell r="CP1012">
            <v>0</v>
          </cell>
          <cell r="CQ1012">
            <v>0</v>
          </cell>
          <cell r="CR1012">
            <v>0</v>
          </cell>
          <cell r="CS1012">
            <v>0</v>
          </cell>
          <cell r="CT1012">
            <v>0</v>
          </cell>
          <cell r="CU1012">
            <v>0</v>
          </cell>
          <cell r="CV1012">
            <v>0</v>
          </cell>
          <cell r="CW1012">
            <v>0</v>
          </cell>
          <cell r="CX1012" t="str">
            <v/>
          </cell>
          <cell r="CY1012" t="str">
            <v/>
          </cell>
          <cell r="CZ1012" t="str">
            <v/>
          </cell>
        </row>
        <row r="1013">
          <cell r="CJ1013" t="str">
            <v>MS-C3751-PB</v>
          </cell>
          <cell r="CK1013">
            <v>80390</v>
          </cell>
          <cell r="CL1013">
            <v>56271.599999999984</v>
          </cell>
          <cell r="CM1013">
            <v>-30.001741510138103</v>
          </cell>
          <cell r="CN1013">
            <v>0</v>
          </cell>
          <cell r="CO1013">
            <v>0</v>
          </cell>
          <cell r="CP1013">
            <v>0</v>
          </cell>
          <cell r="CQ1013">
            <v>0</v>
          </cell>
          <cell r="CR1013">
            <v>0</v>
          </cell>
          <cell r="CS1013">
            <v>0</v>
          </cell>
          <cell r="CT1013">
            <v>0</v>
          </cell>
          <cell r="CU1013">
            <v>0</v>
          </cell>
          <cell r="CV1013">
            <v>0</v>
          </cell>
          <cell r="CW1013">
            <v>0</v>
          </cell>
          <cell r="CX1013" t="str">
            <v>http://ipmatika.ru/upload/iblock/150/Pro%20Box_01.jpg</v>
          </cell>
          <cell r="CY1013" t="str">
            <v>https://ipmatika.kz/products/seriya-pro/ms-c3751-pb/</v>
          </cell>
          <cell r="CZ1013" t="str">
            <v>Акция</v>
          </cell>
        </row>
        <row r="1014">
          <cell r="CJ1014" t="str">
            <v>Видеорегистраторы</v>
          </cell>
          <cell r="CK1014" t="str">
            <v/>
          </cell>
          <cell r="CL1014" t="str">
            <v/>
          </cell>
          <cell r="CM1014" t="str">
            <v/>
          </cell>
          <cell r="CN1014">
            <v>0</v>
          </cell>
          <cell r="CO1014">
            <v>0</v>
          </cell>
          <cell r="CP1014">
            <v>0</v>
          </cell>
          <cell r="CQ1014">
            <v>0</v>
          </cell>
          <cell r="CR1014">
            <v>0</v>
          </cell>
          <cell r="CS1014">
            <v>0</v>
          </cell>
          <cell r="CT1014">
            <v>0</v>
          </cell>
          <cell r="CU1014">
            <v>0</v>
          </cell>
          <cell r="CV1014">
            <v>0</v>
          </cell>
          <cell r="CW1014">
            <v>0</v>
          </cell>
          <cell r="CX1014" t="str">
            <v/>
          </cell>
          <cell r="CY1014" t="str">
            <v/>
          </cell>
          <cell r="CZ1014" t="str">
            <v/>
          </cell>
        </row>
        <row r="1015">
          <cell r="CJ1015" t="str">
            <v>MS-N1008</v>
          </cell>
          <cell r="CK1015">
            <v>54930</v>
          </cell>
          <cell r="CL1015">
            <v>38452.259999999995</v>
          </cell>
          <cell r="CM1015">
            <v>-29.997706171491004</v>
          </cell>
          <cell r="CN1015">
            <v>0</v>
          </cell>
          <cell r="CO1015">
            <v>0</v>
          </cell>
          <cell r="CP1015">
            <v>0</v>
          </cell>
          <cell r="CQ1015">
            <v>0</v>
          </cell>
          <cell r="CR1015">
            <v>0</v>
          </cell>
          <cell r="CS1015">
            <v>0</v>
          </cell>
          <cell r="CT1015">
            <v>0</v>
          </cell>
          <cell r="CU1015">
            <v>0</v>
          </cell>
          <cell r="CV1015">
            <v>0</v>
          </cell>
          <cell r="CW1015">
            <v>0</v>
          </cell>
          <cell r="CX1015" t="str">
            <v>http://ipmatika.ru/upload/iblock/ffb/Mini_NVR_05.jpg</v>
          </cell>
          <cell r="CY1015" t="str">
            <v>https://ipmatika.kz/products/videoregistratory/milesight-ms-n1008/</v>
          </cell>
          <cell r="CZ1015" t="str">
            <v>Акция</v>
          </cell>
        </row>
        <row r="1016">
          <cell r="CJ1016" t="str">
            <v>MS-N1009-UT</v>
          </cell>
          <cell r="CK1016">
            <v>127600</v>
          </cell>
          <cell r="CL1016">
            <v>76733.999999999985</v>
          </cell>
          <cell r="CM1016">
            <v>-39.863636363636381</v>
          </cell>
          <cell r="CN1016">
            <v>0</v>
          </cell>
          <cell r="CO1016">
            <v>0</v>
          </cell>
          <cell r="CP1016">
            <v>0</v>
          </cell>
          <cell r="CQ1016">
            <v>0</v>
          </cell>
          <cell r="CR1016">
            <v>0</v>
          </cell>
          <cell r="CS1016">
            <v>0</v>
          </cell>
          <cell r="CT1016">
            <v>0</v>
          </cell>
          <cell r="CU1016">
            <v>0</v>
          </cell>
          <cell r="CV1016">
            <v>1</v>
          </cell>
          <cell r="CW1016">
            <v>0</v>
          </cell>
          <cell r="CX1016" t="str">
            <v/>
          </cell>
          <cell r="CY1016" t="str">
            <v>https://ipmatika.kz/products/recorder/milesight-ms-n1009-ut/</v>
          </cell>
          <cell r="CZ1016" t="str">
            <v>Акция</v>
          </cell>
        </row>
        <row r="1017">
          <cell r="CJ1017" t="str">
            <v>MS-N1009-UT/S</v>
          </cell>
          <cell r="CK1017">
            <v>127600</v>
          </cell>
          <cell r="CL1017">
            <v>59681.999999999985</v>
          </cell>
          <cell r="CM1017">
            <v>-53.227272727272741</v>
          </cell>
          <cell r="CN1017">
            <v>0</v>
          </cell>
          <cell r="CO1017">
            <v>0</v>
          </cell>
          <cell r="CP1017">
            <v>0</v>
          </cell>
          <cell r="CQ1017">
            <v>0</v>
          </cell>
          <cell r="CR1017">
            <v>0</v>
          </cell>
          <cell r="CS1017">
            <v>0</v>
          </cell>
          <cell r="CT1017">
            <v>0</v>
          </cell>
          <cell r="CU1017">
            <v>0</v>
          </cell>
          <cell r="CV1017">
            <v>0</v>
          </cell>
          <cell r="CW1017">
            <v>0</v>
          </cell>
          <cell r="CX1017" t="str">
            <v/>
          </cell>
          <cell r="CY1017" t="str">
            <v>https://ipmatika.kz/products/recorder/milesight-ms-n1009-ut/</v>
          </cell>
          <cell r="CZ1017" t="str">
            <v>Акция</v>
          </cell>
        </row>
        <row r="1018">
          <cell r="CJ1018" t="str">
            <v>MS-N5016</v>
          </cell>
          <cell r="CK1018">
            <v>108520</v>
          </cell>
          <cell r="CL1018">
            <v>75966.659999999974</v>
          </cell>
          <cell r="CM1018">
            <v>-29.99754883892372</v>
          </cell>
          <cell r="CN1018">
            <v>0</v>
          </cell>
          <cell r="CO1018">
            <v>0</v>
          </cell>
          <cell r="CP1018">
            <v>0</v>
          </cell>
          <cell r="CQ1018">
            <v>0</v>
          </cell>
          <cell r="CR1018">
            <v>0</v>
          </cell>
          <cell r="CS1018">
            <v>0</v>
          </cell>
          <cell r="CT1018">
            <v>0</v>
          </cell>
          <cell r="CU1018">
            <v>0</v>
          </cell>
          <cell r="CV1018">
            <v>0</v>
          </cell>
          <cell r="CW1018">
            <v>0</v>
          </cell>
          <cell r="CX1018" t="str">
            <v>http://ipmatika.ru/upload/iblock/3da/Box_NVR_01.jpg</v>
          </cell>
          <cell r="CY1018" t="str">
            <v>https://ipmatika.kz/products/videoregistratory/milesight-ms-n5016/</v>
          </cell>
          <cell r="CZ1018" t="str">
            <v>Акция</v>
          </cell>
        </row>
        <row r="1019">
          <cell r="CJ1019" t="str">
            <v>!Сетевые камеры</v>
          </cell>
          <cell r="CK1019" t="str">
            <v/>
          </cell>
          <cell r="CL1019" t="str">
            <v/>
          </cell>
          <cell r="CM1019" t="str">
            <v/>
          </cell>
          <cell r="CN1019">
            <v>0</v>
          </cell>
          <cell r="CO1019">
            <v>0</v>
          </cell>
          <cell r="CP1019">
            <v>0</v>
          </cell>
          <cell r="CQ1019">
            <v>0</v>
          </cell>
          <cell r="CR1019">
            <v>0</v>
          </cell>
          <cell r="CS1019">
            <v>0</v>
          </cell>
          <cell r="CT1019">
            <v>0</v>
          </cell>
          <cell r="CU1019">
            <v>0</v>
          </cell>
          <cell r="CV1019">
            <v>0</v>
          </cell>
          <cell r="CW1019">
            <v>0</v>
          </cell>
          <cell r="CX1019" t="str">
            <v/>
          </cell>
          <cell r="CY1019" t="str">
            <v/>
          </cell>
          <cell r="CZ1019" t="str">
            <v/>
          </cell>
        </row>
        <row r="1020">
          <cell r="CJ1020" t="str">
            <v>Mini Купольные</v>
          </cell>
          <cell r="CK1020" t="str">
            <v/>
          </cell>
          <cell r="CL1020" t="str">
            <v/>
          </cell>
          <cell r="CM1020" t="str">
            <v/>
          </cell>
          <cell r="CN1020">
            <v>0</v>
          </cell>
          <cell r="CO1020">
            <v>0</v>
          </cell>
          <cell r="CP1020">
            <v>0</v>
          </cell>
          <cell r="CQ1020">
            <v>0</v>
          </cell>
          <cell r="CR1020">
            <v>0</v>
          </cell>
          <cell r="CS1020">
            <v>0</v>
          </cell>
          <cell r="CT1020">
            <v>0</v>
          </cell>
          <cell r="CU1020">
            <v>0</v>
          </cell>
          <cell r="CV1020">
            <v>0</v>
          </cell>
          <cell r="CW1020">
            <v>0</v>
          </cell>
          <cell r="CX1020" t="str">
            <v/>
          </cell>
          <cell r="CY1020" t="str">
            <v/>
          </cell>
          <cell r="CZ1020" t="str">
            <v/>
          </cell>
        </row>
        <row r="1021">
          <cell r="CJ1021" t="str">
            <v>MS-C2973-PB-36</v>
          </cell>
          <cell r="CK1021">
            <v>102850</v>
          </cell>
          <cell r="CL1021">
            <v>57124.2</v>
          </cell>
          <cell r="CM1021">
            <v>-44.458726300437533</v>
          </cell>
          <cell r="CN1021">
            <v>0</v>
          </cell>
          <cell r="CO1021">
            <v>0</v>
          </cell>
          <cell r="CP1021">
            <v>0</v>
          </cell>
          <cell r="CQ1021">
            <v>0</v>
          </cell>
          <cell r="CR1021">
            <v>0</v>
          </cell>
          <cell r="CS1021">
            <v>0</v>
          </cell>
          <cell r="CT1021">
            <v>0</v>
          </cell>
          <cell r="CU1021">
            <v>0</v>
          </cell>
          <cell r="CV1021">
            <v>0</v>
          </cell>
          <cell r="CW1021">
            <v>0</v>
          </cell>
          <cell r="CX1021" t="str">
            <v/>
          </cell>
          <cell r="CY1021" t="str">
            <v>https://ipmatika.kz/products/archive/ipc_Mini/ms-c2973-pb/</v>
          </cell>
          <cell r="CZ1021" t="str">
            <v>Акция</v>
          </cell>
        </row>
        <row r="1022">
          <cell r="CJ1022" t="str">
            <v>MS-C2973-PD-28</v>
          </cell>
          <cell r="CK1022">
            <v>104500</v>
          </cell>
          <cell r="CL1022">
            <v>53713.799999999996</v>
          </cell>
          <cell r="CM1022">
            <v>-48.599234449760765</v>
          </cell>
          <cell r="CN1022">
            <v>0</v>
          </cell>
          <cell r="CO1022">
            <v>0</v>
          </cell>
          <cell r="CP1022">
            <v>0</v>
          </cell>
          <cell r="CQ1022">
            <v>0</v>
          </cell>
          <cell r="CR1022">
            <v>0</v>
          </cell>
          <cell r="CS1022">
            <v>0</v>
          </cell>
          <cell r="CT1022">
            <v>0</v>
          </cell>
          <cell r="CU1022">
            <v>0</v>
          </cell>
          <cell r="CV1022">
            <v>1</v>
          </cell>
          <cell r="CW1022">
            <v>0</v>
          </cell>
          <cell r="CX1022" t="str">
            <v/>
          </cell>
          <cell r="CY1022" t="str">
            <v>https://ipmatika.kz/products/ipc_Mini/ms-c2973-pd/</v>
          </cell>
          <cell r="CZ1022" t="str">
            <v>Акция</v>
          </cell>
        </row>
        <row r="1023">
          <cell r="CJ1023" t="str">
            <v>MS-C2975-EPB</v>
          </cell>
          <cell r="CK1023">
            <v>174900</v>
          </cell>
          <cell r="CL1023">
            <v>81849.599999999991</v>
          </cell>
          <cell r="CM1023">
            <v>-53.202058319039459</v>
          </cell>
          <cell r="CN1023">
            <v>0</v>
          </cell>
          <cell r="CO1023">
            <v>0</v>
          </cell>
          <cell r="CP1023">
            <v>0</v>
          </cell>
          <cell r="CQ1023">
            <v>0</v>
          </cell>
          <cell r="CR1023">
            <v>0</v>
          </cell>
          <cell r="CS1023">
            <v>0</v>
          </cell>
          <cell r="CT1023">
            <v>0</v>
          </cell>
          <cell r="CU1023">
            <v>0</v>
          </cell>
          <cell r="CV1023">
            <v>0</v>
          </cell>
          <cell r="CW1023">
            <v>0</v>
          </cell>
          <cell r="CX1023" t="str">
            <v/>
          </cell>
          <cell r="CY1023" t="str">
            <v>https://ipmatika.kz/products/ipc_Mini/ms-C2975-epb/</v>
          </cell>
          <cell r="CZ1023" t="str">
            <v>Акция</v>
          </cell>
        </row>
        <row r="1024">
          <cell r="CJ1024" t="str">
            <v>MS-C2975-PD-28</v>
          </cell>
          <cell r="CK1024">
            <v>100100</v>
          </cell>
          <cell r="CL1024">
            <v>55418.999999999985</v>
          </cell>
          <cell r="CM1024">
            <v>-44.636363636363654</v>
          </cell>
          <cell r="CN1024">
            <v>0</v>
          </cell>
          <cell r="CO1024">
            <v>0</v>
          </cell>
          <cell r="CP1024">
            <v>0</v>
          </cell>
          <cell r="CQ1024">
            <v>0</v>
          </cell>
          <cell r="CR1024">
            <v>0</v>
          </cell>
          <cell r="CS1024">
            <v>0</v>
          </cell>
          <cell r="CT1024">
            <v>0</v>
          </cell>
          <cell r="CU1024">
            <v>0</v>
          </cell>
          <cell r="CV1024">
            <v>0</v>
          </cell>
          <cell r="CW1024">
            <v>0</v>
          </cell>
          <cell r="CX1024" t="str">
            <v/>
          </cell>
          <cell r="CY1024" t="str">
            <v>https://ipmatika.kz/products/ipc_Mini/MS-C2975-PD/</v>
          </cell>
          <cell r="CZ1024" t="str">
            <v>Акция</v>
          </cell>
        </row>
        <row r="1025">
          <cell r="CJ1025" t="str">
            <v>MS-C2975-PD-28-JB8</v>
          </cell>
          <cell r="CK1025">
            <v>116600</v>
          </cell>
          <cell r="CL1025">
            <v>63672.167999999998</v>
          </cell>
          <cell r="CM1025">
            <v>-45.39265180102916</v>
          </cell>
          <cell r="CN1025">
            <v>0</v>
          </cell>
          <cell r="CO1025">
            <v>0</v>
          </cell>
          <cell r="CP1025">
            <v>0</v>
          </cell>
          <cell r="CQ1025">
            <v>0</v>
          </cell>
          <cell r="CR1025">
            <v>0</v>
          </cell>
          <cell r="CS1025">
            <v>0</v>
          </cell>
          <cell r="CT1025">
            <v>0</v>
          </cell>
          <cell r="CU1025">
            <v>0</v>
          </cell>
          <cell r="CV1025">
            <v>0</v>
          </cell>
          <cell r="CW1025">
            <v>0</v>
          </cell>
          <cell r="CX1025" t="str">
            <v/>
          </cell>
          <cell r="CY1025" t="str">
            <v>https://ipmatika.kz/products/ipc_Mini/MS-C2975-PD/</v>
          </cell>
          <cell r="CZ1025" t="str">
            <v>Акция</v>
          </cell>
        </row>
        <row r="1026">
          <cell r="CJ1026" t="str">
            <v>MS-C2975-RFPD-M8-27135</v>
          </cell>
          <cell r="CK1026">
            <v>206250</v>
          </cell>
          <cell r="CL1026">
            <v>102891.76799999998</v>
          </cell>
          <cell r="CM1026">
            <v>-50.113082181818186</v>
          </cell>
          <cell r="CN1026">
            <v>0</v>
          </cell>
          <cell r="CO1026">
            <v>0</v>
          </cell>
          <cell r="CP1026">
            <v>0</v>
          </cell>
          <cell r="CQ1026">
            <v>0</v>
          </cell>
          <cell r="CR1026">
            <v>0</v>
          </cell>
          <cell r="CS1026">
            <v>0</v>
          </cell>
          <cell r="CT1026">
            <v>0</v>
          </cell>
          <cell r="CU1026">
            <v>0</v>
          </cell>
          <cell r="CV1026">
            <v>0</v>
          </cell>
          <cell r="CW1026">
            <v>0</v>
          </cell>
          <cell r="CX1026" t="str">
            <v/>
          </cell>
          <cell r="CY1026" t="str">
            <v>https://ipmatika.kz/products/ipc_Mini/ms-C2975-rfpd/</v>
          </cell>
          <cell r="CZ1026" t="str">
            <v>Акция</v>
          </cell>
        </row>
        <row r="1027">
          <cell r="CJ1027" t="str">
            <v>MS-C2975-RFPD</v>
          </cell>
          <cell r="CK1027">
            <v>198000</v>
          </cell>
          <cell r="CL1027">
            <v>101459.4</v>
          </cell>
          <cell r="CM1027">
            <v>-48.757878787878788</v>
          </cell>
          <cell r="CN1027">
            <v>0</v>
          </cell>
          <cell r="CO1027">
            <v>0</v>
          </cell>
          <cell r="CP1027">
            <v>0</v>
          </cell>
          <cell r="CQ1027">
            <v>0</v>
          </cell>
          <cell r="CR1027">
            <v>0</v>
          </cell>
          <cell r="CS1027">
            <v>0</v>
          </cell>
          <cell r="CT1027">
            <v>0</v>
          </cell>
          <cell r="CU1027">
            <v>0</v>
          </cell>
          <cell r="CV1027">
            <v>0</v>
          </cell>
          <cell r="CW1027">
            <v>0</v>
          </cell>
          <cell r="CX1027" t="str">
            <v>http://ipmatika.ru/upload/iblock/073/AI%20Motorized%20Dome%20Camera_Product%20Image_White%20%284%29.png</v>
          </cell>
          <cell r="CY1027" t="str">
            <v>https://ipmatika.kz/products/ipc_Mini/ms-c2975-rfpd/</v>
          </cell>
          <cell r="CZ1027" t="str">
            <v>Акция</v>
          </cell>
        </row>
        <row r="1028">
          <cell r="CJ1028" t="str">
            <v>MS-C2983-PB-28</v>
          </cell>
          <cell r="CK1028">
            <v>112200</v>
          </cell>
          <cell r="CL1028">
            <v>55418.999999999993</v>
          </cell>
          <cell r="CM1028">
            <v>-50.606951871657763</v>
          </cell>
          <cell r="CN1028">
            <v>0</v>
          </cell>
          <cell r="CO1028">
            <v>0</v>
          </cell>
          <cell r="CP1028">
            <v>0</v>
          </cell>
          <cell r="CQ1028">
            <v>0</v>
          </cell>
          <cell r="CR1028">
            <v>0</v>
          </cell>
          <cell r="CS1028">
            <v>0</v>
          </cell>
          <cell r="CT1028">
            <v>0</v>
          </cell>
          <cell r="CU1028">
            <v>0</v>
          </cell>
          <cell r="CV1028">
            <v>0</v>
          </cell>
          <cell r="CW1028">
            <v>0</v>
          </cell>
          <cell r="CX1028" t="str">
            <v/>
          </cell>
          <cell r="CY1028" t="str">
            <v>https://ipmatika.kz/products/ipc_Mini/ms-c2983-pb/</v>
          </cell>
          <cell r="CZ1028" t="str">
            <v>Акция</v>
          </cell>
        </row>
        <row r="1029">
          <cell r="CJ1029" t="str">
            <v>MS-C2983-PB-6</v>
          </cell>
          <cell r="CK1029">
            <v>112200</v>
          </cell>
          <cell r="CL1029">
            <v>63335.999999999993</v>
          </cell>
          <cell r="CM1029">
            <v>-43.550802139037444</v>
          </cell>
          <cell r="CN1029">
            <v>0</v>
          </cell>
          <cell r="CO1029">
            <v>0</v>
          </cell>
          <cell r="CP1029">
            <v>0</v>
          </cell>
          <cell r="CQ1029">
            <v>0</v>
          </cell>
          <cell r="CR1029">
            <v>0</v>
          </cell>
          <cell r="CS1029">
            <v>0</v>
          </cell>
          <cell r="CT1029">
            <v>0</v>
          </cell>
          <cell r="CU1029">
            <v>0</v>
          </cell>
          <cell r="CV1029">
            <v>0</v>
          </cell>
          <cell r="CW1029">
            <v>0</v>
          </cell>
          <cell r="CX1029" t="str">
            <v/>
          </cell>
          <cell r="CY1029" t="str">
            <v>https://ipmatika.kz/products/ipc_Mini/ms-c2983-pb/</v>
          </cell>
          <cell r="CZ1029" t="str">
            <v>Акция</v>
          </cell>
        </row>
        <row r="1030">
          <cell r="CJ1030" t="str">
            <v>Mini Цилиндрические</v>
          </cell>
          <cell r="CK1030" t="str">
            <v/>
          </cell>
          <cell r="CL1030" t="str">
            <v/>
          </cell>
          <cell r="CM1030" t="str">
            <v/>
          </cell>
          <cell r="CN1030">
            <v>0</v>
          </cell>
          <cell r="CO1030">
            <v>0</v>
          </cell>
          <cell r="CP1030">
            <v>0</v>
          </cell>
          <cell r="CQ1030">
            <v>0</v>
          </cell>
          <cell r="CR1030">
            <v>0</v>
          </cell>
          <cell r="CS1030">
            <v>0</v>
          </cell>
          <cell r="CT1030">
            <v>0</v>
          </cell>
          <cell r="CU1030">
            <v>0</v>
          </cell>
          <cell r="CV1030">
            <v>0</v>
          </cell>
          <cell r="CW1030">
            <v>0</v>
          </cell>
          <cell r="CX1030" t="str">
            <v/>
          </cell>
          <cell r="CY1030" t="str">
            <v/>
          </cell>
          <cell r="CZ1030" t="str">
            <v/>
          </cell>
        </row>
        <row r="1031">
          <cell r="CJ1031" t="str">
            <v>MS-C2963-PB-28</v>
          </cell>
          <cell r="CK1031">
            <v>118250</v>
          </cell>
          <cell r="CL1031">
            <v>61387.199999999997</v>
          </cell>
          <cell r="CM1031">
            <v>-48.086934460887946</v>
          </cell>
          <cell r="CN1031">
            <v>0</v>
          </cell>
          <cell r="CO1031">
            <v>0</v>
          </cell>
          <cell r="CP1031">
            <v>0</v>
          </cell>
          <cell r="CQ1031">
            <v>0</v>
          </cell>
          <cell r="CR1031">
            <v>0</v>
          </cell>
          <cell r="CS1031">
            <v>0</v>
          </cell>
          <cell r="CT1031">
            <v>0</v>
          </cell>
          <cell r="CU1031">
            <v>0</v>
          </cell>
          <cell r="CV1031">
            <v>0</v>
          </cell>
          <cell r="CW1031">
            <v>0</v>
          </cell>
          <cell r="CX1031" t="str">
            <v/>
          </cell>
          <cell r="CY1031" t="str">
            <v>https://ipmatika.kz/products/ipc_Mini/ms-c2963-pb/</v>
          </cell>
          <cell r="CZ1031" t="str">
            <v>Акция</v>
          </cell>
        </row>
        <row r="1032">
          <cell r="CJ1032" t="str">
            <v>MS-C2963-PB-4</v>
          </cell>
          <cell r="CK1032">
            <v>118250</v>
          </cell>
          <cell r="CL1032">
            <v>61387.199999999997</v>
          </cell>
          <cell r="CM1032">
            <v>-48.086934460887946</v>
          </cell>
          <cell r="CN1032">
            <v>0</v>
          </cell>
          <cell r="CO1032">
            <v>0</v>
          </cell>
          <cell r="CP1032">
            <v>0</v>
          </cell>
          <cell r="CQ1032">
            <v>0</v>
          </cell>
          <cell r="CR1032">
            <v>0</v>
          </cell>
          <cell r="CS1032">
            <v>0</v>
          </cell>
          <cell r="CT1032">
            <v>0</v>
          </cell>
          <cell r="CU1032">
            <v>0</v>
          </cell>
          <cell r="CV1032">
            <v>0</v>
          </cell>
          <cell r="CW1032">
            <v>0</v>
          </cell>
          <cell r="CX1032" t="str">
            <v/>
          </cell>
          <cell r="CY1032" t="str">
            <v>https://ipmatika.kz/products/ipc_Mini/ms-c2963-pb/</v>
          </cell>
          <cell r="CZ1032" t="str">
            <v>Акция</v>
          </cell>
        </row>
        <row r="1033">
          <cell r="CJ1033" t="str">
            <v>MS-C2963-PB-6</v>
          </cell>
          <cell r="CK1033">
            <v>118250</v>
          </cell>
          <cell r="CL1033">
            <v>61387.199999999997</v>
          </cell>
          <cell r="CM1033">
            <v>-48.086934460887946</v>
          </cell>
          <cell r="CN1033">
            <v>0</v>
          </cell>
          <cell r="CO1033">
            <v>0</v>
          </cell>
          <cell r="CP1033">
            <v>0</v>
          </cell>
          <cell r="CQ1033">
            <v>0</v>
          </cell>
          <cell r="CR1033">
            <v>0</v>
          </cell>
          <cell r="CS1033">
            <v>0</v>
          </cell>
          <cell r="CT1033">
            <v>0</v>
          </cell>
          <cell r="CU1033">
            <v>0</v>
          </cell>
          <cell r="CV1033">
            <v>0</v>
          </cell>
          <cell r="CW1033">
            <v>0</v>
          </cell>
          <cell r="CX1033" t="str">
            <v/>
          </cell>
          <cell r="CY1033" t="str">
            <v>https://ipmatika.kz/products/ipc_Mini/ms-c2963-pb/</v>
          </cell>
          <cell r="CZ1033" t="str">
            <v>Акция</v>
          </cell>
        </row>
        <row r="1034">
          <cell r="CJ1034" t="str">
            <v>MS-C2964-PD-28-JB5</v>
          </cell>
          <cell r="CK1034">
            <v>121000</v>
          </cell>
          <cell r="CL1034">
            <v>58872.029999999984</v>
          </cell>
          <cell r="CM1034">
            <v>-51.345429752066131</v>
          </cell>
          <cell r="CN1034">
            <v>0</v>
          </cell>
          <cell r="CO1034">
            <v>0</v>
          </cell>
          <cell r="CP1034">
            <v>0</v>
          </cell>
          <cell r="CQ1034">
            <v>0</v>
          </cell>
          <cell r="CR1034">
            <v>0</v>
          </cell>
          <cell r="CS1034">
            <v>0</v>
          </cell>
          <cell r="CT1034">
            <v>0</v>
          </cell>
          <cell r="CU1034">
            <v>0</v>
          </cell>
          <cell r="CV1034">
            <v>0</v>
          </cell>
          <cell r="CW1034">
            <v>0</v>
          </cell>
          <cell r="CX1034" t="str">
            <v/>
          </cell>
          <cell r="CY1034" t="str">
            <v>https://ipmatika.kz/products/ipc_Mini/ms-c2964-pD/</v>
          </cell>
          <cell r="CZ1034" t="str">
            <v>Акция</v>
          </cell>
        </row>
        <row r="1035">
          <cell r="CJ1035" t="str">
            <v>MS-C2964-RPC-28</v>
          </cell>
          <cell r="CK1035">
            <v>134750</v>
          </cell>
          <cell r="CL1035" t="str">
            <v/>
          </cell>
          <cell r="CM1035" t="str">
            <v/>
          </cell>
          <cell r="CN1035">
            <v>0</v>
          </cell>
          <cell r="CO1035">
            <v>0</v>
          </cell>
          <cell r="CP1035">
            <v>0</v>
          </cell>
          <cell r="CQ1035">
            <v>0</v>
          </cell>
          <cell r="CR1035">
            <v>0</v>
          </cell>
          <cell r="CS1035">
            <v>0</v>
          </cell>
          <cell r="CT1035">
            <v>0</v>
          </cell>
          <cell r="CU1035">
            <v>0</v>
          </cell>
          <cell r="CV1035">
            <v>0</v>
          </cell>
          <cell r="CW1035">
            <v>0</v>
          </cell>
          <cell r="CX1035" t="str">
            <v/>
          </cell>
          <cell r="CY1035" t="str">
            <v>ipmatika.kz/products/ipc_Mini/ms-c2964-rpc/</v>
          </cell>
          <cell r="CZ1035" t="str">
            <v>Акция</v>
          </cell>
        </row>
        <row r="1036">
          <cell r="CJ1036" t="str">
            <v>MS-C2964-UPD-28</v>
          </cell>
          <cell r="CK1036">
            <v>132000</v>
          </cell>
          <cell r="CL1036">
            <v>68208</v>
          </cell>
          <cell r="CM1036">
            <v>-48.327272727272728</v>
          </cell>
          <cell r="CN1036">
            <v>0</v>
          </cell>
          <cell r="CO1036">
            <v>0</v>
          </cell>
          <cell r="CP1036">
            <v>0</v>
          </cell>
          <cell r="CQ1036">
            <v>0</v>
          </cell>
          <cell r="CR1036">
            <v>0</v>
          </cell>
          <cell r="CS1036">
            <v>0</v>
          </cell>
          <cell r="CT1036">
            <v>0</v>
          </cell>
          <cell r="CU1036">
            <v>0</v>
          </cell>
          <cell r="CV1036">
            <v>0</v>
          </cell>
          <cell r="CW1036">
            <v>3</v>
          </cell>
          <cell r="CX1036" t="str">
            <v/>
          </cell>
          <cell r="CY1036" t="str">
            <v>https://ipmatika.kz/products/ipc_Mini/ms-c2964-upd/</v>
          </cell>
          <cell r="CZ1036" t="str">
            <v>Акция</v>
          </cell>
        </row>
        <row r="1037">
          <cell r="CJ1037" t="str">
            <v>MS-C5363-FIPB</v>
          </cell>
          <cell r="CK1037">
            <v>145200</v>
          </cell>
          <cell r="CL1037" t="str">
            <v/>
          </cell>
          <cell r="CM1037" t="str">
            <v/>
          </cell>
          <cell r="CN1037">
            <v>0</v>
          </cell>
          <cell r="CO1037">
            <v>0</v>
          </cell>
          <cell r="CP1037">
            <v>0</v>
          </cell>
          <cell r="CQ1037">
            <v>0</v>
          </cell>
          <cell r="CR1037">
            <v>0</v>
          </cell>
          <cell r="CS1037">
            <v>0</v>
          </cell>
          <cell r="CT1037">
            <v>0</v>
          </cell>
          <cell r="CU1037">
            <v>0</v>
          </cell>
          <cell r="CV1037">
            <v>0</v>
          </cell>
          <cell r="CW1037">
            <v>0</v>
          </cell>
          <cell r="CX1037" t="str">
            <v/>
          </cell>
          <cell r="CY1037" t="str">
            <v>https://ipmatika.kz/products/seriya-mini/ms-c5363-fipb/</v>
          </cell>
          <cell r="CZ1037" t="str">
            <v>Акция</v>
          </cell>
        </row>
        <row r="1038">
          <cell r="CJ1038" t="str">
            <v>MS-C8164-PD-28-JB</v>
          </cell>
          <cell r="CK1038">
            <v>176000</v>
          </cell>
          <cell r="CL1038">
            <v>88670.39999999998</v>
          </cell>
          <cell r="CM1038">
            <v>-49.619090909090922</v>
          </cell>
          <cell r="CN1038">
            <v>0</v>
          </cell>
          <cell r="CO1038">
            <v>0</v>
          </cell>
          <cell r="CP1038">
            <v>0</v>
          </cell>
          <cell r="CQ1038">
            <v>0</v>
          </cell>
          <cell r="CR1038">
            <v>0</v>
          </cell>
          <cell r="CS1038">
            <v>0</v>
          </cell>
          <cell r="CT1038">
            <v>0</v>
          </cell>
          <cell r="CU1038">
            <v>0</v>
          </cell>
          <cell r="CV1038">
            <v>0</v>
          </cell>
          <cell r="CW1038">
            <v>0</v>
          </cell>
          <cell r="CX1038" t="str">
            <v/>
          </cell>
          <cell r="CY1038" t="str">
            <v>https://ipmatika.kz/products/ipc_Mini/ms-c8164-pd/</v>
          </cell>
          <cell r="CZ1038" t="str">
            <v>Акция</v>
          </cell>
        </row>
        <row r="1039">
          <cell r="CJ1039" t="str">
            <v>Panoramic</v>
          </cell>
          <cell r="CK1039" t="str">
            <v/>
          </cell>
          <cell r="CL1039" t="str">
            <v/>
          </cell>
          <cell r="CM1039" t="str">
            <v/>
          </cell>
          <cell r="CN1039">
            <v>0</v>
          </cell>
          <cell r="CO1039">
            <v>0</v>
          </cell>
          <cell r="CP1039">
            <v>0</v>
          </cell>
          <cell r="CQ1039">
            <v>0</v>
          </cell>
          <cell r="CR1039">
            <v>0</v>
          </cell>
          <cell r="CS1039">
            <v>0</v>
          </cell>
          <cell r="CT1039">
            <v>0</v>
          </cell>
          <cell r="CU1039">
            <v>0</v>
          </cell>
          <cell r="CV1039">
            <v>0</v>
          </cell>
          <cell r="CW1039">
            <v>0</v>
          </cell>
          <cell r="CX1039" t="str">
            <v/>
          </cell>
          <cell r="CY1039" t="str">
            <v/>
          </cell>
          <cell r="CZ1039" t="str">
            <v/>
          </cell>
        </row>
        <row r="1040">
          <cell r="CJ1040" t="str">
            <v>MS-C5374-PB</v>
          </cell>
          <cell r="CK1040">
            <v>192500</v>
          </cell>
          <cell r="CL1040" t="str">
            <v/>
          </cell>
          <cell r="CM1040" t="str">
            <v/>
          </cell>
          <cell r="CN1040">
            <v>0</v>
          </cell>
          <cell r="CO1040">
            <v>0</v>
          </cell>
          <cell r="CP1040">
            <v>0</v>
          </cell>
          <cell r="CQ1040">
            <v>0</v>
          </cell>
          <cell r="CR1040">
            <v>0</v>
          </cell>
          <cell r="CS1040">
            <v>0</v>
          </cell>
          <cell r="CT1040">
            <v>0</v>
          </cell>
          <cell r="CU1040">
            <v>0</v>
          </cell>
          <cell r="CV1040">
            <v>0</v>
          </cell>
          <cell r="CW1040">
            <v>0</v>
          </cell>
          <cell r="CX1040" t="str">
            <v/>
          </cell>
          <cell r="CY1040" t="str">
            <v/>
          </cell>
          <cell r="CZ1040" t="str">
            <v>Акция</v>
          </cell>
        </row>
        <row r="1041">
          <cell r="CJ1041" t="str">
            <v>MS-C8165-PA</v>
          </cell>
          <cell r="CK1041">
            <v>239250</v>
          </cell>
          <cell r="CL1041">
            <v>121921.79999999999</v>
          </cell>
          <cell r="CM1041">
            <v>-49.040000000000006</v>
          </cell>
          <cell r="CN1041">
            <v>0</v>
          </cell>
          <cell r="CO1041">
            <v>0</v>
          </cell>
          <cell r="CP1041">
            <v>0</v>
          </cell>
          <cell r="CQ1041">
            <v>0</v>
          </cell>
          <cell r="CR1041">
            <v>0</v>
          </cell>
          <cell r="CS1041">
            <v>0</v>
          </cell>
          <cell r="CT1041">
            <v>0</v>
          </cell>
          <cell r="CU1041">
            <v>0</v>
          </cell>
          <cell r="CV1041">
            <v>0</v>
          </cell>
          <cell r="CW1041">
            <v>0</v>
          </cell>
          <cell r="CX1041" t="str">
            <v>http://ipmatika.ru/upload/iblock/e04/Panoramic%20Mini%20Bullet-01.png</v>
          </cell>
          <cell r="CY1041" t="str">
            <v>https://ipmatika.kz/products/ipc_fisheye/ms-c8165-pa/</v>
          </cell>
          <cell r="CZ1041" t="str">
            <v>Акция</v>
          </cell>
        </row>
        <row r="1042">
          <cell r="CJ1042" t="str">
            <v>MS-C8165-PB</v>
          </cell>
          <cell r="CK1042">
            <v>194150</v>
          </cell>
          <cell r="CL1042">
            <v>76733.999999999985</v>
          </cell>
          <cell r="CM1042">
            <v>-60.476950811228441</v>
          </cell>
          <cell r="CN1042">
            <v>0</v>
          </cell>
          <cell r="CO1042">
            <v>0</v>
          </cell>
          <cell r="CP1042">
            <v>0</v>
          </cell>
          <cell r="CQ1042">
            <v>0</v>
          </cell>
          <cell r="CR1042">
            <v>0</v>
          </cell>
          <cell r="CS1042">
            <v>0</v>
          </cell>
          <cell r="CT1042">
            <v>0</v>
          </cell>
          <cell r="CU1042">
            <v>0</v>
          </cell>
          <cell r="CV1042">
            <v>0</v>
          </cell>
          <cell r="CW1042">
            <v>0</v>
          </cell>
          <cell r="CX1042" t="str">
            <v>http://ipmatika.ru/upload/iblock/aa4/Panoramic%20Mini%20Bullet-01.png</v>
          </cell>
          <cell r="CY1042" t="str">
            <v>https://ipmatika.kz/products/ipc_fisheye/ms-c8165-pb/</v>
          </cell>
          <cell r="CZ1042" t="str">
            <v>Акция</v>
          </cell>
        </row>
        <row r="1043">
          <cell r="CJ1043" t="str">
            <v>MS-C8176-PA</v>
          </cell>
          <cell r="CK1043">
            <v>236500</v>
          </cell>
          <cell r="CL1043">
            <v>119363.99999999997</v>
          </cell>
          <cell r="CM1043">
            <v>-49.528964059196632</v>
          </cell>
          <cell r="CN1043">
            <v>0</v>
          </cell>
          <cell r="CO1043">
            <v>0</v>
          </cell>
          <cell r="CP1043">
            <v>0</v>
          </cell>
          <cell r="CQ1043">
            <v>0</v>
          </cell>
          <cell r="CR1043">
            <v>0</v>
          </cell>
          <cell r="CS1043">
            <v>0</v>
          </cell>
          <cell r="CT1043">
            <v>0</v>
          </cell>
          <cell r="CU1043">
            <v>0</v>
          </cell>
          <cell r="CV1043">
            <v>0</v>
          </cell>
          <cell r="CW1043">
            <v>0</v>
          </cell>
          <cell r="CX1043" t="str">
            <v>http://ipmatika.ru/upload/iblock/c6c/vhd8qxmfz3cwdhloiz0c7ydl5ts3n6n6/MS-C8176-PA.jpg</v>
          </cell>
          <cell r="CY1043" t="str">
            <v>https://ipmatika.kz/products/ipc_fisheye/ms-c8176-pa/</v>
          </cell>
          <cell r="CZ1043" t="str">
            <v>Акция</v>
          </cell>
        </row>
        <row r="1044">
          <cell r="CJ1044" t="str">
            <v>MS-C8176-PB</v>
          </cell>
          <cell r="CK1044">
            <v>180950</v>
          </cell>
          <cell r="CL1044" t="str">
            <v/>
          </cell>
          <cell r="CM1044" t="str">
            <v/>
          </cell>
          <cell r="CN1044">
            <v>0</v>
          </cell>
          <cell r="CO1044">
            <v>0</v>
          </cell>
          <cell r="CP1044">
            <v>0</v>
          </cell>
          <cell r="CQ1044">
            <v>0</v>
          </cell>
          <cell r="CR1044">
            <v>0</v>
          </cell>
          <cell r="CS1044">
            <v>0</v>
          </cell>
          <cell r="CT1044">
            <v>0</v>
          </cell>
          <cell r="CU1044">
            <v>0</v>
          </cell>
          <cell r="CV1044">
            <v>0</v>
          </cell>
          <cell r="CW1044">
            <v>0</v>
          </cell>
          <cell r="CX1044" t="str">
            <v/>
          </cell>
          <cell r="CY1044" t="str">
            <v>https://ipmatika.kz/products/ipc_fisheye/ms-c8176-pb/</v>
          </cell>
          <cell r="CZ1044" t="str">
            <v>Акция</v>
          </cell>
        </row>
        <row r="1045">
          <cell r="CJ1045" t="str">
            <v>MS-C9674-PA</v>
          </cell>
          <cell r="CK1045">
            <v>532400</v>
          </cell>
          <cell r="CL1045">
            <v>261748.19999999995</v>
          </cell>
          <cell r="CM1045">
            <v>-50.836175807663416</v>
          </cell>
          <cell r="CN1045">
            <v>0</v>
          </cell>
          <cell r="CO1045">
            <v>0</v>
          </cell>
          <cell r="CP1045">
            <v>0</v>
          </cell>
          <cell r="CQ1045">
            <v>0</v>
          </cell>
          <cell r="CR1045">
            <v>0</v>
          </cell>
          <cell r="CS1045">
            <v>0</v>
          </cell>
          <cell r="CT1045">
            <v>0</v>
          </cell>
          <cell r="CU1045">
            <v>0</v>
          </cell>
          <cell r="CV1045">
            <v>0</v>
          </cell>
          <cell r="CW1045">
            <v>0</v>
          </cell>
          <cell r="CX1045" t="str">
            <v/>
          </cell>
          <cell r="CY1045" t="str">
            <v>https://ipmatika.kz/products/ipc_fisheye/ms-c9674-pa/</v>
          </cell>
          <cell r="CZ1045" t="str">
            <v>Акция</v>
          </cell>
        </row>
        <row r="1046">
          <cell r="CJ1046" t="str">
            <v>Pro Купольные</v>
          </cell>
          <cell r="CK1046" t="str">
            <v/>
          </cell>
          <cell r="CL1046" t="str">
            <v/>
          </cell>
          <cell r="CM1046" t="str">
            <v/>
          </cell>
          <cell r="CN1046">
            <v>0</v>
          </cell>
          <cell r="CO1046">
            <v>0</v>
          </cell>
          <cell r="CP1046">
            <v>0</v>
          </cell>
          <cell r="CQ1046">
            <v>0</v>
          </cell>
          <cell r="CR1046">
            <v>0</v>
          </cell>
          <cell r="CS1046">
            <v>0</v>
          </cell>
          <cell r="CT1046">
            <v>0</v>
          </cell>
          <cell r="CU1046">
            <v>0</v>
          </cell>
          <cell r="CV1046">
            <v>0</v>
          </cell>
          <cell r="CW1046">
            <v>0</v>
          </cell>
          <cell r="CX1046" t="str">
            <v/>
          </cell>
          <cell r="CY1046" t="str">
            <v/>
          </cell>
          <cell r="CZ1046" t="str">
            <v/>
          </cell>
        </row>
        <row r="1047">
          <cell r="CJ1047" t="str">
            <v>Pro Купольные</v>
          </cell>
          <cell r="CK1047" t="str">
            <v/>
          </cell>
          <cell r="CL1047" t="str">
            <v/>
          </cell>
          <cell r="CM1047" t="str">
            <v/>
          </cell>
          <cell r="CN1047">
            <v>0</v>
          </cell>
          <cell r="CO1047">
            <v>0</v>
          </cell>
          <cell r="CP1047">
            <v>0</v>
          </cell>
          <cell r="CQ1047">
            <v>0</v>
          </cell>
          <cell r="CR1047">
            <v>0</v>
          </cell>
          <cell r="CS1047">
            <v>0</v>
          </cell>
          <cell r="CT1047">
            <v>0</v>
          </cell>
          <cell r="CU1047">
            <v>0</v>
          </cell>
          <cell r="CV1047">
            <v>0</v>
          </cell>
          <cell r="CW1047">
            <v>0</v>
          </cell>
          <cell r="CX1047" t="str">
            <v/>
          </cell>
          <cell r="CY1047" t="str">
            <v/>
          </cell>
          <cell r="CZ1047" t="str">
            <v/>
          </cell>
        </row>
        <row r="1048">
          <cell r="CJ1048" t="str">
            <v>MS-C5372-FIPC-3105</v>
          </cell>
          <cell r="CK1048">
            <v>165000</v>
          </cell>
          <cell r="CL1048">
            <v>106575</v>
          </cell>
          <cell r="CM1048">
            <v>-35.409090909090907</v>
          </cell>
          <cell r="CN1048">
            <v>0</v>
          </cell>
          <cell r="CO1048">
            <v>0</v>
          </cell>
          <cell r="CP1048">
            <v>0</v>
          </cell>
          <cell r="CQ1048">
            <v>0</v>
          </cell>
          <cell r="CR1048">
            <v>0</v>
          </cell>
          <cell r="CS1048">
            <v>0</v>
          </cell>
          <cell r="CT1048">
            <v>0</v>
          </cell>
          <cell r="CU1048">
            <v>0</v>
          </cell>
          <cell r="CV1048">
            <v>0</v>
          </cell>
          <cell r="CW1048">
            <v>0</v>
          </cell>
          <cell r="CX1048" t="str">
            <v/>
          </cell>
          <cell r="CY1048" t="str">
            <v/>
          </cell>
          <cell r="CZ1048" t="str">
            <v>Акция</v>
          </cell>
        </row>
        <row r="1049">
          <cell r="CJ1049" t="str">
            <v>Pro Цилиндрические</v>
          </cell>
          <cell r="CK1049" t="str">
            <v/>
          </cell>
          <cell r="CL1049" t="str">
            <v/>
          </cell>
          <cell r="CM1049" t="str">
            <v/>
          </cell>
          <cell r="CN1049">
            <v>0</v>
          </cell>
          <cell r="CO1049">
            <v>0</v>
          </cell>
          <cell r="CP1049">
            <v>0</v>
          </cell>
          <cell r="CQ1049">
            <v>0</v>
          </cell>
          <cell r="CR1049">
            <v>0</v>
          </cell>
          <cell r="CS1049">
            <v>0</v>
          </cell>
          <cell r="CT1049">
            <v>0</v>
          </cell>
          <cell r="CU1049">
            <v>0</v>
          </cell>
          <cell r="CV1049">
            <v>0</v>
          </cell>
          <cell r="CW1049">
            <v>0</v>
          </cell>
          <cell r="CX1049" t="str">
            <v/>
          </cell>
          <cell r="CY1049" t="str">
            <v/>
          </cell>
          <cell r="CZ1049" t="str">
            <v/>
          </cell>
        </row>
        <row r="1050">
          <cell r="CJ1050" t="str">
            <v>MS-C2962-FPB-3105</v>
          </cell>
          <cell r="CK1050">
            <v>225500</v>
          </cell>
          <cell r="CL1050">
            <v>113395.79999999999</v>
          </cell>
          <cell r="CM1050">
            <v>-49.713614190687373</v>
          </cell>
          <cell r="CN1050">
            <v>0</v>
          </cell>
          <cell r="CO1050">
            <v>0</v>
          </cell>
          <cell r="CP1050">
            <v>0</v>
          </cell>
          <cell r="CQ1050">
            <v>0</v>
          </cell>
          <cell r="CR1050">
            <v>0</v>
          </cell>
          <cell r="CS1050">
            <v>0</v>
          </cell>
          <cell r="CT1050">
            <v>0</v>
          </cell>
          <cell r="CU1050">
            <v>0</v>
          </cell>
          <cell r="CV1050">
            <v>0</v>
          </cell>
          <cell r="CW1050">
            <v>0</v>
          </cell>
          <cell r="CX1050" t="str">
            <v/>
          </cell>
          <cell r="CY1050" t="str">
            <v>https://ipmatika.kz/products/ipc_Pro/ms-c2962-fpb/</v>
          </cell>
          <cell r="CZ1050" t="str">
            <v>Акция</v>
          </cell>
        </row>
        <row r="1051">
          <cell r="CJ1051" t="str">
            <v>MS-C2966-X12RGOPC</v>
          </cell>
          <cell r="CK1051">
            <v>990000</v>
          </cell>
          <cell r="CL1051">
            <v>512534.4</v>
          </cell>
          <cell r="CM1051">
            <v>-48.228848484848484</v>
          </cell>
          <cell r="CN1051">
            <v>0</v>
          </cell>
          <cell r="CO1051">
            <v>0</v>
          </cell>
          <cell r="CP1051">
            <v>0</v>
          </cell>
          <cell r="CQ1051">
            <v>0</v>
          </cell>
          <cell r="CR1051">
            <v>0</v>
          </cell>
          <cell r="CS1051">
            <v>0</v>
          </cell>
          <cell r="CT1051">
            <v>0</v>
          </cell>
          <cell r="CU1051">
            <v>0</v>
          </cell>
          <cell r="CV1051">
            <v>0</v>
          </cell>
          <cell r="CW1051">
            <v>0</v>
          </cell>
          <cell r="CX1051" t="str">
            <v/>
          </cell>
          <cell r="CY1051" t="str">
            <v>https://ipmatika.kz/products/ipc_Pro/ms-c2966-x12rgopc/</v>
          </cell>
          <cell r="CZ1051" t="str">
            <v>Акция</v>
          </cell>
        </row>
        <row r="1052">
          <cell r="CJ1052" t="str">
            <v>MS-C2966-X12RPA</v>
          </cell>
          <cell r="CK1052">
            <v>310750</v>
          </cell>
          <cell r="CL1052">
            <v>149205</v>
          </cell>
          <cell r="CM1052">
            <v>-51.985518905872887</v>
          </cell>
          <cell r="CN1052">
            <v>0</v>
          </cell>
          <cell r="CO1052">
            <v>0</v>
          </cell>
          <cell r="CP1052">
            <v>0</v>
          </cell>
          <cell r="CQ1052">
            <v>0</v>
          </cell>
          <cell r="CR1052">
            <v>0</v>
          </cell>
          <cell r="CS1052">
            <v>0</v>
          </cell>
          <cell r="CT1052">
            <v>0</v>
          </cell>
          <cell r="CU1052">
            <v>0</v>
          </cell>
          <cell r="CV1052">
            <v>0</v>
          </cell>
          <cell r="CW1052">
            <v>0</v>
          </cell>
          <cell r="CX1052" t="str">
            <v/>
          </cell>
          <cell r="CY1052" t="str">
            <v>https://ipmatika.kz/products/ipc_Pro/ms-c2966-X12RPA/</v>
          </cell>
          <cell r="CZ1052" t="str">
            <v>Акция</v>
          </cell>
        </row>
        <row r="1053">
          <cell r="CJ1053" t="str">
            <v>MS-C8262-FPB-412</v>
          </cell>
          <cell r="CK1053">
            <v>344850</v>
          </cell>
          <cell r="CL1053">
            <v>113030.40000000001</v>
          </cell>
          <cell r="CM1053">
            <v>-67.2233144845585</v>
          </cell>
          <cell r="CN1053">
            <v>0</v>
          </cell>
          <cell r="CO1053">
            <v>0</v>
          </cell>
          <cell r="CP1053">
            <v>0</v>
          </cell>
          <cell r="CQ1053">
            <v>0</v>
          </cell>
          <cell r="CR1053">
            <v>0</v>
          </cell>
          <cell r="CS1053">
            <v>0</v>
          </cell>
          <cell r="CT1053">
            <v>0</v>
          </cell>
          <cell r="CU1053">
            <v>0</v>
          </cell>
          <cell r="CV1053">
            <v>0</v>
          </cell>
          <cell r="CW1053">
            <v>0</v>
          </cell>
          <cell r="CX1053" t="str">
            <v/>
          </cell>
          <cell r="CY1053" t="str">
            <v>https://ipmatika.kz/products/ipc_Pro/ms-c8262-fpb/</v>
          </cell>
          <cell r="CZ1053" t="str">
            <v>АРХИВ</v>
          </cell>
        </row>
        <row r="1054">
          <cell r="CJ1054" t="str">
            <v>PTZ Поворотные</v>
          </cell>
          <cell r="CK1054" t="str">
            <v/>
          </cell>
          <cell r="CL1054" t="str">
            <v/>
          </cell>
          <cell r="CM1054" t="str">
            <v/>
          </cell>
          <cell r="CN1054">
            <v>0</v>
          </cell>
          <cell r="CO1054">
            <v>0</v>
          </cell>
          <cell r="CP1054">
            <v>0</v>
          </cell>
          <cell r="CQ1054">
            <v>0</v>
          </cell>
          <cell r="CR1054">
            <v>0</v>
          </cell>
          <cell r="CS1054">
            <v>0</v>
          </cell>
          <cell r="CT1054">
            <v>0</v>
          </cell>
          <cell r="CU1054">
            <v>0</v>
          </cell>
          <cell r="CV1054">
            <v>0</v>
          </cell>
          <cell r="CW1054">
            <v>0</v>
          </cell>
          <cell r="CX1054" t="str">
            <v/>
          </cell>
          <cell r="CY1054" t="str">
            <v/>
          </cell>
          <cell r="CZ1054" t="str">
            <v/>
          </cell>
        </row>
        <row r="1055">
          <cell r="CJ1055" t="str">
            <v>MS-C2871-X20RPC</v>
          </cell>
          <cell r="CK1055">
            <v>660000</v>
          </cell>
          <cell r="CL1055">
            <v>341039.99999999994</v>
          </cell>
          <cell r="CM1055">
            <v>-48.327272727272735</v>
          </cell>
          <cell r="CN1055">
            <v>0</v>
          </cell>
          <cell r="CO1055">
            <v>0</v>
          </cell>
          <cell r="CP1055">
            <v>0</v>
          </cell>
          <cell r="CQ1055">
            <v>0</v>
          </cell>
          <cell r="CR1055">
            <v>0</v>
          </cell>
          <cell r="CS1055">
            <v>0</v>
          </cell>
          <cell r="CT1055">
            <v>0</v>
          </cell>
          <cell r="CU1055">
            <v>0</v>
          </cell>
          <cell r="CV1055">
            <v>0</v>
          </cell>
          <cell r="CW1055">
            <v>0</v>
          </cell>
          <cell r="CX1055" t="str">
            <v>http://ipmatika.ru/upload/iblock/b79/Mini%20PTZ%20Dome%20%283%29.png</v>
          </cell>
          <cell r="CY1055" t="str">
            <v/>
          </cell>
          <cell r="CZ1055" t="str">
            <v>Акция</v>
          </cell>
        </row>
        <row r="1056">
          <cell r="CJ1056" t="str">
            <v>MS-C2961-EPB-Pedestal</v>
          </cell>
          <cell r="CK1056">
            <v>346500</v>
          </cell>
          <cell r="CL1056" t="str">
            <v/>
          </cell>
          <cell r="CM1056" t="str">
            <v/>
          </cell>
          <cell r="CN1056">
            <v>0</v>
          </cell>
          <cell r="CO1056">
            <v>0</v>
          </cell>
          <cell r="CP1056">
            <v>0</v>
          </cell>
          <cell r="CQ1056">
            <v>0</v>
          </cell>
          <cell r="CR1056">
            <v>0</v>
          </cell>
          <cell r="CS1056">
            <v>0</v>
          </cell>
          <cell r="CT1056">
            <v>0</v>
          </cell>
          <cell r="CU1056">
            <v>0</v>
          </cell>
          <cell r="CV1056">
            <v>0</v>
          </cell>
          <cell r="CW1056">
            <v>0</v>
          </cell>
          <cell r="CX1056" t="str">
            <v/>
          </cell>
          <cell r="CY1056" t="str">
            <v>https://ipmatika.kz/products/ipc_ptz/ms-c2961-epb/</v>
          </cell>
          <cell r="CZ1056" t="str">
            <v>АРХИВ</v>
          </cell>
        </row>
        <row r="1057">
          <cell r="CJ1057" t="str">
            <v>MS-C2961-EPB-Wall</v>
          </cell>
          <cell r="CK1057">
            <v>346500</v>
          </cell>
          <cell r="CL1057" t="str">
            <v/>
          </cell>
          <cell r="CM1057" t="str">
            <v/>
          </cell>
          <cell r="CN1057">
            <v>0</v>
          </cell>
          <cell r="CO1057">
            <v>0</v>
          </cell>
          <cell r="CP1057">
            <v>0</v>
          </cell>
          <cell r="CQ1057">
            <v>0</v>
          </cell>
          <cell r="CR1057">
            <v>0</v>
          </cell>
          <cell r="CS1057">
            <v>0</v>
          </cell>
          <cell r="CT1057">
            <v>0</v>
          </cell>
          <cell r="CU1057">
            <v>0</v>
          </cell>
          <cell r="CV1057">
            <v>0</v>
          </cell>
          <cell r="CW1057">
            <v>0</v>
          </cell>
          <cell r="CX1057" t="str">
            <v/>
          </cell>
          <cell r="CY1057" t="str">
            <v>https://ipmatika.kz/products/archive/ipc_ptz/ms-c2961-epb/</v>
          </cell>
          <cell r="CZ1057" t="str">
            <v>Акция</v>
          </cell>
        </row>
        <row r="1058">
          <cell r="CJ1058" t="str">
            <v>MS-C2971-X23RPE</v>
          </cell>
          <cell r="CK1058">
            <v>528000</v>
          </cell>
          <cell r="CL1058">
            <v>271979.39999999997</v>
          </cell>
          <cell r="CM1058">
            <v>-48.48875000000001</v>
          </cell>
          <cell r="CN1058">
            <v>0</v>
          </cell>
          <cell r="CO1058">
            <v>0</v>
          </cell>
          <cell r="CP1058">
            <v>0</v>
          </cell>
          <cell r="CQ1058">
            <v>0</v>
          </cell>
          <cell r="CR1058">
            <v>0</v>
          </cell>
          <cell r="CS1058">
            <v>0</v>
          </cell>
          <cell r="CT1058">
            <v>0</v>
          </cell>
          <cell r="CU1058">
            <v>0</v>
          </cell>
          <cell r="CV1058">
            <v>0</v>
          </cell>
          <cell r="CW1058">
            <v>0</v>
          </cell>
          <cell r="CX1058" t="str">
            <v/>
          </cell>
          <cell r="CY1058" t="str">
            <v>https://ipmatika.kz/products/ipc_ptz/ms-c2971-x23rpc/</v>
          </cell>
          <cell r="CZ1058" t="str">
            <v>Акция</v>
          </cell>
        </row>
        <row r="1059">
          <cell r="CJ1059" t="str">
            <v>Аксессуары</v>
          </cell>
          <cell r="CK1059">
            <v>0</v>
          </cell>
          <cell r="CL1059">
            <v>0</v>
          </cell>
          <cell r="CM1059" t="str">
            <v/>
          </cell>
          <cell r="CN1059">
            <v>0</v>
          </cell>
          <cell r="CO1059">
            <v>0</v>
          </cell>
          <cell r="CP1059">
            <v>0</v>
          </cell>
          <cell r="CQ1059">
            <v>0</v>
          </cell>
          <cell r="CR1059">
            <v>0</v>
          </cell>
          <cell r="CS1059">
            <v>0</v>
          </cell>
          <cell r="CT1059">
            <v>0</v>
          </cell>
          <cell r="CU1059">
            <v>0</v>
          </cell>
          <cell r="CV1059">
            <v>0</v>
          </cell>
          <cell r="CW1059">
            <v>0</v>
          </cell>
          <cell r="CX1059" t="str">
            <v/>
          </cell>
          <cell r="CY1059" t="str">
            <v/>
          </cell>
          <cell r="CZ1059" t="str">
            <v/>
          </cell>
        </row>
        <row r="1060">
          <cell r="CJ1060" t="str">
            <v>MS-A01-N</v>
          </cell>
          <cell r="CK1060">
            <v>19250</v>
          </cell>
          <cell r="CL1060">
            <v>10316.459999999997</v>
          </cell>
          <cell r="CM1060">
            <v>-46.408000000000015</v>
          </cell>
          <cell r="CN1060">
            <v>0</v>
          </cell>
          <cell r="CO1060">
            <v>0</v>
          </cell>
          <cell r="CP1060">
            <v>0</v>
          </cell>
          <cell r="CQ1060">
            <v>0</v>
          </cell>
          <cell r="CR1060">
            <v>0</v>
          </cell>
          <cell r="CS1060">
            <v>0</v>
          </cell>
          <cell r="CT1060">
            <v>0</v>
          </cell>
          <cell r="CU1060">
            <v>0</v>
          </cell>
          <cell r="CV1060">
            <v>0</v>
          </cell>
          <cell r="CW1060">
            <v>0</v>
          </cell>
          <cell r="CX1060" t="str">
            <v>http://ipmatika.ru/upload/iblock/47f/A01_N_01.jpg</v>
          </cell>
          <cell r="CY1060" t="str">
            <v>https://ipmatika.kz/products/cctv-accessories/milesight-ms-a01-n/</v>
          </cell>
          <cell r="CZ1060" t="str">
            <v>Акция</v>
          </cell>
        </row>
        <row r="1061">
          <cell r="CJ1061" t="str">
            <v>MS-A01-N</v>
          </cell>
          <cell r="CK1061">
            <v>19250</v>
          </cell>
          <cell r="CL1061">
            <v>10316.459999999997</v>
          </cell>
          <cell r="CM1061">
            <v>-46.408000000000015</v>
          </cell>
          <cell r="CN1061">
            <v>0</v>
          </cell>
          <cell r="CO1061">
            <v>0</v>
          </cell>
          <cell r="CP1061">
            <v>0</v>
          </cell>
          <cell r="CQ1061">
            <v>0</v>
          </cell>
          <cell r="CR1061">
            <v>0</v>
          </cell>
          <cell r="CS1061">
            <v>0</v>
          </cell>
          <cell r="CT1061">
            <v>0</v>
          </cell>
          <cell r="CU1061">
            <v>0</v>
          </cell>
          <cell r="CV1061">
            <v>0</v>
          </cell>
          <cell r="CW1061">
            <v>0</v>
          </cell>
          <cell r="CX1061" t="str">
            <v>http://ipmatika.ru/upload/iblock/47f/A01_N_01.jpg</v>
          </cell>
          <cell r="CY1061" t="str">
            <v>https://ipmatika.kz/products/cctv-accessories/milesight-ms-a01-n/</v>
          </cell>
          <cell r="CZ1061" t="str">
            <v>Акция</v>
          </cell>
        </row>
        <row r="1062">
          <cell r="CJ1062" t="str">
            <v>MS-A02</v>
          </cell>
          <cell r="CK1062">
            <v>22000</v>
          </cell>
          <cell r="CL1062">
            <v>11790.239999999998</v>
          </cell>
          <cell r="CM1062">
            <v>-46.408000000000008</v>
          </cell>
          <cell r="CN1062">
            <v>0</v>
          </cell>
          <cell r="CO1062">
            <v>0</v>
          </cell>
          <cell r="CP1062">
            <v>0</v>
          </cell>
          <cell r="CQ1062">
            <v>0</v>
          </cell>
          <cell r="CR1062">
            <v>0</v>
          </cell>
          <cell r="CS1062">
            <v>0</v>
          </cell>
          <cell r="CT1062">
            <v>0</v>
          </cell>
          <cell r="CU1062">
            <v>0</v>
          </cell>
          <cell r="CV1062">
            <v>0</v>
          </cell>
          <cell r="CW1062">
            <v>0</v>
          </cell>
          <cell r="CX1062" t="str">
            <v>http://ipmatika.ru/upload/iblock/24c/A02Corner%20Bracket1.png</v>
          </cell>
          <cell r="CY1062" t="str">
            <v>https://ipmatika.kz/products/cctv-accessories/milesight-ms-a02/</v>
          </cell>
          <cell r="CZ1062" t="str">
            <v>Акция</v>
          </cell>
        </row>
        <row r="1063">
          <cell r="CJ1063" t="str">
            <v>MS-A03</v>
          </cell>
          <cell r="CK1063">
            <v>22000</v>
          </cell>
          <cell r="CL1063">
            <v>11790.239999999998</v>
          </cell>
          <cell r="CM1063">
            <v>-46.408000000000008</v>
          </cell>
          <cell r="CN1063">
            <v>0</v>
          </cell>
          <cell r="CO1063">
            <v>0</v>
          </cell>
          <cell r="CP1063">
            <v>0</v>
          </cell>
          <cell r="CQ1063">
            <v>0</v>
          </cell>
          <cell r="CR1063">
            <v>0</v>
          </cell>
          <cell r="CS1063">
            <v>0</v>
          </cell>
          <cell r="CT1063">
            <v>0</v>
          </cell>
          <cell r="CU1063">
            <v>0</v>
          </cell>
          <cell r="CV1063">
            <v>0</v>
          </cell>
          <cell r="CW1063">
            <v>0</v>
          </cell>
          <cell r="CX1063" t="str">
            <v>http://ipmatika.ru/upload/iblock/013/A03CornerBracket1.png</v>
          </cell>
          <cell r="CY1063" t="str">
            <v>https://ipmatika.kz/products/cctv-accessories/milesight-ms-a03/</v>
          </cell>
          <cell r="CZ1063" t="str">
            <v>Акция</v>
          </cell>
        </row>
        <row r="1064">
          <cell r="CJ1064" t="str">
            <v>MS-A42</v>
          </cell>
          <cell r="CK1064">
            <v>33000</v>
          </cell>
          <cell r="CL1064">
            <v>17685.359999999997</v>
          </cell>
          <cell r="CM1064">
            <v>-46.408000000000008</v>
          </cell>
          <cell r="CN1064">
            <v>0</v>
          </cell>
          <cell r="CO1064">
            <v>0</v>
          </cell>
          <cell r="CP1064">
            <v>0</v>
          </cell>
          <cell r="CQ1064">
            <v>0</v>
          </cell>
          <cell r="CR1064">
            <v>0</v>
          </cell>
          <cell r="CS1064">
            <v>0</v>
          </cell>
          <cell r="CT1064">
            <v>0</v>
          </cell>
          <cell r="CU1064">
            <v>0</v>
          </cell>
          <cell r="CV1064">
            <v>0</v>
          </cell>
          <cell r="CW1064">
            <v>0</v>
          </cell>
          <cell r="CX1064" t="str">
            <v>http://ipmatika.ru/upload/iblock/4a0/A421.png</v>
          </cell>
          <cell r="CY1064" t="str">
            <v>https://ipmatika.kz/products/cctv-accessories/milesight-ms-a42/</v>
          </cell>
          <cell r="CZ1064" t="str">
            <v>Акция</v>
          </cell>
        </row>
        <row r="1065">
          <cell r="CJ1065" t="str">
            <v>MS-A42-L</v>
          </cell>
          <cell r="CK1065">
            <v>33000</v>
          </cell>
          <cell r="CL1065">
            <v>17685.359999999997</v>
          </cell>
          <cell r="CM1065">
            <v>-46.408000000000008</v>
          </cell>
          <cell r="CN1065">
            <v>0</v>
          </cell>
          <cell r="CO1065">
            <v>0</v>
          </cell>
          <cell r="CP1065">
            <v>0</v>
          </cell>
          <cell r="CQ1065">
            <v>0</v>
          </cell>
          <cell r="CR1065">
            <v>0</v>
          </cell>
          <cell r="CS1065">
            <v>0</v>
          </cell>
          <cell r="CT1065">
            <v>0</v>
          </cell>
          <cell r="CU1065">
            <v>0</v>
          </cell>
          <cell r="CV1065">
            <v>0</v>
          </cell>
          <cell r="CW1065">
            <v>0</v>
          </cell>
          <cell r="CX1065" t="str">
            <v>http://ipmatika.ru/upload/iblock/ae5/A76L2146.png</v>
          </cell>
          <cell r="CY1065" t="str">
            <v>https://ipmatika.kz/products/cctv-accessories/milesight-ms-a42-l/</v>
          </cell>
          <cell r="CZ1065" t="str">
            <v>Акция</v>
          </cell>
        </row>
        <row r="1066">
          <cell r="CJ1066" t="str">
            <v>MS-A43</v>
          </cell>
          <cell r="CK1066">
            <v>44000</v>
          </cell>
          <cell r="CL1066">
            <v>23580.479999999996</v>
          </cell>
          <cell r="CM1066">
            <v>-46.408000000000008</v>
          </cell>
          <cell r="CN1066">
            <v>0</v>
          </cell>
          <cell r="CO1066">
            <v>0</v>
          </cell>
          <cell r="CP1066">
            <v>0</v>
          </cell>
          <cell r="CQ1066">
            <v>0</v>
          </cell>
          <cell r="CR1066">
            <v>0</v>
          </cell>
          <cell r="CS1066">
            <v>0</v>
          </cell>
          <cell r="CT1066">
            <v>0</v>
          </cell>
          <cell r="CU1066">
            <v>0</v>
          </cell>
          <cell r="CV1066">
            <v>0</v>
          </cell>
          <cell r="CW1066">
            <v>0</v>
          </cell>
          <cell r="CX1066" t="str">
            <v>http://ipmatika.ru/upload/iblock/c8a/A43V2327.png</v>
          </cell>
          <cell r="CY1066" t="str">
            <v>https://ipmatika.kz/products/cctv-accessories/milesight-ms-a43/</v>
          </cell>
          <cell r="CZ1066" t="str">
            <v>Акция</v>
          </cell>
        </row>
        <row r="1067">
          <cell r="CJ1067" t="str">
            <v>MS-A51</v>
          </cell>
          <cell r="CK1067">
            <v>71500</v>
          </cell>
          <cell r="CL1067">
            <v>41265.839999999997</v>
          </cell>
          <cell r="CM1067">
            <v>-42.285538461538465</v>
          </cell>
          <cell r="CN1067">
            <v>0</v>
          </cell>
          <cell r="CO1067">
            <v>0</v>
          </cell>
          <cell r="CP1067">
            <v>0</v>
          </cell>
          <cell r="CQ1067">
            <v>0</v>
          </cell>
          <cell r="CR1067">
            <v>0</v>
          </cell>
          <cell r="CS1067">
            <v>0</v>
          </cell>
          <cell r="CT1067">
            <v>0</v>
          </cell>
          <cell r="CU1067">
            <v>0</v>
          </cell>
          <cell r="CV1067">
            <v>0</v>
          </cell>
          <cell r="CW1067">
            <v>0</v>
          </cell>
          <cell r="CX1067" t="str">
            <v>http://ipmatika.ru/upload/iblock/a2d/A51ProtectiveHousing4.png</v>
          </cell>
          <cell r="CY1067" t="str">
            <v>https://ipmatika.kz/products/cctv-accessories/milesight-ms-a51/</v>
          </cell>
          <cell r="CZ1067" t="str">
            <v>Акция</v>
          </cell>
        </row>
        <row r="1068">
          <cell r="CJ1068" t="str">
            <v>MS-A71</v>
          </cell>
          <cell r="CK1068">
            <v>23650</v>
          </cell>
          <cell r="CL1068">
            <v>11790.239999999998</v>
          </cell>
          <cell r="CM1068">
            <v>-50.146976744186055</v>
          </cell>
          <cell r="CN1068">
            <v>0</v>
          </cell>
          <cell r="CO1068">
            <v>0</v>
          </cell>
          <cell r="CP1068">
            <v>0</v>
          </cell>
          <cell r="CQ1068">
            <v>0</v>
          </cell>
          <cell r="CR1068">
            <v>0</v>
          </cell>
          <cell r="CS1068">
            <v>0</v>
          </cell>
          <cell r="CT1068">
            <v>0</v>
          </cell>
          <cell r="CU1068">
            <v>0</v>
          </cell>
          <cell r="CV1068">
            <v>0</v>
          </cell>
          <cell r="CW1068">
            <v>0</v>
          </cell>
          <cell r="CX1068" t="str">
            <v>http://ipmatika.ru/upload/iblock/589/A71_01.jpg</v>
          </cell>
          <cell r="CY1068" t="str">
            <v>https://ipmatika.kz/products/cctv-accessories/milesight-ms-a71/</v>
          </cell>
          <cell r="CZ1068" t="str">
            <v>Акция</v>
          </cell>
        </row>
        <row r="1069">
          <cell r="CJ1069" t="str">
            <v>MS-A72</v>
          </cell>
          <cell r="CK1069">
            <v>33000</v>
          </cell>
          <cell r="CL1069">
            <v>17685.359999999997</v>
          </cell>
          <cell r="CM1069">
            <v>-46.408000000000008</v>
          </cell>
          <cell r="CN1069">
            <v>0</v>
          </cell>
          <cell r="CO1069">
            <v>0</v>
          </cell>
          <cell r="CP1069">
            <v>0</v>
          </cell>
          <cell r="CQ1069">
            <v>0</v>
          </cell>
          <cell r="CR1069">
            <v>0</v>
          </cell>
          <cell r="CS1069">
            <v>0</v>
          </cell>
          <cell r="CT1069">
            <v>0</v>
          </cell>
          <cell r="CU1069">
            <v>0</v>
          </cell>
          <cell r="CV1069">
            <v>0</v>
          </cell>
          <cell r="CW1069">
            <v>0</v>
          </cell>
          <cell r="CX1069" t="str">
            <v>http://ipmatika.ru/upload/iblock/754/A721225.png</v>
          </cell>
          <cell r="CY1069" t="str">
            <v>https://ipmatika.kz/products/cctv-accessories/milesight-ms-a72/</v>
          </cell>
          <cell r="CZ1069" t="str">
            <v>Акция</v>
          </cell>
        </row>
        <row r="1070">
          <cell r="CJ1070" t="str">
            <v>MS-A73</v>
          </cell>
          <cell r="CK1070">
            <v>3850</v>
          </cell>
          <cell r="CL1070">
            <v>2358.0480000000002</v>
          </cell>
          <cell r="CM1070">
            <v>-38.751999999999995</v>
          </cell>
          <cell r="CN1070">
            <v>0</v>
          </cell>
          <cell r="CO1070">
            <v>0</v>
          </cell>
          <cell r="CP1070">
            <v>0</v>
          </cell>
          <cell r="CQ1070">
            <v>0</v>
          </cell>
          <cell r="CR1070">
            <v>0</v>
          </cell>
          <cell r="CS1070">
            <v>0</v>
          </cell>
          <cell r="CT1070">
            <v>0</v>
          </cell>
          <cell r="CU1070">
            <v>0</v>
          </cell>
          <cell r="CV1070">
            <v>0</v>
          </cell>
          <cell r="CW1070">
            <v>0</v>
          </cell>
          <cell r="CX1070" t="str">
            <v>http://ipmatika.ru/upload/iblock/2c1/A73AdapterPlate4.png</v>
          </cell>
          <cell r="CY1070" t="str">
            <v>https://ipmatika.kz/products/cctv-accessories/milesight-ms-a73/</v>
          </cell>
          <cell r="CZ1070" t="str">
            <v>Акция</v>
          </cell>
        </row>
        <row r="1071">
          <cell r="CJ1071" t="str">
            <v>MS-A74</v>
          </cell>
          <cell r="CK1071">
            <v>11000</v>
          </cell>
          <cell r="CL1071">
            <v>5895.119999999999</v>
          </cell>
          <cell r="CM1071">
            <v>-46.408000000000008</v>
          </cell>
          <cell r="CN1071">
            <v>0</v>
          </cell>
          <cell r="CO1071">
            <v>0</v>
          </cell>
          <cell r="CP1071">
            <v>0</v>
          </cell>
          <cell r="CQ1071">
            <v>0</v>
          </cell>
          <cell r="CR1071">
            <v>0</v>
          </cell>
          <cell r="CS1071">
            <v>0</v>
          </cell>
          <cell r="CT1071">
            <v>0</v>
          </cell>
          <cell r="CU1071">
            <v>0</v>
          </cell>
          <cell r="CV1071">
            <v>0</v>
          </cell>
          <cell r="CW1071">
            <v>0</v>
          </cell>
          <cell r="CX1071" t="str">
            <v>http://ipmatika.ru/upload/iblock/81b/A745.png</v>
          </cell>
          <cell r="CY1071" t="str">
            <v>https://ipmatika.kz/products/cctv-accessories/milesight-ms-a74/</v>
          </cell>
          <cell r="CZ1071" t="str">
            <v>Акция</v>
          </cell>
        </row>
        <row r="1072">
          <cell r="CJ1072" t="str">
            <v>MS-A76</v>
          </cell>
          <cell r="CK1072">
            <v>38500</v>
          </cell>
          <cell r="CL1072">
            <v>21222.432000000001</v>
          </cell>
          <cell r="CM1072">
            <v>-44.876799999999996</v>
          </cell>
          <cell r="CN1072">
            <v>0</v>
          </cell>
          <cell r="CO1072">
            <v>0</v>
          </cell>
          <cell r="CP1072">
            <v>0</v>
          </cell>
          <cell r="CQ1072">
            <v>0</v>
          </cell>
          <cell r="CR1072">
            <v>0</v>
          </cell>
          <cell r="CS1072">
            <v>0</v>
          </cell>
          <cell r="CT1072">
            <v>0</v>
          </cell>
          <cell r="CU1072">
            <v>0</v>
          </cell>
          <cell r="CV1072">
            <v>0</v>
          </cell>
          <cell r="CW1072">
            <v>0</v>
          </cell>
          <cell r="CX1072" t="str">
            <v>http://ipmatika.ru/upload/iblock/8c6/A76_01.jpg</v>
          </cell>
          <cell r="CY1072" t="str">
            <v>https://ipmatika.kz/products/cctv-accessories/milesight-ms-a76/</v>
          </cell>
          <cell r="CZ1072" t="str">
            <v>Акция</v>
          </cell>
        </row>
        <row r="1073">
          <cell r="CJ1073" t="str">
            <v>MS-A76-L</v>
          </cell>
          <cell r="CK1073">
            <v>19250</v>
          </cell>
          <cell r="CL1073">
            <v>9432.1920000000009</v>
          </cell>
          <cell r="CM1073">
            <v>-51.001599999999996</v>
          </cell>
          <cell r="CN1073">
            <v>0</v>
          </cell>
          <cell r="CO1073">
            <v>0</v>
          </cell>
          <cell r="CP1073">
            <v>0</v>
          </cell>
          <cell r="CQ1073">
            <v>0</v>
          </cell>
          <cell r="CR1073">
            <v>0</v>
          </cell>
          <cell r="CS1073">
            <v>0</v>
          </cell>
          <cell r="CT1073">
            <v>0</v>
          </cell>
          <cell r="CU1073">
            <v>0</v>
          </cell>
          <cell r="CV1073">
            <v>0</v>
          </cell>
          <cell r="CW1073">
            <v>0</v>
          </cell>
          <cell r="CX1073" t="str">
            <v>http://ipmatika.ru/upload/iblock/0de/A76L2147.png</v>
          </cell>
          <cell r="CY1073" t="str">
            <v>https://ipmatika.kz/products/cctv-accessories/milesight-ms-a76-l/</v>
          </cell>
          <cell r="CZ1073" t="str">
            <v>Акция</v>
          </cell>
        </row>
        <row r="1074">
          <cell r="CJ1074" t="str">
            <v>MS-A77</v>
          </cell>
          <cell r="CK1074">
            <v>39600</v>
          </cell>
          <cell r="CL1074">
            <v>21222.432000000001</v>
          </cell>
          <cell r="CM1074">
            <v>-46.407999999999994</v>
          </cell>
          <cell r="CN1074">
            <v>0</v>
          </cell>
          <cell r="CO1074">
            <v>0</v>
          </cell>
          <cell r="CP1074">
            <v>0</v>
          </cell>
          <cell r="CQ1074">
            <v>0</v>
          </cell>
          <cell r="CR1074">
            <v>0</v>
          </cell>
          <cell r="CS1074">
            <v>0</v>
          </cell>
          <cell r="CT1074">
            <v>0</v>
          </cell>
          <cell r="CU1074">
            <v>0</v>
          </cell>
          <cell r="CV1074">
            <v>0</v>
          </cell>
          <cell r="CW1074">
            <v>0</v>
          </cell>
          <cell r="CX1074" t="str">
            <v/>
          </cell>
          <cell r="CY1074" t="str">
            <v>https://ipmatika.kz/products/cctv-accessories/milesight-ms-a77/</v>
          </cell>
          <cell r="CZ1074" t="str">
            <v>Акция</v>
          </cell>
        </row>
        <row r="1075">
          <cell r="CJ1075" t="str">
            <v>MS-A78</v>
          </cell>
          <cell r="CK1075">
            <v>44000</v>
          </cell>
          <cell r="CL1075">
            <v>23580.479999999996</v>
          </cell>
          <cell r="CM1075">
            <v>-46.408000000000008</v>
          </cell>
          <cell r="CN1075">
            <v>0</v>
          </cell>
          <cell r="CO1075">
            <v>0</v>
          </cell>
          <cell r="CP1075">
            <v>0</v>
          </cell>
          <cell r="CQ1075">
            <v>0</v>
          </cell>
          <cell r="CR1075">
            <v>0</v>
          </cell>
          <cell r="CS1075">
            <v>0</v>
          </cell>
          <cell r="CT1075">
            <v>0</v>
          </cell>
          <cell r="CU1075">
            <v>0</v>
          </cell>
          <cell r="CV1075">
            <v>0</v>
          </cell>
          <cell r="CW1075">
            <v>0</v>
          </cell>
          <cell r="CX1075" t="str">
            <v>http://ipmatika.ru/upload/iblock/107/A781.png</v>
          </cell>
          <cell r="CY1075" t="str">
            <v>https://ipmatika.kz/products/cctv-accessories/milesight-ms-a78/</v>
          </cell>
          <cell r="CZ1075" t="str">
            <v>Акция</v>
          </cell>
        </row>
        <row r="1076">
          <cell r="CJ1076" t="str">
            <v>MS-A79</v>
          </cell>
          <cell r="CK1076">
            <v>39600</v>
          </cell>
          <cell r="CL1076">
            <v>21222.432000000001</v>
          </cell>
          <cell r="CM1076">
            <v>-46.407999999999994</v>
          </cell>
          <cell r="CN1076">
            <v>0</v>
          </cell>
          <cell r="CO1076">
            <v>0</v>
          </cell>
          <cell r="CP1076">
            <v>0</v>
          </cell>
          <cell r="CQ1076">
            <v>0</v>
          </cell>
          <cell r="CR1076">
            <v>0</v>
          </cell>
          <cell r="CS1076">
            <v>0</v>
          </cell>
          <cell r="CT1076">
            <v>0</v>
          </cell>
          <cell r="CU1076">
            <v>0</v>
          </cell>
          <cell r="CV1076">
            <v>0</v>
          </cell>
          <cell r="CW1076">
            <v>0</v>
          </cell>
          <cell r="CX1076" t="str">
            <v>http://ipmatika.ru/upload/iblock/0bb/A791.png</v>
          </cell>
          <cell r="CY1076" t="str">
            <v>https://ipmatika.kz/products/cctv-accessories/milesight-ms-a79/</v>
          </cell>
          <cell r="CZ1076" t="str">
            <v>Акция</v>
          </cell>
        </row>
        <row r="1077">
          <cell r="CJ1077" t="str">
            <v>Видеорегистраторы</v>
          </cell>
          <cell r="CK1077" t="str">
            <v/>
          </cell>
          <cell r="CL1077" t="str">
            <v/>
          </cell>
          <cell r="CM1077" t="str">
            <v/>
          </cell>
          <cell r="CN1077">
            <v>0</v>
          </cell>
          <cell r="CO1077">
            <v>0</v>
          </cell>
          <cell r="CP1077">
            <v>0</v>
          </cell>
          <cell r="CQ1077">
            <v>0</v>
          </cell>
          <cell r="CR1077">
            <v>0</v>
          </cell>
          <cell r="CS1077">
            <v>0</v>
          </cell>
          <cell r="CT1077">
            <v>0</v>
          </cell>
          <cell r="CU1077">
            <v>0</v>
          </cell>
          <cell r="CV1077">
            <v>0</v>
          </cell>
          <cell r="CW1077">
            <v>0</v>
          </cell>
          <cell r="CX1077" t="str">
            <v/>
          </cell>
          <cell r="CY1077" t="str">
            <v/>
          </cell>
          <cell r="CZ1077" t="str">
            <v/>
          </cell>
        </row>
        <row r="1078">
          <cell r="CJ1078" t="str">
            <v>MS-N1004-UC/G</v>
          </cell>
          <cell r="CK1078">
            <v>104500</v>
          </cell>
          <cell r="CL1078">
            <v>60412.800000000003</v>
          </cell>
          <cell r="CM1078">
            <v>-42.188708133971289</v>
          </cell>
          <cell r="CN1078">
            <v>0</v>
          </cell>
          <cell r="CO1078">
            <v>0</v>
          </cell>
          <cell r="CP1078">
            <v>0</v>
          </cell>
          <cell r="CQ1078">
            <v>0</v>
          </cell>
          <cell r="CR1078">
            <v>0</v>
          </cell>
          <cell r="CS1078">
            <v>0</v>
          </cell>
          <cell r="CT1078">
            <v>0</v>
          </cell>
          <cell r="CU1078">
            <v>0</v>
          </cell>
          <cell r="CV1078">
            <v>0</v>
          </cell>
          <cell r="CW1078">
            <v>0</v>
          </cell>
          <cell r="CX1078" t="str">
            <v/>
          </cell>
          <cell r="CY1078" t="str">
            <v>https://ipmatika.kz/products/recorder/milesight-ms-n1004-uc/</v>
          </cell>
          <cell r="CZ1078" t="str">
            <v>Акция</v>
          </cell>
        </row>
        <row r="1079">
          <cell r="CJ1079" t="str">
            <v>MS-N1004-UC/S</v>
          </cell>
          <cell r="CK1079">
            <v>104500</v>
          </cell>
          <cell r="CL1079">
            <v>60412.800000000003</v>
          </cell>
          <cell r="CM1079">
            <v>-42.188708133971289</v>
          </cell>
          <cell r="CN1079">
            <v>0</v>
          </cell>
          <cell r="CO1079">
            <v>0</v>
          </cell>
          <cell r="CP1079">
            <v>0</v>
          </cell>
          <cell r="CQ1079">
            <v>0</v>
          </cell>
          <cell r="CR1079">
            <v>0</v>
          </cell>
          <cell r="CS1079">
            <v>0</v>
          </cell>
          <cell r="CT1079">
            <v>0</v>
          </cell>
          <cell r="CU1079">
            <v>0</v>
          </cell>
          <cell r="CV1079">
            <v>0</v>
          </cell>
          <cell r="CW1079">
            <v>0</v>
          </cell>
          <cell r="CX1079" t="str">
            <v/>
          </cell>
          <cell r="CY1079" t="str">
            <v>https://ipmatika.kz/products/recorder/milesight-ms-n1004-uc/</v>
          </cell>
          <cell r="CZ1079" t="str">
            <v>Акция</v>
          </cell>
        </row>
        <row r="1080">
          <cell r="CJ1080" t="str">
            <v>MS-N1004-UPC/S</v>
          </cell>
          <cell r="CK1080">
            <v>148500</v>
          </cell>
          <cell r="CL1080">
            <v>84772.799999999988</v>
          </cell>
          <cell r="CM1080">
            <v>-42.913939393939408</v>
          </cell>
          <cell r="CN1080">
            <v>0</v>
          </cell>
          <cell r="CO1080">
            <v>0</v>
          </cell>
          <cell r="CP1080">
            <v>0</v>
          </cell>
          <cell r="CQ1080">
            <v>0</v>
          </cell>
          <cell r="CR1080">
            <v>0</v>
          </cell>
          <cell r="CS1080">
            <v>0</v>
          </cell>
          <cell r="CT1080">
            <v>0</v>
          </cell>
          <cell r="CU1080">
            <v>0</v>
          </cell>
          <cell r="CV1080">
            <v>0</v>
          </cell>
          <cell r="CW1080">
            <v>0</v>
          </cell>
          <cell r="CX1080" t="str">
            <v/>
          </cell>
          <cell r="CY1080" t="str">
            <v>https://ipmatika.kz/products/poe-nvr/milesight-ms-n1004-upc/</v>
          </cell>
          <cell r="CZ1080" t="str">
            <v>Акция</v>
          </cell>
        </row>
        <row r="1081">
          <cell r="CJ1081" t="str">
            <v>MS-N1004</v>
          </cell>
          <cell r="CK1081">
            <v>42870</v>
          </cell>
          <cell r="CL1081">
            <v>30011.519999999997</v>
          </cell>
          <cell r="CM1081">
            <v>-29.994121763470972</v>
          </cell>
          <cell r="CN1081">
            <v>0</v>
          </cell>
          <cell r="CO1081">
            <v>0</v>
          </cell>
          <cell r="CP1081">
            <v>0</v>
          </cell>
          <cell r="CQ1081">
            <v>0</v>
          </cell>
          <cell r="CR1081">
            <v>0</v>
          </cell>
          <cell r="CS1081">
            <v>0</v>
          </cell>
          <cell r="CT1081">
            <v>0</v>
          </cell>
          <cell r="CU1081">
            <v>0</v>
          </cell>
          <cell r="CV1081">
            <v>0</v>
          </cell>
          <cell r="CW1081">
            <v>0</v>
          </cell>
          <cell r="CX1081" t="str">
            <v/>
          </cell>
          <cell r="CY1081" t="str">
            <v>https://ipmatika.kz/products/archive/videoregistratory/milesight-ms-n1004/</v>
          </cell>
          <cell r="CZ1081" t="str">
            <v>Акция</v>
          </cell>
        </row>
        <row r="1082">
          <cell r="CJ1082" t="str">
            <v>MS-N8032-UH</v>
          </cell>
          <cell r="CK1082">
            <v>676500</v>
          </cell>
          <cell r="CL1082">
            <v>376118.4</v>
          </cell>
          <cell r="CM1082">
            <v>-44.402305986696227</v>
          </cell>
          <cell r="CN1082">
            <v>0</v>
          </cell>
          <cell r="CO1082">
            <v>0</v>
          </cell>
          <cell r="CP1082">
            <v>0</v>
          </cell>
          <cell r="CQ1082">
            <v>0</v>
          </cell>
          <cell r="CR1082">
            <v>0</v>
          </cell>
          <cell r="CS1082">
            <v>0</v>
          </cell>
          <cell r="CT1082">
            <v>0</v>
          </cell>
          <cell r="CU1082">
            <v>0</v>
          </cell>
          <cell r="CV1082">
            <v>0</v>
          </cell>
          <cell r="CW1082">
            <v>0</v>
          </cell>
          <cell r="CX1082" t="str">
            <v/>
          </cell>
          <cell r="CY1082" t="str">
            <v>https://ipmatika.kz/products/recorder/milesight-ms-n8032-uh/</v>
          </cell>
          <cell r="CZ1082" t="str">
            <v>Акция</v>
          </cell>
        </row>
        <row r="1083">
          <cell r="CJ1083" t="str">
            <v>Гарнитуры VT</v>
          </cell>
          <cell r="CK1083" t="str">
            <v/>
          </cell>
          <cell r="CL1083" t="str">
            <v/>
          </cell>
          <cell r="CM1083" t="str">
            <v/>
          </cell>
          <cell r="CN1083">
            <v>0</v>
          </cell>
          <cell r="CO1083">
            <v>0</v>
          </cell>
          <cell r="CP1083">
            <v>0</v>
          </cell>
          <cell r="CQ1083">
            <v>0</v>
          </cell>
          <cell r="CR1083">
            <v>0</v>
          </cell>
          <cell r="CS1083">
            <v>0</v>
          </cell>
          <cell r="CT1083">
            <v>0</v>
          </cell>
          <cell r="CU1083">
            <v>0</v>
          </cell>
          <cell r="CV1083">
            <v>0</v>
          </cell>
          <cell r="CW1083">
            <v>0</v>
          </cell>
          <cell r="CX1083" t="str">
            <v/>
          </cell>
          <cell r="CY1083" t="str">
            <v/>
          </cell>
          <cell r="CZ1083" t="str">
            <v/>
          </cell>
        </row>
        <row r="1084">
          <cell r="CJ1084" t="str">
            <v>Аксессуары для гарнитур</v>
          </cell>
          <cell r="CK1084" t="str">
            <v/>
          </cell>
          <cell r="CL1084" t="str">
            <v/>
          </cell>
          <cell r="CM1084" t="str">
            <v/>
          </cell>
          <cell r="CN1084">
            <v>0</v>
          </cell>
          <cell r="CO1084">
            <v>0</v>
          </cell>
          <cell r="CP1084">
            <v>0</v>
          </cell>
          <cell r="CQ1084">
            <v>0</v>
          </cell>
          <cell r="CR1084">
            <v>0</v>
          </cell>
          <cell r="CS1084">
            <v>0</v>
          </cell>
          <cell r="CT1084">
            <v>0</v>
          </cell>
          <cell r="CU1084">
            <v>0</v>
          </cell>
          <cell r="CV1084">
            <v>0</v>
          </cell>
          <cell r="CW1084">
            <v>0</v>
          </cell>
          <cell r="CX1084" t="str">
            <v/>
          </cell>
          <cell r="CY1084" t="str">
            <v/>
          </cell>
          <cell r="CZ1084" t="str">
            <v/>
          </cell>
        </row>
        <row r="1085">
          <cell r="CJ1085" t="str">
            <v>QD-SmartCord</v>
          </cell>
          <cell r="CK1085">
            <v>8800</v>
          </cell>
          <cell r="CL1085">
            <v>5950</v>
          </cell>
          <cell r="CM1085">
            <v>-32.38636363636364</v>
          </cell>
          <cell r="CN1085">
            <v>0</v>
          </cell>
          <cell r="CO1085">
            <v>0</v>
          </cell>
          <cell r="CP1085">
            <v>0</v>
          </cell>
          <cell r="CQ1085">
            <v>0</v>
          </cell>
          <cell r="CR1085">
            <v>0</v>
          </cell>
          <cell r="CS1085">
            <v>0</v>
          </cell>
          <cell r="CT1085">
            <v>0</v>
          </cell>
          <cell r="CU1085">
            <v>48</v>
          </cell>
          <cell r="CV1085">
            <v>0</v>
          </cell>
          <cell r="CW1085">
            <v>0</v>
          </cell>
          <cell r="CX1085" t="str">
            <v/>
          </cell>
          <cell r="CY1085" t="str">
            <v>https://ipmatika.kz/products/aksessuary/SmartCord/</v>
          </cell>
          <cell r="CZ1085" t="str">
            <v>NEW</v>
          </cell>
        </row>
        <row r="1086">
          <cell r="CJ1086" t="str">
            <v>QD(P) - 2.5 mm (01)</v>
          </cell>
          <cell r="CK1086">
            <v>3760</v>
          </cell>
          <cell r="CL1086" t="str">
            <v/>
          </cell>
          <cell r="CM1086" t="str">
            <v/>
          </cell>
          <cell r="CN1086">
            <v>0</v>
          </cell>
          <cell r="CO1086">
            <v>0</v>
          </cell>
          <cell r="CP1086">
            <v>0</v>
          </cell>
          <cell r="CQ1086">
            <v>0</v>
          </cell>
          <cell r="CR1086">
            <v>0</v>
          </cell>
          <cell r="CS1086">
            <v>0</v>
          </cell>
          <cell r="CT1086">
            <v>0</v>
          </cell>
          <cell r="CU1086">
            <v>0</v>
          </cell>
          <cell r="CV1086">
            <v>0</v>
          </cell>
          <cell r="CW1086">
            <v>0</v>
          </cell>
          <cell r="CX1086" t="str">
            <v/>
          </cell>
          <cell r="CY1086" t="str">
            <v/>
          </cell>
          <cell r="CZ1086" t="str">
            <v>Под заказ</v>
          </cell>
        </row>
        <row r="1087">
          <cell r="CJ1087" t="str">
            <v>QD(P) - 3.5 mm (01)</v>
          </cell>
          <cell r="CK1087">
            <v>3760</v>
          </cell>
          <cell r="CL1087">
            <v>3040</v>
          </cell>
          <cell r="CM1087">
            <v>-19.148936170212764</v>
          </cell>
          <cell r="CN1087">
            <v>0</v>
          </cell>
          <cell r="CO1087">
            <v>0</v>
          </cell>
          <cell r="CP1087">
            <v>0</v>
          </cell>
          <cell r="CQ1087">
            <v>0</v>
          </cell>
          <cell r="CR1087">
            <v>0</v>
          </cell>
          <cell r="CS1087">
            <v>0</v>
          </cell>
          <cell r="CT1087">
            <v>0</v>
          </cell>
          <cell r="CU1087">
            <v>0</v>
          </cell>
          <cell r="CV1087">
            <v>0</v>
          </cell>
          <cell r="CW1087">
            <v>0</v>
          </cell>
          <cell r="CX1087" t="str">
            <v/>
          </cell>
          <cell r="CY1087" t="str">
            <v>https://ipmatika.kz/products/aksessuary/VT-QD%28P%29-3.5-mm-%2801%29/</v>
          </cell>
          <cell r="CZ1087" t="str">
            <v/>
          </cell>
        </row>
        <row r="1088">
          <cell r="CJ1088" t="str">
            <v>QD(P) - USB (01)</v>
          </cell>
          <cell r="CK1088">
            <v>9350</v>
          </cell>
          <cell r="CL1088">
            <v>6800</v>
          </cell>
          <cell r="CM1088">
            <v>-27.272727272727266</v>
          </cell>
          <cell r="CN1088">
            <v>0</v>
          </cell>
          <cell r="CO1088">
            <v>0</v>
          </cell>
          <cell r="CP1088">
            <v>0</v>
          </cell>
          <cell r="CQ1088">
            <v>0</v>
          </cell>
          <cell r="CR1088">
            <v>0</v>
          </cell>
          <cell r="CS1088">
            <v>0</v>
          </cell>
          <cell r="CT1088">
            <v>0</v>
          </cell>
          <cell r="CU1088">
            <v>12</v>
          </cell>
          <cell r="CV1088">
            <v>0</v>
          </cell>
          <cell r="CW1088">
            <v>0</v>
          </cell>
          <cell r="CX1088" t="str">
            <v/>
          </cell>
          <cell r="CY1088" t="str">
            <v>https://ipmatika.kz/products/aksessuary/VT-QD%28P%29-USB-%2801%29/</v>
          </cell>
          <cell r="CZ1088" t="str">
            <v/>
          </cell>
        </row>
        <row r="1089">
          <cell r="CJ1089" t="str">
            <v>QD(P)-2QD(P)(02)</v>
          </cell>
          <cell r="CK1089">
            <v>8250</v>
          </cell>
          <cell r="CL1089">
            <v>6370</v>
          </cell>
          <cell r="CM1089">
            <v>-22.787878787878782</v>
          </cell>
          <cell r="CN1089">
            <v>0</v>
          </cell>
          <cell r="CO1089">
            <v>0</v>
          </cell>
          <cell r="CP1089">
            <v>0</v>
          </cell>
          <cell r="CQ1089">
            <v>0</v>
          </cell>
          <cell r="CR1089">
            <v>0</v>
          </cell>
          <cell r="CS1089">
            <v>0</v>
          </cell>
          <cell r="CT1089">
            <v>0</v>
          </cell>
          <cell r="CU1089" t="str">
            <v>50+</v>
          </cell>
          <cell r="CV1089">
            <v>0</v>
          </cell>
          <cell r="CW1089">
            <v>0</v>
          </cell>
          <cell r="CX1089" t="str">
            <v/>
          </cell>
          <cell r="CY1089" t="str">
            <v>https://ipmatika.kz/products/aksessuary/VT-QD%28P%29-2QD%28P%29%2802%29/</v>
          </cell>
          <cell r="CZ1089" t="str">
            <v/>
          </cell>
        </row>
        <row r="1090">
          <cell r="CJ1090" t="str">
            <v>QD(P)-HIS</v>
          </cell>
          <cell r="CK1090">
            <v>8250</v>
          </cell>
          <cell r="CL1090">
            <v>6010</v>
          </cell>
          <cell r="CM1090">
            <v>-27.151515151515156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 t="str">
            <v>50+</v>
          </cell>
          <cell r="CV1090">
            <v>0</v>
          </cell>
          <cell r="CW1090">
            <v>0</v>
          </cell>
          <cell r="CX1090" t="str">
            <v/>
          </cell>
          <cell r="CY1090" t="str">
            <v>https://ipmatika.kz/products/aksessuary/VT-QD%28P%29-RJ09%2801%29/</v>
          </cell>
          <cell r="CZ1090" t="str">
            <v/>
          </cell>
        </row>
        <row r="1091">
          <cell r="CJ1091" t="str">
            <v>QD(P)-RJ9(01)</v>
          </cell>
          <cell r="CK1091">
            <v>3760</v>
          </cell>
          <cell r="CL1091">
            <v>3040</v>
          </cell>
          <cell r="CM1091">
            <v>-19.148936170212764</v>
          </cell>
          <cell r="CN1091">
            <v>0</v>
          </cell>
          <cell r="CO1091">
            <v>0</v>
          </cell>
          <cell r="CP1091">
            <v>0</v>
          </cell>
          <cell r="CQ1091">
            <v>0</v>
          </cell>
          <cell r="CR1091">
            <v>0</v>
          </cell>
          <cell r="CS1091">
            <v>0</v>
          </cell>
          <cell r="CT1091">
            <v>0</v>
          </cell>
          <cell r="CU1091" t="str">
            <v>50+</v>
          </cell>
          <cell r="CV1091">
            <v>0</v>
          </cell>
          <cell r="CW1091">
            <v>0</v>
          </cell>
          <cell r="CX1091" t="str">
            <v/>
          </cell>
          <cell r="CY1091" t="str">
            <v>https://ipmatika.kz/products/aksessuary/VT-QD%28P%29-RJ09%2801%29/</v>
          </cell>
          <cell r="CZ1091" t="str">
            <v/>
          </cell>
        </row>
        <row r="1092">
          <cell r="CJ1092" t="str">
            <v>QD(P)-RJ9(02)</v>
          </cell>
          <cell r="CK1092">
            <v>3760</v>
          </cell>
          <cell r="CL1092">
            <v>3040</v>
          </cell>
          <cell r="CM1092">
            <v>-19.148936170212764</v>
          </cell>
          <cell r="CN1092">
            <v>0</v>
          </cell>
          <cell r="CO1092">
            <v>0</v>
          </cell>
          <cell r="CP1092">
            <v>0</v>
          </cell>
          <cell r="CQ1092">
            <v>1</v>
          </cell>
          <cell r="CR1092">
            <v>0</v>
          </cell>
          <cell r="CS1092">
            <v>0</v>
          </cell>
          <cell r="CT1092">
            <v>0</v>
          </cell>
          <cell r="CU1092" t="str">
            <v>50+</v>
          </cell>
          <cell r="CV1092" t="str">
            <v>50+</v>
          </cell>
          <cell r="CW1092">
            <v>0</v>
          </cell>
          <cell r="CX1092" t="str">
            <v/>
          </cell>
          <cell r="CY1092" t="str">
            <v>https://ipmatika.kz/products/aksessuary/VT-QD%28P%29-RJ9%2802%29/</v>
          </cell>
          <cell r="CZ1092" t="str">
            <v/>
          </cell>
        </row>
        <row r="1093">
          <cell r="CJ1093" t="str">
            <v>QD(P)-RJ9(03)</v>
          </cell>
          <cell r="CK1093">
            <v>3760</v>
          </cell>
          <cell r="CL1093">
            <v>3040</v>
          </cell>
          <cell r="CM1093">
            <v>-19.148936170212764</v>
          </cell>
          <cell r="CN1093">
            <v>0</v>
          </cell>
          <cell r="CO1093">
            <v>0</v>
          </cell>
          <cell r="CP1093">
            <v>0</v>
          </cell>
          <cell r="CQ1093">
            <v>0</v>
          </cell>
          <cell r="CR1093">
            <v>0</v>
          </cell>
          <cell r="CS1093">
            <v>0</v>
          </cell>
          <cell r="CT1093">
            <v>0</v>
          </cell>
          <cell r="CU1093" t="str">
            <v>50+</v>
          </cell>
          <cell r="CV1093">
            <v>0</v>
          </cell>
          <cell r="CW1093">
            <v>0</v>
          </cell>
          <cell r="CX1093" t="str">
            <v/>
          </cell>
          <cell r="CY1093" t="str">
            <v>https://ipmatika.kz/products/aksessuary/VT-QD%28P%29-RJ9%2803%29/</v>
          </cell>
          <cell r="CZ1093" t="str">
            <v/>
          </cell>
        </row>
        <row r="1094">
          <cell r="CJ1094" t="str">
            <v>VT-LeatherCushion</v>
          </cell>
          <cell r="CK1094">
            <v>1540</v>
          </cell>
          <cell r="CL1094">
            <v>1220</v>
          </cell>
          <cell r="CM1094">
            <v>-20.779220779220779</v>
          </cell>
          <cell r="CN1094">
            <v>0</v>
          </cell>
          <cell r="CO1094">
            <v>0</v>
          </cell>
          <cell r="CP1094">
            <v>0</v>
          </cell>
          <cell r="CQ1094">
            <v>0</v>
          </cell>
          <cell r="CR1094">
            <v>0</v>
          </cell>
          <cell r="CS1094">
            <v>0</v>
          </cell>
          <cell r="CT1094">
            <v>0</v>
          </cell>
          <cell r="CU1094" t="str">
            <v>50+</v>
          </cell>
          <cell r="CV1094">
            <v>0</v>
          </cell>
          <cell r="CW1094">
            <v>0</v>
          </cell>
          <cell r="CX1094" t="str">
            <v/>
          </cell>
          <cell r="CY1094" t="str">
            <v>https://ipmatika.kz/products/aksessuary/VT-LeatherCushion/</v>
          </cell>
          <cell r="CZ1094" t="str">
            <v/>
          </cell>
        </row>
        <row r="1095">
          <cell r="CJ1095" t="str">
            <v>VT-LeatherCusionX140</v>
          </cell>
          <cell r="CK1095">
            <v>1680</v>
          </cell>
          <cell r="CL1095">
            <v>1340</v>
          </cell>
          <cell r="CM1095">
            <v>-20.238095238095241</v>
          </cell>
          <cell r="CN1095">
            <v>0</v>
          </cell>
          <cell r="CO1095">
            <v>0</v>
          </cell>
          <cell r="CP1095">
            <v>0</v>
          </cell>
          <cell r="CQ1095">
            <v>0</v>
          </cell>
          <cell r="CR1095">
            <v>0</v>
          </cell>
          <cell r="CS1095">
            <v>0</v>
          </cell>
          <cell r="CT1095">
            <v>0</v>
          </cell>
          <cell r="CU1095">
            <v>0</v>
          </cell>
          <cell r="CV1095">
            <v>0</v>
          </cell>
          <cell r="CW1095">
            <v>0</v>
          </cell>
          <cell r="CX1095" t="str">
            <v/>
          </cell>
          <cell r="CY1095" t="str">
            <v>https://ipmatika.kz/products/aksessuary/LeatherCusionX140/</v>
          </cell>
          <cell r="CZ1095" t="str">
            <v>Под заказ</v>
          </cell>
        </row>
        <row r="1096">
          <cell r="CJ1096" t="str">
            <v>VT-Lifter</v>
          </cell>
          <cell r="CK1096">
            <v>45650</v>
          </cell>
          <cell r="CL1096">
            <v>36690</v>
          </cell>
          <cell r="CM1096">
            <v>-19.627601314348297</v>
          </cell>
          <cell r="CN1096">
            <v>0</v>
          </cell>
          <cell r="CO1096">
            <v>0</v>
          </cell>
          <cell r="CP1096">
            <v>0</v>
          </cell>
          <cell r="CQ1096">
            <v>0</v>
          </cell>
          <cell r="CR1096">
            <v>0</v>
          </cell>
          <cell r="CS1096">
            <v>0</v>
          </cell>
          <cell r="CT1096">
            <v>0</v>
          </cell>
          <cell r="CU1096">
            <v>0</v>
          </cell>
          <cell r="CV1096">
            <v>0</v>
          </cell>
          <cell r="CW1096">
            <v>0</v>
          </cell>
          <cell r="CX1096" t="str">
            <v/>
          </cell>
          <cell r="CY1096" t="str">
            <v>https://ipmatika.kz/products/aksessuary/VT-Lifter/</v>
          </cell>
          <cell r="CZ1096" t="str">
            <v>Под заказ</v>
          </cell>
        </row>
        <row r="1097">
          <cell r="CJ1097" t="str">
            <v>Беспроводные гарнитуры</v>
          </cell>
          <cell r="CK1097" t="str">
            <v/>
          </cell>
          <cell r="CL1097" t="str">
            <v/>
          </cell>
          <cell r="CM1097" t="str">
            <v/>
          </cell>
          <cell r="CN1097">
            <v>0</v>
          </cell>
          <cell r="CO1097">
            <v>0</v>
          </cell>
          <cell r="CP1097">
            <v>0</v>
          </cell>
          <cell r="CQ1097">
            <v>0</v>
          </cell>
          <cell r="CR1097">
            <v>0</v>
          </cell>
          <cell r="CS1097">
            <v>0</v>
          </cell>
          <cell r="CT1097">
            <v>0</v>
          </cell>
          <cell r="CU1097">
            <v>0</v>
          </cell>
          <cell r="CV1097">
            <v>0</v>
          </cell>
          <cell r="CW1097">
            <v>0</v>
          </cell>
          <cell r="CX1097" t="str">
            <v/>
          </cell>
          <cell r="CY1097" t="str">
            <v/>
          </cell>
          <cell r="CZ1097" t="str">
            <v/>
          </cell>
        </row>
        <row r="1098">
          <cell r="CJ1098" t="str">
            <v>Беспроводные гарнитуры Bluetooth</v>
          </cell>
          <cell r="CK1098" t="str">
            <v/>
          </cell>
          <cell r="CL1098" t="str">
            <v/>
          </cell>
          <cell r="CM1098" t="str">
            <v/>
          </cell>
          <cell r="CN1098">
            <v>0</v>
          </cell>
          <cell r="CO1098">
            <v>0</v>
          </cell>
          <cell r="CP1098">
            <v>0</v>
          </cell>
          <cell r="CQ1098">
            <v>0</v>
          </cell>
          <cell r="CR1098">
            <v>0</v>
          </cell>
          <cell r="CS1098">
            <v>0</v>
          </cell>
          <cell r="CT1098">
            <v>0</v>
          </cell>
          <cell r="CU1098">
            <v>0</v>
          </cell>
          <cell r="CV1098">
            <v>0</v>
          </cell>
          <cell r="CW1098">
            <v>0</v>
          </cell>
          <cell r="CX1098" t="str">
            <v/>
          </cell>
          <cell r="CY1098" t="str">
            <v/>
          </cell>
          <cell r="CZ1098" t="str">
            <v/>
          </cell>
        </row>
        <row r="1099">
          <cell r="CJ1099" t="str">
            <v>VT FLOW</v>
          </cell>
          <cell r="CK1099">
            <v>133100</v>
          </cell>
          <cell r="CL1099">
            <v>99810</v>
          </cell>
          <cell r="CM1099">
            <v>-25.011269722013523</v>
          </cell>
          <cell r="CN1099">
            <v>0</v>
          </cell>
          <cell r="CO1099">
            <v>0</v>
          </cell>
          <cell r="CP1099">
            <v>0</v>
          </cell>
          <cell r="CQ1099">
            <v>0</v>
          </cell>
          <cell r="CR1099">
            <v>0</v>
          </cell>
          <cell r="CS1099">
            <v>0</v>
          </cell>
          <cell r="CT1099">
            <v>0</v>
          </cell>
          <cell r="CU1099" t="str">
            <v>50+</v>
          </cell>
          <cell r="CV1099">
            <v>0</v>
          </cell>
          <cell r="CW1099">
            <v>0</v>
          </cell>
          <cell r="CX1099" t="str">
            <v/>
          </cell>
          <cell r="CY1099" t="str">
            <v>https://ipmatika.kz/products/bluetooth/vt_flow/</v>
          </cell>
          <cell r="CZ1099" t="str">
            <v>Акция</v>
          </cell>
        </row>
        <row r="1100">
          <cell r="CJ1100" t="str">
            <v>VT9200-D</v>
          </cell>
          <cell r="CK1100">
            <v>52800</v>
          </cell>
          <cell r="CL1100">
            <v>39520</v>
          </cell>
          <cell r="CM1100">
            <v>-25.151515151515156</v>
          </cell>
          <cell r="CN1100">
            <v>1</v>
          </cell>
          <cell r="CO1100">
            <v>0</v>
          </cell>
          <cell r="CP1100">
            <v>0</v>
          </cell>
          <cell r="CQ1100">
            <v>0</v>
          </cell>
          <cell r="CR1100">
            <v>0</v>
          </cell>
          <cell r="CS1100">
            <v>0</v>
          </cell>
          <cell r="CT1100">
            <v>0</v>
          </cell>
          <cell r="CU1100" t="str">
            <v>50+</v>
          </cell>
          <cell r="CV1100">
            <v>0</v>
          </cell>
          <cell r="CW1100">
            <v>0</v>
          </cell>
          <cell r="CX1100" t="str">
            <v>http://ipmatika.ru/upload/iblock/a23/yubiaxvapirg8wnrb1btnj40ko5h2l6d/VT9200-D_01_duo.jpg</v>
          </cell>
          <cell r="CY1100" t="str">
            <v>https://ipmatika.kz/products/bluetooth/VT9200-D/</v>
          </cell>
          <cell r="CZ1100" t="str">
            <v/>
          </cell>
        </row>
        <row r="1101">
          <cell r="CJ1101" t="str">
            <v>VT9200</v>
          </cell>
          <cell r="CK1101">
            <v>46750</v>
          </cell>
          <cell r="CL1101">
            <v>34860</v>
          </cell>
          <cell r="CM1101">
            <v>-25.433155080213908</v>
          </cell>
          <cell r="CN1101">
            <v>0</v>
          </cell>
          <cell r="CO1101">
            <v>0</v>
          </cell>
          <cell r="CP1101">
            <v>0</v>
          </cell>
          <cell r="CQ1101">
            <v>0</v>
          </cell>
          <cell r="CR1101">
            <v>0</v>
          </cell>
          <cell r="CS1101">
            <v>0</v>
          </cell>
          <cell r="CT1101">
            <v>0</v>
          </cell>
          <cell r="CU1101">
            <v>25</v>
          </cell>
          <cell r="CV1101">
            <v>0</v>
          </cell>
          <cell r="CW1101">
            <v>0</v>
          </cell>
          <cell r="CX1101" t="str">
            <v>http://ipmatika.ru/upload/iblock/586/cct2cxm70u0ul1t3x1dzy31bd2iy3rax/VT9200_01_mono.jpg</v>
          </cell>
          <cell r="CY1101" t="str">
            <v>https://ipmatika.kz/products/bluetooth/VT9200/</v>
          </cell>
          <cell r="CZ1101" t="str">
            <v/>
          </cell>
        </row>
        <row r="1102">
          <cell r="CJ1102" t="str">
            <v>VT9200_Without</v>
          </cell>
          <cell r="CK1102">
            <v>35750</v>
          </cell>
          <cell r="CL1102">
            <v>26840</v>
          </cell>
          <cell r="CM1102">
            <v>-24.92307692307692</v>
          </cell>
          <cell r="CN1102">
            <v>0</v>
          </cell>
          <cell r="CO1102">
            <v>0</v>
          </cell>
          <cell r="CP1102">
            <v>0</v>
          </cell>
          <cell r="CQ1102">
            <v>0</v>
          </cell>
          <cell r="CR1102">
            <v>0</v>
          </cell>
          <cell r="CS1102">
            <v>0</v>
          </cell>
          <cell r="CT1102">
            <v>0</v>
          </cell>
          <cell r="CU1102" t="str">
            <v>50+</v>
          </cell>
          <cell r="CV1102">
            <v>0</v>
          </cell>
          <cell r="CW1102">
            <v>0</v>
          </cell>
          <cell r="CX1102" t="str">
            <v/>
          </cell>
          <cell r="CY1102" t="str">
            <v>https://ipmatika.kz/products/bluetooth/VT9200_Without/</v>
          </cell>
          <cell r="CZ1102" t="str">
            <v/>
          </cell>
        </row>
        <row r="1103">
          <cell r="CJ1103" t="str">
            <v>VT9500-D</v>
          </cell>
          <cell r="CK1103">
            <v>33300</v>
          </cell>
          <cell r="CL1103">
            <v>25650</v>
          </cell>
          <cell r="CM1103">
            <v>-22.972972972972968</v>
          </cell>
          <cell r="CN1103">
            <v>0</v>
          </cell>
          <cell r="CO1103">
            <v>0</v>
          </cell>
          <cell r="CP1103">
            <v>0</v>
          </cell>
          <cell r="CQ1103">
            <v>0</v>
          </cell>
          <cell r="CR1103">
            <v>0</v>
          </cell>
          <cell r="CS1103">
            <v>0</v>
          </cell>
          <cell r="CT1103">
            <v>0</v>
          </cell>
          <cell r="CU1103">
            <v>0</v>
          </cell>
          <cell r="CV1103">
            <v>0</v>
          </cell>
          <cell r="CW1103">
            <v>0</v>
          </cell>
          <cell r="CX1103" t="str">
            <v/>
          </cell>
          <cell r="CY1103" t="str">
            <v>https://ipmatika.kz/products/bluetooth/VT-VT9500-D/</v>
          </cell>
          <cell r="CZ1103" t="str">
            <v>EOL</v>
          </cell>
        </row>
        <row r="1104">
          <cell r="CJ1104" t="str">
            <v>VT9605-D</v>
          </cell>
          <cell r="CK1104">
            <v>53020</v>
          </cell>
          <cell r="CL1104">
            <v>37320</v>
          </cell>
          <cell r="CM1104">
            <v>-29.611467370803467</v>
          </cell>
          <cell r="CN1104">
            <v>6</v>
          </cell>
          <cell r="CO1104">
            <v>0</v>
          </cell>
          <cell r="CP1104">
            <v>0</v>
          </cell>
          <cell r="CQ1104">
            <v>1</v>
          </cell>
          <cell r="CR1104">
            <v>0</v>
          </cell>
          <cell r="CS1104">
            <v>0</v>
          </cell>
          <cell r="CT1104">
            <v>0</v>
          </cell>
          <cell r="CU1104" t="str">
            <v>50+</v>
          </cell>
          <cell r="CV1104">
            <v>0</v>
          </cell>
          <cell r="CW1104">
            <v>0</v>
          </cell>
          <cell r="CX1104" t="str">
            <v>http://ipmatika.ru/upload/iblock/88c/e2dq63rfssuhd07kf8a4jo7vzacg899w/9605-big_jpg_action.jpg</v>
          </cell>
          <cell r="CY1104" t="str">
            <v>https://ipmatika.kz/products/bluetooth/VT9605-D/</v>
          </cell>
          <cell r="CZ1104" t="str">
            <v>Акция</v>
          </cell>
        </row>
        <row r="1105">
          <cell r="CJ1105" t="str">
            <v>X300BT-D</v>
          </cell>
          <cell r="CK1105">
            <v>114400</v>
          </cell>
          <cell r="CL1105">
            <v>87790</v>
          </cell>
          <cell r="CM1105">
            <v>-23.260489510489506</v>
          </cell>
          <cell r="CN1105">
            <v>0</v>
          </cell>
          <cell r="CO1105">
            <v>0</v>
          </cell>
          <cell r="CP1105">
            <v>0</v>
          </cell>
          <cell r="CQ1105">
            <v>0</v>
          </cell>
          <cell r="CR1105">
            <v>0</v>
          </cell>
          <cell r="CS1105">
            <v>0</v>
          </cell>
          <cell r="CT1105">
            <v>0</v>
          </cell>
          <cell r="CU1105">
            <v>5</v>
          </cell>
          <cell r="CV1105">
            <v>0</v>
          </cell>
          <cell r="CW1105">
            <v>0</v>
          </cell>
          <cell r="CX1105" t="str">
            <v/>
          </cell>
          <cell r="CY1105" t="str">
            <v/>
          </cell>
          <cell r="CZ1105" t="str">
            <v>EOL</v>
          </cell>
        </row>
        <row r="1106">
          <cell r="CJ1106" t="str">
            <v>Беспроводные гарнитуры DECT</v>
          </cell>
          <cell r="CK1106" t="str">
            <v/>
          </cell>
          <cell r="CL1106" t="str">
            <v/>
          </cell>
          <cell r="CM1106" t="str">
            <v/>
          </cell>
          <cell r="CN1106">
            <v>0</v>
          </cell>
          <cell r="CO1106">
            <v>0</v>
          </cell>
          <cell r="CP1106">
            <v>0</v>
          </cell>
          <cell r="CQ1106">
            <v>0</v>
          </cell>
          <cell r="CR1106">
            <v>0</v>
          </cell>
          <cell r="CS1106">
            <v>0</v>
          </cell>
          <cell r="CT1106">
            <v>0</v>
          </cell>
          <cell r="CU1106">
            <v>0</v>
          </cell>
          <cell r="CV1106">
            <v>0</v>
          </cell>
          <cell r="CW1106">
            <v>0</v>
          </cell>
          <cell r="CX1106" t="str">
            <v/>
          </cell>
          <cell r="CY1106" t="str">
            <v/>
          </cell>
          <cell r="CZ1106" t="str">
            <v/>
          </cell>
        </row>
        <row r="1107">
          <cell r="CJ1107" t="str">
            <v>W310U-D</v>
          </cell>
          <cell r="CK1107">
            <v>129250</v>
          </cell>
          <cell r="CL1107">
            <v>89890</v>
          </cell>
          <cell r="CM1107">
            <v>-30.452611218568663</v>
          </cell>
          <cell r="CN1107">
            <v>0</v>
          </cell>
          <cell r="CO1107">
            <v>0</v>
          </cell>
          <cell r="CP1107">
            <v>0</v>
          </cell>
          <cell r="CQ1107">
            <v>0</v>
          </cell>
          <cell r="CR1107">
            <v>0</v>
          </cell>
          <cell r="CS1107">
            <v>0</v>
          </cell>
          <cell r="CT1107">
            <v>0</v>
          </cell>
          <cell r="CU1107">
            <v>0</v>
          </cell>
          <cell r="CV1107">
            <v>0</v>
          </cell>
          <cell r="CW1107">
            <v>0</v>
          </cell>
          <cell r="CX1107" t="str">
            <v>http://ipmatika.ru/upload/iblock/d7f/lp4nshpsyco6qinhqigh4i7gi0w6nklu/W310-D_01b.jpg</v>
          </cell>
          <cell r="CY1107" t="str">
            <v>https://ipmatika.kz/products/dect-/W310U-D/</v>
          </cell>
          <cell r="CZ1107" t="str">
            <v>Под заказ</v>
          </cell>
        </row>
        <row r="1108">
          <cell r="CJ1108" t="str">
            <v>W310U</v>
          </cell>
          <cell r="CK1108">
            <v>119900</v>
          </cell>
          <cell r="CL1108">
            <v>83290</v>
          </cell>
          <cell r="CM1108">
            <v>-30.533778148457046</v>
          </cell>
          <cell r="CN1108">
            <v>0</v>
          </cell>
          <cell r="CO1108">
            <v>0</v>
          </cell>
          <cell r="CP1108">
            <v>0</v>
          </cell>
          <cell r="CQ1108">
            <v>0</v>
          </cell>
          <cell r="CR1108">
            <v>0</v>
          </cell>
          <cell r="CS1108">
            <v>0</v>
          </cell>
          <cell r="CT1108">
            <v>0</v>
          </cell>
          <cell r="CU1108">
            <v>0</v>
          </cell>
          <cell r="CV1108">
            <v>0</v>
          </cell>
          <cell r="CW1108">
            <v>0</v>
          </cell>
          <cell r="CX1108" t="str">
            <v>http://ipmatika.ru/upload/iblock/5b6/sind7rqkpmo1nyua7h4by7ndkqhwmw2v/W310_01b.jpg</v>
          </cell>
          <cell r="CY1108" t="str">
            <v>https://ipmatika.kz/products/dect-/W310U/</v>
          </cell>
          <cell r="CZ1108" t="str">
            <v>Под заказ</v>
          </cell>
        </row>
        <row r="1109">
          <cell r="CJ1109" t="str">
            <v>VT9000_LFT</v>
          </cell>
          <cell r="CK1109">
            <v>124140</v>
          </cell>
          <cell r="CL1109">
            <v>102550</v>
          </cell>
          <cell r="CM1109">
            <v>-17.391654583534716</v>
          </cell>
          <cell r="CN1109">
            <v>0</v>
          </cell>
          <cell r="CO1109">
            <v>0</v>
          </cell>
          <cell r="CP1109">
            <v>0</v>
          </cell>
          <cell r="CQ1109">
            <v>0</v>
          </cell>
          <cell r="CR1109">
            <v>0</v>
          </cell>
          <cell r="CS1109">
            <v>0</v>
          </cell>
          <cell r="CT1109">
            <v>0</v>
          </cell>
          <cell r="CU1109">
            <v>5</v>
          </cell>
          <cell r="CV1109">
            <v>0</v>
          </cell>
          <cell r="CW1109">
            <v>0</v>
          </cell>
          <cell r="CX1109" t="str">
            <v/>
          </cell>
          <cell r="CY1109" t="str">
            <v>https://ipmatika.kz/products/dect-/VT-VT9000_LFT/</v>
          </cell>
          <cell r="CZ1109" t="str">
            <v/>
          </cell>
        </row>
        <row r="1110">
          <cell r="CJ1110" t="str">
            <v>VT9000-D_LFT</v>
          </cell>
          <cell r="CK1110">
            <v>130290</v>
          </cell>
          <cell r="CL1110">
            <v>107310</v>
          </cell>
          <cell r="CM1110">
            <v>-17.637577711259496</v>
          </cell>
          <cell r="CN1110">
            <v>0</v>
          </cell>
          <cell r="CO1110">
            <v>0</v>
          </cell>
          <cell r="CP1110">
            <v>0</v>
          </cell>
          <cell r="CQ1110">
            <v>0</v>
          </cell>
          <cell r="CR1110">
            <v>0</v>
          </cell>
          <cell r="CS1110">
            <v>0</v>
          </cell>
          <cell r="CT1110">
            <v>0</v>
          </cell>
          <cell r="CU1110">
            <v>0</v>
          </cell>
          <cell r="CV1110">
            <v>0</v>
          </cell>
          <cell r="CW1110">
            <v>0</v>
          </cell>
          <cell r="CX1110" t="str">
            <v/>
          </cell>
          <cell r="CY1110" t="str">
            <v>https://ipmatika.kz/products/dect-/VT-VT9000-D_LFT/</v>
          </cell>
          <cell r="CZ1110" t="str">
            <v/>
          </cell>
        </row>
        <row r="1111">
          <cell r="CJ1111" t="str">
            <v>VT9000-D</v>
          </cell>
          <cell r="CK1111">
            <v>112000</v>
          </cell>
          <cell r="CL1111">
            <v>85000</v>
          </cell>
          <cell r="CM1111">
            <v>-24.107142857142861</v>
          </cell>
          <cell r="CN1111">
            <v>0</v>
          </cell>
          <cell r="CO1111">
            <v>0</v>
          </cell>
          <cell r="CP1111">
            <v>0</v>
          </cell>
          <cell r="CQ1111">
            <v>0</v>
          </cell>
          <cell r="CR1111">
            <v>0</v>
          </cell>
          <cell r="CS1111">
            <v>0</v>
          </cell>
          <cell r="CT1111">
            <v>0</v>
          </cell>
          <cell r="CU1111">
            <v>10</v>
          </cell>
          <cell r="CV1111">
            <v>0</v>
          </cell>
          <cell r="CW1111">
            <v>0</v>
          </cell>
          <cell r="CX1111" t="str">
            <v>http://ipmatika.ru/upload/iblock/b30/m4u6rw2kayaociiuow7pqpchzungid5v/VT9000-D_HQ.jpg</v>
          </cell>
          <cell r="CY1111" t="str">
            <v>https://ipmatika.kz/products/dect-/VT-VT9000-D/</v>
          </cell>
          <cell r="CZ1111" t="str">
            <v/>
          </cell>
        </row>
        <row r="1112">
          <cell r="CJ1112" t="str">
            <v>VT9000</v>
          </cell>
          <cell r="CK1112">
            <v>58740</v>
          </cell>
          <cell r="CL1112">
            <v>49860</v>
          </cell>
          <cell r="CM1112">
            <v>-15.117466802860065</v>
          </cell>
          <cell r="CN1112">
            <v>3</v>
          </cell>
          <cell r="CO1112">
            <v>0</v>
          </cell>
          <cell r="CP1112">
            <v>0</v>
          </cell>
          <cell r="CQ1112">
            <v>0</v>
          </cell>
          <cell r="CR1112">
            <v>0</v>
          </cell>
          <cell r="CS1112">
            <v>0</v>
          </cell>
          <cell r="CT1112">
            <v>0</v>
          </cell>
          <cell r="CU1112">
            <v>14</v>
          </cell>
          <cell r="CV1112">
            <v>0</v>
          </cell>
          <cell r="CW1112">
            <v>0</v>
          </cell>
          <cell r="CX1112" t="str">
            <v>http://ipmatika.ru/upload/iblock/a5b/calhl8yd0wsjr512wmv56pokey7e0fv9/VT9000_b.jpg</v>
          </cell>
          <cell r="CY1112" t="str">
            <v>https://ipmatika.kz/products/dect-/VT-VT9000/</v>
          </cell>
          <cell r="CZ1112" t="str">
            <v/>
          </cell>
        </row>
        <row r="1113">
          <cell r="CJ1113" t="str">
            <v>VT9400-D</v>
          </cell>
          <cell r="CK1113">
            <v>118000</v>
          </cell>
          <cell r="CL1113">
            <v>90000</v>
          </cell>
          <cell r="CM1113">
            <v>-23.728813559322035</v>
          </cell>
          <cell r="CN1113">
            <v>0</v>
          </cell>
          <cell r="CO1113">
            <v>0</v>
          </cell>
          <cell r="CP1113">
            <v>0</v>
          </cell>
          <cell r="CQ1113">
            <v>0</v>
          </cell>
          <cell r="CR1113">
            <v>0</v>
          </cell>
          <cell r="CS1113">
            <v>0</v>
          </cell>
          <cell r="CT1113">
            <v>0</v>
          </cell>
          <cell r="CU1113">
            <v>0</v>
          </cell>
          <cell r="CV1113">
            <v>0</v>
          </cell>
          <cell r="CW1113">
            <v>0</v>
          </cell>
          <cell r="CX1113" t="str">
            <v>http://ipmatika.ru/upload/iblock/57a/VT_9400_duo_jpg_big.jpg</v>
          </cell>
          <cell r="CY1113" t="str">
            <v>https://ipmatika.kz/products/dect-/VT-VT9400-D/</v>
          </cell>
          <cell r="CZ1113" t="str">
            <v/>
          </cell>
        </row>
        <row r="1114">
          <cell r="CJ1114" t="str">
            <v>VT9400</v>
          </cell>
          <cell r="CK1114">
            <v>67060</v>
          </cell>
          <cell r="CL1114">
            <v>50110</v>
          </cell>
          <cell r="CM1114">
            <v>-25.275872353116611</v>
          </cell>
          <cell r="CN1114">
            <v>2</v>
          </cell>
          <cell r="CO1114">
            <v>0</v>
          </cell>
          <cell r="CP1114">
            <v>0</v>
          </cell>
          <cell r="CQ1114">
            <v>0</v>
          </cell>
          <cell r="CR1114">
            <v>0</v>
          </cell>
          <cell r="CS1114">
            <v>0</v>
          </cell>
          <cell r="CT1114">
            <v>0</v>
          </cell>
          <cell r="CU1114">
            <v>25</v>
          </cell>
          <cell r="CV1114">
            <v>3</v>
          </cell>
          <cell r="CW1114">
            <v>0</v>
          </cell>
          <cell r="CX1114" t="str">
            <v>http://ipmatika.ru/upload/iblock/63d/9400DECT%20Mono.jpg</v>
          </cell>
          <cell r="CY1114" t="str">
            <v>https://ipmatika.kz/products/dect-/VT-VT9400/</v>
          </cell>
          <cell r="CZ1114" t="str">
            <v/>
          </cell>
        </row>
        <row r="1115">
          <cell r="CJ1115" t="str">
            <v>Веб-камеры</v>
          </cell>
          <cell r="CK1115" t="str">
            <v/>
          </cell>
          <cell r="CL1115" t="str">
            <v/>
          </cell>
          <cell r="CM1115" t="str">
            <v/>
          </cell>
          <cell r="CN1115">
            <v>0</v>
          </cell>
          <cell r="CO1115">
            <v>0</v>
          </cell>
          <cell r="CP1115">
            <v>0</v>
          </cell>
          <cell r="CQ1115">
            <v>0</v>
          </cell>
          <cell r="CR1115">
            <v>0</v>
          </cell>
          <cell r="CS1115">
            <v>0</v>
          </cell>
          <cell r="CT1115">
            <v>0</v>
          </cell>
          <cell r="CU1115">
            <v>0</v>
          </cell>
          <cell r="CV1115">
            <v>0</v>
          </cell>
          <cell r="CW1115">
            <v>0</v>
          </cell>
          <cell r="CX1115" t="str">
            <v/>
          </cell>
          <cell r="CY1115" t="str">
            <v/>
          </cell>
          <cell r="CZ1115" t="str">
            <v/>
          </cell>
        </row>
        <row r="1116">
          <cell r="CJ1116" t="str">
            <v>V100</v>
          </cell>
          <cell r="CK1116">
            <v>38500</v>
          </cell>
          <cell r="CL1116">
            <v>30930</v>
          </cell>
          <cell r="CM1116">
            <v>-19.662337662337663</v>
          </cell>
          <cell r="CN1116">
            <v>0</v>
          </cell>
          <cell r="CO1116">
            <v>0</v>
          </cell>
          <cell r="CP1116">
            <v>0</v>
          </cell>
          <cell r="CQ1116">
            <v>0</v>
          </cell>
          <cell r="CR1116">
            <v>0</v>
          </cell>
          <cell r="CS1116">
            <v>0</v>
          </cell>
          <cell r="CT1116">
            <v>0</v>
          </cell>
          <cell r="CU1116" t="str">
            <v>50+</v>
          </cell>
          <cell r="CV1116">
            <v>0</v>
          </cell>
          <cell r="CW1116">
            <v>0</v>
          </cell>
          <cell r="CX1116" t="str">
            <v>http://ipmatika.ru/upload/iblock/93e/h71w8hktmsw61qzh5ong50wu05t7pge8/VT_V100_01.jpg</v>
          </cell>
          <cell r="CY1116" t="str">
            <v>https://ipmatika.kz/products/usb-videokamery-i-byod-resheniya/vt-webcam-v100/</v>
          </cell>
          <cell r="CZ1116" t="str">
            <v>Акция</v>
          </cell>
        </row>
        <row r="1117">
          <cell r="CJ1117" t="str">
            <v>Гарнитуры защищённые для склада</v>
          </cell>
          <cell r="CK1117" t="str">
            <v/>
          </cell>
          <cell r="CL1117" t="str">
            <v/>
          </cell>
          <cell r="CM1117" t="str">
            <v/>
          </cell>
          <cell r="CN1117">
            <v>0</v>
          </cell>
          <cell r="CO1117">
            <v>0</v>
          </cell>
          <cell r="CP1117">
            <v>0</v>
          </cell>
          <cell r="CQ1117">
            <v>0</v>
          </cell>
          <cell r="CR1117">
            <v>0</v>
          </cell>
          <cell r="CS1117">
            <v>0</v>
          </cell>
          <cell r="CT1117">
            <v>0</v>
          </cell>
          <cell r="CU1117">
            <v>0</v>
          </cell>
          <cell r="CV1117">
            <v>0</v>
          </cell>
          <cell r="CW1117">
            <v>0</v>
          </cell>
          <cell r="CX1117" t="str">
            <v/>
          </cell>
          <cell r="CY1117" t="str">
            <v/>
          </cell>
          <cell r="CZ1117" t="str">
            <v/>
          </cell>
        </row>
        <row r="1118">
          <cell r="CJ1118" t="str">
            <v>W300</v>
          </cell>
          <cell r="CK1118">
            <v>207460</v>
          </cell>
          <cell r="CL1118">
            <v>165970</v>
          </cell>
          <cell r="CM1118">
            <v>-19.999035958739029</v>
          </cell>
          <cell r="CN1118">
            <v>0</v>
          </cell>
          <cell r="CO1118">
            <v>0</v>
          </cell>
          <cell r="CP1118">
            <v>0</v>
          </cell>
          <cell r="CQ1118">
            <v>0</v>
          </cell>
          <cell r="CR1118">
            <v>0</v>
          </cell>
          <cell r="CS1118">
            <v>0</v>
          </cell>
          <cell r="CT1118">
            <v>0</v>
          </cell>
          <cell r="CU1118">
            <v>0</v>
          </cell>
          <cell r="CV1118">
            <v>33</v>
          </cell>
          <cell r="CW1118">
            <v>0</v>
          </cell>
          <cell r="CX1118" t="str">
            <v>http://ipmatika.ru/upload/iblock/597/bxg2ls1l9k1tpkwe69jluh0aokz3k7jw/W300_01.jpg</v>
          </cell>
          <cell r="CY1118" t="str">
            <v>https://ipmatika.kz/products/garnitury-zashchishchyennye/vt-w300/</v>
          </cell>
          <cell r="CZ1118" t="str">
            <v>Под заказ</v>
          </cell>
        </row>
        <row r="1119">
          <cell r="CJ1119" t="str">
            <v>Проводные гарнитуры</v>
          </cell>
          <cell r="CK1119" t="str">
            <v/>
          </cell>
          <cell r="CL1119" t="str">
            <v/>
          </cell>
          <cell r="CM1119" t="str">
            <v/>
          </cell>
          <cell r="CN1119">
            <v>0</v>
          </cell>
          <cell r="CO1119">
            <v>0</v>
          </cell>
          <cell r="CP1119">
            <v>0</v>
          </cell>
          <cell r="CQ1119">
            <v>0</v>
          </cell>
          <cell r="CR1119">
            <v>0</v>
          </cell>
          <cell r="CS1119">
            <v>0</v>
          </cell>
          <cell r="CT1119">
            <v>0</v>
          </cell>
          <cell r="CU1119">
            <v>0</v>
          </cell>
          <cell r="CV1119">
            <v>0</v>
          </cell>
          <cell r="CW1119">
            <v>0</v>
          </cell>
          <cell r="CX1119" t="str">
            <v/>
          </cell>
          <cell r="CY1119" t="str">
            <v/>
          </cell>
          <cell r="CZ1119" t="str">
            <v/>
          </cell>
        </row>
        <row r="1120">
          <cell r="CJ1120" t="str">
            <v>VT1000 RJ9(03)</v>
          </cell>
          <cell r="CK1120">
            <v>10000</v>
          </cell>
          <cell r="CL1120">
            <v>8000</v>
          </cell>
          <cell r="CM1120">
            <v>-20</v>
          </cell>
          <cell r="CN1120">
            <v>8</v>
          </cell>
          <cell r="CO1120">
            <v>20</v>
          </cell>
          <cell r="CP1120">
            <v>0</v>
          </cell>
          <cell r="CQ1120">
            <v>0</v>
          </cell>
          <cell r="CR1120">
            <v>0</v>
          </cell>
          <cell r="CS1120">
            <v>0</v>
          </cell>
          <cell r="CT1120">
            <v>0</v>
          </cell>
          <cell r="CU1120" t="str">
            <v>50+</v>
          </cell>
          <cell r="CV1120">
            <v>20</v>
          </cell>
          <cell r="CW1120">
            <v>0</v>
          </cell>
          <cell r="CX1120" t="str">
            <v>http://ipmatika.ru/upload/iblock/33f/q6cezvfnmc780h5pja9ct76qw13x2ygp/VT1000_01.jpg</v>
          </cell>
          <cell r="CY1120" t="str">
            <v>https://ipmatika.kz/products/provodnye/VT-VT1000-RJ9%2803%29/</v>
          </cell>
          <cell r="CZ1120" t="str">
            <v/>
          </cell>
        </row>
        <row r="1121">
          <cell r="CJ1121" t="str">
            <v>VT1000 USB</v>
          </cell>
          <cell r="CK1121">
            <v>16610</v>
          </cell>
          <cell r="CL1121" t="str">
            <v/>
          </cell>
          <cell r="CM1121" t="str">
            <v/>
          </cell>
          <cell r="CN1121">
            <v>0</v>
          </cell>
          <cell r="CO1121">
            <v>0</v>
          </cell>
          <cell r="CP1121">
            <v>0</v>
          </cell>
          <cell r="CQ1121">
            <v>0</v>
          </cell>
          <cell r="CR1121">
            <v>0</v>
          </cell>
          <cell r="CS1121">
            <v>0</v>
          </cell>
          <cell r="CT1121">
            <v>0</v>
          </cell>
          <cell r="CU1121">
            <v>0</v>
          </cell>
          <cell r="CV1121">
            <v>0</v>
          </cell>
          <cell r="CW1121">
            <v>0</v>
          </cell>
          <cell r="CX1121" t="str">
            <v/>
          </cell>
          <cell r="CY1121" t="str">
            <v>https://ipmatika.kz/products/provodnye/VT-VT1000-RJ9%2803%29/</v>
          </cell>
          <cell r="CZ1121" t="str">
            <v>EOL</v>
          </cell>
        </row>
        <row r="1122">
          <cell r="CJ1122" t="str">
            <v>VT1000-D RJ9(03)</v>
          </cell>
          <cell r="CK1122">
            <v>11610</v>
          </cell>
          <cell r="CL1122">
            <v>9230</v>
          </cell>
          <cell r="CM1122">
            <v>-20.499569336778634</v>
          </cell>
          <cell r="CN1122">
            <v>30</v>
          </cell>
          <cell r="CO1122">
            <v>0</v>
          </cell>
          <cell r="CP1122">
            <v>0</v>
          </cell>
          <cell r="CQ1122">
            <v>2</v>
          </cell>
          <cell r="CR1122">
            <v>0</v>
          </cell>
          <cell r="CS1122">
            <v>0</v>
          </cell>
          <cell r="CT1122">
            <v>0</v>
          </cell>
          <cell r="CU1122">
            <v>1</v>
          </cell>
          <cell r="CV1122">
            <v>0</v>
          </cell>
          <cell r="CW1122">
            <v>0</v>
          </cell>
          <cell r="CX1122" t="str">
            <v>http://ipmatika.ru/upload/iblock/3b0/5l1imtc08yw1nhg6zles88713od25086/VT1000-D_RJ09_01.jpg</v>
          </cell>
          <cell r="CY1122" t="str">
            <v>https://ipmatika.kz/products/provodnye/VT-VT1000-D-RJ9%2803%29/</v>
          </cell>
          <cell r="CZ1122" t="str">
            <v/>
          </cell>
        </row>
        <row r="1123">
          <cell r="CJ1123" t="str">
            <v>VT1000-D USB</v>
          </cell>
          <cell r="CK1123">
            <v>19950</v>
          </cell>
          <cell r="CL1123">
            <v>15360</v>
          </cell>
          <cell r="CM1123">
            <v>-23.007518796992485</v>
          </cell>
          <cell r="CN1123">
            <v>0</v>
          </cell>
          <cell r="CO1123">
            <v>0</v>
          </cell>
          <cell r="CP1123">
            <v>0</v>
          </cell>
          <cell r="CQ1123">
            <v>0</v>
          </cell>
          <cell r="CR1123">
            <v>0</v>
          </cell>
          <cell r="CS1123">
            <v>0</v>
          </cell>
          <cell r="CT1123">
            <v>0</v>
          </cell>
          <cell r="CU1123">
            <v>0</v>
          </cell>
          <cell r="CV1123">
            <v>0</v>
          </cell>
          <cell r="CW1123">
            <v>0</v>
          </cell>
          <cell r="CX1123" t="str">
            <v/>
          </cell>
          <cell r="CY1123" t="str">
            <v>https://ipmatika.kz/products/provodnye/VT-VT1000-D-RJ9%2803%29/</v>
          </cell>
          <cell r="CZ1123" t="str">
            <v/>
          </cell>
        </row>
        <row r="1124">
          <cell r="CJ1124" t="str">
            <v>VT5000 QD(P)-RJ9(03)</v>
          </cell>
          <cell r="CK1124">
            <v>15770</v>
          </cell>
          <cell r="CL1124">
            <v>12150</v>
          </cell>
          <cell r="CM1124">
            <v>-22.954977805960681</v>
          </cell>
          <cell r="CN1124">
            <v>31</v>
          </cell>
          <cell r="CO1124">
            <v>1</v>
          </cell>
          <cell r="CP1124">
            <v>0</v>
          </cell>
          <cell r="CQ1124">
            <v>6</v>
          </cell>
          <cell r="CR1124">
            <v>0</v>
          </cell>
          <cell r="CS1124">
            <v>0</v>
          </cell>
          <cell r="CT1124">
            <v>0</v>
          </cell>
          <cell r="CU1124" t="str">
            <v>50+</v>
          </cell>
          <cell r="CV1124">
            <v>0</v>
          </cell>
          <cell r="CW1124">
            <v>0</v>
          </cell>
          <cell r="CX1124" t="str">
            <v>http://ipmatika.ru/upload/iblock/9d5/pi8stagwdiee9d4wjjdd6k1o93u6mtz2/5000QD_01.jpg</v>
          </cell>
          <cell r="CY1124" t="str">
            <v>https://ipmatika.kz/products/provodnye/VT-VT5000-QD%28P%29-RJ9%2803%29/</v>
          </cell>
          <cell r="CZ1124" t="str">
            <v/>
          </cell>
        </row>
        <row r="1125">
          <cell r="CJ1125" t="str">
            <v>VT5000 USB</v>
          </cell>
          <cell r="CK1125">
            <v>17890</v>
          </cell>
          <cell r="CL1125">
            <v>13390</v>
          </cell>
          <cell r="CM1125">
            <v>-25.153717160424819</v>
          </cell>
          <cell r="CN1125">
            <v>15</v>
          </cell>
          <cell r="CO1125">
            <v>0</v>
          </cell>
          <cell r="CP1125">
            <v>0</v>
          </cell>
          <cell r="CQ1125">
            <v>11</v>
          </cell>
          <cell r="CR1125">
            <v>0</v>
          </cell>
          <cell r="CS1125">
            <v>0</v>
          </cell>
          <cell r="CT1125">
            <v>0</v>
          </cell>
          <cell r="CU1125" t="str">
            <v>50+</v>
          </cell>
          <cell r="CV1125">
            <v>0</v>
          </cell>
          <cell r="CW1125">
            <v>0</v>
          </cell>
          <cell r="CX1125" t="str">
            <v>http://ipmatika.ru/upload/iblock/855/cce3f1fy0er5nyvo1rcmbcoupispblua/VT5000_big.jpg</v>
          </cell>
          <cell r="CY1125" t="str">
            <v>https://ipmatika.kz/products/provodnye/VT5000_USB/</v>
          </cell>
          <cell r="CZ1125" t="str">
            <v/>
          </cell>
        </row>
        <row r="1126">
          <cell r="CJ1126" t="str">
            <v>VT5000-D QD(P)-RJ9(03)</v>
          </cell>
          <cell r="CK1126">
            <v>19500</v>
          </cell>
          <cell r="CL1126">
            <v>15200</v>
          </cell>
          <cell r="CM1126">
            <v>-22.051282051282058</v>
          </cell>
          <cell r="CN1126">
            <v>25</v>
          </cell>
          <cell r="CO1126">
            <v>0</v>
          </cell>
          <cell r="CP1126">
            <v>0</v>
          </cell>
          <cell r="CQ1126">
            <v>10</v>
          </cell>
          <cell r="CR1126">
            <v>0</v>
          </cell>
          <cell r="CS1126">
            <v>0</v>
          </cell>
          <cell r="CT1126">
            <v>0</v>
          </cell>
          <cell r="CU1126" t="str">
            <v>50+</v>
          </cell>
          <cell r="CV1126">
            <v>0</v>
          </cell>
          <cell r="CW1126">
            <v>0</v>
          </cell>
          <cell r="CX1126" t="str">
            <v>http://ipmatika.ru/upload/iblock/0b3/e119lixyy6ofr9dbaldty6wvm6sxtq40/5000D_QD_01.jpg</v>
          </cell>
          <cell r="CY1126" t="str">
            <v>https://ipmatika.kz/products/provodnye/VT-VT5000-D-QD%28P%29-RJ9%2803%29/</v>
          </cell>
          <cell r="CZ1126" t="str">
            <v/>
          </cell>
        </row>
        <row r="1127">
          <cell r="CJ1127" t="str">
            <v>VT5000-D USB</v>
          </cell>
          <cell r="CK1127">
            <v>19930</v>
          </cell>
          <cell r="CL1127">
            <v>14210</v>
          </cell>
          <cell r="CM1127">
            <v>-28.700451580531862</v>
          </cell>
          <cell r="CN1127">
            <v>12</v>
          </cell>
          <cell r="CO1127">
            <v>10</v>
          </cell>
          <cell r="CP1127">
            <v>0</v>
          </cell>
          <cell r="CQ1127">
            <v>15</v>
          </cell>
          <cell r="CR1127">
            <v>0</v>
          </cell>
          <cell r="CS1127">
            <v>0</v>
          </cell>
          <cell r="CT1127">
            <v>0</v>
          </cell>
          <cell r="CU1127" t="str">
            <v>50+</v>
          </cell>
          <cell r="CV1127" t="str">
            <v>50+</v>
          </cell>
          <cell r="CW1127">
            <v>0</v>
          </cell>
          <cell r="CX1127" t="str">
            <v>http://ipmatika.ru/upload/iblock/310/2d95odthmtgvrtytplzppoun753n27ie/VT5000-D_000b.jpg</v>
          </cell>
          <cell r="CY1127" t="str">
            <v>https://ipmatika.kz/products/provodnye/VT5000-D_USB/</v>
          </cell>
          <cell r="CZ1127" t="str">
            <v/>
          </cell>
        </row>
        <row r="1128">
          <cell r="CJ1128" t="str">
            <v>VT6200 QD(P)-RJ9(03)</v>
          </cell>
          <cell r="CK1128">
            <v>19570</v>
          </cell>
          <cell r="CL1128">
            <v>16150</v>
          </cell>
          <cell r="CM1128">
            <v>-17.475728155339809</v>
          </cell>
          <cell r="CN1128">
            <v>13</v>
          </cell>
          <cell r="CO1128">
            <v>0</v>
          </cell>
          <cell r="CP1128">
            <v>0</v>
          </cell>
          <cell r="CQ1128">
            <v>0</v>
          </cell>
          <cell r="CR1128">
            <v>0</v>
          </cell>
          <cell r="CS1128">
            <v>0</v>
          </cell>
          <cell r="CT1128">
            <v>0</v>
          </cell>
          <cell r="CU1128" t="str">
            <v>50+</v>
          </cell>
          <cell r="CV1128">
            <v>4</v>
          </cell>
          <cell r="CW1128">
            <v>0</v>
          </cell>
          <cell r="CX1128" t="str">
            <v>http://ipmatika.ru/upload/iblock/5bb/8d1gchs2cdgf7w00kp88g9s8wmp6jchv/VT6200_USB_01.jpg</v>
          </cell>
          <cell r="CY1128" t="str">
            <v>https://ipmatika.kz/products/provodnye/VT-VT6200-QD%28P%29-RJ9%2803%29/</v>
          </cell>
          <cell r="CZ1128" t="str">
            <v/>
          </cell>
        </row>
        <row r="1129">
          <cell r="CJ1129" t="str">
            <v>VT6200 USB</v>
          </cell>
          <cell r="CK1129">
            <v>22370</v>
          </cell>
          <cell r="CL1129">
            <v>18450</v>
          </cell>
          <cell r="CM1129">
            <v>-17.523468931604825</v>
          </cell>
          <cell r="CN1129">
            <v>0</v>
          </cell>
          <cell r="CO1129">
            <v>0</v>
          </cell>
          <cell r="CP1129">
            <v>0</v>
          </cell>
          <cell r="CQ1129">
            <v>0</v>
          </cell>
          <cell r="CR1129">
            <v>0</v>
          </cell>
          <cell r="CS1129">
            <v>0</v>
          </cell>
          <cell r="CT1129">
            <v>0</v>
          </cell>
          <cell r="CU1129">
            <v>6</v>
          </cell>
          <cell r="CV1129">
            <v>0</v>
          </cell>
          <cell r="CW1129">
            <v>0</v>
          </cell>
          <cell r="CX1129" t="str">
            <v/>
          </cell>
          <cell r="CY1129" t="str">
            <v>https://ipmatika.kz/products/provodnye/VT-VT6200-USB/</v>
          </cell>
          <cell r="CZ1129" t="str">
            <v>EOL</v>
          </cell>
        </row>
        <row r="1130">
          <cell r="CJ1130" t="str">
            <v>VT6200-D QD(P)-RJ9(03)</v>
          </cell>
          <cell r="CK1130">
            <v>22370</v>
          </cell>
          <cell r="CL1130">
            <v>16470</v>
          </cell>
          <cell r="CM1130">
            <v>-26.374608851139925</v>
          </cell>
          <cell r="CN1130">
            <v>24</v>
          </cell>
          <cell r="CO1130">
            <v>0</v>
          </cell>
          <cell r="CP1130">
            <v>0</v>
          </cell>
          <cell r="CQ1130">
            <v>5</v>
          </cell>
          <cell r="CR1130">
            <v>0</v>
          </cell>
          <cell r="CS1130">
            <v>0</v>
          </cell>
          <cell r="CT1130">
            <v>0</v>
          </cell>
          <cell r="CU1130" t="str">
            <v>50+</v>
          </cell>
          <cell r="CV1130">
            <v>0</v>
          </cell>
          <cell r="CW1130" t="str">
            <v>50+</v>
          </cell>
          <cell r="CX1130" t="str">
            <v>http://ipmatika.ru/upload/iblock/0b2/bo7u1f0lk4swaqeijiuvo2jnumi82s0t/VT6200D_USB_04.jpg</v>
          </cell>
          <cell r="CY1130" t="str">
            <v>https://ipmatika.kz/products/provodnye/VT-VT6200-D-QD%28P%29-RJ9%2803%29/</v>
          </cell>
          <cell r="CZ1130" t="str">
            <v/>
          </cell>
        </row>
        <row r="1131">
          <cell r="CJ1131" t="str">
            <v>VT6200-D USB</v>
          </cell>
          <cell r="CK1131">
            <v>24440</v>
          </cell>
          <cell r="CL1131">
            <v>19100</v>
          </cell>
          <cell r="CM1131">
            <v>-21.849427168576099</v>
          </cell>
          <cell r="CN1131">
            <v>3</v>
          </cell>
          <cell r="CO1131">
            <v>0</v>
          </cell>
          <cell r="CP1131">
            <v>0</v>
          </cell>
          <cell r="CQ1131">
            <v>2</v>
          </cell>
          <cell r="CR1131">
            <v>0</v>
          </cell>
          <cell r="CS1131">
            <v>0</v>
          </cell>
          <cell r="CT1131">
            <v>0</v>
          </cell>
          <cell r="CU1131">
            <v>23</v>
          </cell>
          <cell r="CV1131">
            <v>27</v>
          </cell>
          <cell r="CW1131">
            <v>0</v>
          </cell>
          <cell r="CX1131" t="str">
            <v>http://ipmatika.ru/upload/iblock/e75/w8br8yny9s9ji73fkpzf9a7l2fjccg6k/VT6200D_USB_01.jpg</v>
          </cell>
          <cell r="CY1131" t="str">
            <v>https://ipmatika.kz/products/provodnye/VT-VT6200-D-USB/</v>
          </cell>
          <cell r="CZ1131" t="str">
            <v>Акция</v>
          </cell>
        </row>
        <row r="1132">
          <cell r="CJ1132" t="str">
            <v>VT6300 USB</v>
          </cell>
          <cell r="CK1132">
            <v>27400</v>
          </cell>
          <cell r="CL1132">
            <v>20590</v>
          </cell>
          <cell r="CM1132">
            <v>-24.854014598540147</v>
          </cell>
          <cell r="CN1132">
            <v>12</v>
          </cell>
          <cell r="CO1132">
            <v>0</v>
          </cell>
          <cell r="CP1132">
            <v>0</v>
          </cell>
          <cell r="CQ1132">
            <v>5</v>
          </cell>
          <cell r="CR1132">
            <v>0</v>
          </cell>
          <cell r="CS1132">
            <v>0</v>
          </cell>
          <cell r="CT1132">
            <v>0</v>
          </cell>
          <cell r="CU1132" t="str">
            <v>50+</v>
          </cell>
          <cell r="CV1132">
            <v>0</v>
          </cell>
          <cell r="CW1132">
            <v>0</v>
          </cell>
          <cell r="CX1132" t="str">
            <v>http://ipmatika.ru/upload/iblock/f55/r0krkwf3pkk71p3fjpicisitpayfgue0/VT6300_01.jpg</v>
          </cell>
          <cell r="CY1132" t="str">
            <v>https://ipmatika.kz/products/provodnye/VT6300/</v>
          </cell>
          <cell r="CZ1132" t="str">
            <v/>
          </cell>
        </row>
        <row r="1133">
          <cell r="CJ1133" t="str">
            <v>VT6300-D USB</v>
          </cell>
          <cell r="CK1133">
            <v>26850</v>
          </cell>
          <cell r="CL1133">
            <v>18860</v>
          </cell>
          <cell r="CM1133">
            <v>-29.757914338919932</v>
          </cell>
          <cell r="CN1133" t="str">
            <v>50+</v>
          </cell>
          <cell r="CO1133">
            <v>0</v>
          </cell>
          <cell r="CP1133">
            <v>0</v>
          </cell>
          <cell r="CQ1133">
            <v>10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 t="str">
            <v>http://ipmatika.ru/upload/iblock/ed7/2si7d12nzmk00joxthvb75cm48w0eig3/6300D_USB_01.jpg</v>
          </cell>
          <cell r="CY1133" t="str">
            <v>https://ipmatika.kz/products/provodnye/VT6300-D/</v>
          </cell>
          <cell r="CZ1133" t="str">
            <v/>
          </cell>
        </row>
        <row r="1134">
          <cell r="CJ1134" t="str">
            <v>X140 USB</v>
          </cell>
          <cell r="CK1134">
            <v>36910</v>
          </cell>
          <cell r="CL1134">
            <v>26770</v>
          </cell>
          <cell r="CM1134">
            <v>-27.472229748035758</v>
          </cell>
          <cell r="CN1134">
            <v>0</v>
          </cell>
          <cell r="CO1134">
            <v>0</v>
          </cell>
          <cell r="CP1134">
            <v>0</v>
          </cell>
          <cell r="CQ1134">
            <v>0</v>
          </cell>
          <cell r="CR1134">
            <v>0</v>
          </cell>
          <cell r="CS1134">
            <v>0</v>
          </cell>
          <cell r="CT1134">
            <v>0</v>
          </cell>
          <cell r="CU1134">
            <v>0</v>
          </cell>
          <cell r="CV1134">
            <v>0</v>
          </cell>
          <cell r="CW1134">
            <v>0</v>
          </cell>
          <cell r="CX1134" t="str">
            <v/>
          </cell>
          <cell r="CY1134" t="str">
            <v>https://ipmatika.kz/products/provodnye/vt_x140/</v>
          </cell>
          <cell r="CZ1134" t="str">
            <v>Под заказ</v>
          </cell>
        </row>
        <row r="1135">
          <cell r="CJ1135" t="str">
            <v>X140-D USB</v>
          </cell>
          <cell r="CK1135">
            <v>44740</v>
          </cell>
          <cell r="CL1135">
            <v>33140</v>
          </cell>
          <cell r="CM1135">
            <v>-25.927581582476535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 t="str">
            <v>50+</v>
          </cell>
          <cell r="CV1135">
            <v>0</v>
          </cell>
          <cell r="CW1135">
            <v>0</v>
          </cell>
          <cell r="CX1135" t="str">
            <v/>
          </cell>
          <cell r="CY1135" t="str">
            <v>https://ipmatika.kz/products/provodnye/vt_x140_d/</v>
          </cell>
          <cell r="CZ1135" t="str">
            <v>NEW</v>
          </cell>
        </row>
        <row r="1136">
          <cell r="CJ1136" t="str">
            <v>X208-D</v>
          </cell>
          <cell r="CK1136">
            <v>42350</v>
          </cell>
          <cell r="CL1136">
            <v>34940</v>
          </cell>
          <cell r="CM1136">
            <v>-17.497048406139314</v>
          </cell>
          <cell r="CN1136">
            <v>0</v>
          </cell>
          <cell r="CO1136">
            <v>0</v>
          </cell>
          <cell r="CP1136">
            <v>0</v>
          </cell>
          <cell r="CQ1136">
            <v>0</v>
          </cell>
          <cell r="CR1136">
            <v>0</v>
          </cell>
          <cell r="CS1136">
            <v>0</v>
          </cell>
          <cell r="CT1136">
            <v>0</v>
          </cell>
          <cell r="CU1136" t="str">
            <v>50+</v>
          </cell>
          <cell r="CV1136">
            <v>15</v>
          </cell>
          <cell r="CW1136">
            <v>0</v>
          </cell>
          <cell r="CX1136" t="str">
            <v/>
          </cell>
          <cell r="CY1136" t="str">
            <v>https://ipmatika.kz/products/provodnye/X208-D/</v>
          </cell>
          <cell r="CZ1136" t="str">
            <v/>
          </cell>
        </row>
        <row r="1137">
          <cell r="CJ1137" t="str">
            <v>X208</v>
          </cell>
          <cell r="CK1137">
            <v>36300</v>
          </cell>
          <cell r="CL1137">
            <v>29950</v>
          </cell>
          <cell r="CM1137">
            <v>-17.493112947658403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 t="str">
            <v/>
          </cell>
          <cell r="CY1137" t="str">
            <v>https://ipmatika.kz/products/provodnye/X208/</v>
          </cell>
          <cell r="CZ1137" t="str">
            <v/>
          </cell>
        </row>
        <row r="1138">
          <cell r="CJ1138" t="str">
            <v>VT6200-D QD_40_SET</v>
          </cell>
          <cell r="CK1138">
            <v>880000</v>
          </cell>
          <cell r="CL1138" t="str">
            <v/>
          </cell>
          <cell r="CM1138" t="str">
            <v/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4</v>
          </cell>
          <cell r="CV1138">
            <v>0</v>
          </cell>
          <cell r="CW1138">
            <v>0</v>
          </cell>
          <cell r="CX1138" t="str">
            <v/>
          </cell>
          <cell r="CY1138" t="str">
            <v/>
          </cell>
          <cell r="CZ1138" t="str">
            <v>EOL</v>
          </cell>
        </row>
        <row r="1139">
          <cell r="CJ1139" t="str">
            <v>Гарнитуры Yealink</v>
          </cell>
          <cell r="CK1139" t="str">
            <v/>
          </cell>
          <cell r="CL1139" t="str">
            <v/>
          </cell>
          <cell r="CM1139" t="str">
            <v/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 t="str">
            <v/>
          </cell>
          <cell r="CY1139" t="str">
            <v/>
          </cell>
          <cell r="CZ1139" t="str">
            <v/>
          </cell>
        </row>
        <row r="1140">
          <cell r="CJ1140" t="str">
            <v>Bluetooth-гарнитуры</v>
          </cell>
          <cell r="CK1140" t="str">
            <v/>
          </cell>
          <cell r="CL1140" t="str">
            <v/>
          </cell>
          <cell r="CM1140" t="str">
            <v/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 t="str">
            <v/>
          </cell>
          <cell r="CY1140" t="str">
            <v/>
          </cell>
          <cell r="CZ1140" t="str">
            <v/>
          </cell>
        </row>
        <row r="1141">
          <cell r="CJ1141" t="str">
            <v>BH70 Dual UC USB-A</v>
          </cell>
          <cell r="CK1141">
            <v>96900</v>
          </cell>
          <cell r="CL1141" t="str">
            <v/>
          </cell>
          <cell r="CM1141" t="str">
            <v/>
          </cell>
          <cell r="CN1141">
            <v>0</v>
          </cell>
          <cell r="CO1141">
            <v>0</v>
          </cell>
          <cell r="CP1141">
            <v>0</v>
          </cell>
          <cell r="CQ1141">
            <v>0</v>
          </cell>
          <cell r="CR1141">
            <v>0</v>
          </cell>
          <cell r="CS1141">
            <v>0</v>
          </cell>
          <cell r="CT1141">
            <v>0</v>
          </cell>
          <cell r="CU1141">
            <v>0</v>
          </cell>
          <cell r="CV1141">
            <v>0</v>
          </cell>
          <cell r="CW1141">
            <v>0</v>
          </cell>
          <cell r="CX1141" t="str">
            <v>http://ipmatika.ru/upload/iblock/3da/311dwl6p2e3qtej7xbojpzecpjgggznz/BH70-3.png</v>
          </cell>
          <cell r="CY1141" t="str">
            <v>https://ipmatika.kz/products/besprovodnye-bluetooth/yealink-bh70-dual-uc-usb-a/</v>
          </cell>
          <cell r="CZ1141" t="str">
            <v>EOL</v>
          </cell>
        </row>
        <row r="1142">
          <cell r="CJ1142" t="str">
            <v>BH70 Dual UC USB-C/A</v>
          </cell>
          <cell r="CK1142">
            <v>96900</v>
          </cell>
          <cell r="CL1142">
            <v>71710</v>
          </cell>
          <cell r="CM1142">
            <v>-25.99587203302373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 t="str">
            <v>http://ipmatika.ru/upload/iblock/040/jgfa21yz8z1dre8spdp92ueg47yexn0h/BH70dual02.jpg</v>
          </cell>
          <cell r="CY1142" t="str">
            <v>https://ipmatika.kz/products/besprovodnye-bluetooth/yealink-bh70-dual-uc-usb-c-a</v>
          </cell>
          <cell r="CZ1142" t="str">
            <v>NEW</v>
          </cell>
        </row>
        <row r="1143">
          <cell r="CJ1143" t="str">
            <v>BH70 Mono UC USB-A</v>
          </cell>
          <cell r="CK1143">
            <v>81760</v>
          </cell>
          <cell r="CL1143" t="str">
            <v/>
          </cell>
          <cell r="CM1143" t="str">
            <v/>
          </cell>
          <cell r="CN1143">
            <v>0</v>
          </cell>
          <cell r="CO1143">
            <v>0</v>
          </cell>
          <cell r="CP1143">
            <v>0</v>
          </cell>
          <cell r="CQ1143">
            <v>0</v>
          </cell>
          <cell r="CR1143">
            <v>0</v>
          </cell>
          <cell r="CS1143">
            <v>0</v>
          </cell>
          <cell r="CT1143">
            <v>0</v>
          </cell>
          <cell r="CU1143">
            <v>0</v>
          </cell>
          <cell r="CV1143">
            <v>0</v>
          </cell>
          <cell r="CW1143">
            <v>0</v>
          </cell>
          <cell r="CX1143" t="str">
            <v>http://ipmatika.ru/upload/iblock/ce5/c3s036or0boa789rgvy3duxa1j0byamv/BH70mono_01.jpg</v>
          </cell>
          <cell r="CY1143" t="str">
            <v>https://ipmatika.kz/products/besprovodnye-bluetooth/yealink-bh70-mono-uc-usb-a/</v>
          </cell>
          <cell r="CZ1143" t="str">
            <v>EOL</v>
          </cell>
        </row>
        <row r="1144">
          <cell r="CJ1144" t="str">
            <v>BH70 Mono UC USB-C/A</v>
          </cell>
          <cell r="CK1144">
            <v>81760</v>
          </cell>
          <cell r="CL1144">
            <v>60500</v>
          </cell>
          <cell r="CM1144">
            <v>-26.00293542074364</v>
          </cell>
          <cell r="CN1144">
            <v>0</v>
          </cell>
          <cell r="CO1144">
            <v>0</v>
          </cell>
          <cell r="CP1144">
            <v>0</v>
          </cell>
          <cell r="CQ1144">
            <v>0</v>
          </cell>
          <cell r="CR1144">
            <v>0</v>
          </cell>
          <cell r="CS1144">
            <v>0</v>
          </cell>
          <cell r="CT1144">
            <v>0</v>
          </cell>
          <cell r="CU1144">
            <v>0</v>
          </cell>
          <cell r="CV1144">
            <v>0</v>
          </cell>
          <cell r="CW1144">
            <v>50</v>
          </cell>
          <cell r="CX1144" t="str">
            <v>http://ipmatika.ru/upload/iblock/fac/5x7zbfgdcv2d49ng37429upt9rmitrtx/BH70mono_01.jpg</v>
          </cell>
          <cell r="CY1144" t="str">
            <v>https://ipmatika.kz/products/besprovodnye-bluetooth/yealink-bh70-mono-uc-usb-c-a</v>
          </cell>
          <cell r="CZ1144" t="str">
            <v>NEW</v>
          </cell>
        </row>
        <row r="1145">
          <cell r="CJ1145" t="str">
            <v>BH71 Pro USB-C/A</v>
          </cell>
          <cell r="CK1145">
            <v>98420</v>
          </cell>
          <cell r="CL1145">
            <v>72830</v>
          </cell>
          <cell r="CM1145">
            <v>-26.000812842918108</v>
          </cell>
          <cell r="CN1145">
            <v>0</v>
          </cell>
          <cell r="CO1145">
            <v>0</v>
          </cell>
          <cell r="CP1145">
            <v>0</v>
          </cell>
          <cell r="CQ1145">
            <v>0</v>
          </cell>
          <cell r="CR1145">
            <v>0</v>
          </cell>
          <cell r="CS1145">
            <v>0</v>
          </cell>
          <cell r="CT1145">
            <v>0</v>
          </cell>
          <cell r="CU1145" t="str">
            <v>50+</v>
          </cell>
          <cell r="CV1145">
            <v>3</v>
          </cell>
          <cell r="CW1145">
            <v>0</v>
          </cell>
          <cell r="CX1145" t="str">
            <v>http://ipmatika.ru/upload/iblock/495/hu10v9jrlrr60uz6psbryzdyvkkwsqg8/BH71Pro_02_new.jpg</v>
          </cell>
          <cell r="CY1145" t="str">
            <v>https://ipmatika.kz/products/besprovodnye-bluetooth/yealink-bh71-pro-usb-ca/</v>
          </cell>
          <cell r="CZ1145" t="str">
            <v>NEW</v>
          </cell>
        </row>
        <row r="1146">
          <cell r="CJ1146" t="str">
            <v>BH71 Workstation Pro</v>
          </cell>
          <cell r="CK1146">
            <v>242250</v>
          </cell>
          <cell r="CL1146">
            <v>179270</v>
          </cell>
          <cell r="CM1146">
            <v>-25.997936016511872</v>
          </cell>
          <cell r="CN1146">
            <v>0</v>
          </cell>
          <cell r="CO1146">
            <v>0</v>
          </cell>
          <cell r="CP1146">
            <v>0</v>
          </cell>
          <cell r="CQ1146">
            <v>0</v>
          </cell>
          <cell r="CR1146">
            <v>0</v>
          </cell>
          <cell r="CS1146">
            <v>0</v>
          </cell>
          <cell r="CT1146">
            <v>0</v>
          </cell>
          <cell r="CU1146">
            <v>0</v>
          </cell>
          <cell r="CV1146">
            <v>0</v>
          </cell>
          <cell r="CW1146">
            <v>0</v>
          </cell>
          <cell r="CX1146" t="str">
            <v>http://ipmatika.ru/upload/iblock/a74/vel0av4nzdjsg783kh6icc6oqicecfgb/13.png</v>
          </cell>
          <cell r="CY1146" t="str">
            <v>https://ipmatika.kz/products/besprovodnye-bluetooth/yealink-bh71-workstation-pro/</v>
          </cell>
          <cell r="CZ1146" t="str">
            <v>Под заказ</v>
          </cell>
        </row>
        <row r="1147">
          <cell r="CJ1147" t="str">
            <v>BH71 Workstation</v>
          </cell>
          <cell r="CK1147">
            <v>189260</v>
          </cell>
          <cell r="CL1147">
            <v>140050</v>
          </cell>
          <cell r="CM1147">
            <v>-26.001268096798057</v>
          </cell>
          <cell r="CN1147">
            <v>0</v>
          </cell>
          <cell r="CO1147">
            <v>0</v>
          </cell>
          <cell r="CP1147">
            <v>0</v>
          </cell>
          <cell r="CQ1147">
            <v>0</v>
          </cell>
          <cell r="CR1147">
            <v>0</v>
          </cell>
          <cell r="CS1147">
            <v>0</v>
          </cell>
          <cell r="CT1147">
            <v>0</v>
          </cell>
          <cell r="CU1147">
            <v>0</v>
          </cell>
          <cell r="CV1147">
            <v>0</v>
          </cell>
          <cell r="CW1147">
            <v>0</v>
          </cell>
          <cell r="CX1147" t="str">
            <v>http://ipmatika.ru/upload/iblock/dc2/s945e9r9cnytt6o0bcrt9i53fquq4seb/7.png</v>
          </cell>
          <cell r="CY1147" t="str">
            <v>https://ipmatika.kz/products/besprovodnye-bluetooth/yealink-bh71-workstation/</v>
          </cell>
          <cell r="CZ1147" t="str">
            <v>Под заказ</v>
          </cell>
        </row>
        <row r="1148">
          <cell r="CJ1148" t="str">
            <v>BH71</v>
          </cell>
          <cell r="CK1148">
            <v>63590</v>
          </cell>
          <cell r="CL1148">
            <v>47060</v>
          </cell>
          <cell r="CM1148">
            <v>-25.994653247365932</v>
          </cell>
          <cell r="CN1148">
            <v>0</v>
          </cell>
          <cell r="CO1148">
            <v>0</v>
          </cell>
          <cell r="CP1148">
            <v>0</v>
          </cell>
          <cell r="CQ1148">
            <v>0</v>
          </cell>
          <cell r="CR1148">
            <v>0</v>
          </cell>
          <cell r="CS1148">
            <v>0</v>
          </cell>
          <cell r="CT1148">
            <v>0</v>
          </cell>
          <cell r="CU1148">
            <v>7</v>
          </cell>
          <cell r="CV1148">
            <v>0</v>
          </cell>
          <cell r="CW1148">
            <v>0</v>
          </cell>
          <cell r="CX1148" t="str">
            <v>http://ipmatika.ru/upload/iblock/6f6/1okvq3wjhby7bekplf1epemfjppsmg6t/BH71_01.jpg</v>
          </cell>
          <cell r="CY1148" t="str">
            <v>https://ipmatika.kz/products/besprovodnye-bluetooth/yealink-bh71/</v>
          </cell>
          <cell r="CZ1148" t="str">
            <v>EOL</v>
          </cell>
        </row>
        <row r="1149">
          <cell r="CJ1149" t="str">
            <v>BH72 Lite UC Black USB-C</v>
          </cell>
          <cell r="CK1149">
            <v>96900</v>
          </cell>
          <cell r="CL1149">
            <v>71710</v>
          </cell>
          <cell r="CM1149">
            <v>-25.99587203302373</v>
          </cell>
          <cell r="CN1149">
            <v>0</v>
          </cell>
          <cell r="CO1149">
            <v>0</v>
          </cell>
          <cell r="CP1149">
            <v>0</v>
          </cell>
          <cell r="CQ1149">
            <v>0</v>
          </cell>
          <cell r="CR1149">
            <v>0</v>
          </cell>
          <cell r="CS1149">
            <v>0</v>
          </cell>
          <cell r="CT1149">
            <v>0</v>
          </cell>
          <cell r="CU1149">
            <v>40</v>
          </cell>
          <cell r="CV1149">
            <v>15</v>
          </cell>
          <cell r="CW1149">
            <v>0</v>
          </cell>
          <cell r="CX1149" t="str">
            <v/>
          </cell>
          <cell r="CY1149" t="str">
            <v>https://ipmatika.kz/products/besprovodnye-bluetooth/yealink-bh72-lite-uc-black-usb/</v>
          </cell>
          <cell r="CZ1149" t="str">
            <v/>
          </cell>
        </row>
        <row r="1150">
          <cell r="CJ1150" t="str">
            <v>BH74 UC USB-C/A</v>
          </cell>
          <cell r="CK1150">
            <v>136270</v>
          </cell>
          <cell r="CL1150">
            <v>100840</v>
          </cell>
          <cell r="CM1150">
            <v>-25.999853232553022</v>
          </cell>
          <cell r="CN1150">
            <v>0</v>
          </cell>
          <cell r="CO1150">
            <v>0</v>
          </cell>
          <cell r="CP1150">
            <v>0</v>
          </cell>
          <cell r="CQ1150">
            <v>0</v>
          </cell>
          <cell r="CR1150">
            <v>0</v>
          </cell>
          <cell r="CS1150">
            <v>0</v>
          </cell>
          <cell r="CT1150">
            <v>0</v>
          </cell>
          <cell r="CU1150" t="str">
            <v>50+</v>
          </cell>
          <cell r="CV1150">
            <v>0</v>
          </cell>
          <cell r="CW1150">
            <v>0</v>
          </cell>
          <cell r="CX1150" t="str">
            <v>http://ipmatika.ru/upload/iblock/bdc/eoc2zr2q0zo0jorttiukobpqlsvrt5xg/BH74.png</v>
          </cell>
          <cell r="CY1150" t="str">
            <v>https://ipmatika.kz/products/besprovodnye-bluetooth/yealink-bh74-uc-usb-ca/</v>
          </cell>
          <cell r="CZ1150" t="str">
            <v>NEW</v>
          </cell>
        </row>
        <row r="1151">
          <cell r="CJ1151" t="str">
            <v>BH74 with Stand UC USB-C/A</v>
          </cell>
          <cell r="CK1151">
            <v>143840</v>
          </cell>
          <cell r="CL1151">
            <v>106440</v>
          </cell>
          <cell r="CM1151">
            <v>-26.001112347052285</v>
          </cell>
          <cell r="CN1151">
            <v>0</v>
          </cell>
          <cell r="CO1151">
            <v>0</v>
          </cell>
          <cell r="CP1151">
            <v>0</v>
          </cell>
          <cell r="CQ1151">
            <v>0</v>
          </cell>
          <cell r="CR1151">
            <v>0</v>
          </cell>
          <cell r="CS1151">
            <v>0</v>
          </cell>
          <cell r="CT1151">
            <v>0</v>
          </cell>
          <cell r="CU1151">
            <v>50</v>
          </cell>
          <cell r="CV1151">
            <v>0</v>
          </cell>
          <cell r="CW1151">
            <v>0</v>
          </cell>
          <cell r="CX1151" t="str">
            <v>http://ipmatika.ru/upload/iblock/e6f/esf4ipvxp40x344q33uj6auqov5b0bx3/BH74_Stand.png</v>
          </cell>
          <cell r="CY1151" t="str">
            <v>https://ipmatika.kz/products/besprovodnye-bluetooth/yealink-bh74-with-stand-uc-usb-ca/</v>
          </cell>
          <cell r="CZ1151" t="str">
            <v>NEW</v>
          </cell>
        </row>
        <row r="1152">
          <cell r="CJ1152" t="str">
            <v>BH76 Plus UC Black USB-A</v>
          </cell>
          <cell r="CK1152">
            <v>151410</v>
          </cell>
          <cell r="CL1152">
            <v>112040</v>
          </cell>
          <cell r="CM1152">
            <v>-26.002245558417542</v>
          </cell>
          <cell r="CN1152">
            <v>0</v>
          </cell>
          <cell r="CO1152">
            <v>0</v>
          </cell>
          <cell r="CP1152">
            <v>0</v>
          </cell>
          <cell r="CQ1152">
            <v>0</v>
          </cell>
          <cell r="CR1152">
            <v>0</v>
          </cell>
          <cell r="CS1152">
            <v>0</v>
          </cell>
          <cell r="CT1152">
            <v>0</v>
          </cell>
          <cell r="CU1152" t="str">
            <v>50+</v>
          </cell>
          <cell r="CV1152">
            <v>0</v>
          </cell>
          <cell r="CW1152">
            <v>0</v>
          </cell>
          <cell r="CX1152" t="str">
            <v>http://ipmatika.ru/upload/iblock/277/7f1on7aitu0e2s3exb2z1lj8ba22txu2/BH76Plus_01.jpg</v>
          </cell>
          <cell r="CY1152" t="str">
            <v>https://ipmatika.kz/products/besprovodnye-bluetooth/yealink-bh76-plus-uc-black-usb-a/</v>
          </cell>
          <cell r="CZ1152" t="str">
            <v/>
          </cell>
        </row>
        <row r="1153">
          <cell r="CJ1153" t="str">
            <v>BH76 UC Black USB-A</v>
          </cell>
          <cell r="CK1153">
            <v>136270</v>
          </cell>
          <cell r="CL1153">
            <v>100840</v>
          </cell>
          <cell r="CM1153">
            <v>-25.999853232553022</v>
          </cell>
          <cell r="CN1153">
            <v>0</v>
          </cell>
          <cell r="CO1153">
            <v>0</v>
          </cell>
          <cell r="CP1153">
            <v>0</v>
          </cell>
          <cell r="CQ1153">
            <v>0</v>
          </cell>
          <cell r="CR1153">
            <v>0</v>
          </cell>
          <cell r="CS1153">
            <v>0</v>
          </cell>
          <cell r="CT1153">
            <v>0</v>
          </cell>
          <cell r="CU1153" t="str">
            <v>50+</v>
          </cell>
          <cell r="CV1153">
            <v>41</v>
          </cell>
          <cell r="CW1153">
            <v>0</v>
          </cell>
          <cell r="CX1153" t="str">
            <v>http://ipmatika.ru/upload/iblock/842/BH76-01.jpg</v>
          </cell>
          <cell r="CY1153" t="str">
            <v>https://ipmatika.kz/products/besprovodnye-bluetooth/yealink-bh76-uc-black-usb/</v>
          </cell>
          <cell r="CZ1153" t="str">
            <v>EOL</v>
          </cell>
        </row>
        <row r="1154">
          <cell r="CJ1154" t="str">
            <v>BH76 with Charging Stand UC Black USB-A</v>
          </cell>
          <cell r="CK1154">
            <v>158980</v>
          </cell>
          <cell r="CL1154">
            <v>117650</v>
          </cell>
          <cell r="CM1154">
            <v>-25.996980752295883</v>
          </cell>
          <cell r="CN1154">
            <v>0</v>
          </cell>
          <cell r="CO1154">
            <v>0</v>
          </cell>
          <cell r="CP1154">
            <v>0</v>
          </cell>
          <cell r="CQ1154">
            <v>0</v>
          </cell>
          <cell r="CR1154">
            <v>0</v>
          </cell>
          <cell r="CS1154">
            <v>0</v>
          </cell>
          <cell r="CT1154">
            <v>0</v>
          </cell>
          <cell r="CU1154">
            <v>45</v>
          </cell>
          <cell r="CV1154">
            <v>0</v>
          </cell>
          <cell r="CW1154">
            <v>0</v>
          </cell>
          <cell r="CX1154" t="str">
            <v>http://ipmatika.ru/upload/iblock/f20/BH76_01.jpg</v>
          </cell>
          <cell r="CY1154" t="str">
            <v>https://ipmatika.kz/products/besprovodnye-bluetooth/yealink-bh76-with-charging-stand-uc-black-usb/</v>
          </cell>
          <cell r="CZ1154" t="str">
            <v/>
          </cell>
        </row>
        <row r="1155">
          <cell r="CJ1155" t="str">
            <v>DECT-гарнитуры</v>
          </cell>
          <cell r="CK1155" t="str">
            <v/>
          </cell>
          <cell r="CL1155" t="str">
            <v/>
          </cell>
          <cell r="CM1155" t="str">
            <v/>
          </cell>
          <cell r="CN1155">
            <v>0</v>
          </cell>
          <cell r="CO1155">
            <v>0</v>
          </cell>
          <cell r="CP1155">
            <v>0</v>
          </cell>
          <cell r="CQ1155">
            <v>0</v>
          </cell>
          <cell r="CR1155">
            <v>0</v>
          </cell>
          <cell r="CS1155">
            <v>0</v>
          </cell>
          <cell r="CT1155">
            <v>0</v>
          </cell>
          <cell r="CU1155">
            <v>0</v>
          </cell>
          <cell r="CV1155">
            <v>0</v>
          </cell>
          <cell r="CW1155">
            <v>0</v>
          </cell>
          <cell r="CX1155" t="str">
            <v/>
          </cell>
          <cell r="CY1155" t="str">
            <v/>
          </cell>
          <cell r="CZ1155" t="str">
            <v/>
          </cell>
        </row>
        <row r="1156">
          <cell r="CJ1156" t="str">
            <v>WH62 Dual Portable UC</v>
          </cell>
          <cell r="CK1156">
            <v>131730</v>
          </cell>
          <cell r="CL1156">
            <v>97480</v>
          </cell>
          <cell r="CM1156">
            <v>-26.000151825704094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1</v>
          </cell>
          <cell r="CW1156">
            <v>0</v>
          </cell>
          <cell r="CX1156" t="str">
            <v>http://ipmatika.ru/upload/iblock/6a6/l6l2zk47egix5w4pkljlm2bwys0ze5ly/WH62-Portable-Dual-Teams-01.jpg</v>
          </cell>
          <cell r="CY1156" t="str">
            <v>https://ipmatika.kz/products/besprovodnye-garnitury/yealink-wh62-dual-portable-uc/</v>
          </cell>
          <cell r="CZ1156" t="str">
            <v>EOL</v>
          </cell>
        </row>
        <row r="1157">
          <cell r="CJ1157" t="str">
            <v>WH62 Dual UC</v>
          </cell>
          <cell r="CK1157">
            <v>146870</v>
          </cell>
          <cell r="CL1157">
            <v>108680</v>
          </cell>
          <cell r="CM1157">
            <v>-26.002587322121599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 t="str">
            <v>http://ipmatika.ru/upload/iblock/64f/xvmbu9u08lefx2elo6rvgi8kia193xwe/1.jpg</v>
          </cell>
          <cell r="CY1157" t="str">
            <v>https://www.ipmatika.kz/products/besprovodnye-garnitury/yealink-wh62-dual-uc/</v>
          </cell>
          <cell r="CZ1157" t="str">
            <v>EOL</v>
          </cell>
        </row>
        <row r="1158">
          <cell r="CJ1158" t="str">
            <v>WH62 Mono UC</v>
          </cell>
          <cell r="CK1158">
            <v>128690</v>
          </cell>
          <cell r="CL1158">
            <v>95240</v>
          </cell>
          <cell r="CM1158">
            <v>-25.9926956251457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 t="str">
            <v>http://ipmatika.ru/upload/iblock/415/cjrn0pg0b3s0s0ukaoy3t0xrmqyqxwyw/WH62_Mono_UC_1.png</v>
          </cell>
          <cell r="CY1158" t="str">
            <v>https://www.ipmatika.kz/products/besprovodnye-garnitury/yealink-wh62-mono-uc/</v>
          </cell>
          <cell r="CZ1158" t="str">
            <v>EOL</v>
          </cell>
        </row>
        <row r="1159">
          <cell r="CJ1159" t="str">
            <v>WH63 UC</v>
          </cell>
          <cell r="CK1159">
            <v>125670</v>
          </cell>
          <cell r="CL1159">
            <v>92990</v>
          </cell>
          <cell r="CM1159">
            <v>-26.004615262194633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 t="str">
            <v>http://ipmatika.ru/upload/iblock/2c1/Yealink%20WH63%20UC.jpg</v>
          </cell>
          <cell r="CY1159" t="str">
            <v>https://www.ipmatika.kz/products/besprovodnye-garnitury/yealink-wh63-uc/</v>
          </cell>
          <cell r="CZ1159" t="str">
            <v>EOL</v>
          </cell>
        </row>
        <row r="1160">
          <cell r="CJ1160" t="str">
            <v>WH64 Dual UC</v>
          </cell>
          <cell r="CK1160">
            <v>158980</v>
          </cell>
          <cell r="CL1160">
            <v>117650</v>
          </cell>
          <cell r="CM1160">
            <v>-25.996980752295883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1</v>
          </cell>
          <cell r="CW1160" t="str">
            <v>50+</v>
          </cell>
          <cell r="CX1160" t="str">
            <v>http://ipmatika.ru/upload/iblock/bc4/dggq2yxoa9ig3ul10q7zqcawwtifrywr/WH64%20%285%29.jpg</v>
          </cell>
          <cell r="CY1160" t="str">
            <v>https://ipmatika.kz/products/besprovodnye-garnitury/yealink-wh64-dual-uc/</v>
          </cell>
          <cell r="CZ1160" t="str">
            <v>NEW</v>
          </cell>
        </row>
        <row r="1161">
          <cell r="CJ1161" t="str">
            <v>WH64 Hybrid Dual UC</v>
          </cell>
          <cell r="CK1161">
            <v>121130</v>
          </cell>
          <cell r="CL1161">
            <v>89630</v>
          </cell>
          <cell r="CM1161">
            <v>-26.005118467761903</v>
          </cell>
          <cell r="CN1161">
            <v>0</v>
          </cell>
          <cell r="CO1161">
            <v>0</v>
          </cell>
          <cell r="CP1161">
            <v>0</v>
          </cell>
          <cell r="CQ1161">
            <v>0</v>
          </cell>
          <cell r="CR1161">
            <v>0</v>
          </cell>
          <cell r="CS1161">
            <v>0</v>
          </cell>
          <cell r="CT1161">
            <v>0</v>
          </cell>
          <cell r="CU1161">
            <v>0</v>
          </cell>
          <cell r="CV1161">
            <v>0</v>
          </cell>
          <cell r="CW1161">
            <v>0</v>
          </cell>
          <cell r="CX1161" t="str">
            <v>http://ipmatika.ru/upload/iblock/cb1/wkj9t6uj124220u6jn3l31d3ex7aldtj/WH64_Hybrid_Dual_UC-1.png</v>
          </cell>
          <cell r="CY1161" t="str">
            <v>https://www.ipmatika.kz/products/besprovodnye-garnitury/yealink-wh64-hybrid-dual-uc/</v>
          </cell>
          <cell r="CZ1161" t="str">
            <v>NEW. Под заказ</v>
          </cell>
        </row>
        <row r="1162">
          <cell r="CJ1162" t="str">
            <v>WH64 Hybrid Mono UC</v>
          </cell>
          <cell r="CK1162">
            <v>102950</v>
          </cell>
          <cell r="CL1162">
            <v>76190</v>
          </cell>
          <cell r="CM1162">
            <v>-25.993200582807191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 t="str">
            <v>http://ipmatika.ru/upload/iblock/d7a/mbp5ggillapu968zglrelu2u36ip03c4/WH64_Hybrid_Mono_UC-1.png</v>
          </cell>
          <cell r="CY1162" t="str">
            <v>https://www.ipmatika.kz/products/besprovodnye-garnitury/yealink-wh64-hybrid-mono-uc/</v>
          </cell>
          <cell r="CZ1162" t="str">
            <v>NEW. Под заказ</v>
          </cell>
        </row>
        <row r="1163">
          <cell r="CJ1163" t="str">
            <v>WH64 Mono UC</v>
          </cell>
          <cell r="CK1163">
            <v>139290</v>
          </cell>
          <cell r="CL1163">
            <v>103080</v>
          </cell>
          <cell r="CM1163">
            <v>-25.996123196209354</v>
          </cell>
          <cell r="CN1163">
            <v>0</v>
          </cell>
          <cell r="CO1163">
            <v>0</v>
          </cell>
          <cell r="CP1163">
            <v>0</v>
          </cell>
          <cell r="CQ1163">
            <v>0</v>
          </cell>
          <cell r="CR1163">
            <v>0</v>
          </cell>
          <cell r="CS1163">
            <v>0</v>
          </cell>
          <cell r="CT1163">
            <v>0</v>
          </cell>
          <cell r="CU1163">
            <v>0</v>
          </cell>
          <cell r="CV1163">
            <v>0</v>
          </cell>
          <cell r="CW1163">
            <v>0</v>
          </cell>
          <cell r="CX1163" t="str">
            <v>http://ipmatika.ru/upload/iblock/ef4/3zj0l2sywqbo4xv900o34k6gjqlsb7yj/WH64%20mono.jpg</v>
          </cell>
          <cell r="CY1163" t="str">
            <v>https://ipmatika.kz/products/besprovodnye-garnitury/yealink-wh64-mono-uc/</v>
          </cell>
          <cell r="CZ1163" t="str">
            <v>NEW. Под заказ</v>
          </cell>
        </row>
        <row r="1164">
          <cell r="CJ1164" t="str">
            <v>WH66 Dual Teams</v>
          </cell>
          <cell r="CK1164">
            <v>242250</v>
          </cell>
          <cell r="CL1164">
            <v>179270</v>
          </cell>
          <cell r="CM1164">
            <v>-25.997936016511872</v>
          </cell>
          <cell r="CN1164">
            <v>0</v>
          </cell>
          <cell r="CO1164">
            <v>0</v>
          </cell>
          <cell r="CP1164">
            <v>0</v>
          </cell>
          <cell r="CQ1164">
            <v>0</v>
          </cell>
          <cell r="CR1164">
            <v>0</v>
          </cell>
          <cell r="CS1164">
            <v>0</v>
          </cell>
          <cell r="CT1164">
            <v>0</v>
          </cell>
          <cell r="CU1164">
            <v>0</v>
          </cell>
          <cell r="CV1164">
            <v>0</v>
          </cell>
          <cell r="CW1164">
            <v>0</v>
          </cell>
          <cell r="CX1164" t="str">
            <v/>
          </cell>
          <cell r="CY1164" t="str">
            <v>https://www.ipmatika.kz/products/besprovodnye-garnitury/yealink-wh66-dual-teams/</v>
          </cell>
          <cell r="CZ1164" t="str">
            <v>EOL</v>
          </cell>
        </row>
        <row r="1165">
          <cell r="CJ1165" t="str">
            <v>WH66 Dual UC</v>
          </cell>
          <cell r="CK1165">
            <v>242250</v>
          </cell>
          <cell r="CL1165">
            <v>128600</v>
          </cell>
          <cell r="CM1165">
            <v>-46.914344685242519</v>
          </cell>
          <cell r="CN1165">
            <v>1</v>
          </cell>
          <cell r="CO1165">
            <v>0</v>
          </cell>
          <cell r="CP1165">
            <v>0</v>
          </cell>
          <cell r="CQ1165">
            <v>0</v>
          </cell>
          <cell r="CR1165">
            <v>0</v>
          </cell>
          <cell r="CS1165">
            <v>0</v>
          </cell>
          <cell r="CT1165">
            <v>0</v>
          </cell>
          <cell r="CU1165">
            <v>0</v>
          </cell>
          <cell r="CV1165">
            <v>0</v>
          </cell>
          <cell r="CW1165">
            <v>0</v>
          </cell>
          <cell r="CX1165" t="str">
            <v>http://ipmatika.ru/upload/iblock/34e/1iy78j7wo2x18qkq116dsc04r3hvj934/WH66_base_charging_Dual_UC.png</v>
          </cell>
          <cell r="CY1165" t="str">
            <v>https://www.ipmatika.kz/products/besprovodnye-garnitury/yealink-wh66-dual-uc/</v>
          </cell>
          <cell r="CZ1165" t="str">
            <v>EOL</v>
          </cell>
        </row>
        <row r="1166">
          <cell r="CJ1166" t="str">
            <v>WH66 Mono Teams</v>
          </cell>
          <cell r="CK1166">
            <v>224080</v>
          </cell>
          <cell r="CL1166">
            <v>165820</v>
          </cell>
          <cell r="CM1166">
            <v>-25.999642984648347</v>
          </cell>
          <cell r="CN1166">
            <v>0</v>
          </cell>
          <cell r="CO1166">
            <v>0</v>
          </cell>
          <cell r="CP1166">
            <v>0</v>
          </cell>
          <cell r="CQ1166">
            <v>0</v>
          </cell>
          <cell r="CR1166">
            <v>0</v>
          </cell>
          <cell r="CS1166">
            <v>0</v>
          </cell>
          <cell r="CT1166">
            <v>0</v>
          </cell>
          <cell r="CU1166">
            <v>48</v>
          </cell>
          <cell r="CV1166">
            <v>10</v>
          </cell>
          <cell r="CW1166">
            <v>0</v>
          </cell>
          <cell r="CX1166" t="str">
            <v>http://ipmatika.ru/upload/iblock/144/WH66-Teams-01.jpg</v>
          </cell>
          <cell r="CY1166" t="str">
            <v>https://ipmatika.kz/products/besprovodnye-garnitury/yealink-wh66-mono-teams/</v>
          </cell>
          <cell r="CZ1166" t="str">
            <v>Акция</v>
          </cell>
        </row>
        <row r="1167">
          <cell r="CJ1167" t="str">
            <v>WH66 Mono UC</v>
          </cell>
          <cell r="CK1167">
            <v>224080</v>
          </cell>
          <cell r="CL1167">
            <v>121220</v>
          </cell>
          <cell r="CM1167">
            <v>-45.903248839700105</v>
          </cell>
          <cell r="CN1167">
            <v>1</v>
          </cell>
          <cell r="CO1167">
            <v>0</v>
          </cell>
          <cell r="CP1167">
            <v>0</v>
          </cell>
          <cell r="CQ1167">
            <v>1</v>
          </cell>
          <cell r="CR1167">
            <v>0</v>
          </cell>
          <cell r="CS1167">
            <v>0</v>
          </cell>
          <cell r="CT1167">
            <v>0</v>
          </cell>
          <cell r="CU1167">
            <v>3</v>
          </cell>
          <cell r="CV1167">
            <v>0</v>
          </cell>
          <cell r="CW1167">
            <v>0</v>
          </cell>
          <cell r="CX1167" t="str">
            <v>http://ipmatika.ru/upload/iblock/26d/mx3c6k0pkua3h6ne7kqzbf1x19273op3/WH66_base_charging_Mono_UC.png</v>
          </cell>
          <cell r="CY1167" t="str">
            <v>https://www.ipmatika.kz/products/besprovodnye-garnitury/yealink-wh66-mono-uc/</v>
          </cell>
          <cell r="CZ1167" t="str">
            <v>Акция</v>
          </cell>
        </row>
        <row r="1168">
          <cell r="CJ1168" t="str">
            <v>WH67 Teams</v>
          </cell>
          <cell r="CK1168">
            <v>224080</v>
          </cell>
          <cell r="CL1168">
            <v>165820</v>
          </cell>
          <cell r="CM1168">
            <v>-25.999642984648347</v>
          </cell>
          <cell r="CN1168">
            <v>0</v>
          </cell>
          <cell r="CO1168">
            <v>0</v>
          </cell>
          <cell r="CP1168">
            <v>0</v>
          </cell>
          <cell r="CQ1168">
            <v>0</v>
          </cell>
          <cell r="CR1168">
            <v>0</v>
          </cell>
          <cell r="CS1168">
            <v>0</v>
          </cell>
          <cell r="CT1168">
            <v>0</v>
          </cell>
          <cell r="CU1168" t="str">
            <v>50+</v>
          </cell>
          <cell r="CV1168">
            <v>0</v>
          </cell>
          <cell r="CW1168">
            <v>0</v>
          </cell>
          <cell r="CX1168" t="str">
            <v>http://ipmatika.ru/upload/iblock/42e/WH67-Teams-05.jpg</v>
          </cell>
          <cell r="CY1168" t="str">
            <v>https://www.ipmatika.kz/products/besprovodnye-garnitury/yealink-wh67-teams/</v>
          </cell>
          <cell r="CZ1168" t="str">
            <v>Акция</v>
          </cell>
        </row>
        <row r="1169">
          <cell r="CJ1169" t="str">
            <v>WH67 UC</v>
          </cell>
          <cell r="CK1169">
            <v>224080</v>
          </cell>
          <cell r="CL1169">
            <v>118310</v>
          </cell>
          <cell r="CM1169">
            <v>-47.201892181363796</v>
          </cell>
          <cell r="CN1169">
            <v>1</v>
          </cell>
          <cell r="CO1169">
            <v>0</v>
          </cell>
          <cell r="CP1169">
            <v>0</v>
          </cell>
          <cell r="CQ1169">
            <v>0</v>
          </cell>
          <cell r="CR1169">
            <v>0</v>
          </cell>
          <cell r="CS1169">
            <v>0</v>
          </cell>
          <cell r="CT1169">
            <v>0</v>
          </cell>
          <cell r="CU1169">
            <v>0</v>
          </cell>
          <cell r="CV1169">
            <v>0</v>
          </cell>
          <cell r="CW1169">
            <v>0</v>
          </cell>
          <cell r="CX1169" t="str">
            <v>http://ipmatika.ru/upload/iblock/27c/mp2p39ovf2798cv3w0ppjpqoy5hk7ssv/1.jpg</v>
          </cell>
          <cell r="CY1169" t="str">
            <v>https://www.ipmatika.kz/products/besprovodnye-garnitury/yealink-wh67-uc/</v>
          </cell>
          <cell r="CZ1169" t="str">
            <v>Акция</v>
          </cell>
        </row>
        <row r="1170">
          <cell r="CJ1170" t="str">
            <v>QD-RJ9-гарнитуры</v>
          </cell>
          <cell r="CK1170" t="str">
            <v/>
          </cell>
          <cell r="CL1170" t="str">
            <v/>
          </cell>
          <cell r="CM1170" t="str">
            <v/>
          </cell>
          <cell r="CN1170">
            <v>0</v>
          </cell>
          <cell r="CO1170">
            <v>0</v>
          </cell>
          <cell r="CP1170">
            <v>0</v>
          </cell>
          <cell r="CQ1170">
            <v>0</v>
          </cell>
          <cell r="CR1170">
            <v>0</v>
          </cell>
          <cell r="CS1170">
            <v>0</v>
          </cell>
          <cell r="CT1170">
            <v>0</v>
          </cell>
          <cell r="CU1170">
            <v>0</v>
          </cell>
          <cell r="CV1170">
            <v>0</v>
          </cell>
          <cell r="CW1170">
            <v>0</v>
          </cell>
          <cell r="CX1170" t="str">
            <v/>
          </cell>
          <cell r="CY1170" t="str">
            <v/>
          </cell>
          <cell r="CZ1170" t="str">
            <v/>
          </cell>
        </row>
        <row r="1171">
          <cell r="CJ1171" t="str">
            <v>YHS34 Dual</v>
          </cell>
          <cell r="CK1171">
            <v>27830</v>
          </cell>
          <cell r="CL1171">
            <v>21980</v>
          </cell>
          <cell r="CM1171">
            <v>-21.020481494789792</v>
          </cell>
          <cell r="CN1171">
            <v>12</v>
          </cell>
          <cell r="CO1171">
            <v>1</v>
          </cell>
          <cell r="CP1171">
            <v>0</v>
          </cell>
          <cell r="CQ1171">
            <v>6</v>
          </cell>
          <cell r="CR1171">
            <v>0</v>
          </cell>
          <cell r="CS1171">
            <v>0</v>
          </cell>
          <cell r="CT1171">
            <v>0</v>
          </cell>
          <cell r="CU1171" t="str">
            <v>50+</v>
          </cell>
          <cell r="CV1171">
            <v>5</v>
          </cell>
          <cell r="CW1171">
            <v>0</v>
          </cell>
          <cell r="CX1171" t="str">
            <v>http://ipmatika.ru/upload/iblock/8c8/YHS34_Dual_01.jpg</v>
          </cell>
          <cell r="CY1171" t="str">
            <v>https://www.ipmatika.kz/products/provodnye-garnitury/yealink-yhs34-Dual/</v>
          </cell>
          <cell r="CZ1171" t="str">
            <v/>
          </cell>
        </row>
        <row r="1172">
          <cell r="CJ1172" t="str">
            <v>YHS34 Lite Dual</v>
          </cell>
          <cell r="CK1172">
            <v>22770</v>
          </cell>
          <cell r="CL1172">
            <v>17990</v>
          </cell>
          <cell r="CM1172">
            <v>-20.992534036012302</v>
          </cell>
          <cell r="CN1172">
            <v>12</v>
          </cell>
          <cell r="CO1172">
            <v>2</v>
          </cell>
          <cell r="CP1172">
            <v>0</v>
          </cell>
          <cell r="CQ1172">
            <v>4</v>
          </cell>
          <cell r="CR1172">
            <v>0</v>
          </cell>
          <cell r="CS1172">
            <v>0</v>
          </cell>
          <cell r="CT1172">
            <v>0</v>
          </cell>
          <cell r="CU1172">
            <v>0</v>
          </cell>
          <cell r="CV1172">
            <v>0</v>
          </cell>
          <cell r="CW1172">
            <v>0</v>
          </cell>
          <cell r="CX1172" t="str">
            <v>http://ipmatika.ru/upload/iblock/ba4/YHS34_Lite_Dual_01.jpg</v>
          </cell>
          <cell r="CY1172" t="str">
            <v>https://ipmatika.kz/products/provodnye-qd-rj9/yealink-yhs34-lite-dual/</v>
          </cell>
          <cell r="CZ1172" t="str">
            <v>EOL</v>
          </cell>
        </row>
        <row r="1173">
          <cell r="CJ1173" t="str">
            <v>YHS34 Lite Mono</v>
          </cell>
          <cell r="CK1173">
            <v>17710</v>
          </cell>
          <cell r="CL1173">
            <v>13990</v>
          </cell>
          <cell r="CM1173">
            <v>-21.00508187464709</v>
          </cell>
          <cell r="CN1173">
            <v>14</v>
          </cell>
          <cell r="CO1173">
            <v>6</v>
          </cell>
          <cell r="CP1173">
            <v>0</v>
          </cell>
          <cell r="CQ1173">
            <v>5</v>
          </cell>
          <cell r="CR1173">
            <v>0</v>
          </cell>
          <cell r="CS1173">
            <v>0</v>
          </cell>
          <cell r="CT1173">
            <v>0</v>
          </cell>
          <cell r="CU1173" t="str">
            <v>50+</v>
          </cell>
          <cell r="CV1173">
            <v>20</v>
          </cell>
          <cell r="CW1173">
            <v>0</v>
          </cell>
          <cell r="CX1173" t="str">
            <v>http://ipmatika.ru/upload/iblock/452/YHS34_Lite_Mono_01.jpg</v>
          </cell>
          <cell r="CY1173" t="str">
            <v>https://www.ipmatika.kz/products/provodnye-garnitury/yealink-yhs34-lite-mono/</v>
          </cell>
          <cell r="CZ1173" t="str">
            <v>EOL</v>
          </cell>
        </row>
        <row r="1174">
          <cell r="CJ1174" t="str">
            <v>YHS34 Mono</v>
          </cell>
          <cell r="CK1174">
            <v>20240</v>
          </cell>
          <cell r="CL1174">
            <v>15990</v>
          </cell>
          <cell r="CM1174">
            <v>-20.998023715415016</v>
          </cell>
          <cell r="CN1174">
            <v>5</v>
          </cell>
          <cell r="CO1174">
            <v>0</v>
          </cell>
          <cell r="CP1174">
            <v>0</v>
          </cell>
          <cell r="CQ1174">
            <v>2</v>
          </cell>
          <cell r="CR1174">
            <v>0</v>
          </cell>
          <cell r="CS1174">
            <v>0</v>
          </cell>
          <cell r="CT1174">
            <v>0</v>
          </cell>
          <cell r="CU1174" t="str">
            <v>50+</v>
          </cell>
          <cell r="CV1174">
            <v>32</v>
          </cell>
          <cell r="CW1174">
            <v>0</v>
          </cell>
          <cell r="CX1174" t="str">
            <v>http://ipmatika.ru/upload/iblock/630/YHS34_Mono_01.jpg</v>
          </cell>
          <cell r="CY1174" t="str">
            <v>https://www.ipmatika.kz/products/provodnye-garnitury/yealink-yhs34-mono/</v>
          </cell>
          <cell r="CZ1174" t="str">
            <v/>
          </cell>
        </row>
        <row r="1175">
          <cell r="CJ1175" t="str">
            <v>YHS36 Dual</v>
          </cell>
          <cell r="CK1175">
            <v>35410</v>
          </cell>
          <cell r="CL1175">
            <v>27980</v>
          </cell>
          <cell r="CM1175">
            <v>-20.982773227901717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22</v>
          </cell>
          <cell r="CV1175">
            <v>18</v>
          </cell>
          <cell r="CW1175">
            <v>0</v>
          </cell>
          <cell r="CX1175" t="str">
            <v>http://ipmatika.ru/upload/iblock/0e4/YHS36_Dual_01.jpg</v>
          </cell>
          <cell r="CY1175" t="str">
            <v>https://ipmatika.kz/products/provodnye-qd-rj9/yealink-yhs36-dual/</v>
          </cell>
          <cell r="CZ1175" t="str">
            <v>EOL</v>
          </cell>
        </row>
        <row r="1176">
          <cell r="CJ1176" t="str">
            <v>YHS36 Mono</v>
          </cell>
          <cell r="CK1176">
            <v>27830</v>
          </cell>
          <cell r="CL1176">
            <v>21980</v>
          </cell>
          <cell r="CM1176">
            <v>-21.020481494789792</v>
          </cell>
          <cell r="CN1176">
            <v>1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 t="str">
            <v>http://ipmatika.ru/upload/iblock/720/YHS36_Mono_01.jpg</v>
          </cell>
          <cell r="CY1176" t="str">
            <v>https://www.ipmatika.kz/products/provodnye-garnitury/yealink-yhs36-mono/</v>
          </cell>
          <cell r="CZ1176" t="str">
            <v>EOL</v>
          </cell>
        </row>
        <row r="1177">
          <cell r="CJ1177" t="str">
            <v>USB-гарнитуры</v>
          </cell>
          <cell r="CK1177" t="str">
            <v/>
          </cell>
          <cell r="CL1177" t="str">
            <v/>
          </cell>
          <cell r="CM1177" t="str">
            <v/>
          </cell>
          <cell r="CN1177">
            <v>0</v>
          </cell>
          <cell r="CO1177">
            <v>0</v>
          </cell>
          <cell r="CP1177">
            <v>0</v>
          </cell>
          <cell r="CQ1177">
            <v>0</v>
          </cell>
          <cell r="CR1177">
            <v>0</v>
          </cell>
          <cell r="CS1177">
            <v>0</v>
          </cell>
          <cell r="CT1177">
            <v>0</v>
          </cell>
          <cell r="CU1177">
            <v>0</v>
          </cell>
          <cell r="CV1177">
            <v>0</v>
          </cell>
          <cell r="CW1177">
            <v>0</v>
          </cell>
          <cell r="CX1177" t="str">
            <v/>
          </cell>
          <cell r="CY1177" t="str">
            <v/>
          </cell>
          <cell r="CZ1177" t="str">
            <v/>
          </cell>
        </row>
        <row r="1178">
          <cell r="CJ1178" t="str">
            <v>UH34 Dual Teams</v>
          </cell>
          <cell r="CK1178">
            <v>26570</v>
          </cell>
          <cell r="CL1178">
            <v>20980</v>
          </cell>
          <cell r="CM1178">
            <v>-21.038765525028225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 t="str">
            <v/>
          </cell>
          <cell r="CY1178" t="str">
            <v>https://www.ipmatika.kz/products/provodnye-garnitury/yealink-uh34-dual-teams/</v>
          </cell>
          <cell r="CZ1178" t="str">
            <v>EOL</v>
          </cell>
        </row>
        <row r="1179">
          <cell r="CJ1179" t="str">
            <v>UH34 Dual UC</v>
          </cell>
          <cell r="CK1179">
            <v>26570</v>
          </cell>
          <cell r="CL1179">
            <v>20980</v>
          </cell>
          <cell r="CM1179">
            <v>-21.038765525028225</v>
          </cell>
          <cell r="CN1179">
            <v>32</v>
          </cell>
          <cell r="CO1179">
            <v>0</v>
          </cell>
          <cell r="CP1179">
            <v>0</v>
          </cell>
          <cell r="CQ1179">
            <v>11</v>
          </cell>
          <cell r="CR1179">
            <v>0</v>
          </cell>
          <cell r="CS1179">
            <v>0</v>
          </cell>
          <cell r="CT1179">
            <v>0</v>
          </cell>
          <cell r="CU1179">
            <v>0</v>
          </cell>
          <cell r="CV1179">
            <v>0</v>
          </cell>
          <cell r="CW1179" t="str">
            <v>50+</v>
          </cell>
          <cell r="CX1179" t="str">
            <v>http://ipmatika.ru/upload/iblock/58f/UH34_Dual_UC_01.jpg</v>
          </cell>
          <cell r="CY1179" t="str">
            <v>https://ipmatika.kz/products/provodnye-usb/yealink-uh34-dual-uc/</v>
          </cell>
          <cell r="CZ1179" t="str">
            <v/>
          </cell>
        </row>
        <row r="1180">
          <cell r="CJ1180" t="str">
            <v>UH34 Lite Dual UC</v>
          </cell>
          <cell r="CK1180">
            <v>20240</v>
          </cell>
          <cell r="CL1180">
            <v>15990</v>
          </cell>
          <cell r="CM1180">
            <v>-20.998023715415016</v>
          </cell>
          <cell r="CN1180">
            <v>8</v>
          </cell>
          <cell r="CO1180">
            <v>2</v>
          </cell>
          <cell r="CP1180">
            <v>0</v>
          </cell>
          <cell r="CQ1180">
            <v>12</v>
          </cell>
          <cell r="CR1180">
            <v>0</v>
          </cell>
          <cell r="CS1180">
            <v>0</v>
          </cell>
          <cell r="CT1180">
            <v>0</v>
          </cell>
          <cell r="CU1180" t="str">
            <v>50+</v>
          </cell>
          <cell r="CV1180" t="str">
            <v>50+</v>
          </cell>
          <cell r="CW1180" t="str">
            <v>50+</v>
          </cell>
          <cell r="CX1180" t="str">
            <v>http://ipmatika.ru/upload/iblock/9de/UH34_Lite_Dual_UC_01.jpg</v>
          </cell>
          <cell r="CY1180" t="str">
            <v>https://ipmatika.kz/products/provodnye-usb/yealink-uh34-lite-dual-uc/</v>
          </cell>
          <cell r="CZ1180" t="str">
            <v/>
          </cell>
        </row>
        <row r="1181">
          <cell r="CJ1181" t="str">
            <v>UH34 Lite Mono Teams</v>
          </cell>
          <cell r="CK1181">
            <v>18340</v>
          </cell>
          <cell r="CL1181">
            <v>14490</v>
          </cell>
          <cell r="CM1181">
            <v>-20.992366412213741</v>
          </cell>
          <cell r="CN1181">
            <v>0</v>
          </cell>
          <cell r="CO1181">
            <v>0</v>
          </cell>
          <cell r="CP1181">
            <v>0</v>
          </cell>
          <cell r="CQ1181">
            <v>0</v>
          </cell>
          <cell r="CR1181">
            <v>0</v>
          </cell>
          <cell r="CS1181">
            <v>0</v>
          </cell>
          <cell r="CT1181">
            <v>0</v>
          </cell>
          <cell r="CU1181">
            <v>1</v>
          </cell>
          <cell r="CV1181">
            <v>0</v>
          </cell>
          <cell r="CW1181">
            <v>0</v>
          </cell>
          <cell r="CX1181" t="str">
            <v/>
          </cell>
          <cell r="CY1181" t="str">
            <v>https://www.ipmatika.kz/products/provodnye-garnitury/yealink-uh34-lite-mono-teams/</v>
          </cell>
          <cell r="CZ1181" t="str">
            <v>EOL</v>
          </cell>
        </row>
        <row r="1182">
          <cell r="CJ1182" t="str">
            <v>UH34 Lite Mono UC</v>
          </cell>
          <cell r="CK1182">
            <v>18340</v>
          </cell>
          <cell r="CL1182">
            <v>14490</v>
          </cell>
          <cell r="CM1182">
            <v>-20.992366412213741</v>
          </cell>
          <cell r="CN1182">
            <v>13</v>
          </cell>
          <cell r="CO1182">
            <v>0</v>
          </cell>
          <cell r="CP1182">
            <v>0</v>
          </cell>
          <cell r="CQ1182">
            <v>10</v>
          </cell>
          <cell r="CR1182">
            <v>0</v>
          </cell>
          <cell r="CS1182">
            <v>0</v>
          </cell>
          <cell r="CT1182">
            <v>0</v>
          </cell>
          <cell r="CU1182">
            <v>4</v>
          </cell>
          <cell r="CV1182">
            <v>0</v>
          </cell>
          <cell r="CW1182">
            <v>0</v>
          </cell>
          <cell r="CX1182" t="str">
            <v>http://ipmatika.ru/upload/iblock/881/UH34_Lite_Mono_UC_01.jpg</v>
          </cell>
          <cell r="CY1182" t="str">
            <v>https://www.ipmatika.kz/products/provodnye-garnitury/yealink-uh34-lite-mono-uc/</v>
          </cell>
          <cell r="CZ1182" t="str">
            <v/>
          </cell>
        </row>
        <row r="1183">
          <cell r="CJ1183" t="str">
            <v>UH34 Mono Teams</v>
          </cell>
          <cell r="CK1183">
            <v>21510</v>
          </cell>
          <cell r="CL1183">
            <v>16990</v>
          </cell>
          <cell r="CM1183">
            <v>-21.013482101348217</v>
          </cell>
          <cell r="CN1183">
            <v>0</v>
          </cell>
          <cell r="CO1183">
            <v>0</v>
          </cell>
          <cell r="CP1183">
            <v>0</v>
          </cell>
          <cell r="CQ1183">
            <v>0</v>
          </cell>
          <cell r="CR1183">
            <v>0</v>
          </cell>
          <cell r="CS1183">
            <v>0</v>
          </cell>
          <cell r="CT1183">
            <v>0</v>
          </cell>
          <cell r="CU1183">
            <v>0</v>
          </cell>
          <cell r="CV1183">
            <v>0</v>
          </cell>
          <cell r="CW1183">
            <v>0</v>
          </cell>
          <cell r="CX1183" t="str">
            <v/>
          </cell>
          <cell r="CY1183" t="str">
            <v>https://www.ipmatika.kz/products/provodnye-garnitury/yealink-uh34-mono-teams/</v>
          </cell>
          <cell r="CZ1183" t="str">
            <v>EOL</v>
          </cell>
        </row>
        <row r="1184">
          <cell r="CJ1184" t="str">
            <v>UH34 Mono UC</v>
          </cell>
          <cell r="CK1184">
            <v>21510</v>
          </cell>
          <cell r="CL1184">
            <v>16990</v>
          </cell>
          <cell r="CM1184">
            <v>-21.013482101348217</v>
          </cell>
          <cell r="CN1184">
            <v>25</v>
          </cell>
          <cell r="CO1184">
            <v>0</v>
          </cell>
          <cell r="CP1184">
            <v>0</v>
          </cell>
          <cell r="CQ1184">
            <v>13</v>
          </cell>
          <cell r="CR1184">
            <v>2</v>
          </cell>
          <cell r="CS1184">
            <v>0</v>
          </cell>
          <cell r="CT1184">
            <v>0</v>
          </cell>
          <cell r="CU1184">
            <v>16</v>
          </cell>
          <cell r="CV1184">
            <v>3</v>
          </cell>
          <cell r="CW1184">
            <v>0</v>
          </cell>
          <cell r="CX1184" t="str">
            <v>http://ipmatika.ru/upload/iblock/0e0/UH34_Mono_UC_01.jpg</v>
          </cell>
          <cell r="CY1184" t="str">
            <v>https://www.ipmatika.kz/products/provodnye-garnitury/yealink-uh34-mono-uc/</v>
          </cell>
          <cell r="CZ1184" t="str">
            <v/>
          </cell>
        </row>
        <row r="1185">
          <cell r="CJ1185" t="str">
            <v>UH34 SE Dual UC</v>
          </cell>
          <cell r="CK1185">
            <v>35420</v>
          </cell>
          <cell r="CL1185">
            <v>27980</v>
          </cell>
          <cell r="CM1185">
            <v>-21.00508187464709</v>
          </cell>
          <cell r="CN1185">
            <v>1</v>
          </cell>
          <cell r="CO1185">
            <v>0</v>
          </cell>
          <cell r="CP1185">
            <v>0</v>
          </cell>
          <cell r="CQ1185">
            <v>0</v>
          </cell>
          <cell r="CR1185">
            <v>0</v>
          </cell>
          <cell r="CS1185">
            <v>0</v>
          </cell>
          <cell r="CT1185">
            <v>0</v>
          </cell>
          <cell r="CU1185">
            <v>0</v>
          </cell>
          <cell r="CV1185">
            <v>0</v>
          </cell>
          <cell r="CW1185" t="str">
            <v>50+</v>
          </cell>
          <cell r="CX1185" t="str">
            <v>http://ipmatika.ru/upload/iblock/a32/5itzil5zc5ndelmem8cucvh6283qtaqa/Headset.jpg</v>
          </cell>
          <cell r="CY1185" t="str">
            <v>https://ipmatika.kz/products/provodnye-usb/yealink-uh34-se-dual-uc/</v>
          </cell>
          <cell r="CZ1185" t="str">
            <v>EOL</v>
          </cell>
        </row>
        <row r="1186">
          <cell r="CJ1186" t="str">
            <v>UH34 SE Dual UC USB-C</v>
          </cell>
          <cell r="CK1186">
            <v>35420</v>
          </cell>
          <cell r="CL1186">
            <v>27980</v>
          </cell>
          <cell r="CM1186">
            <v>-21.00508187464709</v>
          </cell>
          <cell r="CN1186">
            <v>1</v>
          </cell>
          <cell r="CO1186">
            <v>0</v>
          </cell>
          <cell r="CP1186">
            <v>0</v>
          </cell>
          <cell r="CQ1186">
            <v>0</v>
          </cell>
          <cell r="CR1186">
            <v>0</v>
          </cell>
          <cell r="CS1186">
            <v>0</v>
          </cell>
          <cell r="CT1186">
            <v>0</v>
          </cell>
          <cell r="CU1186">
            <v>0</v>
          </cell>
          <cell r="CV1186">
            <v>0</v>
          </cell>
          <cell r="CW1186">
            <v>0</v>
          </cell>
          <cell r="CX1186" t="str">
            <v>http://ipmatika.ru/upload/iblock/dfc/tqu0mp28ywl05p3iqv5duzk2erjucuy9/Headset_typeC.jpg</v>
          </cell>
          <cell r="CY1186" t="str">
            <v>https://ipmatika.kz/products/provodnye-usb/yealink-uh34-se-dual-uc-usb-c/</v>
          </cell>
          <cell r="CZ1186" t="str">
            <v>EOL</v>
          </cell>
        </row>
        <row r="1187">
          <cell r="CJ1187" t="str">
            <v>UH35 Dual UC USB-C/A</v>
          </cell>
          <cell r="CK1187">
            <v>32890</v>
          </cell>
          <cell r="CL1187">
            <v>25980</v>
          </cell>
          <cell r="CM1187">
            <v>-21.009425357251445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 t="str">
            <v>50+</v>
          </cell>
          <cell r="CX1187" t="str">
            <v>http://ipmatika.ru/upload/iblock/031/05v90fk4xtreogj12k9wgklmmjj9y621/UH35%20Dual%20UC%20USB-CA.png</v>
          </cell>
          <cell r="CY1187" t="str">
            <v>https://www.ipmatika.kz/products/provodnye-usb/yealink-uh35-dual-uc-usb-ca/</v>
          </cell>
          <cell r="CZ1187" t="str">
            <v/>
          </cell>
        </row>
        <row r="1188">
          <cell r="CJ1188" t="str">
            <v>UH35 Dual UC</v>
          </cell>
          <cell r="CK1188">
            <v>32890</v>
          </cell>
          <cell r="CL1188">
            <v>25980</v>
          </cell>
          <cell r="CM1188">
            <v>-21.009425357251445</v>
          </cell>
          <cell r="CN1188">
            <v>0</v>
          </cell>
          <cell r="CO1188">
            <v>0</v>
          </cell>
          <cell r="CP1188">
            <v>0</v>
          </cell>
          <cell r="CQ1188">
            <v>0</v>
          </cell>
          <cell r="CR1188">
            <v>0</v>
          </cell>
          <cell r="CS1188">
            <v>0</v>
          </cell>
          <cell r="CT1188">
            <v>0</v>
          </cell>
          <cell r="CU1188">
            <v>0</v>
          </cell>
          <cell r="CV1188">
            <v>0</v>
          </cell>
          <cell r="CW1188">
            <v>0</v>
          </cell>
          <cell r="CX1188" t="str">
            <v>http://ipmatika.ru/upload/iblock/612/wj3267df9ibmifn9ll346nxe1hnhpo9m/UH3x_dual_01.jpg</v>
          </cell>
          <cell r="CY1188" t="str">
            <v>https://ipmatika.kz/products/provodnye-usb/yealink-uh35-dual-uc/</v>
          </cell>
          <cell r="CZ1188" t="str">
            <v>EOL</v>
          </cell>
        </row>
        <row r="1189">
          <cell r="CJ1189" t="str">
            <v>UH35 Mono UC USB-C/A</v>
          </cell>
          <cell r="CK1189">
            <v>30360</v>
          </cell>
          <cell r="CL1189">
            <v>23980</v>
          </cell>
          <cell r="CM1189">
            <v>-21.014492753623188</v>
          </cell>
          <cell r="CN1189">
            <v>10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 t="str">
            <v>http://ipmatika.ru/upload/iblock/361/xc0w729fj2wd8fdvkqb7a1un2u2jfpoy/UH3x_mono_02.jpg</v>
          </cell>
          <cell r="CY1189" t="str">
            <v>https://www.ipmatika.kz/products/provodnye-usb/yealink-uh35-mono-uc-usb-ca/</v>
          </cell>
          <cell r="CZ1189" t="str">
            <v/>
          </cell>
        </row>
        <row r="1190">
          <cell r="CJ1190" t="str">
            <v>UH35 Mono UC</v>
          </cell>
          <cell r="CK1190">
            <v>30360</v>
          </cell>
          <cell r="CL1190">
            <v>23980</v>
          </cell>
          <cell r="CM1190">
            <v>-21.014492753623188</v>
          </cell>
          <cell r="CN1190">
            <v>6</v>
          </cell>
          <cell r="CO1190">
            <v>0</v>
          </cell>
          <cell r="CP1190">
            <v>0</v>
          </cell>
          <cell r="CQ1190">
            <v>0</v>
          </cell>
          <cell r="CR1190">
            <v>0</v>
          </cell>
          <cell r="CS1190">
            <v>0</v>
          </cell>
          <cell r="CT1190">
            <v>0</v>
          </cell>
          <cell r="CU1190">
            <v>0</v>
          </cell>
          <cell r="CV1190">
            <v>0</v>
          </cell>
          <cell r="CW1190">
            <v>0</v>
          </cell>
          <cell r="CX1190" t="str">
            <v>http://ipmatika.ru/upload/iblock/406/kdfca2s47x7lfzjsidci4v0v9i7qlpae/UH3x_mono_01.jpg</v>
          </cell>
          <cell r="CY1190" t="str">
            <v>https://ipmatika.kz/products/provodnye-usb/yealink-uh35-mono-uc/</v>
          </cell>
          <cell r="CZ1190" t="str">
            <v>EOL</v>
          </cell>
        </row>
        <row r="1191">
          <cell r="CJ1191" t="str">
            <v>UH36 Mono-Teams</v>
          </cell>
          <cell r="CK1191">
            <v>37950</v>
          </cell>
          <cell r="CL1191">
            <v>29980</v>
          </cell>
          <cell r="CM1191">
            <v>-21.001317523056656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 t="str">
            <v/>
          </cell>
          <cell r="CY1191" t="str">
            <v>https://ipmatika.kz/products/provodnye/yealink-uh36-mono-teams/</v>
          </cell>
          <cell r="CZ1191" t="str">
            <v>EOL</v>
          </cell>
        </row>
        <row r="1192">
          <cell r="CJ1192" t="str">
            <v>UH36 Mono-UC</v>
          </cell>
          <cell r="CK1192">
            <v>37950</v>
          </cell>
          <cell r="CL1192" t="str">
            <v/>
          </cell>
          <cell r="CM1192" t="str">
            <v/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 t="str">
            <v/>
          </cell>
          <cell r="CY1192" t="str">
            <v>https://ipmatika.kz/products/provodnye/yealink-uh36-mono-uc/</v>
          </cell>
          <cell r="CZ1192" t="str">
            <v>EOL</v>
          </cell>
        </row>
        <row r="1193">
          <cell r="CJ1193" t="str">
            <v>UH37 Dual UC USB-C/A</v>
          </cell>
          <cell r="CK1193">
            <v>46800</v>
          </cell>
          <cell r="CL1193">
            <v>36970</v>
          </cell>
          <cell r="CM1193">
            <v>-21.004273504273499</v>
          </cell>
          <cell r="CN1193">
            <v>1</v>
          </cell>
          <cell r="CO1193">
            <v>0</v>
          </cell>
          <cell r="CP1193">
            <v>0</v>
          </cell>
          <cell r="CQ1193">
            <v>2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 t="str">
            <v>http://ipmatika.ru/upload/iblock/b0b/e5en3lvgjsdnlv7etesm6x1jcz9e8llf/UH37_Dual_USB_UC_AC.jpg</v>
          </cell>
          <cell r="CY1193" t="str">
            <v>https://ipmatika.kz/products/provodnye-usb/yealink-uh37-dual-uc/</v>
          </cell>
          <cell r="CZ1193" t="str">
            <v>EOL</v>
          </cell>
        </row>
        <row r="1194">
          <cell r="CJ1194" t="str">
            <v>UH37 Mono UC USB-C/A</v>
          </cell>
          <cell r="CK1194">
            <v>41740</v>
          </cell>
          <cell r="CL1194">
            <v>32980</v>
          </cell>
          <cell r="CM1194">
            <v>-20.987062769525636</v>
          </cell>
          <cell r="CN1194">
            <v>7</v>
          </cell>
          <cell r="CO1194">
            <v>0</v>
          </cell>
          <cell r="CP1194">
            <v>0</v>
          </cell>
          <cell r="CQ1194">
            <v>2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 t="str">
            <v>http://ipmatika.ru/upload/iblock/8b8/h92hsxwdwy9kjm8wp3utbow5kr4i4x7m/UH37_1.png</v>
          </cell>
          <cell r="CY1194" t="str">
            <v/>
          </cell>
          <cell r="CZ1194" t="str">
            <v>EOL</v>
          </cell>
        </row>
        <row r="1195">
          <cell r="CJ1195" t="str">
            <v>UH37 Mono UC</v>
          </cell>
          <cell r="CK1195">
            <v>38840</v>
          </cell>
          <cell r="CL1195" t="str">
            <v/>
          </cell>
          <cell r="CM1195" t="str">
            <v/>
          </cell>
          <cell r="CN1195">
            <v>6</v>
          </cell>
          <cell r="CO1195">
            <v>0</v>
          </cell>
          <cell r="CP1195">
            <v>0</v>
          </cell>
          <cell r="CQ1195">
            <v>0</v>
          </cell>
          <cell r="CR1195">
            <v>0</v>
          </cell>
          <cell r="CS1195">
            <v>0</v>
          </cell>
          <cell r="CT1195">
            <v>0</v>
          </cell>
          <cell r="CU1195">
            <v>0</v>
          </cell>
          <cell r="CV1195">
            <v>0</v>
          </cell>
          <cell r="CW1195">
            <v>0</v>
          </cell>
          <cell r="CX1195" t="str">
            <v/>
          </cell>
          <cell r="CY1195" t="str">
            <v/>
          </cell>
          <cell r="CZ1195" t="str">
            <v>EOL</v>
          </cell>
        </row>
        <row r="1196">
          <cell r="CJ1196" t="str">
            <v>UH38 Dual UC-BAT</v>
          </cell>
          <cell r="CK1196">
            <v>83480</v>
          </cell>
          <cell r="CL1196">
            <v>49590</v>
          </cell>
          <cell r="CM1196">
            <v>-40.596550071873502</v>
          </cell>
          <cell r="CN1196">
            <v>0</v>
          </cell>
          <cell r="CO1196">
            <v>0</v>
          </cell>
          <cell r="CP1196">
            <v>0</v>
          </cell>
          <cell r="CQ1196">
            <v>1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1</v>
          </cell>
          <cell r="CX1196" t="str">
            <v/>
          </cell>
          <cell r="CY1196" t="str">
            <v>https://ipmatika.kz/products/provodnye-usb/yealink-uh38-dual-uc-bat/</v>
          </cell>
          <cell r="CZ1196" t="str">
            <v>EOL</v>
          </cell>
        </row>
        <row r="1197">
          <cell r="CJ1197" t="str">
            <v>UH42 Dual UC USB-C/A</v>
          </cell>
          <cell r="CK1197">
            <v>27830</v>
          </cell>
          <cell r="CL1197">
            <v>21980</v>
          </cell>
          <cell r="CM1197">
            <v>-21.020481494789792</v>
          </cell>
          <cell r="CN1197">
            <v>0</v>
          </cell>
          <cell r="CO1197">
            <v>0</v>
          </cell>
          <cell r="CP1197">
            <v>0</v>
          </cell>
          <cell r="CQ1197">
            <v>0</v>
          </cell>
          <cell r="CR1197">
            <v>0</v>
          </cell>
          <cell r="CS1197">
            <v>0</v>
          </cell>
          <cell r="CT1197">
            <v>0</v>
          </cell>
          <cell r="CU1197">
            <v>0</v>
          </cell>
          <cell r="CV1197">
            <v>0</v>
          </cell>
          <cell r="CW1197" t="str">
            <v>50+</v>
          </cell>
          <cell r="CX1197" t="str">
            <v>http://ipmatika.ru/upload/iblock/a0c/psnekk50r1w1y42fr1f398a014rohk5b/UH42_dual_1.png</v>
          </cell>
          <cell r="CY1197" t="str">
            <v>https://ipmatika.kz/products/provodnye-usb/yealink-uh42-dual-uc-usb-ca/</v>
          </cell>
          <cell r="CZ1197" t="str">
            <v>NEW</v>
          </cell>
        </row>
        <row r="1198">
          <cell r="CJ1198" t="str">
            <v>UH42 SE Dual UC USB-C/A</v>
          </cell>
          <cell r="CK1198">
            <v>35420</v>
          </cell>
          <cell r="CL1198">
            <v>27980</v>
          </cell>
          <cell r="CM1198">
            <v>-21.00508187464709</v>
          </cell>
          <cell r="CN1198">
            <v>0</v>
          </cell>
          <cell r="CO1198">
            <v>0</v>
          </cell>
          <cell r="CP1198">
            <v>0</v>
          </cell>
          <cell r="CQ1198">
            <v>0</v>
          </cell>
          <cell r="CR1198">
            <v>0</v>
          </cell>
          <cell r="CS1198">
            <v>0</v>
          </cell>
          <cell r="CT1198">
            <v>0</v>
          </cell>
          <cell r="CU1198">
            <v>3</v>
          </cell>
          <cell r="CV1198">
            <v>0</v>
          </cell>
          <cell r="CW1198" t="str">
            <v>50+</v>
          </cell>
          <cell r="CX1198" t="str">
            <v>http://ipmatika.ru/upload/iblock/c2c/2cunlhehyls4ykye7gu1zee9vbneu5sz/uh42_2.png</v>
          </cell>
          <cell r="CY1198" t="str">
            <v>https://ipmatika.kz/products/provodnye-usb/yealink-uh42-se-dual-uc-usb-ca/</v>
          </cell>
          <cell r="CZ1198" t="str">
            <v>NEW</v>
          </cell>
        </row>
        <row r="1199">
          <cell r="CJ1199" t="str">
            <v>UH44 Dual UC USB-C/A</v>
          </cell>
          <cell r="CK1199">
            <v>37940</v>
          </cell>
          <cell r="CL1199">
            <v>29980</v>
          </cell>
          <cell r="CM1199">
            <v>-20.980495519240904</v>
          </cell>
          <cell r="CN1199">
            <v>0</v>
          </cell>
          <cell r="CO1199">
            <v>0</v>
          </cell>
          <cell r="CP1199">
            <v>0</v>
          </cell>
          <cell r="CQ1199">
            <v>0</v>
          </cell>
          <cell r="CR1199">
            <v>0</v>
          </cell>
          <cell r="CS1199">
            <v>0</v>
          </cell>
          <cell r="CT1199">
            <v>0</v>
          </cell>
          <cell r="CU1199" t="str">
            <v>50+</v>
          </cell>
          <cell r="CV1199">
            <v>14</v>
          </cell>
          <cell r="CW1199">
            <v>16</v>
          </cell>
          <cell r="CX1199" t="str">
            <v>http://ipmatika.ru/upload/iblock/cd2/jmqwlevgrwcaxfo937rg8v9pwmu4f67z/UH44_dual.png</v>
          </cell>
          <cell r="CY1199" t="str">
            <v>https://ipmatika.kz/products/provodnye-usb/yealink-uh44-dual-uc-usb-ca/</v>
          </cell>
          <cell r="CZ1199" t="str">
            <v>NEW</v>
          </cell>
        </row>
        <row r="1200">
          <cell r="CJ1200" t="str">
            <v>UH46 Dual UC USB-C/A</v>
          </cell>
          <cell r="CK1200">
            <v>56920</v>
          </cell>
          <cell r="CL1200">
            <v>44970</v>
          </cell>
          <cell r="CM1200">
            <v>-20.994378074490513</v>
          </cell>
          <cell r="CN1200">
            <v>0</v>
          </cell>
          <cell r="CO1200">
            <v>0</v>
          </cell>
          <cell r="CP1200">
            <v>0</v>
          </cell>
          <cell r="CQ1200">
            <v>0</v>
          </cell>
          <cell r="CR1200">
            <v>0</v>
          </cell>
          <cell r="CS1200">
            <v>0</v>
          </cell>
          <cell r="CT1200">
            <v>0</v>
          </cell>
          <cell r="CU1200" t="str">
            <v>50+</v>
          </cell>
          <cell r="CV1200">
            <v>20</v>
          </cell>
          <cell r="CW1200">
            <v>8</v>
          </cell>
          <cell r="CX1200" t="str">
            <v>http://ipmatika.ru/upload/iblock/5c6/q7579m84w4gubv681nf5ksm9aijpnfxa/uh46_2.png</v>
          </cell>
          <cell r="CY1200" t="str">
            <v>https://ipmatika.kz/products/provodnye-usb/yealink-uh46-dual-uc-usb-ca/</v>
          </cell>
          <cell r="CZ1200" t="str">
            <v>NEW</v>
          </cell>
        </row>
        <row r="1201">
          <cell r="CJ1201" t="str">
            <v>UH48 Dual UC USB-C/A</v>
          </cell>
          <cell r="CK1201">
            <v>73360</v>
          </cell>
          <cell r="CL1201">
            <v>57960</v>
          </cell>
          <cell r="CM1201">
            <v>-20.992366412213741</v>
          </cell>
          <cell r="CN1201">
            <v>0</v>
          </cell>
          <cell r="CO1201">
            <v>0</v>
          </cell>
          <cell r="CP1201">
            <v>0</v>
          </cell>
          <cell r="CQ1201">
            <v>0</v>
          </cell>
          <cell r="CR1201">
            <v>0</v>
          </cell>
          <cell r="CS1201">
            <v>0</v>
          </cell>
          <cell r="CT1201">
            <v>0</v>
          </cell>
          <cell r="CU1201" t="str">
            <v>50+</v>
          </cell>
          <cell r="CV1201" t="str">
            <v>50+</v>
          </cell>
          <cell r="CW1201">
            <v>0</v>
          </cell>
          <cell r="CX1201" t="str">
            <v>http://ipmatika.ru/upload/iblock/596/0h9osnesz1aegdyac3mt2tmq7exmgxja/UH48_4.png</v>
          </cell>
          <cell r="CY1201" t="str">
            <v>https://ipmatika.kz/products/provodnye-usb/yealink-uh48-dual-uc-usb-ca/</v>
          </cell>
          <cell r="CZ1201" t="str">
            <v>NEW</v>
          </cell>
        </row>
        <row r="1202">
          <cell r="CJ1202" t="str">
            <v>Аксессуары</v>
          </cell>
          <cell r="CK1202">
            <v>0</v>
          </cell>
          <cell r="CL1202">
            <v>0</v>
          </cell>
          <cell r="CM1202" t="str">
            <v/>
          </cell>
          <cell r="CN1202">
            <v>0</v>
          </cell>
          <cell r="CO1202">
            <v>0</v>
          </cell>
          <cell r="CP1202">
            <v>0</v>
          </cell>
          <cell r="CQ1202">
            <v>0</v>
          </cell>
          <cell r="CR1202">
            <v>0</v>
          </cell>
          <cell r="CS1202">
            <v>0</v>
          </cell>
          <cell r="CT1202">
            <v>0</v>
          </cell>
          <cell r="CU1202">
            <v>0</v>
          </cell>
          <cell r="CV1202">
            <v>0</v>
          </cell>
          <cell r="CW1202">
            <v>0</v>
          </cell>
          <cell r="CX1202" t="str">
            <v/>
          </cell>
          <cell r="CY1202" t="str">
            <v/>
          </cell>
          <cell r="CZ1202" t="str">
            <v/>
          </cell>
        </row>
        <row r="1203">
          <cell r="CJ1203" t="str">
            <v>BHC76</v>
          </cell>
          <cell r="CK1203">
            <v>45530</v>
          </cell>
          <cell r="CL1203" t="str">
            <v/>
          </cell>
          <cell r="CM1203" t="str">
            <v/>
          </cell>
          <cell r="CN1203">
            <v>0</v>
          </cell>
          <cell r="CO1203">
            <v>0</v>
          </cell>
          <cell r="CP1203">
            <v>0</v>
          </cell>
          <cell r="CQ1203">
            <v>0</v>
          </cell>
          <cell r="CR1203">
            <v>0</v>
          </cell>
          <cell r="CS1203">
            <v>0</v>
          </cell>
          <cell r="CT1203">
            <v>0</v>
          </cell>
          <cell r="CU1203">
            <v>0</v>
          </cell>
          <cell r="CV1203">
            <v>0</v>
          </cell>
          <cell r="CW1203">
            <v>0</v>
          </cell>
          <cell r="CX1203" t="str">
            <v/>
          </cell>
          <cell r="CY1203" t="str">
            <v/>
          </cell>
          <cell r="CZ1203" t="str">
            <v>Под заказ</v>
          </cell>
        </row>
        <row r="1204">
          <cell r="CJ1204" t="str">
            <v>BLT60</v>
          </cell>
          <cell r="CK1204">
            <v>12640</v>
          </cell>
          <cell r="CL1204">
            <v>9990</v>
          </cell>
          <cell r="CM1204">
            <v>-20.965189873417728</v>
          </cell>
          <cell r="CN1204">
            <v>0</v>
          </cell>
          <cell r="CO1204">
            <v>0</v>
          </cell>
          <cell r="CP1204">
            <v>0</v>
          </cell>
          <cell r="CQ1204">
            <v>0</v>
          </cell>
          <cell r="CR1204">
            <v>0</v>
          </cell>
          <cell r="CS1204">
            <v>0</v>
          </cell>
          <cell r="CT1204">
            <v>0</v>
          </cell>
          <cell r="CU1204">
            <v>7</v>
          </cell>
          <cell r="CV1204">
            <v>0</v>
          </cell>
          <cell r="CW1204">
            <v>0</v>
          </cell>
          <cell r="CX1204" t="str">
            <v/>
          </cell>
          <cell r="CY1204" t="str">
            <v>https://ipmatika.kz/products/aksessuary-dlya-garnitur/yealink-blt60/</v>
          </cell>
          <cell r="CZ1204" t="str">
            <v/>
          </cell>
        </row>
        <row r="1205">
          <cell r="CJ1205" t="str">
            <v>WHC60</v>
          </cell>
          <cell r="CK1205">
            <v>37940</v>
          </cell>
          <cell r="CL1205">
            <v>29980</v>
          </cell>
          <cell r="CM1205">
            <v>-20.980495519240904</v>
          </cell>
          <cell r="CN1205">
            <v>0</v>
          </cell>
          <cell r="CO1205">
            <v>0</v>
          </cell>
          <cell r="CP1205">
            <v>0</v>
          </cell>
          <cell r="CQ1205">
            <v>0</v>
          </cell>
          <cell r="CR1205">
            <v>0</v>
          </cell>
          <cell r="CS1205">
            <v>0</v>
          </cell>
          <cell r="CT1205">
            <v>0</v>
          </cell>
          <cell r="CU1205">
            <v>4</v>
          </cell>
          <cell r="CV1205">
            <v>0</v>
          </cell>
          <cell r="CW1205">
            <v>0</v>
          </cell>
          <cell r="CX1205" t="str">
            <v/>
          </cell>
          <cell r="CY1205" t="str">
            <v>https://ipmatika.kz/products/aksessuary-dlya-garnitur/yealink-whc60/</v>
          </cell>
          <cell r="CZ1205" t="str">
            <v>Под заказ</v>
          </cell>
        </row>
        <row r="1206">
          <cell r="CJ1206" t="str">
            <v>Foamy Ear Cushion for UH34/YHS34</v>
          </cell>
          <cell r="CK1206">
            <v>2200</v>
          </cell>
          <cell r="CL1206">
            <v>1490</v>
          </cell>
          <cell r="CM1206">
            <v>-32.272727272727266</v>
          </cell>
          <cell r="CN1206">
            <v>0</v>
          </cell>
          <cell r="CO1206">
            <v>0</v>
          </cell>
          <cell r="CP1206">
            <v>0</v>
          </cell>
          <cell r="CQ1206">
            <v>0</v>
          </cell>
          <cell r="CR1206">
            <v>0</v>
          </cell>
          <cell r="CS1206">
            <v>0</v>
          </cell>
          <cell r="CT1206">
            <v>0</v>
          </cell>
          <cell r="CU1206">
            <v>0</v>
          </cell>
          <cell r="CV1206">
            <v>1</v>
          </cell>
          <cell r="CW1206">
            <v>0</v>
          </cell>
          <cell r="CX1206" t="str">
            <v/>
          </cell>
          <cell r="CY1206" t="str">
            <v>https://ipmatika.kz/products/aksessuary-dlya-garnitur/aksessuary-yealink-FoamyEarCushion-for-UH-34/</v>
          </cell>
          <cell r="CZ1206" t="str">
            <v>NEW</v>
          </cell>
        </row>
        <row r="1207">
          <cell r="CJ1207" t="str">
            <v>Leather Ear Cushion for UH34/YHS34</v>
          </cell>
          <cell r="CK1207">
            <v>6600</v>
          </cell>
          <cell r="CL1207">
            <v>4180</v>
          </cell>
          <cell r="CM1207">
            <v>-36.666666666666664</v>
          </cell>
          <cell r="CN1207">
            <v>0</v>
          </cell>
          <cell r="CO1207">
            <v>0</v>
          </cell>
          <cell r="CP1207">
            <v>0</v>
          </cell>
          <cell r="CQ1207">
            <v>0</v>
          </cell>
          <cell r="CR1207">
            <v>0</v>
          </cell>
          <cell r="CS1207">
            <v>0</v>
          </cell>
          <cell r="CT1207">
            <v>0</v>
          </cell>
          <cell r="CU1207" t="str">
            <v>50+</v>
          </cell>
          <cell r="CV1207" t="str">
            <v>50+</v>
          </cell>
          <cell r="CW1207">
            <v>0</v>
          </cell>
          <cell r="CX1207" t="str">
            <v/>
          </cell>
          <cell r="CY1207" t="str">
            <v>https://ipmatika.kz/products/aksessuary-dlya-garnitur/aksessuary-yealink-LeatherEarCushion-for-UH34-YHS34/</v>
          </cell>
          <cell r="CZ1207" t="str">
            <v>NEW</v>
          </cell>
        </row>
        <row r="1208">
          <cell r="CJ1208" t="str">
            <v>Leather Ear Cushion for WH62/WH66/UH36/YHS36</v>
          </cell>
          <cell r="CK1208">
            <v>6600</v>
          </cell>
          <cell r="CL1208">
            <v>4180</v>
          </cell>
          <cell r="CM1208">
            <v>-36.666666666666664</v>
          </cell>
          <cell r="CN1208">
            <v>0</v>
          </cell>
          <cell r="CO1208">
            <v>0</v>
          </cell>
          <cell r="CP1208">
            <v>0</v>
          </cell>
          <cell r="CQ1208">
            <v>0</v>
          </cell>
          <cell r="CR1208">
            <v>0</v>
          </cell>
          <cell r="CS1208">
            <v>0</v>
          </cell>
          <cell r="CT1208">
            <v>0</v>
          </cell>
          <cell r="CU1208">
            <v>15</v>
          </cell>
          <cell r="CV1208">
            <v>1</v>
          </cell>
          <cell r="CW1208">
            <v>0</v>
          </cell>
          <cell r="CX1208" t="str">
            <v/>
          </cell>
          <cell r="CY1208" t="str">
            <v>https://ipmatika.kz/products/aksessuary-dlya-garnitur/aksessuary-yealink-LeatherEarCushion-for-UH-36/</v>
          </cell>
          <cell r="CZ1208" t="str">
            <v>NEW</v>
          </cell>
        </row>
        <row r="1209">
          <cell r="CJ1209" t="str">
            <v>Домофоны</v>
          </cell>
          <cell r="CK1209" t="str">
            <v/>
          </cell>
          <cell r="CL1209" t="str">
            <v/>
          </cell>
          <cell r="CM1209" t="str">
            <v/>
          </cell>
          <cell r="CN1209">
            <v>0</v>
          </cell>
          <cell r="CO1209">
            <v>0</v>
          </cell>
          <cell r="CP1209">
            <v>0</v>
          </cell>
          <cell r="CQ1209">
            <v>0</v>
          </cell>
          <cell r="CR1209">
            <v>0</v>
          </cell>
          <cell r="CS1209">
            <v>0</v>
          </cell>
          <cell r="CT1209">
            <v>0</v>
          </cell>
          <cell r="CU1209">
            <v>0</v>
          </cell>
          <cell r="CV1209">
            <v>0</v>
          </cell>
          <cell r="CW1209">
            <v>0</v>
          </cell>
          <cell r="CX1209" t="str">
            <v/>
          </cell>
          <cell r="CY1209" t="str">
            <v/>
          </cell>
          <cell r="CZ1209" t="str">
            <v/>
          </cell>
        </row>
        <row r="1210">
          <cell r="CJ1210" t="str">
            <v>Аксессуары (домофоны Fanvil)</v>
          </cell>
          <cell r="CK1210" t="str">
            <v/>
          </cell>
          <cell r="CL1210" t="str">
            <v/>
          </cell>
          <cell r="CM1210" t="str">
            <v/>
          </cell>
          <cell r="CN1210">
            <v>0</v>
          </cell>
          <cell r="CO1210">
            <v>0</v>
          </cell>
          <cell r="CP1210">
            <v>0</v>
          </cell>
          <cell r="CQ1210">
            <v>0</v>
          </cell>
          <cell r="CR1210">
            <v>0</v>
          </cell>
          <cell r="CS1210">
            <v>0</v>
          </cell>
          <cell r="CT1210">
            <v>0</v>
          </cell>
          <cell r="CU1210">
            <v>0</v>
          </cell>
          <cell r="CV1210">
            <v>0</v>
          </cell>
          <cell r="CW1210">
            <v>0</v>
          </cell>
          <cell r="CX1210" t="str">
            <v/>
          </cell>
          <cell r="CY1210" t="str">
            <v/>
          </cell>
          <cell r="CZ1210" t="str">
            <v/>
          </cell>
        </row>
        <row r="1211">
          <cell r="CJ1211" t="str">
            <v>CL-01</v>
          </cell>
          <cell r="CK1211">
            <v>9080</v>
          </cell>
          <cell r="CL1211">
            <v>7265.2249999999995</v>
          </cell>
          <cell r="CM1211">
            <v>-19.986508810572687</v>
          </cell>
          <cell r="CN1211">
            <v>0</v>
          </cell>
          <cell r="CO1211">
            <v>0</v>
          </cell>
          <cell r="CP1211">
            <v>0</v>
          </cell>
          <cell r="CQ1211">
            <v>0</v>
          </cell>
          <cell r="CR1211">
            <v>0</v>
          </cell>
          <cell r="CS1211">
            <v>0</v>
          </cell>
          <cell r="CT1211">
            <v>0</v>
          </cell>
          <cell r="CU1211">
            <v>0</v>
          </cell>
          <cell r="CV1211">
            <v>0</v>
          </cell>
          <cell r="CW1211">
            <v>0</v>
          </cell>
          <cell r="CX1211" t="str">
            <v>http://ipmatika.ru/upload/iblock/af1/5ar750bgx0tgtzlpsszk3uw1rligj58u/10094h6b0z.png</v>
          </cell>
          <cell r="CY1211" t="str">
            <v>https://ipmatika.kz/products/doorphones-aksessuary/CL-01/</v>
          </cell>
          <cell r="CZ1211" t="str">
            <v/>
          </cell>
        </row>
        <row r="1212">
          <cell r="CJ1212" t="str">
            <v>DS105</v>
          </cell>
          <cell r="CK1212">
            <v>19470</v>
          </cell>
          <cell r="CL1212">
            <v>15575.174999999999</v>
          </cell>
          <cell r="CM1212">
            <v>-20.004237288135599</v>
          </cell>
          <cell r="CN1212">
            <v>0</v>
          </cell>
          <cell r="CO1212">
            <v>0</v>
          </cell>
          <cell r="CP1212">
            <v>0</v>
          </cell>
          <cell r="CQ1212">
            <v>0</v>
          </cell>
          <cell r="CR1212">
            <v>0</v>
          </cell>
          <cell r="CS1212">
            <v>0</v>
          </cell>
          <cell r="CT1212">
            <v>0</v>
          </cell>
          <cell r="CU1212">
            <v>5</v>
          </cell>
          <cell r="CV1212">
            <v>0</v>
          </cell>
          <cell r="CW1212">
            <v>0</v>
          </cell>
          <cell r="CX1212" t="str">
            <v/>
          </cell>
          <cell r="CY1212" t="str">
            <v>https://ipmatika.kz/products/doorphones-aksessuary/Fanvil-DS105/</v>
          </cell>
          <cell r="CZ1212" t="str">
            <v/>
          </cell>
        </row>
        <row r="1213">
          <cell r="CJ1213" t="str">
            <v>EX101</v>
          </cell>
          <cell r="CK1213">
            <v>19470</v>
          </cell>
          <cell r="CL1213">
            <v>15575.174999999999</v>
          </cell>
          <cell r="CM1213">
            <v>-20.004237288135599</v>
          </cell>
          <cell r="CN1213">
            <v>0</v>
          </cell>
          <cell r="CO1213">
            <v>0</v>
          </cell>
          <cell r="CP1213">
            <v>0</v>
          </cell>
          <cell r="CQ1213">
            <v>0</v>
          </cell>
          <cell r="CR1213">
            <v>0</v>
          </cell>
          <cell r="CS1213">
            <v>0</v>
          </cell>
          <cell r="CT1213">
            <v>0</v>
          </cell>
          <cell r="CU1213">
            <v>3</v>
          </cell>
          <cell r="CV1213">
            <v>0</v>
          </cell>
          <cell r="CW1213">
            <v>0</v>
          </cell>
          <cell r="CX1213" t="str">
            <v/>
          </cell>
          <cell r="CY1213" t="str">
            <v>https://ipmatika.kz/products/doorphones-aksessuary/EX101/</v>
          </cell>
          <cell r="CZ1213" t="str">
            <v/>
          </cell>
        </row>
        <row r="1214">
          <cell r="CJ1214" t="str">
            <v>EX102</v>
          </cell>
          <cell r="CK1214">
            <v>19470</v>
          </cell>
          <cell r="CL1214">
            <v>15575.174999999999</v>
          </cell>
          <cell r="CM1214">
            <v>-20.004237288135599</v>
          </cell>
          <cell r="CN1214">
            <v>0</v>
          </cell>
          <cell r="CO1214">
            <v>0</v>
          </cell>
          <cell r="CP1214">
            <v>0</v>
          </cell>
          <cell r="CQ1214">
            <v>0</v>
          </cell>
          <cell r="CR1214">
            <v>0</v>
          </cell>
          <cell r="CS1214">
            <v>0</v>
          </cell>
          <cell r="CT1214">
            <v>0</v>
          </cell>
          <cell r="CU1214">
            <v>8</v>
          </cell>
          <cell r="CV1214">
            <v>1</v>
          </cell>
          <cell r="CW1214">
            <v>0</v>
          </cell>
          <cell r="CX1214" t="str">
            <v/>
          </cell>
          <cell r="CY1214" t="str">
            <v>https://ipmatika.kz/products/doorphones-aksessuary/EX102/</v>
          </cell>
          <cell r="CZ1214" t="str">
            <v/>
          </cell>
        </row>
        <row r="1215">
          <cell r="CJ1215" t="str">
            <v>EX103</v>
          </cell>
          <cell r="CK1215">
            <v>23360</v>
          </cell>
          <cell r="CL1215">
            <v>18685.424999999999</v>
          </cell>
          <cell r="CM1215">
            <v>-20.011023116438352</v>
          </cell>
          <cell r="CN1215">
            <v>0</v>
          </cell>
          <cell r="CO1215">
            <v>0</v>
          </cell>
          <cell r="CP1215">
            <v>0</v>
          </cell>
          <cell r="CQ1215">
            <v>0</v>
          </cell>
          <cell r="CR1215">
            <v>0</v>
          </cell>
          <cell r="CS1215">
            <v>0</v>
          </cell>
          <cell r="CT1215">
            <v>0</v>
          </cell>
          <cell r="CU1215">
            <v>2</v>
          </cell>
          <cell r="CV1215">
            <v>0</v>
          </cell>
          <cell r="CW1215">
            <v>0</v>
          </cell>
          <cell r="CX1215" t="str">
            <v/>
          </cell>
          <cell r="CY1215" t="str">
            <v>https://ipmatika.kz/products/doorphones-aksessuary/EX103/</v>
          </cell>
          <cell r="CZ1215" t="str">
            <v/>
          </cell>
        </row>
        <row r="1216">
          <cell r="CJ1216" t="str">
            <v>EX612</v>
          </cell>
          <cell r="CK1216">
            <v>10380</v>
          </cell>
          <cell r="CL1216">
            <v>8301.9750000000004</v>
          </cell>
          <cell r="CM1216">
            <v>-20.019508670520224</v>
          </cell>
          <cell r="CN1216">
            <v>0</v>
          </cell>
          <cell r="CO1216">
            <v>0</v>
          </cell>
          <cell r="CP1216">
            <v>0</v>
          </cell>
          <cell r="CQ1216">
            <v>0</v>
          </cell>
          <cell r="CR1216">
            <v>0</v>
          </cell>
          <cell r="CS1216">
            <v>0</v>
          </cell>
          <cell r="CT1216">
            <v>0</v>
          </cell>
          <cell r="CU1216">
            <v>0</v>
          </cell>
          <cell r="CV1216">
            <v>0</v>
          </cell>
          <cell r="CW1216">
            <v>0</v>
          </cell>
          <cell r="CX1216" t="str">
            <v/>
          </cell>
          <cell r="CY1216" t="str">
            <v>https://ipmatika.kz/products/doorphones-aksessuary/EX612/</v>
          </cell>
          <cell r="CZ1216" t="str">
            <v>NEW</v>
          </cell>
        </row>
        <row r="1217">
          <cell r="CJ1217" t="str">
            <v>PA2-KITNC</v>
          </cell>
          <cell r="CK1217">
            <v>38930</v>
          </cell>
          <cell r="CL1217">
            <v>31142.374999999996</v>
          </cell>
          <cell r="CM1217">
            <v>-20.00417415874648</v>
          </cell>
          <cell r="CN1217">
            <v>0</v>
          </cell>
          <cell r="CO1217">
            <v>0</v>
          </cell>
          <cell r="CP1217">
            <v>0</v>
          </cell>
          <cell r="CQ1217">
            <v>0</v>
          </cell>
          <cell r="CR1217">
            <v>0</v>
          </cell>
          <cell r="CS1217">
            <v>0</v>
          </cell>
          <cell r="CT1217">
            <v>0</v>
          </cell>
          <cell r="CU1217">
            <v>15</v>
          </cell>
          <cell r="CV1217">
            <v>0</v>
          </cell>
          <cell r="CW1217">
            <v>0</v>
          </cell>
          <cell r="CX1217" t="str">
            <v/>
          </cell>
          <cell r="CY1217" t="str">
            <v>https://ipmatika.kz/products/doorphones-aksessuary/PA2-KIT-NC/</v>
          </cell>
          <cell r="CZ1217" t="str">
            <v/>
          </cell>
        </row>
        <row r="1218">
          <cell r="CJ1218" t="str">
            <v>PA2-KIT</v>
          </cell>
          <cell r="CK1218">
            <v>81760</v>
          </cell>
          <cell r="CL1218">
            <v>65410.95</v>
          </cell>
          <cell r="CM1218">
            <v>-19.996391878669272</v>
          </cell>
          <cell r="CN1218">
            <v>0</v>
          </cell>
          <cell r="CO1218">
            <v>0</v>
          </cell>
          <cell r="CP1218">
            <v>0</v>
          </cell>
          <cell r="CQ1218">
            <v>0</v>
          </cell>
          <cell r="CR1218">
            <v>0</v>
          </cell>
          <cell r="CS1218">
            <v>0</v>
          </cell>
          <cell r="CT1218">
            <v>0</v>
          </cell>
          <cell r="CU1218">
            <v>0</v>
          </cell>
          <cell r="CV1218">
            <v>0</v>
          </cell>
          <cell r="CW1218">
            <v>0</v>
          </cell>
          <cell r="CX1218" t="str">
            <v>http://ipmatika.ru/upload/iblock/1d3/2019-03-22_1629.png</v>
          </cell>
          <cell r="CY1218" t="str">
            <v>https://ipmatika.kz/products/doorphones-aksessuary/PA2-KIT/</v>
          </cell>
          <cell r="CZ1218" t="str">
            <v/>
          </cell>
        </row>
        <row r="1219">
          <cell r="CJ1219" t="str">
            <v>RC01</v>
          </cell>
          <cell r="CK1219">
            <v>12980</v>
          </cell>
          <cell r="CL1219">
            <v>10383.450000000001</v>
          </cell>
          <cell r="CM1219">
            <v>-20.004237288135585</v>
          </cell>
          <cell r="CN1219">
            <v>0</v>
          </cell>
          <cell r="CO1219">
            <v>0</v>
          </cell>
          <cell r="CP1219">
            <v>0</v>
          </cell>
          <cell r="CQ1219">
            <v>0</v>
          </cell>
          <cell r="CR1219">
            <v>0</v>
          </cell>
          <cell r="CS1219">
            <v>0</v>
          </cell>
          <cell r="CT1219">
            <v>0</v>
          </cell>
          <cell r="CU1219">
            <v>3</v>
          </cell>
          <cell r="CV1219">
            <v>0</v>
          </cell>
          <cell r="CW1219">
            <v>0</v>
          </cell>
          <cell r="CX1219" t="str">
            <v/>
          </cell>
          <cell r="CY1219" t="str">
            <v>https://ipmatika.kz/products/doorphones-aksessuary/RC01/</v>
          </cell>
          <cell r="CZ1219" t="str">
            <v/>
          </cell>
        </row>
        <row r="1220">
          <cell r="CJ1220" t="str">
            <v>RC02</v>
          </cell>
          <cell r="CK1220">
            <v>19470</v>
          </cell>
          <cell r="CL1220">
            <v>15575.174999999999</v>
          </cell>
          <cell r="CM1220">
            <v>-20.004237288135599</v>
          </cell>
          <cell r="CN1220">
            <v>0</v>
          </cell>
          <cell r="CO1220">
            <v>0</v>
          </cell>
          <cell r="CP1220">
            <v>0</v>
          </cell>
          <cell r="CQ1220">
            <v>0</v>
          </cell>
          <cell r="CR1220">
            <v>0</v>
          </cell>
          <cell r="CS1220">
            <v>0</v>
          </cell>
          <cell r="CT1220">
            <v>0</v>
          </cell>
          <cell r="CU1220">
            <v>0</v>
          </cell>
          <cell r="CV1220">
            <v>0</v>
          </cell>
          <cell r="CW1220">
            <v>0</v>
          </cell>
          <cell r="CX1220" t="str">
            <v/>
          </cell>
          <cell r="CY1220" t="str">
            <v>https://ipmatika.kz/products/doorphones-aksessuary/RC02/</v>
          </cell>
          <cell r="CZ1220" t="str">
            <v/>
          </cell>
        </row>
        <row r="1221">
          <cell r="CJ1221" t="str">
            <v>WM613W</v>
          </cell>
          <cell r="CK1221">
            <v>12980</v>
          </cell>
          <cell r="CL1221">
            <v>10383.450000000001</v>
          </cell>
          <cell r="CM1221">
            <v>-20.004237288135585</v>
          </cell>
          <cell r="CN1221">
            <v>0</v>
          </cell>
          <cell r="CO1221">
            <v>0</v>
          </cell>
          <cell r="CP1221">
            <v>0</v>
          </cell>
          <cell r="CQ1221">
            <v>0</v>
          </cell>
          <cell r="CR1221">
            <v>0</v>
          </cell>
          <cell r="CS1221">
            <v>0</v>
          </cell>
          <cell r="CT1221">
            <v>0</v>
          </cell>
          <cell r="CU1221">
            <v>2</v>
          </cell>
          <cell r="CV1221">
            <v>0</v>
          </cell>
          <cell r="CW1221">
            <v>0</v>
          </cell>
          <cell r="CX1221" t="str">
            <v/>
          </cell>
          <cell r="CY1221" t="str">
            <v>https://ipmatika.kz/products/doorphones-aksessuary/WM613/</v>
          </cell>
          <cell r="CZ1221" t="str">
            <v/>
          </cell>
        </row>
        <row r="1222">
          <cell r="CJ1222" t="str">
            <v>WM613B</v>
          </cell>
          <cell r="CK1222">
            <v>12980</v>
          </cell>
          <cell r="CL1222">
            <v>10383.450000000001</v>
          </cell>
          <cell r="CM1222">
            <v>-20.004237288135585</v>
          </cell>
          <cell r="CN1222">
            <v>0</v>
          </cell>
          <cell r="CO1222">
            <v>0</v>
          </cell>
          <cell r="CP1222">
            <v>0</v>
          </cell>
          <cell r="CQ1222">
            <v>0</v>
          </cell>
          <cell r="CR1222">
            <v>0</v>
          </cell>
          <cell r="CS1222">
            <v>0</v>
          </cell>
          <cell r="CT1222">
            <v>0</v>
          </cell>
          <cell r="CU1222">
            <v>2</v>
          </cell>
          <cell r="CV1222">
            <v>0</v>
          </cell>
          <cell r="CW1222">
            <v>0</v>
          </cell>
          <cell r="CX1222" t="str">
            <v/>
          </cell>
          <cell r="CY1222" t="str">
            <v>https://ipmatika.kz/products/doorphones-aksessuary/WM613/</v>
          </cell>
          <cell r="CZ1222" t="str">
            <v/>
          </cell>
        </row>
        <row r="1223">
          <cell r="CJ1223" t="str">
            <v>12V-1A</v>
          </cell>
          <cell r="CK1223" t="str">
            <v/>
          </cell>
          <cell r="CL1223" t="str">
            <v/>
          </cell>
          <cell r="CM1223" t="str">
            <v/>
          </cell>
          <cell r="CN1223">
            <v>0</v>
          </cell>
          <cell r="CO1223">
            <v>0</v>
          </cell>
          <cell r="CP1223">
            <v>0</v>
          </cell>
          <cell r="CQ1223">
            <v>0</v>
          </cell>
          <cell r="CR1223">
            <v>0</v>
          </cell>
          <cell r="CS1223">
            <v>0</v>
          </cell>
          <cell r="CT1223">
            <v>0</v>
          </cell>
          <cell r="CU1223">
            <v>0</v>
          </cell>
          <cell r="CV1223">
            <v>0</v>
          </cell>
          <cell r="CW1223">
            <v>0</v>
          </cell>
          <cell r="CX1223" t="str">
            <v/>
          </cell>
          <cell r="CY1223" t="str">
            <v/>
          </cell>
          <cell r="CZ1223" t="str">
            <v/>
          </cell>
        </row>
        <row r="1224">
          <cell r="CJ1224" t="str">
            <v>KT10</v>
          </cell>
          <cell r="CK1224">
            <v>6490</v>
          </cell>
          <cell r="CL1224">
            <v>5191.7250000000004</v>
          </cell>
          <cell r="CM1224">
            <v>-20.004237288135585</v>
          </cell>
          <cell r="CN1224">
            <v>0</v>
          </cell>
          <cell r="CO1224">
            <v>0</v>
          </cell>
          <cell r="CP1224">
            <v>0</v>
          </cell>
          <cell r="CQ1224">
            <v>0</v>
          </cell>
          <cell r="CR1224">
            <v>0</v>
          </cell>
          <cell r="CS1224">
            <v>0</v>
          </cell>
          <cell r="CT1224">
            <v>0</v>
          </cell>
          <cell r="CU1224">
            <v>18</v>
          </cell>
          <cell r="CV1224">
            <v>0</v>
          </cell>
          <cell r="CW1224">
            <v>0</v>
          </cell>
          <cell r="CX1224" t="str">
            <v>http://ipmatika.ru/upload/iblock/fe2/epxhdtb2uqto3zxl4x3ge4ded03kh21n/KT10.jpg</v>
          </cell>
          <cell r="CY1224" t="str">
            <v>https://ipmatika.kz/products/doorphones-aksessuary/KT10/</v>
          </cell>
          <cell r="CZ1224" t="str">
            <v/>
          </cell>
        </row>
        <row r="1225">
          <cell r="CJ1225" t="str">
            <v>KT20</v>
          </cell>
          <cell r="CK1225">
            <v>6490</v>
          </cell>
          <cell r="CL1225">
            <v>5191.7250000000004</v>
          </cell>
          <cell r="CM1225">
            <v>-20.004237288135585</v>
          </cell>
          <cell r="CN1225">
            <v>0</v>
          </cell>
          <cell r="CO1225">
            <v>0</v>
          </cell>
          <cell r="CP1225">
            <v>0</v>
          </cell>
          <cell r="CQ1225">
            <v>0</v>
          </cell>
          <cell r="CR1225">
            <v>0</v>
          </cell>
          <cell r="CS1225">
            <v>0</v>
          </cell>
          <cell r="CT1225">
            <v>0</v>
          </cell>
          <cell r="CU1225">
            <v>9</v>
          </cell>
          <cell r="CV1225">
            <v>0</v>
          </cell>
          <cell r="CW1225">
            <v>0</v>
          </cell>
          <cell r="CX1225" t="str">
            <v>http://ipmatika.ru/upload/iblock/45f/0jwe5b2py88ynsu8bb74gpgp4lod907c/%D0%A1%D0%BD%D0%B8%D0%BC%D0%BE%D0%BA.JPG</v>
          </cell>
          <cell r="CY1225" t="str">
            <v>https://ipmatika.kz/products/doorphones-aksessuary/KT20/</v>
          </cell>
          <cell r="CZ1225" t="str">
            <v/>
          </cell>
        </row>
        <row r="1226">
          <cell r="CJ1226" t="str">
            <v>KT30</v>
          </cell>
          <cell r="CK1226">
            <v>6490</v>
          </cell>
          <cell r="CL1226">
            <v>5191.7250000000004</v>
          </cell>
          <cell r="CM1226">
            <v>-20.004237288135585</v>
          </cell>
          <cell r="CN1226">
            <v>0</v>
          </cell>
          <cell r="CO1226">
            <v>0</v>
          </cell>
          <cell r="CP1226">
            <v>0</v>
          </cell>
          <cell r="CQ1226">
            <v>0</v>
          </cell>
          <cell r="CR1226">
            <v>0</v>
          </cell>
          <cell r="CS1226">
            <v>0</v>
          </cell>
          <cell r="CT1226">
            <v>0</v>
          </cell>
          <cell r="CU1226">
            <v>14</v>
          </cell>
          <cell r="CV1226">
            <v>0</v>
          </cell>
          <cell r="CW1226">
            <v>0</v>
          </cell>
          <cell r="CX1226" t="str">
            <v>http://ipmatika.ru/upload/iblock/ae3/m3x4djs0al300uvhpk4enx5ikub6dvhp/%D0%A0%D0%B8%D1%81%D1%83%D0%BD%D0%BE%D0%BA3.jpg</v>
          </cell>
          <cell r="CY1226" t="str">
            <v>https://ipmatika.kz/products/doorphones-aksessuary/KT30/</v>
          </cell>
          <cell r="CZ1226" t="str">
            <v/>
          </cell>
        </row>
        <row r="1227">
          <cell r="CJ1227" t="str">
            <v>KT31</v>
          </cell>
          <cell r="CK1227">
            <v>6490</v>
          </cell>
          <cell r="CL1227">
            <v>5191.7250000000004</v>
          </cell>
          <cell r="CM1227">
            <v>-20.004237288135585</v>
          </cell>
          <cell r="CN1227">
            <v>0</v>
          </cell>
          <cell r="CO1227">
            <v>0</v>
          </cell>
          <cell r="CP1227">
            <v>0</v>
          </cell>
          <cell r="CQ1227">
            <v>0</v>
          </cell>
          <cell r="CR1227">
            <v>0</v>
          </cell>
          <cell r="CS1227">
            <v>0</v>
          </cell>
          <cell r="CT1227">
            <v>0</v>
          </cell>
          <cell r="CU1227">
            <v>0</v>
          </cell>
          <cell r="CV1227">
            <v>0</v>
          </cell>
          <cell r="CW1227">
            <v>0</v>
          </cell>
          <cell r="CX1227" t="str">
            <v>http://ipmatika.ru/upload/iblock/bf7/vcruh46s1w1flma6isndhwy0uqhq9j5z/KT31.png</v>
          </cell>
          <cell r="CY1227" t="str">
            <v>https://ipmatika.kz/products/doorphones-aksessuary/KT31/</v>
          </cell>
          <cell r="CZ1227" t="str">
            <v/>
          </cell>
        </row>
        <row r="1228">
          <cell r="CJ1228" t="str">
            <v>Аудио-SIP-домофоны</v>
          </cell>
          <cell r="CK1228">
            <v>0</v>
          </cell>
          <cell r="CL1228">
            <v>0</v>
          </cell>
          <cell r="CM1228" t="str">
            <v/>
          </cell>
          <cell r="CN1228">
            <v>0</v>
          </cell>
          <cell r="CO1228">
            <v>0</v>
          </cell>
          <cell r="CP1228">
            <v>0</v>
          </cell>
          <cell r="CQ1228">
            <v>0</v>
          </cell>
          <cell r="CR1228">
            <v>0</v>
          </cell>
          <cell r="CS1228">
            <v>0</v>
          </cell>
          <cell r="CT1228">
            <v>0</v>
          </cell>
          <cell r="CU1228">
            <v>0</v>
          </cell>
          <cell r="CV1228">
            <v>0</v>
          </cell>
          <cell r="CW1228">
            <v>0</v>
          </cell>
          <cell r="CX1228" t="str">
            <v/>
          </cell>
          <cell r="CY1228" t="str">
            <v/>
          </cell>
          <cell r="CZ1228" t="str">
            <v/>
          </cell>
        </row>
        <row r="1229">
          <cell r="CJ1229" t="str">
            <v>A10</v>
          </cell>
          <cell r="CK1229">
            <v>38930</v>
          </cell>
          <cell r="CL1229">
            <v>31142.374999999996</v>
          </cell>
          <cell r="CM1229">
            <v>-20.00417415874648</v>
          </cell>
          <cell r="CN1229">
            <v>0</v>
          </cell>
          <cell r="CO1229">
            <v>0</v>
          </cell>
          <cell r="CP1229">
            <v>0</v>
          </cell>
          <cell r="CQ1229">
            <v>0</v>
          </cell>
          <cell r="CR1229">
            <v>0</v>
          </cell>
          <cell r="CS1229">
            <v>0</v>
          </cell>
          <cell r="CT1229">
            <v>0</v>
          </cell>
          <cell r="CU1229">
            <v>2</v>
          </cell>
          <cell r="CV1229" t="str">
            <v>50+</v>
          </cell>
          <cell r="CW1229">
            <v>0</v>
          </cell>
          <cell r="CX1229" t="str">
            <v>http://ipmatika.ru/upload/iblock/e24/lqt707jvr0c6tjq2m5qfe416pq72zlox/getimage%20%282%29.png</v>
          </cell>
          <cell r="CY1229" t="str">
            <v>https://ipmatika.kz/products/audiodomofony/Fanvil-A10/</v>
          </cell>
          <cell r="CZ1229" t="str">
            <v/>
          </cell>
        </row>
        <row r="1230">
          <cell r="CJ1230" t="str">
            <v>A10W</v>
          </cell>
          <cell r="CK1230">
            <v>45420</v>
          </cell>
          <cell r="CL1230">
            <v>36334.100000000006</v>
          </cell>
          <cell r="CM1230">
            <v>-20.004183179216199</v>
          </cell>
          <cell r="CN1230">
            <v>0</v>
          </cell>
          <cell r="CO1230">
            <v>0</v>
          </cell>
          <cell r="CP1230">
            <v>0</v>
          </cell>
          <cell r="CQ1230">
            <v>0</v>
          </cell>
          <cell r="CR1230">
            <v>0</v>
          </cell>
          <cell r="CS1230">
            <v>0</v>
          </cell>
          <cell r="CT1230">
            <v>0</v>
          </cell>
          <cell r="CU1230">
            <v>0</v>
          </cell>
          <cell r="CV1230">
            <v>2</v>
          </cell>
          <cell r="CW1230">
            <v>0</v>
          </cell>
          <cell r="CX1230" t="str">
            <v>http://ipmatika.ru/upload/iblock/ac2/vv5wxv1l7b87jk27dm9wpoxiu1f1p6pp/getimage%20%281%29.png</v>
          </cell>
          <cell r="CY1230" t="str">
            <v>https://ipmatika.kz/products/audiodomofony/Fanvil-A10W/</v>
          </cell>
          <cell r="CZ1230" t="str">
            <v/>
          </cell>
        </row>
        <row r="1231">
          <cell r="CJ1231" t="str">
            <v>A12</v>
          </cell>
          <cell r="CK1231">
            <v>155730</v>
          </cell>
          <cell r="CL1231">
            <v>124585.44999999998</v>
          </cell>
          <cell r="CM1231">
            <v>-19.999068901303545</v>
          </cell>
          <cell r="CN1231">
            <v>0</v>
          </cell>
          <cell r="CO1231">
            <v>0</v>
          </cell>
          <cell r="CP1231">
            <v>0</v>
          </cell>
          <cell r="CQ1231">
            <v>0</v>
          </cell>
          <cell r="CR1231">
            <v>0</v>
          </cell>
          <cell r="CS1231">
            <v>0</v>
          </cell>
          <cell r="CT1231">
            <v>0</v>
          </cell>
          <cell r="CU1231">
            <v>15</v>
          </cell>
          <cell r="CV1231">
            <v>0</v>
          </cell>
          <cell r="CW1231">
            <v>0</v>
          </cell>
          <cell r="CX1231" t="str">
            <v>http://ipmatika.ru/upload/iblock/350/ln7baizts0lbqyj5w2skq20t704ai9vy/1.png</v>
          </cell>
          <cell r="CY1231" t="str">
            <v>https://ipmatika.kz/products/audiodomofony/Fanvil-A12/</v>
          </cell>
          <cell r="CZ1231" t="str">
            <v/>
          </cell>
        </row>
        <row r="1232">
          <cell r="CJ1232" t="str">
            <v>i10S</v>
          </cell>
          <cell r="CK1232">
            <v>45420</v>
          </cell>
          <cell r="CL1232">
            <v>36334.100000000006</v>
          </cell>
          <cell r="CM1232">
            <v>-20.004183179216199</v>
          </cell>
          <cell r="CN1232">
            <v>0</v>
          </cell>
          <cell r="CO1232">
            <v>0</v>
          </cell>
          <cell r="CP1232">
            <v>0</v>
          </cell>
          <cell r="CQ1232">
            <v>0</v>
          </cell>
          <cell r="CR1232">
            <v>0</v>
          </cell>
          <cell r="CS1232">
            <v>0</v>
          </cell>
          <cell r="CT1232">
            <v>0</v>
          </cell>
          <cell r="CU1232">
            <v>0</v>
          </cell>
          <cell r="CV1232">
            <v>0</v>
          </cell>
          <cell r="CW1232">
            <v>0</v>
          </cell>
          <cell r="CX1232" t="str">
            <v>http://ipmatika.ru/upload/iblock/935/i10_01.png</v>
          </cell>
          <cell r="CY1232" t="str">
            <v>https://ipmatika.kz/products/audiodomofony/Fanvil-i10S/</v>
          </cell>
          <cell r="CZ1232" t="str">
            <v/>
          </cell>
        </row>
        <row r="1233">
          <cell r="CJ1233" t="str">
            <v>i11S</v>
          </cell>
          <cell r="CK1233">
            <v>58400</v>
          </cell>
          <cell r="CL1233">
            <v>46717.55</v>
          </cell>
          <cell r="CM1233">
            <v>-20.004195205479448</v>
          </cell>
          <cell r="CN1233">
            <v>0</v>
          </cell>
          <cell r="CO1233">
            <v>0</v>
          </cell>
          <cell r="CP1233">
            <v>0</v>
          </cell>
          <cell r="CQ1233">
            <v>0</v>
          </cell>
          <cell r="CR1233">
            <v>0</v>
          </cell>
          <cell r="CS1233">
            <v>0</v>
          </cell>
          <cell r="CT1233">
            <v>0</v>
          </cell>
          <cell r="CU1233">
            <v>0</v>
          </cell>
          <cell r="CV1233" t="str">
            <v>50+</v>
          </cell>
          <cell r="CW1233">
            <v>0</v>
          </cell>
          <cell r="CX1233" t="str">
            <v>http://ipmatika.ru/upload/iblock/8ec/64uwjtxo2lro421jq4zttk5mfnkn913y/i11S.png</v>
          </cell>
          <cell r="CY1233" t="str">
            <v>https://ipmatika.kz/products/audiodomofony/Fanvil-i11S/</v>
          </cell>
          <cell r="CZ1233" t="str">
            <v/>
          </cell>
        </row>
        <row r="1234">
          <cell r="CJ1234" t="str">
            <v>i16S</v>
          </cell>
          <cell r="CK1234">
            <v>97330</v>
          </cell>
          <cell r="CL1234">
            <v>77867.899999999994</v>
          </cell>
          <cell r="CM1234">
            <v>-19.995993013459369</v>
          </cell>
          <cell r="CN1234">
            <v>0</v>
          </cell>
          <cell r="CO1234">
            <v>0</v>
          </cell>
          <cell r="CP1234">
            <v>0</v>
          </cell>
          <cell r="CQ1234">
            <v>0</v>
          </cell>
          <cell r="CR1234">
            <v>0</v>
          </cell>
          <cell r="CS1234">
            <v>0</v>
          </cell>
          <cell r="CT1234">
            <v>0</v>
          </cell>
          <cell r="CU1234" t="str">
            <v>50+</v>
          </cell>
          <cell r="CV1234">
            <v>0</v>
          </cell>
          <cell r="CW1234">
            <v>0</v>
          </cell>
          <cell r="CX1234" t="str">
            <v>http://ipmatika.ru/upload/iblock/f9e/fanvil_i16s-1200x800.jpg</v>
          </cell>
          <cell r="CY1234" t="str">
            <v>https://ipmatika.kz/products/audiodomofony/Fanvil-i16S/</v>
          </cell>
          <cell r="CZ1234" t="str">
            <v/>
          </cell>
        </row>
        <row r="1235">
          <cell r="CJ1235" t="str">
            <v>i16S-02P</v>
          </cell>
          <cell r="CK1235">
            <v>115500</v>
          </cell>
          <cell r="CL1235">
            <v>92398.349999999991</v>
          </cell>
          <cell r="CM1235">
            <v>-20.001428571428576</v>
          </cell>
          <cell r="CN1235">
            <v>0</v>
          </cell>
          <cell r="CO1235">
            <v>0</v>
          </cell>
          <cell r="CP1235">
            <v>0</v>
          </cell>
          <cell r="CQ1235">
            <v>0</v>
          </cell>
          <cell r="CR1235">
            <v>0</v>
          </cell>
          <cell r="CS1235">
            <v>0</v>
          </cell>
          <cell r="CT1235">
            <v>0</v>
          </cell>
          <cell r="CU1235">
            <v>0</v>
          </cell>
          <cell r="CV1235">
            <v>0</v>
          </cell>
          <cell r="CW1235">
            <v>0</v>
          </cell>
          <cell r="CX1235" t="str">
            <v>http://ipmatika.ru/upload/iblock/f91/gbgw0p75ya0wszksn97gj7z34lhn0dih/i16S-02P.jpg</v>
          </cell>
          <cell r="CY1235" t="str">
            <v>https://ipmatika.kz/products/audiodomofony/Fanvil-i16S-02P/</v>
          </cell>
          <cell r="CZ1235" t="str">
            <v/>
          </cell>
        </row>
        <row r="1236">
          <cell r="CJ1236" t="str">
            <v>Y501</v>
          </cell>
          <cell r="CK1236">
            <v>58400</v>
          </cell>
          <cell r="CL1236">
            <v>46717.55</v>
          </cell>
          <cell r="CM1236">
            <v>-20.004195205479448</v>
          </cell>
          <cell r="CN1236">
            <v>0</v>
          </cell>
          <cell r="CO1236">
            <v>0</v>
          </cell>
          <cell r="CP1236">
            <v>0</v>
          </cell>
          <cell r="CQ1236">
            <v>0</v>
          </cell>
          <cell r="CR1236">
            <v>0</v>
          </cell>
          <cell r="CS1236">
            <v>0</v>
          </cell>
          <cell r="CT1236">
            <v>0</v>
          </cell>
          <cell r="CU1236">
            <v>12</v>
          </cell>
          <cell r="CV1236">
            <v>3</v>
          </cell>
          <cell r="CW1236">
            <v>0</v>
          </cell>
          <cell r="CX1236" t="str">
            <v>http://ipmatika.ru/upload/iblock/5cf/yasno7wnu4pxpmf7aban8lswpjkzqygl/Y501%20%281%29.png</v>
          </cell>
          <cell r="CY1236" t="str">
            <v>https://ipmatika.kz/products/audiodomofony/Fanvil-Y501/</v>
          </cell>
          <cell r="CZ1236" t="str">
            <v/>
          </cell>
        </row>
        <row r="1237">
          <cell r="CJ1237" t="str">
            <v>Y501W-Y</v>
          </cell>
          <cell r="CK1237">
            <v>71380</v>
          </cell>
          <cell r="CL1237">
            <v>57100.999999999985</v>
          </cell>
          <cell r="CM1237">
            <v>-20.004202857943426</v>
          </cell>
          <cell r="CN1237">
            <v>0</v>
          </cell>
          <cell r="CO1237">
            <v>0</v>
          </cell>
          <cell r="CP1237">
            <v>0</v>
          </cell>
          <cell r="CQ1237">
            <v>0</v>
          </cell>
          <cell r="CR1237">
            <v>0</v>
          </cell>
          <cell r="CS1237">
            <v>0</v>
          </cell>
          <cell r="CT1237">
            <v>0</v>
          </cell>
          <cell r="CU1237">
            <v>26</v>
          </cell>
          <cell r="CV1237">
            <v>0</v>
          </cell>
          <cell r="CW1237">
            <v>0</v>
          </cell>
          <cell r="CX1237" t="str">
            <v>http://ipmatika.ru/upload/iblock/ec6/6o5pyn2um5zbe0v8ii2ryrlyf0dmfrmf/000-copy-69-1200x800.jpg</v>
          </cell>
          <cell r="CY1237" t="str">
            <v>https://ipmatika.kz/products/audiodomofony/Fanvil-Y501W-Y/</v>
          </cell>
          <cell r="CZ1237" t="str">
            <v/>
          </cell>
        </row>
        <row r="1238">
          <cell r="CJ1238" t="str">
            <v>I00000975</v>
          </cell>
          <cell r="CK1238">
            <v>33000</v>
          </cell>
          <cell r="CL1238" t="str">
            <v/>
          </cell>
          <cell r="CM1238" t="str">
            <v/>
          </cell>
          <cell r="CN1238">
            <v>0</v>
          </cell>
          <cell r="CO1238">
            <v>0</v>
          </cell>
          <cell r="CP1238">
            <v>0</v>
          </cell>
          <cell r="CQ1238">
            <v>0</v>
          </cell>
          <cell r="CR1238">
            <v>0</v>
          </cell>
          <cell r="CS1238">
            <v>0</v>
          </cell>
          <cell r="CT1238">
            <v>0</v>
          </cell>
          <cell r="CU1238">
            <v>3</v>
          </cell>
          <cell r="CV1238">
            <v>0</v>
          </cell>
          <cell r="CW1238">
            <v>0</v>
          </cell>
          <cell r="CX1238" t="str">
            <v/>
          </cell>
          <cell r="CY1238" t="str">
            <v>https://ipmatika.kz/products/audiodomofony/its-pantel-i00000975/</v>
          </cell>
          <cell r="CZ1238" t="str">
            <v>EOL</v>
          </cell>
        </row>
        <row r="1239">
          <cell r="CJ1239" t="str">
            <v>K20-1</v>
          </cell>
          <cell r="CK1239">
            <v>86900</v>
          </cell>
          <cell r="CL1239" t="str">
            <v/>
          </cell>
          <cell r="CM1239" t="str">
            <v/>
          </cell>
          <cell r="CN1239">
            <v>0</v>
          </cell>
          <cell r="CO1239">
            <v>0</v>
          </cell>
          <cell r="CP1239">
            <v>0</v>
          </cell>
          <cell r="CQ1239">
            <v>0</v>
          </cell>
          <cell r="CR1239">
            <v>0</v>
          </cell>
          <cell r="CS1239">
            <v>0</v>
          </cell>
          <cell r="CT1239">
            <v>0</v>
          </cell>
          <cell r="CU1239">
            <v>0</v>
          </cell>
          <cell r="CV1239">
            <v>0</v>
          </cell>
          <cell r="CW1239">
            <v>0</v>
          </cell>
          <cell r="CX1239" t="str">
            <v>http://ipmatika.ru/upload/iblock/ae6/wakq0jepjahp4kemsnzb84rl8gvccwe0/k20.png</v>
          </cell>
          <cell r="CY1239" t="str">
            <v>https://ipmatika.kz/products/audiodomofony/JRK20-1/</v>
          </cell>
          <cell r="CZ1239" t="str">
            <v>Под заказ</v>
          </cell>
        </row>
        <row r="1240">
          <cell r="CJ1240" t="str">
            <v>K20-2</v>
          </cell>
          <cell r="CK1240">
            <v>96800</v>
          </cell>
          <cell r="CL1240" t="str">
            <v/>
          </cell>
          <cell r="CM1240" t="str">
            <v/>
          </cell>
          <cell r="CN1240">
            <v>0</v>
          </cell>
          <cell r="CO1240">
            <v>0</v>
          </cell>
          <cell r="CP1240">
            <v>0</v>
          </cell>
          <cell r="CQ1240">
            <v>0</v>
          </cell>
          <cell r="CR1240">
            <v>0</v>
          </cell>
          <cell r="CS1240">
            <v>0</v>
          </cell>
          <cell r="CT1240">
            <v>0</v>
          </cell>
          <cell r="CU1240">
            <v>0</v>
          </cell>
          <cell r="CV1240">
            <v>0</v>
          </cell>
          <cell r="CW1240">
            <v>0</v>
          </cell>
          <cell r="CX1240" t="str">
            <v>http://ipmatika.ru/upload/iblock/b73/0t2jjplddl6kp4gxl5m8v5pajg0pdc2j/k20-2.png</v>
          </cell>
          <cell r="CY1240" t="str">
            <v>https://ipmatika.kz/products/audiodomofony/JRK20-2/</v>
          </cell>
          <cell r="CZ1240" t="str">
            <v>Под заказ</v>
          </cell>
        </row>
        <row r="1241">
          <cell r="CJ1241" t="str">
            <v>K86-1</v>
          </cell>
          <cell r="CK1241">
            <v>70950</v>
          </cell>
          <cell r="CL1241" t="str">
            <v/>
          </cell>
          <cell r="CM1241" t="str">
            <v/>
          </cell>
          <cell r="CN1241">
            <v>0</v>
          </cell>
          <cell r="CO1241">
            <v>0</v>
          </cell>
          <cell r="CP1241">
            <v>0</v>
          </cell>
          <cell r="CQ1241">
            <v>0</v>
          </cell>
          <cell r="CR1241">
            <v>0</v>
          </cell>
          <cell r="CS1241">
            <v>0</v>
          </cell>
          <cell r="CT1241">
            <v>0</v>
          </cell>
          <cell r="CU1241">
            <v>0</v>
          </cell>
          <cell r="CV1241">
            <v>0</v>
          </cell>
          <cell r="CW1241">
            <v>0</v>
          </cell>
          <cell r="CX1241" t="str">
            <v>http://ipmatika.ru/upload/iblock/7a3/cbkzqpqlk4gvzcp3gdn5f5z3c7hfy1y1/k86-1.png</v>
          </cell>
          <cell r="CY1241" t="str">
            <v>https://ipmatika.kz/products/audiodomofony/JRK86-1/</v>
          </cell>
          <cell r="CZ1241" t="str">
            <v>Под заказ</v>
          </cell>
        </row>
        <row r="1242">
          <cell r="CJ1242" t="str">
            <v>K86-2</v>
          </cell>
          <cell r="CK1242">
            <v>80850</v>
          </cell>
          <cell r="CL1242" t="str">
            <v/>
          </cell>
          <cell r="CM1242" t="str">
            <v/>
          </cell>
          <cell r="CN1242">
            <v>0</v>
          </cell>
          <cell r="CO1242">
            <v>0</v>
          </cell>
          <cell r="CP1242">
            <v>0</v>
          </cell>
          <cell r="CQ1242">
            <v>0</v>
          </cell>
          <cell r="CR1242">
            <v>0</v>
          </cell>
          <cell r="CS1242">
            <v>0</v>
          </cell>
          <cell r="CT1242">
            <v>0</v>
          </cell>
          <cell r="CU1242">
            <v>0</v>
          </cell>
          <cell r="CV1242">
            <v>0</v>
          </cell>
          <cell r="CW1242">
            <v>0</v>
          </cell>
          <cell r="CX1242" t="str">
            <v>http://ipmatika.ru/upload/iblock/ab9/1sz81t4devr01btzjm0agbvqhhzd23to/k86-2.png</v>
          </cell>
          <cell r="CY1242" t="str">
            <v>https://ipmatika.kz/products/audiodomofony/JRK86-2/</v>
          </cell>
          <cell r="CZ1242" t="str">
            <v>Под заказ</v>
          </cell>
        </row>
        <row r="1243">
          <cell r="CJ1243" t="str">
            <v>IP3941P</v>
          </cell>
          <cell r="CK1243">
            <v>33000</v>
          </cell>
          <cell r="CL1243" t="str">
            <v/>
          </cell>
          <cell r="CM1243" t="str">
            <v/>
          </cell>
          <cell r="CN1243">
            <v>0</v>
          </cell>
          <cell r="CO1243">
            <v>0</v>
          </cell>
          <cell r="CP1243">
            <v>0</v>
          </cell>
          <cell r="CQ1243">
            <v>0</v>
          </cell>
          <cell r="CR1243">
            <v>0</v>
          </cell>
          <cell r="CS1243">
            <v>0</v>
          </cell>
          <cell r="CT1243">
            <v>0</v>
          </cell>
          <cell r="CU1243">
            <v>1</v>
          </cell>
          <cell r="CV1243">
            <v>0</v>
          </cell>
          <cell r="CW1243">
            <v>0</v>
          </cell>
          <cell r="CX1243" t="str">
            <v/>
          </cell>
          <cell r="CY1243" t="str">
            <v>https://ipmatika.kz/products/audiodomofony/Nista-IP39-41P/</v>
          </cell>
          <cell r="CZ1243" t="str">
            <v>EOL</v>
          </cell>
        </row>
        <row r="1244">
          <cell r="CJ1244" t="str">
            <v>Видео-SIP-домофоны</v>
          </cell>
          <cell r="CK1244">
            <v>0</v>
          </cell>
          <cell r="CL1244">
            <v>0</v>
          </cell>
          <cell r="CM1244" t="str">
            <v/>
          </cell>
          <cell r="CN1244">
            <v>0</v>
          </cell>
          <cell r="CO1244">
            <v>0</v>
          </cell>
          <cell r="CP1244">
            <v>0</v>
          </cell>
          <cell r="CQ1244">
            <v>0</v>
          </cell>
          <cell r="CR1244">
            <v>0</v>
          </cell>
          <cell r="CS1244">
            <v>0</v>
          </cell>
          <cell r="CT1244">
            <v>0</v>
          </cell>
          <cell r="CU1244">
            <v>0</v>
          </cell>
          <cell r="CV1244">
            <v>0</v>
          </cell>
          <cell r="CW1244">
            <v>0</v>
          </cell>
          <cell r="CX1244" t="str">
            <v/>
          </cell>
          <cell r="CY1244" t="str">
            <v/>
          </cell>
          <cell r="CZ1244" t="str">
            <v/>
          </cell>
        </row>
        <row r="1245">
          <cell r="CJ1245" t="str">
            <v>A12V</v>
          </cell>
          <cell r="CK1245">
            <v>233600</v>
          </cell>
          <cell r="CL1245">
            <v>186878.17499999999</v>
          </cell>
          <cell r="CM1245">
            <v>-20.000781250000003</v>
          </cell>
          <cell r="CN1245">
            <v>0</v>
          </cell>
          <cell r="CO1245">
            <v>0</v>
          </cell>
          <cell r="CP1245">
            <v>0</v>
          </cell>
          <cell r="CQ1245">
            <v>0</v>
          </cell>
          <cell r="CR1245">
            <v>0</v>
          </cell>
          <cell r="CS1245">
            <v>0</v>
          </cell>
          <cell r="CT1245">
            <v>0</v>
          </cell>
          <cell r="CU1245">
            <v>0</v>
          </cell>
          <cell r="CV1245">
            <v>0</v>
          </cell>
          <cell r="CW1245">
            <v>0</v>
          </cell>
          <cell r="CX1245" t="str">
            <v>http://ipmatika.ru/upload/iblock/2e8/rp65331yyc16rjvi71df0zfjtnvnc7n5/1.png</v>
          </cell>
          <cell r="CY1245" t="str">
            <v>https://ipmatika.kz/products/videointerkomy/Fanvil-A12V/</v>
          </cell>
          <cell r="CZ1245" t="str">
            <v/>
          </cell>
        </row>
        <row r="1246">
          <cell r="CJ1246" t="str">
            <v>i10SV</v>
          </cell>
          <cell r="CK1246">
            <v>64890</v>
          </cell>
          <cell r="CL1246">
            <v>51909.275000000009</v>
          </cell>
          <cell r="CM1246">
            <v>-20.004199414393568</v>
          </cell>
          <cell r="CN1246">
            <v>0</v>
          </cell>
          <cell r="CO1246">
            <v>0</v>
          </cell>
          <cell r="CP1246">
            <v>0</v>
          </cell>
          <cell r="CQ1246">
            <v>0</v>
          </cell>
          <cell r="CR1246">
            <v>0</v>
          </cell>
          <cell r="CS1246">
            <v>0</v>
          </cell>
          <cell r="CT1246">
            <v>0</v>
          </cell>
          <cell r="CU1246">
            <v>0</v>
          </cell>
          <cell r="CV1246">
            <v>2</v>
          </cell>
          <cell r="CW1246">
            <v>0</v>
          </cell>
          <cell r="CX1246" t="str">
            <v>http://ipmatika.ru/upload/iblock/37c/i10V_01_20190321.png</v>
          </cell>
          <cell r="CY1246" t="str">
            <v>https://ipmatika.kz/products/videointerkomy/Fanvil-i10SV/</v>
          </cell>
          <cell r="CZ1246" t="str">
            <v/>
          </cell>
        </row>
        <row r="1247">
          <cell r="CJ1247" t="str">
            <v>i11SV</v>
          </cell>
          <cell r="CK1247">
            <v>71380</v>
          </cell>
          <cell r="CL1247">
            <v>57100.999999999985</v>
          </cell>
          <cell r="CM1247">
            <v>-20.004202857943426</v>
          </cell>
          <cell r="CN1247">
            <v>0</v>
          </cell>
          <cell r="CO1247">
            <v>0</v>
          </cell>
          <cell r="CP1247">
            <v>0</v>
          </cell>
          <cell r="CQ1247">
            <v>0</v>
          </cell>
          <cell r="CR1247">
            <v>0</v>
          </cell>
          <cell r="CS1247">
            <v>0</v>
          </cell>
          <cell r="CT1247">
            <v>0</v>
          </cell>
          <cell r="CU1247">
            <v>3</v>
          </cell>
          <cell r="CV1247">
            <v>32</v>
          </cell>
          <cell r="CW1247">
            <v>0</v>
          </cell>
          <cell r="CX1247" t="str">
            <v>http://ipmatika.ru/upload/iblock/f27/a3bj2hbvxrh7soecsh2pz2xdn49qrz5d/11sv.jpg</v>
          </cell>
          <cell r="CY1247" t="str">
            <v>https://ipmatika.kz/products/videointerkomy/Fanvil-i11SV/</v>
          </cell>
          <cell r="CZ1247" t="str">
            <v/>
          </cell>
        </row>
        <row r="1248">
          <cell r="CJ1248" t="str">
            <v>i16SV</v>
          </cell>
          <cell r="CK1248">
            <v>128480</v>
          </cell>
          <cell r="CL1248">
            <v>102781.8</v>
          </cell>
          <cell r="CM1248">
            <v>-20.001712328767127</v>
          </cell>
          <cell r="CN1248">
            <v>0</v>
          </cell>
          <cell r="CO1248">
            <v>0</v>
          </cell>
          <cell r="CP1248">
            <v>0</v>
          </cell>
          <cell r="CQ1248">
            <v>0</v>
          </cell>
          <cell r="CR1248">
            <v>0</v>
          </cell>
          <cell r="CS1248">
            <v>0</v>
          </cell>
          <cell r="CT1248">
            <v>0</v>
          </cell>
          <cell r="CU1248">
            <v>30</v>
          </cell>
          <cell r="CV1248">
            <v>0</v>
          </cell>
          <cell r="CW1248">
            <v>0</v>
          </cell>
          <cell r="CX1248" t="str">
            <v>http://ipmatika.ru/upload/iblock/8d8/i16V_02%28181112%29.png</v>
          </cell>
          <cell r="CY1248" t="str">
            <v>https://ipmatika.kz/products/videointerkomy/Fanvil-i16SV/</v>
          </cell>
          <cell r="CZ1248" t="str">
            <v/>
          </cell>
        </row>
        <row r="1249">
          <cell r="CJ1249" t="str">
            <v>i16SV-02P</v>
          </cell>
          <cell r="CK1249">
            <v>155730</v>
          </cell>
          <cell r="CL1249">
            <v>124585.44999999998</v>
          </cell>
          <cell r="CM1249">
            <v>-19.999068901303545</v>
          </cell>
          <cell r="CN1249">
            <v>0</v>
          </cell>
          <cell r="CO1249">
            <v>0</v>
          </cell>
          <cell r="CP1249">
            <v>0</v>
          </cell>
          <cell r="CQ1249">
            <v>0</v>
          </cell>
          <cell r="CR1249">
            <v>0</v>
          </cell>
          <cell r="CS1249">
            <v>0</v>
          </cell>
          <cell r="CT1249">
            <v>0</v>
          </cell>
          <cell r="CU1249">
            <v>0</v>
          </cell>
          <cell r="CV1249">
            <v>0</v>
          </cell>
          <cell r="CW1249">
            <v>0</v>
          </cell>
          <cell r="CX1249" t="str">
            <v>http://ipmatika.ru/upload/iblock/842/mfzmmsx62t277ye25nihnes2he89abxa/i16SV-02P.jpg</v>
          </cell>
          <cell r="CY1249" t="str">
            <v>https://ipmatika.kz/products/videointerkomy/Fanvil-i16SV-02P/</v>
          </cell>
          <cell r="CZ1249" t="str">
            <v/>
          </cell>
        </row>
        <row r="1250">
          <cell r="CJ1250" t="str">
            <v>i60</v>
          </cell>
          <cell r="CK1250">
            <v>38930</v>
          </cell>
          <cell r="CL1250">
            <v>31142.374999999996</v>
          </cell>
          <cell r="CM1250">
            <v>-20.00417415874648</v>
          </cell>
          <cell r="CN1250">
            <v>0</v>
          </cell>
          <cell r="CO1250">
            <v>0</v>
          </cell>
          <cell r="CP1250">
            <v>0</v>
          </cell>
          <cell r="CQ1250">
            <v>0</v>
          </cell>
          <cell r="CR1250">
            <v>0</v>
          </cell>
          <cell r="CS1250">
            <v>0</v>
          </cell>
          <cell r="CT1250">
            <v>0</v>
          </cell>
          <cell r="CU1250" t="str">
            <v>50+</v>
          </cell>
          <cell r="CV1250">
            <v>7</v>
          </cell>
          <cell r="CW1250">
            <v>0</v>
          </cell>
          <cell r="CX1250" t="str">
            <v>http://ipmatika.ru/upload/iblock/fbf/vcnwcm8fhvbix75pueq5azb7kx97nsrv/i60-9.png</v>
          </cell>
          <cell r="CY1250" t="str">
            <v>https://ipmatika.kz/products/videodomofony/Fanvil-i60/</v>
          </cell>
          <cell r="CZ1250" t="str">
            <v/>
          </cell>
        </row>
        <row r="1251">
          <cell r="CJ1251" t="str">
            <v>i60K</v>
          </cell>
          <cell r="CK1251">
            <v>71380</v>
          </cell>
          <cell r="CL1251">
            <v>57100.999999999985</v>
          </cell>
          <cell r="CM1251">
            <v>-20.004202857943426</v>
          </cell>
          <cell r="CN1251">
            <v>0</v>
          </cell>
          <cell r="CO1251">
            <v>0</v>
          </cell>
          <cell r="CP1251">
            <v>0</v>
          </cell>
          <cell r="CQ1251">
            <v>0</v>
          </cell>
          <cell r="CR1251">
            <v>0</v>
          </cell>
          <cell r="CS1251">
            <v>0</v>
          </cell>
          <cell r="CT1251">
            <v>0</v>
          </cell>
          <cell r="CU1251" t="str">
            <v>50+</v>
          </cell>
          <cell r="CV1251">
            <v>15</v>
          </cell>
          <cell r="CW1251">
            <v>0</v>
          </cell>
          <cell r="CX1251" t="str">
            <v>http://ipmatika.ru/upload/iblock/93d/9xg02c4esy6gmza1t9f1uh2l9cohvkz2/i60k-10.png</v>
          </cell>
          <cell r="CY1251" t="str">
            <v>https://ipmatika.kz/products/videodomofony/Fanvil-i60K/</v>
          </cell>
          <cell r="CZ1251" t="str">
            <v/>
          </cell>
        </row>
        <row r="1252">
          <cell r="CJ1252" t="str">
            <v>i61</v>
          </cell>
          <cell r="CK1252">
            <v>123280</v>
          </cell>
          <cell r="CL1252">
            <v>98626.825000000012</v>
          </cell>
          <cell r="CM1252">
            <v>-19.997708468526909</v>
          </cell>
          <cell r="CN1252">
            <v>0</v>
          </cell>
          <cell r="CO1252">
            <v>0</v>
          </cell>
          <cell r="CP1252">
            <v>0</v>
          </cell>
          <cell r="CQ1252">
            <v>0</v>
          </cell>
          <cell r="CR1252">
            <v>0</v>
          </cell>
          <cell r="CS1252">
            <v>0</v>
          </cell>
          <cell r="CT1252">
            <v>0</v>
          </cell>
          <cell r="CU1252">
            <v>22</v>
          </cell>
          <cell r="CV1252">
            <v>0</v>
          </cell>
          <cell r="CW1252">
            <v>0</v>
          </cell>
          <cell r="CX1252" t="str">
            <v>http://ipmatika.ru/upload/iblock/806/i61%20%281%29.png</v>
          </cell>
          <cell r="CY1252" t="str">
            <v>https://ipmatika.kz/products/videodomofony/Fanvil-i61/</v>
          </cell>
          <cell r="CZ1252" t="str">
            <v/>
          </cell>
        </row>
        <row r="1253">
          <cell r="CJ1253" t="str">
            <v>i62</v>
          </cell>
          <cell r="CK1253">
            <v>99690</v>
          </cell>
          <cell r="CL1253">
            <v>79749.999999999985</v>
          </cell>
          <cell r="CM1253">
            <v>-20.002006219279792</v>
          </cell>
          <cell r="CN1253">
            <v>0</v>
          </cell>
          <cell r="CO1253">
            <v>0</v>
          </cell>
          <cell r="CP1253">
            <v>0</v>
          </cell>
          <cell r="CQ1253">
            <v>0</v>
          </cell>
          <cell r="CR1253">
            <v>0</v>
          </cell>
          <cell r="CS1253">
            <v>0</v>
          </cell>
          <cell r="CT1253">
            <v>0</v>
          </cell>
          <cell r="CU1253">
            <v>40</v>
          </cell>
          <cell r="CV1253">
            <v>1</v>
          </cell>
          <cell r="CW1253">
            <v>0</v>
          </cell>
          <cell r="CX1253" t="str">
            <v>http://ipmatika.ru/upload/iblock/c4d/i62%20%281%29.png</v>
          </cell>
          <cell r="CY1253" t="str">
            <v>https://ipmatika.kz/products/videodomofony/Fanvil-i62/</v>
          </cell>
          <cell r="CZ1253" t="str">
            <v/>
          </cell>
        </row>
        <row r="1254">
          <cell r="CJ1254" t="str">
            <v>i63</v>
          </cell>
          <cell r="CK1254">
            <v>103820</v>
          </cell>
          <cell r="CL1254">
            <v>83059.625</v>
          </cell>
          <cell r="CM1254">
            <v>-19.996508379888269</v>
          </cell>
          <cell r="CN1254">
            <v>0</v>
          </cell>
          <cell r="CO1254">
            <v>0</v>
          </cell>
          <cell r="CP1254">
            <v>0</v>
          </cell>
          <cell r="CQ1254">
            <v>0</v>
          </cell>
          <cell r="CR1254">
            <v>0</v>
          </cell>
          <cell r="CS1254">
            <v>0</v>
          </cell>
          <cell r="CT1254">
            <v>0</v>
          </cell>
          <cell r="CU1254">
            <v>17</v>
          </cell>
          <cell r="CV1254">
            <v>0</v>
          </cell>
          <cell r="CW1254">
            <v>0</v>
          </cell>
          <cell r="CX1254" t="str">
            <v>http://ipmatika.ru/upload/iblock/ce5/i63-1.png</v>
          </cell>
          <cell r="CY1254" t="str">
            <v>https://ipmatika.kz/products/videodomofony/Fanvil-i63/</v>
          </cell>
          <cell r="CZ1254" t="str">
            <v/>
          </cell>
        </row>
        <row r="1255">
          <cell r="CJ1255" t="str">
            <v>i64</v>
          </cell>
          <cell r="CK1255">
            <v>116790</v>
          </cell>
          <cell r="CL1255">
            <v>93435.1</v>
          </cell>
          <cell r="CM1255">
            <v>-19.997345663156096</v>
          </cell>
          <cell r="CN1255">
            <v>0</v>
          </cell>
          <cell r="CO1255">
            <v>0</v>
          </cell>
          <cell r="CP1255">
            <v>0</v>
          </cell>
          <cell r="CQ1255">
            <v>0</v>
          </cell>
          <cell r="CR1255">
            <v>0</v>
          </cell>
          <cell r="CS1255">
            <v>0</v>
          </cell>
          <cell r="CT1255">
            <v>0</v>
          </cell>
          <cell r="CU1255" t="str">
            <v>50+</v>
          </cell>
          <cell r="CV1255">
            <v>0</v>
          </cell>
          <cell r="CW1255">
            <v>0</v>
          </cell>
          <cell r="CX1255" t="str">
            <v>http://ipmatika.ru/upload/iblock/b7a/i64-1.png</v>
          </cell>
          <cell r="CY1255" t="str">
            <v>https://ipmatika.kz/products/videodomofony/Fanvil-i64/</v>
          </cell>
          <cell r="CZ1255" t="str">
            <v/>
          </cell>
        </row>
        <row r="1256">
          <cell r="CJ1256" t="str">
            <v>i66</v>
          </cell>
          <cell r="CK1256">
            <v>233600</v>
          </cell>
          <cell r="CL1256">
            <v>186878.17499999999</v>
          </cell>
          <cell r="CM1256">
            <v>-20.000781250000003</v>
          </cell>
          <cell r="CN1256">
            <v>0</v>
          </cell>
          <cell r="CO1256">
            <v>0</v>
          </cell>
          <cell r="CP1256">
            <v>0</v>
          </cell>
          <cell r="CQ1256">
            <v>0</v>
          </cell>
          <cell r="CR1256">
            <v>0</v>
          </cell>
          <cell r="CS1256">
            <v>0</v>
          </cell>
          <cell r="CT1256">
            <v>0</v>
          </cell>
          <cell r="CU1256">
            <v>12</v>
          </cell>
          <cell r="CV1256">
            <v>0</v>
          </cell>
          <cell r="CW1256">
            <v>0</v>
          </cell>
          <cell r="CX1256" t="str">
            <v>http://ipmatika.ru/upload/iblock/533/8c2njcxo80396bxfxxx7nvcaw297yb4z/i66%20%283%29.png</v>
          </cell>
          <cell r="CY1256" t="str">
            <v>https://ipmatika.kz/products/videodomofony/Fanvil-i66/</v>
          </cell>
          <cell r="CZ1256" t="str">
            <v/>
          </cell>
        </row>
        <row r="1257">
          <cell r="CJ1257" t="str">
            <v>i67</v>
          </cell>
          <cell r="CK1257">
            <v>324440</v>
          </cell>
          <cell r="CL1257">
            <v>259554.34999999998</v>
          </cell>
          <cell r="CM1257">
            <v>-19.999275675009258</v>
          </cell>
          <cell r="CN1257">
            <v>0</v>
          </cell>
          <cell r="CO1257">
            <v>0</v>
          </cell>
          <cell r="CP1257">
            <v>0</v>
          </cell>
          <cell r="CQ1257">
            <v>0</v>
          </cell>
          <cell r="CR1257">
            <v>0</v>
          </cell>
          <cell r="CS1257">
            <v>0</v>
          </cell>
          <cell r="CT1257">
            <v>0</v>
          </cell>
          <cell r="CU1257">
            <v>0</v>
          </cell>
          <cell r="CV1257">
            <v>8</v>
          </cell>
          <cell r="CW1257">
            <v>0</v>
          </cell>
          <cell r="CX1257" t="str">
            <v>http://ipmatika.ru/upload/iblock/198/xtaaptiqq8jkl8r2smzc6q9idqfbf6fg/i67%20%281%29.png</v>
          </cell>
          <cell r="CY1257" t="str">
            <v>https://ipmatika.kz/products/videodomofony/Fanvil-i67/</v>
          </cell>
          <cell r="CZ1257" t="str">
            <v/>
          </cell>
        </row>
        <row r="1258">
          <cell r="CJ1258" t="str">
            <v>i68</v>
          </cell>
          <cell r="CK1258">
            <v>363370</v>
          </cell>
          <cell r="CL1258">
            <v>290696.72499999998</v>
          </cell>
          <cell r="CM1258">
            <v>-19.999800478850773</v>
          </cell>
          <cell r="CN1258">
            <v>0</v>
          </cell>
          <cell r="CO1258">
            <v>0</v>
          </cell>
          <cell r="CP1258">
            <v>0</v>
          </cell>
          <cell r="CQ1258">
            <v>0</v>
          </cell>
          <cell r="CR1258">
            <v>0</v>
          </cell>
          <cell r="CS1258">
            <v>0</v>
          </cell>
          <cell r="CT1258">
            <v>0</v>
          </cell>
          <cell r="CU1258">
            <v>4</v>
          </cell>
          <cell r="CV1258">
            <v>0</v>
          </cell>
          <cell r="CW1258">
            <v>0</v>
          </cell>
          <cell r="CX1258" t="str">
            <v>http://ipmatika.ru/upload/iblock/98e/qpta1w5ukmdy79tw3390ea8r1gzu78q7/%D0%A0%D0%B8%D1%81%D1%83%D0%BD%D0%BE%D0%BA1.png</v>
          </cell>
          <cell r="CY1258" t="str">
            <v>https://ipmatika.kz/products/videodomofony/Fanvil-i68/</v>
          </cell>
          <cell r="CZ1258" t="str">
            <v/>
          </cell>
        </row>
        <row r="1259">
          <cell r="CJ1259" t="str">
            <v>K20-1C</v>
          </cell>
          <cell r="CK1259">
            <v>107250</v>
          </cell>
          <cell r="CL1259" t="str">
            <v/>
          </cell>
          <cell r="CM1259" t="str">
            <v/>
          </cell>
          <cell r="CN1259">
            <v>0</v>
          </cell>
          <cell r="CO1259">
            <v>0</v>
          </cell>
          <cell r="CP1259">
            <v>0</v>
          </cell>
          <cell r="CQ1259">
            <v>0</v>
          </cell>
          <cell r="CR1259">
            <v>0</v>
          </cell>
          <cell r="CS1259">
            <v>0</v>
          </cell>
          <cell r="CT1259">
            <v>0</v>
          </cell>
          <cell r="CU1259">
            <v>0</v>
          </cell>
          <cell r="CV1259">
            <v>0</v>
          </cell>
          <cell r="CW1259">
            <v>0</v>
          </cell>
          <cell r="CX1259" t="str">
            <v>http://ipmatika.ru/upload/iblock/cd5/gwn7q9j91tpab3b3dbjl2qe822vbkkt3/k20-1c.png</v>
          </cell>
          <cell r="CY1259" t="str">
            <v>https://ipmatika.kz/products/videointerkomy/JRK20-1C/</v>
          </cell>
          <cell r="CZ1259" t="str">
            <v>Под заказ</v>
          </cell>
        </row>
        <row r="1260">
          <cell r="CJ1260" t="str">
            <v>K20-2C</v>
          </cell>
          <cell r="CK1260">
            <v>117150</v>
          </cell>
          <cell r="CL1260" t="str">
            <v/>
          </cell>
          <cell r="CM1260" t="str">
            <v/>
          </cell>
          <cell r="CN1260">
            <v>0</v>
          </cell>
          <cell r="CO1260">
            <v>0</v>
          </cell>
          <cell r="CP1260">
            <v>0</v>
          </cell>
          <cell r="CQ1260">
            <v>0</v>
          </cell>
          <cell r="CR1260">
            <v>0</v>
          </cell>
          <cell r="CS1260">
            <v>0</v>
          </cell>
          <cell r="CT1260">
            <v>0</v>
          </cell>
          <cell r="CU1260">
            <v>0</v>
          </cell>
          <cell r="CV1260">
            <v>0</v>
          </cell>
          <cell r="CW1260">
            <v>0</v>
          </cell>
          <cell r="CX1260" t="str">
            <v>http://ipmatika.ru/upload/iblock/226/4c2mflcfshtt3l5kfaxwjqf6b92a030h/k20-2c.png</v>
          </cell>
          <cell r="CY1260" t="str">
            <v>https://ipmatika.kz/products/videointerkomy/JRKK20-2C/</v>
          </cell>
          <cell r="CZ1260" t="str">
            <v>Под заказ</v>
          </cell>
        </row>
        <row r="1261">
          <cell r="CJ1261" t="str">
            <v>K86-1С</v>
          </cell>
          <cell r="CK1261" t="str">
            <v/>
          </cell>
          <cell r="CL1261" t="str">
            <v/>
          </cell>
          <cell r="CM1261" t="str">
            <v/>
          </cell>
          <cell r="CN1261">
            <v>0</v>
          </cell>
          <cell r="CO1261">
            <v>0</v>
          </cell>
          <cell r="CP1261">
            <v>0</v>
          </cell>
          <cell r="CQ1261">
            <v>0</v>
          </cell>
          <cell r="CR1261">
            <v>0</v>
          </cell>
          <cell r="CS1261">
            <v>0</v>
          </cell>
          <cell r="CT1261">
            <v>0</v>
          </cell>
          <cell r="CU1261">
            <v>0</v>
          </cell>
          <cell r="CV1261">
            <v>0</v>
          </cell>
          <cell r="CW1261">
            <v>0</v>
          </cell>
          <cell r="CX1261" t="str">
            <v/>
          </cell>
          <cell r="CY1261" t="str">
            <v/>
          </cell>
          <cell r="CZ1261" t="str">
            <v/>
          </cell>
        </row>
        <row r="1262">
          <cell r="CJ1262" t="str">
            <v>K86-2C</v>
          </cell>
          <cell r="CK1262">
            <v>101200</v>
          </cell>
          <cell r="CL1262" t="str">
            <v/>
          </cell>
          <cell r="CM1262" t="str">
            <v/>
          </cell>
          <cell r="CN1262">
            <v>0</v>
          </cell>
          <cell r="CO1262">
            <v>0</v>
          </cell>
          <cell r="CP1262">
            <v>0</v>
          </cell>
          <cell r="CQ1262">
            <v>0</v>
          </cell>
          <cell r="CR1262">
            <v>0</v>
          </cell>
          <cell r="CS1262">
            <v>0</v>
          </cell>
          <cell r="CT1262">
            <v>0</v>
          </cell>
          <cell r="CU1262">
            <v>0</v>
          </cell>
          <cell r="CV1262">
            <v>0</v>
          </cell>
          <cell r="CW1262">
            <v>0</v>
          </cell>
          <cell r="CX1262" t="str">
            <v>http://ipmatika.ru/upload/iblock/e96/7f38w8ank7skn9m6cywdr3bue0fb5x5o/k86-2c.png</v>
          </cell>
          <cell r="CY1262" t="str">
            <v>https://ipmatika.kz/products/videointerkomy/JRK86-2C/</v>
          </cell>
          <cell r="CZ1262" t="str">
            <v>Под заказ</v>
          </cell>
        </row>
        <row r="1263">
          <cell r="CJ1263" t="str">
            <v>Ответные части</v>
          </cell>
          <cell r="CK1263">
            <v>0</v>
          </cell>
          <cell r="CL1263">
            <v>0</v>
          </cell>
          <cell r="CM1263" t="str">
            <v/>
          </cell>
          <cell r="CN1263">
            <v>0</v>
          </cell>
          <cell r="CO1263">
            <v>0</v>
          </cell>
          <cell r="CP1263">
            <v>0</v>
          </cell>
          <cell r="CQ1263">
            <v>0</v>
          </cell>
          <cell r="CR1263">
            <v>0</v>
          </cell>
          <cell r="CS1263">
            <v>0</v>
          </cell>
          <cell r="CT1263">
            <v>0</v>
          </cell>
          <cell r="CU1263">
            <v>0</v>
          </cell>
          <cell r="CV1263">
            <v>0</v>
          </cell>
          <cell r="CW1263">
            <v>0</v>
          </cell>
          <cell r="CX1263" t="str">
            <v/>
          </cell>
          <cell r="CY1263" t="str">
            <v/>
          </cell>
          <cell r="CZ1263" t="str">
            <v/>
          </cell>
        </row>
        <row r="1264">
          <cell r="CJ1264" t="str">
            <v>i10SD</v>
          </cell>
          <cell r="CK1264">
            <v>53210</v>
          </cell>
          <cell r="CL1264">
            <v>42570.55</v>
          </cell>
          <cell r="CM1264">
            <v>-19.995207667731634</v>
          </cell>
          <cell r="CN1264">
            <v>0</v>
          </cell>
          <cell r="CO1264">
            <v>0</v>
          </cell>
          <cell r="CP1264">
            <v>0</v>
          </cell>
          <cell r="CQ1264">
            <v>0</v>
          </cell>
          <cell r="CR1264">
            <v>0</v>
          </cell>
          <cell r="CS1264">
            <v>0</v>
          </cell>
          <cell r="CT1264">
            <v>0</v>
          </cell>
          <cell r="CU1264">
            <v>31</v>
          </cell>
          <cell r="CV1264">
            <v>0</v>
          </cell>
          <cell r="CW1264">
            <v>0</v>
          </cell>
          <cell r="CX1264" t="str">
            <v>http://ipmatika.ru/upload/iblock/c26/5d639fa5c359e.png</v>
          </cell>
          <cell r="CY1264" t="str">
            <v>https://ipmatika.kz/products/vnutrennie-sip-paneli/Fanvil-i10SD/</v>
          </cell>
          <cell r="CZ1264" t="str">
            <v/>
          </cell>
        </row>
        <row r="1265">
          <cell r="CJ1265" t="str">
            <v>i501</v>
          </cell>
          <cell r="CK1265">
            <v>15570</v>
          </cell>
          <cell r="CL1265">
            <v>12456.949999999999</v>
          </cell>
          <cell r="CM1265">
            <v>-19.993898522800251</v>
          </cell>
          <cell r="CN1265">
            <v>0</v>
          </cell>
          <cell r="CO1265">
            <v>0</v>
          </cell>
          <cell r="CP1265">
            <v>0</v>
          </cell>
          <cell r="CQ1265">
            <v>0</v>
          </cell>
          <cell r="CR1265">
            <v>0</v>
          </cell>
          <cell r="CS1265">
            <v>0</v>
          </cell>
          <cell r="CT1265">
            <v>0</v>
          </cell>
          <cell r="CU1265">
            <v>0</v>
          </cell>
          <cell r="CV1265">
            <v>0</v>
          </cell>
          <cell r="CW1265">
            <v>0</v>
          </cell>
          <cell r="CX1265" t="str">
            <v>http://ipmatika.ru/upload/iblock/475/kb2h4d9jxsr7nt5f0yn8pp2sjylwxncq/i501_.png</v>
          </cell>
          <cell r="CY1265" t="str">
            <v>https://ipmatika.kz/products/vnutrennie-sip-paneli/Fanvil-i501/</v>
          </cell>
          <cell r="CZ1265" t="str">
            <v/>
          </cell>
        </row>
        <row r="1266">
          <cell r="CJ1266" t="str">
            <v>i501W</v>
          </cell>
          <cell r="CK1266">
            <v>19940</v>
          </cell>
          <cell r="CL1266">
            <v>15950</v>
          </cell>
          <cell r="CM1266">
            <v>-20.010030090270817</v>
          </cell>
          <cell r="CN1266">
            <v>0</v>
          </cell>
          <cell r="CO1266">
            <v>0</v>
          </cell>
          <cell r="CP1266">
            <v>0</v>
          </cell>
          <cell r="CQ1266">
            <v>0</v>
          </cell>
          <cell r="CR1266">
            <v>0</v>
          </cell>
          <cell r="CS1266">
            <v>0</v>
          </cell>
          <cell r="CT1266">
            <v>0</v>
          </cell>
          <cell r="CU1266">
            <v>0</v>
          </cell>
          <cell r="CV1266">
            <v>45</v>
          </cell>
          <cell r="CW1266">
            <v>0</v>
          </cell>
          <cell r="CX1266" t="str">
            <v>http://ipmatika.ru/upload/iblock/bc8/hfy3vaxep3n0wqu9y0bctxzvoesjbko1/i501.png</v>
          </cell>
          <cell r="CY1266" t="str">
            <v>https://ipmatika.kz/products/vnutrennie-sip-paneli/Fanvil-i501W/</v>
          </cell>
          <cell r="CZ1266" t="str">
            <v/>
          </cell>
        </row>
        <row r="1267">
          <cell r="CJ1267" t="str">
            <v>i504</v>
          </cell>
          <cell r="CK1267">
            <v>45420</v>
          </cell>
          <cell r="CL1267">
            <v>36334.100000000006</v>
          </cell>
          <cell r="CM1267">
            <v>-20.004183179216199</v>
          </cell>
          <cell r="CN1267">
            <v>0</v>
          </cell>
          <cell r="CO1267">
            <v>0</v>
          </cell>
          <cell r="CP1267">
            <v>0</v>
          </cell>
          <cell r="CQ1267">
            <v>0</v>
          </cell>
          <cell r="CR1267">
            <v>0</v>
          </cell>
          <cell r="CS1267">
            <v>0</v>
          </cell>
          <cell r="CT1267">
            <v>0</v>
          </cell>
          <cell r="CU1267" t="str">
            <v>50+</v>
          </cell>
          <cell r="CV1267">
            <v>2</v>
          </cell>
          <cell r="CW1267">
            <v>0</v>
          </cell>
          <cell r="CX1267" t="str">
            <v>http://ipmatika.ru/upload/iblock/76d/a944ygm0bojxmipu6v4l2fim9q54dhxe/Fanvil%20i504.jpg</v>
          </cell>
          <cell r="CY1267" t="str">
            <v>https://ipmatika.kz/products/vnutrennie-sip-paneli/Fanvil-i504/</v>
          </cell>
          <cell r="CZ1267" t="str">
            <v/>
          </cell>
        </row>
        <row r="1268">
          <cell r="CJ1268" t="str">
            <v>i504W</v>
          </cell>
          <cell r="CK1268">
            <v>51910</v>
          </cell>
          <cell r="CL1268">
            <v>41525.824999999997</v>
          </cell>
          <cell r="CM1268">
            <v>-20.004189944134083</v>
          </cell>
          <cell r="CN1268">
            <v>0</v>
          </cell>
          <cell r="CO1268">
            <v>0</v>
          </cell>
          <cell r="CP1268">
            <v>0</v>
          </cell>
          <cell r="CQ1268">
            <v>0</v>
          </cell>
          <cell r="CR1268">
            <v>0</v>
          </cell>
          <cell r="CS1268">
            <v>0</v>
          </cell>
          <cell r="CT1268">
            <v>0</v>
          </cell>
          <cell r="CU1268" t="str">
            <v>50+</v>
          </cell>
          <cell r="CV1268">
            <v>10</v>
          </cell>
          <cell r="CW1268">
            <v>0</v>
          </cell>
          <cell r="CX1268" t="str">
            <v>http://ipmatika.ru/upload/iblock/800/0tp4hmlumusrqtn840lqrjcgcb6ub35y/Fanvil%20i504.jpg</v>
          </cell>
          <cell r="CY1268" t="str">
            <v>https://ipmatika.kz/products/vnutrennie-sip-paneli/Fanvil-i504/</v>
          </cell>
          <cell r="CZ1268" t="str">
            <v/>
          </cell>
        </row>
        <row r="1269">
          <cell r="CJ1269" t="str">
            <v>i505</v>
          </cell>
          <cell r="CK1269">
            <v>94730</v>
          </cell>
          <cell r="CL1269">
            <v>75786.425000000003</v>
          </cell>
          <cell r="CM1269">
            <v>-19.997440092895602</v>
          </cell>
          <cell r="CN1269">
            <v>0</v>
          </cell>
          <cell r="CO1269">
            <v>0</v>
          </cell>
          <cell r="CP1269">
            <v>0</v>
          </cell>
          <cell r="CQ1269">
            <v>0</v>
          </cell>
          <cell r="CR1269">
            <v>0</v>
          </cell>
          <cell r="CS1269">
            <v>0</v>
          </cell>
          <cell r="CT1269">
            <v>0</v>
          </cell>
          <cell r="CU1269">
            <v>10</v>
          </cell>
          <cell r="CV1269">
            <v>30</v>
          </cell>
          <cell r="CW1269">
            <v>0</v>
          </cell>
          <cell r="CX1269" t="str">
            <v>http://ipmatika.ru/upload/iblock/2ed/dp6cxjczu1njs95ml73nslujfr91f987/i505%20%285%29.png</v>
          </cell>
          <cell r="CY1269" t="str">
            <v>https://ipmatika.kz/products/vnutrennie-sip-paneli/Fanvil-i505/</v>
          </cell>
          <cell r="CZ1269" t="str">
            <v/>
          </cell>
        </row>
        <row r="1270">
          <cell r="CJ1270" t="str">
            <v>i505W</v>
          </cell>
          <cell r="CK1270">
            <v>101220</v>
          </cell>
          <cell r="CL1270">
            <v>80978.149999999994</v>
          </cell>
          <cell r="CM1270">
            <v>-19.997875913851033</v>
          </cell>
          <cell r="CN1270">
            <v>0</v>
          </cell>
          <cell r="CO1270">
            <v>0</v>
          </cell>
          <cell r="CP1270">
            <v>0</v>
          </cell>
          <cell r="CQ1270">
            <v>0</v>
          </cell>
          <cell r="CR1270">
            <v>0</v>
          </cell>
          <cell r="CS1270">
            <v>0</v>
          </cell>
          <cell r="CT1270">
            <v>0</v>
          </cell>
          <cell r="CU1270" t="str">
            <v>50+</v>
          </cell>
          <cell r="CV1270">
            <v>6</v>
          </cell>
          <cell r="CW1270">
            <v>0</v>
          </cell>
          <cell r="CX1270" t="str">
            <v>http://ipmatika.ru/upload/iblock/9d1/g2lcptv9jt1p5d3t9w0p2kezoh0mnx77/i505w.png</v>
          </cell>
          <cell r="CY1270" t="str">
            <v>https://ipmatika.kz/produhttps://ipmatika.kz/products/vnutrennie-sip-paneli/Fanvil-i505w/</v>
          </cell>
          <cell r="CZ1270" t="str">
            <v/>
          </cell>
        </row>
        <row r="1271">
          <cell r="CJ1271" t="str">
            <v>i506W</v>
          </cell>
          <cell r="CK1271">
            <v>84360</v>
          </cell>
          <cell r="CL1271">
            <v>67484.45</v>
          </cell>
          <cell r="CM1271">
            <v>-20.004208155523941</v>
          </cell>
          <cell r="CN1271">
            <v>0</v>
          </cell>
          <cell r="CO1271">
            <v>0</v>
          </cell>
          <cell r="CP1271">
            <v>0</v>
          </cell>
          <cell r="CQ1271">
            <v>0</v>
          </cell>
          <cell r="CR1271">
            <v>0</v>
          </cell>
          <cell r="CS1271">
            <v>0</v>
          </cell>
          <cell r="CT1271">
            <v>0</v>
          </cell>
          <cell r="CU1271" t="str">
            <v>50+</v>
          </cell>
          <cell r="CV1271">
            <v>3</v>
          </cell>
          <cell r="CW1271">
            <v>0</v>
          </cell>
          <cell r="CX1271" t="str">
            <v>http://ipmatika.ru/upload/iblock/1fb/ylyq9k8scxar1y62a9cfhc3i0j1qtc16/i506W.png</v>
          </cell>
          <cell r="CY1271" t="str">
            <v>https://ipmatika.kz/products/vnutrennie-sip-paneli/Fanvil-i506W/</v>
          </cell>
          <cell r="CZ1271" t="str">
            <v/>
          </cell>
        </row>
        <row r="1272">
          <cell r="CJ1272" t="str">
            <v>i507W</v>
          </cell>
          <cell r="CK1272">
            <v>133670</v>
          </cell>
          <cell r="CL1272">
            <v>106936.77499999999</v>
          </cell>
          <cell r="CM1272">
            <v>-19.999420213959752</v>
          </cell>
          <cell r="CN1272">
            <v>0</v>
          </cell>
          <cell r="CO1272">
            <v>0</v>
          </cell>
          <cell r="CP1272">
            <v>0</v>
          </cell>
          <cell r="CQ1272">
            <v>0</v>
          </cell>
          <cell r="CR1272">
            <v>0</v>
          </cell>
          <cell r="CS1272">
            <v>0</v>
          </cell>
          <cell r="CT1272">
            <v>0</v>
          </cell>
          <cell r="CU1272">
            <v>21</v>
          </cell>
          <cell r="CV1272">
            <v>0</v>
          </cell>
          <cell r="CW1272">
            <v>0</v>
          </cell>
          <cell r="CX1272" t="str">
            <v>http://ipmatika.ru/upload/iblock/9ef/pb103knnt3t0jdfvg6q6n14ihxbcuoy8/i507W%20%284%29.png</v>
          </cell>
          <cell r="CY1272" t="str">
            <v>https://ipmatika.kz/products/vnutrennie-sip-paneli/Fanvil-i507W/</v>
          </cell>
          <cell r="CZ1272" t="str">
            <v/>
          </cell>
        </row>
        <row r="1273">
          <cell r="CJ1273" t="str">
            <v>i53W</v>
          </cell>
          <cell r="CK1273">
            <v>76260</v>
          </cell>
          <cell r="CL1273">
            <v>61008.75</v>
          </cell>
          <cell r="CM1273">
            <v>-19.99901652242329</v>
          </cell>
          <cell r="CN1273">
            <v>1</v>
          </cell>
          <cell r="CO1273">
            <v>0</v>
          </cell>
          <cell r="CP1273">
            <v>0</v>
          </cell>
          <cell r="CQ1273">
            <v>0</v>
          </cell>
          <cell r="CR1273">
            <v>0</v>
          </cell>
          <cell r="CS1273">
            <v>0</v>
          </cell>
          <cell r="CT1273">
            <v>0</v>
          </cell>
          <cell r="CU1273">
            <v>0</v>
          </cell>
          <cell r="CV1273">
            <v>0</v>
          </cell>
          <cell r="CW1273">
            <v>0</v>
          </cell>
          <cell r="CX1273" t="str">
            <v>http://ipmatika.ru/upload/iblock/4ca/i53W_02.png</v>
          </cell>
          <cell r="CY1273" t="str">
            <v>https://ipmatika.kz/products/vnutrennie-sip-paneli/Fanvil%20i53W/</v>
          </cell>
          <cell r="CZ1273" t="str">
            <v>EOL</v>
          </cell>
        </row>
        <row r="1274">
          <cell r="CJ1274" t="str">
            <v>i55A</v>
          </cell>
          <cell r="CK1274">
            <v>116790</v>
          </cell>
          <cell r="CL1274">
            <v>93435.1</v>
          </cell>
          <cell r="CM1274">
            <v>-19.997345663156096</v>
          </cell>
          <cell r="CN1274">
            <v>0</v>
          </cell>
          <cell r="CO1274">
            <v>0</v>
          </cell>
          <cell r="CP1274">
            <v>0</v>
          </cell>
          <cell r="CQ1274">
            <v>0</v>
          </cell>
          <cell r="CR1274">
            <v>0</v>
          </cell>
          <cell r="CS1274">
            <v>0</v>
          </cell>
          <cell r="CT1274">
            <v>0</v>
          </cell>
          <cell r="CU1274">
            <v>9</v>
          </cell>
          <cell r="CV1274">
            <v>0</v>
          </cell>
          <cell r="CW1274">
            <v>0</v>
          </cell>
          <cell r="CX1274" t="str">
            <v>http://ipmatika.ru/upload/iblock/d8e/i55A_wc20013msj25991m_ar21069ekh35270ksv22270x.png</v>
          </cell>
          <cell r="CY1274" t="str">
            <v>https://ipmatika.kz/products/vnutrennie-sip-paneli/Fanvil-i55A/</v>
          </cell>
          <cell r="CZ1274" t="str">
            <v/>
          </cell>
        </row>
        <row r="1275">
          <cell r="CJ1275" t="str">
            <v>i57A</v>
          </cell>
          <cell r="CK1275">
            <v>155730</v>
          </cell>
          <cell r="CL1275">
            <v>124585.44999999998</v>
          </cell>
          <cell r="CM1275">
            <v>-19.999068901303545</v>
          </cell>
          <cell r="CN1275">
            <v>0</v>
          </cell>
          <cell r="CO1275">
            <v>0</v>
          </cell>
          <cell r="CP1275">
            <v>0</v>
          </cell>
          <cell r="CQ1275">
            <v>0</v>
          </cell>
          <cell r="CR1275">
            <v>0</v>
          </cell>
          <cell r="CS1275">
            <v>0</v>
          </cell>
          <cell r="CT1275">
            <v>0</v>
          </cell>
          <cell r="CU1275">
            <v>9</v>
          </cell>
          <cell r="CV1275">
            <v>1</v>
          </cell>
          <cell r="CW1275">
            <v>0</v>
          </cell>
          <cell r="CX1275" t="str">
            <v>http://ipmatika.ru/upload/iblock/6ed/go3qsi2jbjxzycyse6d2wl7s0ozead9u/i57A1.png</v>
          </cell>
          <cell r="CY1275" t="str">
            <v>https://ipmatika.kz/products/vnutrennie-sip-paneli/Fanvil-i57A/</v>
          </cell>
          <cell r="CZ1275" t="str">
            <v/>
          </cell>
        </row>
        <row r="1276">
          <cell r="CJ1276" t="str">
            <v>Шлюзы-контроллеры</v>
          </cell>
          <cell r="CK1276">
            <v>0</v>
          </cell>
          <cell r="CL1276">
            <v>0</v>
          </cell>
          <cell r="CM1276" t="str">
            <v/>
          </cell>
          <cell r="CN1276">
            <v>0</v>
          </cell>
          <cell r="CO1276">
            <v>0</v>
          </cell>
          <cell r="CP1276">
            <v>0</v>
          </cell>
          <cell r="CQ1276">
            <v>0</v>
          </cell>
          <cell r="CR1276">
            <v>0</v>
          </cell>
          <cell r="CS1276">
            <v>0</v>
          </cell>
          <cell r="CT1276">
            <v>0</v>
          </cell>
          <cell r="CU1276">
            <v>0</v>
          </cell>
          <cell r="CV1276">
            <v>0</v>
          </cell>
          <cell r="CW1276">
            <v>0</v>
          </cell>
          <cell r="CX1276" t="str">
            <v/>
          </cell>
          <cell r="CY1276" t="str">
            <v/>
          </cell>
          <cell r="CZ1276" t="str">
            <v/>
          </cell>
        </row>
        <row r="1277">
          <cell r="CJ1277" t="str">
            <v>PA2S</v>
          </cell>
          <cell r="CK1277">
            <v>117890</v>
          </cell>
          <cell r="CL1277">
            <v>94312.35</v>
          </cell>
          <cell r="CM1277">
            <v>-19.999703113071504</v>
          </cell>
          <cell r="CN1277">
            <v>0</v>
          </cell>
          <cell r="CO1277">
            <v>0</v>
          </cell>
          <cell r="CP1277">
            <v>0</v>
          </cell>
          <cell r="CQ1277">
            <v>0</v>
          </cell>
          <cell r="CR1277">
            <v>0</v>
          </cell>
          <cell r="CS1277">
            <v>0</v>
          </cell>
          <cell r="CT1277">
            <v>0</v>
          </cell>
          <cell r="CU1277">
            <v>1</v>
          </cell>
          <cell r="CV1277">
            <v>0</v>
          </cell>
          <cell r="CW1277">
            <v>0</v>
          </cell>
          <cell r="CX1277" t="str">
            <v>http://ipmatika.ru/upload/iblock/10b/PA2_01_20190705.png</v>
          </cell>
          <cell r="CY1277" t="str">
            <v>https://ipmatika.kz/products/shlyuzy-kontrollery/Fanvil-PA2S/</v>
          </cell>
          <cell r="CZ1277" t="str">
            <v/>
          </cell>
        </row>
        <row r="1278">
          <cell r="CJ1278" t="str">
            <v>PA3</v>
          </cell>
          <cell r="CK1278">
            <v>133610</v>
          </cell>
          <cell r="CL1278">
            <v>106888.925</v>
          </cell>
          <cell r="CM1278">
            <v>-19.999307686550409</v>
          </cell>
          <cell r="CN1278">
            <v>0</v>
          </cell>
          <cell r="CO1278">
            <v>0</v>
          </cell>
          <cell r="CP1278">
            <v>0</v>
          </cell>
          <cell r="CQ1278">
            <v>0</v>
          </cell>
          <cell r="CR1278">
            <v>0</v>
          </cell>
          <cell r="CS1278">
            <v>0</v>
          </cell>
          <cell r="CT1278">
            <v>0</v>
          </cell>
          <cell r="CU1278">
            <v>10</v>
          </cell>
          <cell r="CV1278">
            <v>0</v>
          </cell>
          <cell r="CW1278">
            <v>0</v>
          </cell>
          <cell r="CX1278" t="str">
            <v>http://ipmatika.ru/upload/iblock/260/PA3.jpg</v>
          </cell>
          <cell r="CY1278" t="str">
            <v>https://ipmatika.kz/products/shlyuzy-kontrollery/Fanvil-PA3/</v>
          </cell>
          <cell r="CZ1278" t="str">
            <v/>
          </cell>
        </row>
        <row r="1279">
          <cell r="CJ1279" t="str">
            <v>Информационные панели</v>
          </cell>
          <cell r="CK1279" t="str">
            <v/>
          </cell>
          <cell r="CL1279" t="str">
            <v/>
          </cell>
          <cell r="CM1279" t="str">
            <v/>
          </cell>
          <cell r="CN1279">
            <v>0</v>
          </cell>
          <cell r="CO1279">
            <v>0</v>
          </cell>
          <cell r="CP1279">
            <v>0</v>
          </cell>
          <cell r="CQ1279">
            <v>0</v>
          </cell>
          <cell r="CR1279">
            <v>0</v>
          </cell>
          <cell r="CS1279">
            <v>0</v>
          </cell>
          <cell r="CT1279">
            <v>0</v>
          </cell>
          <cell r="CU1279">
            <v>0</v>
          </cell>
          <cell r="CV1279">
            <v>0</v>
          </cell>
          <cell r="CW1279">
            <v>0</v>
          </cell>
          <cell r="CX1279" t="str">
            <v/>
          </cell>
          <cell r="CY1279" t="str">
            <v/>
          </cell>
          <cell r="CZ1279" t="str">
            <v/>
          </cell>
        </row>
        <row r="1280">
          <cell r="CJ1280" t="str">
            <v>ITC Аксессуары</v>
          </cell>
          <cell r="CK1280" t="str">
            <v/>
          </cell>
          <cell r="CL1280" t="str">
            <v/>
          </cell>
          <cell r="CM1280" t="str">
            <v/>
          </cell>
          <cell r="CN1280">
            <v>0</v>
          </cell>
          <cell r="CO1280">
            <v>0</v>
          </cell>
          <cell r="CP1280">
            <v>0</v>
          </cell>
          <cell r="CQ1280">
            <v>0</v>
          </cell>
          <cell r="CR1280">
            <v>0</v>
          </cell>
          <cell r="CS1280">
            <v>0</v>
          </cell>
          <cell r="CT1280">
            <v>0</v>
          </cell>
          <cell r="CU1280">
            <v>0</v>
          </cell>
          <cell r="CV1280">
            <v>0</v>
          </cell>
          <cell r="CW1280">
            <v>0</v>
          </cell>
          <cell r="CX1280" t="str">
            <v/>
          </cell>
          <cell r="CY1280" t="str">
            <v/>
          </cell>
          <cell r="CZ1280" t="str">
            <v/>
          </cell>
        </row>
        <row r="1281">
          <cell r="CJ1281" t="str">
            <v>TV-810S</v>
          </cell>
          <cell r="CK1281">
            <v>165000</v>
          </cell>
          <cell r="CL1281">
            <v>99000</v>
          </cell>
          <cell r="CM1281">
            <v>-40</v>
          </cell>
          <cell r="CN1281">
            <v>0</v>
          </cell>
          <cell r="CO1281">
            <v>0</v>
          </cell>
          <cell r="CP1281">
            <v>0</v>
          </cell>
          <cell r="CQ1281">
            <v>0</v>
          </cell>
          <cell r="CR1281">
            <v>0</v>
          </cell>
          <cell r="CS1281">
            <v>0</v>
          </cell>
          <cell r="CT1281">
            <v>0</v>
          </cell>
          <cell r="CU1281">
            <v>0</v>
          </cell>
          <cell r="CV1281">
            <v>0</v>
          </cell>
          <cell r="CW1281">
            <v>0</v>
          </cell>
          <cell r="CX1281" t="str">
            <v/>
          </cell>
          <cell r="CY1281" t="str">
            <v>https://ipmatika.kz/products/led-accessories/itc-tv-810s/</v>
          </cell>
          <cell r="CZ1281" t="str">
            <v/>
          </cell>
        </row>
        <row r="1282">
          <cell r="CJ1282" t="str">
            <v>TV-810S4K</v>
          </cell>
          <cell r="CK1282">
            <v>220000</v>
          </cell>
          <cell r="CL1282">
            <v>132000</v>
          </cell>
          <cell r="CM1282">
            <v>-40</v>
          </cell>
          <cell r="CN1282">
            <v>0</v>
          </cell>
          <cell r="CO1282">
            <v>0</v>
          </cell>
          <cell r="CP1282">
            <v>0</v>
          </cell>
          <cell r="CQ1282">
            <v>0</v>
          </cell>
          <cell r="CR1282">
            <v>0</v>
          </cell>
          <cell r="CS1282">
            <v>0</v>
          </cell>
          <cell r="CT1282">
            <v>0</v>
          </cell>
          <cell r="CU1282">
            <v>0</v>
          </cell>
          <cell r="CV1282">
            <v>0</v>
          </cell>
          <cell r="CW1282">
            <v>0</v>
          </cell>
          <cell r="CX1282" t="str">
            <v/>
          </cell>
          <cell r="CY1282" t="str">
            <v>https://ipmatika.kz/products/led-accessories/itc-tv-810s4K/</v>
          </cell>
          <cell r="CZ1282" t="str">
            <v/>
          </cell>
        </row>
        <row r="1283">
          <cell r="CJ1283" t="str">
            <v>TV-8205</v>
          </cell>
          <cell r="CK1283">
            <v>879450</v>
          </cell>
          <cell r="CL1283">
            <v>527450</v>
          </cell>
          <cell r="CM1283">
            <v>-40.025015634771734</v>
          </cell>
          <cell r="CN1283">
            <v>0</v>
          </cell>
          <cell r="CO1283">
            <v>0</v>
          </cell>
          <cell r="CP1283">
            <v>0</v>
          </cell>
          <cell r="CQ1283">
            <v>0</v>
          </cell>
          <cell r="CR1283">
            <v>0</v>
          </cell>
          <cell r="CS1283">
            <v>0</v>
          </cell>
          <cell r="CT1283">
            <v>0</v>
          </cell>
          <cell r="CU1283">
            <v>0</v>
          </cell>
          <cell r="CV1283">
            <v>0</v>
          </cell>
          <cell r="CW1283">
            <v>0</v>
          </cell>
          <cell r="CX1283" t="str">
            <v/>
          </cell>
          <cell r="CY1283" t="str">
            <v>https://ipmatika.kz/products/led-accessories/itc-tv-8205/</v>
          </cell>
          <cell r="CZ1283" t="str">
            <v/>
          </cell>
        </row>
        <row r="1284">
          <cell r="CJ1284" t="str">
            <v>TV-8207</v>
          </cell>
          <cell r="CK1284">
            <v>1246300</v>
          </cell>
          <cell r="CL1284">
            <v>747450</v>
          </cell>
          <cell r="CM1284">
            <v>-40.026478375992937</v>
          </cell>
          <cell r="CN1284">
            <v>0</v>
          </cell>
          <cell r="CO1284">
            <v>0</v>
          </cell>
          <cell r="CP1284">
            <v>0</v>
          </cell>
          <cell r="CQ1284">
            <v>0</v>
          </cell>
          <cell r="CR1284">
            <v>0</v>
          </cell>
          <cell r="CS1284">
            <v>0</v>
          </cell>
          <cell r="CT1284">
            <v>0</v>
          </cell>
          <cell r="CU1284">
            <v>0</v>
          </cell>
          <cell r="CV1284">
            <v>0</v>
          </cell>
          <cell r="CW1284">
            <v>0</v>
          </cell>
          <cell r="CX1284" t="str">
            <v/>
          </cell>
          <cell r="CY1284" t="str">
            <v>https://ipmatika.kz/products/led-accessories/itc-tv-8207/</v>
          </cell>
          <cell r="CZ1284" t="str">
            <v/>
          </cell>
        </row>
        <row r="1285">
          <cell r="CJ1285" t="str">
            <v>TV-820SP</v>
          </cell>
          <cell r="CK1285">
            <v>51700</v>
          </cell>
          <cell r="CL1285">
            <v>31350</v>
          </cell>
          <cell r="CM1285">
            <v>-39.361702127659576</v>
          </cell>
          <cell r="CN1285">
            <v>0</v>
          </cell>
          <cell r="CO1285">
            <v>0</v>
          </cell>
          <cell r="CP1285">
            <v>0</v>
          </cell>
          <cell r="CQ1285">
            <v>0</v>
          </cell>
          <cell r="CR1285">
            <v>0</v>
          </cell>
          <cell r="CS1285">
            <v>0</v>
          </cell>
          <cell r="CT1285">
            <v>0</v>
          </cell>
          <cell r="CU1285">
            <v>0</v>
          </cell>
          <cell r="CV1285">
            <v>0</v>
          </cell>
          <cell r="CW1285">
            <v>0</v>
          </cell>
          <cell r="CX1285" t="str">
            <v/>
          </cell>
          <cell r="CY1285" t="str">
            <v>https://ipmatika.kz/products/led-accessories/itc-tv-820sp/</v>
          </cell>
          <cell r="CZ1285" t="str">
            <v/>
          </cell>
        </row>
        <row r="1286">
          <cell r="CJ1286" t="str">
            <v>TV-820W</v>
          </cell>
          <cell r="CK1286">
            <v>183150</v>
          </cell>
          <cell r="CL1286">
            <v>110000</v>
          </cell>
          <cell r="CM1286">
            <v>-39.93993993993994</v>
          </cell>
          <cell r="CN1286">
            <v>0</v>
          </cell>
          <cell r="CO1286">
            <v>0</v>
          </cell>
          <cell r="CP1286">
            <v>0</v>
          </cell>
          <cell r="CQ1286">
            <v>0</v>
          </cell>
          <cell r="CR1286">
            <v>0</v>
          </cell>
          <cell r="CS1286">
            <v>0</v>
          </cell>
          <cell r="CT1286">
            <v>0</v>
          </cell>
          <cell r="CU1286">
            <v>0</v>
          </cell>
          <cell r="CV1286">
            <v>0</v>
          </cell>
          <cell r="CW1286">
            <v>0</v>
          </cell>
          <cell r="CX1286" t="str">
            <v/>
          </cell>
          <cell r="CY1286" t="str">
            <v>https://ipmatika.kz/products/led-accessories/itc-tv-820w/</v>
          </cell>
          <cell r="CZ1286" t="str">
            <v/>
          </cell>
        </row>
        <row r="1287">
          <cell r="CJ1287" t="str">
            <v>TV-8305E</v>
          </cell>
          <cell r="CK1287">
            <v>806300</v>
          </cell>
          <cell r="CL1287">
            <v>483450</v>
          </cell>
          <cell r="CM1287">
            <v>-40.040927694406548</v>
          </cell>
          <cell r="CN1287">
            <v>0</v>
          </cell>
          <cell r="CO1287">
            <v>0</v>
          </cell>
          <cell r="CP1287">
            <v>0</v>
          </cell>
          <cell r="CQ1287">
            <v>0</v>
          </cell>
          <cell r="CR1287">
            <v>0</v>
          </cell>
          <cell r="CS1287">
            <v>0</v>
          </cell>
          <cell r="CT1287">
            <v>0</v>
          </cell>
          <cell r="CU1287">
            <v>0</v>
          </cell>
          <cell r="CV1287">
            <v>0</v>
          </cell>
          <cell r="CW1287">
            <v>0</v>
          </cell>
          <cell r="CX1287" t="str">
            <v/>
          </cell>
          <cell r="CY1287" t="str">
            <v>https://ipmatika.kz/products/led-accessories/itc-tv-8305e/</v>
          </cell>
          <cell r="CZ1287" t="str">
            <v/>
          </cell>
        </row>
        <row r="1288">
          <cell r="CJ1288" t="str">
            <v>TV-BK001-110</v>
          </cell>
          <cell r="CK1288">
            <v>360220</v>
          </cell>
          <cell r="CL1288">
            <v>216128</v>
          </cell>
          <cell r="CM1288">
            <v>-40.001110432513464</v>
          </cell>
          <cell r="CN1288">
            <v>0</v>
          </cell>
          <cell r="CO1288">
            <v>0</v>
          </cell>
          <cell r="CP1288">
            <v>0</v>
          </cell>
          <cell r="CQ1288">
            <v>0</v>
          </cell>
          <cell r="CR1288">
            <v>0</v>
          </cell>
          <cell r="CS1288">
            <v>0</v>
          </cell>
          <cell r="CT1288">
            <v>0</v>
          </cell>
          <cell r="CU1288">
            <v>0</v>
          </cell>
          <cell r="CV1288">
            <v>0</v>
          </cell>
          <cell r="CW1288">
            <v>0</v>
          </cell>
          <cell r="CX1288" t="str">
            <v/>
          </cell>
          <cell r="CY1288" t="str">
            <v>https://ipmatika.kz/products/led-accessories/itc-tv-bk001/</v>
          </cell>
          <cell r="CZ1288" t="str">
            <v/>
          </cell>
        </row>
        <row r="1289">
          <cell r="CJ1289" t="str">
            <v>TV-BK001-138</v>
          </cell>
          <cell r="CK1289">
            <v>360220</v>
          </cell>
          <cell r="CL1289">
            <v>216128</v>
          </cell>
          <cell r="CM1289">
            <v>-40.001110432513464</v>
          </cell>
          <cell r="CN1289">
            <v>0</v>
          </cell>
          <cell r="CO1289">
            <v>0</v>
          </cell>
          <cell r="CP1289">
            <v>0</v>
          </cell>
          <cell r="CQ1289">
            <v>0</v>
          </cell>
          <cell r="CR1289">
            <v>0</v>
          </cell>
          <cell r="CS1289">
            <v>0</v>
          </cell>
          <cell r="CT1289">
            <v>0</v>
          </cell>
          <cell r="CU1289">
            <v>0</v>
          </cell>
          <cell r="CV1289">
            <v>0</v>
          </cell>
          <cell r="CW1289">
            <v>0</v>
          </cell>
          <cell r="CX1289" t="str">
            <v/>
          </cell>
          <cell r="CY1289" t="str">
            <v>https://ipmatika.kz/products/led-accessories/itc-tv-bk001/</v>
          </cell>
          <cell r="CZ1289" t="str">
            <v/>
          </cell>
        </row>
        <row r="1290">
          <cell r="CJ1290" t="str">
            <v>TV-BK001-165</v>
          </cell>
          <cell r="CK1290">
            <v>360220</v>
          </cell>
          <cell r="CL1290">
            <v>216128</v>
          </cell>
          <cell r="CM1290">
            <v>-40.001110432513464</v>
          </cell>
          <cell r="CN1290">
            <v>0</v>
          </cell>
          <cell r="CO1290">
            <v>0</v>
          </cell>
          <cell r="CP1290">
            <v>0</v>
          </cell>
          <cell r="CQ1290">
            <v>0</v>
          </cell>
          <cell r="CR1290">
            <v>0</v>
          </cell>
          <cell r="CS1290">
            <v>0</v>
          </cell>
          <cell r="CT1290">
            <v>0</v>
          </cell>
          <cell r="CU1290">
            <v>0</v>
          </cell>
          <cell r="CV1290">
            <v>0</v>
          </cell>
          <cell r="CW1290">
            <v>0</v>
          </cell>
          <cell r="CX1290" t="str">
            <v/>
          </cell>
          <cell r="CY1290" t="str">
            <v>https://ipmatika.kz/products/led-accessories/itc-tv-bk001/</v>
          </cell>
          <cell r="CZ1290" t="str">
            <v/>
          </cell>
        </row>
        <row r="1291">
          <cell r="CJ1291" t="str">
            <v>TV-BK001-220</v>
          </cell>
          <cell r="CK1291">
            <v>360220</v>
          </cell>
          <cell r="CL1291">
            <v>216128</v>
          </cell>
          <cell r="CM1291">
            <v>-40.001110432513464</v>
          </cell>
          <cell r="CN1291">
            <v>0</v>
          </cell>
          <cell r="CO1291">
            <v>0</v>
          </cell>
          <cell r="CP1291">
            <v>0</v>
          </cell>
          <cell r="CQ1291">
            <v>0</v>
          </cell>
          <cell r="CR1291">
            <v>0</v>
          </cell>
          <cell r="CS1291">
            <v>0</v>
          </cell>
          <cell r="CT1291">
            <v>0</v>
          </cell>
          <cell r="CU1291">
            <v>0</v>
          </cell>
          <cell r="CV1291">
            <v>0</v>
          </cell>
          <cell r="CW1291">
            <v>0</v>
          </cell>
          <cell r="CX1291" t="str">
            <v/>
          </cell>
          <cell r="CY1291" t="str">
            <v>https://ipmatika.kz/products/led-accessories/itc-tv-bk001/</v>
          </cell>
          <cell r="CZ1291" t="str">
            <v>NEW</v>
          </cell>
        </row>
        <row r="1292">
          <cell r="CJ1292" t="str">
            <v>TV-DZ001-110</v>
          </cell>
          <cell r="CK1292">
            <v>3974430</v>
          </cell>
          <cell r="CL1292">
            <v>2384657</v>
          </cell>
          <cell r="CM1292">
            <v>-40.000025160840671</v>
          </cell>
          <cell r="CN1292">
            <v>0</v>
          </cell>
          <cell r="CO1292">
            <v>0</v>
          </cell>
          <cell r="CP1292">
            <v>0</v>
          </cell>
          <cell r="CQ1292">
            <v>0</v>
          </cell>
          <cell r="CR1292">
            <v>0</v>
          </cell>
          <cell r="CS1292">
            <v>0</v>
          </cell>
          <cell r="CT1292">
            <v>0</v>
          </cell>
          <cell r="CU1292">
            <v>0</v>
          </cell>
          <cell r="CV1292">
            <v>0</v>
          </cell>
          <cell r="CW1292">
            <v>0</v>
          </cell>
          <cell r="CX1292" t="str">
            <v/>
          </cell>
          <cell r="CY1292" t="str">
            <v>https://ipmatika.kz/products/led-accessories/itc-tv-dz001/</v>
          </cell>
          <cell r="CZ1292" t="str">
            <v/>
          </cell>
        </row>
        <row r="1293">
          <cell r="CJ1293" t="str">
            <v>TV-DZ001-138</v>
          </cell>
          <cell r="CK1293">
            <v>3974430</v>
          </cell>
          <cell r="CL1293">
            <v>2384657</v>
          </cell>
          <cell r="CM1293">
            <v>-40.000025160840671</v>
          </cell>
          <cell r="CN1293">
            <v>0</v>
          </cell>
          <cell r="CO1293">
            <v>0</v>
          </cell>
          <cell r="CP1293">
            <v>0</v>
          </cell>
          <cell r="CQ1293">
            <v>0</v>
          </cell>
          <cell r="CR1293">
            <v>0</v>
          </cell>
          <cell r="CS1293">
            <v>0</v>
          </cell>
          <cell r="CT1293">
            <v>0</v>
          </cell>
          <cell r="CU1293">
            <v>0</v>
          </cell>
          <cell r="CV1293">
            <v>0</v>
          </cell>
          <cell r="CW1293">
            <v>0</v>
          </cell>
          <cell r="CX1293" t="str">
            <v/>
          </cell>
          <cell r="CY1293" t="str">
            <v>https://ipmatika.kz/products/led-accessories/itc-tv-dz001/</v>
          </cell>
          <cell r="CZ1293" t="str">
            <v/>
          </cell>
        </row>
        <row r="1294">
          <cell r="CJ1294" t="str">
            <v>TV-DZ001-165</v>
          </cell>
          <cell r="CK1294">
            <v>3974430</v>
          </cell>
          <cell r="CL1294">
            <v>2384657</v>
          </cell>
          <cell r="CM1294">
            <v>-40.000025160840671</v>
          </cell>
          <cell r="CN1294">
            <v>0</v>
          </cell>
          <cell r="CO1294">
            <v>0</v>
          </cell>
          <cell r="CP1294">
            <v>0</v>
          </cell>
          <cell r="CQ1294">
            <v>0</v>
          </cell>
          <cell r="CR1294">
            <v>0</v>
          </cell>
          <cell r="CS1294">
            <v>0</v>
          </cell>
          <cell r="CT1294">
            <v>0</v>
          </cell>
          <cell r="CU1294">
            <v>0</v>
          </cell>
          <cell r="CV1294">
            <v>0</v>
          </cell>
          <cell r="CW1294">
            <v>0</v>
          </cell>
          <cell r="CX1294" t="str">
            <v/>
          </cell>
          <cell r="CY1294" t="str">
            <v>https://ipmatika.kz/products/led-accessories/itc-tv-dz001/</v>
          </cell>
          <cell r="CZ1294" t="str">
            <v/>
          </cell>
        </row>
        <row r="1295">
          <cell r="CJ1295" t="str">
            <v>TV-LD110</v>
          </cell>
          <cell r="CK1295">
            <v>3786950</v>
          </cell>
          <cell r="CL1295">
            <v>2272171</v>
          </cell>
          <cell r="CM1295">
            <v>-39.999973593525134</v>
          </cell>
          <cell r="CN1295">
            <v>0</v>
          </cell>
          <cell r="CO1295">
            <v>0</v>
          </cell>
          <cell r="CP1295">
            <v>0</v>
          </cell>
          <cell r="CQ1295">
            <v>0</v>
          </cell>
          <cell r="CR1295">
            <v>0</v>
          </cell>
          <cell r="CS1295">
            <v>0</v>
          </cell>
          <cell r="CT1295">
            <v>0</v>
          </cell>
          <cell r="CU1295">
            <v>0</v>
          </cell>
          <cell r="CV1295">
            <v>0</v>
          </cell>
          <cell r="CW1295">
            <v>0</v>
          </cell>
          <cell r="CX1295" t="str">
            <v/>
          </cell>
          <cell r="CY1295" t="str">
            <v>https://ipmatika.kz/products/led-accessories/itc-tv-ld110/</v>
          </cell>
          <cell r="CZ1295" t="str">
            <v/>
          </cell>
        </row>
        <row r="1296">
          <cell r="CJ1296" t="str">
            <v>TV-LD138</v>
          </cell>
          <cell r="CK1296">
            <v>4524470</v>
          </cell>
          <cell r="CL1296">
            <v>2714679</v>
          </cell>
          <cell r="CM1296">
            <v>-40.000066306108785</v>
          </cell>
          <cell r="CN1296">
            <v>0</v>
          </cell>
          <cell r="CO1296">
            <v>0</v>
          </cell>
          <cell r="CP1296">
            <v>0</v>
          </cell>
          <cell r="CQ1296">
            <v>0</v>
          </cell>
          <cell r="CR1296">
            <v>0</v>
          </cell>
          <cell r="CS1296">
            <v>0</v>
          </cell>
          <cell r="CT1296">
            <v>0</v>
          </cell>
          <cell r="CU1296">
            <v>0</v>
          </cell>
          <cell r="CV1296">
            <v>0</v>
          </cell>
          <cell r="CW1296">
            <v>0</v>
          </cell>
          <cell r="CX1296" t="str">
            <v/>
          </cell>
          <cell r="CY1296" t="str">
            <v>https://ipmatika.kz/products/led-accessories/itc-tv-ld138/</v>
          </cell>
          <cell r="CZ1296" t="str">
            <v/>
          </cell>
        </row>
        <row r="1297">
          <cell r="CJ1297" t="str">
            <v>TV-LD165</v>
          </cell>
          <cell r="CK1297">
            <v>5108640</v>
          </cell>
          <cell r="CL1297">
            <v>3065183</v>
          </cell>
          <cell r="CM1297">
            <v>-40.000019574681325</v>
          </cell>
          <cell r="CN1297">
            <v>0</v>
          </cell>
          <cell r="CO1297">
            <v>0</v>
          </cell>
          <cell r="CP1297">
            <v>0</v>
          </cell>
          <cell r="CQ1297">
            <v>0</v>
          </cell>
          <cell r="CR1297">
            <v>0</v>
          </cell>
          <cell r="CS1297">
            <v>0</v>
          </cell>
          <cell r="CT1297">
            <v>0</v>
          </cell>
          <cell r="CU1297">
            <v>0</v>
          </cell>
          <cell r="CV1297">
            <v>0</v>
          </cell>
          <cell r="CW1297">
            <v>0</v>
          </cell>
          <cell r="CX1297" t="str">
            <v/>
          </cell>
          <cell r="CY1297" t="str">
            <v>https://ipmatika.kz/products/led-accessories/itc-tv-ld165/</v>
          </cell>
          <cell r="CZ1297" t="str">
            <v/>
          </cell>
        </row>
        <row r="1298">
          <cell r="CJ1298" t="str">
            <v>TV-S81CAM</v>
          </cell>
          <cell r="CK1298">
            <v>238150</v>
          </cell>
          <cell r="CL1298">
            <v>142450</v>
          </cell>
          <cell r="CM1298">
            <v>-40.184757505773675</v>
          </cell>
          <cell r="CN1298">
            <v>0</v>
          </cell>
          <cell r="CO1298">
            <v>0</v>
          </cell>
          <cell r="CP1298">
            <v>0</v>
          </cell>
          <cell r="CQ1298">
            <v>0</v>
          </cell>
          <cell r="CR1298">
            <v>0</v>
          </cell>
          <cell r="CS1298">
            <v>0</v>
          </cell>
          <cell r="CT1298">
            <v>0</v>
          </cell>
          <cell r="CU1298">
            <v>0</v>
          </cell>
          <cell r="CV1298">
            <v>0</v>
          </cell>
          <cell r="CW1298">
            <v>0</v>
          </cell>
          <cell r="CX1298" t="str">
            <v/>
          </cell>
          <cell r="CY1298" t="str">
            <v>https://ipmatika.kz/products/led-accessories/itc-tv-s81cam/</v>
          </cell>
          <cell r="CZ1298" t="str">
            <v/>
          </cell>
        </row>
        <row r="1299">
          <cell r="CJ1299" t="str">
            <v>ITC Информационные ЖК-интерактивные панели</v>
          </cell>
          <cell r="CK1299" t="str">
            <v/>
          </cell>
          <cell r="CL1299" t="str">
            <v/>
          </cell>
          <cell r="CM1299" t="str">
            <v/>
          </cell>
          <cell r="CN1299">
            <v>0</v>
          </cell>
          <cell r="CO1299">
            <v>0</v>
          </cell>
          <cell r="CP1299">
            <v>0</v>
          </cell>
          <cell r="CQ1299">
            <v>0</v>
          </cell>
          <cell r="CR1299">
            <v>0</v>
          </cell>
          <cell r="CS1299">
            <v>0</v>
          </cell>
          <cell r="CT1299">
            <v>0</v>
          </cell>
          <cell r="CU1299">
            <v>0</v>
          </cell>
          <cell r="CV1299">
            <v>0</v>
          </cell>
          <cell r="CW1299">
            <v>0</v>
          </cell>
          <cell r="CX1299" t="str">
            <v/>
          </cell>
          <cell r="CY1299" t="str">
            <v/>
          </cell>
          <cell r="CZ1299" t="str">
            <v/>
          </cell>
        </row>
        <row r="1300">
          <cell r="CJ1300" t="str">
            <v>TV-65820</v>
          </cell>
          <cell r="CK1300">
            <v>2649350</v>
          </cell>
          <cell r="CL1300">
            <v>1589500</v>
          </cell>
          <cell r="CM1300">
            <v>-40.004151961801952</v>
          </cell>
          <cell r="CN1300">
            <v>0</v>
          </cell>
          <cell r="CO1300">
            <v>0</v>
          </cell>
          <cell r="CP1300">
            <v>0</v>
          </cell>
          <cell r="CQ1300">
            <v>0</v>
          </cell>
          <cell r="CR1300">
            <v>0</v>
          </cell>
          <cell r="CS1300">
            <v>0</v>
          </cell>
          <cell r="CT1300">
            <v>0</v>
          </cell>
          <cell r="CU1300">
            <v>0</v>
          </cell>
          <cell r="CV1300">
            <v>0</v>
          </cell>
          <cell r="CW1300">
            <v>0</v>
          </cell>
          <cell r="CX1300" t="str">
            <v/>
          </cell>
          <cell r="CY1300" t="str">
            <v>https://ipmatika.kz/products/interactive-panels/itc-tv-65820/</v>
          </cell>
          <cell r="CZ1300" t="str">
            <v/>
          </cell>
        </row>
        <row r="1301">
          <cell r="CJ1301" t="str">
            <v>TV-65830E</v>
          </cell>
          <cell r="CK1301">
            <v>1780900</v>
          </cell>
          <cell r="CL1301">
            <v>1068650</v>
          </cell>
          <cell r="CM1301">
            <v>-39.993823347745519</v>
          </cell>
          <cell r="CN1301">
            <v>0</v>
          </cell>
          <cell r="CO1301">
            <v>0</v>
          </cell>
          <cell r="CP1301">
            <v>0</v>
          </cell>
          <cell r="CQ1301">
            <v>0</v>
          </cell>
          <cell r="CR1301">
            <v>0</v>
          </cell>
          <cell r="CS1301">
            <v>0</v>
          </cell>
          <cell r="CT1301">
            <v>0</v>
          </cell>
          <cell r="CU1301">
            <v>0</v>
          </cell>
          <cell r="CV1301">
            <v>0</v>
          </cell>
          <cell r="CW1301">
            <v>0</v>
          </cell>
          <cell r="CX1301" t="str">
            <v/>
          </cell>
          <cell r="CY1301" t="str">
            <v>https://ipmatika.kz/products/interactive-panels/itc-tv-65830e/</v>
          </cell>
          <cell r="CZ1301" t="str">
            <v/>
          </cell>
        </row>
        <row r="1302">
          <cell r="CJ1302" t="str">
            <v>TV-75820</v>
          </cell>
          <cell r="CK1302">
            <v>3373150</v>
          </cell>
          <cell r="CL1302">
            <v>2023450</v>
          </cell>
          <cell r="CM1302">
            <v>-40.013044187184086</v>
          </cell>
          <cell r="CN1302">
            <v>0</v>
          </cell>
          <cell r="CO1302">
            <v>0</v>
          </cell>
          <cell r="CP1302">
            <v>0</v>
          </cell>
          <cell r="CQ1302">
            <v>0</v>
          </cell>
          <cell r="CR1302">
            <v>0</v>
          </cell>
          <cell r="CS1302">
            <v>0</v>
          </cell>
          <cell r="CT1302">
            <v>0</v>
          </cell>
          <cell r="CU1302">
            <v>0</v>
          </cell>
          <cell r="CV1302">
            <v>0</v>
          </cell>
          <cell r="CW1302">
            <v>0</v>
          </cell>
          <cell r="CX1302" t="str">
            <v/>
          </cell>
          <cell r="CY1302" t="str">
            <v>https://ipmatika.kz/products/interactive-panels/itc-tv-75820/</v>
          </cell>
          <cell r="CZ1302" t="str">
            <v/>
          </cell>
        </row>
        <row r="1303">
          <cell r="CJ1303" t="str">
            <v>TV-75830E</v>
          </cell>
          <cell r="CK1303">
            <v>2285250</v>
          </cell>
          <cell r="CL1303">
            <v>1371150</v>
          </cell>
          <cell r="CM1303">
            <v>-40</v>
          </cell>
          <cell r="CN1303">
            <v>0</v>
          </cell>
          <cell r="CO1303">
            <v>0</v>
          </cell>
          <cell r="CP1303">
            <v>0</v>
          </cell>
          <cell r="CQ1303">
            <v>0</v>
          </cell>
          <cell r="CR1303">
            <v>0</v>
          </cell>
          <cell r="CS1303">
            <v>0</v>
          </cell>
          <cell r="CT1303">
            <v>0</v>
          </cell>
          <cell r="CU1303">
            <v>0</v>
          </cell>
          <cell r="CV1303">
            <v>0</v>
          </cell>
          <cell r="CW1303">
            <v>0</v>
          </cell>
          <cell r="CX1303" t="str">
            <v/>
          </cell>
          <cell r="CY1303" t="str">
            <v>https://ipmatika.kz/products/interactive-panels/itc-tv-75830e/</v>
          </cell>
          <cell r="CZ1303" t="str">
            <v/>
          </cell>
        </row>
        <row r="1304">
          <cell r="CJ1304" t="str">
            <v>TV-86820</v>
          </cell>
          <cell r="CK1304">
            <v>3996300</v>
          </cell>
          <cell r="CL1304">
            <v>2397450</v>
          </cell>
          <cell r="CM1304">
            <v>-40.008257638315442</v>
          </cell>
          <cell r="CN1304">
            <v>0</v>
          </cell>
          <cell r="CO1304">
            <v>0</v>
          </cell>
          <cell r="CP1304">
            <v>0</v>
          </cell>
          <cell r="CQ1304">
            <v>0</v>
          </cell>
          <cell r="CR1304">
            <v>0</v>
          </cell>
          <cell r="CS1304">
            <v>0</v>
          </cell>
          <cell r="CT1304">
            <v>0</v>
          </cell>
          <cell r="CU1304">
            <v>0</v>
          </cell>
          <cell r="CV1304">
            <v>0</v>
          </cell>
          <cell r="CW1304">
            <v>0</v>
          </cell>
          <cell r="CX1304" t="str">
            <v/>
          </cell>
          <cell r="CY1304" t="str">
            <v>https://ipmatika.kz/products/interactive-panels/itc-tv-86820/</v>
          </cell>
          <cell r="CZ1304" t="str">
            <v/>
          </cell>
        </row>
        <row r="1305">
          <cell r="CJ1305" t="str">
            <v>TV-86830E</v>
          </cell>
          <cell r="CK1305">
            <v>2853400</v>
          </cell>
          <cell r="CL1305">
            <v>1712150</v>
          </cell>
          <cell r="CM1305">
            <v>-39.996144949884346</v>
          </cell>
          <cell r="CN1305">
            <v>0</v>
          </cell>
          <cell r="CO1305">
            <v>0</v>
          </cell>
          <cell r="CP1305">
            <v>0</v>
          </cell>
          <cell r="CQ1305">
            <v>0</v>
          </cell>
          <cell r="CR1305">
            <v>0</v>
          </cell>
          <cell r="CS1305">
            <v>0</v>
          </cell>
          <cell r="CT1305">
            <v>0</v>
          </cell>
          <cell r="CU1305">
            <v>0</v>
          </cell>
          <cell r="CV1305">
            <v>0</v>
          </cell>
          <cell r="CW1305">
            <v>0</v>
          </cell>
          <cell r="CX1305" t="str">
            <v/>
          </cell>
          <cell r="CY1305" t="str">
            <v>https://ipmatika.kz/products/interactive-panels/itc-tv-86830e/</v>
          </cell>
          <cell r="CZ1305" t="str">
            <v/>
          </cell>
        </row>
        <row r="1306">
          <cell r="CJ1306" t="str">
            <v>TV-86830EB</v>
          </cell>
          <cell r="CK1306">
            <v>4216300</v>
          </cell>
          <cell r="CL1306">
            <v>2529450</v>
          </cell>
          <cell r="CM1306">
            <v>-40.007826767545005</v>
          </cell>
          <cell r="CN1306">
            <v>0</v>
          </cell>
          <cell r="CO1306">
            <v>0</v>
          </cell>
          <cell r="CP1306">
            <v>0</v>
          </cell>
          <cell r="CQ1306">
            <v>0</v>
          </cell>
          <cell r="CR1306">
            <v>0</v>
          </cell>
          <cell r="CS1306">
            <v>0</v>
          </cell>
          <cell r="CT1306">
            <v>0</v>
          </cell>
          <cell r="CU1306">
            <v>0</v>
          </cell>
          <cell r="CV1306">
            <v>0</v>
          </cell>
          <cell r="CW1306">
            <v>0</v>
          </cell>
          <cell r="CX1306" t="str">
            <v/>
          </cell>
          <cell r="CY1306" t="str">
            <v/>
          </cell>
          <cell r="CZ1306" t="str">
            <v/>
          </cell>
        </row>
        <row r="1307">
          <cell r="CJ1307" t="str">
            <v>TV-98820</v>
          </cell>
          <cell r="CK1307">
            <v>7846300</v>
          </cell>
          <cell r="CL1307">
            <v>4707450</v>
          </cell>
          <cell r="CM1307">
            <v>-40.00420580400953</v>
          </cell>
          <cell r="CN1307">
            <v>0</v>
          </cell>
          <cell r="CO1307">
            <v>0</v>
          </cell>
          <cell r="CP1307">
            <v>0</v>
          </cell>
          <cell r="CQ1307">
            <v>0</v>
          </cell>
          <cell r="CR1307">
            <v>0</v>
          </cell>
          <cell r="CS1307">
            <v>0</v>
          </cell>
          <cell r="CT1307">
            <v>0</v>
          </cell>
          <cell r="CU1307">
            <v>0</v>
          </cell>
          <cell r="CV1307">
            <v>0</v>
          </cell>
          <cell r="CW1307">
            <v>0</v>
          </cell>
          <cell r="CX1307" t="str">
            <v/>
          </cell>
          <cell r="CY1307" t="str">
            <v>https://ipmatika.kz/products/interactive-panels/itc-tv-98820/</v>
          </cell>
          <cell r="CZ1307" t="str">
            <v/>
          </cell>
        </row>
        <row r="1308">
          <cell r="CJ1308" t="str">
            <v>TV-X65A</v>
          </cell>
          <cell r="CK1308">
            <v>3849450</v>
          </cell>
          <cell r="CL1308">
            <v>2309450</v>
          </cell>
          <cell r="CM1308">
            <v>-40.005715102157453</v>
          </cell>
          <cell r="CN1308">
            <v>0</v>
          </cell>
          <cell r="CO1308">
            <v>0</v>
          </cell>
          <cell r="CP1308">
            <v>0</v>
          </cell>
          <cell r="CQ1308">
            <v>0</v>
          </cell>
          <cell r="CR1308">
            <v>0</v>
          </cell>
          <cell r="CS1308">
            <v>0</v>
          </cell>
          <cell r="CT1308">
            <v>0</v>
          </cell>
          <cell r="CU1308">
            <v>0</v>
          </cell>
          <cell r="CV1308">
            <v>0</v>
          </cell>
          <cell r="CW1308">
            <v>0</v>
          </cell>
          <cell r="CX1308" t="str">
            <v/>
          </cell>
          <cell r="CY1308" t="str">
            <v>https://ipmatika.kz/products/interactive-panels/itc-tv-x65/</v>
          </cell>
          <cell r="CZ1308" t="str">
            <v/>
          </cell>
        </row>
        <row r="1309">
          <cell r="CJ1309" t="str">
            <v>TV-X75A</v>
          </cell>
          <cell r="CK1309">
            <v>4088150</v>
          </cell>
          <cell r="CL1309">
            <v>2453000</v>
          </cell>
          <cell r="CM1309">
            <v>-39.997309296381005</v>
          </cell>
          <cell r="CN1309">
            <v>0</v>
          </cell>
          <cell r="CO1309">
            <v>0</v>
          </cell>
          <cell r="CP1309">
            <v>0</v>
          </cell>
          <cell r="CQ1309">
            <v>0</v>
          </cell>
          <cell r="CR1309">
            <v>0</v>
          </cell>
          <cell r="CS1309">
            <v>0</v>
          </cell>
          <cell r="CT1309">
            <v>0</v>
          </cell>
          <cell r="CU1309">
            <v>0</v>
          </cell>
          <cell r="CV1309">
            <v>0</v>
          </cell>
          <cell r="CW1309">
            <v>0</v>
          </cell>
          <cell r="CX1309" t="str">
            <v/>
          </cell>
          <cell r="CY1309" t="str">
            <v>https://ipmatika.kz/products/interactive-panels/itc-tv-x75a/</v>
          </cell>
          <cell r="CZ1309" t="str">
            <v/>
          </cell>
        </row>
        <row r="1310">
          <cell r="CJ1310" t="str">
            <v>TV-X8175A1</v>
          </cell>
          <cell r="CK1310">
            <v>5243150</v>
          </cell>
          <cell r="CL1310">
            <v>3146000</v>
          </cell>
          <cell r="CM1310">
            <v>-39.997902024546313</v>
          </cell>
          <cell r="CN1310">
            <v>0</v>
          </cell>
          <cell r="CO1310">
            <v>0</v>
          </cell>
          <cell r="CP1310">
            <v>0</v>
          </cell>
          <cell r="CQ1310">
            <v>0</v>
          </cell>
          <cell r="CR1310">
            <v>0</v>
          </cell>
          <cell r="CS1310">
            <v>0</v>
          </cell>
          <cell r="CT1310">
            <v>0</v>
          </cell>
          <cell r="CU1310">
            <v>0</v>
          </cell>
          <cell r="CV1310">
            <v>0</v>
          </cell>
          <cell r="CW1310">
            <v>0</v>
          </cell>
          <cell r="CX1310" t="str">
            <v/>
          </cell>
          <cell r="CY1310" t="str">
            <v>https://ipmatika.kz/products/interactive-panels/itc-tv-x8175a1/</v>
          </cell>
          <cell r="CZ1310" t="str">
            <v/>
          </cell>
        </row>
        <row r="1311">
          <cell r="CJ1311" t="str">
            <v>TV-X8175B1</v>
          </cell>
          <cell r="CK1311">
            <v>5499450</v>
          </cell>
          <cell r="CL1311">
            <v>3299450</v>
          </cell>
          <cell r="CM1311">
            <v>-40.004000400040006</v>
          </cell>
          <cell r="CN1311">
            <v>0</v>
          </cell>
          <cell r="CO1311">
            <v>0</v>
          </cell>
          <cell r="CP1311">
            <v>0</v>
          </cell>
          <cell r="CQ1311">
            <v>0</v>
          </cell>
          <cell r="CR1311">
            <v>0</v>
          </cell>
          <cell r="CS1311">
            <v>0</v>
          </cell>
          <cell r="CT1311">
            <v>0</v>
          </cell>
          <cell r="CU1311">
            <v>0</v>
          </cell>
          <cell r="CV1311">
            <v>0</v>
          </cell>
          <cell r="CW1311">
            <v>0</v>
          </cell>
          <cell r="CX1311" t="str">
            <v/>
          </cell>
          <cell r="CY1311" t="str">
            <v>https://ipmatika.kz/products/interactive-panels/itc-tv-x8175b1/</v>
          </cell>
          <cell r="CZ1311" t="str">
            <v/>
          </cell>
        </row>
        <row r="1312">
          <cell r="CJ1312" t="str">
            <v>TV-X8175C1</v>
          </cell>
          <cell r="CK1312">
            <v>6233150</v>
          </cell>
          <cell r="CL1312">
            <v>3739450</v>
          </cell>
          <cell r="CM1312">
            <v>-40.007059031147975</v>
          </cell>
          <cell r="CN1312">
            <v>0</v>
          </cell>
          <cell r="CO1312">
            <v>0</v>
          </cell>
          <cell r="CP1312">
            <v>0</v>
          </cell>
          <cell r="CQ1312">
            <v>0</v>
          </cell>
          <cell r="CR1312">
            <v>0</v>
          </cell>
          <cell r="CS1312">
            <v>0</v>
          </cell>
          <cell r="CT1312">
            <v>0</v>
          </cell>
          <cell r="CU1312">
            <v>0</v>
          </cell>
          <cell r="CV1312">
            <v>0</v>
          </cell>
          <cell r="CW1312">
            <v>0</v>
          </cell>
          <cell r="CX1312" t="str">
            <v/>
          </cell>
          <cell r="CY1312" t="str">
            <v>https://ipmatika.kz/products/interactive-panels/itc-tv-x8175c1/</v>
          </cell>
          <cell r="CZ1312" t="str">
            <v/>
          </cell>
        </row>
        <row r="1313">
          <cell r="CJ1313" t="str">
            <v>TV-X8175</v>
          </cell>
          <cell r="CK1313">
            <v>5133150</v>
          </cell>
          <cell r="CL1313">
            <v>3079450</v>
          </cell>
          <cell r="CM1313">
            <v>-40.008571734704809</v>
          </cell>
          <cell r="CN1313">
            <v>0</v>
          </cell>
          <cell r="CO1313">
            <v>0</v>
          </cell>
          <cell r="CP1313">
            <v>0</v>
          </cell>
          <cell r="CQ1313">
            <v>0</v>
          </cell>
          <cell r="CR1313">
            <v>0</v>
          </cell>
          <cell r="CS1313">
            <v>0</v>
          </cell>
          <cell r="CT1313">
            <v>0</v>
          </cell>
          <cell r="CU1313">
            <v>0</v>
          </cell>
          <cell r="CV1313">
            <v>0</v>
          </cell>
          <cell r="CW1313">
            <v>0</v>
          </cell>
          <cell r="CX1313" t="str">
            <v/>
          </cell>
          <cell r="CY1313" t="str">
            <v>https://ipmatika.kz/products/interactive-panels/itc-tv-x8175/</v>
          </cell>
          <cell r="CZ1313" t="str">
            <v/>
          </cell>
        </row>
        <row r="1314">
          <cell r="CJ1314" t="str">
            <v>TV-X8186A1</v>
          </cell>
          <cell r="CK1314">
            <v>5609450</v>
          </cell>
          <cell r="CL1314">
            <v>3365450</v>
          </cell>
          <cell r="CM1314">
            <v>-40.003921953132661</v>
          </cell>
          <cell r="CN1314">
            <v>0</v>
          </cell>
          <cell r="CO1314">
            <v>0</v>
          </cell>
          <cell r="CP1314">
            <v>0</v>
          </cell>
          <cell r="CQ1314">
            <v>0</v>
          </cell>
          <cell r="CR1314">
            <v>0</v>
          </cell>
          <cell r="CS1314">
            <v>0</v>
          </cell>
          <cell r="CT1314">
            <v>0</v>
          </cell>
          <cell r="CU1314">
            <v>0</v>
          </cell>
          <cell r="CV1314">
            <v>0</v>
          </cell>
          <cell r="CW1314">
            <v>0</v>
          </cell>
          <cell r="CX1314" t="str">
            <v/>
          </cell>
          <cell r="CY1314" t="str">
            <v>https://ipmatika.kz/products/interactive-panels/itc-tv-x8186a1/</v>
          </cell>
          <cell r="CZ1314" t="str">
            <v/>
          </cell>
        </row>
        <row r="1315">
          <cell r="CJ1315" t="str">
            <v>TV-X8186B1</v>
          </cell>
          <cell r="CK1315">
            <v>5866300</v>
          </cell>
          <cell r="CL1315">
            <v>3519450</v>
          </cell>
          <cell r="CM1315">
            <v>-40.005625351584477</v>
          </cell>
          <cell r="CN1315">
            <v>0</v>
          </cell>
          <cell r="CO1315">
            <v>0</v>
          </cell>
          <cell r="CP1315">
            <v>0</v>
          </cell>
          <cell r="CQ1315">
            <v>0</v>
          </cell>
          <cell r="CR1315">
            <v>0</v>
          </cell>
          <cell r="CS1315">
            <v>0</v>
          </cell>
          <cell r="CT1315">
            <v>0</v>
          </cell>
          <cell r="CU1315">
            <v>0</v>
          </cell>
          <cell r="CV1315">
            <v>0</v>
          </cell>
          <cell r="CW1315">
            <v>0</v>
          </cell>
          <cell r="CX1315" t="str">
            <v/>
          </cell>
          <cell r="CY1315" t="str">
            <v>https://ipmatika.kz/products/interactive-panels/itc-tv-x8186b1/</v>
          </cell>
          <cell r="CZ1315" t="str">
            <v/>
          </cell>
        </row>
        <row r="1316">
          <cell r="CJ1316" t="str">
            <v>TV-X8186C1</v>
          </cell>
          <cell r="CK1316">
            <v>6599450</v>
          </cell>
          <cell r="CL1316">
            <v>3959450</v>
          </cell>
          <cell r="CM1316">
            <v>-40.003333611134259</v>
          </cell>
          <cell r="CN1316">
            <v>0</v>
          </cell>
          <cell r="CO1316">
            <v>0</v>
          </cell>
          <cell r="CP1316">
            <v>0</v>
          </cell>
          <cell r="CQ1316">
            <v>0</v>
          </cell>
          <cell r="CR1316">
            <v>0</v>
          </cell>
          <cell r="CS1316">
            <v>0</v>
          </cell>
          <cell r="CT1316">
            <v>0</v>
          </cell>
          <cell r="CU1316">
            <v>0</v>
          </cell>
          <cell r="CV1316">
            <v>0</v>
          </cell>
          <cell r="CW1316">
            <v>0</v>
          </cell>
          <cell r="CX1316" t="str">
            <v/>
          </cell>
          <cell r="CY1316" t="str">
            <v>https://ipmatika.kz/products/interactive-panels/itc-tv-x8186c1/</v>
          </cell>
          <cell r="CZ1316" t="str">
            <v/>
          </cell>
        </row>
        <row r="1317">
          <cell r="CJ1317" t="str">
            <v>TV-X86A</v>
          </cell>
          <cell r="CK1317">
            <v>4711300</v>
          </cell>
          <cell r="CL1317">
            <v>2827000</v>
          </cell>
          <cell r="CM1317">
            <v>-39.995330375904743</v>
          </cell>
          <cell r="CN1317">
            <v>0</v>
          </cell>
          <cell r="CO1317">
            <v>0</v>
          </cell>
          <cell r="CP1317">
            <v>0</v>
          </cell>
          <cell r="CQ1317">
            <v>0</v>
          </cell>
          <cell r="CR1317">
            <v>0</v>
          </cell>
          <cell r="CS1317">
            <v>0</v>
          </cell>
          <cell r="CT1317">
            <v>0</v>
          </cell>
          <cell r="CU1317">
            <v>0</v>
          </cell>
          <cell r="CV1317">
            <v>0</v>
          </cell>
          <cell r="CW1317">
            <v>0</v>
          </cell>
          <cell r="CX1317" t="str">
            <v/>
          </cell>
          <cell r="CY1317" t="str">
            <v>https://ipmatika.kz/products/interactive-panels/itc-tv-x86a/</v>
          </cell>
          <cell r="CZ1317" t="str">
            <v/>
          </cell>
        </row>
        <row r="1318">
          <cell r="CJ1318" t="str">
            <v>TV-X8186</v>
          </cell>
          <cell r="CK1318">
            <v>5499450</v>
          </cell>
          <cell r="CL1318">
            <v>3299450</v>
          </cell>
          <cell r="CM1318">
            <v>-40.004000400040006</v>
          </cell>
          <cell r="CN1318">
            <v>0</v>
          </cell>
          <cell r="CO1318">
            <v>0</v>
          </cell>
          <cell r="CP1318">
            <v>0</v>
          </cell>
          <cell r="CQ1318">
            <v>0</v>
          </cell>
          <cell r="CR1318">
            <v>0</v>
          </cell>
          <cell r="CS1318">
            <v>0</v>
          </cell>
          <cell r="CT1318">
            <v>0</v>
          </cell>
          <cell r="CU1318">
            <v>0</v>
          </cell>
          <cell r="CV1318">
            <v>0</v>
          </cell>
          <cell r="CW1318">
            <v>0</v>
          </cell>
          <cell r="CX1318" t="str">
            <v/>
          </cell>
          <cell r="CY1318" t="str">
            <v>https://ipmatika.kz/products/interactive-panels/itc-tv-x8186/</v>
          </cell>
          <cell r="CZ1318" t="str">
            <v/>
          </cell>
        </row>
        <row r="1319">
          <cell r="CJ1319" t="str">
            <v>TV-X8198A1</v>
          </cell>
          <cell r="CK1319">
            <v>9643150</v>
          </cell>
          <cell r="CL1319">
            <v>5786000</v>
          </cell>
          <cell r="CM1319">
            <v>-39.998859293902925</v>
          </cell>
          <cell r="CN1319">
            <v>0</v>
          </cell>
          <cell r="CO1319">
            <v>0</v>
          </cell>
          <cell r="CP1319">
            <v>0</v>
          </cell>
          <cell r="CQ1319">
            <v>0</v>
          </cell>
          <cell r="CR1319">
            <v>0</v>
          </cell>
          <cell r="CS1319">
            <v>0</v>
          </cell>
          <cell r="CT1319">
            <v>0</v>
          </cell>
          <cell r="CU1319">
            <v>0</v>
          </cell>
          <cell r="CV1319">
            <v>0</v>
          </cell>
          <cell r="CW1319">
            <v>0</v>
          </cell>
          <cell r="CX1319" t="str">
            <v/>
          </cell>
          <cell r="CY1319" t="str">
            <v>https://ipmatika.kz/products/interactive-panels/itc-tv-x8198a1/</v>
          </cell>
          <cell r="CZ1319" t="str">
            <v/>
          </cell>
        </row>
        <row r="1320">
          <cell r="CJ1320" t="str">
            <v>TV-X8198B1</v>
          </cell>
          <cell r="CK1320">
            <v>9899450</v>
          </cell>
          <cell r="CL1320">
            <v>5939450</v>
          </cell>
          <cell r="CM1320">
            <v>-40.002222345685873</v>
          </cell>
          <cell r="CN1320">
            <v>0</v>
          </cell>
          <cell r="CO1320">
            <v>0</v>
          </cell>
          <cell r="CP1320">
            <v>0</v>
          </cell>
          <cell r="CQ1320">
            <v>0</v>
          </cell>
          <cell r="CR1320">
            <v>0</v>
          </cell>
          <cell r="CS1320">
            <v>0</v>
          </cell>
          <cell r="CT1320">
            <v>0</v>
          </cell>
          <cell r="CU1320">
            <v>0</v>
          </cell>
          <cell r="CV1320">
            <v>0</v>
          </cell>
          <cell r="CW1320">
            <v>0</v>
          </cell>
          <cell r="CX1320" t="str">
            <v/>
          </cell>
          <cell r="CY1320" t="str">
            <v>https://ipmatika.kz/products/interactive-panels/itc-tv-x8198b1/</v>
          </cell>
          <cell r="CZ1320" t="str">
            <v/>
          </cell>
        </row>
        <row r="1321">
          <cell r="CJ1321" t="str">
            <v>TV-X8198C1</v>
          </cell>
          <cell r="CK1321">
            <v>10449450</v>
          </cell>
          <cell r="CL1321">
            <v>6269450</v>
          </cell>
          <cell r="CM1321">
            <v>-40.002105373967048</v>
          </cell>
          <cell r="CN1321">
            <v>0</v>
          </cell>
          <cell r="CO1321">
            <v>0</v>
          </cell>
          <cell r="CP1321">
            <v>0</v>
          </cell>
          <cell r="CQ1321">
            <v>0</v>
          </cell>
          <cell r="CR1321">
            <v>0</v>
          </cell>
          <cell r="CS1321">
            <v>0</v>
          </cell>
          <cell r="CT1321">
            <v>0</v>
          </cell>
          <cell r="CU1321">
            <v>0</v>
          </cell>
          <cell r="CV1321">
            <v>0</v>
          </cell>
          <cell r="CW1321">
            <v>0</v>
          </cell>
          <cell r="CX1321" t="str">
            <v/>
          </cell>
          <cell r="CY1321" t="str">
            <v>https://ipmatika.kz/products/interactive-panels/itc-tv-x8198c1/</v>
          </cell>
          <cell r="CZ1321" t="str">
            <v/>
          </cell>
        </row>
        <row r="1322">
          <cell r="CJ1322" t="str">
            <v>TV-X98A</v>
          </cell>
          <cell r="CK1322">
            <v>8561300</v>
          </cell>
          <cell r="CL1322">
            <v>5137000</v>
          </cell>
          <cell r="CM1322">
            <v>-39.997430296800722</v>
          </cell>
          <cell r="CN1322">
            <v>0</v>
          </cell>
          <cell r="CO1322">
            <v>0</v>
          </cell>
          <cell r="CP1322">
            <v>0</v>
          </cell>
          <cell r="CQ1322">
            <v>0</v>
          </cell>
          <cell r="CR1322">
            <v>0</v>
          </cell>
          <cell r="CS1322">
            <v>0</v>
          </cell>
          <cell r="CT1322">
            <v>0</v>
          </cell>
          <cell r="CU1322">
            <v>0</v>
          </cell>
          <cell r="CV1322">
            <v>0</v>
          </cell>
          <cell r="CW1322">
            <v>0</v>
          </cell>
          <cell r="CX1322" t="str">
            <v/>
          </cell>
          <cell r="CY1322" t="str">
            <v>https://ipmatika.kz/products/interactive-panels/itc-tv-x98a/</v>
          </cell>
          <cell r="CZ1322" t="str">
            <v/>
          </cell>
        </row>
        <row r="1323">
          <cell r="CJ1323" t="str">
            <v>TV-X8198</v>
          </cell>
          <cell r="CK1323">
            <v>9533150</v>
          </cell>
          <cell r="CL1323">
            <v>5719450</v>
          </cell>
          <cell r="CM1323">
            <v>-40.004615473374486</v>
          </cell>
          <cell r="CN1323">
            <v>0</v>
          </cell>
          <cell r="CO1323">
            <v>0</v>
          </cell>
          <cell r="CP1323">
            <v>0</v>
          </cell>
          <cell r="CQ1323">
            <v>0</v>
          </cell>
          <cell r="CR1323">
            <v>0</v>
          </cell>
          <cell r="CS1323">
            <v>0</v>
          </cell>
          <cell r="CT1323">
            <v>0</v>
          </cell>
          <cell r="CU1323">
            <v>0</v>
          </cell>
          <cell r="CV1323">
            <v>0</v>
          </cell>
          <cell r="CW1323">
            <v>0</v>
          </cell>
          <cell r="CX1323" t="str">
            <v/>
          </cell>
          <cell r="CY1323" t="str">
            <v>https://ipmatika.kz/products/interactive-panels/itc-tv-x8198/</v>
          </cell>
          <cell r="CZ1323" t="str">
            <v/>
          </cell>
        </row>
        <row r="1324">
          <cell r="CJ1324" t="str">
            <v>ITC Информационные светодиодные интерактивные панели</v>
          </cell>
          <cell r="CK1324" t="str">
            <v/>
          </cell>
          <cell r="CL1324" t="str">
            <v/>
          </cell>
          <cell r="CM1324" t="str">
            <v/>
          </cell>
          <cell r="CN1324">
            <v>0</v>
          </cell>
          <cell r="CO1324">
            <v>0</v>
          </cell>
          <cell r="CP1324">
            <v>0</v>
          </cell>
          <cell r="CQ1324">
            <v>0</v>
          </cell>
          <cell r="CR1324">
            <v>0</v>
          </cell>
          <cell r="CS1324">
            <v>0</v>
          </cell>
          <cell r="CT1324">
            <v>0</v>
          </cell>
          <cell r="CU1324">
            <v>0</v>
          </cell>
          <cell r="CV1324">
            <v>0</v>
          </cell>
          <cell r="CW1324">
            <v>0</v>
          </cell>
          <cell r="CX1324" t="str">
            <v/>
          </cell>
          <cell r="CY1324" t="str">
            <v/>
          </cell>
          <cell r="CZ1324" t="str">
            <v/>
          </cell>
        </row>
        <row r="1325">
          <cell r="CJ1325" t="str">
            <v>WG110-ZT</v>
          </cell>
          <cell r="CK1325">
            <v>18521320</v>
          </cell>
          <cell r="CL1325">
            <v>11112794.000000002</v>
          </cell>
          <cell r="CM1325">
            <v>-39.999989201633561</v>
          </cell>
          <cell r="CN1325">
            <v>0</v>
          </cell>
          <cell r="CO1325">
            <v>0</v>
          </cell>
          <cell r="CP1325">
            <v>0</v>
          </cell>
          <cell r="CQ1325">
            <v>0</v>
          </cell>
          <cell r="CR1325">
            <v>0</v>
          </cell>
          <cell r="CS1325">
            <v>0</v>
          </cell>
          <cell r="CT1325">
            <v>0</v>
          </cell>
          <cell r="CU1325">
            <v>0</v>
          </cell>
          <cell r="CV1325">
            <v>0</v>
          </cell>
          <cell r="CW1325">
            <v>0</v>
          </cell>
          <cell r="CX1325" t="str">
            <v/>
          </cell>
          <cell r="CY1325" t="str">
            <v>https://ipmatika.kz/products/interactive-led-panels/itc-tv-wg110-zt/</v>
          </cell>
          <cell r="CZ1325" t="str">
            <v/>
          </cell>
        </row>
        <row r="1326">
          <cell r="CJ1326" t="str">
            <v>WG138-GT</v>
          </cell>
          <cell r="CK1326">
            <v>29182500</v>
          </cell>
          <cell r="CL1326">
            <v>17509497.5</v>
          </cell>
          <cell r="CM1326">
            <v>-40.000008566778035</v>
          </cell>
          <cell r="CN1326">
            <v>0</v>
          </cell>
          <cell r="CO1326">
            <v>0</v>
          </cell>
          <cell r="CP1326">
            <v>0</v>
          </cell>
          <cell r="CQ1326">
            <v>0</v>
          </cell>
          <cell r="CR1326">
            <v>0</v>
          </cell>
          <cell r="CS1326">
            <v>0</v>
          </cell>
          <cell r="CT1326">
            <v>0</v>
          </cell>
          <cell r="CU1326">
            <v>0</v>
          </cell>
          <cell r="CV1326">
            <v>0</v>
          </cell>
          <cell r="CW1326">
            <v>0</v>
          </cell>
          <cell r="CX1326" t="str">
            <v/>
          </cell>
          <cell r="CY1326" t="str">
            <v>https://ipmatika.kz/products/interactive-led-panels/itc-tv-wg138-gt/</v>
          </cell>
          <cell r="CZ1326" t="str">
            <v/>
          </cell>
        </row>
        <row r="1327">
          <cell r="CJ1327" t="str">
            <v>WG138-ZT</v>
          </cell>
          <cell r="CK1327">
            <v>22385940</v>
          </cell>
          <cell r="CL1327">
            <v>13431561</v>
          </cell>
          <cell r="CM1327">
            <v>-40.000013401268831</v>
          </cell>
          <cell r="CN1327">
            <v>0</v>
          </cell>
          <cell r="CO1327">
            <v>0</v>
          </cell>
          <cell r="CP1327">
            <v>0</v>
          </cell>
          <cell r="CQ1327">
            <v>0</v>
          </cell>
          <cell r="CR1327">
            <v>0</v>
          </cell>
          <cell r="CS1327">
            <v>0</v>
          </cell>
          <cell r="CT1327">
            <v>0</v>
          </cell>
          <cell r="CU1327">
            <v>0</v>
          </cell>
          <cell r="CV1327">
            <v>0</v>
          </cell>
          <cell r="CW1327">
            <v>0</v>
          </cell>
          <cell r="CX1327" t="str">
            <v/>
          </cell>
          <cell r="CY1327" t="str">
            <v>https://ipmatika.kz/products/interactive-led-panels/itc-tv-wg138-zt/</v>
          </cell>
          <cell r="CZ1327" t="str">
            <v/>
          </cell>
        </row>
        <row r="1328">
          <cell r="CJ1328" t="str">
            <v>WG165-GT</v>
          </cell>
          <cell r="CK1328">
            <v>29182500</v>
          </cell>
          <cell r="CL1328">
            <v>17509497.5</v>
          </cell>
          <cell r="CM1328">
            <v>-40.000008566778035</v>
          </cell>
          <cell r="CN1328">
            <v>0</v>
          </cell>
          <cell r="CO1328">
            <v>0</v>
          </cell>
          <cell r="CP1328">
            <v>0</v>
          </cell>
          <cell r="CQ1328">
            <v>0</v>
          </cell>
          <cell r="CR1328">
            <v>0</v>
          </cell>
          <cell r="CS1328">
            <v>0</v>
          </cell>
          <cell r="CT1328">
            <v>0</v>
          </cell>
          <cell r="CU1328">
            <v>0</v>
          </cell>
          <cell r="CV1328">
            <v>0</v>
          </cell>
          <cell r="CW1328">
            <v>0</v>
          </cell>
          <cell r="CX1328" t="str">
            <v/>
          </cell>
          <cell r="CY1328" t="str">
            <v>https://ipmatika.kz/products/interactive-led-panels/itc-tv-g165-gt/</v>
          </cell>
          <cell r="CZ1328" t="str">
            <v/>
          </cell>
        </row>
        <row r="1329">
          <cell r="CJ1329" t="str">
            <v>WG165-ZT</v>
          </cell>
          <cell r="CK1329">
            <v>24708590</v>
          </cell>
          <cell r="CL1329">
            <v>14825156.500000002</v>
          </cell>
          <cell r="CM1329">
            <v>-39.99998988206125</v>
          </cell>
          <cell r="CN1329">
            <v>0</v>
          </cell>
          <cell r="CO1329">
            <v>0</v>
          </cell>
          <cell r="CP1329">
            <v>0</v>
          </cell>
          <cell r="CQ1329">
            <v>0</v>
          </cell>
          <cell r="CR1329">
            <v>0</v>
          </cell>
          <cell r="CS1329">
            <v>0</v>
          </cell>
          <cell r="CT1329">
            <v>0</v>
          </cell>
          <cell r="CU1329">
            <v>0</v>
          </cell>
          <cell r="CV1329">
            <v>0</v>
          </cell>
          <cell r="CW1329">
            <v>0</v>
          </cell>
          <cell r="CX1329" t="str">
            <v/>
          </cell>
          <cell r="CY1329" t="str">
            <v>https://ipmatika.kz/products/interactive-led-panels/itc-tv-g165-zt/</v>
          </cell>
          <cell r="CZ1329" t="str">
            <v/>
          </cell>
        </row>
        <row r="1330">
          <cell r="CJ1330" t="str">
            <v>ITC Информационные светодиодные панели</v>
          </cell>
          <cell r="CK1330" t="str">
            <v/>
          </cell>
          <cell r="CL1330" t="str">
            <v/>
          </cell>
          <cell r="CM1330" t="str">
            <v/>
          </cell>
          <cell r="CN1330">
            <v>0</v>
          </cell>
          <cell r="CO1330">
            <v>0</v>
          </cell>
          <cell r="CP1330">
            <v>0</v>
          </cell>
          <cell r="CQ1330">
            <v>0</v>
          </cell>
          <cell r="CR1330">
            <v>0</v>
          </cell>
          <cell r="CS1330">
            <v>0</v>
          </cell>
          <cell r="CT1330">
            <v>0</v>
          </cell>
          <cell r="CU1330">
            <v>0</v>
          </cell>
          <cell r="CV1330">
            <v>0</v>
          </cell>
          <cell r="CW1330">
            <v>0</v>
          </cell>
          <cell r="CX1330" t="str">
            <v/>
          </cell>
          <cell r="CY1330" t="str">
            <v/>
          </cell>
          <cell r="CZ1330" t="str">
            <v/>
          </cell>
        </row>
        <row r="1331">
          <cell r="CJ1331" t="str">
            <v>WG110-G</v>
          </cell>
          <cell r="CK1331">
            <v>19216310</v>
          </cell>
          <cell r="CL1331">
            <v>11529787.5</v>
          </cell>
          <cell r="CM1331">
            <v>-39.999992194130925</v>
          </cell>
          <cell r="CN1331">
            <v>0</v>
          </cell>
          <cell r="CO1331">
            <v>0</v>
          </cell>
          <cell r="CP1331">
            <v>0</v>
          </cell>
          <cell r="CQ1331">
            <v>0</v>
          </cell>
          <cell r="CR1331">
            <v>0</v>
          </cell>
          <cell r="CS1331">
            <v>0</v>
          </cell>
          <cell r="CT1331">
            <v>0</v>
          </cell>
          <cell r="CU1331">
            <v>0</v>
          </cell>
          <cell r="CV1331">
            <v>0</v>
          </cell>
          <cell r="CW1331">
            <v>0</v>
          </cell>
          <cell r="CX1331" t="str">
            <v/>
          </cell>
          <cell r="CY1331" t="str">
            <v>https://ipmatika.kz/products/led-panels/itc-tv-wg110-g/</v>
          </cell>
          <cell r="CZ1331" t="str">
            <v/>
          </cell>
        </row>
        <row r="1332">
          <cell r="CJ1332" t="str">
            <v>WG110-Z</v>
          </cell>
          <cell r="CK1332">
            <v>17030240</v>
          </cell>
          <cell r="CL1332">
            <v>10218147.5</v>
          </cell>
          <cell r="CM1332">
            <v>-39.999979448322513</v>
          </cell>
          <cell r="CN1332">
            <v>0</v>
          </cell>
          <cell r="CO1332">
            <v>0</v>
          </cell>
          <cell r="CP1332">
            <v>0</v>
          </cell>
          <cell r="CQ1332">
            <v>0</v>
          </cell>
          <cell r="CR1332">
            <v>0</v>
          </cell>
          <cell r="CS1332">
            <v>0</v>
          </cell>
          <cell r="CT1332">
            <v>0</v>
          </cell>
          <cell r="CU1332">
            <v>0</v>
          </cell>
          <cell r="CV1332">
            <v>0</v>
          </cell>
          <cell r="CW1332">
            <v>0</v>
          </cell>
          <cell r="CX1332" t="str">
            <v/>
          </cell>
          <cell r="CY1332" t="str">
            <v>https://ipmatika.kz/products/led-panels/itc-tv-wg110-z/</v>
          </cell>
          <cell r="CZ1332" t="str">
            <v/>
          </cell>
        </row>
        <row r="1333">
          <cell r="CJ1333" t="str">
            <v>WG138-G</v>
          </cell>
          <cell r="CK1333">
            <v>27237120</v>
          </cell>
          <cell r="CL1333">
            <v>16342276.5</v>
          </cell>
          <cell r="CM1333">
            <v>-39.999983478429435</v>
          </cell>
          <cell r="CN1333">
            <v>0</v>
          </cell>
          <cell r="CO1333">
            <v>0</v>
          </cell>
          <cell r="CP1333">
            <v>0</v>
          </cell>
          <cell r="CQ1333">
            <v>0</v>
          </cell>
          <cell r="CR1333">
            <v>0</v>
          </cell>
          <cell r="CS1333">
            <v>0</v>
          </cell>
          <cell r="CT1333">
            <v>0</v>
          </cell>
          <cell r="CU1333">
            <v>0</v>
          </cell>
          <cell r="CV1333">
            <v>0</v>
          </cell>
          <cell r="CW1333">
            <v>0</v>
          </cell>
          <cell r="CX1333" t="str">
            <v/>
          </cell>
          <cell r="CY1333" t="str">
            <v>https://ipmatika.kz/products/led-panels/itc-tv-wg138-g/</v>
          </cell>
          <cell r="CZ1333" t="str">
            <v/>
          </cell>
        </row>
        <row r="1334">
          <cell r="CJ1334" t="str">
            <v>WG138-Z</v>
          </cell>
          <cell r="CK1334">
            <v>20440240</v>
          </cell>
          <cell r="CL1334">
            <v>12264142</v>
          </cell>
          <cell r="CM1334">
            <v>-40.000009784620921</v>
          </cell>
          <cell r="CN1334">
            <v>0</v>
          </cell>
          <cell r="CO1334">
            <v>0</v>
          </cell>
          <cell r="CP1334">
            <v>0</v>
          </cell>
          <cell r="CQ1334">
            <v>0</v>
          </cell>
          <cell r="CR1334">
            <v>0</v>
          </cell>
          <cell r="CS1334">
            <v>0</v>
          </cell>
          <cell r="CT1334">
            <v>0</v>
          </cell>
          <cell r="CU1334">
            <v>0</v>
          </cell>
          <cell r="CV1334">
            <v>0</v>
          </cell>
          <cell r="CW1334">
            <v>0</v>
          </cell>
          <cell r="CX1334" t="str">
            <v/>
          </cell>
          <cell r="CY1334" t="str">
            <v>https://ipmatika.kz/products/led-panels/itc-tv-wg138-z/</v>
          </cell>
          <cell r="CZ1334" t="str">
            <v/>
          </cell>
        </row>
        <row r="1335">
          <cell r="CJ1335" t="str">
            <v>WG165-G</v>
          </cell>
          <cell r="CK1335">
            <v>27237120</v>
          </cell>
          <cell r="CL1335">
            <v>16342276.5</v>
          </cell>
          <cell r="CM1335">
            <v>-39.999983478429435</v>
          </cell>
          <cell r="CN1335">
            <v>0</v>
          </cell>
          <cell r="CO1335">
            <v>0</v>
          </cell>
          <cell r="CP1335">
            <v>0</v>
          </cell>
          <cell r="CQ1335">
            <v>0</v>
          </cell>
          <cell r="CR1335">
            <v>0</v>
          </cell>
          <cell r="CS1335">
            <v>0</v>
          </cell>
          <cell r="CT1335">
            <v>0</v>
          </cell>
          <cell r="CU1335">
            <v>0</v>
          </cell>
          <cell r="CV1335">
            <v>0</v>
          </cell>
          <cell r="CW1335">
            <v>0</v>
          </cell>
          <cell r="CX1335" t="str">
            <v/>
          </cell>
          <cell r="CY1335" t="str">
            <v>https://ipmatika.kz/products/led-panels/itc-tv-g165-g/</v>
          </cell>
          <cell r="CZ1335" t="str">
            <v/>
          </cell>
        </row>
        <row r="1336">
          <cell r="CJ1336" t="str">
            <v>WG165-Z</v>
          </cell>
          <cell r="CK1336">
            <v>22125140</v>
          </cell>
          <cell r="CL1336">
            <v>13275086</v>
          </cell>
          <cell r="CM1336">
            <v>-39.999990960509173</v>
          </cell>
          <cell r="CN1336">
            <v>0</v>
          </cell>
          <cell r="CO1336">
            <v>0</v>
          </cell>
          <cell r="CP1336">
            <v>0</v>
          </cell>
          <cell r="CQ1336">
            <v>0</v>
          </cell>
          <cell r="CR1336">
            <v>0</v>
          </cell>
          <cell r="CS1336">
            <v>0</v>
          </cell>
          <cell r="CT1336">
            <v>0</v>
          </cell>
          <cell r="CU1336">
            <v>0</v>
          </cell>
          <cell r="CV1336">
            <v>0</v>
          </cell>
          <cell r="CW1336">
            <v>0</v>
          </cell>
          <cell r="CX1336" t="str">
            <v/>
          </cell>
          <cell r="CY1336" t="str">
            <v>https://ipmatika.kz/products/led-panels/itc-tv-g165-z/</v>
          </cell>
          <cell r="CZ1336" t="str">
            <v/>
          </cell>
        </row>
        <row r="1337">
          <cell r="CJ1337" t="str">
            <v>WG220-G</v>
          </cell>
          <cell r="CK1337">
            <v>38629790</v>
          </cell>
          <cell r="CL1337">
            <v>23177874.499999996</v>
          </cell>
          <cell r="CM1337">
            <v>-39.999998705662144</v>
          </cell>
          <cell r="CN1337">
            <v>0</v>
          </cell>
          <cell r="CO1337">
            <v>0</v>
          </cell>
          <cell r="CP1337">
            <v>0</v>
          </cell>
          <cell r="CQ1337">
            <v>0</v>
          </cell>
          <cell r="CR1337">
            <v>0</v>
          </cell>
          <cell r="CS1337">
            <v>0</v>
          </cell>
          <cell r="CT1337">
            <v>0</v>
          </cell>
          <cell r="CU1337">
            <v>0</v>
          </cell>
          <cell r="CV1337">
            <v>0</v>
          </cell>
          <cell r="CW1337">
            <v>0</v>
          </cell>
          <cell r="CX1337" t="str">
            <v/>
          </cell>
          <cell r="CY1337" t="str">
            <v>https://ipmatika.kz/products/led-panels/itc-tv-g220-g/</v>
          </cell>
          <cell r="CZ1337" t="str">
            <v/>
          </cell>
        </row>
        <row r="1338">
          <cell r="CJ1338" t="str">
            <v>WG220-Z</v>
          </cell>
          <cell r="CK1338">
            <v>35041020</v>
          </cell>
          <cell r="CL1338">
            <v>21024613.5</v>
          </cell>
          <cell r="CM1338">
            <v>-39.999995719302689</v>
          </cell>
          <cell r="CN1338">
            <v>0</v>
          </cell>
          <cell r="CO1338">
            <v>0</v>
          </cell>
          <cell r="CP1338">
            <v>0</v>
          </cell>
          <cell r="CQ1338">
            <v>0</v>
          </cell>
          <cell r="CR1338">
            <v>0</v>
          </cell>
          <cell r="CS1338">
            <v>0</v>
          </cell>
          <cell r="CT1338">
            <v>0</v>
          </cell>
          <cell r="CU1338">
            <v>0</v>
          </cell>
          <cell r="CV1338">
            <v>0</v>
          </cell>
          <cell r="CW1338">
            <v>0</v>
          </cell>
          <cell r="CX1338" t="str">
            <v/>
          </cell>
          <cell r="CY1338" t="str">
            <v>https://ipmatika.kz/products/led-panels/itc-tv-wg220-z/</v>
          </cell>
          <cell r="CZ1338" t="str">
            <v/>
          </cell>
        </row>
        <row r="1339">
          <cell r="CJ1339" t="str">
            <v>LG Signage ТВ</v>
          </cell>
          <cell r="CK1339" t="str">
            <v/>
          </cell>
          <cell r="CL1339" t="str">
            <v/>
          </cell>
          <cell r="CM1339" t="str">
            <v/>
          </cell>
          <cell r="CN1339">
            <v>0</v>
          </cell>
          <cell r="CO1339">
            <v>0</v>
          </cell>
          <cell r="CP1339">
            <v>0</v>
          </cell>
          <cell r="CQ1339">
            <v>0</v>
          </cell>
          <cell r="CR1339">
            <v>0</v>
          </cell>
          <cell r="CS1339">
            <v>0</v>
          </cell>
          <cell r="CT1339">
            <v>0</v>
          </cell>
          <cell r="CU1339">
            <v>0</v>
          </cell>
          <cell r="CV1339">
            <v>0</v>
          </cell>
          <cell r="CW1339">
            <v>0</v>
          </cell>
          <cell r="CX1339" t="str">
            <v/>
          </cell>
          <cell r="CY1339" t="str">
            <v/>
          </cell>
          <cell r="CZ1339" t="str">
            <v/>
          </cell>
        </row>
        <row r="1340">
          <cell r="CJ1340" t="str">
            <v>43UN640S</v>
          </cell>
          <cell r="CK1340" t="str">
            <v/>
          </cell>
          <cell r="CL1340" t="str">
            <v/>
          </cell>
          <cell r="CM1340" t="str">
            <v/>
          </cell>
          <cell r="CN1340">
            <v>0</v>
          </cell>
          <cell r="CO1340">
            <v>0</v>
          </cell>
          <cell r="CP1340">
            <v>0</v>
          </cell>
          <cell r="CQ1340">
            <v>0</v>
          </cell>
          <cell r="CR1340">
            <v>0</v>
          </cell>
          <cell r="CS1340">
            <v>0</v>
          </cell>
          <cell r="CT1340">
            <v>0</v>
          </cell>
          <cell r="CU1340">
            <v>0</v>
          </cell>
          <cell r="CV1340">
            <v>0</v>
          </cell>
          <cell r="CW1340">
            <v>0</v>
          </cell>
          <cell r="CX1340" t="str">
            <v/>
          </cell>
          <cell r="CY1340" t="str">
            <v>https://ipmatika.kz/products/signage-tv-lg/43un64os/</v>
          </cell>
          <cell r="CZ1340" t="str">
            <v/>
          </cell>
        </row>
        <row r="1341">
          <cell r="CJ1341" t="str">
            <v>50PK640S</v>
          </cell>
          <cell r="CK1341" t="str">
            <v/>
          </cell>
          <cell r="CL1341" t="str">
            <v/>
          </cell>
          <cell r="CM1341" t="str">
            <v/>
          </cell>
          <cell r="CN1341">
            <v>0</v>
          </cell>
          <cell r="CO1341">
            <v>0</v>
          </cell>
          <cell r="CP1341">
            <v>0</v>
          </cell>
          <cell r="CQ1341">
            <v>0</v>
          </cell>
          <cell r="CR1341">
            <v>0</v>
          </cell>
          <cell r="CS1341">
            <v>0</v>
          </cell>
          <cell r="CT1341">
            <v>0</v>
          </cell>
          <cell r="CU1341">
            <v>0</v>
          </cell>
          <cell r="CV1341">
            <v>0</v>
          </cell>
          <cell r="CW1341">
            <v>0</v>
          </cell>
          <cell r="CX1341" t="str">
            <v/>
          </cell>
          <cell r="CY1341" t="str">
            <v>https://ipmatika.kz/products/signage-tv-lg/75un64os/</v>
          </cell>
          <cell r="CZ1341" t="str">
            <v>NEW</v>
          </cell>
        </row>
        <row r="1342">
          <cell r="CJ1342" t="str">
            <v>50UN640S</v>
          </cell>
          <cell r="CK1342" t="str">
            <v/>
          </cell>
          <cell r="CL1342" t="str">
            <v/>
          </cell>
          <cell r="CM1342" t="str">
            <v/>
          </cell>
          <cell r="CN1342">
            <v>0</v>
          </cell>
          <cell r="CO1342">
            <v>0</v>
          </cell>
          <cell r="CP1342">
            <v>0</v>
          </cell>
          <cell r="CQ1342">
            <v>0</v>
          </cell>
          <cell r="CR1342">
            <v>0</v>
          </cell>
          <cell r="CS1342">
            <v>0</v>
          </cell>
          <cell r="CT1342">
            <v>0</v>
          </cell>
          <cell r="CU1342">
            <v>0</v>
          </cell>
          <cell r="CV1342">
            <v>0</v>
          </cell>
          <cell r="CW1342">
            <v>0</v>
          </cell>
          <cell r="CX1342" t="str">
            <v/>
          </cell>
          <cell r="CY1342" t="str">
            <v>https://ipmatika.kz/products/signage-tv-lg/50un64os/</v>
          </cell>
          <cell r="CZ1342" t="str">
            <v>EOL</v>
          </cell>
        </row>
        <row r="1343">
          <cell r="CJ1343" t="str">
            <v>55PK640S</v>
          </cell>
          <cell r="CK1343" t="str">
            <v/>
          </cell>
          <cell r="CL1343" t="str">
            <v/>
          </cell>
          <cell r="CM1343" t="str">
            <v/>
          </cell>
          <cell r="CN1343">
            <v>0</v>
          </cell>
          <cell r="CO1343">
            <v>0</v>
          </cell>
          <cell r="CP1343">
            <v>0</v>
          </cell>
          <cell r="CQ1343">
            <v>0</v>
          </cell>
          <cell r="CR1343">
            <v>0</v>
          </cell>
          <cell r="CS1343">
            <v>0</v>
          </cell>
          <cell r="CT1343">
            <v>0</v>
          </cell>
          <cell r="CU1343">
            <v>0</v>
          </cell>
          <cell r="CV1343">
            <v>0</v>
          </cell>
          <cell r="CW1343">
            <v>0</v>
          </cell>
          <cell r="CX1343" t="str">
            <v/>
          </cell>
          <cell r="CY1343" t="str">
            <v>https://ipmatika.kz/products/signage-tv-lg/75un64os/</v>
          </cell>
          <cell r="CZ1343" t="str">
            <v>NEW</v>
          </cell>
        </row>
        <row r="1344">
          <cell r="CJ1344" t="str">
            <v>55UN640S</v>
          </cell>
          <cell r="CK1344" t="str">
            <v/>
          </cell>
          <cell r="CL1344" t="str">
            <v/>
          </cell>
          <cell r="CM1344" t="str">
            <v/>
          </cell>
          <cell r="CN1344">
            <v>0</v>
          </cell>
          <cell r="CO1344">
            <v>0</v>
          </cell>
          <cell r="CP1344">
            <v>0</v>
          </cell>
          <cell r="CQ1344">
            <v>0</v>
          </cell>
          <cell r="CR1344">
            <v>0</v>
          </cell>
          <cell r="CS1344">
            <v>0</v>
          </cell>
          <cell r="CT1344">
            <v>0</v>
          </cell>
          <cell r="CU1344">
            <v>0</v>
          </cell>
          <cell r="CV1344">
            <v>0</v>
          </cell>
          <cell r="CW1344">
            <v>0</v>
          </cell>
          <cell r="CX1344" t="str">
            <v/>
          </cell>
          <cell r="CY1344" t="str">
            <v>https://ipmatika.kz/products/signage-tv-lg/55un64os/</v>
          </cell>
          <cell r="CZ1344" t="str">
            <v>EOL</v>
          </cell>
        </row>
        <row r="1345">
          <cell r="CJ1345" t="str">
            <v>65PK640S</v>
          </cell>
          <cell r="CK1345" t="str">
            <v/>
          </cell>
          <cell r="CL1345" t="str">
            <v/>
          </cell>
          <cell r="CM1345" t="str">
            <v/>
          </cell>
          <cell r="CN1345">
            <v>0</v>
          </cell>
          <cell r="CO1345">
            <v>0</v>
          </cell>
          <cell r="CP1345">
            <v>0</v>
          </cell>
          <cell r="CQ1345">
            <v>0</v>
          </cell>
          <cell r="CR1345">
            <v>0</v>
          </cell>
          <cell r="CS1345">
            <v>0</v>
          </cell>
          <cell r="CT1345">
            <v>0</v>
          </cell>
          <cell r="CU1345">
            <v>0</v>
          </cell>
          <cell r="CV1345">
            <v>0</v>
          </cell>
          <cell r="CW1345">
            <v>0</v>
          </cell>
          <cell r="CX1345" t="str">
            <v/>
          </cell>
          <cell r="CY1345" t="str">
            <v>https://ipmatika.kz/products/signage-tv-lg/75un64os/</v>
          </cell>
          <cell r="CZ1345" t="str">
            <v>NEW</v>
          </cell>
        </row>
        <row r="1346">
          <cell r="CJ1346" t="str">
            <v>65UN640S</v>
          </cell>
          <cell r="CK1346" t="str">
            <v/>
          </cell>
          <cell r="CL1346" t="str">
            <v/>
          </cell>
          <cell r="CM1346" t="str">
            <v/>
          </cell>
          <cell r="CN1346">
            <v>0</v>
          </cell>
          <cell r="CO1346">
            <v>0</v>
          </cell>
          <cell r="CP1346">
            <v>0</v>
          </cell>
          <cell r="CQ1346">
            <v>0</v>
          </cell>
          <cell r="CR1346">
            <v>0</v>
          </cell>
          <cell r="CS1346">
            <v>0</v>
          </cell>
          <cell r="CT1346">
            <v>0</v>
          </cell>
          <cell r="CU1346">
            <v>0</v>
          </cell>
          <cell r="CV1346">
            <v>0</v>
          </cell>
          <cell r="CW1346">
            <v>0</v>
          </cell>
          <cell r="CX1346" t="str">
            <v/>
          </cell>
          <cell r="CY1346" t="str">
            <v>https://ipmatika.kz/products/signage-tv-lg/65un64os/</v>
          </cell>
          <cell r="CZ1346" t="str">
            <v>EOL</v>
          </cell>
        </row>
        <row r="1347">
          <cell r="CJ1347" t="str">
            <v>75PK640S</v>
          </cell>
          <cell r="CK1347" t="str">
            <v/>
          </cell>
          <cell r="CL1347" t="str">
            <v/>
          </cell>
          <cell r="CM1347" t="str">
            <v/>
          </cell>
          <cell r="CN1347">
            <v>0</v>
          </cell>
          <cell r="CO1347">
            <v>0</v>
          </cell>
          <cell r="CP1347">
            <v>0</v>
          </cell>
          <cell r="CQ1347">
            <v>0</v>
          </cell>
          <cell r="CR1347">
            <v>0</v>
          </cell>
          <cell r="CS1347">
            <v>0</v>
          </cell>
          <cell r="CT1347">
            <v>0</v>
          </cell>
          <cell r="CU1347">
            <v>0</v>
          </cell>
          <cell r="CV1347">
            <v>0</v>
          </cell>
          <cell r="CW1347">
            <v>0</v>
          </cell>
          <cell r="CX1347" t="str">
            <v/>
          </cell>
          <cell r="CY1347" t="str">
            <v>https://ipmatika.kz/products/signage-tv-lg/75un64os/</v>
          </cell>
          <cell r="CZ1347" t="str">
            <v>NEW</v>
          </cell>
        </row>
        <row r="1348">
          <cell r="CJ1348" t="str">
            <v>75UN640S</v>
          </cell>
          <cell r="CK1348" t="str">
            <v/>
          </cell>
          <cell r="CL1348" t="str">
            <v/>
          </cell>
          <cell r="CM1348" t="str">
            <v/>
          </cell>
          <cell r="CN1348">
            <v>0</v>
          </cell>
          <cell r="CO1348">
            <v>0</v>
          </cell>
          <cell r="CP1348">
            <v>0</v>
          </cell>
          <cell r="CQ1348">
            <v>0</v>
          </cell>
          <cell r="CR1348">
            <v>0</v>
          </cell>
          <cell r="CS1348">
            <v>0</v>
          </cell>
          <cell r="CT1348">
            <v>0</v>
          </cell>
          <cell r="CU1348">
            <v>0</v>
          </cell>
          <cell r="CV1348">
            <v>0</v>
          </cell>
          <cell r="CW1348">
            <v>0</v>
          </cell>
          <cell r="CX1348" t="str">
            <v/>
          </cell>
          <cell r="CY1348" t="str">
            <v>https://ipmatika.kz/products/signage-tv-lg/75un64os/</v>
          </cell>
          <cell r="CZ1348" t="str">
            <v>EOL</v>
          </cell>
        </row>
        <row r="1349">
          <cell r="CJ1349" t="str">
            <v>86UN640S</v>
          </cell>
          <cell r="CK1349" t="str">
            <v/>
          </cell>
          <cell r="CL1349" t="str">
            <v/>
          </cell>
          <cell r="CM1349" t="str">
            <v/>
          </cell>
          <cell r="CN1349">
            <v>0</v>
          </cell>
          <cell r="CO1349">
            <v>0</v>
          </cell>
          <cell r="CP1349">
            <v>0</v>
          </cell>
          <cell r="CQ1349">
            <v>0</v>
          </cell>
          <cell r="CR1349">
            <v>0</v>
          </cell>
          <cell r="CS1349">
            <v>0</v>
          </cell>
          <cell r="CT1349">
            <v>0</v>
          </cell>
          <cell r="CU1349">
            <v>0</v>
          </cell>
          <cell r="CV1349">
            <v>0</v>
          </cell>
          <cell r="CW1349">
            <v>0</v>
          </cell>
          <cell r="CX1349" t="str">
            <v/>
          </cell>
          <cell r="CY1349" t="str">
            <v>https://ipmatika.kz/products/signage-tv-lg/86un64os/</v>
          </cell>
          <cell r="CZ1349" t="str">
            <v/>
          </cell>
        </row>
        <row r="1350">
          <cell r="CJ1350" t="str">
            <v>LG Гостиничные ТВ</v>
          </cell>
          <cell r="CK1350" t="str">
            <v/>
          </cell>
          <cell r="CL1350" t="str">
            <v/>
          </cell>
          <cell r="CM1350" t="str">
            <v/>
          </cell>
          <cell r="CN1350">
            <v>0</v>
          </cell>
          <cell r="CO1350">
            <v>0</v>
          </cell>
          <cell r="CP1350">
            <v>0</v>
          </cell>
          <cell r="CQ1350">
            <v>0</v>
          </cell>
          <cell r="CR1350">
            <v>0</v>
          </cell>
          <cell r="CS1350">
            <v>0</v>
          </cell>
          <cell r="CT1350">
            <v>0</v>
          </cell>
          <cell r="CU1350">
            <v>0</v>
          </cell>
          <cell r="CV1350">
            <v>0</v>
          </cell>
          <cell r="CW1350">
            <v>0</v>
          </cell>
          <cell r="CX1350" t="str">
            <v/>
          </cell>
          <cell r="CY1350" t="str">
            <v/>
          </cell>
          <cell r="CZ1350" t="str">
            <v/>
          </cell>
        </row>
        <row r="1351">
          <cell r="CJ1351" t="str">
            <v>LG Гостиничные ТВ</v>
          </cell>
          <cell r="CK1351" t="str">
            <v/>
          </cell>
          <cell r="CL1351" t="str">
            <v/>
          </cell>
          <cell r="CM1351" t="str">
            <v/>
          </cell>
          <cell r="CN1351">
            <v>0</v>
          </cell>
          <cell r="CO1351">
            <v>0</v>
          </cell>
          <cell r="CP1351">
            <v>0</v>
          </cell>
          <cell r="CQ1351">
            <v>0</v>
          </cell>
          <cell r="CR1351">
            <v>0</v>
          </cell>
          <cell r="CS1351">
            <v>0</v>
          </cell>
          <cell r="CT1351">
            <v>0</v>
          </cell>
          <cell r="CU1351">
            <v>0</v>
          </cell>
          <cell r="CV1351">
            <v>0</v>
          </cell>
          <cell r="CW1351">
            <v>0</v>
          </cell>
          <cell r="CX1351" t="str">
            <v/>
          </cell>
          <cell r="CY1351" t="str">
            <v/>
          </cell>
          <cell r="CZ1351" t="str">
            <v/>
          </cell>
        </row>
        <row r="1352">
          <cell r="CJ1352" t="str">
            <v>32LN661H</v>
          </cell>
          <cell r="CK1352" t="str">
            <v/>
          </cell>
          <cell r="CL1352" t="str">
            <v/>
          </cell>
          <cell r="CM1352" t="str">
            <v/>
          </cell>
          <cell r="CN1352">
            <v>0</v>
          </cell>
          <cell r="CO1352">
            <v>0</v>
          </cell>
          <cell r="CP1352">
            <v>0</v>
          </cell>
          <cell r="CQ1352">
            <v>0</v>
          </cell>
          <cell r="CR1352">
            <v>0</v>
          </cell>
          <cell r="CS1352">
            <v>0</v>
          </cell>
          <cell r="CT1352">
            <v>0</v>
          </cell>
          <cell r="CU1352">
            <v>0</v>
          </cell>
          <cell r="CV1352">
            <v>0</v>
          </cell>
          <cell r="CW1352">
            <v>0</v>
          </cell>
          <cell r="CX1352" t="str">
            <v/>
          </cell>
          <cell r="CY1352" t="str">
            <v>https://ipmatika.kz/products/gostinichnye-tv-lg/32ln661h/</v>
          </cell>
          <cell r="CZ1352" t="str">
            <v/>
          </cell>
        </row>
        <row r="1353">
          <cell r="CJ1353" t="str">
            <v>43UM662H</v>
          </cell>
          <cell r="CK1353" t="str">
            <v/>
          </cell>
          <cell r="CL1353" t="str">
            <v/>
          </cell>
          <cell r="CM1353" t="str">
            <v/>
          </cell>
          <cell r="CN1353">
            <v>0</v>
          </cell>
          <cell r="CO1353">
            <v>0</v>
          </cell>
          <cell r="CP1353">
            <v>0</v>
          </cell>
          <cell r="CQ1353">
            <v>0</v>
          </cell>
          <cell r="CR1353">
            <v>0</v>
          </cell>
          <cell r="CS1353">
            <v>0</v>
          </cell>
          <cell r="CT1353">
            <v>0</v>
          </cell>
          <cell r="CU1353">
            <v>0</v>
          </cell>
          <cell r="CV1353">
            <v>0</v>
          </cell>
          <cell r="CW1353">
            <v>0</v>
          </cell>
          <cell r="CX1353" t="str">
            <v/>
          </cell>
          <cell r="CY1353" t="str">
            <v>https://ipmatika.kz/products/gostinichnye-tv-lg/43um662h/</v>
          </cell>
          <cell r="CZ1353" t="str">
            <v/>
          </cell>
        </row>
        <row r="1354">
          <cell r="CJ1354" t="str">
            <v>50UK660H</v>
          </cell>
          <cell r="CK1354" t="str">
            <v/>
          </cell>
          <cell r="CL1354" t="str">
            <v/>
          </cell>
          <cell r="CM1354" t="str">
            <v/>
          </cell>
          <cell r="CN1354">
            <v>0</v>
          </cell>
          <cell r="CO1354">
            <v>0</v>
          </cell>
          <cell r="CP1354">
            <v>0</v>
          </cell>
          <cell r="CQ1354">
            <v>0</v>
          </cell>
          <cell r="CR1354">
            <v>0</v>
          </cell>
          <cell r="CS1354">
            <v>0</v>
          </cell>
          <cell r="CT1354">
            <v>0</v>
          </cell>
          <cell r="CU1354">
            <v>0</v>
          </cell>
          <cell r="CV1354">
            <v>0</v>
          </cell>
          <cell r="CW1354">
            <v>0</v>
          </cell>
          <cell r="CX1354" t="str">
            <v/>
          </cell>
          <cell r="CY1354" t="str">
            <v>https://www.ipmatika.kz/products/gostinichnye-tv-lg/50UK660H/</v>
          </cell>
          <cell r="CZ1354" t="str">
            <v>NEW</v>
          </cell>
        </row>
        <row r="1355">
          <cell r="CJ1355" t="str">
            <v>50UM662H</v>
          </cell>
          <cell r="CK1355" t="str">
            <v/>
          </cell>
          <cell r="CL1355" t="str">
            <v/>
          </cell>
          <cell r="CM1355" t="str">
            <v/>
          </cell>
          <cell r="CN1355">
            <v>0</v>
          </cell>
          <cell r="CO1355">
            <v>0</v>
          </cell>
          <cell r="CP1355">
            <v>0</v>
          </cell>
          <cell r="CQ1355">
            <v>0</v>
          </cell>
          <cell r="CR1355">
            <v>0</v>
          </cell>
          <cell r="CS1355">
            <v>0</v>
          </cell>
          <cell r="CT1355">
            <v>0</v>
          </cell>
          <cell r="CU1355">
            <v>0</v>
          </cell>
          <cell r="CV1355">
            <v>0</v>
          </cell>
          <cell r="CW1355">
            <v>0</v>
          </cell>
          <cell r="CX1355" t="str">
            <v/>
          </cell>
          <cell r="CY1355" t="str">
            <v>https://ipmatika.kz/products/gostinichnye-tv-lg/50um662h/</v>
          </cell>
          <cell r="CZ1355" t="str">
            <v>EOL</v>
          </cell>
        </row>
        <row r="1356">
          <cell r="CJ1356" t="str">
            <v>55UK660H</v>
          </cell>
          <cell r="CK1356" t="str">
            <v/>
          </cell>
          <cell r="CL1356" t="str">
            <v/>
          </cell>
          <cell r="CM1356" t="str">
            <v/>
          </cell>
          <cell r="CN1356">
            <v>0</v>
          </cell>
          <cell r="CO1356">
            <v>0</v>
          </cell>
          <cell r="CP1356">
            <v>0</v>
          </cell>
          <cell r="CQ1356">
            <v>0</v>
          </cell>
          <cell r="CR1356">
            <v>0</v>
          </cell>
          <cell r="CS1356">
            <v>0</v>
          </cell>
          <cell r="CT1356">
            <v>0</v>
          </cell>
          <cell r="CU1356">
            <v>0</v>
          </cell>
          <cell r="CV1356">
            <v>0</v>
          </cell>
          <cell r="CW1356">
            <v>0</v>
          </cell>
          <cell r="CX1356" t="str">
            <v/>
          </cell>
          <cell r="CY1356" t="str">
            <v>https://www.ipmatika.kz/products/gostinichnye-tv-lg/55UK660H/</v>
          </cell>
          <cell r="CZ1356" t="str">
            <v>NEW</v>
          </cell>
        </row>
        <row r="1357">
          <cell r="CJ1357" t="str">
            <v>55UK660H</v>
          </cell>
          <cell r="CK1357" t="str">
            <v/>
          </cell>
          <cell r="CL1357" t="str">
            <v/>
          </cell>
          <cell r="CM1357" t="str">
            <v/>
          </cell>
          <cell r="CN1357">
            <v>0</v>
          </cell>
          <cell r="CO1357">
            <v>0</v>
          </cell>
          <cell r="CP1357">
            <v>0</v>
          </cell>
          <cell r="CQ1357">
            <v>0</v>
          </cell>
          <cell r="CR1357">
            <v>0</v>
          </cell>
          <cell r="CS1357">
            <v>0</v>
          </cell>
          <cell r="CT1357">
            <v>0</v>
          </cell>
          <cell r="CU1357">
            <v>0</v>
          </cell>
          <cell r="CV1357">
            <v>0</v>
          </cell>
          <cell r="CW1357">
            <v>0</v>
          </cell>
          <cell r="CX1357" t="str">
            <v/>
          </cell>
          <cell r="CY1357" t="str">
            <v>https://www.ipmatika.kz/products/gostinichnye-tv-lg/55UK660H/</v>
          </cell>
          <cell r="CZ1357" t="str">
            <v>NEW</v>
          </cell>
        </row>
        <row r="1358">
          <cell r="CJ1358" t="str">
            <v>55UM662H</v>
          </cell>
          <cell r="CK1358" t="str">
            <v/>
          </cell>
          <cell r="CL1358" t="str">
            <v/>
          </cell>
          <cell r="CM1358" t="str">
            <v/>
          </cell>
          <cell r="CN1358">
            <v>0</v>
          </cell>
          <cell r="CO1358">
            <v>0</v>
          </cell>
          <cell r="CP1358">
            <v>0</v>
          </cell>
          <cell r="CQ1358">
            <v>0</v>
          </cell>
          <cell r="CR1358">
            <v>0</v>
          </cell>
          <cell r="CS1358">
            <v>0</v>
          </cell>
          <cell r="CT1358">
            <v>0</v>
          </cell>
          <cell r="CU1358">
            <v>0</v>
          </cell>
          <cell r="CV1358">
            <v>0</v>
          </cell>
          <cell r="CW1358">
            <v>0</v>
          </cell>
          <cell r="CX1358" t="str">
            <v/>
          </cell>
          <cell r="CY1358" t="str">
            <v>https://ipmatika.kz/products/gostinichnye-tv-lg/55um662h/</v>
          </cell>
          <cell r="CZ1358" t="str">
            <v>EOL</v>
          </cell>
        </row>
        <row r="1359">
          <cell r="CJ1359" t="str">
            <v>65UK660H</v>
          </cell>
          <cell r="CK1359" t="str">
            <v/>
          </cell>
          <cell r="CL1359" t="str">
            <v/>
          </cell>
          <cell r="CM1359" t="str">
            <v/>
          </cell>
          <cell r="CN1359">
            <v>0</v>
          </cell>
          <cell r="CO1359">
            <v>0</v>
          </cell>
          <cell r="CP1359">
            <v>0</v>
          </cell>
          <cell r="CQ1359">
            <v>0</v>
          </cell>
          <cell r="CR1359">
            <v>0</v>
          </cell>
          <cell r="CS1359">
            <v>0</v>
          </cell>
          <cell r="CT1359">
            <v>0</v>
          </cell>
          <cell r="CU1359">
            <v>0</v>
          </cell>
          <cell r="CV1359">
            <v>0</v>
          </cell>
          <cell r="CW1359">
            <v>0</v>
          </cell>
          <cell r="CX1359" t="str">
            <v/>
          </cell>
          <cell r="CY1359" t="str">
            <v>https://www.ipmatika.kz/products/gostinichnye-tv-lg/65UK660H/</v>
          </cell>
          <cell r="CZ1359" t="str">
            <v>NEW</v>
          </cell>
        </row>
        <row r="1360">
          <cell r="CJ1360" t="str">
            <v>65UM662H</v>
          </cell>
          <cell r="CK1360" t="str">
            <v/>
          </cell>
          <cell r="CL1360" t="str">
            <v/>
          </cell>
          <cell r="CM1360" t="str">
            <v/>
          </cell>
          <cell r="CN1360">
            <v>0</v>
          </cell>
          <cell r="CO1360">
            <v>0</v>
          </cell>
          <cell r="CP1360">
            <v>0</v>
          </cell>
          <cell r="CQ1360">
            <v>0</v>
          </cell>
          <cell r="CR1360">
            <v>0</v>
          </cell>
          <cell r="CS1360">
            <v>0</v>
          </cell>
          <cell r="CT1360">
            <v>0</v>
          </cell>
          <cell r="CU1360">
            <v>0</v>
          </cell>
          <cell r="CV1360">
            <v>0</v>
          </cell>
          <cell r="CW1360">
            <v>0</v>
          </cell>
          <cell r="CX1360" t="str">
            <v/>
          </cell>
          <cell r="CY1360" t="str">
            <v>https://ipmatika.kz/products/gostinichnye-tv-lg/65um662h/</v>
          </cell>
          <cell r="CZ1360" t="str">
            <v>EOL</v>
          </cell>
        </row>
        <row r="1361">
          <cell r="CJ1361" t="str">
            <v>75UM662H</v>
          </cell>
          <cell r="CK1361" t="str">
            <v/>
          </cell>
          <cell r="CL1361" t="str">
            <v/>
          </cell>
          <cell r="CM1361" t="str">
            <v/>
          </cell>
          <cell r="CN1361">
            <v>0</v>
          </cell>
          <cell r="CO1361">
            <v>0</v>
          </cell>
          <cell r="CP1361">
            <v>0</v>
          </cell>
          <cell r="CQ1361">
            <v>0</v>
          </cell>
          <cell r="CR1361">
            <v>0</v>
          </cell>
          <cell r="CS1361">
            <v>0</v>
          </cell>
          <cell r="CT1361">
            <v>0</v>
          </cell>
          <cell r="CU1361">
            <v>0</v>
          </cell>
          <cell r="CV1361">
            <v>0</v>
          </cell>
          <cell r="CW1361">
            <v>0</v>
          </cell>
          <cell r="CX1361" t="str">
            <v/>
          </cell>
          <cell r="CY1361" t="str">
            <v>https://ipmatika.kz/products/gostinichnye-tv-lg/75um662h/</v>
          </cell>
          <cell r="CZ1361" t="str">
            <v/>
          </cell>
        </row>
        <row r="1362">
          <cell r="CJ1362" t="str">
            <v>Аксессуары к гостиничным ТВ LG</v>
          </cell>
          <cell r="CK1362" t="str">
            <v/>
          </cell>
          <cell r="CL1362" t="str">
            <v/>
          </cell>
          <cell r="CM1362" t="str">
            <v/>
          </cell>
          <cell r="CN1362">
            <v>0</v>
          </cell>
          <cell r="CO1362">
            <v>0</v>
          </cell>
          <cell r="CP1362">
            <v>0</v>
          </cell>
          <cell r="CQ1362">
            <v>0</v>
          </cell>
          <cell r="CR1362">
            <v>0</v>
          </cell>
          <cell r="CS1362">
            <v>0</v>
          </cell>
          <cell r="CT1362">
            <v>0</v>
          </cell>
          <cell r="CU1362">
            <v>0</v>
          </cell>
          <cell r="CV1362">
            <v>0</v>
          </cell>
          <cell r="CW1362">
            <v>0</v>
          </cell>
          <cell r="CX1362" t="str">
            <v/>
          </cell>
          <cell r="CY1362" t="str">
            <v/>
          </cell>
          <cell r="CZ1362" t="str">
            <v/>
          </cell>
        </row>
        <row r="1363">
          <cell r="CJ1363" t="str">
            <v>AM-ST21BA</v>
          </cell>
          <cell r="CK1363" t="str">
            <v/>
          </cell>
          <cell r="CL1363" t="str">
            <v/>
          </cell>
          <cell r="CM1363" t="str">
            <v/>
          </cell>
          <cell r="CN1363">
            <v>0</v>
          </cell>
          <cell r="CO1363">
            <v>0</v>
          </cell>
          <cell r="CP1363">
            <v>0</v>
          </cell>
          <cell r="CQ1363">
            <v>0</v>
          </cell>
          <cell r="CR1363">
            <v>0</v>
          </cell>
          <cell r="CS1363">
            <v>0</v>
          </cell>
          <cell r="CT1363">
            <v>0</v>
          </cell>
          <cell r="CU1363">
            <v>0</v>
          </cell>
          <cell r="CV1363">
            <v>0</v>
          </cell>
          <cell r="CW1363">
            <v>0</v>
          </cell>
          <cell r="CX1363" t="str">
            <v/>
          </cell>
          <cell r="CY1363" t="str">
            <v>https://ipmatika.kz/products/gostinichnye-tv-lg/am_st21ba/</v>
          </cell>
          <cell r="CZ1363" t="str">
            <v>EOL</v>
          </cell>
        </row>
        <row r="1364">
          <cell r="CJ1364" t="str">
            <v>AM-ST21BB</v>
          </cell>
          <cell r="CK1364" t="str">
            <v/>
          </cell>
          <cell r="CL1364" t="str">
            <v/>
          </cell>
          <cell r="CM1364" t="str">
            <v/>
          </cell>
          <cell r="CN1364">
            <v>0</v>
          </cell>
          <cell r="CO1364">
            <v>0</v>
          </cell>
          <cell r="CP1364">
            <v>0</v>
          </cell>
          <cell r="CQ1364">
            <v>0</v>
          </cell>
          <cell r="CR1364">
            <v>0</v>
          </cell>
          <cell r="CS1364">
            <v>0</v>
          </cell>
          <cell r="CT1364">
            <v>0</v>
          </cell>
          <cell r="CU1364">
            <v>0</v>
          </cell>
          <cell r="CV1364">
            <v>0</v>
          </cell>
          <cell r="CW1364">
            <v>0</v>
          </cell>
          <cell r="CX1364" t="str">
            <v/>
          </cell>
          <cell r="CY1364" t="str">
            <v>https://ipmatika.kz/products/gostinichnye-tv-lg/am_st21bb/</v>
          </cell>
          <cell r="CZ1364" t="str">
            <v>EOL</v>
          </cell>
        </row>
        <row r="1365">
          <cell r="CJ1365" t="str">
            <v>AM-ST21BC</v>
          </cell>
          <cell r="CK1365" t="str">
            <v/>
          </cell>
          <cell r="CL1365" t="str">
            <v/>
          </cell>
          <cell r="CM1365" t="str">
            <v/>
          </cell>
          <cell r="CN1365">
            <v>0</v>
          </cell>
          <cell r="CO1365">
            <v>0</v>
          </cell>
          <cell r="CP1365">
            <v>0</v>
          </cell>
          <cell r="CQ1365">
            <v>0</v>
          </cell>
          <cell r="CR1365">
            <v>0</v>
          </cell>
          <cell r="CS1365">
            <v>0</v>
          </cell>
          <cell r="CT1365">
            <v>0</v>
          </cell>
          <cell r="CU1365">
            <v>0</v>
          </cell>
          <cell r="CV1365">
            <v>0</v>
          </cell>
          <cell r="CW1365">
            <v>0</v>
          </cell>
          <cell r="CX1365" t="str">
            <v/>
          </cell>
          <cell r="CY1365" t="str">
            <v>https://ipmatika.kz/products/gostinichnye-tv-lg/am_st21bc/</v>
          </cell>
          <cell r="CZ1365" t="str">
            <v>EOL</v>
          </cell>
        </row>
        <row r="1366">
          <cell r="CJ1366" t="str">
            <v>AM-ST21BD</v>
          </cell>
          <cell r="CK1366" t="str">
            <v/>
          </cell>
          <cell r="CL1366" t="str">
            <v/>
          </cell>
          <cell r="CM1366" t="str">
            <v/>
          </cell>
          <cell r="CN1366">
            <v>0</v>
          </cell>
          <cell r="CO1366">
            <v>0</v>
          </cell>
          <cell r="CP1366">
            <v>0</v>
          </cell>
          <cell r="CQ1366">
            <v>0</v>
          </cell>
          <cell r="CR1366">
            <v>0</v>
          </cell>
          <cell r="CS1366">
            <v>0</v>
          </cell>
          <cell r="CT1366">
            <v>0</v>
          </cell>
          <cell r="CU1366">
            <v>0</v>
          </cell>
          <cell r="CV1366">
            <v>0</v>
          </cell>
          <cell r="CW1366">
            <v>0</v>
          </cell>
          <cell r="CX1366" t="str">
            <v/>
          </cell>
          <cell r="CY1366" t="str">
            <v>https://ipmatika.kz/products/gostinichnye-tv-lg/am_st21bd/</v>
          </cell>
          <cell r="CZ1366" t="str">
            <v>EOL</v>
          </cell>
        </row>
        <row r="1367">
          <cell r="CJ1367" t="str">
            <v>AM-ST21BE</v>
          </cell>
          <cell r="CK1367" t="str">
            <v/>
          </cell>
          <cell r="CL1367" t="str">
            <v/>
          </cell>
          <cell r="CM1367" t="str">
            <v/>
          </cell>
          <cell r="CN1367">
            <v>0</v>
          </cell>
          <cell r="CO1367">
            <v>0</v>
          </cell>
          <cell r="CP1367">
            <v>0</v>
          </cell>
          <cell r="CQ1367">
            <v>0</v>
          </cell>
          <cell r="CR1367">
            <v>0</v>
          </cell>
          <cell r="CS1367">
            <v>0</v>
          </cell>
          <cell r="CT1367">
            <v>0</v>
          </cell>
          <cell r="CU1367">
            <v>0</v>
          </cell>
          <cell r="CV1367">
            <v>0</v>
          </cell>
          <cell r="CW1367">
            <v>0</v>
          </cell>
          <cell r="CX1367" t="str">
            <v/>
          </cell>
          <cell r="CY1367" t="str">
            <v>https://ipmatika.kz/products/gostinichnye-tv-lg/am_st21be/</v>
          </cell>
          <cell r="CZ1367" t="str">
            <v>EOL</v>
          </cell>
        </row>
        <row r="1368">
          <cell r="CJ1368" t="str">
            <v>STB-6500</v>
          </cell>
          <cell r="CK1368" t="str">
            <v/>
          </cell>
          <cell r="CL1368" t="str">
            <v/>
          </cell>
          <cell r="CM1368" t="str">
            <v/>
          </cell>
          <cell r="CN1368">
            <v>0</v>
          </cell>
          <cell r="CO1368">
            <v>0</v>
          </cell>
          <cell r="CP1368">
            <v>0</v>
          </cell>
          <cell r="CQ1368">
            <v>0</v>
          </cell>
          <cell r="CR1368">
            <v>0</v>
          </cell>
          <cell r="CS1368">
            <v>0</v>
          </cell>
          <cell r="CT1368">
            <v>0</v>
          </cell>
          <cell r="CU1368">
            <v>0</v>
          </cell>
          <cell r="CV1368">
            <v>0</v>
          </cell>
          <cell r="CW1368">
            <v>0</v>
          </cell>
          <cell r="CX1368" t="str">
            <v/>
          </cell>
          <cell r="CY1368" t="str">
            <v/>
          </cell>
          <cell r="CZ1368" t="str">
            <v/>
          </cell>
        </row>
        <row r="1369">
          <cell r="CJ1369" t="str">
            <v>LG Дисплеи для видеостен</v>
          </cell>
          <cell r="CK1369" t="str">
            <v/>
          </cell>
          <cell r="CL1369" t="str">
            <v/>
          </cell>
          <cell r="CM1369" t="str">
            <v/>
          </cell>
          <cell r="CN1369">
            <v>0</v>
          </cell>
          <cell r="CO1369">
            <v>0</v>
          </cell>
          <cell r="CP1369">
            <v>0</v>
          </cell>
          <cell r="CQ1369">
            <v>0</v>
          </cell>
          <cell r="CR1369">
            <v>0</v>
          </cell>
          <cell r="CS1369">
            <v>0</v>
          </cell>
          <cell r="CT1369">
            <v>0</v>
          </cell>
          <cell r="CU1369">
            <v>0</v>
          </cell>
          <cell r="CV1369">
            <v>0</v>
          </cell>
          <cell r="CW1369">
            <v>0</v>
          </cell>
          <cell r="CX1369" t="str">
            <v/>
          </cell>
          <cell r="CY1369" t="str">
            <v/>
          </cell>
          <cell r="CZ1369" t="str">
            <v/>
          </cell>
        </row>
        <row r="1370">
          <cell r="CJ1370" t="str">
            <v>49VL5PJ-A</v>
          </cell>
          <cell r="CK1370" t="str">
            <v/>
          </cell>
          <cell r="CL1370" t="str">
            <v/>
          </cell>
          <cell r="CM1370" t="str">
            <v/>
          </cell>
          <cell r="CN1370">
            <v>0</v>
          </cell>
          <cell r="CO1370">
            <v>0</v>
          </cell>
          <cell r="CP1370">
            <v>0</v>
          </cell>
          <cell r="CQ1370">
            <v>0</v>
          </cell>
          <cell r="CR1370">
            <v>0</v>
          </cell>
          <cell r="CS1370">
            <v>0</v>
          </cell>
          <cell r="CT1370">
            <v>0</v>
          </cell>
          <cell r="CU1370">
            <v>0</v>
          </cell>
          <cell r="CV1370">
            <v>0</v>
          </cell>
          <cell r="CW1370">
            <v>0</v>
          </cell>
          <cell r="CX1370" t="str">
            <v/>
          </cell>
          <cell r="CY1370" t="str">
            <v>https://ipmatika.kz/products/spetsialnye-paneli-lg/49vl5pj-a/</v>
          </cell>
          <cell r="CZ1370" t="str">
            <v/>
          </cell>
        </row>
        <row r="1371">
          <cell r="CJ1371" t="str">
            <v>55VH7J-H</v>
          </cell>
          <cell r="CK1371" t="str">
            <v/>
          </cell>
          <cell r="CL1371" t="str">
            <v/>
          </cell>
          <cell r="CM1371" t="str">
            <v/>
          </cell>
          <cell r="CN1371">
            <v>0</v>
          </cell>
          <cell r="CO1371">
            <v>0</v>
          </cell>
          <cell r="CP1371">
            <v>0</v>
          </cell>
          <cell r="CQ1371">
            <v>0</v>
          </cell>
          <cell r="CR1371">
            <v>0</v>
          </cell>
          <cell r="CS1371">
            <v>0</v>
          </cell>
          <cell r="CT1371">
            <v>0</v>
          </cell>
          <cell r="CU1371">
            <v>0</v>
          </cell>
          <cell r="CV1371">
            <v>0</v>
          </cell>
          <cell r="CW1371">
            <v>0</v>
          </cell>
          <cell r="CX1371" t="str">
            <v/>
          </cell>
          <cell r="CY1371" t="str">
            <v>https://ipmatika.kz/products/spetsialnye-paneli-lg/55vh7j-h/</v>
          </cell>
          <cell r="CZ1371" t="str">
            <v/>
          </cell>
        </row>
        <row r="1372">
          <cell r="CJ1372" t="str">
            <v>55VL5PJ-A</v>
          </cell>
          <cell r="CK1372" t="str">
            <v/>
          </cell>
          <cell r="CL1372" t="str">
            <v/>
          </cell>
          <cell r="CM1372" t="str">
            <v/>
          </cell>
          <cell r="CN1372">
            <v>0</v>
          </cell>
          <cell r="CO1372">
            <v>0</v>
          </cell>
          <cell r="CP1372">
            <v>0</v>
          </cell>
          <cell r="CQ1372">
            <v>0</v>
          </cell>
          <cell r="CR1372">
            <v>0</v>
          </cell>
          <cell r="CS1372">
            <v>0</v>
          </cell>
          <cell r="CT1372">
            <v>0</v>
          </cell>
          <cell r="CU1372">
            <v>0</v>
          </cell>
          <cell r="CV1372">
            <v>0</v>
          </cell>
          <cell r="CW1372">
            <v>0</v>
          </cell>
          <cell r="CX1372" t="str">
            <v/>
          </cell>
          <cell r="CY1372" t="str">
            <v>https://ipmatika.kz/products/spetsialnye-paneli-lg/55vl5pj-a/</v>
          </cell>
          <cell r="CZ1372" t="str">
            <v/>
          </cell>
        </row>
        <row r="1373">
          <cell r="CJ1373" t="str">
            <v>55VM5J-H</v>
          </cell>
          <cell r="CK1373" t="str">
            <v/>
          </cell>
          <cell r="CL1373" t="str">
            <v/>
          </cell>
          <cell r="CM1373" t="str">
            <v/>
          </cell>
          <cell r="CN1373">
            <v>0</v>
          </cell>
          <cell r="CO1373">
            <v>0</v>
          </cell>
          <cell r="CP1373">
            <v>0</v>
          </cell>
          <cell r="CQ1373">
            <v>0</v>
          </cell>
          <cell r="CR1373">
            <v>0</v>
          </cell>
          <cell r="CS1373">
            <v>0</v>
          </cell>
          <cell r="CT1373">
            <v>0</v>
          </cell>
          <cell r="CU1373">
            <v>0</v>
          </cell>
          <cell r="CV1373">
            <v>0</v>
          </cell>
          <cell r="CW1373">
            <v>0</v>
          </cell>
          <cell r="CX1373" t="str">
            <v/>
          </cell>
          <cell r="CY1373" t="str">
            <v>https://ipmatika.kz/products/spetsialnye-paneli-lg/55vm5j-h/</v>
          </cell>
          <cell r="CZ1373" t="str">
            <v/>
          </cell>
        </row>
        <row r="1374">
          <cell r="CJ1374" t="str">
            <v>55VSH7J-H</v>
          </cell>
          <cell r="CK1374" t="str">
            <v/>
          </cell>
          <cell r="CL1374" t="str">
            <v/>
          </cell>
          <cell r="CM1374" t="str">
            <v/>
          </cell>
          <cell r="CN1374">
            <v>0</v>
          </cell>
          <cell r="CO1374">
            <v>0</v>
          </cell>
          <cell r="CP1374">
            <v>0</v>
          </cell>
          <cell r="CQ1374">
            <v>0</v>
          </cell>
          <cell r="CR1374">
            <v>0</v>
          </cell>
          <cell r="CS1374">
            <v>0</v>
          </cell>
          <cell r="CT1374">
            <v>0</v>
          </cell>
          <cell r="CU1374">
            <v>0</v>
          </cell>
          <cell r="CV1374">
            <v>0</v>
          </cell>
          <cell r="CW1374">
            <v>0</v>
          </cell>
          <cell r="CX1374" t="str">
            <v/>
          </cell>
          <cell r="CY1374" t="str">
            <v>https://ipmatika.kz/products/spetsialnye-paneli-lg/55vsh7j-h/</v>
          </cell>
          <cell r="CZ1374" t="str">
            <v/>
          </cell>
        </row>
        <row r="1375">
          <cell r="CJ1375" t="str">
            <v>55VSM5J-H</v>
          </cell>
          <cell r="CK1375" t="str">
            <v/>
          </cell>
          <cell r="CL1375" t="str">
            <v/>
          </cell>
          <cell r="CM1375" t="str">
            <v/>
          </cell>
          <cell r="CN1375">
            <v>0</v>
          </cell>
          <cell r="CO1375">
            <v>0</v>
          </cell>
          <cell r="CP1375">
            <v>0</v>
          </cell>
          <cell r="CQ1375">
            <v>0</v>
          </cell>
          <cell r="CR1375">
            <v>0</v>
          </cell>
          <cell r="CS1375">
            <v>0</v>
          </cell>
          <cell r="CT1375">
            <v>0</v>
          </cell>
          <cell r="CU1375">
            <v>0</v>
          </cell>
          <cell r="CV1375">
            <v>0</v>
          </cell>
          <cell r="CW1375">
            <v>0</v>
          </cell>
          <cell r="CX1375" t="str">
            <v/>
          </cell>
          <cell r="CY1375" t="str">
            <v>https://ipmatika.kz/products/spetsialnye-paneli-lg/55vsm5j-h/</v>
          </cell>
          <cell r="CZ1375" t="str">
            <v/>
          </cell>
        </row>
        <row r="1376">
          <cell r="CJ1376" t="str">
            <v>LG Интерактивные панели</v>
          </cell>
          <cell r="CK1376" t="str">
            <v/>
          </cell>
          <cell r="CL1376" t="str">
            <v/>
          </cell>
          <cell r="CM1376" t="str">
            <v/>
          </cell>
          <cell r="CN1376">
            <v>0</v>
          </cell>
          <cell r="CO1376">
            <v>0</v>
          </cell>
          <cell r="CP1376">
            <v>0</v>
          </cell>
          <cell r="CQ1376">
            <v>0</v>
          </cell>
          <cell r="CR1376">
            <v>0</v>
          </cell>
          <cell r="CS1376">
            <v>0</v>
          </cell>
          <cell r="CT1376">
            <v>0</v>
          </cell>
          <cell r="CU1376">
            <v>0</v>
          </cell>
          <cell r="CV1376">
            <v>0</v>
          </cell>
          <cell r="CW1376">
            <v>0</v>
          </cell>
          <cell r="CX1376" t="str">
            <v/>
          </cell>
          <cell r="CY1376" t="str">
            <v/>
          </cell>
          <cell r="CZ1376" t="str">
            <v/>
          </cell>
        </row>
        <row r="1377">
          <cell r="CJ1377" t="str">
            <v>ST-43HF</v>
          </cell>
          <cell r="CK1377" t="str">
            <v/>
          </cell>
          <cell r="CL1377" t="str">
            <v/>
          </cell>
          <cell r="CM1377" t="str">
            <v/>
          </cell>
          <cell r="CN1377">
            <v>0</v>
          </cell>
          <cell r="CO1377">
            <v>0</v>
          </cell>
          <cell r="CP1377">
            <v>0</v>
          </cell>
          <cell r="CQ1377">
            <v>0</v>
          </cell>
          <cell r="CR1377">
            <v>0</v>
          </cell>
          <cell r="CS1377">
            <v>0</v>
          </cell>
          <cell r="CT1377">
            <v>0</v>
          </cell>
          <cell r="CU1377">
            <v>0</v>
          </cell>
          <cell r="CV1377">
            <v>0</v>
          </cell>
          <cell r="CW1377">
            <v>0</v>
          </cell>
          <cell r="CX1377" t="str">
            <v/>
          </cell>
          <cell r="CY1377" t="str">
            <v>https://ipmatika.kz/products/interaktivnye-display-lg/st_43hf/</v>
          </cell>
          <cell r="CZ1377" t="str">
            <v>EOL</v>
          </cell>
        </row>
        <row r="1378">
          <cell r="CJ1378" t="str">
            <v>ST-653TW</v>
          </cell>
          <cell r="CK1378" t="str">
            <v/>
          </cell>
          <cell r="CL1378" t="str">
            <v/>
          </cell>
          <cell r="CM1378" t="str">
            <v/>
          </cell>
          <cell r="CN1378">
            <v>0</v>
          </cell>
          <cell r="CO1378">
            <v>0</v>
          </cell>
          <cell r="CP1378">
            <v>0</v>
          </cell>
          <cell r="CQ1378">
            <v>0</v>
          </cell>
          <cell r="CR1378">
            <v>0</v>
          </cell>
          <cell r="CS1378">
            <v>0</v>
          </cell>
          <cell r="CT1378">
            <v>0</v>
          </cell>
          <cell r="CU1378">
            <v>0</v>
          </cell>
          <cell r="CV1378">
            <v>0</v>
          </cell>
          <cell r="CW1378">
            <v>0</v>
          </cell>
          <cell r="CX1378" t="str">
            <v/>
          </cell>
          <cell r="CY1378" t="str">
            <v>https://ipmatika.kz/products/interaktivnye-display-lg/st_653tw/</v>
          </cell>
          <cell r="CZ1378" t="str">
            <v/>
          </cell>
        </row>
        <row r="1379">
          <cell r="CJ1379" t="str">
            <v>43HT3WJ-B</v>
          </cell>
          <cell r="CK1379" t="str">
            <v/>
          </cell>
          <cell r="CL1379" t="str">
            <v/>
          </cell>
          <cell r="CM1379" t="str">
            <v/>
          </cell>
          <cell r="CN1379">
            <v>0</v>
          </cell>
          <cell r="CO1379">
            <v>0</v>
          </cell>
          <cell r="CP1379">
            <v>0</v>
          </cell>
          <cell r="CQ1379">
            <v>0</v>
          </cell>
          <cell r="CR1379">
            <v>0</v>
          </cell>
          <cell r="CS1379">
            <v>0</v>
          </cell>
          <cell r="CT1379">
            <v>0</v>
          </cell>
          <cell r="CU1379">
            <v>0</v>
          </cell>
          <cell r="CV1379">
            <v>0</v>
          </cell>
          <cell r="CW1379">
            <v>0</v>
          </cell>
          <cell r="CX1379" t="str">
            <v/>
          </cell>
          <cell r="CY1379" t="str">
            <v>https://ipmatika.kz/products/interaktivnye-display-lg/43ht3wj-b/</v>
          </cell>
          <cell r="CZ1379" t="str">
            <v>EOL</v>
          </cell>
        </row>
        <row r="1380">
          <cell r="CJ1380" t="str">
            <v>55CT5WJ-B</v>
          </cell>
          <cell r="CK1380" t="str">
            <v/>
          </cell>
          <cell r="CL1380" t="str">
            <v/>
          </cell>
          <cell r="CM1380" t="str">
            <v/>
          </cell>
          <cell r="CN1380">
            <v>0</v>
          </cell>
          <cell r="CO1380">
            <v>0</v>
          </cell>
          <cell r="CP1380">
            <v>0</v>
          </cell>
          <cell r="CQ1380">
            <v>0</v>
          </cell>
          <cell r="CR1380">
            <v>0</v>
          </cell>
          <cell r="CS1380">
            <v>0</v>
          </cell>
          <cell r="CT1380">
            <v>0</v>
          </cell>
          <cell r="CU1380">
            <v>0</v>
          </cell>
          <cell r="CV1380">
            <v>0</v>
          </cell>
          <cell r="CW1380">
            <v>0</v>
          </cell>
          <cell r="CX1380" t="str">
            <v/>
          </cell>
          <cell r="CY1380" t="str">
            <v>https://ipmatika.kz/products/interaktivnye-display-lg/55ct5wj-b/</v>
          </cell>
          <cell r="CZ1380" t="str">
            <v/>
          </cell>
        </row>
        <row r="1381">
          <cell r="CJ1381" t="str">
            <v>32TNF5P-F</v>
          </cell>
          <cell r="CK1381" t="str">
            <v/>
          </cell>
          <cell r="CL1381" t="str">
            <v/>
          </cell>
          <cell r="CM1381" t="str">
            <v/>
          </cell>
          <cell r="CN1381">
            <v>0</v>
          </cell>
          <cell r="CO1381">
            <v>0</v>
          </cell>
          <cell r="CP1381">
            <v>0</v>
          </cell>
          <cell r="CQ1381">
            <v>0</v>
          </cell>
          <cell r="CR1381">
            <v>0</v>
          </cell>
          <cell r="CS1381">
            <v>0</v>
          </cell>
          <cell r="CT1381">
            <v>0</v>
          </cell>
          <cell r="CU1381">
            <v>0</v>
          </cell>
          <cell r="CV1381">
            <v>0</v>
          </cell>
          <cell r="CW1381">
            <v>0</v>
          </cell>
          <cell r="CX1381" t="str">
            <v/>
          </cell>
          <cell r="CY1381" t="str">
            <v>https://www.ipmatika.kz/products/interaktivnye-display-lg/32TNF5P-F/</v>
          </cell>
          <cell r="CZ1381" t="str">
            <v>NEW</v>
          </cell>
        </row>
        <row r="1382">
          <cell r="CJ1382" t="str">
            <v>55TR3DK-B</v>
          </cell>
          <cell r="CK1382" t="str">
            <v/>
          </cell>
          <cell r="CL1382" t="str">
            <v/>
          </cell>
          <cell r="CM1382" t="str">
            <v/>
          </cell>
          <cell r="CN1382">
            <v>0</v>
          </cell>
          <cell r="CO1382">
            <v>0</v>
          </cell>
          <cell r="CP1382">
            <v>0</v>
          </cell>
          <cell r="CQ1382">
            <v>0</v>
          </cell>
          <cell r="CR1382">
            <v>0</v>
          </cell>
          <cell r="CS1382">
            <v>0</v>
          </cell>
          <cell r="CT1382">
            <v>0</v>
          </cell>
          <cell r="CU1382">
            <v>0</v>
          </cell>
          <cell r="CV1382">
            <v>0</v>
          </cell>
          <cell r="CW1382">
            <v>0</v>
          </cell>
          <cell r="CX1382" t="str">
            <v/>
          </cell>
          <cell r="CY1382" t="str">
            <v>https://www.ipmatika.kz/products/interaktivnye-display-lg/55TR3DK-B/</v>
          </cell>
          <cell r="CZ1382" t="str">
            <v>EOL</v>
          </cell>
        </row>
        <row r="1383">
          <cell r="CJ1383" t="str">
            <v>55TR3DQ-B</v>
          </cell>
          <cell r="CK1383" t="str">
            <v/>
          </cell>
          <cell r="CL1383" t="str">
            <v/>
          </cell>
          <cell r="CM1383" t="str">
            <v/>
          </cell>
          <cell r="CN1383">
            <v>0</v>
          </cell>
          <cell r="CO1383">
            <v>0</v>
          </cell>
          <cell r="CP1383">
            <v>0</v>
          </cell>
          <cell r="CQ1383">
            <v>0</v>
          </cell>
          <cell r="CR1383">
            <v>0</v>
          </cell>
          <cell r="CS1383">
            <v>0</v>
          </cell>
          <cell r="CT1383">
            <v>0</v>
          </cell>
          <cell r="CU1383">
            <v>0</v>
          </cell>
          <cell r="CV1383">
            <v>0</v>
          </cell>
          <cell r="CW1383">
            <v>0</v>
          </cell>
          <cell r="CX1383" t="str">
            <v/>
          </cell>
          <cell r="CY1383" t="str">
            <v>https://www.ipmatika.kz/products/interaktivnye-display-lg/55TR3DQ-B/</v>
          </cell>
          <cell r="CZ1383" t="str">
            <v>NEW</v>
          </cell>
        </row>
        <row r="1384">
          <cell r="CJ1384" t="str">
            <v>65TR3DJ-B</v>
          </cell>
          <cell r="CK1384" t="str">
            <v/>
          </cell>
          <cell r="CL1384" t="str">
            <v/>
          </cell>
          <cell r="CM1384" t="str">
            <v/>
          </cell>
          <cell r="CN1384">
            <v>0</v>
          </cell>
          <cell r="CO1384">
            <v>0</v>
          </cell>
          <cell r="CP1384">
            <v>0</v>
          </cell>
          <cell r="CQ1384">
            <v>0</v>
          </cell>
          <cell r="CR1384">
            <v>0</v>
          </cell>
          <cell r="CS1384">
            <v>0</v>
          </cell>
          <cell r="CT1384">
            <v>0</v>
          </cell>
          <cell r="CU1384">
            <v>0</v>
          </cell>
          <cell r="CV1384">
            <v>0</v>
          </cell>
          <cell r="CW1384">
            <v>0</v>
          </cell>
          <cell r="CX1384" t="str">
            <v/>
          </cell>
          <cell r="CY1384" t="str">
            <v>https://www.ipmatika.kz/products/interaktivnye-display-lg/65TR3DJ-B/</v>
          </cell>
          <cell r="CZ1384" t="str">
            <v>EOL</v>
          </cell>
        </row>
        <row r="1385">
          <cell r="CJ1385" t="str">
            <v>65TR3DQ-B</v>
          </cell>
          <cell r="CK1385" t="str">
            <v/>
          </cell>
          <cell r="CL1385" t="str">
            <v/>
          </cell>
          <cell r="CM1385" t="str">
            <v/>
          </cell>
          <cell r="CN1385">
            <v>0</v>
          </cell>
          <cell r="CO1385">
            <v>0</v>
          </cell>
          <cell r="CP1385">
            <v>0</v>
          </cell>
          <cell r="CQ1385">
            <v>0</v>
          </cell>
          <cell r="CR1385">
            <v>0</v>
          </cell>
          <cell r="CS1385">
            <v>0</v>
          </cell>
          <cell r="CT1385">
            <v>0</v>
          </cell>
          <cell r="CU1385">
            <v>0</v>
          </cell>
          <cell r="CV1385">
            <v>0</v>
          </cell>
          <cell r="CW1385">
            <v>0</v>
          </cell>
          <cell r="CX1385" t="str">
            <v/>
          </cell>
          <cell r="CY1385" t="str">
            <v>https://www.ipmatika.kz/products/interaktivnye-display-lg/65TR3DQ-B/</v>
          </cell>
          <cell r="CZ1385" t="str">
            <v>NEW</v>
          </cell>
        </row>
        <row r="1386">
          <cell r="CJ1386" t="str">
            <v>75TR3DK-B</v>
          </cell>
          <cell r="CK1386" t="str">
            <v/>
          </cell>
          <cell r="CL1386" t="str">
            <v/>
          </cell>
          <cell r="CM1386" t="str">
            <v/>
          </cell>
          <cell r="CN1386">
            <v>0</v>
          </cell>
          <cell r="CO1386">
            <v>0</v>
          </cell>
          <cell r="CP1386">
            <v>0</v>
          </cell>
          <cell r="CQ1386">
            <v>0</v>
          </cell>
          <cell r="CR1386">
            <v>0</v>
          </cell>
          <cell r="CS1386">
            <v>0</v>
          </cell>
          <cell r="CT1386">
            <v>0</v>
          </cell>
          <cell r="CU1386">
            <v>0</v>
          </cell>
          <cell r="CV1386">
            <v>0</v>
          </cell>
          <cell r="CW1386">
            <v>0</v>
          </cell>
          <cell r="CX1386" t="str">
            <v/>
          </cell>
          <cell r="CY1386" t="str">
            <v>https://www.ipmatika.kz/products/interaktivnye-display-lg/75TR3DK-B/</v>
          </cell>
          <cell r="CZ1386" t="str">
            <v>EOL</v>
          </cell>
        </row>
        <row r="1387">
          <cell r="CJ1387" t="str">
            <v>75TR3DQ-B</v>
          </cell>
          <cell r="CK1387" t="str">
            <v/>
          </cell>
          <cell r="CL1387" t="str">
            <v/>
          </cell>
          <cell r="CM1387" t="str">
            <v/>
          </cell>
          <cell r="CN1387">
            <v>0</v>
          </cell>
          <cell r="CO1387">
            <v>0</v>
          </cell>
          <cell r="CP1387">
            <v>0</v>
          </cell>
          <cell r="CQ1387">
            <v>0</v>
          </cell>
          <cell r="CR1387">
            <v>0</v>
          </cell>
          <cell r="CS1387">
            <v>0</v>
          </cell>
          <cell r="CT1387">
            <v>0</v>
          </cell>
          <cell r="CU1387">
            <v>0</v>
          </cell>
          <cell r="CV1387">
            <v>0</v>
          </cell>
          <cell r="CW1387">
            <v>0</v>
          </cell>
          <cell r="CX1387" t="str">
            <v/>
          </cell>
          <cell r="CY1387" t="str">
            <v>https://www.ipmatika.kz/products/interaktivnye-display-lg/75TR3DQ-B/</v>
          </cell>
          <cell r="CZ1387" t="str">
            <v>NEW</v>
          </cell>
        </row>
        <row r="1388">
          <cell r="CJ1388" t="str">
            <v>86TR3DK-B</v>
          </cell>
          <cell r="CK1388" t="str">
            <v/>
          </cell>
          <cell r="CL1388" t="str">
            <v/>
          </cell>
          <cell r="CM1388" t="str">
            <v/>
          </cell>
          <cell r="CN1388">
            <v>0</v>
          </cell>
          <cell r="CO1388">
            <v>0</v>
          </cell>
          <cell r="CP1388">
            <v>0</v>
          </cell>
          <cell r="CQ1388">
            <v>0</v>
          </cell>
          <cell r="CR1388">
            <v>0</v>
          </cell>
          <cell r="CS1388">
            <v>0</v>
          </cell>
          <cell r="CT1388">
            <v>0</v>
          </cell>
          <cell r="CU1388">
            <v>0</v>
          </cell>
          <cell r="CV1388">
            <v>0</v>
          </cell>
          <cell r="CW1388">
            <v>0</v>
          </cell>
          <cell r="CX1388" t="str">
            <v/>
          </cell>
          <cell r="CY1388" t="str">
            <v>https://www.ipmatika.kz/products/interaktivnye-display-lg/86TR3DK-B/</v>
          </cell>
          <cell r="CZ1388" t="str">
            <v>EOL</v>
          </cell>
        </row>
        <row r="1389">
          <cell r="CJ1389" t="str">
            <v>86TR3DQ-B</v>
          </cell>
          <cell r="CK1389" t="str">
            <v/>
          </cell>
          <cell r="CL1389" t="str">
            <v/>
          </cell>
          <cell r="CM1389" t="str">
            <v/>
          </cell>
          <cell r="CN1389">
            <v>0</v>
          </cell>
          <cell r="CO1389">
            <v>0</v>
          </cell>
          <cell r="CP1389">
            <v>0</v>
          </cell>
          <cell r="CQ1389">
            <v>0</v>
          </cell>
          <cell r="CR1389">
            <v>0</v>
          </cell>
          <cell r="CS1389">
            <v>0</v>
          </cell>
          <cell r="CT1389">
            <v>0</v>
          </cell>
          <cell r="CU1389">
            <v>0</v>
          </cell>
          <cell r="CV1389">
            <v>0</v>
          </cell>
          <cell r="CW1389">
            <v>0</v>
          </cell>
          <cell r="CX1389" t="str">
            <v/>
          </cell>
          <cell r="CY1389" t="str">
            <v>https://www.ipmatika.kz/products/interaktivnye-display-lg/86TR3DQ-B/</v>
          </cell>
          <cell r="CZ1389" t="str">
            <v>NEW</v>
          </cell>
        </row>
        <row r="1390">
          <cell r="CJ1390" t="str">
            <v>LG Информационные светодиодные дисплеи</v>
          </cell>
          <cell r="CK1390" t="str">
            <v/>
          </cell>
          <cell r="CL1390" t="str">
            <v/>
          </cell>
          <cell r="CM1390" t="str">
            <v/>
          </cell>
          <cell r="CN1390">
            <v>0</v>
          </cell>
          <cell r="CO1390">
            <v>0</v>
          </cell>
          <cell r="CP1390">
            <v>0</v>
          </cell>
          <cell r="CQ1390">
            <v>0</v>
          </cell>
          <cell r="CR1390">
            <v>0</v>
          </cell>
          <cell r="CS1390">
            <v>0</v>
          </cell>
          <cell r="CT1390">
            <v>0</v>
          </cell>
          <cell r="CU1390">
            <v>0</v>
          </cell>
          <cell r="CV1390">
            <v>0</v>
          </cell>
          <cell r="CW1390">
            <v>0</v>
          </cell>
          <cell r="CX1390" t="str">
            <v/>
          </cell>
          <cell r="CY1390" t="str">
            <v/>
          </cell>
          <cell r="CZ1390" t="str">
            <v/>
          </cell>
        </row>
        <row r="1391">
          <cell r="CJ1391" t="str">
            <v>LAEC015-GN2</v>
          </cell>
          <cell r="CK1391" t="str">
            <v/>
          </cell>
          <cell r="CL1391" t="str">
            <v/>
          </cell>
          <cell r="CM1391" t="str">
            <v/>
          </cell>
          <cell r="CN1391">
            <v>0</v>
          </cell>
          <cell r="CO1391">
            <v>0</v>
          </cell>
          <cell r="CP1391">
            <v>0</v>
          </cell>
          <cell r="CQ1391">
            <v>0</v>
          </cell>
          <cell r="CR1391">
            <v>0</v>
          </cell>
          <cell r="CS1391">
            <v>0</v>
          </cell>
          <cell r="CT1391">
            <v>0</v>
          </cell>
          <cell r="CU1391">
            <v>0</v>
          </cell>
          <cell r="CV1391">
            <v>0</v>
          </cell>
          <cell r="CW1391">
            <v>0</v>
          </cell>
          <cell r="CX1391" t="str">
            <v/>
          </cell>
          <cell r="CY1391" t="str">
            <v>https://www.ipmatika.kz/products/lg-informatsionnye-svetodiodnye-displei/LAEC015-GN2/</v>
          </cell>
          <cell r="CZ1391" t="str">
            <v>NEW</v>
          </cell>
        </row>
        <row r="1392">
          <cell r="CJ1392" t="str">
            <v>LAEC018-GN2</v>
          </cell>
          <cell r="CK1392" t="str">
            <v/>
          </cell>
          <cell r="CL1392" t="str">
            <v/>
          </cell>
          <cell r="CM1392" t="str">
            <v/>
          </cell>
          <cell r="CN1392">
            <v>0</v>
          </cell>
          <cell r="CO1392">
            <v>0</v>
          </cell>
          <cell r="CP1392">
            <v>0</v>
          </cell>
          <cell r="CQ1392">
            <v>0</v>
          </cell>
          <cell r="CR1392">
            <v>0</v>
          </cell>
          <cell r="CS1392">
            <v>0</v>
          </cell>
          <cell r="CT1392">
            <v>0</v>
          </cell>
          <cell r="CU1392">
            <v>0</v>
          </cell>
          <cell r="CV1392">
            <v>0</v>
          </cell>
          <cell r="CW1392">
            <v>0</v>
          </cell>
          <cell r="CX1392" t="str">
            <v/>
          </cell>
          <cell r="CY1392" t="str">
            <v>https://www.ipmatika.kz/products/lg-informatsionnye-svetodiodnye-displei/LAEC018-GN2/</v>
          </cell>
          <cell r="CZ1392" t="str">
            <v>NEW</v>
          </cell>
        </row>
        <row r="1393">
          <cell r="CJ1393" t="str">
            <v>LSBF015-GD</v>
          </cell>
          <cell r="CK1393" t="str">
            <v/>
          </cell>
          <cell r="CL1393" t="str">
            <v/>
          </cell>
          <cell r="CM1393" t="str">
            <v/>
          </cell>
          <cell r="CN1393">
            <v>0</v>
          </cell>
          <cell r="CO1393">
            <v>0</v>
          </cell>
          <cell r="CP1393">
            <v>0</v>
          </cell>
          <cell r="CQ1393">
            <v>0</v>
          </cell>
          <cell r="CR1393">
            <v>0</v>
          </cell>
          <cell r="CS1393">
            <v>0</v>
          </cell>
          <cell r="CT1393">
            <v>0</v>
          </cell>
          <cell r="CU1393">
            <v>0</v>
          </cell>
          <cell r="CV1393">
            <v>0</v>
          </cell>
          <cell r="CW1393">
            <v>0</v>
          </cell>
          <cell r="CX1393" t="str">
            <v/>
          </cell>
          <cell r="CY1393" t="str">
            <v>https://www.ipmatika.kz/products/lg-informatsionnye-svetodiodnye-displei/LSBF015-GD/</v>
          </cell>
          <cell r="CZ1393" t="str">
            <v>NEW</v>
          </cell>
        </row>
        <row r="1394">
          <cell r="CJ1394" t="str">
            <v>LSCB018-GK</v>
          </cell>
          <cell r="CK1394" t="str">
            <v/>
          </cell>
          <cell r="CL1394" t="str">
            <v/>
          </cell>
          <cell r="CM1394" t="str">
            <v/>
          </cell>
          <cell r="CN1394">
            <v>0</v>
          </cell>
          <cell r="CO1394">
            <v>0</v>
          </cell>
          <cell r="CP1394">
            <v>0</v>
          </cell>
          <cell r="CQ1394">
            <v>0</v>
          </cell>
          <cell r="CR1394">
            <v>0</v>
          </cell>
          <cell r="CS1394">
            <v>0</v>
          </cell>
          <cell r="CT1394">
            <v>0</v>
          </cell>
          <cell r="CU1394">
            <v>0</v>
          </cell>
          <cell r="CV1394">
            <v>0</v>
          </cell>
          <cell r="CW1394">
            <v>0</v>
          </cell>
          <cell r="CX1394" t="str">
            <v/>
          </cell>
          <cell r="CY1394" t="str">
            <v>https://www.ipmatika.kz/products/lg-informatsionnye-svetodiodnye-displei/LSCB018-GK/</v>
          </cell>
          <cell r="CZ1394" t="str">
            <v>NEW</v>
          </cell>
        </row>
        <row r="1395">
          <cell r="CJ1395" t="str">
            <v>LSCB025-GK</v>
          </cell>
          <cell r="CK1395" t="str">
            <v/>
          </cell>
          <cell r="CL1395" t="str">
            <v/>
          </cell>
          <cell r="CM1395" t="str">
            <v/>
          </cell>
          <cell r="CN1395">
            <v>0</v>
          </cell>
          <cell r="CO1395">
            <v>0</v>
          </cell>
          <cell r="CP1395">
            <v>0</v>
          </cell>
          <cell r="CQ1395">
            <v>0</v>
          </cell>
          <cell r="CR1395">
            <v>0</v>
          </cell>
          <cell r="CS1395">
            <v>0</v>
          </cell>
          <cell r="CT1395">
            <v>0</v>
          </cell>
          <cell r="CU1395">
            <v>0</v>
          </cell>
          <cell r="CV1395">
            <v>0</v>
          </cell>
          <cell r="CW1395">
            <v>0</v>
          </cell>
          <cell r="CX1395" t="str">
            <v/>
          </cell>
          <cell r="CY1395" t="str">
            <v>https://www.ipmatika.kz/products/lg-informatsionnye-svetodiodnye-displei/LSCB025-GK/</v>
          </cell>
          <cell r="CZ1395" t="str">
            <v>NEW</v>
          </cell>
        </row>
        <row r="1396">
          <cell r="CJ1396" t="str">
            <v>ST-1362FH</v>
          </cell>
          <cell r="CK1396" t="str">
            <v/>
          </cell>
          <cell r="CL1396" t="str">
            <v/>
          </cell>
          <cell r="CM1396" t="str">
            <v/>
          </cell>
          <cell r="CN1396">
            <v>0</v>
          </cell>
          <cell r="CO1396">
            <v>0</v>
          </cell>
          <cell r="CP1396">
            <v>0</v>
          </cell>
          <cell r="CQ1396">
            <v>0</v>
          </cell>
          <cell r="CR1396">
            <v>0</v>
          </cell>
          <cell r="CS1396">
            <v>0</v>
          </cell>
          <cell r="CT1396">
            <v>0</v>
          </cell>
          <cell r="CU1396">
            <v>0</v>
          </cell>
          <cell r="CV1396">
            <v>0</v>
          </cell>
          <cell r="CW1396">
            <v>0</v>
          </cell>
          <cell r="CX1396" t="str">
            <v/>
          </cell>
          <cell r="CY1396" t="str">
            <v>https://www.ipmatika.kz/products/lg-informatsionnye-svetodiodnye-displei/ST-1362FH/</v>
          </cell>
          <cell r="CZ1396" t="str">
            <v>NEW</v>
          </cell>
        </row>
        <row r="1397">
          <cell r="CJ1397" t="str">
            <v>LG Программное обеспечение</v>
          </cell>
          <cell r="CK1397" t="str">
            <v/>
          </cell>
          <cell r="CL1397" t="str">
            <v/>
          </cell>
          <cell r="CM1397" t="str">
            <v/>
          </cell>
          <cell r="CN1397">
            <v>0</v>
          </cell>
          <cell r="CO1397">
            <v>0</v>
          </cell>
          <cell r="CP1397">
            <v>0</v>
          </cell>
          <cell r="CQ1397">
            <v>0</v>
          </cell>
          <cell r="CR1397">
            <v>0</v>
          </cell>
          <cell r="CS1397">
            <v>0</v>
          </cell>
          <cell r="CT1397">
            <v>0</v>
          </cell>
          <cell r="CU1397">
            <v>0</v>
          </cell>
          <cell r="CV1397">
            <v>0</v>
          </cell>
          <cell r="CW1397">
            <v>0</v>
          </cell>
          <cell r="CX1397" t="str">
            <v/>
          </cell>
          <cell r="CY1397" t="str">
            <v/>
          </cell>
          <cell r="CZ1397" t="str">
            <v/>
          </cell>
        </row>
        <row r="1398">
          <cell r="CJ1398" t="str">
            <v>LWSMB.AL</v>
          </cell>
          <cell r="CK1398" t="str">
            <v/>
          </cell>
          <cell r="CL1398" t="str">
            <v/>
          </cell>
          <cell r="CM1398" t="str">
            <v/>
          </cell>
          <cell r="CN1398">
            <v>0</v>
          </cell>
          <cell r="CO1398">
            <v>0</v>
          </cell>
          <cell r="CP1398">
            <v>0</v>
          </cell>
          <cell r="CQ1398">
            <v>0</v>
          </cell>
          <cell r="CR1398">
            <v>0</v>
          </cell>
          <cell r="CS1398">
            <v>0</v>
          </cell>
          <cell r="CT1398">
            <v>0</v>
          </cell>
          <cell r="CU1398">
            <v>0</v>
          </cell>
          <cell r="CV1398">
            <v>0</v>
          </cell>
          <cell r="CW1398">
            <v>0</v>
          </cell>
          <cell r="CX1398" t="str">
            <v/>
          </cell>
          <cell r="CY1398" t="str">
            <v>https://www.ipmatika.kz/products/profpaneli-lg/LWSMB.AL/</v>
          </cell>
          <cell r="CZ1398" t="str">
            <v/>
          </cell>
        </row>
        <row r="1399">
          <cell r="CJ1399" t="str">
            <v>PCD-45LL</v>
          </cell>
          <cell r="CK1399" t="str">
            <v/>
          </cell>
          <cell r="CL1399" t="str">
            <v/>
          </cell>
          <cell r="CM1399" t="str">
            <v/>
          </cell>
          <cell r="CN1399">
            <v>0</v>
          </cell>
          <cell r="CO1399">
            <v>0</v>
          </cell>
          <cell r="CP1399">
            <v>0</v>
          </cell>
          <cell r="CQ1399">
            <v>0</v>
          </cell>
          <cell r="CR1399">
            <v>0</v>
          </cell>
          <cell r="CS1399">
            <v>0</v>
          </cell>
          <cell r="CT1399">
            <v>0</v>
          </cell>
          <cell r="CU1399">
            <v>0</v>
          </cell>
          <cell r="CV1399">
            <v>0</v>
          </cell>
          <cell r="CW1399">
            <v>0</v>
          </cell>
          <cell r="CX1399" t="str">
            <v/>
          </cell>
          <cell r="CY1399" t="str">
            <v>https://ipmatika.kz/products/gostinichnye-tv-lg/pcd_45ll/</v>
          </cell>
          <cell r="CZ1399" t="str">
            <v/>
          </cell>
        </row>
        <row r="1400">
          <cell r="CJ1400" t="str">
            <v>PCS500R</v>
          </cell>
          <cell r="CK1400" t="str">
            <v/>
          </cell>
          <cell r="CL1400" t="str">
            <v/>
          </cell>
          <cell r="CM1400" t="str">
            <v/>
          </cell>
          <cell r="CN1400">
            <v>0</v>
          </cell>
          <cell r="CO1400">
            <v>0</v>
          </cell>
          <cell r="CP1400">
            <v>0</v>
          </cell>
          <cell r="CQ1400">
            <v>0</v>
          </cell>
          <cell r="CR1400">
            <v>0</v>
          </cell>
          <cell r="CS1400">
            <v>0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 t="str">
            <v/>
          </cell>
          <cell r="CY1400" t="str">
            <v>https://ipmatika.kz/products/gostinichnye-tv-lg/pcs500r/</v>
          </cell>
          <cell r="CZ1400" t="str">
            <v/>
          </cell>
        </row>
        <row r="1401">
          <cell r="CJ1401" t="str">
            <v>LG Профессиональные дисплеи</v>
          </cell>
          <cell r="CK1401" t="str">
            <v/>
          </cell>
          <cell r="CL1401" t="str">
            <v/>
          </cell>
          <cell r="CM1401" t="str">
            <v/>
          </cell>
          <cell r="CN1401">
            <v>0</v>
          </cell>
          <cell r="CO1401">
            <v>0</v>
          </cell>
          <cell r="CP1401">
            <v>0</v>
          </cell>
          <cell r="CQ1401">
            <v>0</v>
          </cell>
          <cell r="CR1401">
            <v>0</v>
          </cell>
          <cell r="CS1401">
            <v>0</v>
          </cell>
          <cell r="CT1401">
            <v>0</v>
          </cell>
          <cell r="CU1401">
            <v>0</v>
          </cell>
          <cell r="CV1401">
            <v>0</v>
          </cell>
          <cell r="CW1401">
            <v>0</v>
          </cell>
          <cell r="CX1401" t="str">
            <v/>
          </cell>
          <cell r="CY1401" t="str">
            <v/>
          </cell>
          <cell r="CZ1401" t="str">
            <v/>
          </cell>
        </row>
        <row r="1402">
          <cell r="CJ1402" t="str">
            <v>110UM5J-B</v>
          </cell>
          <cell r="CK1402" t="str">
            <v/>
          </cell>
          <cell r="CL1402" t="str">
            <v/>
          </cell>
          <cell r="CM1402" t="str">
            <v/>
          </cell>
          <cell r="CN1402">
            <v>0</v>
          </cell>
          <cell r="CO1402">
            <v>0</v>
          </cell>
          <cell r="CP1402">
            <v>0</v>
          </cell>
          <cell r="CQ1402">
            <v>0</v>
          </cell>
          <cell r="CR1402">
            <v>0</v>
          </cell>
          <cell r="CS1402">
            <v>0</v>
          </cell>
          <cell r="CT1402">
            <v>0</v>
          </cell>
          <cell r="CU1402">
            <v>0</v>
          </cell>
          <cell r="CV1402">
            <v>0</v>
          </cell>
          <cell r="CW1402">
            <v>0</v>
          </cell>
          <cell r="CX1402" t="str">
            <v/>
          </cell>
          <cell r="CY1402" t="str">
            <v>https://ipmatika.kz/products/profpaneli-lg/110um5j-b/</v>
          </cell>
          <cell r="CZ1402" t="str">
            <v/>
          </cell>
        </row>
        <row r="1403">
          <cell r="CJ1403" t="str">
            <v>22SM3G-B</v>
          </cell>
          <cell r="CK1403" t="str">
            <v/>
          </cell>
          <cell r="CL1403" t="str">
            <v/>
          </cell>
          <cell r="CM1403" t="str">
            <v/>
          </cell>
          <cell r="CN1403">
            <v>0</v>
          </cell>
          <cell r="CO1403">
            <v>0</v>
          </cell>
          <cell r="CP1403">
            <v>0</v>
          </cell>
          <cell r="CQ1403">
            <v>0</v>
          </cell>
          <cell r="CR1403">
            <v>0</v>
          </cell>
          <cell r="CS1403">
            <v>0</v>
          </cell>
          <cell r="CT1403">
            <v>0</v>
          </cell>
          <cell r="CU1403">
            <v>0</v>
          </cell>
          <cell r="CV1403">
            <v>0</v>
          </cell>
          <cell r="CW1403">
            <v>0</v>
          </cell>
          <cell r="CX1403" t="str">
            <v/>
          </cell>
          <cell r="CY1403" t="str">
            <v>https://ipmatika.kz/products/profpaneli-lg/22SM3G-B/</v>
          </cell>
          <cell r="CZ1403" t="str">
            <v/>
          </cell>
        </row>
        <row r="1404">
          <cell r="CJ1404" t="str">
            <v>32SM5J-B</v>
          </cell>
          <cell r="CK1404" t="str">
            <v/>
          </cell>
          <cell r="CL1404" t="str">
            <v/>
          </cell>
          <cell r="CM1404" t="str">
            <v/>
          </cell>
          <cell r="CN1404">
            <v>0</v>
          </cell>
          <cell r="CO1404">
            <v>0</v>
          </cell>
          <cell r="CP1404">
            <v>0</v>
          </cell>
          <cell r="CQ1404">
            <v>0</v>
          </cell>
          <cell r="CR1404">
            <v>0</v>
          </cell>
          <cell r="CS1404">
            <v>0</v>
          </cell>
          <cell r="CT1404">
            <v>0</v>
          </cell>
          <cell r="CU1404">
            <v>0</v>
          </cell>
          <cell r="CV1404">
            <v>0</v>
          </cell>
          <cell r="CW1404">
            <v>0</v>
          </cell>
          <cell r="CX1404" t="str">
            <v/>
          </cell>
          <cell r="CY1404" t="str">
            <v>https://ipmatika.kz/products/profpaneli-lg/32SM5J-B/</v>
          </cell>
          <cell r="CZ1404" t="str">
            <v/>
          </cell>
        </row>
        <row r="1405">
          <cell r="CJ1405" t="str">
            <v>43UH5N-E</v>
          </cell>
          <cell r="CK1405" t="str">
            <v/>
          </cell>
          <cell r="CL1405" t="str">
            <v/>
          </cell>
          <cell r="CM1405" t="str">
            <v/>
          </cell>
          <cell r="CN1405">
            <v>0</v>
          </cell>
          <cell r="CO1405">
            <v>0</v>
          </cell>
          <cell r="CP1405">
            <v>0</v>
          </cell>
          <cell r="CQ1405">
            <v>0</v>
          </cell>
          <cell r="CR1405">
            <v>0</v>
          </cell>
          <cell r="CS1405">
            <v>0</v>
          </cell>
          <cell r="CT1405">
            <v>0</v>
          </cell>
          <cell r="CU1405">
            <v>0</v>
          </cell>
          <cell r="CV1405">
            <v>0</v>
          </cell>
          <cell r="CW1405">
            <v>0</v>
          </cell>
          <cell r="CX1405" t="str">
            <v/>
          </cell>
          <cell r="CY1405" t="str">
            <v>https://ipmatika.kz/products/profpaneli-lg/43uh5n-e/</v>
          </cell>
          <cell r="CZ1405" t="str">
            <v/>
          </cell>
        </row>
        <row r="1406">
          <cell r="CJ1406" t="str">
            <v>43UL3J-M</v>
          </cell>
          <cell r="CK1406" t="str">
            <v/>
          </cell>
          <cell r="CL1406" t="str">
            <v/>
          </cell>
          <cell r="CM1406" t="str">
            <v/>
          </cell>
          <cell r="CN1406">
            <v>0</v>
          </cell>
          <cell r="CO1406">
            <v>0</v>
          </cell>
          <cell r="CP1406">
            <v>0</v>
          </cell>
          <cell r="CQ1406">
            <v>0</v>
          </cell>
          <cell r="CR1406">
            <v>0</v>
          </cell>
          <cell r="CS1406">
            <v>0</v>
          </cell>
          <cell r="CT1406">
            <v>0</v>
          </cell>
          <cell r="CU1406">
            <v>0</v>
          </cell>
          <cell r="CV1406">
            <v>0</v>
          </cell>
          <cell r="CW1406">
            <v>0</v>
          </cell>
          <cell r="CX1406" t="str">
            <v/>
          </cell>
          <cell r="CY1406" t="str">
            <v>https://ipmatika.kz/products/profpaneli-lg/43ul3j-m/</v>
          </cell>
          <cell r="CZ1406" t="str">
            <v/>
          </cell>
        </row>
        <row r="1407">
          <cell r="CJ1407" t="str">
            <v>43UM5N-H</v>
          </cell>
          <cell r="CK1407" t="str">
            <v/>
          </cell>
          <cell r="CL1407" t="str">
            <v/>
          </cell>
          <cell r="CM1407" t="str">
            <v/>
          </cell>
          <cell r="CN1407">
            <v>0</v>
          </cell>
          <cell r="CO1407">
            <v>0</v>
          </cell>
          <cell r="CP1407">
            <v>0</v>
          </cell>
          <cell r="CQ1407">
            <v>0</v>
          </cell>
          <cell r="CR1407">
            <v>0</v>
          </cell>
          <cell r="CS1407">
            <v>0</v>
          </cell>
          <cell r="CT1407">
            <v>0</v>
          </cell>
          <cell r="CU1407">
            <v>0</v>
          </cell>
          <cell r="CV1407">
            <v>0</v>
          </cell>
          <cell r="CW1407">
            <v>0</v>
          </cell>
          <cell r="CX1407" t="str">
            <v/>
          </cell>
          <cell r="CY1407" t="str">
            <v>https://ipmatika.kz/products/profpaneli-lg/43um5n-h/</v>
          </cell>
          <cell r="CZ1407" t="str">
            <v/>
          </cell>
        </row>
        <row r="1408">
          <cell r="CJ1408" t="str">
            <v>49UH5N-E</v>
          </cell>
          <cell r="CK1408" t="str">
            <v/>
          </cell>
          <cell r="CL1408" t="str">
            <v/>
          </cell>
          <cell r="CM1408" t="str">
            <v/>
          </cell>
          <cell r="CN1408">
            <v>0</v>
          </cell>
          <cell r="CO1408">
            <v>0</v>
          </cell>
          <cell r="CP1408">
            <v>0</v>
          </cell>
          <cell r="CQ1408">
            <v>0</v>
          </cell>
          <cell r="CR1408">
            <v>0</v>
          </cell>
          <cell r="CS1408">
            <v>0</v>
          </cell>
          <cell r="CT1408">
            <v>0</v>
          </cell>
          <cell r="CU1408">
            <v>0</v>
          </cell>
          <cell r="CV1408">
            <v>0</v>
          </cell>
          <cell r="CW1408">
            <v>0</v>
          </cell>
          <cell r="CX1408" t="str">
            <v/>
          </cell>
          <cell r="CY1408" t="str">
            <v>https://ipmatika.kz/products/profpaneli-lg/49uh5n-e/</v>
          </cell>
          <cell r="CZ1408" t="str">
            <v/>
          </cell>
        </row>
        <row r="1409">
          <cell r="CJ1409" t="str">
            <v>49UH5N-M</v>
          </cell>
          <cell r="CK1409" t="str">
            <v/>
          </cell>
          <cell r="CL1409" t="str">
            <v/>
          </cell>
          <cell r="CM1409" t="str">
            <v/>
          </cell>
          <cell r="CN1409">
            <v>0</v>
          </cell>
          <cell r="CO1409">
            <v>0</v>
          </cell>
          <cell r="CP1409">
            <v>0</v>
          </cell>
          <cell r="CQ1409">
            <v>0</v>
          </cell>
          <cell r="CR1409">
            <v>0</v>
          </cell>
          <cell r="CS1409">
            <v>0</v>
          </cell>
          <cell r="CT1409">
            <v>0</v>
          </cell>
          <cell r="CU1409">
            <v>0</v>
          </cell>
          <cell r="CV1409">
            <v>0</v>
          </cell>
          <cell r="CW1409">
            <v>0</v>
          </cell>
          <cell r="CX1409" t="str">
            <v/>
          </cell>
          <cell r="CY1409" t="str">
            <v>https://ipmatika.kz/products/profpaneli-lg/49uh5n-e/</v>
          </cell>
          <cell r="CZ1409" t="str">
            <v>EOL</v>
          </cell>
        </row>
        <row r="1410">
          <cell r="CJ1410" t="str">
            <v>49UH5Q-E</v>
          </cell>
          <cell r="CK1410" t="str">
            <v/>
          </cell>
          <cell r="CL1410" t="str">
            <v/>
          </cell>
          <cell r="CM1410" t="str">
            <v/>
          </cell>
          <cell r="CN1410">
            <v>0</v>
          </cell>
          <cell r="CO1410">
            <v>0</v>
          </cell>
          <cell r="CP1410">
            <v>0</v>
          </cell>
          <cell r="CQ1410">
            <v>0</v>
          </cell>
          <cell r="CR1410">
            <v>0</v>
          </cell>
          <cell r="CS1410">
            <v>0</v>
          </cell>
          <cell r="CT1410">
            <v>0</v>
          </cell>
          <cell r="CU1410">
            <v>0</v>
          </cell>
          <cell r="CV1410">
            <v>0</v>
          </cell>
          <cell r="CW1410">
            <v>0</v>
          </cell>
          <cell r="CX1410" t="str">
            <v/>
          </cell>
          <cell r="CY1410" t="str">
            <v>https://www.ipmatika.kz/products/profpaneli-lg/49UH5Q-E/</v>
          </cell>
          <cell r="CZ1410" t="str">
            <v>NEW</v>
          </cell>
        </row>
        <row r="1411">
          <cell r="CJ1411" t="str">
            <v>49UM5N-H</v>
          </cell>
          <cell r="CK1411" t="str">
            <v/>
          </cell>
          <cell r="CL1411" t="str">
            <v/>
          </cell>
          <cell r="CM1411" t="str">
            <v/>
          </cell>
          <cell r="CN1411">
            <v>0</v>
          </cell>
          <cell r="CO1411">
            <v>0</v>
          </cell>
          <cell r="CP1411">
            <v>0</v>
          </cell>
          <cell r="CQ1411">
            <v>0</v>
          </cell>
          <cell r="CR1411">
            <v>0</v>
          </cell>
          <cell r="CS1411">
            <v>0</v>
          </cell>
          <cell r="CT1411">
            <v>0</v>
          </cell>
          <cell r="CU1411">
            <v>0</v>
          </cell>
          <cell r="CV1411">
            <v>0</v>
          </cell>
          <cell r="CW1411">
            <v>0</v>
          </cell>
          <cell r="CX1411" t="str">
            <v/>
          </cell>
          <cell r="CY1411" t="str">
            <v>https://ipmatika.kz/products/profpaneli-lg/49um5n-h/</v>
          </cell>
          <cell r="CZ1411" t="str">
            <v/>
          </cell>
        </row>
        <row r="1412">
          <cell r="CJ1412" t="str">
            <v>50UL3J-M</v>
          </cell>
          <cell r="CK1412" t="str">
            <v/>
          </cell>
          <cell r="CL1412" t="str">
            <v/>
          </cell>
          <cell r="CM1412" t="str">
            <v/>
          </cell>
          <cell r="CN1412">
            <v>0</v>
          </cell>
          <cell r="CO1412">
            <v>0</v>
          </cell>
          <cell r="CP1412">
            <v>0</v>
          </cell>
          <cell r="CQ1412">
            <v>0</v>
          </cell>
          <cell r="CR1412">
            <v>0</v>
          </cell>
          <cell r="CS1412">
            <v>0</v>
          </cell>
          <cell r="CT1412">
            <v>0</v>
          </cell>
          <cell r="CU1412">
            <v>0</v>
          </cell>
          <cell r="CV1412">
            <v>0</v>
          </cell>
          <cell r="CW1412">
            <v>0</v>
          </cell>
          <cell r="CX1412" t="str">
            <v/>
          </cell>
          <cell r="CY1412" t="str">
            <v>https://ipmatika.kz/products/profpaneli-lg/50ul3j-m/</v>
          </cell>
          <cell r="CZ1412" t="str">
            <v/>
          </cell>
        </row>
        <row r="1413">
          <cell r="CJ1413" t="str">
            <v>50UL3Q-E</v>
          </cell>
          <cell r="CK1413" t="str">
            <v/>
          </cell>
          <cell r="CL1413" t="str">
            <v/>
          </cell>
          <cell r="CM1413" t="str">
            <v/>
          </cell>
          <cell r="CN1413">
            <v>0</v>
          </cell>
          <cell r="CO1413">
            <v>0</v>
          </cell>
          <cell r="CP1413">
            <v>0</v>
          </cell>
          <cell r="CQ1413">
            <v>0</v>
          </cell>
          <cell r="CR1413">
            <v>0</v>
          </cell>
          <cell r="CS1413">
            <v>0</v>
          </cell>
          <cell r="CT1413">
            <v>0</v>
          </cell>
          <cell r="CU1413">
            <v>0</v>
          </cell>
          <cell r="CV1413">
            <v>0</v>
          </cell>
          <cell r="CW1413">
            <v>0</v>
          </cell>
          <cell r="CX1413" t="str">
            <v/>
          </cell>
          <cell r="CY1413" t="str">
            <v>https://ipmatika.kz/products/profpaneli-lg/55ul3j-m/</v>
          </cell>
          <cell r="CZ1413" t="str">
            <v>NEW</v>
          </cell>
        </row>
        <row r="1414">
          <cell r="CJ1414" t="str">
            <v>55UH5N-E</v>
          </cell>
          <cell r="CK1414" t="str">
            <v/>
          </cell>
          <cell r="CL1414" t="str">
            <v/>
          </cell>
          <cell r="CM1414" t="str">
            <v/>
          </cell>
          <cell r="CN1414">
            <v>0</v>
          </cell>
          <cell r="CO1414">
            <v>0</v>
          </cell>
          <cell r="CP1414">
            <v>0</v>
          </cell>
          <cell r="CQ1414">
            <v>0</v>
          </cell>
          <cell r="CR1414">
            <v>0</v>
          </cell>
          <cell r="CS1414">
            <v>0</v>
          </cell>
          <cell r="CT1414">
            <v>0</v>
          </cell>
          <cell r="CU1414">
            <v>0</v>
          </cell>
          <cell r="CV1414">
            <v>0</v>
          </cell>
          <cell r="CW1414">
            <v>0</v>
          </cell>
          <cell r="CX1414" t="str">
            <v/>
          </cell>
          <cell r="CY1414" t="str">
            <v>https://ipmatika.kz/products/profpaneli-lg/55uh5n-e/</v>
          </cell>
          <cell r="CZ1414" t="str">
            <v>EOL</v>
          </cell>
        </row>
        <row r="1415">
          <cell r="CJ1415" t="str">
            <v>55UH5N-M</v>
          </cell>
          <cell r="CK1415" t="str">
            <v/>
          </cell>
          <cell r="CL1415" t="str">
            <v/>
          </cell>
          <cell r="CM1415" t="str">
            <v/>
          </cell>
          <cell r="CN1415">
            <v>0</v>
          </cell>
          <cell r="CO1415">
            <v>0</v>
          </cell>
          <cell r="CP1415">
            <v>0</v>
          </cell>
          <cell r="CQ1415">
            <v>0</v>
          </cell>
          <cell r="CR1415">
            <v>0</v>
          </cell>
          <cell r="CS1415">
            <v>0</v>
          </cell>
          <cell r="CT1415">
            <v>0</v>
          </cell>
          <cell r="CU1415">
            <v>0</v>
          </cell>
          <cell r="CV1415">
            <v>0</v>
          </cell>
          <cell r="CW1415">
            <v>0</v>
          </cell>
          <cell r="CX1415" t="str">
            <v/>
          </cell>
          <cell r="CY1415" t="str">
            <v>https://ipmatika.kz/products/profpaneli-lg/55uh5n-e/</v>
          </cell>
          <cell r="CZ1415" t="str">
            <v>NEW</v>
          </cell>
        </row>
        <row r="1416">
          <cell r="CJ1416" t="str">
            <v>55UH5Q-Е</v>
          </cell>
          <cell r="CK1416" t="str">
            <v/>
          </cell>
          <cell r="CL1416" t="str">
            <v/>
          </cell>
          <cell r="CM1416" t="str">
            <v/>
          </cell>
          <cell r="CN1416">
            <v>0</v>
          </cell>
          <cell r="CO1416">
            <v>0</v>
          </cell>
          <cell r="CP1416">
            <v>0</v>
          </cell>
          <cell r="CQ1416">
            <v>0</v>
          </cell>
          <cell r="CR1416">
            <v>0</v>
          </cell>
          <cell r="CS1416">
            <v>0</v>
          </cell>
          <cell r="CT1416">
            <v>0</v>
          </cell>
          <cell r="CU1416">
            <v>0</v>
          </cell>
          <cell r="CV1416">
            <v>0</v>
          </cell>
          <cell r="CW1416">
            <v>0</v>
          </cell>
          <cell r="CX1416" t="str">
            <v/>
          </cell>
          <cell r="CY1416" t="str">
            <v>https://www.ipmatika.kz/products/profpaneli-lg/55uh5n-e/</v>
          </cell>
          <cell r="CZ1416" t="str">
            <v>NEW</v>
          </cell>
        </row>
        <row r="1417">
          <cell r="CJ1417" t="str">
            <v>55UL3J-M</v>
          </cell>
          <cell r="CK1417" t="str">
            <v/>
          </cell>
          <cell r="CL1417" t="str">
            <v/>
          </cell>
          <cell r="CM1417" t="str">
            <v/>
          </cell>
          <cell r="CN1417">
            <v>0</v>
          </cell>
          <cell r="CO1417">
            <v>0</v>
          </cell>
          <cell r="CP1417">
            <v>0</v>
          </cell>
          <cell r="CQ1417">
            <v>0</v>
          </cell>
          <cell r="CR1417">
            <v>0</v>
          </cell>
          <cell r="CS1417">
            <v>0</v>
          </cell>
          <cell r="CT1417">
            <v>0</v>
          </cell>
          <cell r="CU1417">
            <v>0</v>
          </cell>
          <cell r="CV1417">
            <v>0</v>
          </cell>
          <cell r="CW1417">
            <v>0</v>
          </cell>
          <cell r="CX1417" t="str">
            <v/>
          </cell>
          <cell r="CY1417" t="str">
            <v>https://ipmatika.kz/products/profpaneli-lg/55ul3j-m/</v>
          </cell>
          <cell r="CZ1417" t="str">
            <v/>
          </cell>
        </row>
        <row r="1418">
          <cell r="CJ1418" t="str">
            <v>55UL3Q-E</v>
          </cell>
          <cell r="CK1418" t="str">
            <v/>
          </cell>
          <cell r="CL1418" t="str">
            <v/>
          </cell>
          <cell r="CM1418" t="str">
            <v/>
          </cell>
          <cell r="CN1418">
            <v>0</v>
          </cell>
          <cell r="CO1418">
            <v>0</v>
          </cell>
          <cell r="CP1418">
            <v>0</v>
          </cell>
          <cell r="CQ1418">
            <v>0</v>
          </cell>
          <cell r="CR1418">
            <v>0</v>
          </cell>
          <cell r="CS1418">
            <v>0</v>
          </cell>
          <cell r="CT1418">
            <v>0</v>
          </cell>
          <cell r="CU1418">
            <v>0</v>
          </cell>
          <cell r="CV1418">
            <v>0</v>
          </cell>
          <cell r="CW1418">
            <v>0</v>
          </cell>
          <cell r="CX1418" t="str">
            <v/>
          </cell>
          <cell r="CY1418" t="str">
            <v>https://ipmatika.kz/products/profpaneli-lg/55ul3j-m/</v>
          </cell>
          <cell r="CZ1418" t="str">
            <v>NEW</v>
          </cell>
        </row>
        <row r="1419">
          <cell r="CJ1419" t="str">
            <v>55UM5N-H</v>
          </cell>
          <cell r="CK1419" t="str">
            <v/>
          </cell>
          <cell r="CL1419" t="str">
            <v/>
          </cell>
          <cell r="CM1419" t="str">
            <v/>
          </cell>
          <cell r="CN1419">
            <v>0</v>
          </cell>
          <cell r="CO1419">
            <v>0</v>
          </cell>
          <cell r="CP1419">
            <v>0</v>
          </cell>
          <cell r="CQ1419">
            <v>0</v>
          </cell>
          <cell r="CR1419">
            <v>0</v>
          </cell>
          <cell r="CS1419">
            <v>0</v>
          </cell>
          <cell r="CT1419">
            <v>0</v>
          </cell>
          <cell r="CU1419">
            <v>0</v>
          </cell>
          <cell r="CV1419">
            <v>0</v>
          </cell>
          <cell r="CW1419">
            <v>0</v>
          </cell>
          <cell r="CX1419" t="str">
            <v/>
          </cell>
          <cell r="CY1419" t="str">
            <v>https://ipmatika.kz/products/profpaneli-lg/55um5n-h/</v>
          </cell>
          <cell r="CZ1419" t="str">
            <v/>
          </cell>
        </row>
        <row r="1420">
          <cell r="CJ1420" t="str">
            <v>65UH5N-E</v>
          </cell>
          <cell r="CK1420" t="str">
            <v/>
          </cell>
          <cell r="CL1420" t="str">
            <v/>
          </cell>
          <cell r="CM1420" t="str">
            <v/>
          </cell>
          <cell r="CN1420">
            <v>0</v>
          </cell>
          <cell r="CO1420">
            <v>0</v>
          </cell>
          <cell r="CP1420">
            <v>0</v>
          </cell>
          <cell r="CQ1420">
            <v>0</v>
          </cell>
          <cell r="CR1420">
            <v>0</v>
          </cell>
          <cell r="CS1420">
            <v>0</v>
          </cell>
          <cell r="CT1420">
            <v>0</v>
          </cell>
          <cell r="CU1420">
            <v>0</v>
          </cell>
          <cell r="CV1420">
            <v>0</v>
          </cell>
          <cell r="CW1420">
            <v>0</v>
          </cell>
          <cell r="CX1420" t="str">
            <v/>
          </cell>
          <cell r="CY1420" t="str">
            <v>https://ipmatika.kz/products/profpaneli-lg/65uh5n-e/</v>
          </cell>
          <cell r="CZ1420" t="str">
            <v>EOL</v>
          </cell>
        </row>
        <row r="1421">
          <cell r="CJ1421" t="str">
            <v>65UH5N-M</v>
          </cell>
          <cell r="CK1421" t="str">
            <v/>
          </cell>
          <cell r="CL1421" t="str">
            <v/>
          </cell>
          <cell r="CM1421" t="str">
            <v/>
          </cell>
          <cell r="CN1421">
            <v>0</v>
          </cell>
          <cell r="CO1421">
            <v>0</v>
          </cell>
          <cell r="CP1421">
            <v>0</v>
          </cell>
          <cell r="CQ1421">
            <v>0</v>
          </cell>
          <cell r="CR1421">
            <v>0</v>
          </cell>
          <cell r="CS1421">
            <v>0</v>
          </cell>
          <cell r="CT1421">
            <v>0</v>
          </cell>
          <cell r="CU1421">
            <v>0</v>
          </cell>
          <cell r="CV1421">
            <v>0</v>
          </cell>
          <cell r="CW1421">
            <v>0</v>
          </cell>
          <cell r="CX1421" t="str">
            <v/>
          </cell>
          <cell r="CY1421" t="str">
            <v>https://ipmatika.kz/products/profpaneli-lg/65uh5n-e/</v>
          </cell>
          <cell r="CZ1421" t="str">
            <v>NEW</v>
          </cell>
        </row>
        <row r="1422">
          <cell r="CJ1422" t="str">
            <v>65UH5Q-E</v>
          </cell>
          <cell r="CK1422" t="str">
            <v/>
          </cell>
          <cell r="CL1422" t="str">
            <v/>
          </cell>
          <cell r="CM1422" t="str">
            <v/>
          </cell>
          <cell r="CN1422">
            <v>0</v>
          </cell>
          <cell r="CO1422">
            <v>0</v>
          </cell>
          <cell r="CP1422">
            <v>0</v>
          </cell>
          <cell r="CQ1422">
            <v>0</v>
          </cell>
          <cell r="CR1422">
            <v>0</v>
          </cell>
          <cell r="CS1422">
            <v>0</v>
          </cell>
          <cell r="CT1422">
            <v>0</v>
          </cell>
          <cell r="CU1422">
            <v>0</v>
          </cell>
          <cell r="CV1422">
            <v>0</v>
          </cell>
          <cell r="CW1422">
            <v>0</v>
          </cell>
          <cell r="CX1422" t="str">
            <v/>
          </cell>
          <cell r="CY1422" t="str">
            <v>https://www.ipmatika.kz/products/profpaneli-lg/65UH5Q-E/</v>
          </cell>
          <cell r="CZ1422" t="str">
            <v>NEW</v>
          </cell>
        </row>
        <row r="1423">
          <cell r="CJ1423" t="str">
            <v>65UL3J-E</v>
          </cell>
          <cell r="CK1423" t="str">
            <v/>
          </cell>
          <cell r="CL1423" t="str">
            <v/>
          </cell>
          <cell r="CM1423" t="str">
            <v/>
          </cell>
          <cell r="CN1423">
            <v>0</v>
          </cell>
          <cell r="CO1423">
            <v>0</v>
          </cell>
          <cell r="CP1423">
            <v>0</v>
          </cell>
          <cell r="CQ1423">
            <v>0</v>
          </cell>
          <cell r="CR1423">
            <v>0</v>
          </cell>
          <cell r="CS1423">
            <v>0</v>
          </cell>
          <cell r="CT1423">
            <v>0</v>
          </cell>
          <cell r="CU1423">
            <v>0</v>
          </cell>
          <cell r="CV1423">
            <v>0</v>
          </cell>
          <cell r="CW1423">
            <v>0</v>
          </cell>
          <cell r="CX1423" t="str">
            <v/>
          </cell>
          <cell r="CY1423" t="str">
            <v>https://ipmatika.kz/products/profpaneli-lg/65ul3j-e/</v>
          </cell>
          <cell r="CZ1423" t="str">
            <v/>
          </cell>
        </row>
        <row r="1424">
          <cell r="CJ1424" t="str">
            <v>65UM5N-H</v>
          </cell>
          <cell r="CK1424" t="str">
            <v/>
          </cell>
          <cell r="CL1424" t="str">
            <v/>
          </cell>
          <cell r="CM1424" t="str">
            <v/>
          </cell>
          <cell r="CN1424">
            <v>0</v>
          </cell>
          <cell r="CO1424">
            <v>0</v>
          </cell>
          <cell r="CP1424">
            <v>0</v>
          </cell>
          <cell r="CQ1424">
            <v>0</v>
          </cell>
          <cell r="CR1424">
            <v>0</v>
          </cell>
          <cell r="CS1424">
            <v>0</v>
          </cell>
          <cell r="CT1424">
            <v>0</v>
          </cell>
          <cell r="CU1424">
            <v>0</v>
          </cell>
          <cell r="CV1424">
            <v>0</v>
          </cell>
          <cell r="CW1424">
            <v>0</v>
          </cell>
          <cell r="CX1424" t="str">
            <v/>
          </cell>
          <cell r="CY1424" t="str">
            <v>https://ipmatika.kz/products/profpaneli-lg/65um5n-h/</v>
          </cell>
          <cell r="CZ1424" t="str">
            <v/>
          </cell>
        </row>
        <row r="1425">
          <cell r="CJ1425" t="str">
            <v>75UH5J-M</v>
          </cell>
          <cell r="CK1425" t="str">
            <v/>
          </cell>
          <cell r="CL1425" t="str">
            <v/>
          </cell>
          <cell r="CM1425" t="str">
            <v/>
          </cell>
          <cell r="CN1425">
            <v>0</v>
          </cell>
          <cell r="CO1425">
            <v>0</v>
          </cell>
          <cell r="CP1425">
            <v>0</v>
          </cell>
          <cell r="CQ1425">
            <v>0</v>
          </cell>
          <cell r="CR1425">
            <v>0</v>
          </cell>
          <cell r="CS1425">
            <v>0</v>
          </cell>
          <cell r="CT1425">
            <v>0</v>
          </cell>
          <cell r="CU1425">
            <v>0</v>
          </cell>
          <cell r="CV1425">
            <v>0</v>
          </cell>
          <cell r="CW1425">
            <v>0</v>
          </cell>
          <cell r="CX1425" t="str">
            <v/>
          </cell>
          <cell r="CY1425" t="str">
            <v>https://ipmatika.kz/products/profpaneli-lg/75uh5j-m/</v>
          </cell>
          <cell r="CZ1425" t="str">
            <v>EOL</v>
          </cell>
        </row>
        <row r="1426">
          <cell r="CJ1426" t="str">
            <v>75UH5N-M</v>
          </cell>
          <cell r="CK1426" t="str">
            <v/>
          </cell>
          <cell r="CL1426" t="str">
            <v/>
          </cell>
          <cell r="CM1426" t="str">
            <v/>
          </cell>
          <cell r="CN1426">
            <v>0</v>
          </cell>
          <cell r="CO1426">
            <v>0</v>
          </cell>
          <cell r="CP1426">
            <v>0</v>
          </cell>
          <cell r="CQ1426">
            <v>0</v>
          </cell>
          <cell r="CR1426">
            <v>0</v>
          </cell>
          <cell r="CS1426">
            <v>0</v>
          </cell>
          <cell r="CT1426">
            <v>0</v>
          </cell>
          <cell r="CU1426">
            <v>0</v>
          </cell>
          <cell r="CV1426">
            <v>0</v>
          </cell>
          <cell r="CW1426">
            <v>0</v>
          </cell>
          <cell r="CX1426" t="str">
            <v/>
          </cell>
          <cell r="CY1426" t="str">
            <v>https://ipmatika.kz/products/profpaneli-lg/75uh5j-m/</v>
          </cell>
          <cell r="CZ1426" t="str">
            <v>NEW</v>
          </cell>
        </row>
        <row r="1427">
          <cell r="CJ1427" t="str">
            <v>75UL3J-E</v>
          </cell>
          <cell r="CK1427" t="str">
            <v/>
          </cell>
          <cell r="CL1427" t="str">
            <v/>
          </cell>
          <cell r="CM1427" t="str">
            <v/>
          </cell>
          <cell r="CN1427">
            <v>0</v>
          </cell>
          <cell r="CO1427">
            <v>0</v>
          </cell>
          <cell r="CP1427">
            <v>0</v>
          </cell>
          <cell r="CQ1427">
            <v>0</v>
          </cell>
          <cell r="CR1427">
            <v>0</v>
          </cell>
          <cell r="CS1427">
            <v>0</v>
          </cell>
          <cell r="CT1427">
            <v>0</v>
          </cell>
          <cell r="CU1427">
            <v>0</v>
          </cell>
          <cell r="CV1427">
            <v>0</v>
          </cell>
          <cell r="CW1427">
            <v>0</v>
          </cell>
          <cell r="CX1427" t="str">
            <v/>
          </cell>
          <cell r="CY1427" t="str">
            <v>https://ipmatika.kz/products/profpaneli-lg/75ul3j-e/</v>
          </cell>
          <cell r="CZ1427" t="str">
            <v/>
          </cell>
        </row>
        <row r="1428">
          <cell r="CJ1428" t="str">
            <v>86UH5J-H</v>
          </cell>
          <cell r="CK1428" t="str">
            <v/>
          </cell>
          <cell r="CL1428" t="str">
            <v/>
          </cell>
          <cell r="CM1428" t="str">
            <v/>
          </cell>
          <cell r="CN1428">
            <v>0</v>
          </cell>
          <cell r="CO1428">
            <v>0</v>
          </cell>
          <cell r="CP1428">
            <v>0</v>
          </cell>
          <cell r="CQ1428">
            <v>0</v>
          </cell>
          <cell r="CR1428">
            <v>0</v>
          </cell>
          <cell r="CS1428">
            <v>0</v>
          </cell>
          <cell r="CT1428">
            <v>0</v>
          </cell>
          <cell r="CU1428">
            <v>0</v>
          </cell>
          <cell r="CV1428">
            <v>0</v>
          </cell>
          <cell r="CW1428">
            <v>0</v>
          </cell>
          <cell r="CX1428" t="str">
            <v/>
          </cell>
          <cell r="CY1428" t="str">
            <v>https://ipmatika.kz/products/profpaneli-lg/86uh5j-h/</v>
          </cell>
          <cell r="CZ1428" t="str">
            <v>EOL</v>
          </cell>
        </row>
        <row r="1429">
          <cell r="CJ1429" t="str">
            <v>86UH5N-M</v>
          </cell>
          <cell r="CK1429" t="str">
            <v/>
          </cell>
          <cell r="CL1429" t="str">
            <v/>
          </cell>
          <cell r="CM1429" t="str">
            <v/>
          </cell>
          <cell r="CN1429">
            <v>0</v>
          </cell>
          <cell r="CO1429">
            <v>0</v>
          </cell>
          <cell r="CP1429">
            <v>0</v>
          </cell>
          <cell r="CQ1429">
            <v>0</v>
          </cell>
          <cell r="CR1429">
            <v>0</v>
          </cell>
          <cell r="CS1429">
            <v>0</v>
          </cell>
          <cell r="CT1429">
            <v>0</v>
          </cell>
          <cell r="CU1429">
            <v>0</v>
          </cell>
          <cell r="CV1429">
            <v>0</v>
          </cell>
          <cell r="CW1429">
            <v>0</v>
          </cell>
          <cell r="CX1429" t="str">
            <v/>
          </cell>
          <cell r="CY1429" t="str">
            <v>https://ipmatika.kz/products/profpaneli-lg/86uh5j-h/</v>
          </cell>
          <cell r="CZ1429" t="str">
            <v>NEW</v>
          </cell>
        </row>
        <row r="1430">
          <cell r="CJ1430" t="str">
            <v>86UL3J-B</v>
          </cell>
          <cell r="CK1430" t="str">
            <v/>
          </cell>
          <cell r="CL1430" t="str">
            <v/>
          </cell>
          <cell r="CM1430" t="str">
            <v/>
          </cell>
          <cell r="CN1430">
            <v>0</v>
          </cell>
          <cell r="CO1430">
            <v>0</v>
          </cell>
          <cell r="CP1430">
            <v>0</v>
          </cell>
          <cell r="CQ1430">
            <v>0</v>
          </cell>
          <cell r="CR1430">
            <v>0</v>
          </cell>
          <cell r="CS1430">
            <v>0</v>
          </cell>
          <cell r="CT1430">
            <v>0</v>
          </cell>
          <cell r="CU1430">
            <v>0</v>
          </cell>
          <cell r="CV1430">
            <v>0</v>
          </cell>
          <cell r="CW1430">
            <v>0</v>
          </cell>
          <cell r="CX1430" t="str">
            <v/>
          </cell>
          <cell r="CY1430" t="str">
            <v>https://ipmatika.kz/products/profpaneli-lg/86ul3j-b/</v>
          </cell>
          <cell r="CZ1430" t="str">
            <v/>
          </cell>
        </row>
        <row r="1431">
          <cell r="CJ1431" t="str">
            <v>98UH5J-H</v>
          </cell>
          <cell r="CK1431" t="str">
            <v/>
          </cell>
          <cell r="CL1431" t="str">
            <v/>
          </cell>
          <cell r="CM1431" t="str">
            <v/>
          </cell>
          <cell r="CN1431">
            <v>0</v>
          </cell>
          <cell r="CO1431">
            <v>0</v>
          </cell>
          <cell r="CP1431">
            <v>0</v>
          </cell>
          <cell r="CQ1431">
            <v>0</v>
          </cell>
          <cell r="CR1431">
            <v>0</v>
          </cell>
          <cell r="CS1431">
            <v>0</v>
          </cell>
          <cell r="CT1431">
            <v>0</v>
          </cell>
          <cell r="CU1431">
            <v>0</v>
          </cell>
          <cell r="CV1431">
            <v>0</v>
          </cell>
          <cell r="CW1431">
            <v>0</v>
          </cell>
          <cell r="CX1431" t="str">
            <v/>
          </cell>
          <cell r="CY1431" t="str">
            <v>https://ipmatika.kz/products/profpaneli-lg/98uh5j-h/</v>
          </cell>
          <cell r="CZ1431" t="str">
            <v/>
          </cell>
        </row>
        <row r="1432">
          <cell r="CJ1432" t="str">
            <v>LG Специальные панели</v>
          </cell>
          <cell r="CK1432" t="str">
            <v/>
          </cell>
          <cell r="CL1432" t="str">
            <v/>
          </cell>
          <cell r="CM1432" t="str">
            <v/>
          </cell>
          <cell r="CN1432">
            <v>0</v>
          </cell>
          <cell r="CO1432">
            <v>0</v>
          </cell>
          <cell r="CP1432">
            <v>0</v>
          </cell>
          <cell r="CQ1432">
            <v>0</v>
          </cell>
          <cell r="CR1432">
            <v>0</v>
          </cell>
          <cell r="CS1432">
            <v>0</v>
          </cell>
          <cell r="CT1432">
            <v>0</v>
          </cell>
          <cell r="CU1432">
            <v>0</v>
          </cell>
          <cell r="CV1432">
            <v>0</v>
          </cell>
          <cell r="CW1432">
            <v>0</v>
          </cell>
          <cell r="CX1432" t="str">
            <v/>
          </cell>
          <cell r="CY1432" t="str">
            <v/>
          </cell>
          <cell r="CZ1432" t="str">
            <v/>
          </cell>
        </row>
        <row r="1433">
          <cell r="CJ1433" t="str">
            <v>37BH7N</v>
          </cell>
          <cell r="CK1433" t="str">
            <v/>
          </cell>
          <cell r="CL1433" t="str">
            <v/>
          </cell>
          <cell r="CM1433" t="str">
            <v/>
          </cell>
          <cell r="CN1433">
            <v>0</v>
          </cell>
          <cell r="CO1433">
            <v>0</v>
          </cell>
          <cell r="CP1433">
            <v>0</v>
          </cell>
          <cell r="CQ1433">
            <v>0</v>
          </cell>
          <cell r="CR1433">
            <v>0</v>
          </cell>
          <cell r="CS1433">
            <v>0</v>
          </cell>
          <cell r="CT1433">
            <v>0</v>
          </cell>
          <cell r="CU1433">
            <v>0</v>
          </cell>
          <cell r="CV1433">
            <v>0</v>
          </cell>
          <cell r="CW1433">
            <v>0</v>
          </cell>
          <cell r="CX1433" t="str">
            <v/>
          </cell>
          <cell r="CY1433" t="str">
            <v>https://www.ipmatika.kz/products/lg-spetsialnye-paneli/37BH7N/</v>
          </cell>
          <cell r="CZ1433" t="str">
            <v>NEW</v>
          </cell>
        </row>
        <row r="1434">
          <cell r="CJ1434" t="str">
            <v>49XS4P</v>
          </cell>
          <cell r="CK1434" t="str">
            <v/>
          </cell>
          <cell r="CL1434" t="str">
            <v/>
          </cell>
          <cell r="CM1434" t="str">
            <v/>
          </cell>
          <cell r="CN1434">
            <v>0</v>
          </cell>
          <cell r="CO1434">
            <v>0</v>
          </cell>
          <cell r="CP1434">
            <v>0</v>
          </cell>
          <cell r="CQ1434">
            <v>0</v>
          </cell>
          <cell r="CR1434">
            <v>0</v>
          </cell>
          <cell r="CS1434">
            <v>0</v>
          </cell>
          <cell r="CT1434">
            <v>0</v>
          </cell>
          <cell r="CU1434">
            <v>0</v>
          </cell>
          <cell r="CV1434">
            <v>0</v>
          </cell>
          <cell r="CW1434">
            <v>0</v>
          </cell>
          <cell r="CX1434" t="str">
            <v/>
          </cell>
          <cell r="CY1434" t="str">
            <v>https://www.ipmatika.kz/products/lg-spetsialnye-paneli/49XS4P/</v>
          </cell>
          <cell r="CZ1434" t="str">
            <v>NEW</v>
          </cell>
        </row>
        <row r="1435">
          <cell r="CJ1435" t="str">
            <v>55EF5K</v>
          </cell>
          <cell r="CK1435" t="str">
            <v/>
          </cell>
          <cell r="CL1435" t="str">
            <v/>
          </cell>
          <cell r="CM1435" t="str">
            <v/>
          </cell>
          <cell r="CN1435">
            <v>0</v>
          </cell>
          <cell r="CO1435">
            <v>0</v>
          </cell>
          <cell r="CP1435">
            <v>0</v>
          </cell>
          <cell r="CQ1435">
            <v>0</v>
          </cell>
          <cell r="CR1435">
            <v>0</v>
          </cell>
          <cell r="CS1435">
            <v>0</v>
          </cell>
          <cell r="CT1435">
            <v>0</v>
          </cell>
          <cell r="CU1435">
            <v>0</v>
          </cell>
          <cell r="CV1435">
            <v>0</v>
          </cell>
          <cell r="CW1435">
            <v>0</v>
          </cell>
          <cell r="CX1435" t="str">
            <v/>
          </cell>
          <cell r="CY1435" t="str">
            <v>https://www.ipmatika.kz/products/lg-spetsialnye-paneli/55EF5K/</v>
          </cell>
          <cell r="CZ1435" t="str">
            <v>NEW</v>
          </cell>
        </row>
        <row r="1436">
          <cell r="CJ1436" t="str">
            <v>55EJ5K</v>
          </cell>
          <cell r="CK1436" t="str">
            <v/>
          </cell>
          <cell r="CL1436" t="str">
            <v/>
          </cell>
          <cell r="CM1436" t="str">
            <v/>
          </cell>
          <cell r="CN1436">
            <v>0</v>
          </cell>
          <cell r="CO1436">
            <v>0</v>
          </cell>
          <cell r="CP1436">
            <v>0</v>
          </cell>
          <cell r="CQ1436">
            <v>0</v>
          </cell>
          <cell r="CR1436">
            <v>0</v>
          </cell>
          <cell r="CS1436">
            <v>0</v>
          </cell>
          <cell r="CT1436">
            <v>0</v>
          </cell>
          <cell r="CU1436">
            <v>0</v>
          </cell>
          <cell r="CV1436">
            <v>0</v>
          </cell>
          <cell r="CW1436">
            <v>0</v>
          </cell>
          <cell r="CX1436" t="str">
            <v/>
          </cell>
          <cell r="CY1436" t="str">
            <v>https://www.ipmatika.kz/products/lg-spetsialnye-paneli/55EJ5K/</v>
          </cell>
          <cell r="CZ1436" t="str">
            <v>NEW</v>
          </cell>
        </row>
        <row r="1437">
          <cell r="CJ1437" t="str">
            <v>55EW5P-M</v>
          </cell>
          <cell r="CK1437" t="str">
            <v/>
          </cell>
          <cell r="CL1437" t="str">
            <v/>
          </cell>
          <cell r="CM1437" t="str">
            <v/>
          </cell>
          <cell r="CN1437">
            <v>0</v>
          </cell>
          <cell r="CO1437">
            <v>0</v>
          </cell>
          <cell r="CP1437">
            <v>0</v>
          </cell>
          <cell r="CQ1437">
            <v>0</v>
          </cell>
          <cell r="CR1437">
            <v>0</v>
          </cell>
          <cell r="CS1437">
            <v>0</v>
          </cell>
          <cell r="CT1437">
            <v>0</v>
          </cell>
          <cell r="CU1437">
            <v>0</v>
          </cell>
          <cell r="CV1437">
            <v>0</v>
          </cell>
          <cell r="CW1437">
            <v>0</v>
          </cell>
          <cell r="CX1437" t="str">
            <v/>
          </cell>
          <cell r="CY1437" t="str">
            <v>https://www.ipmatika.kz/products/lg-spetsialnye-paneli/55EW5P-M/</v>
          </cell>
          <cell r="CZ1437" t="str">
            <v>NEW</v>
          </cell>
        </row>
        <row r="1438">
          <cell r="CJ1438" t="str">
            <v>55XS4P</v>
          </cell>
          <cell r="CK1438" t="str">
            <v/>
          </cell>
          <cell r="CL1438" t="str">
            <v/>
          </cell>
          <cell r="CM1438" t="str">
            <v/>
          </cell>
          <cell r="CN1438">
            <v>0</v>
          </cell>
          <cell r="CO1438">
            <v>0</v>
          </cell>
          <cell r="CP1438">
            <v>0</v>
          </cell>
          <cell r="CQ1438">
            <v>0</v>
          </cell>
          <cell r="CR1438">
            <v>0</v>
          </cell>
          <cell r="CS1438">
            <v>0</v>
          </cell>
          <cell r="CT1438">
            <v>0</v>
          </cell>
          <cell r="CU1438">
            <v>0</v>
          </cell>
          <cell r="CV1438">
            <v>0</v>
          </cell>
          <cell r="CW1438">
            <v>0</v>
          </cell>
          <cell r="CX1438" t="str">
            <v/>
          </cell>
          <cell r="CY1438" t="str">
            <v>https://www.ipmatika.kz/products/lg-spetsialnye-paneli/55XS4P/</v>
          </cell>
          <cell r="CZ1438" t="str">
            <v>NEW</v>
          </cell>
        </row>
        <row r="1439">
          <cell r="CJ1439" t="str">
            <v>75XS4P</v>
          </cell>
          <cell r="CK1439" t="str">
            <v/>
          </cell>
          <cell r="CL1439" t="str">
            <v/>
          </cell>
          <cell r="CM1439" t="str">
            <v/>
          </cell>
          <cell r="CN1439">
            <v>0</v>
          </cell>
          <cell r="CO1439">
            <v>0</v>
          </cell>
          <cell r="CP1439">
            <v>0</v>
          </cell>
          <cell r="CQ1439">
            <v>0</v>
          </cell>
          <cell r="CR1439">
            <v>0</v>
          </cell>
          <cell r="CS1439">
            <v>0</v>
          </cell>
          <cell r="CT1439">
            <v>0</v>
          </cell>
          <cell r="CU1439">
            <v>0</v>
          </cell>
          <cell r="CV1439">
            <v>0</v>
          </cell>
          <cell r="CW1439">
            <v>0</v>
          </cell>
          <cell r="CX1439" t="str">
            <v/>
          </cell>
          <cell r="CY1439" t="str">
            <v>https://www.ipmatika.kz/products/lg-spetsialnye-paneli/75XS4P/</v>
          </cell>
          <cell r="CZ1439" t="str">
            <v>NEW</v>
          </cell>
        </row>
        <row r="1440">
          <cell r="CJ1440" t="str">
            <v>86BH5F-M</v>
          </cell>
          <cell r="CK1440" t="str">
            <v/>
          </cell>
          <cell r="CL1440" t="str">
            <v/>
          </cell>
          <cell r="CM1440" t="str">
            <v/>
          </cell>
          <cell r="CN1440">
            <v>0</v>
          </cell>
          <cell r="CO1440">
            <v>0</v>
          </cell>
          <cell r="CP1440">
            <v>0</v>
          </cell>
          <cell r="CQ1440">
            <v>0</v>
          </cell>
          <cell r="CR1440">
            <v>0</v>
          </cell>
          <cell r="CS1440">
            <v>0</v>
          </cell>
          <cell r="CT1440">
            <v>0</v>
          </cell>
          <cell r="CU1440">
            <v>0</v>
          </cell>
          <cell r="CV1440">
            <v>0</v>
          </cell>
          <cell r="CW1440">
            <v>0</v>
          </cell>
          <cell r="CX1440" t="str">
            <v/>
          </cell>
          <cell r="CY1440" t="str">
            <v>https://www.ipmatika.kz/products/lg-spetsialnye-paneli/86BH5F-M/</v>
          </cell>
          <cell r="CZ1440" t="str">
            <v>NEW</v>
          </cell>
        </row>
        <row r="1441">
          <cell r="CJ1441" t="str">
            <v>Крепления к информационным панелям</v>
          </cell>
          <cell r="CK1441" t="str">
            <v/>
          </cell>
          <cell r="CL1441" t="str">
            <v/>
          </cell>
          <cell r="CM1441" t="str">
            <v/>
          </cell>
          <cell r="CN1441">
            <v>0</v>
          </cell>
          <cell r="CO1441">
            <v>0</v>
          </cell>
          <cell r="CP1441">
            <v>0</v>
          </cell>
          <cell r="CQ1441">
            <v>0</v>
          </cell>
          <cell r="CR1441">
            <v>0</v>
          </cell>
          <cell r="CS1441">
            <v>0</v>
          </cell>
          <cell r="CT1441">
            <v>0</v>
          </cell>
          <cell r="CU1441">
            <v>0</v>
          </cell>
          <cell r="CV1441">
            <v>0</v>
          </cell>
          <cell r="CW1441">
            <v>0</v>
          </cell>
          <cell r="CX1441" t="str">
            <v/>
          </cell>
          <cell r="CY1441" t="str">
            <v/>
          </cell>
          <cell r="CZ1441" t="str">
            <v/>
          </cell>
        </row>
        <row r="1442">
          <cell r="CJ1442" t="str">
            <v>VW55GX</v>
          </cell>
          <cell r="CK1442" t="str">
            <v/>
          </cell>
          <cell r="CL1442" t="str">
            <v/>
          </cell>
          <cell r="CM1442" t="str">
            <v/>
          </cell>
          <cell r="CN1442">
            <v>0</v>
          </cell>
          <cell r="CO1442">
            <v>0</v>
          </cell>
          <cell r="CP1442">
            <v>0</v>
          </cell>
          <cell r="CQ1442">
            <v>0</v>
          </cell>
          <cell r="CR1442">
            <v>0</v>
          </cell>
          <cell r="CS1442">
            <v>0</v>
          </cell>
          <cell r="CT1442">
            <v>0</v>
          </cell>
          <cell r="CU1442">
            <v>0</v>
          </cell>
          <cell r="CV1442">
            <v>0</v>
          </cell>
          <cell r="CW1442">
            <v>0</v>
          </cell>
          <cell r="CX1442" t="str">
            <v/>
          </cell>
          <cell r="CY1442" t="str">
            <v/>
          </cell>
          <cell r="CZ1442" t="str">
            <v/>
          </cell>
        </row>
        <row r="1443">
          <cell r="CJ1443" t="str">
            <v>T55X</v>
          </cell>
          <cell r="CK1443" t="str">
            <v/>
          </cell>
          <cell r="CL1443" t="str">
            <v/>
          </cell>
          <cell r="CM1443" t="str">
            <v/>
          </cell>
          <cell r="CN1443">
            <v>0</v>
          </cell>
          <cell r="CO1443">
            <v>0</v>
          </cell>
          <cell r="CP1443">
            <v>0</v>
          </cell>
          <cell r="CQ1443">
            <v>0</v>
          </cell>
          <cell r="CR1443">
            <v>0</v>
          </cell>
          <cell r="CS1443">
            <v>0</v>
          </cell>
          <cell r="CT1443">
            <v>0</v>
          </cell>
          <cell r="CU1443">
            <v>0</v>
          </cell>
          <cell r="CV1443">
            <v>0</v>
          </cell>
          <cell r="CW1443">
            <v>0</v>
          </cell>
          <cell r="CX1443" t="str">
            <v/>
          </cell>
          <cell r="CY1443" t="str">
            <v/>
          </cell>
          <cell r="CZ1443" t="str">
            <v/>
          </cell>
        </row>
        <row r="1444">
          <cell r="CJ1444" t="str">
            <v>Коммуникационные платформы</v>
          </cell>
          <cell r="CK1444" t="str">
            <v/>
          </cell>
          <cell r="CL1444" t="str">
            <v/>
          </cell>
          <cell r="CM1444" t="str">
            <v/>
          </cell>
          <cell r="CN1444">
            <v>0</v>
          </cell>
          <cell r="CO1444">
            <v>0</v>
          </cell>
          <cell r="CP1444">
            <v>0</v>
          </cell>
          <cell r="CQ1444">
            <v>0</v>
          </cell>
          <cell r="CR1444">
            <v>0</v>
          </cell>
          <cell r="CS1444">
            <v>0</v>
          </cell>
          <cell r="CT1444">
            <v>0</v>
          </cell>
          <cell r="CU1444">
            <v>0</v>
          </cell>
          <cell r="CV1444">
            <v>0</v>
          </cell>
          <cell r="CW1444">
            <v>0</v>
          </cell>
          <cell r="CX1444" t="str">
            <v/>
          </cell>
          <cell r="CY1444" t="str">
            <v/>
          </cell>
          <cell r="CZ1444" t="str">
            <v/>
          </cell>
        </row>
        <row r="1445">
          <cell r="CJ1445" t="str">
            <v>Коммуникационная платформа 3CX</v>
          </cell>
          <cell r="CK1445" t="str">
            <v/>
          </cell>
          <cell r="CL1445" t="str">
            <v/>
          </cell>
          <cell r="CM1445" t="str">
            <v/>
          </cell>
          <cell r="CN1445">
            <v>0</v>
          </cell>
          <cell r="CO1445">
            <v>0</v>
          </cell>
          <cell r="CP1445">
            <v>0</v>
          </cell>
          <cell r="CQ1445">
            <v>0</v>
          </cell>
          <cell r="CR1445">
            <v>0</v>
          </cell>
          <cell r="CS1445">
            <v>0</v>
          </cell>
          <cell r="CT1445">
            <v>0</v>
          </cell>
          <cell r="CU1445">
            <v>0</v>
          </cell>
          <cell r="CV1445">
            <v>0</v>
          </cell>
          <cell r="CW1445">
            <v>0</v>
          </cell>
          <cell r="CX1445" t="str">
            <v/>
          </cell>
          <cell r="CY1445" t="str">
            <v/>
          </cell>
          <cell r="CZ1445" t="str">
            <v/>
          </cell>
        </row>
        <row r="1446">
          <cell r="CJ1446" t="str">
            <v>Годовая</v>
          </cell>
          <cell r="CK1446" t="str">
            <v/>
          </cell>
          <cell r="CL1446" t="str">
            <v/>
          </cell>
          <cell r="CM1446" t="str">
            <v/>
          </cell>
          <cell r="CN1446">
            <v>0</v>
          </cell>
          <cell r="CO1446">
            <v>0</v>
          </cell>
          <cell r="CP1446">
            <v>0</v>
          </cell>
          <cell r="CQ1446">
            <v>0</v>
          </cell>
          <cell r="CR1446">
            <v>0</v>
          </cell>
          <cell r="CS1446">
            <v>0</v>
          </cell>
          <cell r="CT1446">
            <v>0</v>
          </cell>
          <cell r="CU1446">
            <v>0</v>
          </cell>
          <cell r="CV1446">
            <v>0</v>
          </cell>
          <cell r="CW1446">
            <v>0</v>
          </cell>
          <cell r="CX1446" t="str">
            <v/>
          </cell>
          <cell r="CY1446" t="str">
            <v/>
          </cell>
          <cell r="CZ1446" t="str">
            <v/>
          </cell>
        </row>
        <row r="1447">
          <cell r="CJ1447" t="str">
            <v>3CXNAB1024M12</v>
          </cell>
          <cell r="CK1447">
            <v>20023010</v>
          </cell>
          <cell r="CL1447">
            <v>18020711.996234998</v>
          </cell>
          <cell r="CM1447">
            <v>-9.9999850360410392</v>
          </cell>
          <cell r="CN1447">
            <v>0</v>
          </cell>
          <cell r="CO1447">
            <v>0</v>
          </cell>
          <cell r="CP1447">
            <v>0</v>
          </cell>
          <cell r="CQ1447">
            <v>0</v>
          </cell>
          <cell r="CR1447">
            <v>0</v>
          </cell>
          <cell r="CS1447">
            <v>0</v>
          </cell>
          <cell r="CT1447">
            <v>0</v>
          </cell>
          <cell r="CU1447">
            <v>0</v>
          </cell>
          <cell r="CV1447">
            <v>0</v>
          </cell>
          <cell r="CW1447">
            <v>0</v>
          </cell>
          <cell r="CX1447" t="str">
            <v/>
          </cell>
          <cell r="CY1447" t="str">
            <v>https://ipmatika.kz/products/3cx/3cx_enterprise/</v>
          </cell>
          <cell r="CZ1447" t="str">
            <v/>
          </cell>
        </row>
        <row r="1448">
          <cell r="CJ1448" t="str">
            <v>3CXNAB128M12</v>
          </cell>
          <cell r="CK1448">
            <v>3337880</v>
          </cell>
          <cell r="CL1448">
            <v>3004090.6240799995</v>
          </cell>
          <cell r="CM1448">
            <v>-10.000041221374062</v>
          </cell>
          <cell r="CN1448">
            <v>0</v>
          </cell>
          <cell r="CO1448">
            <v>0</v>
          </cell>
          <cell r="CP1448">
            <v>0</v>
          </cell>
          <cell r="CQ1448">
            <v>0</v>
          </cell>
          <cell r="CR1448">
            <v>0</v>
          </cell>
          <cell r="CS1448">
            <v>0</v>
          </cell>
          <cell r="CT1448">
            <v>0</v>
          </cell>
          <cell r="CU1448">
            <v>0</v>
          </cell>
          <cell r="CV1448">
            <v>0</v>
          </cell>
          <cell r="CW1448">
            <v>0</v>
          </cell>
          <cell r="CX1448" t="str">
            <v/>
          </cell>
          <cell r="CY1448" t="str">
            <v>https://ipmatika.kz/products/3cx/3cx_enterprise/</v>
          </cell>
          <cell r="CZ1448" t="str">
            <v/>
          </cell>
        </row>
        <row r="1449">
          <cell r="CJ1449" t="str">
            <v>3CXNAB16M12</v>
          </cell>
          <cell r="CK1449">
            <v>485350</v>
          </cell>
          <cell r="CL1449">
            <v>436819.29992999998</v>
          </cell>
          <cell r="CM1449">
            <v>-9.9991140558359888</v>
          </cell>
          <cell r="CN1449">
            <v>0</v>
          </cell>
          <cell r="CO1449">
            <v>0</v>
          </cell>
          <cell r="CP1449">
            <v>0</v>
          </cell>
          <cell r="CQ1449">
            <v>0</v>
          </cell>
          <cell r="CR1449">
            <v>0</v>
          </cell>
          <cell r="CS1449">
            <v>0</v>
          </cell>
          <cell r="CT1449">
            <v>0</v>
          </cell>
          <cell r="CU1449">
            <v>0</v>
          </cell>
          <cell r="CV1449">
            <v>0</v>
          </cell>
          <cell r="CW1449">
            <v>0</v>
          </cell>
          <cell r="CX1449" t="str">
            <v/>
          </cell>
          <cell r="CY1449" t="str">
            <v>https://ipmatika.kz/products/3cx/3cx_enterprise/</v>
          </cell>
          <cell r="CZ1449" t="str">
            <v/>
          </cell>
        </row>
        <row r="1450">
          <cell r="CJ1450" t="str">
            <v>3CXNAB192M12</v>
          </cell>
          <cell r="CK1450">
            <v>5011080</v>
          </cell>
          <cell r="CL1450">
            <v>4509967.6843649996</v>
          </cell>
          <cell r="CM1450">
            <v>-10.000086121853982</v>
          </cell>
          <cell r="CN1450">
            <v>0</v>
          </cell>
          <cell r="CO1450">
            <v>0</v>
          </cell>
          <cell r="CP1450">
            <v>0</v>
          </cell>
          <cell r="CQ1450">
            <v>0</v>
          </cell>
          <cell r="CR1450">
            <v>0</v>
          </cell>
          <cell r="CS1450">
            <v>0</v>
          </cell>
          <cell r="CT1450">
            <v>0</v>
          </cell>
          <cell r="CU1450">
            <v>0</v>
          </cell>
          <cell r="CV1450">
            <v>0</v>
          </cell>
          <cell r="CW1450">
            <v>0</v>
          </cell>
          <cell r="CX1450" t="str">
            <v/>
          </cell>
          <cell r="CY1450" t="str">
            <v>https://ipmatika.kz/products/3cx/3cx_enterprise/</v>
          </cell>
          <cell r="CZ1450" t="str">
            <v/>
          </cell>
        </row>
        <row r="1451">
          <cell r="CJ1451" t="str">
            <v>3CXNAB24M12</v>
          </cell>
          <cell r="CK1451">
            <v>668430</v>
          </cell>
          <cell r="CL1451">
            <v>601584.47446499998</v>
          </cell>
          <cell r="CM1451">
            <v>-10.000377830887302</v>
          </cell>
          <cell r="CN1451">
            <v>0</v>
          </cell>
          <cell r="CO1451">
            <v>0</v>
          </cell>
          <cell r="CP1451">
            <v>0</v>
          </cell>
          <cell r="CQ1451">
            <v>0</v>
          </cell>
          <cell r="CR1451">
            <v>0</v>
          </cell>
          <cell r="CS1451">
            <v>0</v>
          </cell>
          <cell r="CT1451">
            <v>0</v>
          </cell>
          <cell r="CU1451">
            <v>0</v>
          </cell>
          <cell r="CV1451">
            <v>0</v>
          </cell>
          <cell r="CW1451">
            <v>0</v>
          </cell>
          <cell r="CX1451" t="str">
            <v/>
          </cell>
          <cell r="CY1451" t="str">
            <v>https://ipmatika.kz/products/3cx/3cx_enterprise/</v>
          </cell>
          <cell r="CZ1451" t="str">
            <v/>
          </cell>
        </row>
        <row r="1452">
          <cell r="CJ1452" t="str">
            <v>3CXNAB256M12</v>
          </cell>
          <cell r="CK1452">
            <v>6675760</v>
          </cell>
          <cell r="CL1452">
            <v>6008181.248159999</v>
          </cell>
          <cell r="CM1452">
            <v>-10.000041221374062</v>
          </cell>
          <cell r="CN1452">
            <v>0</v>
          </cell>
          <cell r="CO1452">
            <v>0</v>
          </cell>
          <cell r="CP1452">
            <v>0</v>
          </cell>
          <cell r="CQ1452">
            <v>0</v>
          </cell>
          <cell r="CR1452">
            <v>0</v>
          </cell>
          <cell r="CS1452">
            <v>0</v>
          </cell>
          <cell r="CT1452">
            <v>0</v>
          </cell>
          <cell r="CU1452">
            <v>0</v>
          </cell>
          <cell r="CV1452">
            <v>0</v>
          </cell>
          <cell r="CW1452">
            <v>0</v>
          </cell>
          <cell r="CX1452" t="str">
            <v/>
          </cell>
          <cell r="CY1452" t="str">
            <v>https://ipmatika.kz/products/3cx/3cx_enterprise/</v>
          </cell>
          <cell r="CZ1452" t="str">
            <v/>
          </cell>
        </row>
        <row r="1453">
          <cell r="CJ1453" t="str">
            <v>3CXNAB32M12</v>
          </cell>
          <cell r="CK1453">
            <v>821700</v>
          </cell>
          <cell r="CL1453">
            <v>739527.41128499992</v>
          </cell>
          <cell r="CM1453">
            <v>-10.000315043811625</v>
          </cell>
          <cell r="CN1453">
            <v>0</v>
          </cell>
          <cell r="CO1453">
            <v>0</v>
          </cell>
          <cell r="CP1453">
            <v>0</v>
          </cell>
          <cell r="CQ1453">
            <v>0</v>
          </cell>
          <cell r="CR1453">
            <v>0</v>
          </cell>
          <cell r="CS1453">
            <v>0</v>
          </cell>
          <cell r="CT1453">
            <v>0</v>
          </cell>
          <cell r="CU1453">
            <v>0</v>
          </cell>
          <cell r="CV1453">
            <v>0</v>
          </cell>
          <cell r="CW1453">
            <v>0</v>
          </cell>
          <cell r="CX1453" t="str">
            <v/>
          </cell>
          <cell r="CY1453" t="str">
            <v>https://ipmatika.kz/products/3cx/3cx_enterprise/</v>
          </cell>
          <cell r="CZ1453" t="str">
            <v/>
          </cell>
        </row>
        <row r="1454">
          <cell r="CJ1454" t="str">
            <v>3CXNAB48M12</v>
          </cell>
          <cell r="CK1454">
            <v>1213390</v>
          </cell>
          <cell r="CL1454">
            <v>1092048.2498249998</v>
          </cell>
          <cell r="CM1454">
            <v>-10.000226652189326</v>
          </cell>
          <cell r="CN1454">
            <v>0</v>
          </cell>
          <cell r="CO1454">
            <v>0</v>
          </cell>
          <cell r="CP1454">
            <v>0</v>
          </cell>
          <cell r="CQ1454">
            <v>0</v>
          </cell>
          <cell r="CR1454">
            <v>0</v>
          </cell>
          <cell r="CS1454">
            <v>0</v>
          </cell>
          <cell r="CT1454">
            <v>0</v>
          </cell>
          <cell r="CU1454">
            <v>0</v>
          </cell>
          <cell r="CV1454">
            <v>0</v>
          </cell>
          <cell r="CW1454">
            <v>0</v>
          </cell>
          <cell r="CX1454" t="str">
            <v/>
          </cell>
          <cell r="CY1454" t="str">
            <v>https://ipmatika.kz/products/3cx/3cx_enterprise/</v>
          </cell>
          <cell r="CZ1454" t="str">
            <v/>
          </cell>
        </row>
        <row r="1455">
          <cell r="CJ1455" t="str">
            <v>3CXNAB512M12</v>
          </cell>
          <cell r="CK1455">
            <v>10920480</v>
          </cell>
          <cell r="CL1455">
            <v>9828434.2484249994</v>
          </cell>
          <cell r="CM1455">
            <v>-9.9999794109324824</v>
          </cell>
          <cell r="CN1455">
            <v>0</v>
          </cell>
          <cell r="CO1455">
            <v>0</v>
          </cell>
          <cell r="CP1455">
            <v>0</v>
          </cell>
          <cell r="CQ1455">
            <v>0</v>
          </cell>
          <cell r="CR1455">
            <v>0</v>
          </cell>
          <cell r="CS1455">
            <v>0</v>
          </cell>
          <cell r="CT1455">
            <v>0</v>
          </cell>
          <cell r="CU1455">
            <v>0</v>
          </cell>
          <cell r="CV1455">
            <v>0</v>
          </cell>
          <cell r="CW1455">
            <v>0</v>
          </cell>
          <cell r="CX1455" t="str">
            <v/>
          </cell>
          <cell r="CY1455" t="str">
            <v>https://ipmatika.kz/products/3cx/3cx_enterprise/</v>
          </cell>
          <cell r="CZ1455" t="str">
            <v/>
          </cell>
        </row>
        <row r="1456">
          <cell r="CJ1456" t="str">
            <v>3CXNAB64M12</v>
          </cell>
          <cell r="CK1456">
            <v>1639140</v>
          </cell>
          <cell r="CL1456">
            <v>1475223.0743249999</v>
          </cell>
          <cell r="CM1456">
            <v>-10.000178488414647</v>
          </cell>
          <cell r="CN1456">
            <v>0</v>
          </cell>
          <cell r="CO1456">
            <v>0</v>
          </cell>
          <cell r="CP1456">
            <v>0</v>
          </cell>
          <cell r="CQ1456">
            <v>0</v>
          </cell>
          <cell r="CR1456">
            <v>0</v>
          </cell>
          <cell r="CS1456">
            <v>0</v>
          </cell>
          <cell r="CT1456">
            <v>0</v>
          </cell>
          <cell r="CU1456">
            <v>0</v>
          </cell>
          <cell r="CV1456">
            <v>0</v>
          </cell>
          <cell r="CW1456">
            <v>0</v>
          </cell>
          <cell r="CX1456" t="str">
            <v/>
          </cell>
          <cell r="CY1456" t="str">
            <v>https://ipmatika.kz/products/3cx/3cx_enterprise/</v>
          </cell>
          <cell r="CZ1456" t="str">
            <v/>
          </cell>
        </row>
        <row r="1457">
          <cell r="CJ1457" t="str">
            <v>3CXNAB8M12</v>
          </cell>
          <cell r="CK1457">
            <v>242680</v>
          </cell>
          <cell r="CL1457">
            <v>218409.64996499999</v>
          </cell>
          <cell r="CM1457">
            <v>-10.000968367809463</v>
          </cell>
          <cell r="CN1457">
            <v>0</v>
          </cell>
          <cell r="CO1457">
            <v>0</v>
          </cell>
          <cell r="CP1457">
            <v>0</v>
          </cell>
          <cell r="CQ1457">
            <v>0</v>
          </cell>
          <cell r="CR1457">
            <v>0</v>
          </cell>
          <cell r="CS1457">
            <v>0</v>
          </cell>
          <cell r="CT1457">
            <v>0</v>
          </cell>
          <cell r="CU1457">
            <v>0</v>
          </cell>
          <cell r="CV1457">
            <v>0</v>
          </cell>
          <cell r="CW1457">
            <v>0</v>
          </cell>
          <cell r="CX1457" t="str">
            <v/>
          </cell>
          <cell r="CY1457" t="str">
            <v>https://ipmatika.kz/products/3cx/3cx_pro/</v>
          </cell>
          <cell r="CZ1457" t="str">
            <v/>
          </cell>
        </row>
        <row r="1458">
          <cell r="CJ1458" t="str">
            <v>3CXNAB96M12</v>
          </cell>
          <cell r="CK1458">
            <v>2426770</v>
          </cell>
          <cell r="CL1458">
            <v>2184096.4996499997</v>
          </cell>
          <cell r="CM1458">
            <v>-9.9998557897946796</v>
          </cell>
          <cell r="CN1458">
            <v>0</v>
          </cell>
          <cell r="CO1458">
            <v>0</v>
          </cell>
          <cell r="CP1458">
            <v>0</v>
          </cell>
          <cell r="CQ1458">
            <v>0</v>
          </cell>
          <cell r="CR1458">
            <v>0</v>
          </cell>
          <cell r="CS1458">
            <v>0</v>
          </cell>
          <cell r="CT1458">
            <v>0</v>
          </cell>
          <cell r="CU1458">
            <v>0</v>
          </cell>
          <cell r="CV1458">
            <v>0</v>
          </cell>
          <cell r="CW1458">
            <v>0</v>
          </cell>
          <cell r="CX1458" t="str">
            <v/>
          </cell>
          <cell r="CY1458" t="str">
            <v>https://ipmatika.kz/products/3cx/3cx_enterprise/</v>
          </cell>
          <cell r="CZ1458" t="str">
            <v/>
          </cell>
        </row>
        <row r="1459">
          <cell r="CJ1459" t="str">
            <v>3CXNAE1024M12</v>
          </cell>
          <cell r="CK1459">
            <v>32033420</v>
          </cell>
          <cell r="CL1459">
            <v>28830073.795379996</v>
          </cell>
          <cell r="CM1459">
            <v>-10.000013125729325</v>
          </cell>
          <cell r="CN1459">
            <v>0</v>
          </cell>
          <cell r="CO1459">
            <v>0</v>
          </cell>
          <cell r="CP1459">
            <v>0</v>
          </cell>
          <cell r="CQ1459">
            <v>0</v>
          </cell>
          <cell r="CR1459">
            <v>0</v>
          </cell>
          <cell r="CS1459">
            <v>0</v>
          </cell>
          <cell r="CT1459">
            <v>0</v>
          </cell>
          <cell r="CU1459">
            <v>0</v>
          </cell>
          <cell r="CV1459">
            <v>0</v>
          </cell>
          <cell r="CW1459">
            <v>0</v>
          </cell>
          <cell r="CX1459" t="str">
            <v/>
          </cell>
          <cell r="CY1459" t="str">
            <v>https://ipmatika.kz/products/3cx/3cx_enterprise/</v>
          </cell>
          <cell r="CZ1459" t="str">
            <v/>
          </cell>
        </row>
        <row r="1460">
          <cell r="CJ1460" t="str">
            <v>3CXNAE128M12</v>
          </cell>
          <cell r="CK1460">
            <v>5338900</v>
          </cell>
          <cell r="CL1460">
            <v>4805012.29923</v>
          </cell>
          <cell r="CM1460">
            <v>-9.9999569343872423</v>
          </cell>
          <cell r="CN1460">
            <v>0</v>
          </cell>
          <cell r="CO1460">
            <v>0</v>
          </cell>
          <cell r="CP1460">
            <v>0</v>
          </cell>
          <cell r="CQ1460">
            <v>0</v>
          </cell>
          <cell r="CR1460">
            <v>0</v>
          </cell>
          <cell r="CS1460">
            <v>0</v>
          </cell>
          <cell r="CT1460">
            <v>0</v>
          </cell>
          <cell r="CU1460">
            <v>0</v>
          </cell>
          <cell r="CV1460">
            <v>0</v>
          </cell>
          <cell r="CW1460">
            <v>0</v>
          </cell>
          <cell r="CX1460" t="str">
            <v/>
          </cell>
          <cell r="CY1460" t="str">
            <v>https://ipmatika.kz/products/3cx/3cx_enterprise/</v>
          </cell>
          <cell r="CZ1460" t="str">
            <v/>
          </cell>
        </row>
        <row r="1461">
          <cell r="CJ1461" t="str">
            <v>3CXNAE16M12</v>
          </cell>
          <cell r="CK1461">
            <v>889820</v>
          </cell>
          <cell r="CL1461">
            <v>800835.38320499996</v>
          </cell>
          <cell r="CM1461">
            <v>-10.000294081387239</v>
          </cell>
          <cell r="CN1461">
            <v>0</v>
          </cell>
          <cell r="CO1461">
            <v>0</v>
          </cell>
          <cell r="CP1461">
            <v>0</v>
          </cell>
          <cell r="CQ1461">
            <v>0</v>
          </cell>
          <cell r="CR1461">
            <v>0</v>
          </cell>
          <cell r="CS1461">
            <v>0</v>
          </cell>
          <cell r="CT1461">
            <v>0</v>
          </cell>
          <cell r="CU1461">
            <v>0</v>
          </cell>
          <cell r="CV1461">
            <v>0</v>
          </cell>
          <cell r="CW1461">
            <v>0</v>
          </cell>
          <cell r="CX1461" t="str">
            <v/>
          </cell>
          <cell r="CY1461" t="str">
            <v>https://ipmatika.kz/products/3cx/3cx_enterprise/</v>
          </cell>
          <cell r="CZ1461" t="str">
            <v/>
          </cell>
        </row>
        <row r="1462">
          <cell r="CJ1462" t="str">
            <v>3CXNAE192M12</v>
          </cell>
          <cell r="CK1462">
            <v>8008350</v>
          </cell>
          <cell r="CL1462">
            <v>7207518.4488449991</v>
          </cell>
          <cell r="CM1462">
            <v>-9.9999569343872423</v>
          </cell>
          <cell r="CN1462">
            <v>0</v>
          </cell>
          <cell r="CO1462">
            <v>0</v>
          </cell>
          <cell r="CP1462">
            <v>0</v>
          </cell>
          <cell r="CQ1462">
            <v>0</v>
          </cell>
          <cell r="CR1462">
            <v>0</v>
          </cell>
          <cell r="CS1462">
            <v>0</v>
          </cell>
          <cell r="CT1462">
            <v>0</v>
          </cell>
          <cell r="CU1462">
            <v>0</v>
          </cell>
          <cell r="CV1462">
            <v>0</v>
          </cell>
          <cell r="CW1462">
            <v>0</v>
          </cell>
          <cell r="CX1462" t="str">
            <v/>
          </cell>
          <cell r="CY1462" t="str">
            <v>https://ipmatika.kz/products/3cx/3cx_enterprise/</v>
          </cell>
          <cell r="CZ1462" t="str">
            <v/>
          </cell>
        </row>
        <row r="1463">
          <cell r="CJ1463" t="str">
            <v>3CXNAE24M12</v>
          </cell>
          <cell r="CK1463">
            <v>1213390</v>
          </cell>
          <cell r="CL1463">
            <v>1092048.2498249998</v>
          </cell>
          <cell r="CM1463">
            <v>-10.000226652189326</v>
          </cell>
          <cell r="CN1463">
            <v>0</v>
          </cell>
          <cell r="CO1463">
            <v>0</v>
          </cell>
          <cell r="CP1463">
            <v>0</v>
          </cell>
          <cell r="CQ1463">
            <v>0</v>
          </cell>
          <cell r="CR1463">
            <v>0</v>
          </cell>
          <cell r="CS1463">
            <v>0</v>
          </cell>
          <cell r="CT1463">
            <v>0</v>
          </cell>
          <cell r="CU1463">
            <v>0</v>
          </cell>
          <cell r="CV1463">
            <v>0</v>
          </cell>
          <cell r="CW1463">
            <v>0</v>
          </cell>
          <cell r="CX1463" t="str">
            <v/>
          </cell>
          <cell r="CY1463" t="str">
            <v>https://ipmatika.kz/products/3cx/3cx_enterprise/</v>
          </cell>
          <cell r="CZ1463" t="str">
            <v/>
          </cell>
        </row>
        <row r="1464">
          <cell r="CJ1464" t="str">
            <v>3CXNAE256M12</v>
          </cell>
          <cell r="CK1464">
            <v>10677810</v>
          </cell>
          <cell r="CL1464">
            <v>9610024.59846</v>
          </cell>
          <cell r="CM1464">
            <v>-10.000041221374047</v>
          </cell>
          <cell r="CN1464">
            <v>0</v>
          </cell>
          <cell r="CO1464">
            <v>0</v>
          </cell>
          <cell r="CP1464">
            <v>0</v>
          </cell>
          <cell r="CQ1464">
            <v>0</v>
          </cell>
          <cell r="CR1464">
            <v>0</v>
          </cell>
          <cell r="CS1464">
            <v>0</v>
          </cell>
          <cell r="CT1464">
            <v>0</v>
          </cell>
          <cell r="CU1464">
            <v>0</v>
          </cell>
          <cell r="CV1464">
            <v>0</v>
          </cell>
          <cell r="CW1464">
            <v>0</v>
          </cell>
          <cell r="CX1464" t="str">
            <v/>
          </cell>
          <cell r="CY1464" t="str">
            <v>https://ipmatika.kz/products/3cx/3cx_enterprise/</v>
          </cell>
          <cell r="CZ1464" t="str">
            <v/>
          </cell>
        </row>
        <row r="1465">
          <cell r="CJ1465" t="str">
            <v>3CXNAE32M12</v>
          </cell>
          <cell r="CK1465">
            <v>1456060</v>
          </cell>
          <cell r="CL1465">
            <v>1310457.8997899999</v>
          </cell>
          <cell r="CM1465">
            <v>-9.9997321683172515</v>
          </cell>
          <cell r="CN1465">
            <v>0</v>
          </cell>
          <cell r="CO1465">
            <v>0</v>
          </cell>
          <cell r="CP1465">
            <v>0</v>
          </cell>
          <cell r="CQ1465">
            <v>0</v>
          </cell>
          <cell r="CR1465">
            <v>0</v>
          </cell>
          <cell r="CS1465">
            <v>0</v>
          </cell>
          <cell r="CT1465">
            <v>0</v>
          </cell>
          <cell r="CU1465">
            <v>0</v>
          </cell>
          <cell r="CV1465">
            <v>0</v>
          </cell>
          <cell r="CW1465">
            <v>0</v>
          </cell>
          <cell r="CX1465" t="str">
            <v/>
          </cell>
          <cell r="CY1465" t="str">
            <v>https://ipmatika.kz/products/3cx/3cx_enterprise/</v>
          </cell>
          <cell r="CZ1465" t="str">
            <v/>
          </cell>
        </row>
        <row r="1466">
          <cell r="CJ1466" t="str">
            <v>3CXNAE48M12</v>
          </cell>
          <cell r="CK1466">
            <v>2022310</v>
          </cell>
          <cell r="CL1466">
            <v>1820080.4163749998</v>
          </cell>
          <cell r="CM1466">
            <v>-9.9999299625181095</v>
          </cell>
          <cell r="CN1466">
            <v>0</v>
          </cell>
          <cell r="CO1466">
            <v>0</v>
          </cell>
          <cell r="CP1466">
            <v>0</v>
          </cell>
          <cell r="CQ1466">
            <v>0</v>
          </cell>
          <cell r="CR1466">
            <v>0</v>
          </cell>
          <cell r="CS1466">
            <v>0</v>
          </cell>
          <cell r="CT1466">
            <v>0</v>
          </cell>
          <cell r="CU1466">
            <v>0</v>
          </cell>
          <cell r="CV1466">
            <v>0</v>
          </cell>
          <cell r="CW1466">
            <v>0</v>
          </cell>
          <cell r="CX1466" t="str">
            <v/>
          </cell>
          <cell r="CY1466" t="str">
            <v>https://ipmatika.kz/products/3cx/3cx_enterprise/</v>
          </cell>
          <cell r="CZ1466" t="str">
            <v/>
          </cell>
        </row>
        <row r="1467">
          <cell r="CJ1467" t="str">
            <v>3CXNAE512M12</v>
          </cell>
          <cell r="CK1467">
            <v>17472770</v>
          </cell>
          <cell r="CL1467">
            <v>15725494.797479996</v>
          </cell>
          <cell r="CM1467">
            <v>-9.999989712678655</v>
          </cell>
          <cell r="CN1467">
            <v>0</v>
          </cell>
          <cell r="CO1467">
            <v>0</v>
          </cell>
          <cell r="CP1467">
            <v>0</v>
          </cell>
          <cell r="CQ1467">
            <v>0</v>
          </cell>
          <cell r="CR1467">
            <v>0</v>
          </cell>
          <cell r="CS1467">
            <v>0</v>
          </cell>
          <cell r="CT1467">
            <v>0</v>
          </cell>
          <cell r="CU1467">
            <v>0</v>
          </cell>
          <cell r="CV1467">
            <v>0</v>
          </cell>
          <cell r="CW1467">
            <v>0</v>
          </cell>
          <cell r="CX1467" t="str">
            <v/>
          </cell>
          <cell r="CY1467" t="str">
            <v>https://ipmatika.kz/products/3cx/3cx_enterprise/</v>
          </cell>
          <cell r="CZ1467" t="str">
            <v/>
          </cell>
        </row>
        <row r="1468">
          <cell r="CJ1468" t="str">
            <v>3CXNAE64M12</v>
          </cell>
          <cell r="CK1468">
            <v>2618360</v>
          </cell>
          <cell r="CL1468">
            <v>2356525.1706749997</v>
          </cell>
          <cell r="CM1468">
            <v>-9.9999552897615445</v>
          </cell>
          <cell r="CN1468">
            <v>0</v>
          </cell>
          <cell r="CO1468">
            <v>0</v>
          </cell>
          <cell r="CP1468">
            <v>0</v>
          </cell>
          <cell r="CQ1468">
            <v>0</v>
          </cell>
          <cell r="CR1468">
            <v>0</v>
          </cell>
          <cell r="CS1468">
            <v>0</v>
          </cell>
          <cell r="CT1468">
            <v>0</v>
          </cell>
          <cell r="CU1468">
            <v>0</v>
          </cell>
          <cell r="CV1468">
            <v>0</v>
          </cell>
          <cell r="CW1468">
            <v>0</v>
          </cell>
          <cell r="CX1468" t="str">
            <v/>
          </cell>
          <cell r="CY1468" t="str">
            <v>https://ipmatika.kz/products/3cx/3cx_enterprise/</v>
          </cell>
          <cell r="CZ1468" t="str">
            <v/>
          </cell>
        </row>
        <row r="1469">
          <cell r="CJ1469" t="str">
            <v>3CXNAE8M12</v>
          </cell>
          <cell r="CK1469">
            <v>468320</v>
          </cell>
          <cell r="CL1469">
            <v>421492.30694999994</v>
          </cell>
          <cell r="CM1469">
            <v>-9.9990803403655804</v>
          </cell>
          <cell r="CN1469">
            <v>0</v>
          </cell>
          <cell r="CO1469">
            <v>0</v>
          </cell>
          <cell r="CP1469">
            <v>0</v>
          </cell>
          <cell r="CQ1469">
            <v>0</v>
          </cell>
          <cell r="CR1469">
            <v>0</v>
          </cell>
          <cell r="CS1469">
            <v>0</v>
          </cell>
          <cell r="CT1469">
            <v>0</v>
          </cell>
          <cell r="CU1469">
            <v>0</v>
          </cell>
          <cell r="CV1469">
            <v>0</v>
          </cell>
          <cell r="CW1469">
            <v>0</v>
          </cell>
          <cell r="CX1469" t="str">
            <v/>
          </cell>
          <cell r="CY1469" t="str">
            <v>https://ipmatika.kz/products/3cx/3cx_enterprise/</v>
          </cell>
          <cell r="CZ1469" t="str">
            <v/>
          </cell>
        </row>
        <row r="1470">
          <cell r="CJ1470" t="str">
            <v>3CXNAE96M12</v>
          </cell>
          <cell r="CK1470">
            <v>3882840</v>
          </cell>
          <cell r="CL1470">
            <v>3494554.3994399998</v>
          </cell>
          <cell r="CM1470">
            <v>-10.000041221374047</v>
          </cell>
          <cell r="CN1470">
            <v>0</v>
          </cell>
          <cell r="CO1470">
            <v>0</v>
          </cell>
          <cell r="CP1470">
            <v>0</v>
          </cell>
          <cell r="CQ1470">
            <v>0</v>
          </cell>
          <cell r="CR1470">
            <v>0</v>
          </cell>
          <cell r="CS1470">
            <v>0</v>
          </cell>
          <cell r="CT1470">
            <v>0</v>
          </cell>
          <cell r="CU1470">
            <v>0</v>
          </cell>
          <cell r="CV1470">
            <v>0</v>
          </cell>
          <cell r="CW1470">
            <v>0</v>
          </cell>
          <cell r="CX1470" t="str">
            <v/>
          </cell>
          <cell r="CY1470" t="str">
            <v>https://ipmatika.kz/products/3cx/3cx_enterprise/</v>
          </cell>
          <cell r="CZ1470" t="str">
            <v/>
          </cell>
        </row>
        <row r="1471">
          <cell r="CJ1471" t="str">
            <v>3CXNAEP16M12</v>
          </cell>
          <cell r="CK1471">
            <v>1132490</v>
          </cell>
          <cell r="CL1471">
            <v>1019245.0331699998</v>
          </cell>
          <cell r="CM1471">
            <v>-9.9996438670540186</v>
          </cell>
          <cell r="CN1471">
            <v>0</v>
          </cell>
          <cell r="CO1471">
            <v>0</v>
          </cell>
          <cell r="CP1471">
            <v>0</v>
          </cell>
          <cell r="CQ1471">
            <v>0</v>
          </cell>
          <cell r="CR1471">
            <v>0</v>
          </cell>
          <cell r="CS1471">
            <v>0</v>
          </cell>
          <cell r="CT1471">
            <v>0</v>
          </cell>
          <cell r="CU1471">
            <v>0</v>
          </cell>
          <cell r="CV1471">
            <v>0</v>
          </cell>
          <cell r="CW1471">
            <v>0</v>
          </cell>
          <cell r="CX1471" t="str">
            <v/>
          </cell>
          <cell r="CY1471" t="str">
            <v>https://ipmatika.kz/products/3cx/3cx_enterprise/</v>
          </cell>
          <cell r="CZ1471" t="str">
            <v/>
          </cell>
        </row>
        <row r="1472">
          <cell r="CJ1472" t="str">
            <v>3CXNAEP8M12</v>
          </cell>
          <cell r="CK1472">
            <v>608820</v>
          </cell>
          <cell r="CL1472">
            <v>547939.99903499999</v>
          </cell>
          <cell r="CM1472">
            <v>-9.9996716541835013</v>
          </cell>
          <cell r="CN1472">
            <v>0</v>
          </cell>
          <cell r="CO1472">
            <v>0</v>
          </cell>
          <cell r="CP1472">
            <v>0</v>
          </cell>
          <cell r="CQ1472">
            <v>0</v>
          </cell>
          <cell r="CR1472">
            <v>0</v>
          </cell>
          <cell r="CS1472">
            <v>0</v>
          </cell>
          <cell r="CT1472">
            <v>0</v>
          </cell>
          <cell r="CU1472">
            <v>0</v>
          </cell>
          <cell r="CV1472">
            <v>0</v>
          </cell>
          <cell r="CW1472">
            <v>0</v>
          </cell>
          <cell r="CX1472" t="str">
            <v/>
          </cell>
          <cell r="CY1472" t="str">
            <v>https://ipmatika.kz/products/3cx/3cx_enterprise/</v>
          </cell>
          <cell r="CZ1472" t="str">
            <v/>
          </cell>
        </row>
        <row r="1473">
          <cell r="CJ1473" t="str">
            <v>3CXNAP1024M12</v>
          </cell>
          <cell r="CK1473">
            <v>26694510</v>
          </cell>
          <cell r="CL1473">
            <v>24025061.496149998</v>
          </cell>
          <cell r="CM1473">
            <v>-9.9999906492009103</v>
          </cell>
          <cell r="CN1473">
            <v>0</v>
          </cell>
          <cell r="CO1473">
            <v>0</v>
          </cell>
          <cell r="CP1473">
            <v>0</v>
          </cell>
          <cell r="CQ1473">
            <v>0</v>
          </cell>
          <cell r="CR1473">
            <v>0</v>
          </cell>
          <cell r="CS1473">
            <v>0</v>
          </cell>
          <cell r="CT1473">
            <v>0</v>
          </cell>
          <cell r="CU1473">
            <v>0</v>
          </cell>
          <cell r="CV1473">
            <v>0</v>
          </cell>
          <cell r="CW1473">
            <v>0</v>
          </cell>
          <cell r="CX1473" t="str">
            <v/>
          </cell>
          <cell r="CY1473" t="str">
            <v>https://ipmatika.kz/products/3cx/3cx_pro/</v>
          </cell>
          <cell r="CZ1473" t="str">
            <v/>
          </cell>
        </row>
        <row r="1474">
          <cell r="CJ1474" t="str">
            <v>3CXNAP128M12</v>
          </cell>
          <cell r="CK1474">
            <v>4449090</v>
          </cell>
          <cell r="CL1474">
            <v>4004176.9160249997</v>
          </cell>
          <cell r="CM1474">
            <v>-10.00009179349037</v>
          </cell>
          <cell r="CN1474">
            <v>0</v>
          </cell>
          <cell r="CO1474">
            <v>0</v>
          </cell>
          <cell r="CP1474">
            <v>0</v>
          </cell>
          <cell r="CQ1474">
            <v>0</v>
          </cell>
          <cell r="CR1474">
            <v>0</v>
          </cell>
          <cell r="CS1474">
            <v>0</v>
          </cell>
          <cell r="CT1474">
            <v>0</v>
          </cell>
          <cell r="CU1474">
            <v>0</v>
          </cell>
          <cell r="CV1474">
            <v>0</v>
          </cell>
          <cell r="CW1474">
            <v>0</v>
          </cell>
          <cell r="CX1474" t="str">
            <v/>
          </cell>
          <cell r="CY1474" t="str">
            <v>https://ipmatika.kz/products/3cx/3cx_pro/</v>
          </cell>
          <cell r="CZ1474" t="str">
            <v/>
          </cell>
        </row>
        <row r="1475">
          <cell r="CJ1475" t="str">
            <v>3CXNAP16M12</v>
          </cell>
          <cell r="CK1475">
            <v>647140</v>
          </cell>
          <cell r="CL1475">
            <v>582425.73323999997</v>
          </cell>
          <cell r="CM1475">
            <v>-10.000041221374047</v>
          </cell>
          <cell r="CN1475">
            <v>0</v>
          </cell>
          <cell r="CO1475">
            <v>0</v>
          </cell>
          <cell r="CP1475">
            <v>0</v>
          </cell>
          <cell r="CQ1475">
            <v>0</v>
          </cell>
          <cell r="CR1475">
            <v>0</v>
          </cell>
          <cell r="CS1475">
            <v>0</v>
          </cell>
          <cell r="CT1475">
            <v>0</v>
          </cell>
          <cell r="CU1475">
            <v>0</v>
          </cell>
          <cell r="CV1475">
            <v>0</v>
          </cell>
          <cell r="CW1475">
            <v>0</v>
          </cell>
          <cell r="CX1475" t="str">
            <v/>
          </cell>
          <cell r="CY1475" t="str">
            <v>https://ipmatika.kz/products/3cx/3cx_pro/</v>
          </cell>
          <cell r="CZ1475" t="str">
            <v/>
          </cell>
        </row>
        <row r="1476">
          <cell r="CJ1476" t="str">
            <v>3CXNAP192M12</v>
          </cell>
          <cell r="CK1476">
            <v>6675760</v>
          </cell>
          <cell r="CL1476">
            <v>6008181.248159999</v>
          </cell>
          <cell r="CM1476">
            <v>-10.000041221374062</v>
          </cell>
          <cell r="CN1476">
            <v>0</v>
          </cell>
          <cell r="CO1476">
            <v>0</v>
          </cell>
          <cell r="CP1476">
            <v>0</v>
          </cell>
          <cell r="CQ1476">
            <v>0</v>
          </cell>
          <cell r="CR1476">
            <v>0</v>
          </cell>
          <cell r="CS1476">
            <v>0</v>
          </cell>
          <cell r="CT1476">
            <v>0</v>
          </cell>
          <cell r="CU1476">
            <v>0</v>
          </cell>
          <cell r="CV1476">
            <v>0</v>
          </cell>
          <cell r="CW1476">
            <v>0</v>
          </cell>
          <cell r="CX1476" t="str">
            <v/>
          </cell>
          <cell r="CY1476" t="str">
            <v>https://ipmatika.kz/products/3cx/3cx_pro/</v>
          </cell>
          <cell r="CZ1476" t="str">
            <v/>
          </cell>
        </row>
        <row r="1477">
          <cell r="CJ1477" t="str">
            <v>3CXNAP24M12</v>
          </cell>
          <cell r="CK1477">
            <v>889820</v>
          </cell>
          <cell r="CL1477">
            <v>800835.38320499996</v>
          </cell>
          <cell r="CM1477">
            <v>-10.000294081387239</v>
          </cell>
          <cell r="CN1477">
            <v>0</v>
          </cell>
          <cell r="CO1477">
            <v>0</v>
          </cell>
          <cell r="CP1477">
            <v>0</v>
          </cell>
          <cell r="CQ1477">
            <v>0</v>
          </cell>
          <cell r="CR1477">
            <v>0</v>
          </cell>
          <cell r="CS1477">
            <v>0</v>
          </cell>
          <cell r="CT1477">
            <v>0</v>
          </cell>
          <cell r="CU1477">
            <v>0</v>
          </cell>
          <cell r="CV1477">
            <v>0</v>
          </cell>
          <cell r="CW1477">
            <v>0</v>
          </cell>
          <cell r="CX1477" t="str">
            <v/>
          </cell>
          <cell r="CY1477" t="str">
            <v>https://ipmatika.kz/products/3cx/3cx_pro/</v>
          </cell>
          <cell r="CZ1477" t="str">
            <v/>
          </cell>
        </row>
        <row r="1478">
          <cell r="CJ1478" t="str">
            <v>3CXNAP256M12</v>
          </cell>
          <cell r="CK1478">
            <v>8898170</v>
          </cell>
          <cell r="CL1478">
            <v>8008353.8320499994</v>
          </cell>
          <cell r="CM1478">
            <v>-9.9999906492009103</v>
          </cell>
          <cell r="CN1478">
            <v>0</v>
          </cell>
          <cell r="CO1478">
            <v>0</v>
          </cell>
          <cell r="CP1478">
            <v>0</v>
          </cell>
          <cell r="CQ1478">
            <v>0</v>
          </cell>
          <cell r="CR1478">
            <v>0</v>
          </cell>
          <cell r="CS1478">
            <v>0</v>
          </cell>
          <cell r="CT1478">
            <v>0</v>
          </cell>
          <cell r="CU1478">
            <v>0</v>
          </cell>
          <cell r="CV1478">
            <v>0</v>
          </cell>
          <cell r="CW1478">
            <v>0</v>
          </cell>
          <cell r="CX1478" t="str">
            <v/>
          </cell>
          <cell r="CY1478" t="str">
            <v>https://ipmatika.kz/products/3cx/3cx_pro/</v>
          </cell>
          <cell r="CZ1478" t="str">
            <v/>
          </cell>
        </row>
        <row r="1479">
          <cell r="CJ1479" t="str">
            <v>3CXNAP32M12</v>
          </cell>
          <cell r="CK1479">
            <v>1094180</v>
          </cell>
          <cell r="CL1479">
            <v>984759.29896499997</v>
          </cell>
          <cell r="CM1479">
            <v>-10.000246854722263</v>
          </cell>
          <cell r="CN1479">
            <v>0</v>
          </cell>
          <cell r="CO1479">
            <v>0</v>
          </cell>
          <cell r="CP1479">
            <v>0</v>
          </cell>
          <cell r="CQ1479">
            <v>0</v>
          </cell>
          <cell r="CR1479">
            <v>0</v>
          </cell>
          <cell r="CS1479">
            <v>0</v>
          </cell>
          <cell r="CT1479">
            <v>0</v>
          </cell>
          <cell r="CU1479">
            <v>0</v>
          </cell>
          <cell r="CV1479">
            <v>0</v>
          </cell>
          <cell r="CW1479">
            <v>0</v>
          </cell>
          <cell r="CX1479" t="str">
            <v/>
          </cell>
          <cell r="CY1479" t="str">
            <v>https://ipmatika.kz/products/3cx/3cx_pro/</v>
          </cell>
          <cell r="CZ1479" t="str">
            <v/>
          </cell>
        </row>
        <row r="1480">
          <cell r="CJ1480" t="str">
            <v>3CXNAP48M12</v>
          </cell>
          <cell r="CK1480">
            <v>1617850</v>
          </cell>
          <cell r="CL1480">
            <v>1456064.3330999997</v>
          </cell>
          <cell r="CM1480">
            <v>-10.000041221374062</v>
          </cell>
          <cell r="CN1480">
            <v>0</v>
          </cell>
          <cell r="CO1480">
            <v>0</v>
          </cell>
          <cell r="CP1480">
            <v>0</v>
          </cell>
          <cell r="CQ1480">
            <v>0</v>
          </cell>
          <cell r="CR1480">
            <v>0</v>
          </cell>
          <cell r="CS1480">
            <v>0</v>
          </cell>
          <cell r="CT1480">
            <v>0</v>
          </cell>
          <cell r="CU1480">
            <v>0</v>
          </cell>
          <cell r="CV1480">
            <v>0</v>
          </cell>
          <cell r="CW1480">
            <v>0</v>
          </cell>
          <cell r="CX1480" t="str">
            <v/>
          </cell>
          <cell r="CY1480" t="str">
            <v>https://ipmatika.kz/products/3cx/3cx_pro/</v>
          </cell>
          <cell r="CZ1480" t="str">
            <v/>
          </cell>
        </row>
        <row r="1481">
          <cell r="CJ1481" t="str">
            <v>3CXNAP4M12</v>
          </cell>
          <cell r="CK1481">
            <v>242680</v>
          </cell>
          <cell r="CL1481">
            <v>218409.64996499999</v>
          </cell>
          <cell r="CM1481">
            <v>-10.000968367809463</v>
          </cell>
          <cell r="CN1481">
            <v>0</v>
          </cell>
          <cell r="CO1481">
            <v>0</v>
          </cell>
          <cell r="CP1481">
            <v>0</v>
          </cell>
          <cell r="CQ1481">
            <v>0</v>
          </cell>
          <cell r="CR1481">
            <v>0</v>
          </cell>
          <cell r="CS1481">
            <v>0</v>
          </cell>
          <cell r="CT1481">
            <v>0</v>
          </cell>
          <cell r="CU1481">
            <v>0</v>
          </cell>
          <cell r="CV1481">
            <v>0</v>
          </cell>
          <cell r="CW1481">
            <v>0</v>
          </cell>
          <cell r="CX1481" t="str">
            <v/>
          </cell>
          <cell r="CY1481" t="str">
            <v>https://ipmatika.kz/products/3cx/3cx_pro/</v>
          </cell>
          <cell r="CZ1481" t="str">
            <v/>
          </cell>
        </row>
        <row r="1482">
          <cell r="CJ1482" t="str">
            <v>3CXNAP512M12</v>
          </cell>
          <cell r="CK1482">
            <v>14560640</v>
          </cell>
          <cell r="CL1482">
            <v>13104578.997899998</v>
          </cell>
          <cell r="CM1482">
            <v>-9.9999794109325109</v>
          </cell>
          <cell r="CN1482">
            <v>0</v>
          </cell>
          <cell r="CO1482">
            <v>0</v>
          </cell>
          <cell r="CP1482">
            <v>0</v>
          </cell>
          <cell r="CQ1482">
            <v>0</v>
          </cell>
          <cell r="CR1482">
            <v>0</v>
          </cell>
          <cell r="CS1482">
            <v>0</v>
          </cell>
          <cell r="CT1482">
            <v>0</v>
          </cell>
          <cell r="CU1482">
            <v>0</v>
          </cell>
          <cell r="CV1482">
            <v>0</v>
          </cell>
          <cell r="CW1482">
            <v>0</v>
          </cell>
          <cell r="CX1482" t="str">
            <v/>
          </cell>
          <cell r="CY1482" t="str">
            <v>https://ipmatika.kz/products/3cx/3cx_pro/</v>
          </cell>
          <cell r="CZ1482" t="str">
            <v/>
          </cell>
        </row>
        <row r="1483">
          <cell r="CJ1483" t="str">
            <v>3CXNAP64M12</v>
          </cell>
          <cell r="CK1483">
            <v>2184100</v>
          </cell>
          <cell r="CL1483">
            <v>1965686.8496849996</v>
          </cell>
          <cell r="CM1483">
            <v>-10.000144238587993</v>
          </cell>
          <cell r="CN1483">
            <v>0</v>
          </cell>
          <cell r="CO1483">
            <v>0</v>
          </cell>
          <cell r="CP1483">
            <v>0</v>
          </cell>
          <cell r="CQ1483">
            <v>0</v>
          </cell>
          <cell r="CR1483">
            <v>0</v>
          </cell>
          <cell r="CS1483">
            <v>0</v>
          </cell>
          <cell r="CT1483">
            <v>0</v>
          </cell>
          <cell r="CU1483">
            <v>0</v>
          </cell>
          <cell r="CV1483">
            <v>0</v>
          </cell>
          <cell r="CW1483">
            <v>0</v>
          </cell>
          <cell r="CX1483" t="str">
            <v/>
          </cell>
          <cell r="CY1483" t="str">
            <v>https://ipmatika.kz/products/3cx/3cx_pro/</v>
          </cell>
          <cell r="CZ1483" t="str">
            <v/>
          </cell>
        </row>
        <row r="1484">
          <cell r="CJ1484" t="str">
            <v>3CXNAP8M12</v>
          </cell>
          <cell r="CK1484">
            <v>323570</v>
          </cell>
          <cell r="CL1484">
            <v>291212.86661999999</v>
          </cell>
          <cell r="CM1484">
            <v>-10.000041221374047</v>
          </cell>
          <cell r="CN1484">
            <v>0</v>
          </cell>
          <cell r="CO1484">
            <v>0</v>
          </cell>
          <cell r="CP1484">
            <v>0</v>
          </cell>
          <cell r="CQ1484">
            <v>0</v>
          </cell>
          <cell r="CR1484">
            <v>0</v>
          </cell>
          <cell r="CS1484">
            <v>0</v>
          </cell>
          <cell r="CT1484">
            <v>0</v>
          </cell>
          <cell r="CU1484">
            <v>0</v>
          </cell>
          <cell r="CV1484">
            <v>0</v>
          </cell>
          <cell r="CW1484">
            <v>0</v>
          </cell>
          <cell r="CX1484" t="str">
            <v/>
          </cell>
          <cell r="CY1484" t="str">
            <v>https://ipmatika.kz/products/3cx/3cx_pro/</v>
          </cell>
          <cell r="CZ1484" t="str">
            <v/>
          </cell>
        </row>
        <row r="1485">
          <cell r="CJ1485" t="str">
            <v>3CXNAP96M12</v>
          </cell>
          <cell r="CK1485">
            <v>3235700</v>
          </cell>
          <cell r="CL1485">
            <v>2912128.6661999994</v>
          </cell>
          <cell r="CM1485">
            <v>-10.000041221374062</v>
          </cell>
          <cell r="CN1485">
            <v>0</v>
          </cell>
          <cell r="CO1485">
            <v>0</v>
          </cell>
          <cell r="CP1485">
            <v>0</v>
          </cell>
          <cell r="CQ1485">
            <v>0</v>
          </cell>
          <cell r="CR1485">
            <v>0</v>
          </cell>
          <cell r="CS1485">
            <v>0</v>
          </cell>
          <cell r="CT1485">
            <v>0</v>
          </cell>
          <cell r="CU1485">
            <v>0</v>
          </cell>
          <cell r="CV1485">
            <v>0</v>
          </cell>
          <cell r="CW1485">
            <v>0</v>
          </cell>
          <cell r="CX1485" t="str">
            <v/>
          </cell>
          <cell r="CY1485" t="str">
            <v>https://ipmatika.kz/products/3cx/3cx_pro/</v>
          </cell>
          <cell r="CZ1485" t="str">
            <v/>
          </cell>
        </row>
        <row r="1486">
          <cell r="CJ1486" t="str">
            <v>Конгресс-системы</v>
          </cell>
          <cell r="CK1486" t="str">
            <v/>
          </cell>
          <cell r="CL1486" t="str">
            <v/>
          </cell>
          <cell r="CM1486" t="str">
            <v/>
          </cell>
          <cell r="CN1486">
            <v>0</v>
          </cell>
          <cell r="CO1486">
            <v>0</v>
          </cell>
          <cell r="CP1486">
            <v>0</v>
          </cell>
          <cell r="CQ1486">
            <v>0</v>
          </cell>
          <cell r="CR1486">
            <v>0</v>
          </cell>
          <cell r="CS1486">
            <v>0</v>
          </cell>
          <cell r="CT1486">
            <v>0</v>
          </cell>
          <cell r="CU1486">
            <v>0</v>
          </cell>
          <cell r="CV1486">
            <v>0</v>
          </cell>
          <cell r="CW1486">
            <v>0</v>
          </cell>
          <cell r="CX1486" t="str">
            <v/>
          </cell>
          <cell r="CY1486" t="str">
            <v/>
          </cell>
          <cell r="CZ1486" t="str">
            <v/>
          </cell>
        </row>
        <row r="1487">
          <cell r="CJ1487" t="str">
            <v>PTZ видеокамеры</v>
          </cell>
          <cell r="CK1487" t="str">
            <v/>
          </cell>
          <cell r="CL1487" t="str">
            <v/>
          </cell>
          <cell r="CM1487" t="str">
            <v/>
          </cell>
          <cell r="CN1487">
            <v>0</v>
          </cell>
          <cell r="CO1487">
            <v>0</v>
          </cell>
          <cell r="CP1487">
            <v>0</v>
          </cell>
          <cell r="CQ1487">
            <v>0</v>
          </cell>
          <cell r="CR1487">
            <v>0</v>
          </cell>
          <cell r="CS1487">
            <v>0</v>
          </cell>
          <cell r="CT1487">
            <v>0</v>
          </cell>
          <cell r="CU1487">
            <v>0</v>
          </cell>
          <cell r="CV1487">
            <v>0</v>
          </cell>
          <cell r="CW1487">
            <v>0</v>
          </cell>
          <cell r="CX1487" t="str">
            <v/>
          </cell>
          <cell r="CY1487" t="str">
            <v/>
          </cell>
          <cell r="CZ1487" t="str">
            <v/>
          </cell>
        </row>
        <row r="1488">
          <cell r="CJ1488" t="str">
            <v>TS-0699</v>
          </cell>
          <cell r="CK1488">
            <v>1570800</v>
          </cell>
          <cell r="CL1488">
            <v>942700</v>
          </cell>
          <cell r="CM1488">
            <v>-39.9859943977591</v>
          </cell>
          <cell r="CN1488">
            <v>0</v>
          </cell>
          <cell r="CO1488">
            <v>0</v>
          </cell>
          <cell r="CP1488">
            <v>0</v>
          </cell>
          <cell r="CQ1488">
            <v>0</v>
          </cell>
          <cell r="CR1488">
            <v>0</v>
          </cell>
          <cell r="CS1488">
            <v>0</v>
          </cell>
          <cell r="CT1488">
            <v>0</v>
          </cell>
          <cell r="CU1488">
            <v>0</v>
          </cell>
          <cell r="CV1488">
            <v>0</v>
          </cell>
          <cell r="CW1488">
            <v>0</v>
          </cell>
          <cell r="CX1488" t="str">
            <v/>
          </cell>
          <cell r="CY1488" t="str">
            <v/>
          </cell>
          <cell r="CZ1488" t="str">
            <v>NEW. Под заказ</v>
          </cell>
        </row>
        <row r="1489">
          <cell r="CJ1489" t="str">
            <v>TV-610DZ</v>
          </cell>
          <cell r="CK1489">
            <v>16500</v>
          </cell>
          <cell r="CL1489">
            <v>16199.400000000001</v>
          </cell>
          <cell r="CM1489">
            <v>-1.8218181818181733</v>
          </cell>
          <cell r="CN1489">
            <v>0</v>
          </cell>
          <cell r="CO1489">
            <v>0</v>
          </cell>
          <cell r="CP1489">
            <v>0</v>
          </cell>
          <cell r="CQ1489">
            <v>0</v>
          </cell>
          <cell r="CR1489">
            <v>0</v>
          </cell>
          <cell r="CS1489">
            <v>0</v>
          </cell>
          <cell r="CT1489">
            <v>0</v>
          </cell>
          <cell r="CU1489">
            <v>16</v>
          </cell>
          <cell r="CV1489">
            <v>1</v>
          </cell>
          <cell r="CW1489">
            <v>0</v>
          </cell>
          <cell r="CX1489" t="str">
            <v/>
          </cell>
          <cell r="CY1489" t="str">
            <v>https://ipmatika.kz/products/ptz-videokamery-dlya-konferentsiy/TV-610DZ/</v>
          </cell>
          <cell r="CZ1489" t="str">
            <v>NEW</v>
          </cell>
        </row>
        <row r="1490">
          <cell r="CJ1490" t="str">
            <v>TV-6124HU</v>
          </cell>
          <cell r="CK1490">
            <v>909700</v>
          </cell>
          <cell r="CL1490">
            <v>714393.54</v>
          </cell>
          <cell r="CM1490">
            <v>-21.469326151478512</v>
          </cell>
          <cell r="CN1490">
            <v>0</v>
          </cell>
          <cell r="CO1490">
            <v>0</v>
          </cell>
          <cell r="CP1490">
            <v>0</v>
          </cell>
          <cell r="CQ1490">
            <v>0</v>
          </cell>
          <cell r="CR1490">
            <v>0</v>
          </cell>
          <cell r="CS1490">
            <v>0</v>
          </cell>
          <cell r="CT1490">
            <v>0</v>
          </cell>
          <cell r="CU1490">
            <v>0</v>
          </cell>
          <cell r="CV1490">
            <v>0</v>
          </cell>
          <cell r="CW1490">
            <v>0</v>
          </cell>
          <cell r="CX1490" t="str">
            <v/>
          </cell>
          <cell r="CY1490" t="str">
            <v>https://ipmatika.kz/products/ptz-videokamery-dlya-konferentsiy/TV-6124HU/</v>
          </cell>
          <cell r="CZ1490" t="str">
            <v>Под заказ</v>
          </cell>
        </row>
        <row r="1491">
          <cell r="CJ1491" t="str">
            <v>TV-612XM</v>
          </cell>
          <cell r="CK1491">
            <v>577500</v>
          </cell>
          <cell r="CL1491">
            <v>451153.29000000004</v>
          </cell>
          <cell r="CM1491">
            <v>-21.878218181818184</v>
          </cell>
          <cell r="CN1491">
            <v>0</v>
          </cell>
          <cell r="CO1491">
            <v>0</v>
          </cell>
          <cell r="CP1491">
            <v>0</v>
          </cell>
          <cell r="CQ1491">
            <v>0</v>
          </cell>
          <cell r="CR1491">
            <v>0</v>
          </cell>
          <cell r="CS1491">
            <v>0</v>
          </cell>
          <cell r="CT1491">
            <v>0</v>
          </cell>
          <cell r="CU1491">
            <v>17</v>
          </cell>
          <cell r="CV1491">
            <v>2</v>
          </cell>
          <cell r="CW1491">
            <v>0</v>
          </cell>
          <cell r="CX1491" t="str">
            <v/>
          </cell>
          <cell r="CY1491" t="str">
            <v>https://ipmatika.kz/products/ptz-videokamery-dlya-konferentsiy/TV-612XM/</v>
          </cell>
          <cell r="CZ1491" t="str">
            <v>NEW</v>
          </cell>
        </row>
        <row r="1492">
          <cell r="CJ1492" t="str">
            <v>TV-612XM_N</v>
          </cell>
          <cell r="CK1492">
            <v>712250</v>
          </cell>
          <cell r="CL1492">
            <v>532150.28999999992</v>
          </cell>
          <cell r="CM1492">
            <v>-25.28602457002458</v>
          </cell>
          <cell r="CN1492">
            <v>0</v>
          </cell>
          <cell r="CO1492">
            <v>0</v>
          </cell>
          <cell r="CP1492">
            <v>0</v>
          </cell>
          <cell r="CQ1492">
            <v>0</v>
          </cell>
          <cell r="CR1492">
            <v>0</v>
          </cell>
          <cell r="CS1492">
            <v>0</v>
          </cell>
          <cell r="CT1492">
            <v>0</v>
          </cell>
          <cell r="CU1492">
            <v>0</v>
          </cell>
          <cell r="CV1492">
            <v>0</v>
          </cell>
          <cell r="CW1492">
            <v>0</v>
          </cell>
          <cell r="CX1492" t="str">
            <v/>
          </cell>
          <cell r="CY1492" t="str">
            <v>https://ipmatika.kz/products/ptz-videokamery-dlya-konferentsiy/TV-612XM/</v>
          </cell>
          <cell r="CZ1492" t="str">
            <v>NEW</v>
          </cell>
        </row>
        <row r="1493">
          <cell r="CJ1493" t="str">
            <v>TV-620HW</v>
          </cell>
          <cell r="CK1493">
            <v>882200</v>
          </cell>
          <cell r="CL1493">
            <v>546729.75</v>
          </cell>
          <cell r="CM1493">
            <v>-38.026552935842211</v>
          </cell>
          <cell r="CN1493">
            <v>0</v>
          </cell>
          <cell r="CO1493">
            <v>0</v>
          </cell>
          <cell r="CP1493">
            <v>0</v>
          </cell>
          <cell r="CQ1493">
            <v>0</v>
          </cell>
          <cell r="CR1493">
            <v>0</v>
          </cell>
          <cell r="CS1493">
            <v>0</v>
          </cell>
          <cell r="CT1493">
            <v>0</v>
          </cell>
          <cell r="CU1493">
            <v>1</v>
          </cell>
          <cell r="CV1493">
            <v>0</v>
          </cell>
          <cell r="CW1493">
            <v>0</v>
          </cell>
          <cell r="CX1493" t="str">
            <v/>
          </cell>
          <cell r="CY1493" t="str">
            <v>https://ipmatika.kz/products/ptz-videokamery-dlya-konferentsiy/TV-620HW/</v>
          </cell>
          <cell r="CZ1493" t="str">
            <v>EOL</v>
          </cell>
        </row>
        <row r="1494">
          <cell r="CJ1494" t="str">
            <v>TV-620K</v>
          </cell>
          <cell r="CK1494">
            <v>431200</v>
          </cell>
          <cell r="CL1494">
            <v>307788.59999999998</v>
          </cell>
          <cell r="CM1494">
            <v>-28.62045454545455</v>
          </cell>
          <cell r="CN1494">
            <v>0</v>
          </cell>
          <cell r="CO1494">
            <v>0</v>
          </cell>
          <cell r="CP1494">
            <v>0</v>
          </cell>
          <cell r="CQ1494">
            <v>0</v>
          </cell>
          <cell r="CR1494">
            <v>0</v>
          </cell>
          <cell r="CS1494">
            <v>0</v>
          </cell>
          <cell r="CT1494">
            <v>0</v>
          </cell>
          <cell r="CU1494">
            <v>1</v>
          </cell>
          <cell r="CV1494">
            <v>1</v>
          </cell>
          <cell r="CW1494">
            <v>0</v>
          </cell>
          <cell r="CX1494" t="str">
            <v/>
          </cell>
          <cell r="CY1494" t="str">
            <v>https://ipmatika.kz/products/ptz-videokamery-dlya-konferentsiy/TV-620K/</v>
          </cell>
          <cell r="CZ1494" t="str">
            <v>NEW. Под заказ</v>
          </cell>
        </row>
        <row r="1495">
          <cell r="CJ1495" t="str">
            <v>TV-620KW</v>
          </cell>
          <cell r="CK1495">
            <v>510950</v>
          </cell>
          <cell r="CL1495">
            <v>364486.5</v>
          </cell>
          <cell r="CM1495">
            <v>-28.664937860847445</v>
          </cell>
          <cell r="CN1495">
            <v>0</v>
          </cell>
          <cell r="CO1495">
            <v>0</v>
          </cell>
          <cell r="CP1495">
            <v>0</v>
          </cell>
          <cell r="CQ1495">
            <v>0</v>
          </cell>
          <cell r="CR1495">
            <v>0</v>
          </cell>
          <cell r="CS1495">
            <v>0</v>
          </cell>
          <cell r="CT1495">
            <v>0</v>
          </cell>
          <cell r="CU1495">
            <v>2</v>
          </cell>
          <cell r="CV1495">
            <v>0</v>
          </cell>
          <cell r="CW1495">
            <v>0</v>
          </cell>
          <cell r="CX1495" t="str">
            <v/>
          </cell>
          <cell r="CY1495" t="str">
            <v>https://ipmatika.kz/products/ptz-videokamery-dlya-konferentsiy/TV-620KW/</v>
          </cell>
          <cell r="CZ1495" t="str">
            <v>NEW. Под заказ</v>
          </cell>
        </row>
        <row r="1496">
          <cell r="CJ1496" t="str">
            <v>TV-620XM</v>
          </cell>
          <cell r="CK1496">
            <v>613250</v>
          </cell>
          <cell r="CL1496">
            <v>481122.18000000005</v>
          </cell>
          <cell r="CM1496">
            <v>-21.54550672645739</v>
          </cell>
          <cell r="CN1496">
            <v>0</v>
          </cell>
          <cell r="CO1496">
            <v>0</v>
          </cell>
          <cell r="CP1496">
            <v>0</v>
          </cell>
          <cell r="CQ1496">
            <v>0</v>
          </cell>
          <cell r="CR1496">
            <v>0</v>
          </cell>
          <cell r="CS1496">
            <v>0</v>
          </cell>
          <cell r="CT1496">
            <v>0</v>
          </cell>
          <cell r="CU1496">
            <v>0</v>
          </cell>
          <cell r="CV1496">
            <v>0</v>
          </cell>
          <cell r="CW1496">
            <v>0</v>
          </cell>
          <cell r="CX1496" t="str">
            <v/>
          </cell>
          <cell r="CY1496" t="str">
            <v>https://ipmatika.kz/products/ptz-videokamery-dlya-konferentsiy/TV-620XM/</v>
          </cell>
          <cell r="CZ1496" t="str">
            <v>NEW</v>
          </cell>
        </row>
        <row r="1497">
          <cell r="CJ1497" t="str">
            <v>TV-620XM_N</v>
          </cell>
          <cell r="CK1497">
            <v>750750</v>
          </cell>
          <cell r="CL1497">
            <v>562119.18000000005</v>
          </cell>
          <cell r="CM1497">
            <v>-25.125650349650343</v>
          </cell>
          <cell r="CN1497">
            <v>0</v>
          </cell>
          <cell r="CO1497">
            <v>0</v>
          </cell>
          <cell r="CP1497">
            <v>0</v>
          </cell>
          <cell r="CQ1497">
            <v>0</v>
          </cell>
          <cell r="CR1497">
            <v>0</v>
          </cell>
          <cell r="CS1497">
            <v>0</v>
          </cell>
          <cell r="CT1497">
            <v>0</v>
          </cell>
          <cell r="CU1497">
            <v>0</v>
          </cell>
          <cell r="CV1497">
            <v>0</v>
          </cell>
          <cell r="CW1497">
            <v>0</v>
          </cell>
          <cell r="CX1497" t="str">
            <v/>
          </cell>
          <cell r="CY1497" t="str">
            <v>https://ipmatika.kz/products/ptz-videokamery-dlya-konferentsiy/TV-620XM/</v>
          </cell>
          <cell r="CZ1497" t="str">
            <v>NEW</v>
          </cell>
        </row>
        <row r="1498">
          <cell r="CJ1498" t="str">
            <v>TV-630H4K</v>
          </cell>
          <cell r="CK1498">
            <v>1595550</v>
          </cell>
          <cell r="CL1498">
            <v>1139627.79</v>
          </cell>
          <cell r="CM1498">
            <v>-28.574611262574038</v>
          </cell>
          <cell r="CN1498">
            <v>0</v>
          </cell>
          <cell r="CO1498">
            <v>0</v>
          </cell>
          <cell r="CP1498">
            <v>0</v>
          </cell>
          <cell r="CQ1498">
            <v>0</v>
          </cell>
          <cell r="CR1498">
            <v>0</v>
          </cell>
          <cell r="CS1498">
            <v>0</v>
          </cell>
          <cell r="CT1498">
            <v>0</v>
          </cell>
          <cell r="CU1498">
            <v>12</v>
          </cell>
          <cell r="CV1498">
            <v>3</v>
          </cell>
          <cell r="CW1498">
            <v>0</v>
          </cell>
          <cell r="CX1498" t="str">
            <v/>
          </cell>
          <cell r="CY1498" t="str">
            <v>https://ipmatika.kz/products/ptz-videokamery-dlya-konferentsiy/TV-630H4K/</v>
          </cell>
          <cell r="CZ1498" t="str">
            <v>NEW</v>
          </cell>
        </row>
        <row r="1499">
          <cell r="CJ1499" t="str">
            <v>TV-630H4K_N</v>
          </cell>
          <cell r="CK1499">
            <v>1715450</v>
          </cell>
          <cell r="CL1499">
            <v>1231154.3999999999</v>
          </cell>
          <cell r="CM1499">
            <v>-28.231402838905254</v>
          </cell>
          <cell r="CN1499">
            <v>0</v>
          </cell>
          <cell r="CO1499">
            <v>0</v>
          </cell>
          <cell r="CP1499">
            <v>0</v>
          </cell>
          <cell r="CQ1499">
            <v>0</v>
          </cell>
          <cell r="CR1499">
            <v>0</v>
          </cell>
          <cell r="CS1499">
            <v>0</v>
          </cell>
          <cell r="CT1499">
            <v>0</v>
          </cell>
          <cell r="CU1499">
            <v>0</v>
          </cell>
          <cell r="CV1499">
            <v>0</v>
          </cell>
          <cell r="CW1499">
            <v>0</v>
          </cell>
          <cell r="CX1499" t="str">
            <v/>
          </cell>
          <cell r="CY1499" t="str">
            <v>https://ipmatika.kz/products/ptz-videokamery-dlya-konferentsiy/TV-630H4K/</v>
          </cell>
          <cell r="CZ1499" t="str">
            <v>NEW. Под заказ</v>
          </cell>
        </row>
        <row r="1500">
          <cell r="CJ1500" t="str">
            <v>TV-630XM</v>
          </cell>
          <cell r="CK1500">
            <v>990000</v>
          </cell>
          <cell r="CL1500">
            <v>777571.20000000007</v>
          </cell>
          <cell r="CM1500">
            <v>-21.457454545454539</v>
          </cell>
          <cell r="CN1500">
            <v>0</v>
          </cell>
          <cell r="CO1500">
            <v>0</v>
          </cell>
          <cell r="CP1500">
            <v>0</v>
          </cell>
          <cell r="CQ1500">
            <v>0</v>
          </cell>
          <cell r="CR1500">
            <v>0</v>
          </cell>
          <cell r="CS1500">
            <v>0</v>
          </cell>
          <cell r="CT1500">
            <v>0</v>
          </cell>
          <cell r="CU1500">
            <v>0</v>
          </cell>
          <cell r="CV1500">
            <v>1</v>
          </cell>
          <cell r="CW1500">
            <v>0</v>
          </cell>
          <cell r="CX1500" t="str">
            <v/>
          </cell>
          <cell r="CY1500" t="str">
            <v>https://ipmatika.kz/products/ptz-videokamery-dlya-konferentsiy/TV-630XM/</v>
          </cell>
          <cell r="CZ1500" t="str">
            <v>NEW</v>
          </cell>
        </row>
        <row r="1501">
          <cell r="CJ1501" t="str">
            <v>TV-630XM_N</v>
          </cell>
          <cell r="CK1501">
            <v>1173150</v>
          </cell>
          <cell r="CL1501">
            <v>858568.20000000007</v>
          </cell>
          <cell r="CM1501">
            <v>-26.815138729062781</v>
          </cell>
          <cell r="CN1501">
            <v>0</v>
          </cell>
          <cell r="CO1501">
            <v>0</v>
          </cell>
          <cell r="CP1501">
            <v>0</v>
          </cell>
          <cell r="CQ1501">
            <v>0</v>
          </cell>
          <cell r="CR1501">
            <v>0</v>
          </cell>
          <cell r="CS1501">
            <v>0</v>
          </cell>
          <cell r="CT1501">
            <v>0</v>
          </cell>
          <cell r="CU1501">
            <v>0</v>
          </cell>
          <cell r="CV1501">
            <v>0</v>
          </cell>
          <cell r="CW1501">
            <v>0</v>
          </cell>
          <cell r="CX1501" t="str">
            <v/>
          </cell>
          <cell r="CY1501" t="str">
            <v>https://ipmatika.kz/products/ptz-videokamery-dlya-konferentsiy/TV-630XM/</v>
          </cell>
          <cell r="CZ1501" t="str">
            <v>NEW</v>
          </cell>
        </row>
        <row r="1502">
          <cell r="CJ1502" t="str">
            <v>Аксессуары</v>
          </cell>
          <cell r="CK1502">
            <v>0</v>
          </cell>
          <cell r="CL1502">
            <v>0</v>
          </cell>
          <cell r="CM1502" t="str">
            <v/>
          </cell>
          <cell r="CN1502">
            <v>0</v>
          </cell>
          <cell r="CO1502">
            <v>0</v>
          </cell>
          <cell r="CP1502">
            <v>0</v>
          </cell>
          <cell r="CQ1502">
            <v>0</v>
          </cell>
          <cell r="CR1502">
            <v>0</v>
          </cell>
          <cell r="CS1502">
            <v>0</v>
          </cell>
          <cell r="CT1502">
            <v>0</v>
          </cell>
          <cell r="CU1502">
            <v>0</v>
          </cell>
          <cell r="CV1502">
            <v>0</v>
          </cell>
          <cell r="CW1502">
            <v>0</v>
          </cell>
          <cell r="CX1502" t="str">
            <v/>
          </cell>
          <cell r="CY1502" t="str">
            <v/>
          </cell>
          <cell r="CZ1502" t="str">
            <v/>
          </cell>
        </row>
        <row r="1503">
          <cell r="CJ1503" t="str">
            <v>T-B1.8</v>
          </cell>
          <cell r="CK1503">
            <v>2230</v>
          </cell>
          <cell r="CL1503">
            <v>1871.0307</v>
          </cell>
          <cell r="CM1503">
            <v>-16.097278026905826</v>
          </cell>
          <cell r="CN1503">
            <v>0</v>
          </cell>
          <cell r="CO1503">
            <v>0</v>
          </cell>
          <cell r="CP1503">
            <v>0</v>
          </cell>
          <cell r="CQ1503">
            <v>0</v>
          </cell>
          <cell r="CR1503">
            <v>0</v>
          </cell>
          <cell r="CS1503">
            <v>0</v>
          </cell>
          <cell r="CT1503">
            <v>0</v>
          </cell>
          <cell r="CU1503">
            <v>0</v>
          </cell>
          <cell r="CV1503">
            <v>0</v>
          </cell>
          <cell r="CW1503">
            <v>0</v>
          </cell>
          <cell r="CX1503" t="str">
            <v/>
          </cell>
          <cell r="CY1503" t="str">
            <v/>
          </cell>
          <cell r="CZ1503" t="str">
            <v/>
          </cell>
        </row>
        <row r="1504">
          <cell r="CJ1504" t="str">
            <v>T-F1.8</v>
          </cell>
          <cell r="CK1504">
            <v>3360</v>
          </cell>
          <cell r="CL1504">
            <v>2721.4991999999997</v>
          </cell>
          <cell r="CM1504">
            <v>-19.003</v>
          </cell>
          <cell r="CN1504">
            <v>0</v>
          </cell>
          <cell r="CO1504">
            <v>0</v>
          </cell>
          <cell r="CP1504">
            <v>0</v>
          </cell>
          <cell r="CQ1504">
            <v>0</v>
          </cell>
          <cell r="CR1504">
            <v>0</v>
          </cell>
          <cell r="CS1504">
            <v>0</v>
          </cell>
          <cell r="CT1504">
            <v>0</v>
          </cell>
          <cell r="CU1504">
            <v>0</v>
          </cell>
          <cell r="CV1504">
            <v>0</v>
          </cell>
          <cell r="CW1504">
            <v>0</v>
          </cell>
          <cell r="CX1504" t="str">
            <v/>
          </cell>
          <cell r="CY1504" t="str">
            <v/>
          </cell>
          <cell r="CZ1504" t="str">
            <v/>
          </cell>
        </row>
        <row r="1505">
          <cell r="CJ1505" t="str">
            <v>T-G1.8</v>
          </cell>
          <cell r="CK1505">
            <v>3910</v>
          </cell>
          <cell r="CL1505">
            <v>3094.0853999999995</v>
          </cell>
          <cell r="CM1505">
            <v>-20.867381074168819</v>
          </cell>
          <cell r="CN1505">
            <v>0</v>
          </cell>
          <cell r="CO1505">
            <v>0</v>
          </cell>
          <cell r="CP1505">
            <v>0</v>
          </cell>
          <cell r="CQ1505">
            <v>0</v>
          </cell>
          <cell r="CR1505">
            <v>0</v>
          </cell>
          <cell r="CS1505">
            <v>0</v>
          </cell>
          <cell r="CT1505">
            <v>0</v>
          </cell>
          <cell r="CU1505">
            <v>0</v>
          </cell>
          <cell r="CV1505">
            <v>0</v>
          </cell>
          <cell r="CW1505">
            <v>0</v>
          </cell>
          <cell r="CX1505" t="str">
            <v/>
          </cell>
          <cell r="CY1505" t="str">
            <v/>
          </cell>
          <cell r="CZ1505" t="str">
            <v/>
          </cell>
        </row>
        <row r="1506">
          <cell r="CJ1506" t="str">
            <v>Б/П 36В/2,5А</v>
          </cell>
          <cell r="CK1506">
            <v>49500</v>
          </cell>
          <cell r="CL1506" t="str">
            <v/>
          </cell>
          <cell r="CM1506" t="str">
            <v/>
          </cell>
          <cell r="CN1506">
            <v>0</v>
          </cell>
          <cell r="CO1506">
            <v>0</v>
          </cell>
          <cell r="CP1506">
            <v>0</v>
          </cell>
          <cell r="CQ1506">
            <v>0</v>
          </cell>
          <cell r="CR1506">
            <v>0</v>
          </cell>
          <cell r="CS1506">
            <v>0</v>
          </cell>
          <cell r="CT1506">
            <v>0</v>
          </cell>
          <cell r="CU1506">
            <v>0</v>
          </cell>
          <cell r="CV1506">
            <v>0</v>
          </cell>
          <cell r="CW1506">
            <v>0</v>
          </cell>
          <cell r="CX1506" t="str">
            <v/>
          </cell>
          <cell r="CY1506" t="str">
            <v/>
          </cell>
          <cell r="CZ1506" t="str">
            <v/>
          </cell>
        </row>
        <row r="1507">
          <cell r="CJ1507" t="str">
            <v>Б/П 36В/2А</v>
          </cell>
          <cell r="CK1507">
            <v>42470</v>
          </cell>
          <cell r="CL1507" t="str">
            <v/>
          </cell>
          <cell r="CM1507" t="str">
            <v/>
          </cell>
          <cell r="CN1507">
            <v>0</v>
          </cell>
          <cell r="CO1507">
            <v>0</v>
          </cell>
          <cell r="CP1507">
            <v>0</v>
          </cell>
          <cell r="CQ1507">
            <v>0</v>
          </cell>
          <cell r="CR1507">
            <v>0</v>
          </cell>
          <cell r="CS1507">
            <v>0</v>
          </cell>
          <cell r="CT1507">
            <v>0</v>
          </cell>
          <cell r="CU1507">
            <v>24</v>
          </cell>
          <cell r="CV1507">
            <v>0</v>
          </cell>
          <cell r="CW1507">
            <v>0</v>
          </cell>
          <cell r="CX1507" t="str">
            <v/>
          </cell>
          <cell r="CY1507" t="str">
            <v>https://ipmatika.kz/products/tsifrovaya-konferents-sistema-serii-ts-02/%C1%CF-36%C2%2C2%C0/</v>
          </cell>
          <cell r="CZ1507" t="str">
            <v/>
          </cell>
        </row>
        <row r="1508">
          <cell r="CJ1508" t="str">
            <v>Беспроводная конференц-система серии TS-W100</v>
          </cell>
          <cell r="CK1508" t="str">
            <v/>
          </cell>
          <cell r="CL1508" t="str">
            <v/>
          </cell>
          <cell r="CM1508" t="str">
            <v/>
          </cell>
          <cell r="CN1508">
            <v>0</v>
          </cell>
          <cell r="CO1508">
            <v>0</v>
          </cell>
          <cell r="CP1508">
            <v>0</v>
          </cell>
          <cell r="CQ1508">
            <v>0</v>
          </cell>
          <cell r="CR1508">
            <v>0</v>
          </cell>
          <cell r="CS1508">
            <v>0</v>
          </cell>
          <cell r="CT1508">
            <v>0</v>
          </cell>
          <cell r="CU1508">
            <v>0</v>
          </cell>
          <cell r="CV1508">
            <v>0</v>
          </cell>
          <cell r="CW1508">
            <v>0</v>
          </cell>
          <cell r="CX1508" t="str">
            <v/>
          </cell>
          <cell r="CY1508" t="str">
            <v/>
          </cell>
          <cell r="CZ1508" t="str">
            <v/>
          </cell>
        </row>
        <row r="1509">
          <cell r="CJ1509" t="str">
            <v>TS-0210</v>
          </cell>
          <cell r="CK1509">
            <v>994100</v>
          </cell>
          <cell r="CL1509">
            <v>514987.02569999994</v>
          </cell>
          <cell r="CM1509">
            <v>-48.195651775475312</v>
          </cell>
          <cell r="CN1509">
            <v>0</v>
          </cell>
          <cell r="CO1509">
            <v>0</v>
          </cell>
          <cell r="CP1509">
            <v>0</v>
          </cell>
          <cell r="CQ1509">
            <v>0</v>
          </cell>
          <cell r="CR1509">
            <v>0</v>
          </cell>
          <cell r="CS1509">
            <v>0</v>
          </cell>
          <cell r="CT1509">
            <v>0</v>
          </cell>
          <cell r="CU1509">
            <v>0</v>
          </cell>
          <cell r="CV1509">
            <v>0</v>
          </cell>
          <cell r="CW1509">
            <v>0</v>
          </cell>
          <cell r="CX1509" t="str">
            <v>http://ipmatika.ru/upload/iblock/a89/TS-0210_foto.png</v>
          </cell>
          <cell r="CY1509" t="str">
            <v>https://ipmatika.kz/products/tsifrovaya-konferents-sistema-serii-ts-w100/TS-0210/</v>
          </cell>
          <cell r="CZ1509" t="str">
            <v>EOL</v>
          </cell>
        </row>
        <row r="1510">
          <cell r="CJ1510" t="str">
            <v>TS-0212</v>
          </cell>
          <cell r="CK1510">
            <v>1020930</v>
          </cell>
          <cell r="CL1510">
            <v>503404.4547</v>
          </cell>
          <cell r="CM1510">
            <v>-50.691579765507917</v>
          </cell>
          <cell r="CN1510">
            <v>0</v>
          </cell>
          <cell r="CO1510">
            <v>0</v>
          </cell>
          <cell r="CP1510">
            <v>0</v>
          </cell>
          <cell r="CQ1510">
            <v>0</v>
          </cell>
          <cell r="CR1510">
            <v>0</v>
          </cell>
          <cell r="CS1510">
            <v>0</v>
          </cell>
          <cell r="CT1510">
            <v>0</v>
          </cell>
          <cell r="CU1510">
            <v>1</v>
          </cell>
          <cell r="CV1510">
            <v>1</v>
          </cell>
          <cell r="CW1510">
            <v>0</v>
          </cell>
          <cell r="CX1510" t="str">
            <v>http://ipmatika.ru/upload/iblock/927/TS-0212.jpg</v>
          </cell>
          <cell r="CY1510" t="str">
            <v>https://ipmatika.kz/products/tsifrovaya-konferents-sistema-serii-ts-w100/TS-0212/</v>
          </cell>
          <cell r="CZ1510" t="str">
            <v>EOL</v>
          </cell>
        </row>
        <row r="1511">
          <cell r="CJ1511" t="str">
            <v>TS-0212A</v>
          </cell>
          <cell r="CK1511">
            <v>1020930</v>
          </cell>
          <cell r="CL1511">
            <v>503404.4547</v>
          </cell>
          <cell r="CM1511">
            <v>-50.691579765507917</v>
          </cell>
          <cell r="CN1511">
            <v>0</v>
          </cell>
          <cell r="CO1511">
            <v>0</v>
          </cell>
          <cell r="CP1511">
            <v>0</v>
          </cell>
          <cell r="CQ1511">
            <v>0</v>
          </cell>
          <cell r="CR1511">
            <v>0</v>
          </cell>
          <cell r="CS1511">
            <v>0</v>
          </cell>
          <cell r="CT1511">
            <v>0</v>
          </cell>
          <cell r="CU1511">
            <v>3</v>
          </cell>
          <cell r="CV1511">
            <v>4</v>
          </cell>
          <cell r="CW1511">
            <v>0</v>
          </cell>
          <cell r="CX1511" t="str">
            <v>http://ipmatika.ru/upload/iblock/35e/TS-0212.png</v>
          </cell>
          <cell r="CY1511" t="str">
            <v>https://ipmatika.kz/products/tsifrovaya-konferents-sistema-serii-ts-w100/TS-0212A/</v>
          </cell>
          <cell r="CZ1511" t="str">
            <v>EOL</v>
          </cell>
        </row>
        <row r="1512">
          <cell r="CJ1512" t="str">
            <v>TS-0303</v>
          </cell>
          <cell r="CK1512">
            <v>457600</v>
          </cell>
          <cell r="CL1512">
            <v>364413.60269999993</v>
          </cell>
          <cell r="CM1512">
            <v>-20.364160249125888</v>
          </cell>
          <cell r="CN1512">
            <v>0</v>
          </cell>
          <cell r="CO1512">
            <v>0</v>
          </cell>
          <cell r="CP1512">
            <v>0</v>
          </cell>
          <cell r="CQ1512">
            <v>0</v>
          </cell>
          <cell r="CR1512">
            <v>0</v>
          </cell>
          <cell r="CS1512">
            <v>0</v>
          </cell>
          <cell r="CT1512">
            <v>0</v>
          </cell>
          <cell r="CU1512">
            <v>1</v>
          </cell>
          <cell r="CV1512">
            <v>0</v>
          </cell>
          <cell r="CW1512">
            <v>0</v>
          </cell>
          <cell r="CX1512" t="str">
            <v>http://ipmatika.ru/upload/iblock/5b6/TS-0303.jpg</v>
          </cell>
          <cell r="CY1512" t="str">
            <v>https://ipmatika.kz/products/tsifrovaya-konferents-sistema-serii-ts-w100/TS-0303/</v>
          </cell>
          <cell r="CZ1512" t="str">
            <v>EOL</v>
          </cell>
        </row>
        <row r="1513">
          <cell r="CJ1513" t="str">
            <v>TS-0303A</v>
          </cell>
          <cell r="CK1513">
            <v>457600</v>
          </cell>
          <cell r="CL1513">
            <v>364413.60269999993</v>
          </cell>
          <cell r="CM1513">
            <v>-20.364160249125888</v>
          </cell>
          <cell r="CN1513">
            <v>0</v>
          </cell>
          <cell r="CO1513">
            <v>0</v>
          </cell>
          <cell r="CP1513">
            <v>0</v>
          </cell>
          <cell r="CQ1513">
            <v>0</v>
          </cell>
          <cell r="CR1513">
            <v>0</v>
          </cell>
          <cell r="CS1513">
            <v>0</v>
          </cell>
          <cell r="CT1513">
            <v>0</v>
          </cell>
          <cell r="CU1513">
            <v>1</v>
          </cell>
          <cell r="CV1513">
            <v>0</v>
          </cell>
          <cell r="CW1513">
            <v>0</v>
          </cell>
          <cell r="CX1513" t="str">
            <v>http://ipmatika.ru/upload/iblock/8f8/TS-0303A.jpg</v>
          </cell>
          <cell r="CY1513" t="str">
            <v>https://ipmatika.kz/products/tsifrovaya-konferents-sistema-serii-ts-w100/TS-0303A/</v>
          </cell>
          <cell r="CZ1513" t="str">
            <v>EOL</v>
          </cell>
        </row>
        <row r="1514">
          <cell r="CJ1514" t="str">
            <v>TS-0303B</v>
          </cell>
          <cell r="CK1514">
            <v>704090</v>
          </cell>
          <cell r="CL1514">
            <v>364413.60269999993</v>
          </cell>
          <cell r="CM1514">
            <v>-48.243320782854468</v>
          </cell>
          <cell r="CN1514">
            <v>0</v>
          </cell>
          <cell r="CO1514">
            <v>0</v>
          </cell>
          <cell r="CP1514">
            <v>0</v>
          </cell>
          <cell r="CQ1514">
            <v>0</v>
          </cell>
          <cell r="CR1514">
            <v>0</v>
          </cell>
          <cell r="CS1514">
            <v>0</v>
          </cell>
          <cell r="CT1514">
            <v>0</v>
          </cell>
          <cell r="CU1514">
            <v>2</v>
          </cell>
          <cell r="CV1514">
            <v>0</v>
          </cell>
          <cell r="CW1514">
            <v>0</v>
          </cell>
          <cell r="CX1514" t="str">
            <v>http://ipmatika.ru/upload/iblock/f9f/TS-0303B_2.png</v>
          </cell>
          <cell r="CY1514" t="str">
            <v>https://ipmatika.kz/products/tsifrovaya-konferents-sistema-serii-ts-w100/TS-0303B/</v>
          </cell>
          <cell r="CZ1514" t="str">
            <v>EOL</v>
          </cell>
        </row>
        <row r="1515">
          <cell r="CJ1515" t="str">
            <v>TS-0303BA</v>
          </cell>
          <cell r="CK1515">
            <v>704090</v>
          </cell>
          <cell r="CL1515">
            <v>364413.60269999993</v>
          </cell>
          <cell r="CM1515">
            <v>-48.243320782854468</v>
          </cell>
          <cell r="CN1515">
            <v>0</v>
          </cell>
          <cell r="CO1515">
            <v>0</v>
          </cell>
          <cell r="CP1515">
            <v>0</v>
          </cell>
          <cell r="CQ1515">
            <v>0</v>
          </cell>
          <cell r="CR1515">
            <v>0</v>
          </cell>
          <cell r="CS1515">
            <v>0</v>
          </cell>
          <cell r="CT1515">
            <v>0</v>
          </cell>
          <cell r="CU1515">
            <v>9</v>
          </cell>
          <cell r="CV1515">
            <v>0</v>
          </cell>
          <cell r="CW1515">
            <v>0</v>
          </cell>
          <cell r="CX1515" t="str">
            <v>http://ipmatika.ru/upload/iblock/70d/TS-0303BA_2.png</v>
          </cell>
          <cell r="CY1515" t="str">
            <v>https://ipmatika.kz/products/tsifrovaya-konferents-sistema-serii-ts-w100/TS-0303BA/</v>
          </cell>
          <cell r="CZ1515" t="str">
            <v>EOL</v>
          </cell>
        </row>
        <row r="1516">
          <cell r="CJ1516" t="str">
            <v>TS-W100</v>
          </cell>
          <cell r="CK1516">
            <v>1314500</v>
          </cell>
          <cell r="CL1516">
            <v>782100</v>
          </cell>
          <cell r="CM1516">
            <v>-40.502092050209207</v>
          </cell>
          <cell r="CN1516">
            <v>1</v>
          </cell>
          <cell r="CO1516">
            <v>0</v>
          </cell>
          <cell r="CP1516">
            <v>0</v>
          </cell>
          <cell r="CQ1516">
            <v>0</v>
          </cell>
          <cell r="CR1516">
            <v>0</v>
          </cell>
          <cell r="CS1516">
            <v>0</v>
          </cell>
          <cell r="CT1516">
            <v>0</v>
          </cell>
          <cell r="CU1516">
            <v>1</v>
          </cell>
          <cell r="CV1516">
            <v>1</v>
          </cell>
          <cell r="CW1516">
            <v>0</v>
          </cell>
          <cell r="CX1516" t="str">
            <v>http://ipmatika.ru/upload/iblock/9ff/TS-W100_paint.png</v>
          </cell>
          <cell r="CY1516" t="str">
            <v>https://ipmatika.kz/products/tsifrovaya-konferents-sistema-serii-ts-w100/TS-W100/</v>
          </cell>
          <cell r="CZ1516" t="str">
            <v>EOL</v>
          </cell>
        </row>
        <row r="1517">
          <cell r="CJ1517" t="str">
            <v>TS-W100MD</v>
          </cell>
          <cell r="CK1517">
            <v>1548800</v>
          </cell>
          <cell r="CL1517">
            <v>867900</v>
          </cell>
          <cell r="CM1517">
            <v>-43.96306818181818</v>
          </cell>
          <cell r="CN1517">
            <v>0</v>
          </cell>
          <cell r="CO1517">
            <v>0</v>
          </cell>
          <cell r="CP1517">
            <v>0</v>
          </cell>
          <cell r="CQ1517">
            <v>0</v>
          </cell>
          <cell r="CR1517">
            <v>0</v>
          </cell>
          <cell r="CS1517">
            <v>0</v>
          </cell>
          <cell r="CT1517">
            <v>0</v>
          </cell>
          <cell r="CU1517">
            <v>6</v>
          </cell>
          <cell r="CV1517">
            <v>0</v>
          </cell>
          <cell r="CW1517">
            <v>0</v>
          </cell>
          <cell r="CX1517" t="str">
            <v>http://ipmatika.ru/upload/iblock/830/TS-W100MD.jpg</v>
          </cell>
          <cell r="CY1517" t="str">
            <v>https://ipmatika.kz/products/tsifrovaya-konferents-sistema-serii-ts-w100/TS-W100MD/</v>
          </cell>
          <cell r="CZ1517" t="str">
            <v>EOL</v>
          </cell>
        </row>
        <row r="1518">
          <cell r="CJ1518" t="str">
            <v>TS-W100MS</v>
          </cell>
          <cell r="CK1518">
            <v>704090</v>
          </cell>
          <cell r="CL1518">
            <v>457391</v>
          </cell>
          <cell r="CM1518">
            <v>-35.037992302120472</v>
          </cell>
          <cell r="CN1518">
            <v>0</v>
          </cell>
          <cell r="CO1518">
            <v>0</v>
          </cell>
          <cell r="CP1518">
            <v>0</v>
          </cell>
          <cell r="CQ1518">
            <v>0</v>
          </cell>
          <cell r="CR1518">
            <v>0</v>
          </cell>
          <cell r="CS1518">
            <v>0</v>
          </cell>
          <cell r="CT1518">
            <v>0</v>
          </cell>
          <cell r="CU1518">
            <v>0</v>
          </cell>
          <cell r="CV1518">
            <v>0</v>
          </cell>
          <cell r="CW1518">
            <v>0</v>
          </cell>
          <cell r="CX1518" t="str">
            <v>http://ipmatika.ru/upload/iblock/a85/TS-W100MS.jpg</v>
          </cell>
          <cell r="CY1518" t="str">
            <v>https://ipmatika.kz/products/tsifrovaya-konferents-sistema-serii-ts-w100/TS-W100MS/</v>
          </cell>
          <cell r="CZ1518" t="str">
            <v>EOL</v>
          </cell>
        </row>
        <row r="1519">
          <cell r="CJ1519" t="str">
            <v>TS-W101</v>
          </cell>
          <cell r="CK1519">
            <v>544500</v>
          </cell>
          <cell r="CL1519">
            <v>347088.34439999994</v>
          </cell>
          <cell r="CM1519">
            <v>-36.255584132231412</v>
          </cell>
          <cell r="CN1519">
            <v>0</v>
          </cell>
          <cell r="CO1519">
            <v>0</v>
          </cell>
          <cell r="CP1519">
            <v>0</v>
          </cell>
          <cell r="CQ1519">
            <v>0</v>
          </cell>
          <cell r="CR1519">
            <v>0</v>
          </cell>
          <cell r="CS1519">
            <v>0</v>
          </cell>
          <cell r="CT1519">
            <v>0</v>
          </cell>
          <cell r="CU1519">
            <v>0</v>
          </cell>
          <cell r="CV1519">
            <v>0</v>
          </cell>
          <cell r="CW1519">
            <v>0</v>
          </cell>
          <cell r="CX1519" t="str">
            <v>http://ipmatika.ru/upload/iblock/336/TS-W101.jpg</v>
          </cell>
          <cell r="CY1519" t="str">
            <v>https://ipmatika.kz/products/tsifrovaya-konferents-sistema-serii-ts-w100/TS-W101/</v>
          </cell>
          <cell r="CZ1519" t="str">
            <v>EOL</v>
          </cell>
        </row>
        <row r="1520">
          <cell r="CJ1520" t="str">
            <v>TS-W101A</v>
          </cell>
          <cell r="CK1520">
            <v>670560</v>
          </cell>
          <cell r="CL1520">
            <v>347088.34439999994</v>
          </cell>
          <cell r="CM1520">
            <v>-48.239032390837515</v>
          </cell>
          <cell r="CN1520">
            <v>0</v>
          </cell>
          <cell r="CO1520">
            <v>0</v>
          </cell>
          <cell r="CP1520">
            <v>0</v>
          </cell>
          <cell r="CQ1520">
            <v>0</v>
          </cell>
          <cell r="CR1520">
            <v>0</v>
          </cell>
          <cell r="CS1520">
            <v>0</v>
          </cell>
          <cell r="CT1520">
            <v>0</v>
          </cell>
          <cell r="CU1520">
            <v>5</v>
          </cell>
          <cell r="CV1520">
            <v>0</v>
          </cell>
          <cell r="CW1520">
            <v>0</v>
          </cell>
          <cell r="CX1520" t="str">
            <v>http://ipmatika.ru/upload/iblock/470/vcag3eqgy5iu2gjpbla7h4d7uhsnxvaq/TS-W101A_01.jpg</v>
          </cell>
          <cell r="CY1520" t="str">
            <v>https://ipmatika.kz/products/tsifrovaya-konferents-sistema-serii-ts-w100/ITC%20TS-W101A/</v>
          </cell>
          <cell r="CZ1520" t="str">
            <v>EOL</v>
          </cell>
        </row>
        <row r="1521">
          <cell r="CJ1521" t="str">
            <v>TS-W102</v>
          </cell>
          <cell r="CK1521">
            <v>364650</v>
          </cell>
          <cell r="CL1521">
            <v>218350</v>
          </cell>
          <cell r="CM1521">
            <v>-40.120663650075414</v>
          </cell>
          <cell r="CN1521">
            <v>0</v>
          </cell>
          <cell r="CO1521">
            <v>0</v>
          </cell>
          <cell r="CP1521">
            <v>0</v>
          </cell>
          <cell r="CQ1521">
            <v>0</v>
          </cell>
          <cell r="CR1521">
            <v>0</v>
          </cell>
          <cell r="CS1521">
            <v>0</v>
          </cell>
          <cell r="CT1521">
            <v>0</v>
          </cell>
          <cell r="CU1521">
            <v>5</v>
          </cell>
          <cell r="CV1521">
            <v>0</v>
          </cell>
          <cell r="CW1521">
            <v>0</v>
          </cell>
          <cell r="CX1521" t="str">
            <v>http://ipmatika.ru/upload/iblock/0c2/TS-W102%281%29.png</v>
          </cell>
          <cell r="CY1521" t="str">
            <v>https://ipmatika.kz/products/tsifrovaya-konferents-sistema-serii-ts-w100/TS-W102/</v>
          </cell>
          <cell r="CZ1521" t="str">
            <v>EOL</v>
          </cell>
        </row>
        <row r="1522">
          <cell r="CJ1522" t="str">
            <v>TS-W102A</v>
          </cell>
          <cell r="CK1522">
            <v>491740</v>
          </cell>
          <cell r="CL1522">
            <v>221650</v>
          </cell>
          <cell r="CM1522">
            <v>-54.925367063895557</v>
          </cell>
          <cell r="CN1522">
            <v>1</v>
          </cell>
          <cell r="CO1522">
            <v>0</v>
          </cell>
          <cell r="CP1522">
            <v>0</v>
          </cell>
          <cell r="CQ1522">
            <v>0</v>
          </cell>
          <cell r="CR1522">
            <v>0</v>
          </cell>
          <cell r="CS1522">
            <v>0</v>
          </cell>
          <cell r="CT1522">
            <v>0</v>
          </cell>
          <cell r="CU1522">
            <v>13</v>
          </cell>
          <cell r="CV1522">
            <v>1</v>
          </cell>
          <cell r="CW1522">
            <v>0</v>
          </cell>
          <cell r="CX1522" t="str">
            <v>http://ipmatika.ru/upload/iblock/2f2/TS-W102A%281%29.png</v>
          </cell>
          <cell r="CY1522" t="str">
            <v>https://ipmatika.kz/products/tsifrovaya-konferents-sistema-serii-ts-w100/TS-W102A/</v>
          </cell>
          <cell r="CZ1522" t="str">
            <v>EOL</v>
          </cell>
        </row>
        <row r="1523">
          <cell r="CJ1523" t="str">
            <v>TS-W103</v>
          </cell>
          <cell r="CK1523">
            <v>499950</v>
          </cell>
          <cell r="CL1523">
            <v>266407.23269999999</v>
          </cell>
          <cell r="CM1523">
            <v>-46.71322478247825</v>
          </cell>
          <cell r="CN1523">
            <v>0</v>
          </cell>
          <cell r="CO1523">
            <v>0</v>
          </cell>
          <cell r="CP1523">
            <v>0</v>
          </cell>
          <cell r="CQ1523">
            <v>0</v>
          </cell>
          <cell r="CR1523">
            <v>0</v>
          </cell>
          <cell r="CS1523">
            <v>0</v>
          </cell>
          <cell r="CT1523">
            <v>0</v>
          </cell>
          <cell r="CU1523">
            <v>0</v>
          </cell>
          <cell r="CV1523">
            <v>0</v>
          </cell>
          <cell r="CW1523">
            <v>0</v>
          </cell>
          <cell r="CX1523" t="str">
            <v>http://ipmatika.ru/upload/iblock/dc4/TS-W103.png</v>
          </cell>
          <cell r="CY1523" t="str">
            <v>https://ipmatika.kz/products/tsifrovaya-konferents-sistema-serii-ts-w100/TS-W103/</v>
          </cell>
          <cell r="CZ1523" t="str">
            <v>EOL</v>
          </cell>
        </row>
        <row r="1524">
          <cell r="CJ1524" t="str">
            <v>TS-W103A</v>
          </cell>
          <cell r="CK1524">
            <v>499950</v>
          </cell>
          <cell r="CL1524">
            <v>266407.23269999999</v>
          </cell>
          <cell r="CM1524">
            <v>-46.71322478247825</v>
          </cell>
          <cell r="CN1524">
            <v>0</v>
          </cell>
          <cell r="CO1524">
            <v>0</v>
          </cell>
          <cell r="CP1524">
            <v>0</v>
          </cell>
          <cell r="CQ1524">
            <v>0</v>
          </cell>
          <cell r="CR1524">
            <v>0</v>
          </cell>
          <cell r="CS1524">
            <v>0</v>
          </cell>
          <cell r="CT1524">
            <v>0</v>
          </cell>
          <cell r="CU1524">
            <v>1</v>
          </cell>
          <cell r="CV1524">
            <v>4</v>
          </cell>
          <cell r="CW1524">
            <v>0</v>
          </cell>
          <cell r="CX1524" t="str">
            <v>http://ipmatika.ru/upload/iblock/43c/TS-W103.png</v>
          </cell>
          <cell r="CY1524" t="str">
            <v>https://ipmatika.kz/products/tsifrovaya-konferents-sistema-serii-ts-w100/ITC%20TS-W103A/</v>
          </cell>
          <cell r="CZ1524" t="str">
            <v>EOL</v>
          </cell>
        </row>
        <row r="1525">
          <cell r="CJ1525" t="str">
            <v>Видеокоммутация и управление</v>
          </cell>
          <cell r="CK1525" t="str">
            <v/>
          </cell>
          <cell r="CL1525" t="str">
            <v/>
          </cell>
          <cell r="CM1525" t="str">
            <v/>
          </cell>
          <cell r="CN1525">
            <v>0</v>
          </cell>
          <cell r="CO1525">
            <v>0</v>
          </cell>
          <cell r="CP1525">
            <v>0</v>
          </cell>
          <cell r="CQ1525">
            <v>0</v>
          </cell>
          <cell r="CR1525">
            <v>0</v>
          </cell>
          <cell r="CS1525">
            <v>0</v>
          </cell>
          <cell r="CT1525">
            <v>0</v>
          </cell>
          <cell r="CU1525">
            <v>0</v>
          </cell>
          <cell r="CV1525">
            <v>0</v>
          </cell>
          <cell r="CW1525">
            <v>0</v>
          </cell>
          <cell r="CX1525" t="str">
            <v/>
          </cell>
          <cell r="CY1525" t="str">
            <v/>
          </cell>
          <cell r="CZ1525" t="str">
            <v/>
          </cell>
        </row>
        <row r="1526">
          <cell r="CJ1526" t="str">
            <v>TR-0722</v>
          </cell>
          <cell r="CK1526">
            <v>367690</v>
          </cell>
          <cell r="CL1526">
            <v>301244.04240000003</v>
          </cell>
          <cell r="CM1526">
            <v>-18.071189752236933</v>
          </cell>
          <cell r="CN1526">
            <v>0</v>
          </cell>
          <cell r="CO1526">
            <v>0</v>
          </cell>
          <cell r="CP1526">
            <v>0</v>
          </cell>
          <cell r="CQ1526">
            <v>0</v>
          </cell>
          <cell r="CR1526">
            <v>0</v>
          </cell>
          <cell r="CS1526">
            <v>0</v>
          </cell>
          <cell r="CT1526">
            <v>0</v>
          </cell>
          <cell r="CU1526">
            <v>1</v>
          </cell>
          <cell r="CV1526">
            <v>0</v>
          </cell>
          <cell r="CW1526">
            <v>0</v>
          </cell>
          <cell r="CX1526" t="str">
            <v/>
          </cell>
          <cell r="CY1526" t="str">
            <v>https://ipmatika.kz/products/udliniteli-i-razvetviteli-hdmi/TS-9108HS/</v>
          </cell>
          <cell r="CZ1526" t="str">
            <v/>
          </cell>
        </row>
        <row r="1527">
          <cell r="CJ1527" t="str">
            <v>TS-9100N</v>
          </cell>
          <cell r="CK1527">
            <v>1854050</v>
          </cell>
          <cell r="CL1527">
            <v>1503700</v>
          </cell>
          <cell r="CM1527">
            <v>-18.896469890240283</v>
          </cell>
          <cell r="CN1527">
            <v>0</v>
          </cell>
          <cell r="CO1527">
            <v>0</v>
          </cell>
          <cell r="CP1527">
            <v>0</v>
          </cell>
          <cell r="CQ1527">
            <v>0</v>
          </cell>
          <cell r="CR1527">
            <v>0</v>
          </cell>
          <cell r="CS1527">
            <v>0</v>
          </cell>
          <cell r="CT1527">
            <v>0</v>
          </cell>
          <cell r="CU1527">
            <v>0</v>
          </cell>
          <cell r="CV1527">
            <v>0</v>
          </cell>
          <cell r="CW1527">
            <v>0</v>
          </cell>
          <cell r="CX1527" t="str">
            <v>http://ipmatika.ru/upload/iblock/8b4/TS-9100N.jpg</v>
          </cell>
          <cell r="CY1527" t="str">
            <v>https://ipmatika.kz/products/sistemy-upravleniya-multimedia/TS-9100N/</v>
          </cell>
          <cell r="CZ1527" t="str">
            <v/>
          </cell>
        </row>
        <row r="1528">
          <cell r="CJ1528" t="str">
            <v>TS-9101</v>
          </cell>
          <cell r="CK1528">
            <v>310200</v>
          </cell>
          <cell r="CL1528">
            <v>217250</v>
          </cell>
          <cell r="CM1528">
            <v>-29.964539007092199</v>
          </cell>
          <cell r="CN1528">
            <v>0</v>
          </cell>
          <cell r="CO1528">
            <v>0</v>
          </cell>
          <cell r="CP1528">
            <v>0</v>
          </cell>
          <cell r="CQ1528">
            <v>0</v>
          </cell>
          <cell r="CR1528">
            <v>0</v>
          </cell>
          <cell r="CS1528">
            <v>0</v>
          </cell>
          <cell r="CT1528">
            <v>0</v>
          </cell>
          <cell r="CU1528">
            <v>1</v>
          </cell>
          <cell r="CV1528">
            <v>0</v>
          </cell>
          <cell r="CW1528">
            <v>0</v>
          </cell>
          <cell r="CX1528" t="str">
            <v>http://ipmatika.ru/upload/iblock/e19/TS-9101.jpg</v>
          </cell>
          <cell r="CY1528" t="str">
            <v>https://ipmatika.kz/products/sistemy-upravleniya-multimedia/TS-9101/</v>
          </cell>
          <cell r="CZ1528" t="str">
            <v/>
          </cell>
        </row>
        <row r="1529">
          <cell r="CJ1529" t="str">
            <v>TS-9104UHM</v>
          </cell>
          <cell r="CK1529">
            <v>707440</v>
          </cell>
          <cell r="CL1529">
            <v>579104.25089999998</v>
          </cell>
          <cell r="CM1529">
            <v>-18.14086694277961</v>
          </cell>
          <cell r="CN1529">
            <v>0</v>
          </cell>
          <cell r="CO1529">
            <v>0</v>
          </cell>
          <cell r="CP1529">
            <v>0</v>
          </cell>
          <cell r="CQ1529">
            <v>0</v>
          </cell>
          <cell r="CR1529">
            <v>0</v>
          </cell>
          <cell r="CS1529">
            <v>0</v>
          </cell>
          <cell r="CT1529">
            <v>0</v>
          </cell>
          <cell r="CU1529">
            <v>0</v>
          </cell>
          <cell r="CV1529">
            <v>0</v>
          </cell>
          <cell r="CW1529">
            <v>0</v>
          </cell>
          <cell r="CX1529" t="str">
            <v>http://ipmatika.ru/upload/iblock/964/TS-9104UHM.png</v>
          </cell>
          <cell r="CY1529" t="str">
            <v>https://ipmatika.kz/products/video-kommutatory/TS-9104UHM/</v>
          </cell>
          <cell r="CZ1529" t="str">
            <v>EOL</v>
          </cell>
        </row>
        <row r="1530">
          <cell r="CJ1530" t="str">
            <v>TS-9111UHT</v>
          </cell>
          <cell r="CK1530">
            <v>1113750</v>
          </cell>
          <cell r="CL1530">
            <v>668250</v>
          </cell>
          <cell r="CM1530">
            <v>-40</v>
          </cell>
          <cell r="CN1530">
            <v>0</v>
          </cell>
          <cell r="CO1530">
            <v>0</v>
          </cell>
          <cell r="CP1530">
            <v>0</v>
          </cell>
          <cell r="CQ1530">
            <v>0</v>
          </cell>
          <cell r="CR1530">
            <v>0</v>
          </cell>
          <cell r="CS1530">
            <v>0</v>
          </cell>
          <cell r="CT1530">
            <v>0</v>
          </cell>
          <cell r="CU1530">
            <v>0</v>
          </cell>
          <cell r="CV1530">
            <v>0</v>
          </cell>
          <cell r="CW1530">
            <v>0</v>
          </cell>
          <cell r="CX1530" t="str">
            <v>http://ipmatika.ru/upload/iblock/648/TS-9111UHT.jpg</v>
          </cell>
          <cell r="CY1530" t="str">
            <v>https://ipmatika.kz/products/video-kommutatory/TS-9111UHT/</v>
          </cell>
          <cell r="CZ1530" t="str">
            <v/>
          </cell>
        </row>
        <row r="1531">
          <cell r="CJ1531" t="str">
            <v>TS-9232</v>
          </cell>
          <cell r="CK1531">
            <v>574200</v>
          </cell>
          <cell r="CL1531">
            <v>402050</v>
          </cell>
          <cell r="CM1531">
            <v>-29.980842911877389</v>
          </cell>
          <cell r="CN1531">
            <v>0</v>
          </cell>
          <cell r="CO1531">
            <v>0</v>
          </cell>
          <cell r="CP1531">
            <v>0</v>
          </cell>
          <cell r="CQ1531">
            <v>0</v>
          </cell>
          <cell r="CR1531">
            <v>0</v>
          </cell>
          <cell r="CS1531">
            <v>0</v>
          </cell>
          <cell r="CT1531">
            <v>0</v>
          </cell>
          <cell r="CU1531">
            <v>0</v>
          </cell>
          <cell r="CV1531">
            <v>0</v>
          </cell>
          <cell r="CW1531">
            <v>0</v>
          </cell>
          <cell r="CX1531" t="str">
            <v>http://ipmatika.ru/upload/iblock/5e2/TS-9232.jpg</v>
          </cell>
          <cell r="CY1531" t="str">
            <v>https://ipmatika.kz/products/sistemy-upravleniya-multimedia/TS-9232/</v>
          </cell>
          <cell r="CZ1531" t="str">
            <v/>
          </cell>
        </row>
        <row r="1532">
          <cell r="CJ1532" t="str">
            <v>TS-9404DI</v>
          </cell>
          <cell r="CK1532">
            <v>420220</v>
          </cell>
          <cell r="CL1532">
            <v>343662.17129999999</v>
          </cell>
          <cell r="CM1532">
            <v>-18.218511422588179</v>
          </cell>
          <cell r="CN1532">
            <v>0</v>
          </cell>
          <cell r="CO1532">
            <v>0</v>
          </cell>
          <cell r="CP1532">
            <v>0</v>
          </cell>
          <cell r="CQ1532">
            <v>0</v>
          </cell>
          <cell r="CR1532">
            <v>0</v>
          </cell>
          <cell r="CS1532">
            <v>0</v>
          </cell>
          <cell r="CT1532">
            <v>0</v>
          </cell>
          <cell r="CU1532">
            <v>0</v>
          </cell>
          <cell r="CV1532">
            <v>0</v>
          </cell>
          <cell r="CW1532">
            <v>0</v>
          </cell>
          <cell r="CX1532" t="str">
            <v>http://ipmatika.ru/upload/iblock/6a4/TS-9404DI.jpg</v>
          </cell>
          <cell r="CY1532" t="str">
            <v>https://ipmatika.kz/products/modulnye-matrichnye-kommutatory/TS-9404DI/</v>
          </cell>
          <cell r="CZ1532" t="str">
            <v/>
          </cell>
        </row>
        <row r="1533">
          <cell r="CJ1533" t="str">
            <v>TS-9404DO</v>
          </cell>
          <cell r="CK1533">
            <v>588500</v>
          </cell>
          <cell r="CL1533">
            <v>353100</v>
          </cell>
          <cell r="CM1533">
            <v>-40</v>
          </cell>
          <cell r="CN1533">
            <v>0</v>
          </cell>
          <cell r="CO1533">
            <v>0</v>
          </cell>
          <cell r="CP1533">
            <v>0</v>
          </cell>
          <cell r="CQ1533">
            <v>0</v>
          </cell>
          <cell r="CR1533">
            <v>0</v>
          </cell>
          <cell r="CS1533">
            <v>0</v>
          </cell>
          <cell r="CT1533">
            <v>0</v>
          </cell>
          <cell r="CU1533">
            <v>0</v>
          </cell>
          <cell r="CV1533">
            <v>0</v>
          </cell>
          <cell r="CW1533">
            <v>0</v>
          </cell>
          <cell r="CX1533" t="str">
            <v>http://ipmatika.ru/upload/iblock/ac1/TS-9404DO.jpg</v>
          </cell>
          <cell r="CY1533" t="str">
            <v>https://ipmatika.kz/products/modulnye-matrichnye-kommutatory/TS-9404DO/</v>
          </cell>
          <cell r="CZ1533" t="str">
            <v/>
          </cell>
        </row>
        <row r="1534">
          <cell r="CJ1534" t="str">
            <v>TS-9404HBI</v>
          </cell>
          <cell r="CK1534">
            <v>1046650</v>
          </cell>
          <cell r="CL1534">
            <v>829895.26199999987</v>
          </cell>
          <cell r="CM1534">
            <v>-20.709381168489955</v>
          </cell>
          <cell r="CN1534">
            <v>0</v>
          </cell>
          <cell r="CO1534">
            <v>0</v>
          </cell>
          <cell r="CP1534">
            <v>0</v>
          </cell>
          <cell r="CQ1534">
            <v>0</v>
          </cell>
          <cell r="CR1534">
            <v>0</v>
          </cell>
          <cell r="CS1534">
            <v>0</v>
          </cell>
          <cell r="CT1534">
            <v>0</v>
          </cell>
          <cell r="CU1534">
            <v>0</v>
          </cell>
          <cell r="CV1534">
            <v>0</v>
          </cell>
          <cell r="CW1534">
            <v>0</v>
          </cell>
          <cell r="CX1534" t="str">
            <v>http://ipmatika.ru/upload/iblock/517/TS-9404HBI.jpg</v>
          </cell>
          <cell r="CY1534" t="str">
            <v>https://ipmatika.kz/products/modulnye-matrichnye-kommutatory/TS-9404HBI/</v>
          </cell>
          <cell r="CZ1534" t="str">
            <v/>
          </cell>
        </row>
        <row r="1535">
          <cell r="CJ1535" t="str">
            <v>TS-9404HBO</v>
          </cell>
          <cell r="CK1535">
            <v>1046650</v>
          </cell>
          <cell r="CL1535">
            <v>829895.26199999987</v>
          </cell>
          <cell r="CM1535">
            <v>-20.709381168489955</v>
          </cell>
          <cell r="CN1535">
            <v>0</v>
          </cell>
          <cell r="CO1535">
            <v>0</v>
          </cell>
          <cell r="CP1535">
            <v>0</v>
          </cell>
          <cell r="CQ1535">
            <v>0</v>
          </cell>
          <cell r="CR1535">
            <v>0</v>
          </cell>
          <cell r="CS1535">
            <v>0</v>
          </cell>
          <cell r="CT1535">
            <v>0</v>
          </cell>
          <cell r="CU1535">
            <v>0</v>
          </cell>
          <cell r="CV1535">
            <v>0</v>
          </cell>
          <cell r="CW1535">
            <v>0</v>
          </cell>
          <cell r="CX1535" t="str">
            <v>http://ipmatika.ru/upload/iblock/c15/TS-9404HBO.jpg</v>
          </cell>
          <cell r="CY1535" t="str">
            <v>https://ipmatika.kz/products/modulnye-matrichnye-kommutatory/TS-9404HBO/</v>
          </cell>
          <cell r="CZ1535" t="str">
            <v/>
          </cell>
        </row>
        <row r="1536">
          <cell r="CJ1536" t="str">
            <v>TS-9404HI</v>
          </cell>
          <cell r="CK1536">
            <v>436700</v>
          </cell>
          <cell r="CL1536">
            <v>332630.3799</v>
          </cell>
          <cell r="CM1536">
            <v>-23.830918273414241</v>
          </cell>
          <cell r="CN1536">
            <v>0</v>
          </cell>
          <cell r="CO1536">
            <v>0</v>
          </cell>
          <cell r="CP1536">
            <v>0</v>
          </cell>
          <cell r="CQ1536">
            <v>0</v>
          </cell>
          <cell r="CR1536">
            <v>0</v>
          </cell>
          <cell r="CS1536">
            <v>0</v>
          </cell>
          <cell r="CT1536">
            <v>0</v>
          </cell>
          <cell r="CU1536">
            <v>0</v>
          </cell>
          <cell r="CV1536">
            <v>0</v>
          </cell>
          <cell r="CW1536">
            <v>0</v>
          </cell>
          <cell r="CX1536" t="str">
            <v>http://ipmatika.ru/upload/iblock/53e/TS-9404HI.jpg</v>
          </cell>
          <cell r="CY1536" t="str">
            <v>https://ipmatika.kz/products/modulnye-matrichnye-kommutatory/TS-9404HI/</v>
          </cell>
          <cell r="CZ1536" t="str">
            <v/>
          </cell>
        </row>
        <row r="1537">
          <cell r="CJ1537" t="str">
            <v>TS-9404HO</v>
          </cell>
          <cell r="CK1537">
            <v>457600</v>
          </cell>
          <cell r="CL1537">
            <v>343662.17129999999</v>
          </cell>
          <cell r="CM1537">
            <v>-24.89900102709791</v>
          </cell>
          <cell r="CN1537">
            <v>0</v>
          </cell>
          <cell r="CO1537">
            <v>0</v>
          </cell>
          <cell r="CP1537">
            <v>0</v>
          </cell>
          <cell r="CQ1537">
            <v>0</v>
          </cell>
          <cell r="CR1537">
            <v>0</v>
          </cell>
          <cell r="CS1537">
            <v>0</v>
          </cell>
          <cell r="CT1537">
            <v>0</v>
          </cell>
          <cell r="CU1537">
            <v>0</v>
          </cell>
          <cell r="CV1537">
            <v>0</v>
          </cell>
          <cell r="CW1537">
            <v>0</v>
          </cell>
          <cell r="CX1537" t="str">
            <v/>
          </cell>
          <cell r="CY1537" t="str">
            <v>https://ipmatika.kz/products/modulnye-matrichnye-kommutatory/TS-9404HO/</v>
          </cell>
          <cell r="CZ1537" t="str">
            <v/>
          </cell>
        </row>
        <row r="1538">
          <cell r="CJ1538" t="str">
            <v>TS-9404SI</v>
          </cell>
          <cell r="CK1538">
            <v>582450</v>
          </cell>
          <cell r="CL1538" t="str">
            <v/>
          </cell>
          <cell r="CM1538" t="str">
            <v/>
          </cell>
          <cell r="CN1538">
            <v>0</v>
          </cell>
          <cell r="CO1538">
            <v>0</v>
          </cell>
          <cell r="CP1538">
            <v>0</v>
          </cell>
          <cell r="CQ1538">
            <v>0</v>
          </cell>
          <cell r="CR1538">
            <v>0</v>
          </cell>
          <cell r="CS1538">
            <v>0</v>
          </cell>
          <cell r="CT1538">
            <v>0</v>
          </cell>
          <cell r="CU1538">
            <v>0</v>
          </cell>
          <cell r="CV1538">
            <v>0</v>
          </cell>
          <cell r="CW1538">
            <v>0</v>
          </cell>
          <cell r="CX1538" t="str">
            <v>http://ipmatika.ru/upload/iblock/19f/TS-9404SI.jpg</v>
          </cell>
          <cell r="CY1538" t="str">
            <v>https://ipmatika.kz/products/modulnye-matrichnye-kommutatory/TS-9404SI/</v>
          </cell>
          <cell r="CZ1538" t="str">
            <v/>
          </cell>
        </row>
        <row r="1539">
          <cell r="CJ1539" t="str">
            <v>TS-9404UHI</v>
          </cell>
          <cell r="CK1539">
            <v>222960</v>
          </cell>
          <cell r="CL1539">
            <v>182445.74249999996</v>
          </cell>
          <cell r="CM1539">
            <v>-18.171087863293877</v>
          </cell>
          <cell r="CN1539">
            <v>0</v>
          </cell>
          <cell r="CO1539">
            <v>0</v>
          </cell>
          <cell r="CP1539">
            <v>0</v>
          </cell>
          <cell r="CQ1539">
            <v>0</v>
          </cell>
          <cell r="CR1539">
            <v>0</v>
          </cell>
          <cell r="CS1539">
            <v>0</v>
          </cell>
          <cell r="CT1539">
            <v>0</v>
          </cell>
          <cell r="CU1539">
            <v>0</v>
          </cell>
          <cell r="CV1539">
            <v>0</v>
          </cell>
          <cell r="CW1539">
            <v>0</v>
          </cell>
          <cell r="CX1539" t="str">
            <v>http://ipmatika.ru/upload/iblock/d13/TS-9404UHI.jpg</v>
          </cell>
          <cell r="CY1539" t="str">
            <v>https://ipmatika.kz/products/modulnye-matrichnye-kommutatory/TS-9404UHI/</v>
          </cell>
          <cell r="CZ1539" t="str">
            <v/>
          </cell>
        </row>
        <row r="1540">
          <cell r="CJ1540" t="str">
            <v>TS-9404UHO</v>
          </cell>
          <cell r="CK1540">
            <v>231900</v>
          </cell>
          <cell r="CL1540">
            <v>189233.2911</v>
          </cell>
          <cell r="CM1540">
            <v>-18.398753298835715</v>
          </cell>
          <cell r="CN1540">
            <v>0</v>
          </cell>
          <cell r="CO1540">
            <v>0</v>
          </cell>
          <cell r="CP1540">
            <v>0</v>
          </cell>
          <cell r="CQ1540">
            <v>0</v>
          </cell>
          <cell r="CR1540">
            <v>0</v>
          </cell>
          <cell r="CS1540">
            <v>0</v>
          </cell>
          <cell r="CT1540">
            <v>0</v>
          </cell>
          <cell r="CU1540">
            <v>0</v>
          </cell>
          <cell r="CV1540">
            <v>0</v>
          </cell>
          <cell r="CW1540">
            <v>0</v>
          </cell>
          <cell r="CX1540" t="str">
            <v>http://ipmatika.ru/upload/iblock/64b/TS-9404UHO.jpg</v>
          </cell>
          <cell r="CY1540" t="str">
            <v>https://ipmatika.kz/products/modulnye-matrichnye-kommutatory/TS-9404UHO/</v>
          </cell>
          <cell r="CZ1540" t="str">
            <v/>
          </cell>
        </row>
        <row r="1541">
          <cell r="CJ1541" t="str">
            <v>TS-9408UHM</v>
          </cell>
          <cell r="CK1541">
            <v>957000</v>
          </cell>
          <cell r="CL1541">
            <v>579104.25089999998</v>
          </cell>
          <cell r="CM1541">
            <v>-39.487539090909095</v>
          </cell>
          <cell r="CN1541">
            <v>0</v>
          </cell>
          <cell r="CO1541">
            <v>0</v>
          </cell>
          <cell r="CP1541">
            <v>0</v>
          </cell>
          <cell r="CQ1541">
            <v>0</v>
          </cell>
          <cell r="CR1541">
            <v>0</v>
          </cell>
          <cell r="CS1541">
            <v>0</v>
          </cell>
          <cell r="CT1541">
            <v>0</v>
          </cell>
          <cell r="CU1541">
            <v>1</v>
          </cell>
          <cell r="CV1541">
            <v>0</v>
          </cell>
          <cell r="CW1541">
            <v>0</v>
          </cell>
          <cell r="CX1541" t="str">
            <v>http://ipmatika.ru/upload/iblock/f75/TS-9408UHM.jpg</v>
          </cell>
          <cell r="CY1541" t="str">
            <v>https://ipmatika.kz/products/modulnye-matrichnye-kommutatory/TS-9408UHM/</v>
          </cell>
          <cell r="CZ1541" t="str">
            <v/>
          </cell>
        </row>
        <row r="1542">
          <cell r="CJ1542" t="str">
            <v>TS-9416UHM</v>
          </cell>
          <cell r="CK1542">
            <v>1498200</v>
          </cell>
          <cell r="CL1542">
            <v>1108209.0536999998</v>
          </cell>
          <cell r="CM1542">
            <v>-26.030633179815794</v>
          </cell>
          <cell r="CN1542">
            <v>0</v>
          </cell>
          <cell r="CO1542">
            <v>0</v>
          </cell>
          <cell r="CP1542">
            <v>0</v>
          </cell>
          <cell r="CQ1542">
            <v>0</v>
          </cell>
          <cell r="CR1542">
            <v>0</v>
          </cell>
          <cell r="CS1542">
            <v>0</v>
          </cell>
          <cell r="CT1542">
            <v>0</v>
          </cell>
          <cell r="CU1542">
            <v>0</v>
          </cell>
          <cell r="CV1542">
            <v>0</v>
          </cell>
          <cell r="CW1542">
            <v>0</v>
          </cell>
          <cell r="CX1542" t="str">
            <v>http://ipmatika.ru/upload/iblock/906/TS-9416UHM.jpg</v>
          </cell>
          <cell r="CY1542" t="str">
            <v>https://ipmatika.kz/products/modulnye-matrichnye-kommutatory/TS-9416UHM/</v>
          </cell>
          <cell r="CZ1542" t="str">
            <v/>
          </cell>
        </row>
        <row r="1543">
          <cell r="CJ1543" t="str">
            <v>TS-9436UHM</v>
          </cell>
          <cell r="CK1543">
            <v>4392600</v>
          </cell>
          <cell r="CL1543">
            <v>3329040</v>
          </cell>
          <cell r="CM1543">
            <v>-24.212539270591449</v>
          </cell>
          <cell r="CN1543">
            <v>0</v>
          </cell>
          <cell r="CO1543">
            <v>0</v>
          </cell>
          <cell r="CP1543">
            <v>0</v>
          </cell>
          <cell r="CQ1543">
            <v>0</v>
          </cell>
          <cell r="CR1543">
            <v>0</v>
          </cell>
          <cell r="CS1543">
            <v>0</v>
          </cell>
          <cell r="CT1543">
            <v>0</v>
          </cell>
          <cell r="CU1543">
            <v>0</v>
          </cell>
          <cell r="CV1543">
            <v>0</v>
          </cell>
          <cell r="CW1543">
            <v>0</v>
          </cell>
          <cell r="CX1543" t="str">
            <v>http://ipmatika.ru/upload/iblock/f17/TS-9436UHM.jpg</v>
          </cell>
          <cell r="CY1543" t="str">
            <v>https://ipmatika.kz/products/modulnye-matrichnye-kommutatory/TS-9436UHM/</v>
          </cell>
          <cell r="CZ1543" t="str">
            <v/>
          </cell>
        </row>
        <row r="1544">
          <cell r="CJ1544" t="str">
            <v>TS-9506KUR</v>
          </cell>
          <cell r="CK1544">
            <v>332200</v>
          </cell>
          <cell r="CL1544">
            <v>439700.31420000002</v>
          </cell>
          <cell r="CM1544">
            <v>32.360118663455751</v>
          </cell>
          <cell r="CN1544">
            <v>0</v>
          </cell>
          <cell r="CO1544">
            <v>0</v>
          </cell>
          <cell r="CP1544">
            <v>0</v>
          </cell>
          <cell r="CQ1544">
            <v>0</v>
          </cell>
          <cell r="CR1544">
            <v>0</v>
          </cell>
          <cell r="CS1544">
            <v>0</v>
          </cell>
          <cell r="CT1544">
            <v>0</v>
          </cell>
          <cell r="CU1544">
            <v>5</v>
          </cell>
          <cell r="CV1544">
            <v>0</v>
          </cell>
          <cell r="CW1544">
            <v>0</v>
          </cell>
          <cell r="CX1544" t="str">
            <v>http://ipmatika.ru/upload/iblock/104/TS-9506KUR.jpg</v>
          </cell>
          <cell r="CY1544" t="str">
            <v>https://ipmatika.kz/products/udliniteli-i-razvetviteli-hdmi/TS-9506KUR/</v>
          </cell>
          <cell r="CZ1544" t="str">
            <v/>
          </cell>
        </row>
        <row r="1545">
          <cell r="CJ1545" t="str">
            <v>TS-9506KUT</v>
          </cell>
          <cell r="CK1545">
            <v>332200</v>
          </cell>
          <cell r="CL1545">
            <v>439700.31420000002</v>
          </cell>
          <cell r="CM1545">
            <v>32.360118663455751</v>
          </cell>
          <cell r="CN1545">
            <v>0</v>
          </cell>
          <cell r="CO1545">
            <v>0</v>
          </cell>
          <cell r="CP1545">
            <v>0</v>
          </cell>
          <cell r="CQ1545">
            <v>0</v>
          </cell>
          <cell r="CR1545">
            <v>0</v>
          </cell>
          <cell r="CS1545">
            <v>0</v>
          </cell>
          <cell r="CT1545">
            <v>0</v>
          </cell>
          <cell r="CU1545">
            <v>3</v>
          </cell>
          <cell r="CV1545">
            <v>0</v>
          </cell>
          <cell r="CW1545">
            <v>0</v>
          </cell>
          <cell r="CX1545" t="str">
            <v>http://ipmatika.ru/upload/iblock/745/TS-9506KUT.jpg</v>
          </cell>
          <cell r="CY1545" t="str">
            <v>https://ipmatika.kz/products/udliniteli-i-razvetviteli-hdmi/TS-9506KUT/</v>
          </cell>
          <cell r="CZ1545" t="str">
            <v/>
          </cell>
        </row>
        <row r="1546">
          <cell r="CJ1546" t="str">
            <v>TS-9507HS</v>
          </cell>
          <cell r="CK1546">
            <v>183840</v>
          </cell>
          <cell r="CL1546">
            <v>150622.02120000002</v>
          </cell>
          <cell r="CM1546">
            <v>-18.06896148825065</v>
          </cell>
          <cell r="CN1546">
            <v>0</v>
          </cell>
          <cell r="CO1546">
            <v>0</v>
          </cell>
          <cell r="CP1546">
            <v>0</v>
          </cell>
          <cell r="CQ1546">
            <v>0</v>
          </cell>
          <cell r="CR1546">
            <v>0</v>
          </cell>
          <cell r="CS1546">
            <v>0</v>
          </cell>
          <cell r="CT1546">
            <v>0</v>
          </cell>
          <cell r="CU1546">
            <v>0</v>
          </cell>
          <cell r="CV1546">
            <v>0</v>
          </cell>
          <cell r="CW1546">
            <v>0</v>
          </cell>
          <cell r="CX1546" t="str">
            <v>http://ipmatika.ru/upload/iblock/f78/TS-9507HS.jpg</v>
          </cell>
          <cell r="CY1546" t="str">
            <v>https://ipmatika.kz/products/udliniteli-i-razvetviteli-hdmi/TS-9507HS/</v>
          </cell>
          <cell r="CZ1546" t="str">
            <v/>
          </cell>
        </row>
        <row r="1547">
          <cell r="CJ1547" t="str">
            <v>TS-9507SH</v>
          </cell>
          <cell r="CK1547">
            <v>183840</v>
          </cell>
          <cell r="CL1547">
            <v>150622.02120000002</v>
          </cell>
          <cell r="CM1547">
            <v>-18.06896148825065</v>
          </cell>
          <cell r="CN1547">
            <v>0</v>
          </cell>
          <cell r="CO1547">
            <v>0</v>
          </cell>
          <cell r="CP1547">
            <v>0</v>
          </cell>
          <cell r="CQ1547">
            <v>0</v>
          </cell>
          <cell r="CR1547">
            <v>0</v>
          </cell>
          <cell r="CS1547">
            <v>0</v>
          </cell>
          <cell r="CT1547">
            <v>0</v>
          </cell>
          <cell r="CU1547">
            <v>0</v>
          </cell>
          <cell r="CV1547">
            <v>0</v>
          </cell>
          <cell r="CW1547">
            <v>0</v>
          </cell>
          <cell r="CX1547" t="str">
            <v/>
          </cell>
          <cell r="CY1547" t="str">
            <v>https://ipmatika.kz/products/udliniteli-i-razvetviteli-hdmi/TS-9507SH/</v>
          </cell>
          <cell r="CZ1547" t="str">
            <v/>
          </cell>
        </row>
        <row r="1548">
          <cell r="CJ1548" t="str">
            <v>TV-9104UHM</v>
          </cell>
          <cell r="CK1548">
            <v>873820</v>
          </cell>
          <cell r="CL1548">
            <v>524293</v>
          </cell>
          <cell r="CM1548">
            <v>-39.999885559955139</v>
          </cell>
          <cell r="CN1548">
            <v>0</v>
          </cell>
          <cell r="CO1548">
            <v>0</v>
          </cell>
          <cell r="CP1548">
            <v>0</v>
          </cell>
          <cell r="CQ1548">
            <v>0</v>
          </cell>
          <cell r="CR1548">
            <v>0</v>
          </cell>
          <cell r="CS1548">
            <v>0</v>
          </cell>
          <cell r="CT1548">
            <v>0</v>
          </cell>
          <cell r="CU1548">
            <v>5</v>
          </cell>
          <cell r="CV1548">
            <v>0</v>
          </cell>
          <cell r="CW1548">
            <v>0</v>
          </cell>
          <cell r="CX1548" t="str">
            <v/>
          </cell>
          <cell r="CY1548" t="str">
            <v>https://ipmatika.kz/products/video-kommutatory/TV-9104UHM/</v>
          </cell>
          <cell r="CZ1548" t="str">
            <v>NEW</v>
          </cell>
        </row>
        <row r="1549">
          <cell r="CJ1549" t="str">
            <v>Встраиваемые выдвижные мониторы</v>
          </cell>
          <cell r="CK1549" t="str">
            <v/>
          </cell>
          <cell r="CL1549" t="str">
            <v/>
          </cell>
          <cell r="CM1549" t="str">
            <v/>
          </cell>
          <cell r="CN1549">
            <v>0</v>
          </cell>
          <cell r="CO1549">
            <v>0</v>
          </cell>
          <cell r="CP1549">
            <v>0</v>
          </cell>
          <cell r="CQ1549">
            <v>0</v>
          </cell>
          <cell r="CR1549">
            <v>0</v>
          </cell>
          <cell r="CS1549">
            <v>0</v>
          </cell>
          <cell r="CT1549">
            <v>0</v>
          </cell>
          <cell r="CU1549">
            <v>0</v>
          </cell>
          <cell r="CV1549">
            <v>0</v>
          </cell>
          <cell r="CW1549">
            <v>0</v>
          </cell>
          <cell r="CX1549" t="str">
            <v/>
          </cell>
          <cell r="CY1549" t="str">
            <v/>
          </cell>
          <cell r="CZ1549" t="str">
            <v/>
          </cell>
        </row>
        <row r="1550">
          <cell r="CJ1550" t="str">
            <v>TS-8201A</v>
          </cell>
          <cell r="CK1550">
            <v>1448700</v>
          </cell>
          <cell r="CL1550">
            <v>869550</v>
          </cell>
          <cell r="CM1550">
            <v>-39.977220956719819</v>
          </cell>
          <cell r="CN1550">
            <v>0</v>
          </cell>
          <cell r="CO1550">
            <v>0</v>
          </cell>
          <cell r="CP1550">
            <v>0</v>
          </cell>
          <cell r="CQ1550">
            <v>0</v>
          </cell>
          <cell r="CR1550">
            <v>0</v>
          </cell>
          <cell r="CS1550">
            <v>0</v>
          </cell>
          <cell r="CT1550">
            <v>0</v>
          </cell>
          <cell r="CU1550">
            <v>0</v>
          </cell>
          <cell r="CV1550">
            <v>0</v>
          </cell>
          <cell r="CW1550">
            <v>0</v>
          </cell>
          <cell r="CX1550" t="str">
            <v>http://ipmatika.ru/upload/iblock/e78/TS-F173T_foto.png</v>
          </cell>
          <cell r="CY1550" t="str">
            <v>https://ipmatika.kz/products/vstraivaemye-vydvizhnye-monitory/TS-8201A/</v>
          </cell>
          <cell r="CZ1550" t="str">
            <v>Под заказ</v>
          </cell>
        </row>
        <row r="1551">
          <cell r="CJ1551" t="str">
            <v>TS-8202A</v>
          </cell>
          <cell r="CK1551">
            <v>1798500</v>
          </cell>
          <cell r="CL1551">
            <v>1079100</v>
          </cell>
          <cell r="CM1551">
            <v>-40</v>
          </cell>
          <cell r="CN1551">
            <v>0</v>
          </cell>
          <cell r="CO1551">
            <v>0</v>
          </cell>
          <cell r="CP1551">
            <v>0</v>
          </cell>
          <cell r="CQ1551">
            <v>0</v>
          </cell>
          <cell r="CR1551">
            <v>0</v>
          </cell>
          <cell r="CS1551">
            <v>0</v>
          </cell>
          <cell r="CT1551">
            <v>0</v>
          </cell>
          <cell r="CU1551">
            <v>0</v>
          </cell>
          <cell r="CV1551">
            <v>0</v>
          </cell>
          <cell r="CW1551">
            <v>0</v>
          </cell>
          <cell r="CX1551" t="str">
            <v>http://ipmatika.ru/upload/iblock/682/TS-FE173T.png</v>
          </cell>
          <cell r="CY1551" t="str">
            <v>https://ipmatika.kz/products/vstraivaemye-vydvizhnye-monitory/TS-8202A/</v>
          </cell>
          <cell r="CZ1551" t="str">
            <v>Под заказ</v>
          </cell>
        </row>
        <row r="1552">
          <cell r="CJ1552" t="str">
            <v>TS-F1107T</v>
          </cell>
          <cell r="CK1552">
            <v>724760</v>
          </cell>
          <cell r="CL1552">
            <v>434786</v>
          </cell>
          <cell r="CM1552">
            <v>-40.0096583696672</v>
          </cell>
          <cell r="CN1552">
            <v>0</v>
          </cell>
          <cell r="CO1552">
            <v>0</v>
          </cell>
          <cell r="CP1552">
            <v>0</v>
          </cell>
          <cell r="CQ1552">
            <v>0</v>
          </cell>
          <cell r="CR1552">
            <v>0</v>
          </cell>
          <cell r="CS1552">
            <v>0</v>
          </cell>
          <cell r="CT1552">
            <v>0</v>
          </cell>
          <cell r="CU1552">
            <v>0</v>
          </cell>
          <cell r="CV1552">
            <v>0</v>
          </cell>
          <cell r="CW1552">
            <v>0</v>
          </cell>
          <cell r="CX1552" t="str">
            <v>http://ipmatika.ru/upload/iblock/190/TS-F1107_2.png</v>
          </cell>
          <cell r="CY1552" t="str">
            <v>https://ipmatika.kz/products/vstraivaemye-vydvizhnye-monitory/TS-F1107T/</v>
          </cell>
          <cell r="CZ1552" t="str">
            <v>Под заказ</v>
          </cell>
        </row>
        <row r="1553">
          <cell r="CJ1553" t="str">
            <v>TS-F156MT</v>
          </cell>
          <cell r="CK1553">
            <v>1675300</v>
          </cell>
          <cell r="CL1553">
            <v>1004850</v>
          </cell>
          <cell r="CM1553">
            <v>-40.019697964543667</v>
          </cell>
          <cell r="CN1553">
            <v>1</v>
          </cell>
          <cell r="CO1553">
            <v>0</v>
          </cell>
          <cell r="CP1553">
            <v>0</v>
          </cell>
          <cell r="CQ1553">
            <v>0</v>
          </cell>
          <cell r="CR1553">
            <v>0</v>
          </cell>
          <cell r="CS1553">
            <v>0</v>
          </cell>
          <cell r="CT1553">
            <v>0</v>
          </cell>
          <cell r="CU1553">
            <v>0</v>
          </cell>
          <cell r="CV1553">
            <v>0</v>
          </cell>
          <cell r="CW1553">
            <v>0</v>
          </cell>
          <cell r="CX1553" t="str">
            <v>http://ipmatika.ru/upload/iblock/66c/TS-F173MT-1.jpg</v>
          </cell>
          <cell r="CY1553" t="str">
            <v>https://ipmatika.kz/products/vstraivaemye-vydvizhnye-monitory/TS-F156MT/</v>
          </cell>
          <cell r="CZ1553" t="str">
            <v>EOL</v>
          </cell>
        </row>
        <row r="1554">
          <cell r="CJ1554" t="str">
            <v>TS-F156MT3</v>
          </cell>
          <cell r="CK1554">
            <v>1675300</v>
          </cell>
          <cell r="CL1554">
            <v>1004850</v>
          </cell>
          <cell r="CM1554">
            <v>-40.019697964543667</v>
          </cell>
          <cell r="CN1554">
            <v>0</v>
          </cell>
          <cell r="CO1554">
            <v>0</v>
          </cell>
          <cell r="CP1554">
            <v>0</v>
          </cell>
          <cell r="CQ1554">
            <v>0</v>
          </cell>
          <cell r="CR1554">
            <v>0</v>
          </cell>
          <cell r="CS1554">
            <v>0</v>
          </cell>
          <cell r="CT1554">
            <v>0</v>
          </cell>
          <cell r="CU1554">
            <v>0</v>
          </cell>
          <cell r="CV1554">
            <v>0</v>
          </cell>
          <cell r="CW1554">
            <v>0</v>
          </cell>
          <cell r="CX1554" t="str">
            <v>http://ipmatika.ru/upload/iblock/6de/7zq3mmweo3pnjhwk380nxtl17wq3t1mb/TS-F156MT-2.jpg</v>
          </cell>
          <cell r="CY1554" t="str">
            <v>https://ipmatika.kz/products/vstraivaemye-vydvizhnye-monitory/TS-F156MT3/</v>
          </cell>
          <cell r="CZ1554" t="str">
            <v>Под заказ</v>
          </cell>
        </row>
        <row r="1555">
          <cell r="CJ1555" t="str">
            <v>TS-F173MT3</v>
          </cell>
          <cell r="CK1555">
            <v>2103750</v>
          </cell>
          <cell r="CL1555">
            <v>1262250</v>
          </cell>
          <cell r="CM1555">
            <v>-40</v>
          </cell>
          <cell r="CN1555">
            <v>0</v>
          </cell>
          <cell r="CO1555">
            <v>0</v>
          </cell>
          <cell r="CP1555">
            <v>0</v>
          </cell>
          <cell r="CQ1555">
            <v>0</v>
          </cell>
          <cell r="CR1555">
            <v>0</v>
          </cell>
          <cell r="CS1555">
            <v>0</v>
          </cell>
          <cell r="CT1555">
            <v>0</v>
          </cell>
          <cell r="CU1555">
            <v>0</v>
          </cell>
          <cell r="CV1555">
            <v>0</v>
          </cell>
          <cell r="CW1555">
            <v>0</v>
          </cell>
          <cell r="CX1555" t="str">
            <v>http://ipmatika.ru/upload/iblock/823/ff12jb6ilaynp1gw4e1eh9la7h9h82qj/TS-F173MT-1.jpg</v>
          </cell>
          <cell r="CY1555" t="str">
            <v>https://ipmatika.kz/products/vstraivaemye-vydvizhnye-monitory/TS-F173MT3/</v>
          </cell>
          <cell r="CZ1555" t="str">
            <v>Под заказ</v>
          </cell>
        </row>
        <row r="1556">
          <cell r="CJ1556" t="str">
            <v>TS-F173T</v>
          </cell>
          <cell r="CK1556">
            <v>1771550</v>
          </cell>
          <cell r="CL1556">
            <v>1063150</v>
          </cell>
          <cell r="CM1556">
            <v>-39.987581496429684</v>
          </cell>
          <cell r="CN1556">
            <v>0</v>
          </cell>
          <cell r="CO1556">
            <v>0</v>
          </cell>
          <cell r="CP1556">
            <v>0</v>
          </cell>
          <cell r="CQ1556">
            <v>0</v>
          </cell>
          <cell r="CR1556">
            <v>0</v>
          </cell>
          <cell r="CS1556">
            <v>0</v>
          </cell>
          <cell r="CT1556">
            <v>0</v>
          </cell>
          <cell r="CU1556">
            <v>0</v>
          </cell>
          <cell r="CV1556">
            <v>0</v>
          </cell>
          <cell r="CW1556">
            <v>0</v>
          </cell>
          <cell r="CX1556" t="str">
            <v>http://ipmatika.ru/upload/iblock/bf5/TS-F173T_foto.png</v>
          </cell>
          <cell r="CY1556" t="str">
            <v>https://ipmatika.kz/products/vstraivaemye-vydvizhnye-monitory/TS-F173T/</v>
          </cell>
          <cell r="CZ1556" t="str">
            <v>Под заказ</v>
          </cell>
        </row>
        <row r="1557">
          <cell r="CJ1557" t="str">
            <v>TS-F185T</v>
          </cell>
          <cell r="CK1557">
            <v>2034030</v>
          </cell>
          <cell r="CL1557">
            <v>1321342</v>
          </cell>
          <cell r="CM1557">
            <v>-35.038224608289951</v>
          </cell>
          <cell r="CN1557">
            <v>0</v>
          </cell>
          <cell r="CO1557">
            <v>0</v>
          </cell>
          <cell r="CP1557">
            <v>0</v>
          </cell>
          <cell r="CQ1557">
            <v>0</v>
          </cell>
          <cell r="CR1557">
            <v>0</v>
          </cell>
          <cell r="CS1557">
            <v>0</v>
          </cell>
          <cell r="CT1557">
            <v>0</v>
          </cell>
          <cell r="CU1557">
            <v>0</v>
          </cell>
          <cell r="CV1557">
            <v>0</v>
          </cell>
          <cell r="CW1557">
            <v>0</v>
          </cell>
          <cell r="CX1557" t="str">
            <v>http://ipmatika.ru/upload/iblock/bc7/TS-F173T_foto.png</v>
          </cell>
          <cell r="CY1557" t="str">
            <v>https://ipmatika.kz/products/vstraivaemye-vydvizhnye-monitory/TS-F185T/</v>
          </cell>
          <cell r="CZ1557" t="str">
            <v>EOL</v>
          </cell>
        </row>
        <row r="1558">
          <cell r="CJ1558" t="str">
            <v>TS-F215MT3</v>
          </cell>
          <cell r="CK1558">
            <v>2728550</v>
          </cell>
          <cell r="CL1558">
            <v>1637350</v>
          </cell>
          <cell r="CM1558">
            <v>-39.991937109453737</v>
          </cell>
          <cell r="CN1558">
            <v>0</v>
          </cell>
          <cell r="CO1558">
            <v>0</v>
          </cell>
          <cell r="CP1558">
            <v>0</v>
          </cell>
          <cell r="CQ1558">
            <v>0</v>
          </cell>
          <cell r="CR1558">
            <v>0</v>
          </cell>
          <cell r="CS1558">
            <v>0</v>
          </cell>
          <cell r="CT1558">
            <v>0</v>
          </cell>
          <cell r="CU1558">
            <v>0</v>
          </cell>
          <cell r="CV1558">
            <v>0</v>
          </cell>
          <cell r="CW1558">
            <v>0</v>
          </cell>
          <cell r="CX1558" t="str">
            <v>http://ipmatika.ru/upload/iblock/af6/ceqvbthyotdmk95ygeafivmjvt39juxl/TS-F156MT-1.jpg</v>
          </cell>
          <cell r="CY1558" t="str">
            <v>https://ipmatika.kz/products/vstraivaemye-vydvizhnye-monitory/TS-F173MT/</v>
          </cell>
          <cell r="CZ1558" t="str">
            <v>Под заказ</v>
          </cell>
        </row>
        <row r="1559">
          <cell r="CJ1559" t="str">
            <v>TS-F215T</v>
          </cell>
          <cell r="CK1559">
            <v>2153800</v>
          </cell>
          <cell r="CL1559">
            <v>1292500</v>
          </cell>
          <cell r="CM1559">
            <v>-39.989785495403474</v>
          </cell>
          <cell r="CN1559">
            <v>0</v>
          </cell>
          <cell r="CO1559">
            <v>0</v>
          </cell>
          <cell r="CP1559">
            <v>0</v>
          </cell>
          <cell r="CQ1559">
            <v>0</v>
          </cell>
          <cell r="CR1559">
            <v>0</v>
          </cell>
          <cell r="CS1559">
            <v>0</v>
          </cell>
          <cell r="CT1559">
            <v>0</v>
          </cell>
          <cell r="CU1559">
            <v>0</v>
          </cell>
          <cell r="CV1559">
            <v>0</v>
          </cell>
          <cell r="CW1559">
            <v>0</v>
          </cell>
          <cell r="CX1559" t="str">
            <v>http://ipmatika.ru/upload/iblock/753/TS-F173T_foto.png</v>
          </cell>
          <cell r="CY1559" t="str">
            <v>https://ipmatika.kz/products/vstraivaemye-vydvizhnye-monitory/TS-F215T/</v>
          </cell>
          <cell r="CZ1559" t="str">
            <v>Под заказ</v>
          </cell>
        </row>
        <row r="1560">
          <cell r="CJ1560" t="str">
            <v>TS-FE156MT3</v>
          </cell>
          <cell r="CK1560">
            <v>2010250</v>
          </cell>
          <cell r="CL1560">
            <v>1206150</v>
          </cell>
          <cell r="CM1560">
            <v>-40</v>
          </cell>
          <cell r="CN1560">
            <v>0</v>
          </cell>
          <cell r="CO1560">
            <v>0</v>
          </cell>
          <cell r="CP1560">
            <v>0</v>
          </cell>
          <cell r="CQ1560">
            <v>0</v>
          </cell>
          <cell r="CR1560">
            <v>0</v>
          </cell>
          <cell r="CS1560">
            <v>0</v>
          </cell>
          <cell r="CT1560">
            <v>0</v>
          </cell>
          <cell r="CU1560">
            <v>0</v>
          </cell>
          <cell r="CV1560">
            <v>0</v>
          </cell>
          <cell r="CW1560">
            <v>0</v>
          </cell>
          <cell r="CX1560" t="str">
            <v>http://ipmatika.ru/upload/iblock/b5d/4ca84b2ag0ujel0dj9986hxsm7or5aii/TS-FE173MT.png</v>
          </cell>
          <cell r="CY1560" t="str">
            <v>https://ipmatika.kz/products/vstraivaemye-vydvizhnye-monitory/TS-FE156MT3/</v>
          </cell>
          <cell r="CZ1560" t="str">
            <v>Под заказ</v>
          </cell>
        </row>
        <row r="1561">
          <cell r="CJ1561" t="str">
            <v>TS-FE173MT3</v>
          </cell>
          <cell r="CK1561">
            <v>2585000</v>
          </cell>
          <cell r="CL1561">
            <v>1551000</v>
          </cell>
          <cell r="CM1561">
            <v>-40</v>
          </cell>
          <cell r="CN1561">
            <v>0</v>
          </cell>
          <cell r="CO1561">
            <v>0</v>
          </cell>
          <cell r="CP1561">
            <v>0</v>
          </cell>
          <cell r="CQ1561">
            <v>0</v>
          </cell>
          <cell r="CR1561">
            <v>0</v>
          </cell>
          <cell r="CS1561">
            <v>0</v>
          </cell>
          <cell r="CT1561">
            <v>0</v>
          </cell>
          <cell r="CU1561">
            <v>0</v>
          </cell>
          <cell r="CV1561">
            <v>0</v>
          </cell>
          <cell r="CW1561">
            <v>0</v>
          </cell>
          <cell r="CX1561" t="str">
            <v>http://ipmatika.ru/upload/iblock/fdc/tqqvlvdstzdoecfmwp12dz4lxxl6xh75/TS-FE173MT.png</v>
          </cell>
          <cell r="CY1561" t="str">
            <v>https://ipmatika.kz/products/vstraivaemye-vydvizhnye-monitory/TS-FE173MT3/</v>
          </cell>
          <cell r="CZ1561" t="str">
            <v>Под заказ</v>
          </cell>
        </row>
        <row r="1562">
          <cell r="CJ1562" t="str">
            <v>TS-FE185T</v>
          </cell>
          <cell r="CK1562">
            <v>2212850</v>
          </cell>
          <cell r="CL1562">
            <v>1437513</v>
          </cell>
          <cell r="CM1562">
            <v>-35.037937501412202</v>
          </cell>
          <cell r="CN1562">
            <v>0</v>
          </cell>
          <cell r="CO1562">
            <v>0</v>
          </cell>
          <cell r="CP1562">
            <v>0</v>
          </cell>
          <cell r="CQ1562">
            <v>0</v>
          </cell>
          <cell r="CR1562">
            <v>0</v>
          </cell>
          <cell r="CS1562">
            <v>0</v>
          </cell>
          <cell r="CT1562">
            <v>0</v>
          </cell>
          <cell r="CU1562">
            <v>0</v>
          </cell>
          <cell r="CV1562">
            <v>0</v>
          </cell>
          <cell r="CW1562">
            <v>0</v>
          </cell>
          <cell r="CX1562" t="str">
            <v>http://ipmatika.ru/upload/iblock/f2c/TS-FE173T.png</v>
          </cell>
          <cell r="CY1562" t="str">
            <v>https://ipmatika.kz/products/vstraivaemye-vydvizhnye-monitory/TS-FE185T/</v>
          </cell>
          <cell r="CZ1562" t="str">
            <v>EOL</v>
          </cell>
        </row>
        <row r="1563">
          <cell r="CJ1563" t="str">
            <v>TS-FE215MT</v>
          </cell>
          <cell r="CK1563">
            <v>3111900</v>
          </cell>
          <cell r="CL1563">
            <v>2045708.8302</v>
          </cell>
          <cell r="CM1563">
            <v>-34.261742658825796</v>
          </cell>
          <cell r="CN1563">
            <v>0</v>
          </cell>
          <cell r="CO1563">
            <v>0</v>
          </cell>
          <cell r="CP1563">
            <v>0</v>
          </cell>
          <cell r="CQ1563">
            <v>0</v>
          </cell>
          <cell r="CR1563">
            <v>0</v>
          </cell>
          <cell r="CS1563">
            <v>0</v>
          </cell>
          <cell r="CT1563">
            <v>0</v>
          </cell>
          <cell r="CU1563">
            <v>0</v>
          </cell>
          <cell r="CV1563">
            <v>0</v>
          </cell>
          <cell r="CW1563">
            <v>0</v>
          </cell>
          <cell r="CX1563" t="str">
            <v>http://ipmatika.ru/upload/iblock/03d/TS-FE173MT.png</v>
          </cell>
          <cell r="CY1563" t="str">
            <v>https://ipmatika.kz/products/vstraivaemye-vydvizhnye-monitory/TS-FE185MT/</v>
          </cell>
          <cell r="CZ1563" t="str">
            <v>EOL</v>
          </cell>
        </row>
        <row r="1564">
          <cell r="CJ1564" t="str">
            <v>TS-FE215MT3</v>
          </cell>
          <cell r="CK1564">
            <v>3111350</v>
          </cell>
          <cell r="CL1564">
            <v>1866700</v>
          </cell>
          <cell r="CM1564">
            <v>-40.003535442814211</v>
          </cell>
          <cell r="CN1564">
            <v>0</v>
          </cell>
          <cell r="CO1564">
            <v>0</v>
          </cell>
          <cell r="CP1564">
            <v>0</v>
          </cell>
          <cell r="CQ1564">
            <v>0</v>
          </cell>
          <cell r="CR1564">
            <v>0</v>
          </cell>
          <cell r="CS1564">
            <v>0</v>
          </cell>
          <cell r="CT1564">
            <v>0</v>
          </cell>
          <cell r="CU1564">
            <v>0</v>
          </cell>
          <cell r="CV1564">
            <v>0</v>
          </cell>
          <cell r="CW1564">
            <v>0</v>
          </cell>
          <cell r="CX1564" t="str">
            <v>http://ipmatika.ru/upload/iblock/d65/3dh077mofz0b8eom51niubm3kgdfyv3e/TS-FE173MT.png</v>
          </cell>
          <cell r="CY1564" t="str">
            <v>https://ipmatika.kz/products/vstraivaemye-vydvizhnye-monitory/TS-FE215MT3/</v>
          </cell>
          <cell r="CZ1564" t="str">
            <v>Под заказ</v>
          </cell>
        </row>
        <row r="1565">
          <cell r="CJ1565" t="str">
            <v>TS-FE215T</v>
          </cell>
          <cell r="CK1565">
            <v>2632850</v>
          </cell>
          <cell r="CL1565">
            <v>1548800</v>
          </cell>
          <cell r="CM1565">
            <v>-41.174012951744309</v>
          </cell>
          <cell r="CN1565">
            <v>0</v>
          </cell>
          <cell r="CO1565">
            <v>0</v>
          </cell>
          <cell r="CP1565">
            <v>0</v>
          </cell>
          <cell r="CQ1565">
            <v>0</v>
          </cell>
          <cell r="CR1565">
            <v>0</v>
          </cell>
          <cell r="CS1565">
            <v>0</v>
          </cell>
          <cell r="CT1565">
            <v>0</v>
          </cell>
          <cell r="CU1565">
            <v>0</v>
          </cell>
          <cell r="CV1565">
            <v>0</v>
          </cell>
          <cell r="CW1565">
            <v>0</v>
          </cell>
          <cell r="CX1565" t="str">
            <v>http://ipmatika.ru/upload/iblock/428/TS-FE173T.png</v>
          </cell>
          <cell r="CY1565" t="str">
            <v>https://ipmatika.kz/products/vstraivaemye-vydvizhnye-monitory/TS-FE185T/</v>
          </cell>
          <cell r="CZ1565" t="str">
            <v>Под заказ</v>
          </cell>
        </row>
        <row r="1566">
          <cell r="CJ1566" t="str">
            <v>TS-FZ156T</v>
          </cell>
          <cell r="CK1566">
            <v>1587300</v>
          </cell>
          <cell r="CL1566">
            <v>952600</v>
          </cell>
          <cell r="CM1566">
            <v>-39.986139986139989</v>
          </cell>
          <cell r="CN1566">
            <v>0</v>
          </cell>
          <cell r="CO1566">
            <v>0</v>
          </cell>
          <cell r="CP1566">
            <v>0</v>
          </cell>
          <cell r="CQ1566">
            <v>0</v>
          </cell>
          <cell r="CR1566">
            <v>0</v>
          </cell>
          <cell r="CS1566">
            <v>0</v>
          </cell>
          <cell r="CT1566">
            <v>0</v>
          </cell>
          <cell r="CU1566">
            <v>0</v>
          </cell>
          <cell r="CV1566">
            <v>0</v>
          </cell>
          <cell r="CW1566">
            <v>0</v>
          </cell>
          <cell r="CX1566" t="str">
            <v>http://ipmatika.ru/upload/iblock/158/TS-FZ156T_FZ173T_FZ215T_00.jpg</v>
          </cell>
          <cell r="CY1566" t="str">
            <v>https://ipmatika.kz/products/vstraivaemye-vydvizhnye-monitory/TS-FZ156T/</v>
          </cell>
          <cell r="CZ1566" t="str">
            <v>Под заказ</v>
          </cell>
        </row>
        <row r="1567">
          <cell r="CJ1567" t="str">
            <v>TS-FZ173T</v>
          </cell>
          <cell r="CK1567">
            <v>2191750</v>
          </cell>
          <cell r="CL1567">
            <v>1289750</v>
          </cell>
          <cell r="CM1567">
            <v>-41.154328732747807</v>
          </cell>
          <cell r="CN1567">
            <v>0</v>
          </cell>
          <cell r="CO1567">
            <v>0</v>
          </cell>
          <cell r="CP1567">
            <v>0</v>
          </cell>
          <cell r="CQ1567">
            <v>0</v>
          </cell>
          <cell r="CR1567">
            <v>0</v>
          </cell>
          <cell r="CS1567">
            <v>0</v>
          </cell>
          <cell r="CT1567">
            <v>0</v>
          </cell>
          <cell r="CU1567">
            <v>0</v>
          </cell>
          <cell r="CV1567">
            <v>0</v>
          </cell>
          <cell r="CW1567">
            <v>0</v>
          </cell>
          <cell r="CX1567" t="str">
            <v>http://ipmatika.ru/upload/iblock/208/TS-FZ156T_FZ173T_FZ215T_00.jpg</v>
          </cell>
          <cell r="CY1567" t="str">
            <v>https://ipmatika.kz/products/vstraivaemye-vydvizhnye-monitory/TS-FZ156T/</v>
          </cell>
          <cell r="CZ1567" t="str">
            <v>Под заказ</v>
          </cell>
        </row>
        <row r="1568">
          <cell r="CJ1568" t="str">
            <v>TS-FZ215T</v>
          </cell>
          <cell r="CK1568">
            <v>2339150</v>
          </cell>
          <cell r="CL1568">
            <v>1403600</v>
          </cell>
          <cell r="CM1568">
            <v>-39.995297437103218</v>
          </cell>
          <cell r="CN1568">
            <v>0</v>
          </cell>
          <cell r="CO1568">
            <v>0</v>
          </cell>
          <cell r="CP1568">
            <v>0</v>
          </cell>
          <cell r="CQ1568">
            <v>0</v>
          </cell>
          <cell r="CR1568">
            <v>0</v>
          </cell>
          <cell r="CS1568">
            <v>0</v>
          </cell>
          <cell r="CT1568">
            <v>0</v>
          </cell>
          <cell r="CU1568">
            <v>1</v>
          </cell>
          <cell r="CV1568">
            <v>0</v>
          </cell>
          <cell r="CW1568">
            <v>0</v>
          </cell>
          <cell r="CX1568" t="str">
            <v>http://ipmatika.ru/upload/iblock/49b/TS-FZ156T_FZ173T_FZ215T_00.jpg</v>
          </cell>
          <cell r="CY1568" t="str">
            <v>https://ipmatika.kz/products/vstraivaemye-vydvizhnye-monitory/TS-FZ156T/</v>
          </cell>
          <cell r="CZ1568" t="str">
            <v>Под заказ</v>
          </cell>
        </row>
        <row r="1569">
          <cell r="CJ1569" t="str">
            <v>Конференц-система серии TS-03</v>
          </cell>
          <cell r="CK1569" t="str">
            <v/>
          </cell>
          <cell r="CL1569" t="str">
            <v/>
          </cell>
          <cell r="CM1569" t="str">
            <v/>
          </cell>
          <cell r="CN1569">
            <v>0</v>
          </cell>
          <cell r="CO1569">
            <v>0</v>
          </cell>
          <cell r="CP1569">
            <v>0</v>
          </cell>
          <cell r="CQ1569">
            <v>0</v>
          </cell>
          <cell r="CR1569">
            <v>0</v>
          </cell>
          <cell r="CS1569">
            <v>0</v>
          </cell>
          <cell r="CT1569">
            <v>0</v>
          </cell>
          <cell r="CU1569">
            <v>0</v>
          </cell>
          <cell r="CV1569">
            <v>0</v>
          </cell>
          <cell r="CW1569">
            <v>0</v>
          </cell>
          <cell r="CX1569" t="str">
            <v/>
          </cell>
          <cell r="CY1569" t="str">
            <v/>
          </cell>
          <cell r="CZ1569" t="str">
            <v/>
          </cell>
        </row>
        <row r="1570">
          <cell r="CJ1570" t="str">
            <v>TS-003DR_02</v>
          </cell>
          <cell r="CK1570">
            <v>14080</v>
          </cell>
          <cell r="CL1570">
            <v>9350</v>
          </cell>
          <cell r="CM1570">
            <v>-33.59375</v>
          </cell>
          <cell r="CN1570">
            <v>0</v>
          </cell>
          <cell r="CO1570">
            <v>0</v>
          </cell>
          <cell r="CP1570">
            <v>0</v>
          </cell>
          <cell r="CQ1570">
            <v>0</v>
          </cell>
          <cell r="CR1570">
            <v>0</v>
          </cell>
          <cell r="CS1570">
            <v>0</v>
          </cell>
          <cell r="CT1570">
            <v>0</v>
          </cell>
          <cell r="CU1570">
            <v>30</v>
          </cell>
          <cell r="CV1570">
            <v>0</v>
          </cell>
          <cell r="CW1570">
            <v>0</v>
          </cell>
          <cell r="CX1570" t="str">
            <v/>
          </cell>
          <cell r="CY1570" t="str">
            <v>https://ipmatika.kz/products/tsifrovaya-konferents-sistema-serii-ts-02/TS-003DR/</v>
          </cell>
          <cell r="CZ1570" t="str">
            <v/>
          </cell>
        </row>
        <row r="1571">
          <cell r="CJ1571" t="str">
            <v>TS-003DRM_02</v>
          </cell>
          <cell r="CK1571">
            <v>14080</v>
          </cell>
          <cell r="CL1571">
            <v>9350</v>
          </cell>
          <cell r="CM1571">
            <v>-33.59375</v>
          </cell>
          <cell r="CN1571">
            <v>0</v>
          </cell>
          <cell r="CO1571">
            <v>0</v>
          </cell>
          <cell r="CP1571">
            <v>0</v>
          </cell>
          <cell r="CQ1571">
            <v>0</v>
          </cell>
          <cell r="CR1571">
            <v>0</v>
          </cell>
          <cell r="CS1571">
            <v>0</v>
          </cell>
          <cell r="CT1571">
            <v>0</v>
          </cell>
          <cell r="CU1571">
            <v>10</v>
          </cell>
          <cell r="CV1571">
            <v>2</v>
          </cell>
          <cell r="CW1571">
            <v>0</v>
          </cell>
          <cell r="CX1571" t="str">
            <v/>
          </cell>
          <cell r="CY1571" t="str">
            <v>https://ipmatika.kz/products/tsifrovaya-konferents-sistema-itc-serii-ts-03/TS-003DRM/</v>
          </cell>
          <cell r="CZ1571" t="str">
            <v/>
          </cell>
        </row>
        <row r="1572">
          <cell r="CJ1572" t="str">
            <v>TS-0230M3</v>
          </cell>
          <cell r="CK1572">
            <v>674850</v>
          </cell>
          <cell r="CL1572">
            <v>404800</v>
          </cell>
          <cell r="CM1572">
            <v>-40.016299918500408</v>
          </cell>
          <cell r="CN1572">
            <v>0</v>
          </cell>
          <cell r="CO1572">
            <v>0</v>
          </cell>
          <cell r="CP1572">
            <v>0</v>
          </cell>
          <cell r="CQ1572">
            <v>0</v>
          </cell>
          <cell r="CR1572">
            <v>0</v>
          </cell>
          <cell r="CS1572">
            <v>0</v>
          </cell>
          <cell r="CT1572">
            <v>0</v>
          </cell>
          <cell r="CU1572">
            <v>0</v>
          </cell>
          <cell r="CV1572">
            <v>0</v>
          </cell>
          <cell r="CW1572">
            <v>0</v>
          </cell>
          <cell r="CX1572" t="str">
            <v>http://ipmatika.ru/upload/iblock/53b/TS-0230M3.jpg</v>
          </cell>
          <cell r="CY1572" t="str">
            <v>https://ipmatika.kz/products/tsifrovaya-konferents-sistema-itc-serii-ts-03/TS-0230M3/</v>
          </cell>
          <cell r="CZ1572" t="str">
            <v/>
          </cell>
        </row>
        <row r="1573">
          <cell r="CJ1573" t="str">
            <v>TS-0230MA3</v>
          </cell>
          <cell r="CK1573">
            <v>674850</v>
          </cell>
          <cell r="CL1573">
            <v>404800</v>
          </cell>
          <cell r="CM1573">
            <v>-40.016299918500408</v>
          </cell>
          <cell r="CN1573">
            <v>0</v>
          </cell>
          <cell r="CO1573">
            <v>0</v>
          </cell>
          <cell r="CP1573">
            <v>0</v>
          </cell>
          <cell r="CQ1573">
            <v>0</v>
          </cell>
          <cell r="CR1573">
            <v>0</v>
          </cell>
          <cell r="CS1573">
            <v>0</v>
          </cell>
          <cell r="CT1573">
            <v>0</v>
          </cell>
          <cell r="CU1573">
            <v>0</v>
          </cell>
          <cell r="CV1573">
            <v>0</v>
          </cell>
          <cell r="CW1573">
            <v>0</v>
          </cell>
          <cell r="CX1573" t="str">
            <v/>
          </cell>
          <cell r="CY1573" t="str">
            <v>https://ipmatika.kz/products/tsifrovaya-konferents-sistema-itc-serii-ts-03/TS-0230M%C03/</v>
          </cell>
          <cell r="CZ1573" t="str">
            <v/>
          </cell>
        </row>
        <row r="1574">
          <cell r="CJ1574" t="str">
            <v>TS-0300M</v>
          </cell>
          <cell r="CK1574">
            <v>1361250</v>
          </cell>
          <cell r="CL1574">
            <v>816750</v>
          </cell>
          <cell r="CM1574">
            <v>-40</v>
          </cell>
          <cell r="CN1574">
            <v>0</v>
          </cell>
          <cell r="CO1574">
            <v>0</v>
          </cell>
          <cell r="CP1574">
            <v>0</v>
          </cell>
          <cell r="CQ1574">
            <v>0</v>
          </cell>
          <cell r="CR1574">
            <v>0</v>
          </cell>
          <cell r="CS1574">
            <v>0</v>
          </cell>
          <cell r="CT1574">
            <v>0</v>
          </cell>
          <cell r="CU1574">
            <v>10</v>
          </cell>
          <cell r="CV1574">
            <v>4</v>
          </cell>
          <cell r="CW1574">
            <v>1</v>
          </cell>
          <cell r="CX1574" t="str">
            <v>http://ipmatika.ru/upload/iblock/2dd/7l22nn9boygivmf96h5nwn8weg48gucp/TS-0300M.jpg</v>
          </cell>
          <cell r="CY1574" t="str">
            <v>https://ipmatika.kz/products/tsifrovaya-konferents-sistema-itc-serii-ts-03/TS-0300M/</v>
          </cell>
          <cell r="CZ1574" t="str">
            <v/>
          </cell>
        </row>
        <row r="1575">
          <cell r="CJ1575" t="str">
            <v>TS-0300MЕ</v>
          </cell>
          <cell r="CK1575">
            <v>957550</v>
          </cell>
          <cell r="CL1575">
            <v>574200</v>
          </cell>
          <cell r="CM1575">
            <v>-40.034462952326251</v>
          </cell>
          <cell r="CN1575">
            <v>0</v>
          </cell>
          <cell r="CO1575">
            <v>0</v>
          </cell>
          <cell r="CP1575">
            <v>0</v>
          </cell>
          <cell r="CQ1575">
            <v>0</v>
          </cell>
          <cell r="CR1575">
            <v>0</v>
          </cell>
          <cell r="CS1575">
            <v>0</v>
          </cell>
          <cell r="CT1575">
            <v>0</v>
          </cell>
          <cell r="CU1575">
            <v>0</v>
          </cell>
          <cell r="CV1575">
            <v>0</v>
          </cell>
          <cell r="CW1575">
            <v>0</v>
          </cell>
          <cell r="CX1575" t="str">
            <v/>
          </cell>
          <cell r="CY1575" t="str">
            <v>https://ipmatika.kz/products/tsifrovaya-konferents-sistema-itc-serii-ts-03/TS-0300ME/</v>
          </cell>
          <cell r="CZ1575" t="str">
            <v/>
          </cell>
        </row>
        <row r="1576">
          <cell r="CJ1576" t="str">
            <v>TS-0300MS</v>
          </cell>
          <cell r="CK1576">
            <v>972400</v>
          </cell>
          <cell r="CL1576">
            <v>583000</v>
          </cell>
          <cell r="CM1576">
            <v>-40.04524886877828</v>
          </cell>
          <cell r="CN1576">
            <v>0</v>
          </cell>
          <cell r="CO1576">
            <v>0</v>
          </cell>
          <cell r="CP1576">
            <v>0</v>
          </cell>
          <cell r="CQ1576">
            <v>0</v>
          </cell>
          <cell r="CR1576">
            <v>0</v>
          </cell>
          <cell r="CS1576">
            <v>0</v>
          </cell>
          <cell r="CT1576">
            <v>0</v>
          </cell>
          <cell r="CU1576">
            <v>0</v>
          </cell>
          <cell r="CV1576">
            <v>1</v>
          </cell>
          <cell r="CW1576">
            <v>0</v>
          </cell>
          <cell r="CX1576" t="str">
            <v>http://ipmatika.ru/upload/iblock/383/ocy33ikhyhgr01xeykncspkr2wggothf/TS-0300MS_4.jpg</v>
          </cell>
          <cell r="CY1576" t="str">
            <v>https://ipmatika.kz/products/tsifrovaya-konferents-sistema-itc-serii-ts-03/TS-0300MS/</v>
          </cell>
          <cell r="CZ1576" t="str">
            <v>NEW. Под заказ</v>
          </cell>
        </row>
        <row r="1577">
          <cell r="CJ1577" t="str">
            <v>TS-0300MX</v>
          </cell>
          <cell r="CK1577">
            <v>957000</v>
          </cell>
          <cell r="CL1577">
            <v>574750</v>
          </cell>
          <cell r="CM1577">
            <v>-39.942528735632187</v>
          </cell>
          <cell r="CN1577">
            <v>0</v>
          </cell>
          <cell r="CO1577">
            <v>0</v>
          </cell>
          <cell r="CP1577">
            <v>0</v>
          </cell>
          <cell r="CQ1577">
            <v>0</v>
          </cell>
          <cell r="CR1577">
            <v>0</v>
          </cell>
          <cell r="CS1577">
            <v>0</v>
          </cell>
          <cell r="CT1577">
            <v>0</v>
          </cell>
          <cell r="CU1577">
            <v>3</v>
          </cell>
          <cell r="CV1577">
            <v>0</v>
          </cell>
          <cell r="CW1577">
            <v>0</v>
          </cell>
          <cell r="CX1577" t="str">
            <v>http://ipmatika.ru/upload/iblock/e0e/TS-0300MX.png</v>
          </cell>
          <cell r="CY1577" t="str">
            <v>https://ipmatika.kz/products/tsifrovaya-konferents-sistema-itc-serii-ts-03/TS-0300MX/</v>
          </cell>
          <cell r="CZ1577" t="str">
            <v/>
          </cell>
        </row>
        <row r="1578">
          <cell r="CJ1578" t="str">
            <v>TS-0302</v>
          </cell>
          <cell r="CK1578">
            <v>218900</v>
          </cell>
          <cell r="CL1578">
            <v>130900</v>
          </cell>
          <cell r="CM1578">
            <v>-40.201005025125632</v>
          </cell>
          <cell r="CN1578">
            <v>0</v>
          </cell>
          <cell r="CO1578">
            <v>0</v>
          </cell>
          <cell r="CP1578">
            <v>0</v>
          </cell>
          <cell r="CQ1578">
            <v>0</v>
          </cell>
          <cell r="CR1578">
            <v>0</v>
          </cell>
          <cell r="CS1578">
            <v>0</v>
          </cell>
          <cell r="CT1578">
            <v>0</v>
          </cell>
          <cell r="CU1578">
            <v>0</v>
          </cell>
          <cell r="CV1578">
            <v>0</v>
          </cell>
          <cell r="CW1578">
            <v>0</v>
          </cell>
          <cell r="CX1578" t="str">
            <v>http://ipmatika.ru/upload/iblock/fc5/tbj1hqzfvypbi1hjabzmnu96pw36g01e/TS-0302_A_1.jpg</v>
          </cell>
          <cell r="CY1578" t="str">
            <v>https://www.ipmatika.kz/products/tsifrovaya-konferents-sistema-itc-serii-ts-03/TS-0302/</v>
          </cell>
          <cell r="CZ1578" t="str">
            <v/>
          </cell>
        </row>
        <row r="1579">
          <cell r="CJ1579" t="str">
            <v>TS-0302А</v>
          </cell>
          <cell r="CK1579">
            <v>218900</v>
          </cell>
          <cell r="CL1579">
            <v>130900</v>
          </cell>
          <cell r="CM1579">
            <v>-40.201005025125632</v>
          </cell>
          <cell r="CN1579">
            <v>0</v>
          </cell>
          <cell r="CO1579">
            <v>0</v>
          </cell>
          <cell r="CP1579">
            <v>0</v>
          </cell>
          <cell r="CQ1579">
            <v>0</v>
          </cell>
          <cell r="CR1579">
            <v>0</v>
          </cell>
          <cell r="CS1579">
            <v>0</v>
          </cell>
          <cell r="CT1579">
            <v>0</v>
          </cell>
          <cell r="CU1579">
            <v>0</v>
          </cell>
          <cell r="CV1579">
            <v>0</v>
          </cell>
          <cell r="CW1579">
            <v>0</v>
          </cell>
          <cell r="CX1579" t="str">
            <v>http://ipmatika.ru/upload/iblock/cbe/m31fg6wc3l180us6yc64kmy1db8xtt1g/TS-0202A.jpg</v>
          </cell>
          <cell r="CY1579" t="str">
            <v>https://www.ipmatika.kz/products/tsifrovaya-konferents-sistema-itc-serii-ts-03/TS-0302%C0/</v>
          </cell>
          <cell r="CZ1579" t="str">
            <v/>
          </cell>
        </row>
        <row r="1580">
          <cell r="CJ1580" t="str">
            <v>TS-0304</v>
          </cell>
          <cell r="CK1580">
            <v>669900</v>
          </cell>
          <cell r="CL1580">
            <v>402050</v>
          </cell>
          <cell r="CM1580">
            <v>-39.983579638752055</v>
          </cell>
          <cell r="CN1580">
            <v>0</v>
          </cell>
          <cell r="CO1580">
            <v>0</v>
          </cell>
          <cell r="CP1580">
            <v>0</v>
          </cell>
          <cell r="CQ1580">
            <v>0</v>
          </cell>
          <cell r="CR1580">
            <v>0</v>
          </cell>
          <cell r="CS1580">
            <v>0</v>
          </cell>
          <cell r="CT1580">
            <v>0</v>
          </cell>
          <cell r="CU1580">
            <v>0</v>
          </cell>
          <cell r="CV1580">
            <v>0</v>
          </cell>
          <cell r="CW1580">
            <v>0</v>
          </cell>
          <cell r="CX1580" t="str">
            <v>http://ipmatika.ru/upload/iblock/e8c/TS-0304.png</v>
          </cell>
          <cell r="CY1580" t="str">
            <v>https://ipmatika.kz/products/tsifrovaya-konferents-sistema-itc-serii-ts-03/TS-0304/</v>
          </cell>
          <cell r="CZ1580" t="str">
            <v/>
          </cell>
        </row>
        <row r="1581">
          <cell r="CJ1581" t="str">
            <v>TS-0304А</v>
          </cell>
          <cell r="CK1581">
            <v>669900</v>
          </cell>
          <cell r="CL1581">
            <v>402050</v>
          </cell>
          <cell r="CM1581">
            <v>-39.983579638752055</v>
          </cell>
          <cell r="CN1581">
            <v>0</v>
          </cell>
          <cell r="CO1581">
            <v>0</v>
          </cell>
          <cell r="CP1581">
            <v>0</v>
          </cell>
          <cell r="CQ1581">
            <v>0</v>
          </cell>
          <cell r="CR1581">
            <v>0</v>
          </cell>
          <cell r="CS1581">
            <v>0</v>
          </cell>
          <cell r="CT1581">
            <v>0</v>
          </cell>
          <cell r="CU1581">
            <v>0</v>
          </cell>
          <cell r="CV1581">
            <v>0</v>
          </cell>
          <cell r="CW1581">
            <v>0</v>
          </cell>
          <cell r="CX1581" t="str">
            <v/>
          </cell>
          <cell r="CY1581" t="str">
            <v>https://ipmatika.kz/products/tsifrovaya-konferents-sistema-itc-serii-ts-03/TS-0304A/</v>
          </cell>
          <cell r="CZ1581" t="str">
            <v/>
          </cell>
        </row>
        <row r="1582">
          <cell r="CJ1582" t="str">
            <v>TS-0305</v>
          </cell>
          <cell r="CK1582">
            <v>544500</v>
          </cell>
          <cell r="CL1582">
            <v>326700</v>
          </cell>
          <cell r="CM1582">
            <v>-40</v>
          </cell>
          <cell r="CN1582">
            <v>0</v>
          </cell>
          <cell r="CO1582">
            <v>0</v>
          </cell>
          <cell r="CP1582">
            <v>0</v>
          </cell>
          <cell r="CQ1582">
            <v>0</v>
          </cell>
          <cell r="CR1582">
            <v>0</v>
          </cell>
          <cell r="CS1582">
            <v>0</v>
          </cell>
          <cell r="CT1582">
            <v>0</v>
          </cell>
          <cell r="CU1582">
            <v>0</v>
          </cell>
          <cell r="CV1582">
            <v>0</v>
          </cell>
          <cell r="CW1582">
            <v>0</v>
          </cell>
          <cell r="CX1582" t="str">
            <v>http://ipmatika.ru/upload/iblock/0a9/TS-0305.png</v>
          </cell>
          <cell r="CY1582" t="str">
            <v>https://ipmatika.kz/products/tsifrovaya-konferents-sistema-itc-serii-ts-03/TS-0305/</v>
          </cell>
          <cell r="CZ1582" t="str">
            <v/>
          </cell>
        </row>
        <row r="1583">
          <cell r="CJ1583" t="str">
            <v>TS-0305А</v>
          </cell>
          <cell r="CK1583">
            <v>544500</v>
          </cell>
          <cell r="CL1583">
            <v>326700</v>
          </cell>
          <cell r="CM1583">
            <v>-40</v>
          </cell>
          <cell r="CN1583">
            <v>0</v>
          </cell>
          <cell r="CO1583">
            <v>0</v>
          </cell>
          <cell r="CP1583">
            <v>0</v>
          </cell>
          <cell r="CQ1583">
            <v>0</v>
          </cell>
          <cell r="CR1583">
            <v>0</v>
          </cell>
          <cell r="CS1583">
            <v>0</v>
          </cell>
          <cell r="CT1583">
            <v>0</v>
          </cell>
          <cell r="CU1583">
            <v>0</v>
          </cell>
          <cell r="CV1583">
            <v>0</v>
          </cell>
          <cell r="CW1583">
            <v>0</v>
          </cell>
          <cell r="CX1583" t="str">
            <v/>
          </cell>
          <cell r="CY1583" t="str">
            <v>https://ipmatika.kz/products/tsifrovaya-konferents-sistema-itc-serii-ts-03/TS-0305A/</v>
          </cell>
          <cell r="CZ1583" t="str">
            <v/>
          </cell>
        </row>
        <row r="1584">
          <cell r="CJ1584" t="str">
            <v>TS-0308</v>
          </cell>
          <cell r="CK1584">
            <v>218900</v>
          </cell>
          <cell r="CL1584">
            <v>131450</v>
          </cell>
          <cell r="CM1584">
            <v>-39.949748743718594</v>
          </cell>
          <cell r="CN1584">
            <v>0</v>
          </cell>
          <cell r="CO1584">
            <v>0</v>
          </cell>
          <cell r="CP1584">
            <v>0</v>
          </cell>
          <cell r="CQ1584">
            <v>0</v>
          </cell>
          <cell r="CR1584">
            <v>0</v>
          </cell>
          <cell r="CS1584">
            <v>0</v>
          </cell>
          <cell r="CT1584">
            <v>0</v>
          </cell>
          <cell r="CU1584">
            <v>0</v>
          </cell>
          <cell r="CV1584">
            <v>0</v>
          </cell>
          <cell r="CW1584">
            <v>3</v>
          </cell>
          <cell r="CX1584" t="str">
            <v>http://ipmatika.ru/upload/iblock/d23/TS-0308.png</v>
          </cell>
          <cell r="CY1584" t="str">
            <v>https://ipmatika.kz/products/tsifrovaya-konferents-sistema-itc-serii-ts-03/TS-0308/</v>
          </cell>
          <cell r="CZ1584" t="str">
            <v/>
          </cell>
        </row>
        <row r="1585">
          <cell r="CJ1585" t="str">
            <v>TS-0308A</v>
          </cell>
          <cell r="CK1585">
            <v>218900</v>
          </cell>
          <cell r="CL1585">
            <v>131450</v>
          </cell>
          <cell r="CM1585">
            <v>-39.949748743718594</v>
          </cell>
          <cell r="CN1585">
            <v>0</v>
          </cell>
          <cell r="CO1585">
            <v>0</v>
          </cell>
          <cell r="CP1585">
            <v>0</v>
          </cell>
          <cell r="CQ1585">
            <v>0</v>
          </cell>
          <cell r="CR1585">
            <v>0</v>
          </cell>
          <cell r="CS1585">
            <v>0</v>
          </cell>
          <cell r="CT1585">
            <v>0</v>
          </cell>
          <cell r="CU1585">
            <v>0</v>
          </cell>
          <cell r="CV1585">
            <v>0</v>
          </cell>
          <cell r="CW1585">
            <v>21</v>
          </cell>
          <cell r="CX1585" t="str">
            <v>http://ipmatika.ru/upload/iblock/e1c/TS-0308A.png</v>
          </cell>
          <cell r="CY1585" t="str">
            <v>https://ipmatika.kz/products/tsifrovaya-konferents-sistema-itc-serii-ts-03/TS-0308A/</v>
          </cell>
          <cell r="CZ1585" t="str">
            <v/>
          </cell>
        </row>
        <row r="1586">
          <cell r="CJ1586" t="str">
            <v>TS-0309</v>
          </cell>
          <cell r="CK1586">
            <v>501050</v>
          </cell>
          <cell r="CL1586">
            <v>300850</v>
          </cell>
          <cell r="CM1586">
            <v>-39.956092206366627</v>
          </cell>
          <cell r="CN1586">
            <v>0</v>
          </cell>
          <cell r="CO1586">
            <v>0</v>
          </cell>
          <cell r="CP1586">
            <v>0</v>
          </cell>
          <cell r="CQ1586">
            <v>0</v>
          </cell>
          <cell r="CR1586">
            <v>0</v>
          </cell>
          <cell r="CS1586">
            <v>0</v>
          </cell>
          <cell r="CT1586">
            <v>0</v>
          </cell>
          <cell r="CU1586">
            <v>0</v>
          </cell>
          <cell r="CV1586">
            <v>0</v>
          </cell>
          <cell r="CW1586">
            <v>0</v>
          </cell>
          <cell r="CX1586" t="str">
            <v>http://ipmatika.ru/upload/iblock/d53/TS-0309_1.png</v>
          </cell>
          <cell r="CY1586" t="str">
            <v>https://ipmatika.kz/products/tsifrovaya-konferents-sistema-itc-serii-ts-03/TS-0309/</v>
          </cell>
          <cell r="CZ1586" t="str">
            <v/>
          </cell>
        </row>
        <row r="1587">
          <cell r="CJ1587" t="str">
            <v>TS-0309А</v>
          </cell>
          <cell r="CK1587">
            <v>501050</v>
          </cell>
          <cell r="CL1587">
            <v>300850</v>
          </cell>
          <cell r="CM1587">
            <v>-39.956092206366627</v>
          </cell>
          <cell r="CN1587">
            <v>0</v>
          </cell>
          <cell r="CO1587">
            <v>0</v>
          </cell>
          <cell r="CP1587">
            <v>0</v>
          </cell>
          <cell r="CQ1587">
            <v>0</v>
          </cell>
          <cell r="CR1587">
            <v>0</v>
          </cell>
          <cell r="CS1587">
            <v>0</v>
          </cell>
          <cell r="CT1587">
            <v>0</v>
          </cell>
          <cell r="CU1587">
            <v>0</v>
          </cell>
          <cell r="CV1587">
            <v>0</v>
          </cell>
          <cell r="CW1587">
            <v>0</v>
          </cell>
          <cell r="CX1587" t="str">
            <v>http://ipmatika.ru/upload/iblock/615/chm1rbm1t1p9nrbonnpkl81t3c5nxmaa/TS-0309A_01.jpg</v>
          </cell>
          <cell r="CY1587" t="str">
            <v>https://ipmatika.kz/products/tsifrovaya-konferents-sistema-itc-serii-ts-03/TS-0309%C0/</v>
          </cell>
          <cell r="CZ1587" t="str">
            <v/>
          </cell>
        </row>
        <row r="1588">
          <cell r="CJ1588" t="str">
            <v>TS-0309D</v>
          </cell>
          <cell r="CK1588">
            <v>559350</v>
          </cell>
          <cell r="CL1588">
            <v>335500</v>
          </cell>
          <cell r="CM1588">
            <v>-40.019665683382499</v>
          </cell>
          <cell r="CN1588">
            <v>0</v>
          </cell>
          <cell r="CO1588">
            <v>0</v>
          </cell>
          <cell r="CP1588">
            <v>0</v>
          </cell>
          <cell r="CQ1588">
            <v>0</v>
          </cell>
          <cell r="CR1588">
            <v>0</v>
          </cell>
          <cell r="CS1588">
            <v>0</v>
          </cell>
          <cell r="CT1588">
            <v>0</v>
          </cell>
          <cell r="CU1588">
            <v>0</v>
          </cell>
          <cell r="CV1588">
            <v>0</v>
          </cell>
          <cell r="CW1588">
            <v>0</v>
          </cell>
          <cell r="CX1588" t="str">
            <v/>
          </cell>
          <cell r="CY1588" t="str">
            <v/>
          </cell>
          <cell r="CZ1588" t="str">
            <v/>
          </cell>
        </row>
        <row r="1589">
          <cell r="CJ1589" t="str">
            <v>TS-0309DA</v>
          </cell>
          <cell r="CK1589">
            <v>559350</v>
          </cell>
          <cell r="CL1589">
            <v>335500</v>
          </cell>
          <cell r="CM1589">
            <v>-40.019665683382499</v>
          </cell>
          <cell r="CN1589">
            <v>0</v>
          </cell>
          <cell r="CO1589">
            <v>0</v>
          </cell>
          <cell r="CP1589">
            <v>0</v>
          </cell>
          <cell r="CQ1589">
            <v>0</v>
          </cell>
          <cell r="CR1589">
            <v>0</v>
          </cell>
          <cell r="CS1589">
            <v>0</v>
          </cell>
          <cell r="CT1589">
            <v>0</v>
          </cell>
          <cell r="CU1589">
            <v>0</v>
          </cell>
          <cell r="CV1589">
            <v>0</v>
          </cell>
          <cell r="CW1589">
            <v>0</v>
          </cell>
          <cell r="CX1589" t="str">
            <v/>
          </cell>
          <cell r="CY1589" t="str">
            <v/>
          </cell>
          <cell r="CZ1589" t="str">
            <v/>
          </cell>
        </row>
        <row r="1590">
          <cell r="CJ1590" t="str">
            <v>TS-0310</v>
          </cell>
          <cell r="CK1590">
            <v>510400</v>
          </cell>
          <cell r="CL1590">
            <v>306350</v>
          </cell>
          <cell r="CM1590">
            <v>-39.978448275862071</v>
          </cell>
          <cell r="CN1590">
            <v>0</v>
          </cell>
          <cell r="CO1590">
            <v>0</v>
          </cell>
          <cell r="CP1590">
            <v>0</v>
          </cell>
          <cell r="CQ1590">
            <v>0</v>
          </cell>
          <cell r="CR1590">
            <v>0</v>
          </cell>
          <cell r="CS1590">
            <v>0</v>
          </cell>
          <cell r="CT1590">
            <v>0</v>
          </cell>
          <cell r="CU1590">
            <v>5</v>
          </cell>
          <cell r="CV1590">
            <v>1</v>
          </cell>
          <cell r="CW1590">
            <v>0</v>
          </cell>
          <cell r="CX1590" t="str">
            <v/>
          </cell>
          <cell r="CY1590" t="str">
            <v>https://ipmatika.kz/products/tsifrovaya-konferents-sistema-itc-serii-ts-03/TS-0310/</v>
          </cell>
          <cell r="CZ1590" t="str">
            <v/>
          </cell>
        </row>
        <row r="1591">
          <cell r="CJ1591" t="str">
            <v>TS-0310D</v>
          </cell>
          <cell r="CK1591">
            <v>559350</v>
          </cell>
          <cell r="CL1591">
            <v>335500</v>
          </cell>
          <cell r="CM1591">
            <v>-40.019665683382499</v>
          </cell>
          <cell r="CN1591">
            <v>0</v>
          </cell>
          <cell r="CO1591">
            <v>0</v>
          </cell>
          <cell r="CP1591">
            <v>0</v>
          </cell>
          <cell r="CQ1591">
            <v>0</v>
          </cell>
          <cell r="CR1591">
            <v>0</v>
          </cell>
          <cell r="CS1591">
            <v>0</v>
          </cell>
          <cell r="CT1591">
            <v>0</v>
          </cell>
          <cell r="CU1591">
            <v>0</v>
          </cell>
          <cell r="CV1591">
            <v>0</v>
          </cell>
          <cell r="CW1591">
            <v>0</v>
          </cell>
          <cell r="CX1591" t="str">
            <v/>
          </cell>
          <cell r="CY1591" t="str">
            <v>https://ipmatika.kz/products/tsifrovaya-konferents-sistema-itc-serii-ts-03/TS-0310D/</v>
          </cell>
          <cell r="CZ1591" t="str">
            <v/>
          </cell>
        </row>
        <row r="1592">
          <cell r="CJ1592" t="str">
            <v>TS-0310DA</v>
          </cell>
          <cell r="CK1592">
            <v>559350</v>
          </cell>
          <cell r="CL1592">
            <v>335500</v>
          </cell>
          <cell r="CM1592">
            <v>-40.019665683382499</v>
          </cell>
          <cell r="CN1592">
            <v>0</v>
          </cell>
          <cell r="CO1592">
            <v>0</v>
          </cell>
          <cell r="CP1592">
            <v>0</v>
          </cell>
          <cell r="CQ1592">
            <v>0</v>
          </cell>
          <cell r="CR1592">
            <v>0</v>
          </cell>
          <cell r="CS1592">
            <v>0</v>
          </cell>
          <cell r="CT1592">
            <v>0</v>
          </cell>
          <cell r="CU1592">
            <v>0</v>
          </cell>
          <cell r="CV1592">
            <v>0</v>
          </cell>
          <cell r="CW1592">
            <v>0</v>
          </cell>
          <cell r="CX1592" t="str">
            <v/>
          </cell>
          <cell r="CY1592" t="str">
            <v>https://ipmatika.kz/products/tsifrovaya-konferents-sistema-itc-serii-ts-03/TS-0310D%C0/</v>
          </cell>
          <cell r="CZ1592" t="str">
            <v/>
          </cell>
        </row>
        <row r="1593">
          <cell r="CJ1593" t="str">
            <v>TS-0310А</v>
          </cell>
          <cell r="CK1593">
            <v>510400</v>
          </cell>
          <cell r="CL1593">
            <v>306350</v>
          </cell>
          <cell r="CM1593">
            <v>-39.978448275862071</v>
          </cell>
          <cell r="CN1593">
            <v>0</v>
          </cell>
          <cell r="CO1593">
            <v>0</v>
          </cell>
          <cell r="CP1593">
            <v>0</v>
          </cell>
          <cell r="CQ1593">
            <v>0</v>
          </cell>
          <cell r="CR1593">
            <v>0</v>
          </cell>
          <cell r="CS1593">
            <v>0</v>
          </cell>
          <cell r="CT1593">
            <v>0</v>
          </cell>
          <cell r="CU1593">
            <v>0</v>
          </cell>
          <cell r="CV1593">
            <v>33</v>
          </cell>
          <cell r="CW1593">
            <v>0</v>
          </cell>
          <cell r="CX1593" t="str">
            <v/>
          </cell>
          <cell r="CY1593" t="str">
            <v>https://ipmatika.kz/products/tsifrovaya-konferents-sistema-itc-serii-ts-03/TS-0310%C0/</v>
          </cell>
          <cell r="CZ1593" t="str">
            <v/>
          </cell>
        </row>
        <row r="1594">
          <cell r="CJ1594" t="str">
            <v>TS-0314</v>
          </cell>
          <cell r="CK1594">
            <v>971850</v>
          </cell>
          <cell r="CL1594">
            <v>583000</v>
          </cell>
          <cell r="CM1594">
            <v>-40.011318619128467</v>
          </cell>
          <cell r="CN1594">
            <v>0</v>
          </cell>
          <cell r="CO1594">
            <v>0</v>
          </cell>
          <cell r="CP1594">
            <v>0</v>
          </cell>
          <cell r="CQ1594">
            <v>0</v>
          </cell>
          <cell r="CR1594">
            <v>0</v>
          </cell>
          <cell r="CS1594">
            <v>0</v>
          </cell>
          <cell r="CT1594">
            <v>0</v>
          </cell>
          <cell r="CU1594">
            <v>0</v>
          </cell>
          <cell r="CV1594">
            <v>0</v>
          </cell>
          <cell r="CW1594">
            <v>0</v>
          </cell>
          <cell r="CX1594" t="str">
            <v>http://ipmatika.ru/upload/iblock/009/pxfnjp7ob1cr25ytdwdl9c1xde6uy36t/TS-0314_anons.jpg</v>
          </cell>
          <cell r="CY1594" t="str">
            <v>https://ipmatika.kz/products/tsifrovaya-konferents-sistema-itc-serii-ts-03/TS-0314/</v>
          </cell>
          <cell r="CZ1594" t="str">
            <v>NEW. Под заказ</v>
          </cell>
        </row>
        <row r="1595">
          <cell r="CJ1595" t="str">
            <v>TS-0314A</v>
          </cell>
          <cell r="CK1595">
            <v>971850</v>
          </cell>
          <cell r="CL1595">
            <v>583000</v>
          </cell>
          <cell r="CM1595">
            <v>-40.011318619128467</v>
          </cell>
          <cell r="CN1595">
            <v>0</v>
          </cell>
          <cell r="CO1595">
            <v>0</v>
          </cell>
          <cell r="CP1595">
            <v>0</v>
          </cell>
          <cell r="CQ1595">
            <v>0</v>
          </cell>
          <cell r="CR1595">
            <v>0</v>
          </cell>
          <cell r="CS1595">
            <v>0</v>
          </cell>
          <cell r="CT1595">
            <v>0</v>
          </cell>
          <cell r="CU1595">
            <v>0</v>
          </cell>
          <cell r="CV1595">
            <v>0</v>
          </cell>
          <cell r="CW1595">
            <v>0</v>
          </cell>
          <cell r="CX1595" t="str">
            <v>http://ipmatika.ru/upload/iblock/d98/j47a3dk98stiza8fw1teyry4dzvrqtlr/TS-0314A_02.jpg</v>
          </cell>
          <cell r="CY1595" t="str">
            <v>https://ipmatika.kz/products/tsifrovaya-konferents-sistema-itc-serii-ts-03/TS-0314A/</v>
          </cell>
          <cell r="CZ1595" t="str">
            <v>NEW. Под заказ</v>
          </cell>
        </row>
        <row r="1596">
          <cell r="CJ1596" t="str">
            <v>TS-0315</v>
          </cell>
          <cell r="CK1596">
            <v>364650</v>
          </cell>
          <cell r="CL1596">
            <v>251090.69999999998</v>
          </cell>
          <cell r="CM1596">
            <v>-31.1419991772933</v>
          </cell>
          <cell r="CN1596">
            <v>0</v>
          </cell>
          <cell r="CO1596">
            <v>0</v>
          </cell>
          <cell r="CP1596">
            <v>0</v>
          </cell>
          <cell r="CQ1596">
            <v>0</v>
          </cell>
          <cell r="CR1596">
            <v>0</v>
          </cell>
          <cell r="CS1596">
            <v>0</v>
          </cell>
          <cell r="CT1596">
            <v>0</v>
          </cell>
          <cell r="CU1596">
            <v>3</v>
          </cell>
          <cell r="CV1596">
            <v>0</v>
          </cell>
          <cell r="CW1596">
            <v>0</v>
          </cell>
          <cell r="CX1596" t="str">
            <v/>
          </cell>
          <cell r="CY1596" t="str">
            <v>https://ipmatika.kz/products/tsifrovaya-konferents-sistema-itc-serii-ts-03/TS-0315/</v>
          </cell>
          <cell r="CZ1596" t="str">
            <v/>
          </cell>
        </row>
        <row r="1597">
          <cell r="CJ1597" t="str">
            <v>TS-0315A</v>
          </cell>
          <cell r="CK1597">
            <v>364650</v>
          </cell>
          <cell r="CL1597">
            <v>251090.69999999998</v>
          </cell>
          <cell r="CM1597">
            <v>-31.1419991772933</v>
          </cell>
          <cell r="CN1597">
            <v>0</v>
          </cell>
          <cell r="CO1597">
            <v>0</v>
          </cell>
          <cell r="CP1597">
            <v>0</v>
          </cell>
          <cell r="CQ1597">
            <v>0</v>
          </cell>
          <cell r="CR1597">
            <v>0</v>
          </cell>
          <cell r="CS1597">
            <v>0</v>
          </cell>
          <cell r="CT1597">
            <v>0</v>
          </cell>
          <cell r="CU1597">
            <v>13</v>
          </cell>
          <cell r="CV1597">
            <v>0</v>
          </cell>
          <cell r="CW1597">
            <v>0</v>
          </cell>
          <cell r="CX1597" t="str">
            <v/>
          </cell>
          <cell r="CY1597" t="str">
            <v>https://ipmatika.kz/products/tsifrovaya-konferents-sistema-itc-serii-ts-03/TS-0315A/</v>
          </cell>
          <cell r="CZ1597" t="str">
            <v/>
          </cell>
        </row>
        <row r="1598">
          <cell r="CJ1598" t="str">
            <v>TS-0318</v>
          </cell>
          <cell r="CK1598">
            <v>583000</v>
          </cell>
          <cell r="CL1598">
            <v>349800</v>
          </cell>
          <cell r="CM1598">
            <v>-40</v>
          </cell>
          <cell r="CN1598">
            <v>0</v>
          </cell>
          <cell r="CO1598">
            <v>0</v>
          </cell>
          <cell r="CP1598">
            <v>0</v>
          </cell>
          <cell r="CQ1598">
            <v>0</v>
          </cell>
          <cell r="CR1598">
            <v>0</v>
          </cell>
          <cell r="CS1598">
            <v>0</v>
          </cell>
          <cell r="CT1598">
            <v>0</v>
          </cell>
          <cell r="CU1598">
            <v>1</v>
          </cell>
          <cell r="CV1598">
            <v>0</v>
          </cell>
          <cell r="CW1598">
            <v>0</v>
          </cell>
          <cell r="CX1598" t="str">
            <v/>
          </cell>
          <cell r="CY1598" t="str">
            <v>https://ipmatika.kz/products/tsifrovaya-konferents-sistema-itc-serii-ts-03/TS-0318/</v>
          </cell>
          <cell r="CZ1598" t="str">
            <v/>
          </cell>
        </row>
        <row r="1599">
          <cell r="CJ1599" t="str">
            <v>TS-0318A</v>
          </cell>
          <cell r="CK1599">
            <v>583000</v>
          </cell>
          <cell r="CL1599">
            <v>349800</v>
          </cell>
          <cell r="CM1599">
            <v>-40</v>
          </cell>
          <cell r="CN1599">
            <v>0</v>
          </cell>
          <cell r="CO1599">
            <v>0</v>
          </cell>
          <cell r="CP1599">
            <v>0</v>
          </cell>
          <cell r="CQ1599">
            <v>0</v>
          </cell>
          <cell r="CR1599">
            <v>0</v>
          </cell>
          <cell r="CS1599">
            <v>0</v>
          </cell>
          <cell r="CT1599">
            <v>0</v>
          </cell>
          <cell r="CU1599">
            <v>1</v>
          </cell>
          <cell r="CV1599">
            <v>0</v>
          </cell>
          <cell r="CW1599">
            <v>0</v>
          </cell>
          <cell r="CX1599" t="str">
            <v/>
          </cell>
          <cell r="CY1599" t="str">
            <v>https://ipmatika.kz/products/tsifrovaya-konferents-sistema-itc-serii-ts-03/TS-0318A/</v>
          </cell>
          <cell r="CZ1599" t="str">
            <v/>
          </cell>
        </row>
        <row r="1600">
          <cell r="CJ1600" t="str">
            <v>TS-0318C</v>
          </cell>
          <cell r="CK1600">
            <v>574200</v>
          </cell>
          <cell r="CL1600">
            <v>344300</v>
          </cell>
          <cell r="CM1600">
            <v>-40.038314176245208</v>
          </cell>
          <cell r="CN1600">
            <v>0</v>
          </cell>
          <cell r="CO1600">
            <v>0</v>
          </cell>
          <cell r="CP1600">
            <v>0</v>
          </cell>
          <cell r="CQ1600">
            <v>0</v>
          </cell>
          <cell r="CR1600">
            <v>0</v>
          </cell>
          <cell r="CS1600">
            <v>0</v>
          </cell>
          <cell r="CT1600">
            <v>0</v>
          </cell>
          <cell r="CU1600">
            <v>1</v>
          </cell>
          <cell r="CV1600">
            <v>0</v>
          </cell>
          <cell r="CW1600">
            <v>0</v>
          </cell>
          <cell r="CX1600" t="str">
            <v/>
          </cell>
          <cell r="CY1600" t="str">
            <v>https://ipmatika.kz/products/tsifrovaya-konferents-sistema-itc-serii-ts-03/TS-0318C/</v>
          </cell>
          <cell r="CZ1600" t="str">
            <v/>
          </cell>
        </row>
        <row r="1601">
          <cell r="CJ1601" t="str">
            <v>TS-0318CA</v>
          </cell>
          <cell r="CK1601">
            <v>574200</v>
          </cell>
          <cell r="CL1601">
            <v>344300</v>
          </cell>
          <cell r="CM1601">
            <v>-40.038314176245208</v>
          </cell>
          <cell r="CN1601">
            <v>0</v>
          </cell>
          <cell r="CO1601">
            <v>0</v>
          </cell>
          <cell r="CP1601">
            <v>0</v>
          </cell>
          <cell r="CQ1601">
            <v>0</v>
          </cell>
          <cell r="CR1601">
            <v>0</v>
          </cell>
          <cell r="CS1601">
            <v>0</v>
          </cell>
          <cell r="CT1601">
            <v>0</v>
          </cell>
          <cell r="CU1601">
            <v>1</v>
          </cell>
          <cell r="CV1601">
            <v>0</v>
          </cell>
          <cell r="CW1601">
            <v>0</v>
          </cell>
          <cell r="CX1601" t="str">
            <v/>
          </cell>
          <cell r="CY1601" t="str">
            <v>https://ipmatika.kz/products/tsifrovaya-konferents-sistema-itc-serii-ts-03/TS-0318CA/</v>
          </cell>
          <cell r="CZ1601" t="str">
            <v/>
          </cell>
        </row>
        <row r="1602">
          <cell r="CJ1602" t="str">
            <v>TS-0321</v>
          </cell>
          <cell r="CK1602">
            <v>262900</v>
          </cell>
          <cell r="CL1602">
            <v>157850</v>
          </cell>
          <cell r="CM1602">
            <v>-39.9581589958159</v>
          </cell>
          <cell r="CN1602">
            <v>0</v>
          </cell>
          <cell r="CO1602">
            <v>0</v>
          </cell>
          <cell r="CP1602">
            <v>0</v>
          </cell>
          <cell r="CQ1602">
            <v>0</v>
          </cell>
          <cell r="CR1602">
            <v>0</v>
          </cell>
          <cell r="CS1602">
            <v>0</v>
          </cell>
          <cell r="CT1602">
            <v>0</v>
          </cell>
          <cell r="CU1602">
            <v>7</v>
          </cell>
          <cell r="CV1602">
            <v>0</v>
          </cell>
          <cell r="CW1602">
            <v>0</v>
          </cell>
          <cell r="CX1602" t="str">
            <v>http://ipmatika.ru/upload/iblock/df5/TS-0321.png</v>
          </cell>
          <cell r="CY1602" t="str">
            <v>https://ipmatika.kz/products/tsifrovaya-konferents-sistema-itc-serii-ts-03/TS-0321/</v>
          </cell>
          <cell r="CZ1602" t="str">
            <v/>
          </cell>
        </row>
        <row r="1603">
          <cell r="CJ1603" t="str">
            <v>TS-0323</v>
          </cell>
          <cell r="CK1603">
            <v>167750</v>
          </cell>
          <cell r="CL1603">
            <v>100650</v>
          </cell>
          <cell r="CM1603">
            <v>-40</v>
          </cell>
          <cell r="CN1603">
            <v>0</v>
          </cell>
          <cell r="CO1603">
            <v>0</v>
          </cell>
          <cell r="CP1603">
            <v>0</v>
          </cell>
          <cell r="CQ1603">
            <v>0</v>
          </cell>
          <cell r="CR1603">
            <v>0</v>
          </cell>
          <cell r="CS1603">
            <v>0</v>
          </cell>
          <cell r="CT1603">
            <v>0</v>
          </cell>
          <cell r="CU1603">
            <v>0</v>
          </cell>
          <cell r="CV1603">
            <v>0</v>
          </cell>
          <cell r="CW1603">
            <v>0</v>
          </cell>
          <cell r="CX1603" t="str">
            <v>http://ipmatika.ru/upload/iblock/fbc/gms8mvr18dq9t4n1xtpssq02x6v3epvw/TS-0323_anons.jpg</v>
          </cell>
          <cell r="CY1603" t="str">
            <v>https://ipmatika.kz/products/tsifrovaya-konferents-sistema-itc-serii-ts-03/TS-0323/</v>
          </cell>
          <cell r="CZ1603" t="str">
            <v/>
          </cell>
        </row>
        <row r="1604">
          <cell r="CJ1604" t="str">
            <v>TS-0323B</v>
          </cell>
          <cell r="CK1604">
            <v>30800</v>
          </cell>
          <cell r="CL1604">
            <v>18700</v>
          </cell>
          <cell r="CM1604">
            <v>-39.285714285714285</v>
          </cell>
          <cell r="CN1604">
            <v>0</v>
          </cell>
          <cell r="CO1604">
            <v>0</v>
          </cell>
          <cell r="CP1604">
            <v>0</v>
          </cell>
          <cell r="CQ1604">
            <v>0</v>
          </cell>
          <cell r="CR1604">
            <v>0</v>
          </cell>
          <cell r="CS1604">
            <v>0</v>
          </cell>
          <cell r="CT1604">
            <v>0</v>
          </cell>
          <cell r="CU1604">
            <v>10</v>
          </cell>
          <cell r="CV1604">
            <v>1</v>
          </cell>
          <cell r="CW1604">
            <v>0</v>
          </cell>
          <cell r="CX1604" t="str">
            <v>http://ipmatika.ru/upload/iblock/869/mz9qqwfiw53crc14gevb397ccyx6qk0b/TS-0323B.jpg</v>
          </cell>
          <cell r="CY1604" t="str">
            <v>https://ipmatika.kz/products/tsifrovaya-konferents-sistema-itc-serii-ts-03/TS-0323B/</v>
          </cell>
          <cell r="CZ1604" t="str">
            <v/>
          </cell>
        </row>
        <row r="1605">
          <cell r="CJ1605" t="str">
            <v>TS-0332</v>
          </cell>
          <cell r="CK1605">
            <v>267300</v>
          </cell>
          <cell r="CL1605">
            <v>160600</v>
          </cell>
          <cell r="CM1605">
            <v>-39.91769547325103</v>
          </cell>
          <cell r="CN1605">
            <v>0</v>
          </cell>
          <cell r="CO1605">
            <v>0</v>
          </cell>
          <cell r="CP1605">
            <v>0</v>
          </cell>
          <cell r="CQ1605">
            <v>0</v>
          </cell>
          <cell r="CR1605">
            <v>0</v>
          </cell>
          <cell r="CS1605">
            <v>0</v>
          </cell>
          <cell r="CT1605">
            <v>0</v>
          </cell>
          <cell r="CU1605">
            <v>0</v>
          </cell>
          <cell r="CV1605">
            <v>0</v>
          </cell>
          <cell r="CW1605">
            <v>0</v>
          </cell>
          <cell r="CX1605" t="str">
            <v>http://ipmatika.ru/upload/iblock/34f/TS-0332.png</v>
          </cell>
          <cell r="CY1605" t="str">
            <v>https://ipmatika.kz/products/tsifrovaya-konferents-sistema-itc-serii-ts-03/TS-0332/</v>
          </cell>
          <cell r="CZ1605" t="str">
            <v>Под заказ</v>
          </cell>
        </row>
        <row r="1606">
          <cell r="CJ1606" t="str">
            <v>TS-0332A</v>
          </cell>
          <cell r="CK1606">
            <v>267300</v>
          </cell>
          <cell r="CL1606">
            <v>160600</v>
          </cell>
          <cell r="CM1606">
            <v>-39.91769547325103</v>
          </cell>
          <cell r="CN1606">
            <v>0</v>
          </cell>
          <cell r="CO1606">
            <v>0</v>
          </cell>
          <cell r="CP1606">
            <v>0</v>
          </cell>
          <cell r="CQ1606">
            <v>0</v>
          </cell>
          <cell r="CR1606">
            <v>0</v>
          </cell>
          <cell r="CS1606">
            <v>0</v>
          </cell>
          <cell r="CT1606">
            <v>0</v>
          </cell>
          <cell r="CU1606">
            <v>0</v>
          </cell>
          <cell r="CV1606">
            <v>0</v>
          </cell>
          <cell r="CW1606">
            <v>0</v>
          </cell>
          <cell r="CX1606" t="str">
            <v/>
          </cell>
          <cell r="CY1606" t="str">
            <v>https://ipmatika.kz/products/tsifrovaya-konferents-sistema-itc-serii-ts-03/TS-0332%C0/</v>
          </cell>
          <cell r="CZ1606" t="str">
            <v>Под заказ</v>
          </cell>
        </row>
        <row r="1607">
          <cell r="CJ1607" t="str">
            <v>TS-0336</v>
          </cell>
          <cell r="CK1607">
            <v>315700</v>
          </cell>
          <cell r="CL1607">
            <v>194392.80000000002</v>
          </cell>
          <cell r="CM1607">
            <v>-38.424833702882481</v>
          </cell>
          <cell r="CN1607">
            <v>0</v>
          </cell>
          <cell r="CO1607">
            <v>0</v>
          </cell>
          <cell r="CP1607">
            <v>0</v>
          </cell>
          <cell r="CQ1607">
            <v>0</v>
          </cell>
          <cell r="CR1607">
            <v>0</v>
          </cell>
          <cell r="CS1607">
            <v>0</v>
          </cell>
          <cell r="CT1607">
            <v>0</v>
          </cell>
          <cell r="CU1607">
            <v>0</v>
          </cell>
          <cell r="CV1607">
            <v>0</v>
          </cell>
          <cell r="CW1607">
            <v>0</v>
          </cell>
          <cell r="CX1607" t="str">
            <v>http://ipmatika.ru/upload/iblock/965/y34s3konu8z60v2awote7zetc0oasjlh/TS-0336%282%29.png</v>
          </cell>
          <cell r="CY1607" t="str">
            <v>https://ipmatika.kz/products/tsifrovaya-konferents-sistema-itc-serii-ts-03/TS-0336/</v>
          </cell>
          <cell r="CZ1607" t="str">
            <v>Под заказ</v>
          </cell>
        </row>
        <row r="1608">
          <cell r="CJ1608" t="str">
            <v>TS-0336A</v>
          </cell>
          <cell r="CK1608">
            <v>315700</v>
          </cell>
          <cell r="CL1608">
            <v>194392.80000000002</v>
          </cell>
          <cell r="CM1608">
            <v>-38.424833702882481</v>
          </cell>
          <cell r="CN1608">
            <v>0</v>
          </cell>
          <cell r="CO1608">
            <v>0</v>
          </cell>
          <cell r="CP1608">
            <v>0</v>
          </cell>
          <cell r="CQ1608">
            <v>0</v>
          </cell>
          <cell r="CR1608">
            <v>0</v>
          </cell>
          <cell r="CS1608">
            <v>0</v>
          </cell>
          <cell r="CT1608">
            <v>0</v>
          </cell>
          <cell r="CU1608">
            <v>0</v>
          </cell>
          <cell r="CV1608">
            <v>0</v>
          </cell>
          <cell r="CW1608">
            <v>0</v>
          </cell>
          <cell r="CX1608" t="str">
            <v/>
          </cell>
          <cell r="CY1608" t="str">
            <v>https://ipmatika.kz/products/tsifrovaya-konferents-sistema-itc-serii-ts-03/TS-0336%C0/</v>
          </cell>
          <cell r="CZ1608" t="str">
            <v>Под заказ</v>
          </cell>
        </row>
        <row r="1609">
          <cell r="CJ1609" t="str">
            <v>TS-3402</v>
          </cell>
          <cell r="CK1609">
            <v>717750</v>
          </cell>
          <cell r="CL1609">
            <v>422400</v>
          </cell>
          <cell r="CM1609">
            <v>-41.149425287356323</v>
          </cell>
          <cell r="CN1609">
            <v>0</v>
          </cell>
          <cell r="CO1609">
            <v>0</v>
          </cell>
          <cell r="CP1609">
            <v>0</v>
          </cell>
          <cell r="CQ1609">
            <v>0</v>
          </cell>
          <cell r="CR1609">
            <v>0</v>
          </cell>
          <cell r="CS1609">
            <v>0</v>
          </cell>
          <cell r="CT1609">
            <v>0</v>
          </cell>
          <cell r="CU1609">
            <v>0</v>
          </cell>
          <cell r="CV1609">
            <v>0</v>
          </cell>
          <cell r="CW1609">
            <v>0</v>
          </cell>
          <cell r="CX1609" t="str">
            <v>http://ipmatika.ru/upload/iblock/be9/5ko33jvjowe6azfbrf8018dfeayybjnz/TS-3402.jpg</v>
          </cell>
          <cell r="CY1609" t="str">
            <v>https://ipmatika.kz/products/tsifrovaya-konferents-sistema-itc-serii-ts-03/TS-3402/</v>
          </cell>
          <cell r="CZ1609" t="str">
            <v>NEW. Под заказ</v>
          </cell>
        </row>
        <row r="1610">
          <cell r="CJ1610" t="str">
            <v>TS-3421</v>
          </cell>
          <cell r="CK1610">
            <v>215600</v>
          </cell>
          <cell r="CL1610">
            <v>127050</v>
          </cell>
          <cell r="CM1610">
            <v>-41.071428571428569</v>
          </cell>
          <cell r="CN1610">
            <v>0</v>
          </cell>
          <cell r="CO1610">
            <v>0</v>
          </cell>
          <cell r="CP1610">
            <v>0</v>
          </cell>
          <cell r="CQ1610">
            <v>0</v>
          </cell>
          <cell r="CR1610">
            <v>0</v>
          </cell>
          <cell r="CS1610">
            <v>0</v>
          </cell>
          <cell r="CT1610">
            <v>0</v>
          </cell>
          <cell r="CU1610">
            <v>0</v>
          </cell>
          <cell r="CV1610">
            <v>0</v>
          </cell>
          <cell r="CW1610">
            <v>0</v>
          </cell>
          <cell r="CX1610" t="str">
            <v>http://ipmatika.ru/upload/iblock/cc9/phpt6oc9cnwiqf4g3xo2vhwgof4ss4nb/TS-3421_1.jpg</v>
          </cell>
          <cell r="CY1610" t="str">
            <v>https://ipmatika.kz/products/tsifrovaya-konferents-sistema-itc-serii-ts-03/TS-3421/</v>
          </cell>
          <cell r="CZ1610" t="str">
            <v>NEW. Под заказ</v>
          </cell>
        </row>
        <row r="1611">
          <cell r="CJ1611" t="str">
            <v>TS-6F</v>
          </cell>
          <cell r="CK1611">
            <v>188100</v>
          </cell>
          <cell r="CL1611">
            <v>112750</v>
          </cell>
          <cell r="CM1611">
            <v>-40.058479532163744</v>
          </cell>
          <cell r="CN1611">
            <v>0</v>
          </cell>
          <cell r="CO1611">
            <v>0</v>
          </cell>
          <cell r="CP1611">
            <v>0</v>
          </cell>
          <cell r="CQ1611">
            <v>0</v>
          </cell>
          <cell r="CR1611">
            <v>0</v>
          </cell>
          <cell r="CS1611">
            <v>0</v>
          </cell>
          <cell r="CT1611">
            <v>0</v>
          </cell>
          <cell r="CU1611">
            <v>0</v>
          </cell>
          <cell r="CV1611">
            <v>0</v>
          </cell>
          <cell r="CW1611">
            <v>0</v>
          </cell>
          <cell r="CX1611" t="str">
            <v>http://ipmatika.ru/upload/iblock/688/td7j3czapmjj1be773oeqr070rh1fhyd/TS-6F.jpg</v>
          </cell>
          <cell r="CY1611" t="str">
            <v>https://ipmatika.kz/products/tsifrovaya-konferents-sistema-itc-serii-ts-03/TS-6F/</v>
          </cell>
          <cell r="CZ1611" t="str">
            <v>Под заказ</v>
          </cell>
        </row>
        <row r="1612">
          <cell r="CJ1612" t="str">
            <v>TS-W111 v.2</v>
          </cell>
          <cell r="CK1612">
            <v>583000</v>
          </cell>
          <cell r="CL1612">
            <v>350350</v>
          </cell>
          <cell r="CM1612">
            <v>-39.905660377358494</v>
          </cell>
          <cell r="CN1612">
            <v>0</v>
          </cell>
          <cell r="CO1612">
            <v>0</v>
          </cell>
          <cell r="CP1612">
            <v>0</v>
          </cell>
          <cell r="CQ1612">
            <v>0</v>
          </cell>
          <cell r="CR1612">
            <v>0</v>
          </cell>
          <cell r="CS1612">
            <v>0</v>
          </cell>
          <cell r="CT1612">
            <v>0</v>
          </cell>
          <cell r="CU1612">
            <v>2</v>
          </cell>
          <cell r="CV1612">
            <v>2</v>
          </cell>
          <cell r="CW1612">
            <v>0</v>
          </cell>
          <cell r="CX1612" t="str">
            <v/>
          </cell>
          <cell r="CY1612" t="str">
            <v>https://ipmatika.kz/products/tsifrovaya-konferents-sistema-itc-serii-ts-03/TS-W111v.2/</v>
          </cell>
          <cell r="CZ1612" t="str">
            <v>EOL</v>
          </cell>
        </row>
        <row r="1613">
          <cell r="CJ1613" t="str">
            <v>TS-W116</v>
          </cell>
          <cell r="CK1613">
            <v>583000</v>
          </cell>
          <cell r="CL1613">
            <v>350350</v>
          </cell>
          <cell r="CM1613">
            <v>-39.905660377358494</v>
          </cell>
          <cell r="CN1613">
            <v>1</v>
          </cell>
          <cell r="CO1613">
            <v>0</v>
          </cell>
          <cell r="CP1613">
            <v>0</v>
          </cell>
          <cell r="CQ1613">
            <v>0</v>
          </cell>
          <cell r="CR1613">
            <v>0</v>
          </cell>
          <cell r="CS1613">
            <v>0</v>
          </cell>
          <cell r="CT1613">
            <v>0</v>
          </cell>
          <cell r="CU1613">
            <v>3</v>
          </cell>
          <cell r="CV1613">
            <v>3</v>
          </cell>
          <cell r="CW1613">
            <v>0</v>
          </cell>
          <cell r="CX1613" t="str">
            <v>http://ipmatika.ru/upload/iblock/adb/t77aoakufizfo2nh575q1xpjjlwmwvqw/TS-W116_01.jpg</v>
          </cell>
          <cell r="CY1613" t="str">
            <v>https://ipmatika.kz/products/tsifrovaya-konferents-sistema-itc-serii-ts-03/TS-W116/</v>
          </cell>
          <cell r="CZ1613" t="str">
            <v>NEW</v>
          </cell>
        </row>
        <row r="1614">
          <cell r="CJ1614" t="str">
            <v>TS-W180Q</v>
          </cell>
          <cell r="CK1614">
            <v>194700</v>
          </cell>
          <cell r="CL1614">
            <v>141744.75</v>
          </cell>
          <cell r="CM1614">
            <v>-27.198382126348221</v>
          </cell>
          <cell r="CN1614">
            <v>1</v>
          </cell>
          <cell r="CO1614">
            <v>0</v>
          </cell>
          <cell r="CP1614">
            <v>0</v>
          </cell>
          <cell r="CQ1614">
            <v>0</v>
          </cell>
          <cell r="CR1614">
            <v>0</v>
          </cell>
          <cell r="CS1614">
            <v>0</v>
          </cell>
          <cell r="CT1614">
            <v>0</v>
          </cell>
          <cell r="CU1614">
            <v>9</v>
          </cell>
          <cell r="CV1614">
            <v>3</v>
          </cell>
          <cell r="CW1614">
            <v>0</v>
          </cell>
          <cell r="CX1614" t="str">
            <v>http://ipmatika.ru/upload/iblock/8bb/7xdlfr63n1m71qjqto1dl79loj8mbukf/TS-W180Q_01.jpg</v>
          </cell>
          <cell r="CY1614" t="str">
            <v>https://ipmatika.kz/products/tsifrovaya-konferents-sistema-itc-serii-ts-03/TS-W180Q/</v>
          </cell>
          <cell r="CZ1614" t="str">
            <v>NEW</v>
          </cell>
        </row>
        <row r="1615">
          <cell r="CJ1615" t="str">
            <v>TS-W301</v>
          </cell>
          <cell r="CK1615">
            <v>622600</v>
          </cell>
          <cell r="CL1615">
            <v>373450</v>
          </cell>
          <cell r="CM1615">
            <v>-40.017667844522968</v>
          </cell>
          <cell r="CN1615">
            <v>0</v>
          </cell>
          <cell r="CO1615">
            <v>0</v>
          </cell>
          <cell r="CP1615">
            <v>0</v>
          </cell>
          <cell r="CQ1615">
            <v>0</v>
          </cell>
          <cell r="CR1615">
            <v>0</v>
          </cell>
          <cell r="CS1615">
            <v>0</v>
          </cell>
          <cell r="CT1615">
            <v>0</v>
          </cell>
          <cell r="CU1615">
            <v>2</v>
          </cell>
          <cell r="CV1615">
            <v>0</v>
          </cell>
          <cell r="CW1615">
            <v>0</v>
          </cell>
          <cell r="CX1615" t="str">
            <v>http://ipmatika.ru/upload/iblock/1d1/kbg9eesmsd7f4lcmjk1lna8qr2d8l33z/TS-W301.png</v>
          </cell>
          <cell r="CY1615" t="str">
            <v>https://ipmatika.kz/products/tsifrovaya-konferents-sistema-itc-serii-ts-03/TS-W301/</v>
          </cell>
          <cell r="CZ1615" t="str">
            <v/>
          </cell>
        </row>
        <row r="1616">
          <cell r="CJ1616" t="str">
            <v>TS-W301A</v>
          </cell>
          <cell r="CK1616">
            <v>622600</v>
          </cell>
          <cell r="CL1616">
            <v>373450</v>
          </cell>
          <cell r="CM1616">
            <v>-40.017667844522968</v>
          </cell>
          <cell r="CN1616">
            <v>0</v>
          </cell>
          <cell r="CO1616">
            <v>0</v>
          </cell>
          <cell r="CP1616">
            <v>0</v>
          </cell>
          <cell r="CQ1616">
            <v>0</v>
          </cell>
          <cell r="CR1616">
            <v>0</v>
          </cell>
          <cell r="CS1616">
            <v>0</v>
          </cell>
          <cell r="CT1616">
            <v>0</v>
          </cell>
          <cell r="CU1616">
            <v>8</v>
          </cell>
          <cell r="CV1616">
            <v>0</v>
          </cell>
          <cell r="CW1616">
            <v>0</v>
          </cell>
          <cell r="CX1616" t="str">
            <v>http://ipmatika.ru/upload/iblock/e9c/sx1g2h7mojagjx99p8o8puuv6r05t7nz/TS-W301A.png</v>
          </cell>
          <cell r="CY1616" t="str">
            <v>https://ipmatika.kz/products/tsifrovaya-konferents-sistema-itc-serii-ts-03/TS-W301A/</v>
          </cell>
          <cell r="CZ1616" t="str">
            <v/>
          </cell>
        </row>
        <row r="1617">
          <cell r="CJ1617" t="str">
            <v>TS-W301D</v>
          </cell>
          <cell r="CK1617">
            <v>718300</v>
          </cell>
          <cell r="CL1617">
            <v>430650</v>
          </cell>
          <cell r="CM1617">
            <v>-40.045941807044407</v>
          </cell>
          <cell r="CN1617">
            <v>0</v>
          </cell>
          <cell r="CO1617">
            <v>0</v>
          </cell>
          <cell r="CP1617">
            <v>0</v>
          </cell>
          <cell r="CQ1617">
            <v>0</v>
          </cell>
          <cell r="CR1617">
            <v>0</v>
          </cell>
          <cell r="CS1617">
            <v>0</v>
          </cell>
          <cell r="CT1617">
            <v>0</v>
          </cell>
          <cell r="CU1617">
            <v>4</v>
          </cell>
          <cell r="CV1617">
            <v>0</v>
          </cell>
          <cell r="CW1617">
            <v>0</v>
          </cell>
          <cell r="CX1617" t="str">
            <v>http://ipmatika.ru/upload/iblock/b4d/TS-W301D.png</v>
          </cell>
          <cell r="CY1617" t="str">
            <v>https://ipmatika.kz/products/tsifrovaya-konferents-sistema-itc-serii-ts-03/TS-W301D/</v>
          </cell>
          <cell r="CZ1617" t="str">
            <v/>
          </cell>
        </row>
        <row r="1618">
          <cell r="CJ1618" t="str">
            <v>TS-W301DA</v>
          </cell>
          <cell r="CK1618">
            <v>718300</v>
          </cell>
          <cell r="CL1618">
            <v>430650</v>
          </cell>
          <cell r="CM1618">
            <v>-40.045941807044407</v>
          </cell>
          <cell r="CN1618">
            <v>0</v>
          </cell>
          <cell r="CO1618">
            <v>0</v>
          </cell>
          <cell r="CP1618">
            <v>0</v>
          </cell>
          <cell r="CQ1618">
            <v>0</v>
          </cell>
          <cell r="CR1618">
            <v>0</v>
          </cell>
          <cell r="CS1618">
            <v>0</v>
          </cell>
          <cell r="CT1618">
            <v>0</v>
          </cell>
          <cell r="CU1618">
            <v>0</v>
          </cell>
          <cell r="CV1618">
            <v>0</v>
          </cell>
          <cell r="CW1618">
            <v>0</v>
          </cell>
          <cell r="CX1618" t="str">
            <v>http://ipmatika.ru/upload/iblock/f96/TS-W301DA.png</v>
          </cell>
          <cell r="CY1618" t="str">
            <v>https://ipmatika.kz/products/tsifrovaya-konferents-sistema-itc-serii-ts-03/TS-W301DA/</v>
          </cell>
          <cell r="CZ1618" t="str">
            <v/>
          </cell>
        </row>
        <row r="1619">
          <cell r="CJ1619" t="str">
            <v>TS-W301S</v>
          </cell>
          <cell r="CK1619">
            <v>670450</v>
          </cell>
          <cell r="CL1619">
            <v>373450</v>
          </cell>
          <cell r="CM1619">
            <v>-44.298605414273993</v>
          </cell>
          <cell r="CN1619">
            <v>0</v>
          </cell>
          <cell r="CO1619">
            <v>0</v>
          </cell>
          <cell r="CP1619">
            <v>0</v>
          </cell>
          <cell r="CQ1619">
            <v>0</v>
          </cell>
          <cell r="CR1619">
            <v>0</v>
          </cell>
          <cell r="CS1619">
            <v>0</v>
          </cell>
          <cell r="CT1619">
            <v>0</v>
          </cell>
          <cell r="CU1619">
            <v>0</v>
          </cell>
          <cell r="CV1619">
            <v>0</v>
          </cell>
          <cell r="CW1619">
            <v>0</v>
          </cell>
          <cell r="CX1619" t="str">
            <v>http://ipmatika.ru/upload/iblock/007/e90mhb670wr7d0zzyw0dh4lbdkm0r39q/TS-W301.png</v>
          </cell>
          <cell r="CY1619" t="str">
            <v>https://ipmatika.kz/products/tsifrovaya-konferents-sistema-itc-serii-ts-03/TS-W301S/</v>
          </cell>
          <cell r="CZ1619" t="str">
            <v/>
          </cell>
        </row>
        <row r="1620">
          <cell r="CJ1620" t="str">
            <v>TS-W301SA</v>
          </cell>
          <cell r="CK1620">
            <v>670450</v>
          </cell>
          <cell r="CL1620">
            <v>373450</v>
          </cell>
          <cell r="CM1620">
            <v>-44.298605414273993</v>
          </cell>
          <cell r="CN1620">
            <v>0</v>
          </cell>
          <cell r="CO1620">
            <v>0</v>
          </cell>
          <cell r="CP1620">
            <v>0</v>
          </cell>
          <cell r="CQ1620">
            <v>0</v>
          </cell>
          <cell r="CR1620">
            <v>0</v>
          </cell>
          <cell r="CS1620">
            <v>0</v>
          </cell>
          <cell r="CT1620">
            <v>0</v>
          </cell>
          <cell r="CU1620">
            <v>0</v>
          </cell>
          <cell r="CV1620">
            <v>0</v>
          </cell>
          <cell r="CW1620">
            <v>0</v>
          </cell>
          <cell r="CX1620" t="str">
            <v>http://ipmatika.ru/upload/iblock/9ab/2rgvywfrbuajalevnyb2jgh7mat1mtq4/TS-W301A.png</v>
          </cell>
          <cell r="CY1620" t="str">
            <v>https://ipmatika.kz/products/tsifrovaya-konferents-sistema-itc-serii-ts-03/TS-W301SA/</v>
          </cell>
          <cell r="CZ1620" t="str">
            <v/>
          </cell>
        </row>
        <row r="1621">
          <cell r="CJ1621" t="str">
            <v>TS-W302</v>
          </cell>
          <cell r="CK1621">
            <v>364650</v>
          </cell>
          <cell r="CL1621">
            <v>218900</v>
          </cell>
          <cell r="CM1621">
            <v>-39.969834087481146</v>
          </cell>
          <cell r="CN1621">
            <v>0</v>
          </cell>
          <cell r="CO1621">
            <v>0</v>
          </cell>
          <cell r="CP1621">
            <v>0</v>
          </cell>
          <cell r="CQ1621">
            <v>0</v>
          </cell>
          <cell r="CR1621">
            <v>0</v>
          </cell>
          <cell r="CS1621">
            <v>0</v>
          </cell>
          <cell r="CT1621">
            <v>0</v>
          </cell>
          <cell r="CU1621">
            <v>0</v>
          </cell>
          <cell r="CV1621">
            <v>0</v>
          </cell>
          <cell r="CW1621">
            <v>0</v>
          </cell>
          <cell r="CX1621" t="str">
            <v>http://ipmatika.ru/upload/iblock/c9f/TS-W302.png</v>
          </cell>
          <cell r="CY1621" t="str">
            <v>https://ipmatika.kz/products/tsifrovaya-konferents-sistema-itc-serii-ts-03/TS-W302/</v>
          </cell>
          <cell r="CZ1621" t="str">
            <v/>
          </cell>
        </row>
        <row r="1622">
          <cell r="CJ1622" t="str">
            <v>TS-W302A</v>
          </cell>
          <cell r="CK1622">
            <v>364650</v>
          </cell>
          <cell r="CL1622">
            <v>218900</v>
          </cell>
          <cell r="CM1622">
            <v>-39.969834087481146</v>
          </cell>
          <cell r="CN1622">
            <v>0</v>
          </cell>
          <cell r="CO1622">
            <v>0</v>
          </cell>
          <cell r="CP1622">
            <v>0</v>
          </cell>
          <cell r="CQ1622">
            <v>0</v>
          </cell>
          <cell r="CR1622">
            <v>0</v>
          </cell>
          <cell r="CS1622">
            <v>0</v>
          </cell>
          <cell r="CT1622">
            <v>0</v>
          </cell>
          <cell r="CU1622">
            <v>8</v>
          </cell>
          <cell r="CV1622">
            <v>10</v>
          </cell>
          <cell r="CW1622">
            <v>0</v>
          </cell>
          <cell r="CX1622" t="str">
            <v>http://ipmatika.ru/upload/iblock/189/ay45ozhk0v2mwnwhq908p4kna8jd9gze/TS-W302A%20%282%29.png</v>
          </cell>
          <cell r="CY1622" t="str">
            <v>https://ipmatika.kz/products/tsifrovaya-konferents-sistema-itc-serii-ts-03/TS-W302A/</v>
          </cell>
          <cell r="CZ1622" t="str">
            <v/>
          </cell>
        </row>
        <row r="1623">
          <cell r="CJ1623" t="str">
            <v>TS-W303</v>
          </cell>
          <cell r="CK1623">
            <v>588500</v>
          </cell>
          <cell r="CL1623">
            <v>353100</v>
          </cell>
          <cell r="CM1623">
            <v>-40</v>
          </cell>
          <cell r="CN1623">
            <v>0</v>
          </cell>
          <cell r="CO1623">
            <v>0</v>
          </cell>
          <cell r="CP1623">
            <v>0</v>
          </cell>
          <cell r="CQ1623">
            <v>0</v>
          </cell>
          <cell r="CR1623">
            <v>0</v>
          </cell>
          <cell r="CS1623">
            <v>0</v>
          </cell>
          <cell r="CT1623">
            <v>0</v>
          </cell>
          <cell r="CU1623">
            <v>3</v>
          </cell>
          <cell r="CV1623">
            <v>2</v>
          </cell>
          <cell r="CW1623">
            <v>0</v>
          </cell>
          <cell r="CX1623" t="str">
            <v>http://ipmatika.ru/upload/iblock/b4d/TS-W303.png</v>
          </cell>
          <cell r="CY1623" t="str">
            <v>https://ipmatika.kz/products/tsifrovaya-konferents-sistema-itc-serii-ts-03/TS-W303/</v>
          </cell>
          <cell r="CZ1623" t="str">
            <v/>
          </cell>
        </row>
        <row r="1624">
          <cell r="CJ1624" t="str">
            <v>TS-W303A</v>
          </cell>
          <cell r="CK1624">
            <v>588500</v>
          </cell>
          <cell r="CL1624">
            <v>353100</v>
          </cell>
          <cell r="CM1624">
            <v>-40</v>
          </cell>
          <cell r="CN1624">
            <v>0</v>
          </cell>
          <cell r="CO1624">
            <v>0</v>
          </cell>
          <cell r="CP1624">
            <v>0</v>
          </cell>
          <cell r="CQ1624">
            <v>0</v>
          </cell>
          <cell r="CR1624">
            <v>0</v>
          </cell>
          <cell r="CS1624">
            <v>0</v>
          </cell>
          <cell r="CT1624">
            <v>0</v>
          </cell>
          <cell r="CU1624">
            <v>0</v>
          </cell>
          <cell r="CV1624">
            <v>17</v>
          </cell>
          <cell r="CW1624">
            <v>0</v>
          </cell>
          <cell r="CX1624" t="str">
            <v>http://ipmatika.ru/upload/iblock/070/TS-W303A.png</v>
          </cell>
          <cell r="CY1624" t="str">
            <v>https://ipmatika.kz/products/tsifrovaya-konferents-sistema-itc-serii-ts-03/TS-W303A/</v>
          </cell>
          <cell r="CZ1624" t="str">
            <v/>
          </cell>
        </row>
        <row r="1625">
          <cell r="CJ1625" t="str">
            <v>TS-W303D</v>
          </cell>
          <cell r="CK1625">
            <v>670450</v>
          </cell>
          <cell r="CL1625">
            <v>402050</v>
          </cell>
          <cell r="CM1625">
            <v>-40.032813781788349</v>
          </cell>
          <cell r="CN1625">
            <v>0</v>
          </cell>
          <cell r="CO1625">
            <v>0</v>
          </cell>
          <cell r="CP1625">
            <v>0</v>
          </cell>
          <cell r="CQ1625">
            <v>0</v>
          </cell>
          <cell r="CR1625">
            <v>0</v>
          </cell>
          <cell r="CS1625">
            <v>0</v>
          </cell>
          <cell r="CT1625">
            <v>0</v>
          </cell>
          <cell r="CU1625">
            <v>0</v>
          </cell>
          <cell r="CV1625">
            <v>0</v>
          </cell>
          <cell r="CW1625">
            <v>0</v>
          </cell>
          <cell r="CX1625" t="str">
            <v>http://ipmatika.ru/upload/iblock/332/TS-W303D.jpg</v>
          </cell>
          <cell r="CY1625" t="str">
            <v>https://ipmatika.kz/products/tsifrovaya-konferents-sistema-itc-serii-ts-03/TS-W303D/</v>
          </cell>
          <cell r="CZ1625" t="str">
            <v/>
          </cell>
        </row>
        <row r="1626">
          <cell r="CJ1626" t="str">
            <v>TS-W303DA</v>
          </cell>
          <cell r="CK1626">
            <v>670450</v>
          </cell>
          <cell r="CL1626">
            <v>402050</v>
          </cell>
          <cell r="CM1626">
            <v>-40.032813781788349</v>
          </cell>
          <cell r="CN1626">
            <v>0</v>
          </cell>
          <cell r="CO1626">
            <v>0</v>
          </cell>
          <cell r="CP1626">
            <v>0</v>
          </cell>
          <cell r="CQ1626">
            <v>0</v>
          </cell>
          <cell r="CR1626">
            <v>0</v>
          </cell>
          <cell r="CS1626">
            <v>0</v>
          </cell>
          <cell r="CT1626">
            <v>0</v>
          </cell>
          <cell r="CU1626">
            <v>0</v>
          </cell>
          <cell r="CV1626">
            <v>0</v>
          </cell>
          <cell r="CW1626">
            <v>0</v>
          </cell>
          <cell r="CX1626" t="str">
            <v>http://ipmatika.ru/upload/iblock/8a0/TS-W303D.jpg</v>
          </cell>
          <cell r="CY1626" t="str">
            <v>https://ipmatika.kz/products/tsifrovaya-konferents-sistema-itc-serii-ts-03/TS-W303DA/</v>
          </cell>
          <cell r="CZ1626" t="str">
            <v/>
          </cell>
        </row>
        <row r="1627">
          <cell r="CJ1627" t="str">
            <v>TS-W310</v>
          </cell>
          <cell r="CK1627">
            <v>559350</v>
          </cell>
          <cell r="CL1627">
            <v>335500</v>
          </cell>
          <cell r="CM1627">
            <v>-40.019665683382499</v>
          </cell>
          <cell r="CN1627">
            <v>0</v>
          </cell>
          <cell r="CO1627">
            <v>0</v>
          </cell>
          <cell r="CP1627">
            <v>0</v>
          </cell>
          <cell r="CQ1627">
            <v>0</v>
          </cell>
          <cell r="CR1627">
            <v>0</v>
          </cell>
          <cell r="CS1627">
            <v>0</v>
          </cell>
          <cell r="CT1627">
            <v>0</v>
          </cell>
          <cell r="CU1627">
            <v>1</v>
          </cell>
          <cell r="CV1627">
            <v>0</v>
          </cell>
          <cell r="CW1627">
            <v>0</v>
          </cell>
          <cell r="CX1627" t="str">
            <v>http://ipmatika.ru/upload/iblock/c08/TS-W310.jpg</v>
          </cell>
          <cell r="CY1627" t="str">
            <v>https://ipmatika.kz/products/tsifrovaya-konferents-sistema-itc-serii-ts-03/TS-W301/</v>
          </cell>
          <cell r="CZ1627" t="str">
            <v/>
          </cell>
        </row>
        <row r="1628">
          <cell r="CJ1628" t="str">
            <v>TS-W310A</v>
          </cell>
          <cell r="CK1628">
            <v>559350</v>
          </cell>
          <cell r="CL1628">
            <v>335500</v>
          </cell>
          <cell r="CM1628">
            <v>-40.019665683382499</v>
          </cell>
          <cell r="CN1628">
            <v>0</v>
          </cell>
          <cell r="CO1628">
            <v>0</v>
          </cell>
          <cell r="CP1628">
            <v>0</v>
          </cell>
          <cell r="CQ1628">
            <v>0</v>
          </cell>
          <cell r="CR1628">
            <v>0</v>
          </cell>
          <cell r="CS1628">
            <v>0</v>
          </cell>
          <cell r="CT1628">
            <v>0</v>
          </cell>
          <cell r="CU1628">
            <v>16</v>
          </cell>
          <cell r="CV1628">
            <v>4</v>
          </cell>
          <cell r="CW1628">
            <v>0</v>
          </cell>
          <cell r="CX1628" t="str">
            <v>http://ipmatika.ru/upload/iblock/8f5/TS-W310.jpg</v>
          </cell>
          <cell r="CY1628" t="str">
            <v>https://ipmatika.kz/products/tsifrovaya-konferents-sistema-itc-serii-ts-03/TS-W301/</v>
          </cell>
          <cell r="CZ1628" t="str">
            <v/>
          </cell>
        </row>
        <row r="1629">
          <cell r="CJ1629" t="str">
            <v>TS-W310D</v>
          </cell>
          <cell r="CK1629">
            <v>607750</v>
          </cell>
          <cell r="CL1629">
            <v>364650</v>
          </cell>
          <cell r="CM1629">
            <v>-40</v>
          </cell>
          <cell r="CN1629">
            <v>0</v>
          </cell>
          <cell r="CO1629">
            <v>0</v>
          </cell>
          <cell r="CP1629">
            <v>0</v>
          </cell>
          <cell r="CQ1629">
            <v>0</v>
          </cell>
          <cell r="CR1629">
            <v>0</v>
          </cell>
          <cell r="CS1629">
            <v>0</v>
          </cell>
          <cell r="CT1629">
            <v>0</v>
          </cell>
          <cell r="CU1629">
            <v>0</v>
          </cell>
          <cell r="CV1629">
            <v>0</v>
          </cell>
          <cell r="CW1629">
            <v>0</v>
          </cell>
          <cell r="CX1629" t="str">
            <v>http://ipmatika.ru/upload/iblock/9c0/TS-W310D.jpg</v>
          </cell>
          <cell r="CY1629" t="str">
            <v>https://ipmatika.kz/products/tsifrovaya-konferents-sistema-itc-serii-ts-03/TS-W301/</v>
          </cell>
          <cell r="CZ1629" t="str">
            <v/>
          </cell>
        </row>
        <row r="1630">
          <cell r="CJ1630" t="str">
            <v>TS-W310DA</v>
          </cell>
          <cell r="CK1630">
            <v>607750</v>
          </cell>
          <cell r="CL1630">
            <v>364650</v>
          </cell>
          <cell r="CM1630">
            <v>-40</v>
          </cell>
          <cell r="CN1630">
            <v>0</v>
          </cell>
          <cell r="CO1630">
            <v>0</v>
          </cell>
          <cell r="CP1630">
            <v>0</v>
          </cell>
          <cell r="CQ1630">
            <v>0</v>
          </cell>
          <cell r="CR1630">
            <v>0</v>
          </cell>
          <cell r="CS1630">
            <v>0</v>
          </cell>
          <cell r="CT1630">
            <v>0</v>
          </cell>
          <cell r="CU1630">
            <v>0</v>
          </cell>
          <cell r="CV1630">
            <v>0</v>
          </cell>
          <cell r="CW1630">
            <v>0</v>
          </cell>
          <cell r="CX1630" t="str">
            <v>http://ipmatika.ru/upload/iblock/794/TS-W310D.jpg</v>
          </cell>
          <cell r="CY1630" t="str">
            <v>https://ipmatika.kz/products/tsifrovaya-konferents-sistema-itc-serii-ts-03/TS-W301/</v>
          </cell>
          <cell r="CZ1630" t="str">
            <v/>
          </cell>
        </row>
        <row r="1631">
          <cell r="CJ1631" t="str">
            <v>TS-W312</v>
          </cell>
          <cell r="CK1631">
            <v>619530</v>
          </cell>
          <cell r="CL1631">
            <v>371800</v>
          </cell>
          <cell r="CM1631">
            <v>-39.986764159927688</v>
          </cell>
          <cell r="CN1631">
            <v>0</v>
          </cell>
          <cell r="CO1631">
            <v>0</v>
          </cell>
          <cell r="CP1631">
            <v>0</v>
          </cell>
          <cell r="CQ1631">
            <v>0</v>
          </cell>
          <cell r="CR1631">
            <v>0</v>
          </cell>
          <cell r="CS1631">
            <v>0</v>
          </cell>
          <cell r="CT1631">
            <v>0</v>
          </cell>
          <cell r="CU1631">
            <v>2</v>
          </cell>
          <cell r="CV1631">
            <v>1</v>
          </cell>
          <cell r="CW1631">
            <v>0</v>
          </cell>
          <cell r="CX1631" t="str">
            <v>http://ipmatika.ru/upload/iblock/aaa/w8ox3kdnh1mygy0t4n0m28yup6gwfl2m/TS-0212.jpg</v>
          </cell>
          <cell r="CY1631" t="str">
            <v>https://ipmatika.kz/products/tsifrovaya-konferents-sistema-serii-ts-w100/TS-0212/</v>
          </cell>
          <cell r="CZ1631" t="str">
            <v>EOL</v>
          </cell>
        </row>
        <row r="1632">
          <cell r="CJ1632" t="str">
            <v>TS-W312A</v>
          </cell>
          <cell r="CK1632">
            <v>619530</v>
          </cell>
          <cell r="CL1632">
            <v>371800</v>
          </cell>
          <cell r="CM1632">
            <v>-39.986764159927688</v>
          </cell>
          <cell r="CN1632">
            <v>0</v>
          </cell>
          <cell r="CO1632">
            <v>0</v>
          </cell>
          <cell r="CP1632">
            <v>0</v>
          </cell>
          <cell r="CQ1632">
            <v>0</v>
          </cell>
          <cell r="CR1632">
            <v>0</v>
          </cell>
          <cell r="CS1632">
            <v>0</v>
          </cell>
          <cell r="CT1632">
            <v>0</v>
          </cell>
          <cell r="CU1632">
            <v>14</v>
          </cell>
          <cell r="CV1632">
            <v>4</v>
          </cell>
          <cell r="CW1632">
            <v>0</v>
          </cell>
          <cell r="CX1632" t="str">
            <v>http://ipmatika.ru/upload/iblock/0fc/4wko61qqcm4jwwfec37ftb0kxg8kqrmj/TS-0212A.jpg</v>
          </cell>
          <cell r="CY1632" t="str">
            <v>https://ipmatika.kz/products/tsifrovaya-konferents-sistema-serii-ts-w100/TS-0212A/</v>
          </cell>
          <cell r="CZ1632" t="str">
            <v>EOL</v>
          </cell>
        </row>
        <row r="1633">
          <cell r="CJ1633" t="str">
            <v>Проводные конференц-системы серии TS-02 и TS-06</v>
          </cell>
          <cell r="CK1633" t="str">
            <v/>
          </cell>
          <cell r="CL1633" t="str">
            <v/>
          </cell>
          <cell r="CM1633" t="str">
            <v/>
          </cell>
          <cell r="CN1633">
            <v>0</v>
          </cell>
          <cell r="CO1633">
            <v>0</v>
          </cell>
          <cell r="CP1633">
            <v>0</v>
          </cell>
          <cell r="CQ1633">
            <v>0</v>
          </cell>
          <cell r="CR1633">
            <v>0</v>
          </cell>
          <cell r="CS1633">
            <v>0</v>
          </cell>
          <cell r="CT1633">
            <v>0</v>
          </cell>
          <cell r="CU1633">
            <v>0</v>
          </cell>
          <cell r="CV1633">
            <v>0</v>
          </cell>
          <cell r="CW1633">
            <v>0</v>
          </cell>
          <cell r="CX1633" t="str">
            <v/>
          </cell>
          <cell r="CY1633" t="str">
            <v/>
          </cell>
          <cell r="CZ1633" t="str">
            <v/>
          </cell>
        </row>
        <row r="1634">
          <cell r="CJ1634" t="str">
            <v>TS-0202</v>
          </cell>
          <cell r="CK1634">
            <v>211750</v>
          </cell>
          <cell r="CL1634">
            <v>134455.01999999999</v>
          </cell>
          <cell r="CM1634">
            <v>-36.50294214876034</v>
          </cell>
          <cell r="CN1634">
            <v>0</v>
          </cell>
          <cell r="CO1634">
            <v>0</v>
          </cell>
          <cell r="CP1634">
            <v>0</v>
          </cell>
          <cell r="CQ1634">
            <v>0</v>
          </cell>
          <cell r="CR1634">
            <v>0</v>
          </cell>
          <cell r="CS1634">
            <v>0</v>
          </cell>
          <cell r="CT1634">
            <v>0</v>
          </cell>
          <cell r="CU1634">
            <v>0</v>
          </cell>
          <cell r="CV1634">
            <v>1</v>
          </cell>
          <cell r="CW1634">
            <v>0</v>
          </cell>
          <cell r="CX1634" t="str">
            <v>http://ipmatika.ru/upload/iblock/4bc/TS-0202.jpg</v>
          </cell>
          <cell r="CY1634" t="str">
            <v>https://ipmatika.kz/products/tsifrovaya-konferents-sistema-serii-ts-02/TS-0202/</v>
          </cell>
          <cell r="CZ1634" t="str">
            <v>EOL</v>
          </cell>
        </row>
        <row r="1635">
          <cell r="CJ1635" t="str">
            <v>TS-0202D</v>
          </cell>
          <cell r="CK1635">
            <v>369600</v>
          </cell>
          <cell r="CL1635">
            <v>194230.80600000001</v>
          </cell>
          <cell r="CM1635">
            <v>-47.448374999999999</v>
          </cell>
          <cell r="CN1635">
            <v>0</v>
          </cell>
          <cell r="CO1635">
            <v>0</v>
          </cell>
          <cell r="CP1635">
            <v>0</v>
          </cell>
          <cell r="CQ1635">
            <v>0</v>
          </cell>
          <cell r="CR1635">
            <v>0</v>
          </cell>
          <cell r="CS1635">
            <v>0</v>
          </cell>
          <cell r="CT1635">
            <v>0</v>
          </cell>
          <cell r="CU1635">
            <v>2</v>
          </cell>
          <cell r="CV1635">
            <v>0</v>
          </cell>
          <cell r="CW1635">
            <v>0</v>
          </cell>
          <cell r="CX1635" t="str">
            <v>http://ipmatika.ru/upload/iblock/d62/TS-0202D.jpg</v>
          </cell>
          <cell r="CY1635" t="str">
            <v>https://ipmatika.kz/products/tsifrovaya-konferents-sistema-serii-ts-02/TS-0202/</v>
          </cell>
          <cell r="CZ1635" t="str">
            <v>EOL</v>
          </cell>
        </row>
        <row r="1636">
          <cell r="CJ1636" t="str">
            <v>TS-0202DA</v>
          </cell>
          <cell r="CK1636">
            <v>369600</v>
          </cell>
          <cell r="CL1636">
            <v>194230.80600000001</v>
          </cell>
          <cell r="CM1636">
            <v>-47.448374999999999</v>
          </cell>
          <cell r="CN1636">
            <v>0</v>
          </cell>
          <cell r="CO1636">
            <v>0</v>
          </cell>
          <cell r="CP1636">
            <v>0</v>
          </cell>
          <cell r="CQ1636">
            <v>0</v>
          </cell>
          <cell r="CR1636">
            <v>0</v>
          </cell>
          <cell r="CS1636">
            <v>0</v>
          </cell>
          <cell r="CT1636">
            <v>0</v>
          </cell>
          <cell r="CU1636">
            <v>3</v>
          </cell>
          <cell r="CV1636">
            <v>0</v>
          </cell>
          <cell r="CW1636">
            <v>0</v>
          </cell>
          <cell r="CX1636" t="str">
            <v>http://ipmatika.ru/upload/iblock/761/TS-0202DA.jpg</v>
          </cell>
          <cell r="CY1636" t="str">
            <v>https://ipmatika.kz/products/tsifrovaya-konferents-sistema-serii-ts-02/TS-0202A/</v>
          </cell>
          <cell r="CZ1636" t="str">
            <v>EOL</v>
          </cell>
        </row>
        <row r="1637">
          <cell r="CJ1637" t="str">
            <v>TS-0202А</v>
          </cell>
          <cell r="CK1637">
            <v>211750</v>
          </cell>
          <cell r="CL1637">
            <v>134455.01999999999</v>
          </cell>
          <cell r="CM1637">
            <v>-36.50294214876034</v>
          </cell>
          <cell r="CN1637">
            <v>0</v>
          </cell>
          <cell r="CO1637">
            <v>0</v>
          </cell>
          <cell r="CP1637">
            <v>0</v>
          </cell>
          <cell r="CQ1637">
            <v>0</v>
          </cell>
          <cell r="CR1637">
            <v>0</v>
          </cell>
          <cell r="CS1637">
            <v>0</v>
          </cell>
          <cell r="CT1637">
            <v>0</v>
          </cell>
          <cell r="CU1637">
            <v>3</v>
          </cell>
          <cell r="CV1637">
            <v>0</v>
          </cell>
          <cell r="CW1637">
            <v>0</v>
          </cell>
          <cell r="CX1637" t="str">
            <v>http://ipmatika.ru/upload/iblock/71b/TS-0202A.jpg</v>
          </cell>
          <cell r="CY1637" t="str">
            <v>https://ipmatika.kz/products/tsifrovaya-konferents-sistema-serii-ts-02/TS-0202A/</v>
          </cell>
          <cell r="CZ1637" t="str">
            <v>EOL</v>
          </cell>
        </row>
        <row r="1638">
          <cell r="CJ1638" t="str">
            <v>TS-0205</v>
          </cell>
          <cell r="CK1638">
            <v>443300</v>
          </cell>
          <cell r="CL1638">
            <v>296700.11069999996</v>
          </cell>
          <cell r="CM1638">
            <v>-33.070130678998424</v>
          </cell>
          <cell r="CN1638">
            <v>1</v>
          </cell>
          <cell r="CO1638">
            <v>0</v>
          </cell>
          <cell r="CP1638">
            <v>0</v>
          </cell>
          <cell r="CQ1638">
            <v>0</v>
          </cell>
          <cell r="CR1638">
            <v>0</v>
          </cell>
          <cell r="CS1638">
            <v>0</v>
          </cell>
          <cell r="CT1638">
            <v>0</v>
          </cell>
          <cell r="CU1638">
            <v>3</v>
          </cell>
          <cell r="CV1638">
            <v>0</v>
          </cell>
          <cell r="CW1638">
            <v>0</v>
          </cell>
          <cell r="CX1638" t="str">
            <v>http://ipmatika.ru/upload/iblock/cb5/TS-0205.jpg</v>
          </cell>
          <cell r="CY1638" t="str">
            <v>https://ipmatika.kz/products/tsifrovaya-konferents-sistema-serii-ts-02/TS-0205/</v>
          </cell>
          <cell r="CZ1638" t="str">
            <v>EOL</v>
          </cell>
        </row>
        <row r="1639">
          <cell r="CJ1639" t="str">
            <v>TS-0205D</v>
          </cell>
          <cell r="CK1639">
            <v>695150</v>
          </cell>
          <cell r="CL1639">
            <v>343030.3947</v>
          </cell>
          <cell r="CM1639">
            <v>-50.653758944112781</v>
          </cell>
          <cell r="CN1639">
            <v>0</v>
          </cell>
          <cell r="CO1639">
            <v>0</v>
          </cell>
          <cell r="CP1639">
            <v>0</v>
          </cell>
          <cell r="CQ1639">
            <v>0</v>
          </cell>
          <cell r="CR1639">
            <v>0</v>
          </cell>
          <cell r="CS1639">
            <v>0</v>
          </cell>
          <cell r="CT1639">
            <v>0</v>
          </cell>
          <cell r="CU1639">
            <v>2</v>
          </cell>
          <cell r="CV1639">
            <v>0</v>
          </cell>
          <cell r="CW1639">
            <v>0</v>
          </cell>
          <cell r="CX1639" t="str">
            <v>http://ipmatika.ru/upload/iblock/259/TS-0205D.jpg</v>
          </cell>
          <cell r="CY1639" t="str">
            <v>https://ipmatika.kz/products/tsifrovaya-konferents-sistema-serii-ts-02/TS-0205/</v>
          </cell>
          <cell r="CZ1639" t="str">
            <v>EOL</v>
          </cell>
        </row>
        <row r="1640">
          <cell r="CJ1640" t="str">
            <v>TS-0205DA</v>
          </cell>
          <cell r="CK1640">
            <v>695150</v>
          </cell>
          <cell r="CL1640">
            <v>343030.3947</v>
          </cell>
          <cell r="CM1640">
            <v>-50.653758944112781</v>
          </cell>
          <cell r="CN1640">
            <v>0</v>
          </cell>
          <cell r="CO1640">
            <v>0</v>
          </cell>
          <cell r="CP1640">
            <v>0</v>
          </cell>
          <cell r="CQ1640">
            <v>0</v>
          </cell>
          <cell r="CR1640">
            <v>0</v>
          </cell>
          <cell r="CS1640">
            <v>0</v>
          </cell>
          <cell r="CT1640">
            <v>0</v>
          </cell>
          <cell r="CU1640">
            <v>3</v>
          </cell>
          <cell r="CV1640">
            <v>0</v>
          </cell>
          <cell r="CW1640">
            <v>0</v>
          </cell>
          <cell r="CX1640" t="str">
            <v>http://ipmatika.ru/upload/iblock/770/TS-0205DA_01.jpg</v>
          </cell>
          <cell r="CY1640" t="str">
            <v>https://ipmatika.kz/products/tsifrovaya-konferents-sistema-serii-ts-02/TS-0205%C0/</v>
          </cell>
          <cell r="CZ1640" t="str">
            <v>EOL</v>
          </cell>
        </row>
        <row r="1641">
          <cell r="CJ1641" t="str">
            <v>TS-0205А</v>
          </cell>
          <cell r="CK1641">
            <v>443300</v>
          </cell>
          <cell r="CL1641">
            <v>296700.11069999996</v>
          </cell>
          <cell r="CM1641">
            <v>-33.070130678998424</v>
          </cell>
          <cell r="CN1641">
            <v>0</v>
          </cell>
          <cell r="CO1641">
            <v>0</v>
          </cell>
          <cell r="CP1641">
            <v>0</v>
          </cell>
          <cell r="CQ1641">
            <v>0</v>
          </cell>
          <cell r="CR1641">
            <v>0</v>
          </cell>
          <cell r="CS1641">
            <v>0</v>
          </cell>
          <cell r="CT1641">
            <v>0</v>
          </cell>
          <cell r="CU1641">
            <v>26</v>
          </cell>
          <cell r="CV1641">
            <v>0</v>
          </cell>
          <cell r="CW1641">
            <v>0</v>
          </cell>
          <cell r="CX1641" t="str">
            <v>http://ipmatika.ru/upload/iblock/c0e/TS-0205A.jpg</v>
          </cell>
          <cell r="CY1641" t="str">
            <v>https://ipmatika.kz/products/tsifrovaya-konferents-sistema-serii-ts-02/TS-0205%C0/</v>
          </cell>
          <cell r="CZ1641" t="str">
            <v>EOL</v>
          </cell>
        </row>
        <row r="1642">
          <cell r="CJ1642" t="str">
            <v>TS-0221</v>
          </cell>
          <cell r="CK1642">
            <v>117350</v>
          </cell>
          <cell r="CL1642">
            <v>76230</v>
          </cell>
          <cell r="CM1642">
            <v>-35.040477204942476</v>
          </cell>
          <cell r="CN1642">
            <v>0</v>
          </cell>
          <cell r="CO1642">
            <v>0</v>
          </cell>
          <cell r="CP1642">
            <v>0</v>
          </cell>
          <cell r="CQ1642">
            <v>0</v>
          </cell>
          <cell r="CR1642">
            <v>0</v>
          </cell>
          <cell r="CS1642">
            <v>0</v>
          </cell>
          <cell r="CT1642">
            <v>0</v>
          </cell>
          <cell r="CU1642">
            <v>7</v>
          </cell>
          <cell r="CV1642">
            <v>0</v>
          </cell>
          <cell r="CW1642">
            <v>0</v>
          </cell>
          <cell r="CX1642" t="str">
            <v>http://ipmatika.ru/upload/iblock/e98/TS-0221.jpg</v>
          </cell>
          <cell r="CY1642" t="str">
            <v>https://ipmatika.kz/products/tsifrovaya-konferents-sistema-serii-ts-02/TS-0221/</v>
          </cell>
          <cell r="CZ1642" t="str">
            <v>EOL</v>
          </cell>
        </row>
        <row r="1643">
          <cell r="CJ1643" t="str">
            <v>TS-0223А</v>
          </cell>
          <cell r="CK1643">
            <v>319000</v>
          </cell>
          <cell r="CL1643">
            <v>191400</v>
          </cell>
          <cell r="CM1643">
            <v>-40</v>
          </cell>
          <cell r="CN1643">
            <v>0</v>
          </cell>
          <cell r="CO1643">
            <v>0</v>
          </cell>
          <cell r="CP1643">
            <v>0</v>
          </cell>
          <cell r="CQ1643">
            <v>0</v>
          </cell>
          <cell r="CR1643">
            <v>0</v>
          </cell>
          <cell r="CS1643">
            <v>0</v>
          </cell>
          <cell r="CT1643">
            <v>0</v>
          </cell>
          <cell r="CU1643">
            <v>0</v>
          </cell>
          <cell r="CV1643">
            <v>0</v>
          </cell>
          <cell r="CW1643">
            <v>0</v>
          </cell>
          <cell r="CX1643" t="str">
            <v>http://ipmatika.ru/upload/iblock/092/pf8b2am73etj7yfsjhgnmgdwlemhsf3r/TS-0223A_01.jpg</v>
          </cell>
          <cell r="CY1643" t="str">
            <v>https://ipmatika.kz/products/tsifrovaya-konferents-sistema-serii-ts-02/TS-0223%C0/</v>
          </cell>
          <cell r="CZ1643" t="str">
            <v>EOL</v>
          </cell>
        </row>
        <row r="1644">
          <cell r="CJ1644" t="str">
            <v>TS-02D</v>
          </cell>
          <cell r="CK1644">
            <v>19000</v>
          </cell>
          <cell r="CL1644">
            <v>12100</v>
          </cell>
          <cell r="CM1644">
            <v>-36.315789473684212</v>
          </cell>
          <cell r="CN1644">
            <v>0</v>
          </cell>
          <cell r="CO1644">
            <v>0</v>
          </cell>
          <cell r="CP1644">
            <v>0</v>
          </cell>
          <cell r="CQ1644">
            <v>0</v>
          </cell>
          <cell r="CR1644">
            <v>0</v>
          </cell>
          <cell r="CS1644">
            <v>0</v>
          </cell>
          <cell r="CT1644">
            <v>0</v>
          </cell>
          <cell r="CU1644">
            <v>0</v>
          </cell>
          <cell r="CV1644">
            <v>0</v>
          </cell>
          <cell r="CW1644">
            <v>0</v>
          </cell>
          <cell r="CX1644" t="str">
            <v>http://ipmatika.ru/upload/iblock/f08/TS-05D%20TS-10D%20%20TS-20D%20TS-50D%20TS-100D%20TS-02DM%20%20TS-02D%20TS-02M%20TS-003DR%20TS-003DRM.jpg</v>
          </cell>
          <cell r="CY1644" t="str">
            <v>https://ipmatika.kz/products/tsifrovaya-konferents-sistema-serii-ts-02/</v>
          </cell>
          <cell r="CZ1644" t="str">
            <v>EOL. Под заказ</v>
          </cell>
        </row>
        <row r="1645">
          <cell r="CJ1645" t="str">
            <v>TS-02DM</v>
          </cell>
          <cell r="CK1645">
            <v>19000</v>
          </cell>
          <cell r="CL1645">
            <v>12100</v>
          </cell>
          <cell r="CM1645">
            <v>-36.315789473684212</v>
          </cell>
          <cell r="CN1645">
            <v>0</v>
          </cell>
          <cell r="CO1645">
            <v>0</v>
          </cell>
          <cell r="CP1645">
            <v>0</v>
          </cell>
          <cell r="CQ1645">
            <v>0</v>
          </cell>
          <cell r="CR1645">
            <v>0</v>
          </cell>
          <cell r="CS1645">
            <v>0</v>
          </cell>
          <cell r="CT1645">
            <v>0</v>
          </cell>
          <cell r="CU1645">
            <v>0</v>
          </cell>
          <cell r="CV1645">
            <v>0</v>
          </cell>
          <cell r="CW1645">
            <v>0</v>
          </cell>
          <cell r="CX1645" t="str">
            <v>http://ipmatika.ru/upload/iblock/c04/TS-02DM.jpg</v>
          </cell>
          <cell r="CY1645" t="str">
            <v>https://ipmatika.kz/products/tsifrovaya-konferents-sistema-serii-ts-02/TS-02DM/</v>
          </cell>
          <cell r="CZ1645" t="str">
            <v>EOL. Под заказ</v>
          </cell>
        </row>
        <row r="1646">
          <cell r="CJ1646" t="str">
            <v>TS-02L</v>
          </cell>
          <cell r="CK1646">
            <v>19560</v>
          </cell>
          <cell r="CL1646">
            <v>12705</v>
          </cell>
          <cell r="CM1646">
            <v>-35.046012269938657</v>
          </cell>
          <cell r="CN1646">
            <v>0</v>
          </cell>
          <cell r="CO1646">
            <v>0</v>
          </cell>
          <cell r="CP1646">
            <v>0</v>
          </cell>
          <cell r="CQ1646">
            <v>0</v>
          </cell>
          <cell r="CR1646">
            <v>0</v>
          </cell>
          <cell r="CS1646">
            <v>0</v>
          </cell>
          <cell r="CT1646">
            <v>0</v>
          </cell>
          <cell r="CU1646">
            <v>1</v>
          </cell>
          <cell r="CV1646">
            <v>0</v>
          </cell>
          <cell r="CW1646">
            <v>0</v>
          </cell>
          <cell r="CX1646" t="str">
            <v>http://ipmatika.ru/upload/iblock/d9a/TS-02L.jpg</v>
          </cell>
          <cell r="CY1646" t="str">
            <v>https://ipmatika.kz/products/tsifrovaya-konferents-sistema-serii-ts-06/TS-02L/</v>
          </cell>
          <cell r="CZ1646" t="str">
            <v/>
          </cell>
        </row>
        <row r="1647">
          <cell r="CJ1647" t="str">
            <v>TS-02M</v>
          </cell>
          <cell r="CK1647">
            <v>19000</v>
          </cell>
          <cell r="CL1647">
            <v>12100</v>
          </cell>
          <cell r="CM1647">
            <v>-36.315789473684212</v>
          </cell>
          <cell r="CN1647">
            <v>0</v>
          </cell>
          <cell r="CO1647">
            <v>0</v>
          </cell>
          <cell r="CP1647">
            <v>0</v>
          </cell>
          <cell r="CQ1647">
            <v>0</v>
          </cell>
          <cell r="CR1647">
            <v>0</v>
          </cell>
          <cell r="CS1647">
            <v>0</v>
          </cell>
          <cell r="CT1647">
            <v>0</v>
          </cell>
          <cell r="CU1647">
            <v>0</v>
          </cell>
          <cell r="CV1647">
            <v>0</v>
          </cell>
          <cell r="CW1647">
            <v>0</v>
          </cell>
          <cell r="CX1647" t="str">
            <v>http://ipmatika.ru/upload/iblock/eb9/TS-02M_2.png</v>
          </cell>
          <cell r="CY1647" t="str">
            <v>https://ipmatika.kz/products/tsifrovaya-konferents-sistema-serii-ts-02/TS-02M/</v>
          </cell>
          <cell r="CZ1647" t="str">
            <v>EOL. Под заказ</v>
          </cell>
        </row>
        <row r="1648">
          <cell r="CJ1648" t="str">
            <v>TS-02T</v>
          </cell>
          <cell r="CK1648">
            <v>23470</v>
          </cell>
          <cell r="CL1648">
            <v>15125</v>
          </cell>
          <cell r="CM1648">
            <v>-35.556028973157225</v>
          </cell>
          <cell r="CN1648">
            <v>0</v>
          </cell>
          <cell r="CO1648">
            <v>0</v>
          </cell>
          <cell r="CP1648">
            <v>0</v>
          </cell>
          <cell r="CQ1648">
            <v>0</v>
          </cell>
          <cell r="CR1648">
            <v>0</v>
          </cell>
          <cell r="CS1648">
            <v>0</v>
          </cell>
          <cell r="CT1648">
            <v>0</v>
          </cell>
          <cell r="CU1648">
            <v>0</v>
          </cell>
          <cell r="CV1648">
            <v>0</v>
          </cell>
          <cell r="CW1648">
            <v>0</v>
          </cell>
          <cell r="CX1648" t="str">
            <v>http://ipmatika.ru/upload/iblock/c1d/TS-02T.png</v>
          </cell>
          <cell r="CY1648" t="str">
            <v>https://ipmatika.kz/products/tsifrovaya-konferents-sistema-serii-ts-06/TS-02T/</v>
          </cell>
          <cell r="CZ1648" t="str">
            <v/>
          </cell>
        </row>
        <row r="1649">
          <cell r="CJ1649" t="str">
            <v>TS-0306</v>
          </cell>
          <cell r="CK1649">
            <v>254100</v>
          </cell>
          <cell r="CL1649">
            <v>133645.04999999999</v>
          </cell>
          <cell r="CM1649">
            <v>-47.404545454545463</v>
          </cell>
          <cell r="CN1649">
            <v>0</v>
          </cell>
          <cell r="CO1649">
            <v>0</v>
          </cell>
          <cell r="CP1649">
            <v>0</v>
          </cell>
          <cell r="CQ1649">
            <v>0</v>
          </cell>
          <cell r="CR1649">
            <v>0</v>
          </cell>
          <cell r="CS1649">
            <v>0</v>
          </cell>
          <cell r="CT1649">
            <v>0</v>
          </cell>
          <cell r="CU1649">
            <v>0</v>
          </cell>
          <cell r="CV1649">
            <v>0</v>
          </cell>
          <cell r="CW1649">
            <v>0</v>
          </cell>
          <cell r="CX1649" t="str">
            <v>http://ipmatika.ru/upload/iblock/d63/TS-0306.png</v>
          </cell>
          <cell r="CY1649" t="str">
            <v>https://ipmatika.kz/products/tsifrovaya-konferents-sistema-serii-ts-w100/TS-0306/</v>
          </cell>
          <cell r="CZ1649" t="str">
            <v>EOL</v>
          </cell>
        </row>
        <row r="1650">
          <cell r="CJ1650" t="str">
            <v>TS-0306A</v>
          </cell>
          <cell r="CK1650">
            <v>254100</v>
          </cell>
          <cell r="CL1650">
            <v>133645.04999999999</v>
          </cell>
          <cell r="CM1650">
            <v>-47.404545454545463</v>
          </cell>
          <cell r="CN1650">
            <v>0</v>
          </cell>
          <cell r="CO1650">
            <v>0</v>
          </cell>
          <cell r="CP1650">
            <v>0</v>
          </cell>
          <cell r="CQ1650">
            <v>0</v>
          </cell>
          <cell r="CR1650">
            <v>0</v>
          </cell>
          <cell r="CS1650">
            <v>0</v>
          </cell>
          <cell r="CT1650">
            <v>0</v>
          </cell>
          <cell r="CU1650">
            <v>6</v>
          </cell>
          <cell r="CV1650">
            <v>0</v>
          </cell>
          <cell r="CW1650">
            <v>0</v>
          </cell>
          <cell r="CX1650" t="str">
            <v>http://ipmatika.ru/upload/iblock/ef8/TS-0306A.png</v>
          </cell>
          <cell r="CY1650" t="str">
            <v>https://ipmatika.kz/products/tsifrovaya-konferents-sistema-serii-ts-w100/TS-0306A/</v>
          </cell>
          <cell r="CZ1650" t="str">
            <v>EOL</v>
          </cell>
        </row>
        <row r="1651">
          <cell r="CJ1651" t="str">
            <v>TS-05D</v>
          </cell>
          <cell r="CK1651">
            <v>30170</v>
          </cell>
          <cell r="CL1651">
            <v>19360</v>
          </cell>
          <cell r="CM1651">
            <v>-35.830294995028169</v>
          </cell>
          <cell r="CN1651">
            <v>1</v>
          </cell>
          <cell r="CO1651">
            <v>0</v>
          </cell>
          <cell r="CP1651">
            <v>0</v>
          </cell>
          <cell r="CQ1651">
            <v>0</v>
          </cell>
          <cell r="CR1651">
            <v>0</v>
          </cell>
          <cell r="CS1651">
            <v>0</v>
          </cell>
          <cell r="CT1651">
            <v>0</v>
          </cell>
          <cell r="CU1651">
            <v>5</v>
          </cell>
          <cell r="CV1651">
            <v>0</v>
          </cell>
          <cell r="CW1651">
            <v>0</v>
          </cell>
          <cell r="CX1651" t="str">
            <v>http://ipmatika.ru/upload/iblock/80a/TS-05D.jpg</v>
          </cell>
          <cell r="CY1651" t="str">
            <v>https://ipmatika.kz/products/tsifrovaya-konferents-sistema-serii-ts-02/TS-05D/</v>
          </cell>
          <cell r="CZ1651" t="str">
            <v>EOL. Под заказ</v>
          </cell>
        </row>
        <row r="1652">
          <cell r="CJ1652" t="str">
            <v>TS-05L</v>
          </cell>
          <cell r="CK1652">
            <v>30170</v>
          </cell>
          <cell r="CL1652">
            <v>19360</v>
          </cell>
          <cell r="CM1652">
            <v>-35.830294995028169</v>
          </cell>
          <cell r="CN1652">
            <v>0</v>
          </cell>
          <cell r="CO1652">
            <v>0</v>
          </cell>
          <cell r="CP1652">
            <v>0</v>
          </cell>
          <cell r="CQ1652">
            <v>0</v>
          </cell>
          <cell r="CR1652">
            <v>0</v>
          </cell>
          <cell r="CS1652">
            <v>0</v>
          </cell>
          <cell r="CT1652">
            <v>0</v>
          </cell>
          <cell r="CU1652">
            <v>5</v>
          </cell>
          <cell r="CV1652">
            <v>0</v>
          </cell>
          <cell r="CW1652">
            <v>0</v>
          </cell>
          <cell r="CX1652" t="str">
            <v>http://ipmatika.ru/upload/iblock/111/TS-05L.jpeg</v>
          </cell>
          <cell r="CY1652" t="str">
            <v>https://ipmatika.kz/products/tsifrovaya-konferents-sistema-serii-ts-06/TS-05L/</v>
          </cell>
          <cell r="CZ1652" t="str">
            <v/>
          </cell>
        </row>
        <row r="1653">
          <cell r="CJ1653" t="str">
            <v>TS-05T</v>
          </cell>
          <cell r="CK1653">
            <v>58670</v>
          </cell>
          <cell r="CL1653">
            <v>38115</v>
          </cell>
          <cell r="CM1653">
            <v>-35.034941196522922</v>
          </cell>
          <cell r="CN1653">
            <v>0</v>
          </cell>
          <cell r="CO1653">
            <v>0</v>
          </cell>
          <cell r="CP1653">
            <v>0</v>
          </cell>
          <cell r="CQ1653">
            <v>0</v>
          </cell>
          <cell r="CR1653">
            <v>0</v>
          </cell>
          <cell r="CS1653">
            <v>0</v>
          </cell>
          <cell r="CT1653">
            <v>0</v>
          </cell>
          <cell r="CU1653">
            <v>0</v>
          </cell>
          <cell r="CV1653">
            <v>0</v>
          </cell>
          <cell r="CW1653">
            <v>0</v>
          </cell>
          <cell r="CX1653" t="str">
            <v>http://ipmatika.ru/upload/iblock/004/TS-02T.png</v>
          </cell>
          <cell r="CY1653" t="str">
            <v>https://ipmatika.kz/products/tsifrovaya-konferents-sistema-serii-ts-06/TS-05T/</v>
          </cell>
          <cell r="CZ1653" t="str">
            <v/>
          </cell>
        </row>
        <row r="1654">
          <cell r="CJ1654" t="str">
            <v>TS-0602</v>
          </cell>
          <cell r="CK1654">
            <v>182050</v>
          </cell>
          <cell r="CL1654">
            <v>109450</v>
          </cell>
          <cell r="CM1654">
            <v>-39.879154078549846</v>
          </cell>
          <cell r="CN1654">
            <v>0</v>
          </cell>
          <cell r="CO1654">
            <v>0</v>
          </cell>
          <cell r="CP1654">
            <v>0</v>
          </cell>
          <cell r="CQ1654">
            <v>0</v>
          </cell>
          <cell r="CR1654">
            <v>0</v>
          </cell>
          <cell r="CS1654">
            <v>0</v>
          </cell>
          <cell r="CT1654">
            <v>0</v>
          </cell>
          <cell r="CU1654">
            <v>0</v>
          </cell>
          <cell r="CV1654">
            <v>1</v>
          </cell>
          <cell r="CW1654">
            <v>0</v>
          </cell>
          <cell r="CX1654" t="str">
            <v>http://ipmatika.ru/upload/iblock/2ad/TS-0602.jpg</v>
          </cell>
          <cell r="CY1654" t="str">
            <v>https://ipmatika.kz/products/tsifrovaya-konferents-sistema-serii-ts-06/TS-0602/</v>
          </cell>
          <cell r="CZ1654" t="str">
            <v/>
          </cell>
        </row>
        <row r="1655">
          <cell r="CJ1655" t="str">
            <v>TS-0602A</v>
          </cell>
          <cell r="CK1655">
            <v>182050</v>
          </cell>
          <cell r="CL1655">
            <v>109450</v>
          </cell>
          <cell r="CM1655">
            <v>-39.879154078549846</v>
          </cell>
          <cell r="CN1655">
            <v>0</v>
          </cell>
          <cell r="CO1655">
            <v>0</v>
          </cell>
          <cell r="CP1655">
            <v>0</v>
          </cell>
          <cell r="CQ1655">
            <v>0</v>
          </cell>
          <cell r="CR1655">
            <v>0</v>
          </cell>
          <cell r="CS1655">
            <v>0</v>
          </cell>
          <cell r="CT1655">
            <v>0</v>
          </cell>
          <cell r="CU1655">
            <v>0</v>
          </cell>
          <cell r="CV1655">
            <v>16</v>
          </cell>
          <cell r="CW1655">
            <v>0</v>
          </cell>
          <cell r="CX1655" t="str">
            <v>http://ipmatika.ru/upload/iblock/4ee/TS-0602A.jpg</v>
          </cell>
          <cell r="CY1655" t="str">
            <v>https://ipmatika.kz/products/tsifrovaya-konferents-sistema-serii-ts-06/TS-0602A/</v>
          </cell>
          <cell r="CZ1655" t="str">
            <v/>
          </cell>
        </row>
        <row r="1656">
          <cell r="CJ1656" t="str">
            <v>TS-0604M</v>
          </cell>
          <cell r="CK1656">
            <v>861850</v>
          </cell>
          <cell r="CL1656">
            <v>517000</v>
          </cell>
          <cell r="CM1656">
            <v>-40.012763241863432</v>
          </cell>
          <cell r="CN1656">
            <v>0</v>
          </cell>
          <cell r="CO1656">
            <v>0</v>
          </cell>
          <cell r="CP1656">
            <v>0</v>
          </cell>
          <cell r="CQ1656">
            <v>0</v>
          </cell>
          <cell r="CR1656">
            <v>0</v>
          </cell>
          <cell r="CS1656">
            <v>0</v>
          </cell>
          <cell r="CT1656">
            <v>0</v>
          </cell>
          <cell r="CU1656">
            <v>0</v>
          </cell>
          <cell r="CV1656">
            <v>0</v>
          </cell>
          <cell r="CW1656">
            <v>0</v>
          </cell>
          <cell r="CX1656" t="str">
            <v>http://ipmatika.ru/upload/iblock/2a3/TS-0604M.jpg</v>
          </cell>
          <cell r="CY1656" t="str">
            <v>https://ipmatika.kz/products/tsifrovaya-konferents-sistema-serii-ts-06/TS-0604M/</v>
          </cell>
          <cell r="CZ1656" t="str">
            <v/>
          </cell>
        </row>
        <row r="1657">
          <cell r="CJ1657" t="str">
            <v>TS-0604ME</v>
          </cell>
          <cell r="CK1657">
            <v>844800</v>
          </cell>
          <cell r="CL1657">
            <v>506885.5</v>
          </cell>
          <cell r="CM1657">
            <v>-39.999348958333336</v>
          </cell>
          <cell r="CN1657">
            <v>0</v>
          </cell>
          <cell r="CO1657">
            <v>0</v>
          </cell>
          <cell r="CP1657">
            <v>0</v>
          </cell>
          <cell r="CQ1657">
            <v>0</v>
          </cell>
          <cell r="CR1657">
            <v>0</v>
          </cell>
          <cell r="CS1657">
            <v>0</v>
          </cell>
          <cell r="CT1657">
            <v>0</v>
          </cell>
          <cell r="CU1657">
            <v>0</v>
          </cell>
          <cell r="CV1657">
            <v>0</v>
          </cell>
          <cell r="CW1657">
            <v>0</v>
          </cell>
          <cell r="CX1657" t="str">
            <v>http://ipmatika.ru/upload/iblock/a58/TS-0604ME.jpg</v>
          </cell>
          <cell r="CY1657" t="str">
            <v>https://ipmatika.kz/products/tsifrovaya-konferents-sistema-serii-ts-06/TS-0604ME/</v>
          </cell>
          <cell r="CZ1657" t="str">
            <v/>
          </cell>
        </row>
        <row r="1658">
          <cell r="CJ1658" t="str">
            <v>TS-0605M</v>
          </cell>
          <cell r="CK1658">
            <v>495000</v>
          </cell>
          <cell r="CL1658">
            <v>297000</v>
          </cell>
          <cell r="CM1658">
            <v>-40</v>
          </cell>
          <cell r="CN1658">
            <v>0</v>
          </cell>
          <cell r="CO1658">
            <v>0</v>
          </cell>
          <cell r="CP1658">
            <v>0</v>
          </cell>
          <cell r="CQ1658">
            <v>0</v>
          </cell>
          <cell r="CR1658">
            <v>0</v>
          </cell>
          <cell r="CS1658">
            <v>0</v>
          </cell>
          <cell r="CT1658">
            <v>0</v>
          </cell>
          <cell r="CU1658">
            <v>1</v>
          </cell>
          <cell r="CV1658">
            <v>1</v>
          </cell>
          <cell r="CW1658">
            <v>0</v>
          </cell>
          <cell r="CX1658" t="str">
            <v>http://ipmatika.ru/upload/iblock/a81/TS-0605M.jpg</v>
          </cell>
          <cell r="CY1658" t="str">
            <v>https://ipmatika.kz/products/tsifrovaya-konferents-sistema-serii-ts-06/TS-0605M/</v>
          </cell>
          <cell r="CZ1658" t="str">
            <v>EOL</v>
          </cell>
        </row>
        <row r="1659">
          <cell r="CJ1659" t="str">
            <v>TS-0621</v>
          </cell>
          <cell r="CK1659">
            <v>281630</v>
          </cell>
          <cell r="CL1659">
            <v>182715.5</v>
          </cell>
          <cell r="CM1659">
            <v>-35.122146078187697</v>
          </cell>
          <cell r="CN1659">
            <v>0</v>
          </cell>
          <cell r="CO1659">
            <v>0</v>
          </cell>
          <cell r="CP1659">
            <v>0</v>
          </cell>
          <cell r="CQ1659">
            <v>0</v>
          </cell>
          <cell r="CR1659">
            <v>0</v>
          </cell>
          <cell r="CS1659">
            <v>0</v>
          </cell>
          <cell r="CT1659">
            <v>0</v>
          </cell>
          <cell r="CU1659">
            <v>1</v>
          </cell>
          <cell r="CV1659">
            <v>0</v>
          </cell>
          <cell r="CW1659">
            <v>0</v>
          </cell>
          <cell r="CX1659" t="str">
            <v>http://ipmatika.ru/upload/iblock/028/TS-0621.jpg</v>
          </cell>
          <cell r="CY1659" t="str">
            <v>https://ipmatika.kz/products/tsifrovaya-konferents-sistema-serii-ts-06/TS-0621/</v>
          </cell>
          <cell r="CZ1659" t="str">
            <v>EOL</v>
          </cell>
        </row>
        <row r="1660">
          <cell r="CJ1660" t="str">
            <v>TS-0621A</v>
          </cell>
          <cell r="CK1660">
            <v>281630</v>
          </cell>
          <cell r="CL1660">
            <v>182715.5</v>
          </cell>
          <cell r="CM1660">
            <v>-35.122146078187697</v>
          </cell>
          <cell r="CN1660">
            <v>0</v>
          </cell>
          <cell r="CO1660">
            <v>0</v>
          </cell>
          <cell r="CP1660">
            <v>0</v>
          </cell>
          <cell r="CQ1660">
            <v>0</v>
          </cell>
          <cell r="CR1660">
            <v>0</v>
          </cell>
          <cell r="CS1660">
            <v>0</v>
          </cell>
          <cell r="CT1660">
            <v>0</v>
          </cell>
          <cell r="CU1660">
            <v>4</v>
          </cell>
          <cell r="CV1660">
            <v>0</v>
          </cell>
          <cell r="CW1660">
            <v>0</v>
          </cell>
          <cell r="CX1660" t="str">
            <v>http://ipmatika.ru/upload/iblock/60e/TS-0621A.jpg</v>
          </cell>
          <cell r="CY1660" t="str">
            <v>https://ipmatika.kz/products/tsifrovaya-konferents-sistema-serii-ts-06/TS-0621A/</v>
          </cell>
          <cell r="CZ1660" t="str">
            <v>EOL</v>
          </cell>
        </row>
        <row r="1661">
          <cell r="CJ1661" t="str">
            <v>TS-100D</v>
          </cell>
          <cell r="CK1661">
            <v>572770</v>
          </cell>
          <cell r="CL1661">
            <v>372080.5</v>
          </cell>
          <cell r="CM1661">
            <v>-35.038409832917225</v>
          </cell>
          <cell r="CN1661">
            <v>0</v>
          </cell>
          <cell r="CO1661">
            <v>0</v>
          </cell>
          <cell r="CP1661">
            <v>0</v>
          </cell>
          <cell r="CQ1661">
            <v>0</v>
          </cell>
          <cell r="CR1661">
            <v>0</v>
          </cell>
          <cell r="CS1661">
            <v>0</v>
          </cell>
          <cell r="CT1661">
            <v>0</v>
          </cell>
          <cell r="CU1661">
            <v>0</v>
          </cell>
          <cell r="CV1661">
            <v>0</v>
          </cell>
          <cell r="CW1661">
            <v>0</v>
          </cell>
          <cell r="CX1661" t="str">
            <v>http://ipmatika.ru/upload/iblock/2a7/TS-100D.jpg</v>
          </cell>
          <cell r="CY1661" t="str">
            <v>https://ipmatika.kz/products/tsifrovaya-konferents-sistema-serii-ts-02/TS-100D/</v>
          </cell>
          <cell r="CZ1661" t="str">
            <v>Под заказ</v>
          </cell>
        </row>
        <row r="1662">
          <cell r="CJ1662" t="str">
            <v>TS-100L</v>
          </cell>
          <cell r="CK1662">
            <v>582270</v>
          </cell>
          <cell r="CL1662">
            <v>378130.5</v>
          </cell>
          <cell r="CM1662">
            <v>-35.059250863001694</v>
          </cell>
          <cell r="CN1662">
            <v>0</v>
          </cell>
          <cell r="CO1662">
            <v>0</v>
          </cell>
          <cell r="CP1662">
            <v>0</v>
          </cell>
          <cell r="CQ1662">
            <v>0</v>
          </cell>
          <cell r="CR1662">
            <v>0</v>
          </cell>
          <cell r="CS1662">
            <v>0</v>
          </cell>
          <cell r="CT1662">
            <v>0</v>
          </cell>
          <cell r="CU1662">
            <v>0</v>
          </cell>
          <cell r="CV1662">
            <v>0</v>
          </cell>
          <cell r="CW1662">
            <v>0</v>
          </cell>
          <cell r="CX1662" t="str">
            <v>http://ipmatika.ru/upload/iblock/ed3/TS-100L.jpeg</v>
          </cell>
          <cell r="CY1662" t="str">
            <v>https://ipmatika.kz/products/tsifrovaya-konferents-sistema-serii-ts-06/TS-100L/</v>
          </cell>
          <cell r="CZ1662" t="str">
            <v>Под заказ</v>
          </cell>
        </row>
        <row r="1663">
          <cell r="CJ1663" t="str">
            <v>TS-10D</v>
          </cell>
          <cell r="CK1663">
            <v>57560</v>
          </cell>
          <cell r="CL1663">
            <v>37510</v>
          </cell>
          <cell r="CM1663">
            <v>-34.833217512161227</v>
          </cell>
          <cell r="CN1663">
            <v>0</v>
          </cell>
          <cell r="CO1663">
            <v>0</v>
          </cell>
          <cell r="CP1663">
            <v>0</v>
          </cell>
          <cell r="CQ1663">
            <v>0</v>
          </cell>
          <cell r="CR1663">
            <v>0</v>
          </cell>
          <cell r="CS1663">
            <v>0</v>
          </cell>
          <cell r="CT1663">
            <v>0</v>
          </cell>
          <cell r="CU1663">
            <v>4</v>
          </cell>
          <cell r="CV1663">
            <v>0</v>
          </cell>
          <cell r="CW1663">
            <v>0</v>
          </cell>
          <cell r="CX1663" t="str">
            <v>http://ipmatika.ru/upload/iblock/e08/TS-10D.jpeg</v>
          </cell>
          <cell r="CY1663" t="str">
            <v>https://ipmatika.kz/products/tsifrovaya-konferents-sistema-serii-ts-02/TS-10D/</v>
          </cell>
          <cell r="CZ1663" t="str">
            <v>Под заказ</v>
          </cell>
        </row>
        <row r="1664">
          <cell r="CJ1664" t="str">
            <v>TS-10L</v>
          </cell>
          <cell r="CK1664">
            <v>60910</v>
          </cell>
          <cell r="CL1664">
            <v>39930</v>
          </cell>
          <cell r="CM1664">
            <v>-34.444262025939906</v>
          </cell>
          <cell r="CN1664">
            <v>0</v>
          </cell>
          <cell r="CO1664">
            <v>0</v>
          </cell>
          <cell r="CP1664">
            <v>0</v>
          </cell>
          <cell r="CQ1664">
            <v>0</v>
          </cell>
          <cell r="CR1664">
            <v>0</v>
          </cell>
          <cell r="CS1664">
            <v>0</v>
          </cell>
          <cell r="CT1664">
            <v>0</v>
          </cell>
          <cell r="CU1664">
            <v>3</v>
          </cell>
          <cell r="CV1664">
            <v>2</v>
          </cell>
          <cell r="CW1664">
            <v>0</v>
          </cell>
          <cell r="CX1664" t="str">
            <v>http://ipmatika.ru/upload/iblock/a52/TS-10L.jpeg</v>
          </cell>
          <cell r="CY1664" t="str">
            <v>https://ipmatika.kz/products/tsifrovaya-konferents-sistema-serii-ts-06/TS-10L/</v>
          </cell>
          <cell r="CZ1664" t="str">
            <v>Под заказ</v>
          </cell>
        </row>
        <row r="1665">
          <cell r="CJ1665" t="str">
            <v>TS-20D</v>
          </cell>
          <cell r="CK1665">
            <v>117350</v>
          </cell>
          <cell r="CL1665">
            <v>76230</v>
          </cell>
          <cell r="CM1665">
            <v>-35.040477204942476</v>
          </cell>
          <cell r="CN1665">
            <v>0</v>
          </cell>
          <cell r="CO1665">
            <v>0</v>
          </cell>
          <cell r="CP1665">
            <v>0</v>
          </cell>
          <cell r="CQ1665">
            <v>0</v>
          </cell>
          <cell r="CR1665">
            <v>0</v>
          </cell>
          <cell r="CS1665">
            <v>0</v>
          </cell>
          <cell r="CT1665">
            <v>0</v>
          </cell>
          <cell r="CU1665">
            <v>0</v>
          </cell>
          <cell r="CV1665">
            <v>0</v>
          </cell>
          <cell r="CW1665">
            <v>0</v>
          </cell>
          <cell r="CX1665" t="str">
            <v>http://ipmatika.ru/upload/iblock/f93/TS-20D.jpeg</v>
          </cell>
          <cell r="CY1665" t="str">
            <v>https://ipmatika.kz/products/tsifrovaya-konferents-sistema-serii-ts-02/TS-20D/</v>
          </cell>
          <cell r="CZ1665" t="str">
            <v>Под заказ</v>
          </cell>
        </row>
        <row r="1666">
          <cell r="CJ1666" t="str">
            <v>TS-20L</v>
          </cell>
          <cell r="CK1666">
            <v>122380</v>
          </cell>
          <cell r="CL1666">
            <v>79255</v>
          </cell>
          <cell r="CM1666">
            <v>-35.238601078607616</v>
          </cell>
          <cell r="CN1666">
            <v>0</v>
          </cell>
          <cell r="CO1666">
            <v>0</v>
          </cell>
          <cell r="CP1666">
            <v>0</v>
          </cell>
          <cell r="CQ1666">
            <v>0</v>
          </cell>
          <cell r="CR1666">
            <v>0</v>
          </cell>
          <cell r="CS1666">
            <v>0</v>
          </cell>
          <cell r="CT1666">
            <v>0</v>
          </cell>
          <cell r="CU1666">
            <v>0</v>
          </cell>
          <cell r="CV1666">
            <v>0</v>
          </cell>
          <cell r="CW1666">
            <v>0</v>
          </cell>
          <cell r="CX1666" t="str">
            <v>http://ipmatika.ru/upload/iblock/fb3/TS-20L.png</v>
          </cell>
          <cell r="CY1666" t="str">
            <v>https://ipmatika.kz/products/tsifrovaya-konferents-sistema-serii-ts-06/TS-20L/</v>
          </cell>
          <cell r="CZ1666" t="str">
            <v>Под заказ</v>
          </cell>
        </row>
        <row r="1667">
          <cell r="CJ1667" t="str">
            <v>TS-50D</v>
          </cell>
          <cell r="CK1667">
            <v>293930</v>
          </cell>
          <cell r="CL1667">
            <v>191185.5</v>
          </cell>
          <cell r="CM1667">
            <v>-34.955431565338685</v>
          </cell>
          <cell r="CN1667">
            <v>0</v>
          </cell>
          <cell r="CO1667">
            <v>0</v>
          </cell>
          <cell r="CP1667">
            <v>0</v>
          </cell>
          <cell r="CQ1667">
            <v>0</v>
          </cell>
          <cell r="CR1667">
            <v>0</v>
          </cell>
          <cell r="CS1667">
            <v>0</v>
          </cell>
          <cell r="CT1667">
            <v>0</v>
          </cell>
          <cell r="CU1667">
            <v>0</v>
          </cell>
          <cell r="CV1667">
            <v>0</v>
          </cell>
          <cell r="CW1667">
            <v>0</v>
          </cell>
          <cell r="CX1667" t="str">
            <v>http://ipmatika.ru/upload/iblock/98b/TS-50D.jpg</v>
          </cell>
          <cell r="CY1667" t="str">
            <v>https://ipmatika.kz/products/tsifrovaya-konferents-sistema-serii-ts-02/TS-50D/</v>
          </cell>
          <cell r="CZ1667" t="str">
            <v>Под заказ</v>
          </cell>
        </row>
        <row r="1668">
          <cell r="CJ1668" t="str">
            <v>TS-50L</v>
          </cell>
          <cell r="CK1668">
            <v>300640</v>
          </cell>
          <cell r="CL1668">
            <v>195420.5</v>
          </cell>
          <cell r="CM1668">
            <v>-34.998503193187872</v>
          </cell>
          <cell r="CN1668">
            <v>0</v>
          </cell>
          <cell r="CO1668">
            <v>0</v>
          </cell>
          <cell r="CP1668">
            <v>0</v>
          </cell>
          <cell r="CQ1668">
            <v>0</v>
          </cell>
          <cell r="CR1668">
            <v>0</v>
          </cell>
          <cell r="CS1668">
            <v>0</v>
          </cell>
          <cell r="CT1668">
            <v>0</v>
          </cell>
          <cell r="CU1668">
            <v>0</v>
          </cell>
          <cell r="CV1668">
            <v>0</v>
          </cell>
          <cell r="CW1668">
            <v>0</v>
          </cell>
          <cell r="CX1668" t="str">
            <v>http://ipmatika.ru/upload/iblock/505/TS-50L.jpeg</v>
          </cell>
          <cell r="CY1668" t="str">
            <v>https://ipmatika.kz/products/tsifrovaya-konferents-sistema-serii-ts-06/TS-50L/</v>
          </cell>
          <cell r="CZ1668" t="str">
            <v>Под заказ</v>
          </cell>
        </row>
        <row r="1669">
          <cell r="CJ1669" t="str">
            <v>Проводные микрофоны</v>
          </cell>
          <cell r="CK1669" t="str">
            <v/>
          </cell>
          <cell r="CL1669" t="str">
            <v/>
          </cell>
          <cell r="CM1669" t="str">
            <v/>
          </cell>
          <cell r="CN1669">
            <v>0</v>
          </cell>
          <cell r="CO1669">
            <v>0</v>
          </cell>
          <cell r="CP1669">
            <v>0</v>
          </cell>
          <cell r="CQ1669">
            <v>0</v>
          </cell>
          <cell r="CR1669">
            <v>0</v>
          </cell>
          <cell r="CS1669">
            <v>0</v>
          </cell>
          <cell r="CT1669">
            <v>0</v>
          </cell>
          <cell r="CU1669">
            <v>0</v>
          </cell>
          <cell r="CV1669">
            <v>0</v>
          </cell>
          <cell r="CW1669">
            <v>0</v>
          </cell>
          <cell r="CX1669" t="str">
            <v/>
          </cell>
          <cell r="CY1669" t="str">
            <v/>
          </cell>
          <cell r="CZ1669" t="str">
            <v/>
          </cell>
        </row>
        <row r="1670">
          <cell r="CJ1670" t="str">
            <v>T-511C</v>
          </cell>
          <cell r="CK1670">
            <v>50250</v>
          </cell>
          <cell r="CL1670">
            <v>35172.5</v>
          </cell>
          <cell r="CM1670">
            <v>-30.004975124378106</v>
          </cell>
          <cell r="CN1670">
            <v>0</v>
          </cell>
          <cell r="CO1670">
            <v>0</v>
          </cell>
          <cell r="CP1670">
            <v>0</v>
          </cell>
          <cell r="CQ1670">
            <v>0</v>
          </cell>
          <cell r="CR1670">
            <v>0</v>
          </cell>
          <cell r="CS1670">
            <v>0</v>
          </cell>
          <cell r="CT1670">
            <v>0</v>
          </cell>
          <cell r="CU1670">
            <v>16</v>
          </cell>
          <cell r="CV1670">
            <v>0</v>
          </cell>
          <cell r="CW1670">
            <v>0</v>
          </cell>
          <cell r="CX1670" t="str">
            <v>http://ipmatika.ru/upload/iblock/3fe/T-511C.jpg</v>
          </cell>
          <cell r="CY1670" t="str">
            <v>https://ipmatika.kz/products/mikrofony-provodnye/T-511C/</v>
          </cell>
          <cell r="CZ1670" t="str">
            <v/>
          </cell>
        </row>
        <row r="1671">
          <cell r="CJ1671" t="str">
            <v>T-521A</v>
          </cell>
          <cell r="CK1671">
            <v>70200</v>
          </cell>
          <cell r="CL1671">
            <v>49142.5</v>
          </cell>
          <cell r="CM1671">
            <v>-29.996438746438741</v>
          </cell>
          <cell r="CN1671">
            <v>0</v>
          </cell>
          <cell r="CO1671">
            <v>0</v>
          </cell>
          <cell r="CP1671">
            <v>0</v>
          </cell>
          <cell r="CQ1671">
            <v>0</v>
          </cell>
          <cell r="CR1671">
            <v>0</v>
          </cell>
          <cell r="CS1671">
            <v>0</v>
          </cell>
          <cell r="CT1671">
            <v>0</v>
          </cell>
          <cell r="CU1671">
            <v>0</v>
          </cell>
          <cell r="CV1671">
            <v>0</v>
          </cell>
          <cell r="CW1671">
            <v>0</v>
          </cell>
          <cell r="CX1671" t="str">
            <v>http://ipmatika.ru/upload/iblock/84c/T-521A.jpg</v>
          </cell>
          <cell r="CY1671" t="str">
            <v>https://ipmatika.kz/products/mikrofony-provodnye/T-521A/</v>
          </cell>
          <cell r="CZ1671" t="str">
            <v/>
          </cell>
        </row>
        <row r="1672">
          <cell r="CJ1672" t="str">
            <v>T-540</v>
          </cell>
          <cell r="CK1672">
            <v>417450</v>
          </cell>
          <cell r="CL1672">
            <v>293161</v>
          </cell>
          <cell r="CM1672">
            <v>-29.773386034255594</v>
          </cell>
          <cell r="CN1672">
            <v>0</v>
          </cell>
          <cell r="CO1672">
            <v>0</v>
          </cell>
          <cell r="CP1672">
            <v>0</v>
          </cell>
          <cell r="CQ1672">
            <v>0</v>
          </cell>
          <cell r="CR1672">
            <v>0</v>
          </cell>
          <cell r="CS1672">
            <v>0</v>
          </cell>
          <cell r="CT1672">
            <v>0</v>
          </cell>
          <cell r="CU1672">
            <v>0</v>
          </cell>
          <cell r="CV1672">
            <v>0</v>
          </cell>
          <cell r="CW1672">
            <v>0</v>
          </cell>
          <cell r="CX1672" t="str">
            <v>http://ipmatika.ru/upload/iblock/086/vc5lcr0s1nlivq2lfsuza8w3qqremrlj/T-540.png</v>
          </cell>
          <cell r="CY1672" t="str">
            <v>https://ipmatika.kz/products/mikrofony-provodnye/T-540/</v>
          </cell>
          <cell r="CZ1672" t="str">
            <v/>
          </cell>
        </row>
        <row r="1673">
          <cell r="CJ1673" t="str">
            <v>T-621A</v>
          </cell>
          <cell r="CK1673">
            <v>46750</v>
          </cell>
          <cell r="CL1673">
            <v>32521.5</v>
          </cell>
          <cell r="CM1673">
            <v>-30.435294117647061</v>
          </cell>
          <cell r="CN1673">
            <v>0</v>
          </cell>
          <cell r="CO1673">
            <v>0</v>
          </cell>
          <cell r="CP1673">
            <v>0</v>
          </cell>
          <cell r="CQ1673">
            <v>0</v>
          </cell>
          <cell r="CR1673">
            <v>0</v>
          </cell>
          <cell r="CS1673">
            <v>0</v>
          </cell>
          <cell r="CT1673">
            <v>0</v>
          </cell>
          <cell r="CU1673">
            <v>0</v>
          </cell>
          <cell r="CV1673">
            <v>0</v>
          </cell>
          <cell r="CW1673">
            <v>0</v>
          </cell>
          <cell r="CX1673" t="str">
            <v>http://ipmatika.ru/upload/iblock/1ca/T-621A.jpg</v>
          </cell>
          <cell r="CY1673" t="str">
            <v>https://ipmatika.kz/products/mikrofony-provodnye/T-621A/</v>
          </cell>
          <cell r="CZ1673" t="str">
            <v/>
          </cell>
        </row>
        <row r="1674">
          <cell r="CJ1674" t="str">
            <v>T-6236</v>
          </cell>
          <cell r="CK1674">
            <v>395740</v>
          </cell>
          <cell r="CL1674">
            <v>277018.5</v>
          </cell>
          <cell r="CM1674">
            <v>-29.999873654419574</v>
          </cell>
          <cell r="CN1674">
            <v>0</v>
          </cell>
          <cell r="CO1674">
            <v>0</v>
          </cell>
          <cell r="CP1674">
            <v>0</v>
          </cell>
          <cell r="CQ1674">
            <v>0</v>
          </cell>
          <cell r="CR1674">
            <v>0</v>
          </cell>
          <cell r="CS1674">
            <v>0</v>
          </cell>
          <cell r="CT1674">
            <v>0</v>
          </cell>
          <cell r="CU1674">
            <v>0</v>
          </cell>
          <cell r="CV1674">
            <v>0</v>
          </cell>
          <cell r="CW1674">
            <v>0</v>
          </cell>
          <cell r="CX1674" t="str">
            <v>http://ipmatika.ru/upload/iblock/3ee/f97er1wjxm6w67hlxaklqnasct2oz0xh/T-6236_2.png</v>
          </cell>
          <cell r="CY1674" t="str">
            <v>https://ipmatika.kz/products/mikrofony-provodnye/T-6236/</v>
          </cell>
          <cell r="CZ1674" t="str">
            <v/>
          </cell>
        </row>
        <row r="1675">
          <cell r="CJ1675" t="str">
            <v>T-6236BM</v>
          </cell>
          <cell r="CK1675">
            <v>722660</v>
          </cell>
          <cell r="CL1675">
            <v>505862.5</v>
          </cell>
          <cell r="CM1675">
            <v>-29.999930811169847</v>
          </cell>
          <cell r="CN1675">
            <v>0</v>
          </cell>
          <cell r="CO1675">
            <v>0</v>
          </cell>
          <cell r="CP1675">
            <v>0</v>
          </cell>
          <cell r="CQ1675">
            <v>0</v>
          </cell>
          <cell r="CR1675">
            <v>0</v>
          </cell>
          <cell r="CS1675">
            <v>0</v>
          </cell>
          <cell r="CT1675">
            <v>0</v>
          </cell>
          <cell r="CU1675">
            <v>0</v>
          </cell>
          <cell r="CV1675">
            <v>0</v>
          </cell>
          <cell r="CW1675">
            <v>0</v>
          </cell>
          <cell r="CX1675" t="str">
            <v>http://ipmatika.ru/upload/iblock/58e/mxrs4ejrfxtc107tqsyjldg0otplafh3/T-6236BM_1.png</v>
          </cell>
          <cell r="CY1675" t="str">
            <v>https://ipmatika.kz/products/mikrofony-provodnye/T-6236BM/</v>
          </cell>
          <cell r="CZ1675" t="str">
            <v/>
          </cell>
        </row>
        <row r="1676">
          <cell r="CJ1676" t="str">
            <v>TK-200</v>
          </cell>
          <cell r="CK1676">
            <v>9980</v>
          </cell>
          <cell r="CL1676">
            <v>7289.7300000000005</v>
          </cell>
          <cell r="CM1676">
            <v>-26.956613226452902</v>
          </cell>
          <cell r="CN1676">
            <v>0</v>
          </cell>
          <cell r="CO1676">
            <v>0</v>
          </cell>
          <cell r="CP1676">
            <v>0</v>
          </cell>
          <cell r="CQ1676">
            <v>0</v>
          </cell>
          <cell r="CR1676">
            <v>0</v>
          </cell>
          <cell r="CS1676">
            <v>0</v>
          </cell>
          <cell r="CT1676">
            <v>0</v>
          </cell>
          <cell r="CU1676">
            <v>0</v>
          </cell>
          <cell r="CV1676">
            <v>0</v>
          </cell>
          <cell r="CW1676">
            <v>0</v>
          </cell>
          <cell r="CX1676" t="str">
            <v>http://ipmatika.ru/upload/iblock/386/trcl13aw89gzc1zy1cua8iu451omcd1x/TK-200.jpg</v>
          </cell>
          <cell r="CY1676" t="str">
            <v>https://ipmatika.kz/products/mikrofony-provodnye/TK-200/</v>
          </cell>
          <cell r="CZ1676" t="str">
            <v/>
          </cell>
        </row>
        <row r="1677">
          <cell r="CJ1677" t="str">
            <v>TK-300</v>
          </cell>
          <cell r="CK1677">
            <v>27500</v>
          </cell>
          <cell r="CL1677">
            <v>19250</v>
          </cell>
          <cell r="CM1677">
            <v>-30</v>
          </cell>
          <cell r="CN1677">
            <v>0</v>
          </cell>
          <cell r="CO1677">
            <v>0</v>
          </cell>
          <cell r="CP1677">
            <v>0</v>
          </cell>
          <cell r="CQ1677">
            <v>0</v>
          </cell>
          <cell r="CR1677">
            <v>0</v>
          </cell>
          <cell r="CS1677">
            <v>0</v>
          </cell>
          <cell r="CT1677">
            <v>0</v>
          </cell>
          <cell r="CU1677">
            <v>2</v>
          </cell>
          <cell r="CV1677">
            <v>3</v>
          </cell>
          <cell r="CW1677">
            <v>0</v>
          </cell>
          <cell r="CX1677" t="str">
            <v>http://ipmatika.ru/upload/iblock/819/TK-300.jpg</v>
          </cell>
          <cell r="CY1677" t="str">
            <v>https://ipmatika.kz/products/mikrofony-provodnye/TK-300/</v>
          </cell>
          <cell r="CZ1677" t="str">
            <v/>
          </cell>
        </row>
        <row r="1678">
          <cell r="CJ1678" t="str">
            <v>TS-301DM</v>
          </cell>
          <cell r="CK1678">
            <v>132000</v>
          </cell>
          <cell r="CL1678">
            <v>96354.5</v>
          </cell>
          <cell r="CM1678">
            <v>-27.004166666666663</v>
          </cell>
          <cell r="CN1678">
            <v>0</v>
          </cell>
          <cell r="CO1678">
            <v>0</v>
          </cell>
          <cell r="CP1678">
            <v>0</v>
          </cell>
          <cell r="CQ1678">
            <v>0</v>
          </cell>
          <cell r="CR1678">
            <v>0</v>
          </cell>
          <cell r="CS1678">
            <v>0</v>
          </cell>
          <cell r="CT1678">
            <v>0</v>
          </cell>
          <cell r="CU1678">
            <v>0</v>
          </cell>
          <cell r="CV1678">
            <v>0</v>
          </cell>
          <cell r="CW1678">
            <v>0</v>
          </cell>
          <cell r="CX1678" t="str">
            <v>http://ipmatika.ru/upload/iblock/265/w2el9ymp7dfr67etefcspcdv7norw77v/TS-301DM.png</v>
          </cell>
          <cell r="CY1678" t="str">
            <v>https://ipmatika.kz/products/mikrofony-provodnye/TS-301DM/</v>
          </cell>
          <cell r="CZ1678" t="str">
            <v/>
          </cell>
        </row>
        <row r="1679">
          <cell r="CJ1679" t="str">
            <v>TS-302DM</v>
          </cell>
          <cell r="CK1679">
            <v>447360</v>
          </cell>
          <cell r="CL1679">
            <v>313153.5</v>
          </cell>
          <cell r="CM1679">
            <v>-29.999664699570815</v>
          </cell>
          <cell r="CN1679">
            <v>0</v>
          </cell>
          <cell r="CO1679">
            <v>0</v>
          </cell>
          <cell r="CP1679">
            <v>0</v>
          </cell>
          <cell r="CQ1679">
            <v>0</v>
          </cell>
          <cell r="CR1679">
            <v>0</v>
          </cell>
          <cell r="CS1679">
            <v>0</v>
          </cell>
          <cell r="CT1679">
            <v>0</v>
          </cell>
          <cell r="CU1679">
            <v>0</v>
          </cell>
          <cell r="CV1679">
            <v>0</v>
          </cell>
          <cell r="CW1679">
            <v>0</v>
          </cell>
          <cell r="CX1679" t="str">
            <v>http://ipmatika.ru/upload/iblock/6d3/1wkre24coj3t5iy6rvgxwl41i8jwz2xe/TS-302DM.png</v>
          </cell>
          <cell r="CY1679" t="str">
            <v>https://ipmatika.kz/products/mikrofony-provodnye/TS-302DM/</v>
          </cell>
          <cell r="CZ1679" t="str">
            <v/>
          </cell>
        </row>
        <row r="1680">
          <cell r="CJ1680" t="str">
            <v>TS-304DM</v>
          </cell>
          <cell r="CK1680">
            <v>705450</v>
          </cell>
          <cell r="CL1680">
            <v>493817.5</v>
          </cell>
          <cell r="CM1680">
            <v>-29.999645616273298</v>
          </cell>
          <cell r="CN1680">
            <v>0</v>
          </cell>
          <cell r="CO1680">
            <v>0</v>
          </cell>
          <cell r="CP1680">
            <v>0</v>
          </cell>
          <cell r="CQ1680">
            <v>0</v>
          </cell>
          <cell r="CR1680">
            <v>0</v>
          </cell>
          <cell r="CS1680">
            <v>0</v>
          </cell>
          <cell r="CT1680">
            <v>0</v>
          </cell>
          <cell r="CU1680">
            <v>0</v>
          </cell>
          <cell r="CV1680">
            <v>0</v>
          </cell>
          <cell r="CW1680">
            <v>0</v>
          </cell>
          <cell r="CX1680" t="str">
            <v>http://ipmatika.ru/upload/iblock/614/erl8fsd31xnu4qmsaomhb83p23dzmc48/TS-304DM.png</v>
          </cell>
          <cell r="CY1680" t="str">
            <v>https://ipmatika.kz/products/mikrofony-provodnye/TS-304DM/</v>
          </cell>
          <cell r="CZ1680" t="str">
            <v/>
          </cell>
        </row>
        <row r="1681">
          <cell r="CJ1681" t="str">
            <v>TS-316M</v>
          </cell>
          <cell r="CK1681">
            <v>108350</v>
          </cell>
          <cell r="CL1681">
            <v>79491.5</v>
          </cell>
          <cell r="CM1681">
            <v>-26.634517766497467</v>
          </cell>
          <cell r="CN1681">
            <v>0</v>
          </cell>
          <cell r="CO1681">
            <v>0</v>
          </cell>
          <cell r="CP1681">
            <v>0</v>
          </cell>
          <cell r="CQ1681">
            <v>0</v>
          </cell>
          <cell r="CR1681">
            <v>0</v>
          </cell>
          <cell r="CS1681">
            <v>0</v>
          </cell>
          <cell r="CT1681">
            <v>0</v>
          </cell>
          <cell r="CU1681">
            <v>0</v>
          </cell>
          <cell r="CV1681">
            <v>0</v>
          </cell>
          <cell r="CW1681">
            <v>0</v>
          </cell>
          <cell r="CX1681" t="str">
            <v>http://ipmatika.ru/upload/iblock/7ab/8a2wgvjtrhnt0ntir5rwpdvfv4ca1vj5/TS-316M.png</v>
          </cell>
          <cell r="CY1681" t="str">
            <v>https://ipmatika.kz/products/mikrofony-provodnye/TS-316M/</v>
          </cell>
          <cell r="CZ1681" t="str">
            <v/>
          </cell>
        </row>
        <row r="1682">
          <cell r="CJ1682" t="str">
            <v>TS-331</v>
          </cell>
          <cell r="CK1682">
            <v>59400</v>
          </cell>
          <cell r="CL1682">
            <v>42118.439999999995</v>
          </cell>
          <cell r="CM1682">
            <v>-29.093535353535373</v>
          </cell>
          <cell r="CN1682">
            <v>0</v>
          </cell>
          <cell r="CO1682">
            <v>0</v>
          </cell>
          <cell r="CP1682">
            <v>0</v>
          </cell>
          <cell r="CQ1682">
            <v>0</v>
          </cell>
          <cell r="CR1682">
            <v>0</v>
          </cell>
          <cell r="CS1682">
            <v>0</v>
          </cell>
          <cell r="CT1682">
            <v>0</v>
          </cell>
          <cell r="CU1682">
            <v>11</v>
          </cell>
          <cell r="CV1682">
            <v>2</v>
          </cell>
          <cell r="CW1682">
            <v>0</v>
          </cell>
          <cell r="CX1682" t="str">
            <v>http://ipmatika.ru/upload/iblock/40d/TS-331.jpg</v>
          </cell>
          <cell r="CY1682" t="str">
            <v>https://ipmatika.kz/products/mikrofony-provodnye/TS-331/</v>
          </cell>
          <cell r="CZ1682" t="str">
            <v/>
          </cell>
        </row>
        <row r="1683">
          <cell r="CJ1683" t="str">
            <v>TS-336USB</v>
          </cell>
          <cell r="CK1683">
            <v>22000</v>
          </cell>
          <cell r="CL1683">
            <v>16199.400000000001</v>
          </cell>
          <cell r="CM1683">
            <v>-26.36636363636363</v>
          </cell>
          <cell r="CN1683">
            <v>0</v>
          </cell>
          <cell r="CO1683">
            <v>0</v>
          </cell>
          <cell r="CP1683">
            <v>0</v>
          </cell>
          <cell r="CQ1683">
            <v>0</v>
          </cell>
          <cell r="CR1683">
            <v>0</v>
          </cell>
          <cell r="CS1683">
            <v>0</v>
          </cell>
          <cell r="CT1683">
            <v>0</v>
          </cell>
          <cell r="CU1683">
            <v>0</v>
          </cell>
          <cell r="CV1683">
            <v>0</v>
          </cell>
          <cell r="CW1683">
            <v>0</v>
          </cell>
          <cell r="CX1683" t="str">
            <v>http://ipmatika.ru/upload/iblock/dbf/n5k6xs70rtpa135kd657avv0el2aknrh/TS-336USB.png</v>
          </cell>
          <cell r="CY1683" t="str">
            <v>https://ipmatika.kz/products/mikrofony-provodnye/TS-336USB/</v>
          </cell>
          <cell r="CZ1683" t="str">
            <v>Под заказ</v>
          </cell>
        </row>
        <row r="1684">
          <cell r="CJ1684" t="str">
            <v>TS-337</v>
          </cell>
          <cell r="CK1684">
            <v>203710</v>
          </cell>
          <cell r="CL1684">
            <v>142598.5</v>
          </cell>
          <cell r="CM1684">
            <v>-29.999263659123258</v>
          </cell>
          <cell r="CN1684">
            <v>0</v>
          </cell>
          <cell r="CO1684">
            <v>0</v>
          </cell>
          <cell r="CP1684">
            <v>0</v>
          </cell>
          <cell r="CQ1684">
            <v>0</v>
          </cell>
          <cell r="CR1684">
            <v>0</v>
          </cell>
          <cell r="CS1684">
            <v>0</v>
          </cell>
          <cell r="CT1684">
            <v>0</v>
          </cell>
          <cell r="CU1684">
            <v>0</v>
          </cell>
          <cell r="CV1684">
            <v>0</v>
          </cell>
          <cell r="CW1684">
            <v>0</v>
          </cell>
          <cell r="CX1684" t="str">
            <v/>
          </cell>
          <cell r="CY1684" t="str">
            <v>https://ipmatika.kz/products/mikrofony-provodnye/TS-337/</v>
          </cell>
          <cell r="CZ1684" t="str">
            <v/>
          </cell>
        </row>
        <row r="1685">
          <cell r="CJ1685" t="str">
            <v>TS-338</v>
          </cell>
          <cell r="CK1685">
            <v>41250</v>
          </cell>
          <cell r="CL1685">
            <v>29150</v>
          </cell>
          <cell r="CM1685">
            <v>-29.333333333333329</v>
          </cell>
          <cell r="CN1685">
            <v>0</v>
          </cell>
          <cell r="CO1685">
            <v>0</v>
          </cell>
          <cell r="CP1685">
            <v>0</v>
          </cell>
          <cell r="CQ1685">
            <v>0</v>
          </cell>
          <cell r="CR1685">
            <v>0</v>
          </cell>
          <cell r="CS1685">
            <v>0</v>
          </cell>
          <cell r="CT1685">
            <v>0</v>
          </cell>
          <cell r="CU1685">
            <v>0</v>
          </cell>
          <cell r="CV1685">
            <v>4</v>
          </cell>
          <cell r="CW1685">
            <v>0</v>
          </cell>
          <cell r="CX1685" t="str">
            <v>http://ipmatika.ru/upload/iblock/e09/TS-338.jpg</v>
          </cell>
          <cell r="CY1685" t="str">
            <v>https://ipmatika.kz/products/mikrofony-provodnye/TS-338/</v>
          </cell>
          <cell r="CZ1685" t="str">
            <v/>
          </cell>
        </row>
        <row r="1686">
          <cell r="CJ1686" t="str">
            <v>TS-338USB</v>
          </cell>
          <cell r="CK1686">
            <v>41250</v>
          </cell>
          <cell r="CL1686">
            <v>29158.920000000002</v>
          </cell>
          <cell r="CM1686">
            <v>-29.31170909090909</v>
          </cell>
          <cell r="CN1686">
            <v>0</v>
          </cell>
          <cell r="CO1686">
            <v>0</v>
          </cell>
          <cell r="CP1686">
            <v>0</v>
          </cell>
          <cell r="CQ1686">
            <v>0</v>
          </cell>
          <cell r="CR1686">
            <v>0</v>
          </cell>
          <cell r="CS1686">
            <v>0</v>
          </cell>
          <cell r="CT1686">
            <v>0</v>
          </cell>
          <cell r="CU1686">
            <v>0</v>
          </cell>
          <cell r="CV1686">
            <v>0</v>
          </cell>
          <cell r="CW1686">
            <v>0</v>
          </cell>
          <cell r="CX1686" t="str">
            <v>http://ipmatika.ru/upload/iblock/862/jtewb7naz606pp5cbdh9kd1d7lb8jhkz/TS-338USB.png</v>
          </cell>
          <cell r="CY1686" t="str">
            <v>https://ipmatika.kz/products/mikrofony-provodnye/TS-338USB/</v>
          </cell>
          <cell r="CZ1686" t="str">
            <v/>
          </cell>
        </row>
        <row r="1687">
          <cell r="CJ1687" t="str">
            <v>TS-340VL</v>
          </cell>
          <cell r="CK1687">
            <v>105050</v>
          </cell>
          <cell r="CL1687">
            <v>80997</v>
          </cell>
          <cell r="CM1687">
            <v>-22.896715849595424</v>
          </cell>
          <cell r="CN1687">
            <v>0</v>
          </cell>
          <cell r="CO1687">
            <v>0</v>
          </cell>
          <cell r="CP1687">
            <v>0</v>
          </cell>
          <cell r="CQ1687">
            <v>0</v>
          </cell>
          <cell r="CR1687">
            <v>0</v>
          </cell>
          <cell r="CS1687">
            <v>0</v>
          </cell>
          <cell r="CT1687">
            <v>0</v>
          </cell>
          <cell r="CU1687">
            <v>0</v>
          </cell>
          <cell r="CV1687">
            <v>0</v>
          </cell>
          <cell r="CW1687">
            <v>0</v>
          </cell>
          <cell r="CX1687" t="str">
            <v>http://ipmatika.ru/upload/iblock/fe3/4ak4h8krc3kdgeafd5ira18vi3jzvve2/TS-340VL_01.jpg</v>
          </cell>
          <cell r="CY1687" t="str">
            <v>https://ipmatika.kz/products/mikrofony-provodnye/TS%20-340VL/</v>
          </cell>
          <cell r="CZ1687" t="str">
            <v/>
          </cell>
        </row>
        <row r="1688">
          <cell r="CJ1688" t="str">
            <v>TS-548MD</v>
          </cell>
          <cell r="CK1688">
            <v>102850</v>
          </cell>
          <cell r="CL1688">
            <v>72050</v>
          </cell>
          <cell r="CM1688">
            <v>-29.946524064171129</v>
          </cell>
          <cell r="CN1688">
            <v>0</v>
          </cell>
          <cell r="CO1688">
            <v>0</v>
          </cell>
          <cell r="CP1688">
            <v>0</v>
          </cell>
          <cell r="CQ1688">
            <v>0</v>
          </cell>
          <cell r="CR1688">
            <v>0</v>
          </cell>
          <cell r="CS1688">
            <v>0</v>
          </cell>
          <cell r="CT1688">
            <v>0</v>
          </cell>
          <cell r="CU1688">
            <v>0</v>
          </cell>
          <cell r="CV1688">
            <v>0</v>
          </cell>
          <cell r="CW1688">
            <v>0</v>
          </cell>
          <cell r="CX1688" t="str">
            <v>http://ipmatika.ru/upload/iblock/193/ulyiubn0a8fnhl9behxkrcms41fuud4x/TS-548MD.png</v>
          </cell>
          <cell r="CY1688" t="str">
            <v>https://ipmatika.kz/products/mikrofony-provodnye/TS-548MD/</v>
          </cell>
          <cell r="CZ1688" t="str">
            <v/>
          </cell>
        </row>
        <row r="1689">
          <cell r="CJ1689" t="str">
            <v>TS-549M</v>
          </cell>
          <cell r="CK1689">
            <v>130770</v>
          </cell>
          <cell r="CL1689">
            <v>91542</v>
          </cell>
          <cell r="CM1689">
            <v>-29.997705895847673</v>
          </cell>
          <cell r="CN1689">
            <v>0</v>
          </cell>
          <cell r="CO1689">
            <v>0</v>
          </cell>
          <cell r="CP1689">
            <v>0</v>
          </cell>
          <cell r="CQ1689">
            <v>0</v>
          </cell>
          <cell r="CR1689">
            <v>0</v>
          </cell>
          <cell r="CS1689">
            <v>0</v>
          </cell>
          <cell r="CT1689">
            <v>0</v>
          </cell>
          <cell r="CU1689">
            <v>0</v>
          </cell>
          <cell r="CV1689">
            <v>0</v>
          </cell>
          <cell r="CW1689">
            <v>0</v>
          </cell>
          <cell r="CX1689" t="str">
            <v>http://ipmatika.ru/upload/iblock/489/g7vjkhnta25qck8wbvtn25uz1vmhzzw4/itc_ts-549m-1000x800_1.jpg</v>
          </cell>
          <cell r="CY1689" t="str">
            <v>https://ipmatika.kz/products/mikrofony-provodnye/TS-549M/</v>
          </cell>
          <cell r="CZ1689" t="str">
            <v/>
          </cell>
        </row>
        <row r="1690">
          <cell r="CJ1690" t="str">
            <v>Профессиональные громкоговорители низкоомные</v>
          </cell>
          <cell r="CK1690" t="str">
            <v/>
          </cell>
          <cell r="CL1690" t="str">
            <v/>
          </cell>
          <cell r="CM1690" t="str">
            <v/>
          </cell>
          <cell r="CN1690">
            <v>0</v>
          </cell>
          <cell r="CO1690">
            <v>0</v>
          </cell>
          <cell r="CP1690">
            <v>0</v>
          </cell>
          <cell r="CQ1690">
            <v>0</v>
          </cell>
          <cell r="CR1690">
            <v>0</v>
          </cell>
          <cell r="CS1690">
            <v>0</v>
          </cell>
          <cell r="CT1690">
            <v>0</v>
          </cell>
          <cell r="CU1690">
            <v>0</v>
          </cell>
          <cell r="CV1690">
            <v>0</v>
          </cell>
          <cell r="CW1690">
            <v>0</v>
          </cell>
          <cell r="CX1690" t="str">
            <v/>
          </cell>
          <cell r="CY1690" t="str">
            <v/>
          </cell>
          <cell r="CZ1690" t="str">
            <v/>
          </cell>
        </row>
        <row r="1691">
          <cell r="CJ1691" t="str">
            <v>KS-12A35</v>
          </cell>
          <cell r="CK1691">
            <v>1515250</v>
          </cell>
          <cell r="CL1691">
            <v>1058630.79</v>
          </cell>
          <cell r="CM1691">
            <v>-30.13490909090909</v>
          </cell>
          <cell r="CN1691">
            <v>0</v>
          </cell>
          <cell r="CO1691">
            <v>0</v>
          </cell>
          <cell r="CP1691">
            <v>0</v>
          </cell>
          <cell r="CQ1691">
            <v>0</v>
          </cell>
          <cell r="CR1691">
            <v>0</v>
          </cell>
          <cell r="CS1691">
            <v>0</v>
          </cell>
          <cell r="CT1691">
            <v>0</v>
          </cell>
          <cell r="CU1691">
            <v>0</v>
          </cell>
          <cell r="CV1691">
            <v>0</v>
          </cell>
          <cell r="CW1691">
            <v>0</v>
          </cell>
          <cell r="CX1691" t="str">
            <v/>
          </cell>
          <cell r="CY1691" t="str">
            <v>https://ipmatika.kz/products/akusticheskie-sistemy/KS-12A35/</v>
          </cell>
          <cell r="CZ1691" t="str">
            <v>NEW. Под заказ</v>
          </cell>
        </row>
        <row r="1692">
          <cell r="CJ1692" t="str">
            <v>LA-112H</v>
          </cell>
          <cell r="CK1692">
            <v>1093400</v>
          </cell>
          <cell r="CL1692">
            <v>797820.45000000007</v>
          </cell>
          <cell r="CM1692">
            <v>-27.033066581306016</v>
          </cell>
          <cell r="CN1692">
            <v>0</v>
          </cell>
          <cell r="CO1692">
            <v>0</v>
          </cell>
          <cell r="CP1692">
            <v>0</v>
          </cell>
          <cell r="CQ1692">
            <v>0</v>
          </cell>
          <cell r="CR1692">
            <v>0</v>
          </cell>
          <cell r="CS1692">
            <v>0</v>
          </cell>
          <cell r="CT1692">
            <v>0</v>
          </cell>
          <cell r="CU1692">
            <v>0</v>
          </cell>
          <cell r="CV1692">
            <v>0</v>
          </cell>
          <cell r="CW1692">
            <v>0</v>
          </cell>
          <cell r="CX1692" t="str">
            <v>http://ipmatika.ru/upload/iblock/20a/LA-112H.jpg</v>
          </cell>
          <cell r="CY1692" t="str">
            <v>https://ipmatika.kz/products/akusticheskie-sistemy/LA-112H/</v>
          </cell>
          <cell r="CZ1692" t="str">
            <v>Под заказ</v>
          </cell>
        </row>
        <row r="1693">
          <cell r="CJ1693" t="str">
            <v>LA-1180</v>
          </cell>
          <cell r="CK1693">
            <v>717750</v>
          </cell>
          <cell r="CL1693">
            <v>524050.59</v>
          </cell>
          <cell r="CM1693">
            <v>-26.987030303030309</v>
          </cell>
          <cell r="CN1693">
            <v>0</v>
          </cell>
          <cell r="CO1693">
            <v>0</v>
          </cell>
          <cell r="CP1693">
            <v>0</v>
          </cell>
          <cell r="CQ1693">
            <v>0</v>
          </cell>
          <cell r="CR1693">
            <v>0</v>
          </cell>
          <cell r="CS1693">
            <v>0</v>
          </cell>
          <cell r="CT1693">
            <v>0</v>
          </cell>
          <cell r="CU1693">
            <v>0</v>
          </cell>
          <cell r="CV1693">
            <v>0</v>
          </cell>
          <cell r="CW1693">
            <v>0</v>
          </cell>
          <cell r="CX1693" t="str">
            <v>http://ipmatika.ru/upload/iblock/e61/LA-1180.jpg</v>
          </cell>
          <cell r="CY1693" t="str">
            <v>https://ipmatika.kz/products/akusticheskie-sistemy/LA-1180/</v>
          </cell>
          <cell r="CZ1693" t="str">
            <v>Под заказ</v>
          </cell>
        </row>
        <row r="1694">
          <cell r="CJ1694" t="str">
            <v>LA-1180K</v>
          </cell>
          <cell r="CK1694">
            <v>734250</v>
          </cell>
          <cell r="CL1694">
            <v>524050.59</v>
          </cell>
          <cell r="CM1694">
            <v>-28.62777119509704</v>
          </cell>
          <cell r="CN1694">
            <v>0</v>
          </cell>
          <cell r="CO1694">
            <v>0</v>
          </cell>
          <cell r="CP1694">
            <v>0</v>
          </cell>
          <cell r="CQ1694">
            <v>0</v>
          </cell>
          <cell r="CR1694">
            <v>0</v>
          </cell>
          <cell r="CS1694">
            <v>0</v>
          </cell>
          <cell r="CT1694">
            <v>0</v>
          </cell>
          <cell r="CU1694">
            <v>0</v>
          </cell>
          <cell r="CV1694">
            <v>0</v>
          </cell>
          <cell r="CW1694">
            <v>0</v>
          </cell>
          <cell r="CX1694" t="str">
            <v>http://ipmatika.ru/upload/iblock/8cb/LA-2100K-LA-1180K.jpg</v>
          </cell>
          <cell r="CY1694" t="str">
            <v>https://ipmatika.kz/products/akusticheskie-sistemy/LA-1180K/</v>
          </cell>
          <cell r="CZ1694" t="str">
            <v>Под заказ</v>
          </cell>
        </row>
        <row r="1695">
          <cell r="CJ1695" t="str">
            <v>LA-118H</v>
          </cell>
          <cell r="CK1695">
            <v>937200</v>
          </cell>
          <cell r="CL1695">
            <v>683614.68</v>
          </cell>
          <cell r="CM1695">
            <v>-27.057759282970551</v>
          </cell>
          <cell r="CN1695">
            <v>0</v>
          </cell>
          <cell r="CO1695">
            <v>0</v>
          </cell>
          <cell r="CP1695">
            <v>0</v>
          </cell>
          <cell r="CQ1695">
            <v>0</v>
          </cell>
          <cell r="CR1695">
            <v>0</v>
          </cell>
          <cell r="CS1695">
            <v>0</v>
          </cell>
          <cell r="CT1695">
            <v>0</v>
          </cell>
          <cell r="CU1695">
            <v>0</v>
          </cell>
          <cell r="CV1695">
            <v>0</v>
          </cell>
          <cell r="CW1695">
            <v>0</v>
          </cell>
          <cell r="CX1695" t="str">
            <v>http://ipmatika.ru/upload/iblock/8e9/LA-118H.jpg</v>
          </cell>
          <cell r="CY1695" t="str">
            <v>https://ipmatika.kz/products/akusticheskie-sistemy/LA-118H/</v>
          </cell>
          <cell r="CZ1695" t="str">
            <v>Под заказ</v>
          </cell>
        </row>
        <row r="1696">
          <cell r="CJ1696" t="str">
            <v>LA-1200</v>
          </cell>
          <cell r="CK1696">
            <v>548350</v>
          </cell>
          <cell r="CL1696">
            <v>400125.18</v>
          </cell>
          <cell r="CM1696">
            <v>-27.031060454089541</v>
          </cell>
          <cell r="CN1696">
            <v>0</v>
          </cell>
          <cell r="CO1696">
            <v>0</v>
          </cell>
          <cell r="CP1696">
            <v>0</v>
          </cell>
          <cell r="CQ1696">
            <v>0</v>
          </cell>
          <cell r="CR1696">
            <v>0</v>
          </cell>
          <cell r="CS1696">
            <v>0</v>
          </cell>
          <cell r="CT1696">
            <v>0</v>
          </cell>
          <cell r="CU1696">
            <v>0</v>
          </cell>
          <cell r="CV1696">
            <v>0</v>
          </cell>
          <cell r="CW1696">
            <v>0</v>
          </cell>
          <cell r="CX1696" t="str">
            <v>http://ipmatika.ru/upload/iblock/1e5/LA-1200.jpg</v>
          </cell>
          <cell r="CY1696" t="str">
            <v>https://ipmatika.kz/products/akusticheskie-sistemy/LA-1200/</v>
          </cell>
          <cell r="CZ1696" t="str">
            <v>Под заказ</v>
          </cell>
        </row>
        <row r="1697">
          <cell r="CJ1697" t="str">
            <v>LA-1800K</v>
          </cell>
          <cell r="CK1697">
            <v>1156100</v>
          </cell>
          <cell r="CL1697">
            <v>843178.77</v>
          </cell>
          <cell r="CM1697">
            <v>-27.066969120318305</v>
          </cell>
          <cell r="CN1697">
            <v>0</v>
          </cell>
          <cell r="CO1697">
            <v>0</v>
          </cell>
          <cell r="CP1697">
            <v>0</v>
          </cell>
          <cell r="CQ1697">
            <v>0</v>
          </cell>
          <cell r="CR1697">
            <v>0</v>
          </cell>
          <cell r="CS1697">
            <v>0</v>
          </cell>
          <cell r="CT1697">
            <v>0</v>
          </cell>
          <cell r="CU1697">
            <v>0</v>
          </cell>
          <cell r="CV1697">
            <v>0</v>
          </cell>
          <cell r="CW1697">
            <v>0</v>
          </cell>
          <cell r="CX1697" t="str">
            <v/>
          </cell>
          <cell r="CY1697" t="str">
            <v/>
          </cell>
          <cell r="CZ1697" t="str">
            <v>Под заказ</v>
          </cell>
        </row>
        <row r="1698">
          <cell r="CJ1698" t="str">
            <v>LA-2100</v>
          </cell>
          <cell r="CK1698">
            <v>717750</v>
          </cell>
          <cell r="CL1698">
            <v>524050.59</v>
          </cell>
          <cell r="CM1698">
            <v>-26.987030303030309</v>
          </cell>
          <cell r="CN1698">
            <v>0</v>
          </cell>
          <cell r="CO1698">
            <v>0</v>
          </cell>
          <cell r="CP1698">
            <v>0</v>
          </cell>
          <cell r="CQ1698">
            <v>0</v>
          </cell>
          <cell r="CR1698">
            <v>0</v>
          </cell>
          <cell r="CS1698">
            <v>0</v>
          </cell>
          <cell r="CT1698">
            <v>0</v>
          </cell>
          <cell r="CU1698">
            <v>0</v>
          </cell>
          <cell r="CV1698">
            <v>0</v>
          </cell>
          <cell r="CW1698">
            <v>0</v>
          </cell>
          <cell r="CX1698" t="str">
            <v>http://ipmatika.ru/upload/iblock/db1/LA-2100.jpg</v>
          </cell>
          <cell r="CY1698" t="str">
            <v>https://ipmatika.kz/products/akusticheskie-sistemy/LA-2100/</v>
          </cell>
          <cell r="CZ1698" t="str">
            <v>Под заказ</v>
          </cell>
        </row>
        <row r="1699">
          <cell r="CJ1699" t="str">
            <v>LA-2100K</v>
          </cell>
          <cell r="CK1699">
            <v>798050</v>
          </cell>
          <cell r="CL1699">
            <v>570218.88</v>
          </cell>
          <cell r="CM1699">
            <v>-28.548476912474158</v>
          </cell>
          <cell r="CN1699">
            <v>0</v>
          </cell>
          <cell r="CO1699">
            <v>0</v>
          </cell>
          <cell r="CP1699">
            <v>0</v>
          </cell>
          <cell r="CQ1699">
            <v>0</v>
          </cell>
          <cell r="CR1699">
            <v>0</v>
          </cell>
          <cell r="CS1699">
            <v>0</v>
          </cell>
          <cell r="CT1699">
            <v>0</v>
          </cell>
          <cell r="CU1699">
            <v>0</v>
          </cell>
          <cell r="CV1699">
            <v>0</v>
          </cell>
          <cell r="CW1699">
            <v>0</v>
          </cell>
          <cell r="CX1699" t="str">
            <v>http://ipmatika.ru/upload/iblock/a5f/LA-2100K-LA-1180K.jpg</v>
          </cell>
          <cell r="CY1699" t="str">
            <v>https://ipmatika.kz/products/akusticheskie-sistemy/LA-2100K/</v>
          </cell>
          <cell r="CZ1699" t="str">
            <v>Под заказ</v>
          </cell>
        </row>
        <row r="1700">
          <cell r="CJ1700" t="str">
            <v>LA-2120</v>
          </cell>
          <cell r="CK1700">
            <v>1093400</v>
          </cell>
          <cell r="CL1700">
            <v>797820.45000000007</v>
          </cell>
          <cell r="CM1700">
            <v>-27.033066581306016</v>
          </cell>
          <cell r="CN1700">
            <v>0</v>
          </cell>
          <cell r="CO1700">
            <v>0</v>
          </cell>
          <cell r="CP1700">
            <v>0</v>
          </cell>
          <cell r="CQ1700">
            <v>0</v>
          </cell>
          <cell r="CR1700">
            <v>0</v>
          </cell>
          <cell r="CS1700">
            <v>0</v>
          </cell>
          <cell r="CT1700">
            <v>0</v>
          </cell>
          <cell r="CU1700">
            <v>0</v>
          </cell>
          <cell r="CV1700">
            <v>0</v>
          </cell>
          <cell r="CW1700">
            <v>0</v>
          </cell>
          <cell r="CX1700" t="str">
            <v>http://ipmatika.ru/upload/iblock/8db/LA-2120.jpg</v>
          </cell>
          <cell r="CY1700" t="str">
            <v>https://ipmatika.kz/products/akusticheskie-sistemy/LA-2120/</v>
          </cell>
          <cell r="CZ1700" t="str">
            <v>Под заказ</v>
          </cell>
        </row>
        <row r="1701">
          <cell r="CJ1701" t="str">
            <v>LA-2180</v>
          </cell>
          <cell r="CK1701">
            <v>1499300</v>
          </cell>
          <cell r="CL1701">
            <v>1093459.5</v>
          </cell>
          <cell r="CM1701">
            <v>-27.068665377176018</v>
          </cell>
          <cell r="CN1701">
            <v>0</v>
          </cell>
          <cell r="CO1701">
            <v>0</v>
          </cell>
          <cell r="CP1701">
            <v>0</v>
          </cell>
          <cell r="CQ1701">
            <v>0</v>
          </cell>
          <cell r="CR1701">
            <v>0</v>
          </cell>
          <cell r="CS1701">
            <v>0</v>
          </cell>
          <cell r="CT1701">
            <v>0</v>
          </cell>
          <cell r="CU1701">
            <v>0</v>
          </cell>
          <cell r="CV1701">
            <v>0</v>
          </cell>
          <cell r="CW1701">
            <v>0</v>
          </cell>
          <cell r="CX1701" t="str">
            <v>http://ipmatika.ru/upload/iblock/7cf/LA-2180.jpg</v>
          </cell>
          <cell r="CY1701" t="str">
            <v>https://ipmatika.kz/products/akusticheskie-sistemy/LA-2180/</v>
          </cell>
          <cell r="CZ1701" t="str">
            <v>Под заказ</v>
          </cell>
        </row>
        <row r="1702">
          <cell r="CJ1702" t="str">
            <v>LA-2650</v>
          </cell>
          <cell r="CK1702">
            <v>343200</v>
          </cell>
          <cell r="CL1702">
            <v>251090.69999999998</v>
          </cell>
          <cell r="CM1702">
            <v>-26.838374125874125</v>
          </cell>
          <cell r="CN1702">
            <v>0</v>
          </cell>
          <cell r="CO1702">
            <v>0</v>
          </cell>
          <cell r="CP1702">
            <v>0</v>
          </cell>
          <cell r="CQ1702">
            <v>0</v>
          </cell>
          <cell r="CR1702">
            <v>0</v>
          </cell>
          <cell r="CS1702">
            <v>0</v>
          </cell>
          <cell r="CT1702">
            <v>0</v>
          </cell>
          <cell r="CU1702">
            <v>0</v>
          </cell>
          <cell r="CV1702">
            <v>0</v>
          </cell>
          <cell r="CW1702">
            <v>0</v>
          </cell>
          <cell r="CX1702" t="str">
            <v>http://ipmatika.ru/upload/iblock/0ef/LA-2650.jpg</v>
          </cell>
          <cell r="CY1702" t="str">
            <v>https://ipmatika.kz/products/akusticheskie-sistemy/LA-2650/</v>
          </cell>
          <cell r="CZ1702" t="str">
            <v>Под заказ</v>
          </cell>
        </row>
        <row r="1703">
          <cell r="CJ1703" t="str">
            <v>LA-2800K</v>
          </cell>
          <cell r="CK1703">
            <v>1030700</v>
          </cell>
          <cell r="CL1703">
            <v>752462.12999999989</v>
          </cell>
          <cell r="CM1703">
            <v>-26.995039293683917</v>
          </cell>
          <cell r="CN1703">
            <v>0</v>
          </cell>
          <cell r="CO1703">
            <v>0</v>
          </cell>
          <cell r="CP1703">
            <v>0</v>
          </cell>
          <cell r="CQ1703">
            <v>0</v>
          </cell>
          <cell r="CR1703">
            <v>0</v>
          </cell>
          <cell r="CS1703">
            <v>0</v>
          </cell>
          <cell r="CT1703">
            <v>0</v>
          </cell>
          <cell r="CU1703">
            <v>0</v>
          </cell>
          <cell r="CV1703">
            <v>0</v>
          </cell>
          <cell r="CW1703">
            <v>0</v>
          </cell>
          <cell r="CX1703" t="str">
            <v>http://ipmatika.ru/upload/iblock/e1c/LA-2800K.jpg</v>
          </cell>
          <cell r="CY1703" t="str">
            <v>https://ipmatika.kz/products/akusticheskie-sistemy/LA-2800K/</v>
          </cell>
          <cell r="CZ1703" t="str">
            <v>Под заказ</v>
          </cell>
        </row>
        <row r="1704">
          <cell r="CJ1704" t="str">
            <v>LA-P02</v>
          </cell>
          <cell r="CK1704">
            <v>222200</v>
          </cell>
          <cell r="CL1704">
            <v>159564.09</v>
          </cell>
          <cell r="CM1704">
            <v>-28.18897839783979</v>
          </cell>
          <cell r="CN1704">
            <v>0</v>
          </cell>
          <cell r="CO1704">
            <v>0</v>
          </cell>
          <cell r="CP1704">
            <v>0</v>
          </cell>
          <cell r="CQ1704">
            <v>0</v>
          </cell>
          <cell r="CR1704">
            <v>0</v>
          </cell>
          <cell r="CS1704">
            <v>0</v>
          </cell>
          <cell r="CT1704">
            <v>0</v>
          </cell>
          <cell r="CU1704">
            <v>0</v>
          </cell>
          <cell r="CV1704">
            <v>0</v>
          </cell>
          <cell r="CW1704">
            <v>0</v>
          </cell>
          <cell r="CX1704" t="str">
            <v/>
          </cell>
          <cell r="CY1704" t="str">
            <v>https://ipmatika.kz/products/aksessuary-dlya-professionalnykh-audio-sistem/TS-01A/</v>
          </cell>
          <cell r="CZ1704" t="str">
            <v/>
          </cell>
        </row>
        <row r="1705">
          <cell r="CJ1705" t="str">
            <v>LA-P03</v>
          </cell>
          <cell r="CK1705">
            <v>160050</v>
          </cell>
          <cell r="CL1705">
            <v>114205.77</v>
          </cell>
          <cell r="CM1705">
            <v>-28.64369259606373</v>
          </cell>
          <cell r="CN1705">
            <v>0</v>
          </cell>
          <cell r="CO1705">
            <v>0</v>
          </cell>
          <cell r="CP1705">
            <v>0</v>
          </cell>
          <cell r="CQ1705">
            <v>0</v>
          </cell>
          <cell r="CR1705">
            <v>0</v>
          </cell>
          <cell r="CS1705">
            <v>0</v>
          </cell>
          <cell r="CT1705">
            <v>0</v>
          </cell>
          <cell r="CU1705">
            <v>0</v>
          </cell>
          <cell r="CV1705">
            <v>0</v>
          </cell>
          <cell r="CW1705">
            <v>0</v>
          </cell>
          <cell r="CX1705" t="str">
            <v/>
          </cell>
          <cell r="CY1705" t="str">
            <v>https://ipmatika.kz/products/aksessuary-dlya-professionalnykh-audio-sistem/TS-01A/</v>
          </cell>
          <cell r="CZ1705" t="str">
            <v/>
          </cell>
        </row>
        <row r="1706">
          <cell r="CJ1706" t="str">
            <v>LA-P04</v>
          </cell>
          <cell r="CK1706">
            <v>160050</v>
          </cell>
          <cell r="CL1706">
            <v>114205.77</v>
          </cell>
          <cell r="CM1706">
            <v>-28.64369259606373</v>
          </cell>
          <cell r="CN1706">
            <v>0</v>
          </cell>
          <cell r="CO1706">
            <v>0</v>
          </cell>
          <cell r="CP1706">
            <v>0</v>
          </cell>
          <cell r="CQ1706">
            <v>0</v>
          </cell>
          <cell r="CR1706">
            <v>0</v>
          </cell>
          <cell r="CS1706">
            <v>0</v>
          </cell>
          <cell r="CT1706">
            <v>0</v>
          </cell>
          <cell r="CU1706">
            <v>0</v>
          </cell>
          <cell r="CV1706">
            <v>0</v>
          </cell>
          <cell r="CW1706">
            <v>0</v>
          </cell>
          <cell r="CX1706" t="str">
            <v/>
          </cell>
          <cell r="CY1706" t="str">
            <v>https://ipmatika.kz/products/aksessuary-dlya-professionalnykh-audio-sistem/TS-01A/</v>
          </cell>
          <cell r="CZ1706" t="str">
            <v/>
          </cell>
        </row>
        <row r="1707">
          <cell r="CJ1707" t="str">
            <v>LA-P04T</v>
          </cell>
          <cell r="CK1707">
            <v>160050</v>
          </cell>
          <cell r="CL1707">
            <v>114205.77</v>
          </cell>
          <cell r="CM1707">
            <v>-28.64369259606373</v>
          </cell>
          <cell r="CN1707">
            <v>0</v>
          </cell>
          <cell r="CO1707">
            <v>0</v>
          </cell>
          <cell r="CP1707">
            <v>0</v>
          </cell>
          <cell r="CQ1707">
            <v>0</v>
          </cell>
          <cell r="CR1707">
            <v>0</v>
          </cell>
          <cell r="CS1707">
            <v>0</v>
          </cell>
          <cell r="CT1707">
            <v>0</v>
          </cell>
          <cell r="CU1707">
            <v>0</v>
          </cell>
          <cell r="CV1707">
            <v>0</v>
          </cell>
          <cell r="CW1707">
            <v>0</v>
          </cell>
          <cell r="CX1707" t="str">
            <v/>
          </cell>
          <cell r="CY1707" t="str">
            <v/>
          </cell>
          <cell r="CZ1707" t="str">
            <v/>
          </cell>
        </row>
        <row r="1708">
          <cell r="CJ1708" t="str">
            <v>LA-P05</v>
          </cell>
          <cell r="CK1708">
            <v>178260</v>
          </cell>
          <cell r="CL1708">
            <v>146118.58799999999</v>
          </cell>
          <cell r="CM1708">
            <v>-18.030636149444632</v>
          </cell>
          <cell r="CN1708">
            <v>0</v>
          </cell>
          <cell r="CO1708">
            <v>0</v>
          </cell>
          <cell r="CP1708">
            <v>0</v>
          </cell>
          <cell r="CQ1708">
            <v>0</v>
          </cell>
          <cell r="CR1708">
            <v>0</v>
          </cell>
          <cell r="CS1708">
            <v>0</v>
          </cell>
          <cell r="CT1708">
            <v>0</v>
          </cell>
          <cell r="CU1708">
            <v>0</v>
          </cell>
          <cell r="CV1708">
            <v>0</v>
          </cell>
          <cell r="CW1708">
            <v>0</v>
          </cell>
          <cell r="CX1708" t="str">
            <v/>
          </cell>
          <cell r="CY1708" t="str">
            <v>https://ipmatika.kz/products/aksessuary-dlya-professionalnykh-audio-sistem/TS-01A/</v>
          </cell>
          <cell r="CZ1708" t="str">
            <v/>
          </cell>
        </row>
        <row r="1709">
          <cell r="CJ1709" t="str">
            <v>LA-P06</v>
          </cell>
          <cell r="CK1709">
            <v>239250</v>
          </cell>
          <cell r="CL1709">
            <v>170903.67</v>
          </cell>
          <cell r="CM1709">
            <v>-28.566909090909093</v>
          </cell>
          <cell r="CN1709">
            <v>0</v>
          </cell>
          <cell r="CO1709">
            <v>0</v>
          </cell>
          <cell r="CP1709">
            <v>0</v>
          </cell>
          <cell r="CQ1709">
            <v>0</v>
          </cell>
          <cell r="CR1709">
            <v>0</v>
          </cell>
          <cell r="CS1709">
            <v>0</v>
          </cell>
          <cell r="CT1709">
            <v>0</v>
          </cell>
          <cell r="CU1709">
            <v>0</v>
          </cell>
          <cell r="CV1709">
            <v>0</v>
          </cell>
          <cell r="CW1709">
            <v>0</v>
          </cell>
          <cell r="CX1709" t="str">
            <v/>
          </cell>
          <cell r="CY1709" t="str">
            <v>https://ipmatika.kz/products/aksessuary-dlya-professionalnykh-audio-sistem/TS-01A/</v>
          </cell>
          <cell r="CZ1709" t="str">
            <v/>
          </cell>
        </row>
        <row r="1710">
          <cell r="CJ1710" t="str">
            <v>LA-P08</v>
          </cell>
          <cell r="CK1710">
            <v>191400</v>
          </cell>
          <cell r="CL1710">
            <v>137694.9</v>
          </cell>
          <cell r="CM1710">
            <v>-28.059090909090912</v>
          </cell>
          <cell r="CN1710">
            <v>0</v>
          </cell>
          <cell r="CO1710">
            <v>0</v>
          </cell>
          <cell r="CP1710">
            <v>0</v>
          </cell>
          <cell r="CQ1710">
            <v>0</v>
          </cell>
          <cell r="CR1710">
            <v>0</v>
          </cell>
          <cell r="CS1710">
            <v>0</v>
          </cell>
          <cell r="CT1710">
            <v>0</v>
          </cell>
          <cell r="CU1710">
            <v>0</v>
          </cell>
          <cell r="CV1710">
            <v>0</v>
          </cell>
          <cell r="CW1710">
            <v>0</v>
          </cell>
          <cell r="CX1710" t="str">
            <v/>
          </cell>
          <cell r="CY1710" t="str">
            <v>https://ipmatika.kz/products/aksessuary-dlya-professionalnykh-audio-sistem/TS-01A/</v>
          </cell>
          <cell r="CZ1710" t="str">
            <v/>
          </cell>
        </row>
        <row r="1711">
          <cell r="CJ1711" t="str">
            <v>LA-P12</v>
          </cell>
          <cell r="CK1711">
            <v>255200</v>
          </cell>
          <cell r="CL1711">
            <v>182243.25</v>
          </cell>
          <cell r="CM1711">
            <v>-28.588068181818187</v>
          </cell>
          <cell r="CN1711">
            <v>0</v>
          </cell>
          <cell r="CO1711">
            <v>0</v>
          </cell>
          <cell r="CP1711">
            <v>0</v>
          </cell>
          <cell r="CQ1711">
            <v>0</v>
          </cell>
          <cell r="CR1711">
            <v>0</v>
          </cell>
          <cell r="CS1711">
            <v>0</v>
          </cell>
          <cell r="CT1711">
            <v>0</v>
          </cell>
          <cell r="CU1711">
            <v>0</v>
          </cell>
          <cell r="CV1711">
            <v>0</v>
          </cell>
          <cell r="CW1711">
            <v>0</v>
          </cell>
          <cell r="CX1711" t="str">
            <v/>
          </cell>
          <cell r="CY1711" t="str">
            <v>https://ipmatika.kz/products/aksessuary-dlya-professionalnykh-audio-sistem/TS-01A/</v>
          </cell>
          <cell r="CZ1711" t="str">
            <v/>
          </cell>
        </row>
        <row r="1712">
          <cell r="CJ1712" t="str">
            <v>T-205DT</v>
          </cell>
          <cell r="CK1712">
            <v>237600</v>
          </cell>
          <cell r="CL1712">
            <v>185321.13600000003</v>
          </cell>
          <cell r="CM1712">
            <v>-22.002888888888876</v>
          </cell>
          <cell r="CN1712">
            <v>0</v>
          </cell>
          <cell r="CO1712">
            <v>0</v>
          </cell>
          <cell r="CP1712">
            <v>0</v>
          </cell>
          <cell r="CQ1712">
            <v>0</v>
          </cell>
          <cell r="CR1712">
            <v>0</v>
          </cell>
          <cell r="CS1712">
            <v>0</v>
          </cell>
          <cell r="CT1712">
            <v>0</v>
          </cell>
          <cell r="CU1712">
            <v>0</v>
          </cell>
          <cell r="CV1712">
            <v>0</v>
          </cell>
          <cell r="CW1712">
            <v>0</v>
          </cell>
          <cell r="CX1712" t="str">
            <v>http://ipmatika.ru/upload/iblock/eb7/T-205DT.png</v>
          </cell>
          <cell r="CY1712" t="str">
            <v>https://ipmatika.kz/products/oborudovanie-itc-s-podderzhkoy-protokola-dante-/T-205DT/</v>
          </cell>
          <cell r="CZ1712" t="str">
            <v/>
          </cell>
        </row>
        <row r="1713">
          <cell r="CJ1713" t="str">
            <v>T-206CK</v>
          </cell>
          <cell r="CK1713">
            <v>113850</v>
          </cell>
          <cell r="CL1713">
            <v>79750</v>
          </cell>
          <cell r="CM1713">
            <v>-29.951690821256037</v>
          </cell>
          <cell r="CN1713">
            <v>0</v>
          </cell>
          <cell r="CO1713">
            <v>0</v>
          </cell>
          <cell r="CP1713">
            <v>0</v>
          </cell>
          <cell r="CQ1713">
            <v>0</v>
          </cell>
          <cell r="CR1713">
            <v>0</v>
          </cell>
          <cell r="CS1713">
            <v>0</v>
          </cell>
          <cell r="CT1713">
            <v>0</v>
          </cell>
          <cell r="CU1713">
            <v>0</v>
          </cell>
          <cell r="CV1713">
            <v>0</v>
          </cell>
          <cell r="CW1713">
            <v>0</v>
          </cell>
          <cell r="CX1713" t="str">
            <v>http://ipmatika.ru/upload/iblock/33c/T-206CK.png</v>
          </cell>
          <cell r="CY1713" t="str">
            <v>https://ipmatika.kz/products/akusticheskie-sistemy/T-206CK/</v>
          </cell>
          <cell r="CZ1713" t="str">
            <v/>
          </cell>
        </row>
        <row r="1714">
          <cell r="CJ1714" t="str">
            <v>T-206DT</v>
          </cell>
          <cell r="CK1714">
            <v>245300</v>
          </cell>
          <cell r="CL1714">
            <v>220068.84899999999</v>
          </cell>
          <cell r="CM1714">
            <v>-10.285834080717493</v>
          </cell>
          <cell r="CN1714">
            <v>0</v>
          </cell>
          <cell r="CO1714">
            <v>0</v>
          </cell>
          <cell r="CP1714">
            <v>0</v>
          </cell>
          <cell r="CQ1714">
            <v>0</v>
          </cell>
          <cell r="CR1714">
            <v>0</v>
          </cell>
          <cell r="CS1714">
            <v>0</v>
          </cell>
          <cell r="CT1714">
            <v>0</v>
          </cell>
          <cell r="CU1714">
            <v>0</v>
          </cell>
          <cell r="CV1714">
            <v>0</v>
          </cell>
          <cell r="CW1714">
            <v>0</v>
          </cell>
          <cell r="CX1714" t="str">
            <v>http://ipmatika.ru/upload/iblock/fc6/T-206DT.png</v>
          </cell>
          <cell r="CY1714" t="str">
            <v>https://ipmatika.kz/products/oborudovanie-itc-s-podderzhkoy-protokola-dante-/T-206DT/</v>
          </cell>
          <cell r="CZ1714" t="str">
            <v/>
          </cell>
        </row>
        <row r="1715">
          <cell r="CJ1715" t="str">
            <v>TK-M10</v>
          </cell>
          <cell r="CK1715">
            <v>540240</v>
          </cell>
          <cell r="CL1715">
            <v>414704.64000000001</v>
          </cell>
          <cell r="CM1715">
            <v>-23.236961350510882</v>
          </cell>
          <cell r="CN1715">
            <v>0</v>
          </cell>
          <cell r="CO1715">
            <v>0</v>
          </cell>
          <cell r="CP1715">
            <v>0</v>
          </cell>
          <cell r="CQ1715">
            <v>0</v>
          </cell>
          <cell r="CR1715">
            <v>0</v>
          </cell>
          <cell r="CS1715">
            <v>0</v>
          </cell>
          <cell r="CT1715">
            <v>0</v>
          </cell>
          <cell r="CU1715">
            <v>0</v>
          </cell>
          <cell r="CV1715">
            <v>0</v>
          </cell>
          <cell r="CW1715">
            <v>0</v>
          </cell>
          <cell r="CX1715" t="str">
            <v/>
          </cell>
          <cell r="CY1715" t="str">
            <v/>
          </cell>
          <cell r="CZ1715" t="str">
            <v/>
          </cell>
        </row>
        <row r="1716">
          <cell r="CJ1716" t="str">
            <v>TK-M12</v>
          </cell>
          <cell r="CK1716">
            <v>603800</v>
          </cell>
          <cell r="CL1716">
            <v>463302.84</v>
          </cell>
          <cell r="CM1716">
            <v>-23.268824113945016</v>
          </cell>
          <cell r="CN1716">
            <v>0</v>
          </cell>
          <cell r="CO1716">
            <v>0</v>
          </cell>
          <cell r="CP1716">
            <v>0</v>
          </cell>
          <cell r="CQ1716">
            <v>0</v>
          </cell>
          <cell r="CR1716">
            <v>0</v>
          </cell>
          <cell r="CS1716">
            <v>0</v>
          </cell>
          <cell r="CT1716">
            <v>0</v>
          </cell>
          <cell r="CU1716">
            <v>0</v>
          </cell>
          <cell r="CV1716">
            <v>0</v>
          </cell>
          <cell r="CW1716">
            <v>0</v>
          </cell>
          <cell r="CX1716" t="str">
            <v/>
          </cell>
          <cell r="CY1716" t="str">
            <v/>
          </cell>
          <cell r="CZ1716" t="str">
            <v/>
          </cell>
        </row>
        <row r="1717">
          <cell r="CJ1717" t="str">
            <v>TK-M15</v>
          </cell>
          <cell r="CK1717">
            <v>699140</v>
          </cell>
          <cell r="CL1717">
            <v>537010.11</v>
          </cell>
          <cell r="CM1717">
            <v>-23.18990330978059</v>
          </cell>
          <cell r="CN1717">
            <v>0</v>
          </cell>
          <cell r="CO1717">
            <v>0</v>
          </cell>
          <cell r="CP1717">
            <v>0</v>
          </cell>
          <cell r="CQ1717">
            <v>0</v>
          </cell>
          <cell r="CR1717">
            <v>0</v>
          </cell>
          <cell r="CS1717">
            <v>0</v>
          </cell>
          <cell r="CT1717">
            <v>0</v>
          </cell>
          <cell r="CU1717">
            <v>0</v>
          </cell>
          <cell r="CV1717">
            <v>0</v>
          </cell>
          <cell r="CW1717">
            <v>0</v>
          </cell>
          <cell r="CX1717" t="str">
            <v/>
          </cell>
          <cell r="CY1717" t="str">
            <v/>
          </cell>
          <cell r="CZ1717" t="str">
            <v/>
          </cell>
        </row>
        <row r="1718">
          <cell r="CJ1718" t="str">
            <v>TM-10</v>
          </cell>
          <cell r="CK1718">
            <v>1039370</v>
          </cell>
          <cell r="CL1718">
            <v>810796.16940000001</v>
          </cell>
          <cell r="CM1718">
            <v>-21.991574761634453</v>
          </cell>
          <cell r="CN1718">
            <v>0</v>
          </cell>
          <cell r="CO1718">
            <v>0</v>
          </cell>
          <cell r="CP1718">
            <v>0</v>
          </cell>
          <cell r="CQ1718">
            <v>0</v>
          </cell>
          <cell r="CR1718">
            <v>0</v>
          </cell>
          <cell r="CS1718">
            <v>0</v>
          </cell>
          <cell r="CT1718">
            <v>0</v>
          </cell>
          <cell r="CU1718">
            <v>0</v>
          </cell>
          <cell r="CV1718">
            <v>0</v>
          </cell>
          <cell r="CW1718">
            <v>0</v>
          </cell>
          <cell r="CX1718" t="str">
            <v>http://ipmatika.ru/upload/iblock/c39/TM-10%20TM-12%20TM-15.jpg</v>
          </cell>
          <cell r="CY1718" t="str">
            <v>https://ipmatika.kz/products/akusticheskie-sistemy/TM-10/</v>
          </cell>
          <cell r="CZ1718" t="str">
            <v/>
          </cell>
        </row>
        <row r="1719">
          <cell r="CJ1719" t="str">
            <v>TM-12</v>
          </cell>
          <cell r="CK1719">
            <v>1128780</v>
          </cell>
          <cell r="CL1719">
            <v>879400.62840000005</v>
          </cell>
          <cell r="CM1719">
            <v>-22.092823366820809</v>
          </cell>
          <cell r="CN1719">
            <v>0</v>
          </cell>
          <cell r="CO1719">
            <v>0</v>
          </cell>
          <cell r="CP1719">
            <v>0</v>
          </cell>
          <cell r="CQ1719">
            <v>0</v>
          </cell>
          <cell r="CR1719">
            <v>0</v>
          </cell>
          <cell r="CS1719">
            <v>0</v>
          </cell>
          <cell r="CT1719">
            <v>0</v>
          </cell>
          <cell r="CU1719">
            <v>0</v>
          </cell>
          <cell r="CV1719">
            <v>0</v>
          </cell>
          <cell r="CW1719">
            <v>0</v>
          </cell>
          <cell r="CX1719" t="str">
            <v>http://ipmatika.ru/upload/iblock/21f/TM-10%20TM-12%20TM-15.jpg</v>
          </cell>
          <cell r="CY1719" t="str">
            <v>https://ipmatika.kz/products/akusticheskie-sistemy/TM-12/</v>
          </cell>
          <cell r="CZ1719" t="str">
            <v/>
          </cell>
        </row>
        <row r="1720">
          <cell r="CJ1720" t="str">
            <v>TM-15</v>
          </cell>
          <cell r="CK1720">
            <v>1336650</v>
          </cell>
          <cell r="CL1720">
            <v>1041556.6224000001</v>
          </cell>
          <cell r="CM1720">
            <v>-22.077086567164173</v>
          </cell>
          <cell r="CN1720">
            <v>0</v>
          </cell>
          <cell r="CO1720">
            <v>0</v>
          </cell>
          <cell r="CP1720">
            <v>0</v>
          </cell>
          <cell r="CQ1720">
            <v>0</v>
          </cell>
          <cell r="CR1720">
            <v>0</v>
          </cell>
          <cell r="CS1720">
            <v>0</v>
          </cell>
          <cell r="CT1720">
            <v>0</v>
          </cell>
          <cell r="CU1720">
            <v>0</v>
          </cell>
          <cell r="CV1720">
            <v>0</v>
          </cell>
          <cell r="CW1720">
            <v>0</v>
          </cell>
          <cell r="CX1720" t="str">
            <v>http://ipmatika.ru/upload/iblock/369/TM-10%20TM-12%20TM-15.jpg</v>
          </cell>
          <cell r="CY1720" t="str">
            <v>https://ipmatika.kz/products/akusticheskie-sistemy/TM-15/</v>
          </cell>
          <cell r="CZ1720" t="str">
            <v/>
          </cell>
        </row>
        <row r="1721">
          <cell r="CJ1721" t="str">
            <v>TS-01A</v>
          </cell>
          <cell r="CK1721">
            <v>13410</v>
          </cell>
          <cell r="CL1721">
            <v>10691.603999999998</v>
          </cell>
          <cell r="CM1721">
            <v>-20.27140939597318</v>
          </cell>
          <cell r="CN1721">
            <v>0</v>
          </cell>
          <cell r="CO1721">
            <v>0</v>
          </cell>
          <cell r="CP1721">
            <v>0</v>
          </cell>
          <cell r="CQ1721">
            <v>0</v>
          </cell>
          <cell r="CR1721">
            <v>0</v>
          </cell>
          <cell r="CS1721">
            <v>0</v>
          </cell>
          <cell r="CT1721">
            <v>0</v>
          </cell>
          <cell r="CU1721">
            <v>0</v>
          </cell>
          <cell r="CV1721">
            <v>0</v>
          </cell>
          <cell r="CW1721">
            <v>0</v>
          </cell>
          <cell r="CX1721" t="str">
            <v>http://ipmatika.ru/upload/iblock/c17/TS-01A.jpg</v>
          </cell>
          <cell r="CY1721" t="str">
            <v>https://ipmatika.kz/products/aksessuary-dlya-professionalnykh-audio-sistem/TS-01A/</v>
          </cell>
          <cell r="CZ1721" t="str">
            <v/>
          </cell>
        </row>
        <row r="1722">
          <cell r="CJ1722" t="str">
            <v>TS-01AD</v>
          </cell>
          <cell r="CK1722">
            <v>31300</v>
          </cell>
          <cell r="CL1722">
            <v>25262.9643</v>
          </cell>
          <cell r="CM1722">
            <v>-19.28765399361022</v>
          </cell>
          <cell r="CN1722">
            <v>0</v>
          </cell>
          <cell r="CO1722">
            <v>0</v>
          </cell>
          <cell r="CP1722">
            <v>0</v>
          </cell>
          <cell r="CQ1722">
            <v>0</v>
          </cell>
          <cell r="CR1722">
            <v>0</v>
          </cell>
          <cell r="CS1722">
            <v>0</v>
          </cell>
          <cell r="CT1722">
            <v>0</v>
          </cell>
          <cell r="CU1722">
            <v>0</v>
          </cell>
          <cell r="CV1722">
            <v>0</v>
          </cell>
          <cell r="CW1722">
            <v>0</v>
          </cell>
          <cell r="CX1722" t="str">
            <v>http://ipmatika.ru/upload/iblock/12f/TS-01AD.jpg</v>
          </cell>
          <cell r="CY1722" t="str">
            <v>https://ipmatika.kz/products/aksessuary-dlya-professionalnykh-audio-sistem/TS-01AD/</v>
          </cell>
          <cell r="CZ1722" t="str">
            <v/>
          </cell>
        </row>
        <row r="1723">
          <cell r="CJ1723" t="str">
            <v>TS-01C</v>
          </cell>
          <cell r="CK1723">
            <v>27940</v>
          </cell>
          <cell r="CL1723">
            <v>21383.207999999995</v>
          </cell>
          <cell r="CM1723">
            <v>-23.467401574803176</v>
          </cell>
          <cell r="CN1723">
            <v>0</v>
          </cell>
          <cell r="CO1723">
            <v>0</v>
          </cell>
          <cell r="CP1723">
            <v>0</v>
          </cell>
          <cell r="CQ1723">
            <v>0</v>
          </cell>
          <cell r="CR1723">
            <v>0</v>
          </cell>
          <cell r="CS1723">
            <v>0</v>
          </cell>
          <cell r="CT1723">
            <v>0</v>
          </cell>
          <cell r="CU1723">
            <v>0</v>
          </cell>
          <cell r="CV1723">
            <v>3</v>
          </cell>
          <cell r="CW1723">
            <v>0</v>
          </cell>
          <cell r="CX1723" t="str">
            <v>http://ipmatika.ru/upload/iblock/91b/TS-01C.jpg</v>
          </cell>
          <cell r="CY1723" t="str">
            <v>https://ipmatika.kz/products/aksessuary-dlya-professionalnykh-audio-sistem/TS-01C/</v>
          </cell>
          <cell r="CZ1723" t="str">
            <v/>
          </cell>
        </row>
        <row r="1724">
          <cell r="CJ1724" t="str">
            <v>TS-01E</v>
          </cell>
          <cell r="CK1724">
            <v>24030</v>
          </cell>
          <cell r="CL1724">
            <v>18710.307000000001</v>
          </cell>
          <cell r="CM1724">
            <v>-22.137715355805241</v>
          </cell>
          <cell r="CN1724">
            <v>0</v>
          </cell>
          <cell r="CO1724">
            <v>0</v>
          </cell>
          <cell r="CP1724">
            <v>0</v>
          </cell>
          <cell r="CQ1724">
            <v>0</v>
          </cell>
          <cell r="CR1724">
            <v>0</v>
          </cell>
          <cell r="CS1724">
            <v>0</v>
          </cell>
          <cell r="CT1724">
            <v>0</v>
          </cell>
          <cell r="CU1724">
            <v>0</v>
          </cell>
          <cell r="CV1724">
            <v>0</v>
          </cell>
          <cell r="CW1724">
            <v>0</v>
          </cell>
          <cell r="CX1724" t="str">
            <v>http://ipmatika.ru/upload/iblock/887/TS-01E.jpg</v>
          </cell>
          <cell r="CY1724" t="str">
            <v>https://ipmatika.kz/products/aksessuary-dlya-professionalnykh-audio-sistem/TS-01E/</v>
          </cell>
          <cell r="CZ1724" t="str">
            <v/>
          </cell>
        </row>
        <row r="1725">
          <cell r="CJ1725" t="str">
            <v>TS-02A</v>
          </cell>
          <cell r="CK1725">
            <v>17330</v>
          </cell>
          <cell r="CL1725">
            <v>13364.504999999999</v>
          </cell>
          <cell r="CM1725">
            <v>-22.882256203115986</v>
          </cell>
          <cell r="CN1725">
            <v>0</v>
          </cell>
          <cell r="CO1725">
            <v>0</v>
          </cell>
          <cell r="CP1725">
            <v>0</v>
          </cell>
          <cell r="CQ1725">
            <v>0</v>
          </cell>
          <cell r="CR1725">
            <v>0</v>
          </cell>
          <cell r="CS1725">
            <v>0</v>
          </cell>
          <cell r="CT1725">
            <v>0</v>
          </cell>
          <cell r="CU1725">
            <v>2</v>
          </cell>
          <cell r="CV1725">
            <v>0</v>
          </cell>
          <cell r="CW1725">
            <v>0</v>
          </cell>
          <cell r="CX1725" t="str">
            <v>http://ipmatika.ru/upload/iblock/6c7/TS-02A.jpg</v>
          </cell>
          <cell r="CY1725" t="str">
            <v>https://ipmatika.kz/products/aksessuary-dlya-professionalnykh-audio-sistem/TS-02A/</v>
          </cell>
          <cell r="CZ1725" t="str">
            <v/>
          </cell>
        </row>
        <row r="1726">
          <cell r="CJ1726" t="str">
            <v>TS-02B</v>
          </cell>
          <cell r="CK1726">
            <v>15090</v>
          </cell>
          <cell r="CL1726">
            <v>11582.571000000002</v>
          </cell>
          <cell r="CM1726">
            <v>-23.243399602385679</v>
          </cell>
          <cell r="CN1726">
            <v>0</v>
          </cell>
          <cell r="CO1726">
            <v>0</v>
          </cell>
          <cell r="CP1726">
            <v>0</v>
          </cell>
          <cell r="CQ1726">
            <v>0</v>
          </cell>
          <cell r="CR1726">
            <v>0</v>
          </cell>
          <cell r="CS1726">
            <v>0</v>
          </cell>
          <cell r="CT1726">
            <v>0</v>
          </cell>
          <cell r="CU1726">
            <v>11</v>
          </cell>
          <cell r="CV1726">
            <v>3</v>
          </cell>
          <cell r="CW1726">
            <v>0</v>
          </cell>
          <cell r="CX1726" t="str">
            <v>http://ipmatika.ru/upload/iblock/033/TS-02B.jpg</v>
          </cell>
          <cell r="CY1726" t="str">
            <v>https://ipmatika.kz/products/aksessuary-dlya-professionalnykh-audio-sistem/TS-02B/</v>
          </cell>
          <cell r="CZ1726" t="str">
            <v/>
          </cell>
        </row>
        <row r="1727">
          <cell r="CJ1727" t="str">
            <v>TS-108R</v>
          </cell>
          <cell r="CK1727">
            <v>90750</v>
          </cell>
          <cell r="CL1727">
            <v>66822.524999999994</v>
          </cell>
          <cell r="CM1727">
            <v>-26.366363636363644</v>
          </cell>
          <cell r="CN1727">
            <v>0</v>
          </cell>
          <cell r="CO1727">
            <v>0</v>
          </cell>
          <cell r="CP1727">
            <v>0</v>
          </cell>
          <cell r="CQ1727">
            <v>0</v>
          </cell>
          <cell r="CR1727">
            <v>0</v>
          </cell>
          <cell r="CS1727">
            <v>0</v>
          </cell>
          <cell r="CT1727">
            <v>0</v>
          </cell>
          <cell r="CU1727">
            <v>0</v>
          </cell>
          <cell r="CV1727">
            <v>4</v>
          </cell>
          <cell r="CW1727">
            <v>0</v>
          </cell>
          <cell r="CX1727" t="str">
            <v>http://ipmatika.ru/upload/iblock/430/TS-108R.jpg</v>
          </cell>
          <cell r="CY1727" t="str">
            <v>https://ipmatika.kz/products/akusticheskie-sistemy/TS-108R/</v>
          </cell>
          <cell r="CZ1727" t="str">
            <v/>
          </cell>
        </row>
        <row r="1728">
          <cell r="CJ1728" t="str">
            <v>TS-1203B</v>
          </cell>
          <cell r="CK1728">
            <v>761080</v>
          </cell>
          <cell r="CL1728">
            <v>594283.08870000008</v>
          </cell>
          <cell r="CM1728">
            <v>-21.915818481631362</v>
          </cell>
          <cell r="CN1728">
            <v>0</v>
          </cell>
          <cell r="CO1728">
            <v>0</v>
          </cell>
          <cell r="CP1728">
            <v>0</v>
          </cell>
          <cell r="CQ1728">
            <v>0</v>
          </cell>
          <cell r="CR1728">
            <v>0</v>
          </cell>
          <cell r="CS1728">
            <v>0</v>
          </cell>
          <cell r="CT1728">
            <v>0</v>
          </cell>
          <cell r="CU1728">
            <v>0</v>
          </cell>
          <cell r="CV1728">
            <v>0</v>
          </cell>
          <cell r="CW1728">
            <v>0</v>
          </cell>
          <cell r="CX1728" t="str">
            <v>http://ipmatika.ru/upload/iblock/42d/TS-1203B.jpg</v>
          </cell>
          <cell r="CY1728" t="str">
            <v>https://ipmatika.kz/products/akusticheskie-sistemy/TS-1203B/</v>
          </cell>
          <cell r="CZ1728" t="str">
            <v/>
          </cell>
        </row>
        <row r="1729">
          <cell r="CJ1729" t="str">
            <v>TS-1203C</v>
          </cell>
          <cell r="CK1729">
            <v>530750</v>
          </cell>
          <cell r="CL1729">
            <v>393815.51369999995</v>
          </cell>
          <cell r="CM1729">
            <v>-25.800185831370712</v>
          </cell>
          <cell r="CN1729">
            <v>0</v>
          </cell>
          <cell r="CO1729">
            <v>0</v>
          </cell>
          <cell r="CP1729">
            <v>0</v>
          </cell>
          <cell r="CQ1729">
            <v>0</v>
          </cell>
          <cell r="CR1729">
            <v>0</v>
          </cell>
          <cell r="CS1729">
            <v>0</v>
          </cell>
          <cell r="CT1729">
            <v>0</v>
          </cell>
          <cell r="CU1729">
            <v>0</v>
          </cell>
          <cell r="CV1729">
            <v>0</v>
          </cell>
          <cell r="CW1729">
            <v>0</v>
          </cell>
          <cell r="CX1729" t="str">
            <v>http://ipmatika.ru/upload/iblock/cc1/TS-1203C.png</v>
          </cell>
          <cell r="CY1729" t="str">
            <v>https://ipmatika.kz/products/akusticheskie-sistemy/TS-1203C/</v>
          </cell>
          <cell r="CZ1729" t="str">
            <v/>
          </cell>
        </row>
        <row r="1730">
          <cell r="CJ1730" t="str">
            <v>TS-1203H</v>
          </cell>
          <cell r="CK1730">
            <v>749650</v>
          </cell>
          <cell r="CL1730">
            <v>555971.50769999996</v>
          </cell>
          <cell r="CM1730">
            <v>-25.835855705996138</v>
          </cell>
          <cell r="CN1730">
            <v>0</v>
          </cell>
          <cell r="CO1730">
            <v>0</v>
          </cell>
          <cell r="CP1730">
            <v>0</v>
          </cell>
          <cell r="CQ1730">
            <v>0</v>
          </cell>
          <cell r="CR1730">
            <v>0</v>
          </cell>
          <cell r="CS1730">
            <v>0</v>
          </cell>
          <cell r="CT1730">
            <v>0</v>
          </cell>
          <cell r="CU1730">
            <v>0</v>
          </cell>
          <cell r="CV1730">
            <v>0</v>
          </cell>
          <cell r="CW1730">
            <v>0</v>
          </cell>
          <cell r="CX1730" t="str">
            <v>http://ipmatika.ru/upload/iblock/75f/TS-1203H.jpg</v>
          </cell>
          <cell r="CY1730" t="str">
            <v>https://ipmatika.kz/products/akusticheskie-sistemy/TS-1203H/</v>
          </cell>
          <cell r="CZ1730" t="str">
            <v/>
          </cell>
        </row>
        <row r="1731">
          <cell r="CJ1731" t="str">
            <v>TS-208R</v>
          </cell>
          <cell r="CK1731">
            <v>174900</v>
          </cell>
          <cell r="CL1731">
            <v>129190.21499999998</v>
          </cell>
          <cell r="CM1731">
            <v>-26.134811320754721</v>
          </cell>
          <cell r="CN1731">
            <v>0</v>
          </cell>
          <cell r="CO1731">
            <v>0</v>
          </cell>
          <cell r="CP1731">
            <v>0</v>
          </cell>
          <cell r="CQ1731">
            <v>0</v>
          </cell>
          <cell r="CR1731">
            <v>0</v>
          </cell>
          <cell r="CS1731">
            <v>0</v>
          </cell>
          <cell r="CT1731">
            <v>0</v>
          </cell>
          <cell r="CU1731">
            <v>0</v>
          </cell>
          <cell r="CV1731">
            <v>0</v>
          </cell>
          <cell r="CW1731">
            <v>8</v>
          </cell>
          <cell r="CX1731" t="str">
            <v>http://ipmatika.ru/upload/iblock/4ad/TS-208R.jpg</v>
          </cell>
          <cell r="CY1731" t="str">
            <v>https://ipmatika.kz/products/akusticheskie-sistemy/TS-208R/</v>
          </cell>
          <cell r="CZ1731" t="str">
            <v/>
          </cell>
        </row>
        <row r="1732">
          <cell r="CJ1732" t="str">
            <v>TS-2H</v>
          </cell>
          <cell r="CK1732">
            <v>623700</v>
          </cell>
          <cell r="CL1732">
            <v>478692.27</v>
          </cell>
          <cell r="CM1732">
            <v>-23.249595959595965</v>
          </cell>
          <cell r="CN1732">
            <v>0</v>
          </cell>
          <cell r="CO1732">
            <v>0</v>
          </cell>
          <cell r="CP1732">
            <v>0</v>
          </cell>
          <cell r="CQ1732">
            <v>0</v>
          </cell>
          <cell r="CR1732">
            <v>0</v>
          </cell>
          <cell r="CS1732">
            <v>0</v>
          </cell>
          <cell r="CT1732">
            <v>0</v>
          </cell>
          <cell r="CU1732">
            <v>0</v>
          </cell>
          <cell r="CV1732">
            <v>0</v>
          </cell>
          <cell r="CW1732">
            <v>0</v>
          </cell>
          <cell r="CX1732" t="str">
            <v>http://ipmatika.ru/upload/iblock/fd9/TS-2H.jpg</v>
          </cell>
          <cell r="CY1732" t="str">
            <v>https://ipmatika.kz/products/akusticheskie-sistemy/TS-2H/</v>
          </cell>
          <cell r="CZ1732" t="str">
            <v/>
          </cell>
        </row>
        <row r="1733">
          <cell r="CJ1733" t="str">
            <v>TS-3H</v>
          </cell>
          <cell r="CK1733">
            <v>742500</v>
          </cell>
          <cell r="CL1733">
            <v>569408.90999999992</v>
          </cell>
          <cell r="CM1733">
            <v>-23.311931313131325</v>
          </cell>
          <cell r="CN1733">
            <v>0</v>
          </cell>
          <cell r="CO1733">
            <v>0</v>
          </cell>
          <cell r="CP1733">
            <v>0</v>
          </cell>
          <cell r="CQ1733">
            <v>0</v>
          </cell>
          <cell r="CR1733">
            <v>0</v>
          </cell>
          <cell r="CS1733">
            <v>0</v>
          </cell>
          <cell r="CT1733">
            <v>0</v>
          </cell>
          <cell r="CU1733">
            <v>0</v>
          </cell>
          <cell r="CV1733">
            <v>0</v>
          </cell>
          <cell r="CW1733">
            <v>0</v>
          </cell>
          <cell r="CX1733" t="str">
            <v>http://ipmatika.ru/upload/iblock/ba0/TS-3H.jpg</v>
          </cell>
          <cell r="CY1733" t="str">
            <v>https://ipmatika.kz/products/akusticheskie-sistemy/TS-3H/</v>
          </cell>
          <cell r="CZ1733" t="str">
            <v/>
          </cell>
        </row>
        <row r="1734">
          <cell r="CJ1734" t="str">
            <v>TS-403HB</v>
          </cell>
          <cell r="CK1734">
            <v>249700</v>
          </cell>
          <cell r="CL1734">
            <v>194230.80600000001</v>
          </cell>
          <cell r="CM1734">
            <v>-22.214334801762107</v>
          </cell>
          <cell r="CN1734">
            <v>0</v>
          </cell>
          <cell r="CO1734">
            <v>0</v>
          </cell>
          <cell r="CP1734">
            <v>0</v>
          </cell>
          <cell r="CQ1734">
            <v>0</v>
          </cell>
          <cell r="CR1734">
            <v>0</v>
          </cell>
          <cell r="CS1734">
            <v>0</v>
          </cell>
          <cell r="CT1734">
            <v>0</v>
          </cell>
          <cell r="CU1734">
            <v>0</v>
          </cell>
          <cell r="CV1734">
            <v>0</v>
          </cell>
          <cell r="CW1734">
            <v>2</v>
          </cell>
          <cell r="CX1734" t="str">
            <v>http://ipmatika.ru/upload/iblock/110/TS-403HB.jpg</v>
          </cell>
          <cell r="CY1734" t="str">
            <v>https://ipmatika.kz/products/akusticheskie-sistemy/TS-403HB/</v>
          </cell>
          <cell r="CZ1734" t="str">
            <v/>
          </cell>
        </row>
        <row r="1735">
          <cell r="CJ1735" t="str">
            <v>TS-403HW</v>
          </cell>
          <cell r="CK1735">
            <v>249700</v>
          </cell>
          <cell r="CL1735">
            <v>194230.80600000001</v>
          </cell>
          <cell r="CM1735">
            <v>-22.214334801762107</v>
          </cell>
          <cell r="CN1735">
            <v>0</v>
          </cell>
          <cell r="CO1735">
            <v>0</v>
          </cell>
          <cell r="CP1735">
            <v>0</v>
          </cell>
          <cell r="CQ1735">
            <v>0</v>
          </cell>
          <cell r="CR1735">
            <v>0</v>
          </cell>
          <cell r="CS1735">
            <v>0</v>
          </cell>
          <cell r="CT1735">
            <v>0</v>
          </cell>
          <cell r="CU1735">
            <v>0</v>
          </cell>
          <cell r="CV1735">
            <v>0</v>
          </cell>
          <cell r="CW1735">
            <v>0</v>
          </cell>
          <cell r="CX1735" t="str">
            <v>http://ipmatika.ru/upload/iblock/5d3/TS-403HW_2.jpg</v>
          </cell>
          <cell r="CY1735" t="str">
            <v>https://ipmatika.kz/products/akusticheskie-sistemy/TS-403HW/</v>
          </cell>
          <cell r="CZ1735" t="str">
            <v/>
          </cell>
        </row>
        <row r="1736">
          <cell r="CJ1736" t="str">
            <v>TS-405HB</v>
          </cell>
          <cell r="CK1736">
            <v>1093400</v>
          </cell>
          <cell r="CL1736">
            <v>850889.68439999991</v>
          </cell>
          <cell r="CM1736">
            <v>-22.179469142125484</v>
          </cell>
          <cell r="CN1736">
            <v>0</v>
          </cell>
          <cell r="CO1736">
            <v>0</v>
          </cell>
          <cell r="CP1736">
            <v>0</v>
          </cell>
          <cell r="CQ1736">
            <v>0</v>
          </cell>
          <cell r="CR1736">
            <v>0</v>
          </cell>
          <cell r="CS1736">
            <v>0</v>
          </cell>
          <cell r="CT1736">
            <v>0</v>
          </cell>
          <cell r="CU1736">
            <v>0</v>
          </cell>
          <cell r="CV1736">
            <v>0</v>
          </cell>
          <cell r="CW1736">
            <v>0</v>
          </cell>
          <cell r="CX1736" t="str">
            <v>http://ipmatika.ru/upload/iblock/b8c/TS-405HB.jpg</v>
          </cell>
          <cell r="CY1736" t="str">
            <v>https://ipmatika.kz/products/akusticheskie-sistemy/TS-405HB/</v>
          </cell>
          <cell r="CZ1736" t="str">
            <v/>
          </cell>
        </row>
        <row r="1737">
          <cell r="CJ1737" t="str">
            <v>TS-508</v>
          </cell>
          <cell r="CK1737">
            <v>187000</v>
          </cell>
          <cell r="CL1737">
            <v>140250</v>
          </cell>
          <cell r="CM1737">
            <v>-25</v>
          </cell>
          <cell r="CN1737">
            <v>0</v>
          </cell>
          <cell r="CO1737">
            <v>0</v>
          </cell>
          <cell r="CP1737">
            <v>0</v>
          </cell>
          <cell r="CQ1737">
            <v>0</v>
          </cell>
          <cell r="CR1737">
            <v>0</v>
          </cell>
          <cell r="CS1737">
            <v>0</v>
          </cell>
          <cell r="CT1737">
            <v>0</v>
          </cell>
          <cell r="CU1737">
            <v>0</v>
          </cell>
          <cell r="CV1737">
            <v>0</v>
          </cell>
          <cell r="CW1737">
            <v>0</v>
          </cell>
          <cell r="CX1737" t="str">
            <v>http://ipmatika.ru/upload/iblock/090/TS-608A.jpg</v>
          </cell>
          <cell r="CY1737" t="str">
            <v>https://ipmatika.kz/products/akusticheskie-sistemy/TS-508/</v>
          </cell>
          <cell r="CZ1737" t="str">
            <v/>
          </cell>
        </row>
        <row r="1738">
          <cell r="CJ1738" t="str">
            <v>TS-510</v>
          </cell>
          <cell r="CK1738">
            <v>243650</v>
          </cell>
          <cell r="CL1738">
            <v>180866.30100000004</v>
          </cell>
          <cell r="CM1738">
            <v>-25.767986455981926</v>
          </cell>
          <cell r="CN1738">
            <v>0</v>
          </cell>
          <cell r="CO1738">
            <v>0</v>
          </cell>
          <cell r="CP1738">
            <v>0</v>
          </cell>
          <cell r="CQ1738">
            <v>0</v>
          </cell>
          <cell r="CR1738">
            <v>0</v>
          </cell>
          <cell r="CS1738">
            <v>0</v>
          </cell>
          <cell r="CT1738">
            <v>0</v>
          </cell>
          <cell r="CU1738">
            <v>0</v>
          </cell>
          <cell r="CV1738">
            <v>0</v>
          </cell>
          <cell r="CW1738">
            <v>0</v>
          </cell>
          <cell r="CX1738" t="str">
            <v>http://ipmatika.ru/upload/iblock/077/TS-510_512_515.jpeg</v>
          </cell>
          <cell r="CY1738" t="str">
            <v>https://ipmatika.kz/products/akusticheskie-sistemy/TS-510/</v>
          </cell>
          <cell r="CZ1738" t="str">
            <v/>
          </cell>
        </row>
        <row r="1739">
          <cell r="CJ1739" t="str">
            <v>TS-512</v>
          </cell>
          <cell r="CK1739">
            <v>281050</v>
          </cell>
          <cell r="CL1739">
            <v>208486.27799999999</v>
          </cell>
          <cell r="CM1739">
            <v>-25.818794520547939</v>
          </cell>
          <cell r="CN1739">
            <v>0</v>
          </cell>
          <cell r="CO1739">
            <v>0</v>
          </cell>
          <cell r="CP1739">
            <v>0</v>
          </cell>
          <cell r="CQ1739">
            <v>0</v>
          </cell>
          <cell r="CR1739">
            <v>0</v>
          </cell>
          <cell r="CS1739">
            <v>0</v>
          </cell>
          <cell r="CT1739">
            <v>0</v>
          </cell>
          <cell r="CU1739">
            <v>0</v>
          </cell>
          <cell r="CV1739">
            <v>0</v>
          </cell>
          <cell r="CW1739">
            <v>0</v>
          </cell>
          <cell r="CX1739" t="str">
            <v>http://ipmatika.ru/upload/iblock/86b/TS-510_512_515.jpeg</v>
          </cell>
          <cell r="CY1739" t="str">
            <v>https://ipmatika.kz/products/akusticheskie-sistemy/TS-512/</v>
          </cell>
          <cell r="CZ1739" t="str">
            <v/>
          </cell>
        </row>
        <row r="1740">
          <cell r="CJ1740" t="str">
            <v>TS-515</v>
          </cell>
          <cell r="CK1740">
            <v>375100</v>
          </cell>
          <cell r="CL1740">
            <v>277989.80369999999</v>
          </cell>
          <cell r="CM1740">
            <v>-25.889148573713683</v>
          </cell>
          <cell r="CN1740">
            <v>0</v>
          </cell>
          <cell r="CO1740">
            <v>0</v>
          </cell>
          <cell r="CP1740">
            <v>0</v>
          </cell>
          <cell r="CQ1740">
            <v>0</v>
          </cell>
          <cell r="CR1740">
            <v>0</v>
          </cell>
          <cell r="CS1740">
            <v>0</v>
          </cell>
          <cell r="CT1740">
            <v>0</v>
          </cell>
          <cell r="CU1740">
            <v>0</v>
          </cell>
          <cell r="CV1740">
            <v>0</v>
          </cell>
          <cell r="CW1740">
            <v>0</v>
          </cell>
          <cell r="CX1740" t="str">
            <v>http://ipmatika.ru/upload/iblock/e96/TS-510_512_515.jpeg</v>
          </cell>
          <cell r="CY1740" t="str">
            <v>https://ipmatika.kz/products/akusticheskie-sistemy/TS-515/</v>
          </cell>
          <cell r="CZ1740" t="str">
            <v/>
          </cell>
        </row>
        <row r="1741">
          <cell r="CJ1741" t="str">
            <v>TS-603B</v>
          </cell>
          <cell r="CK1741">
            <v>383350</v>
          </cell>
          <cell r="CL1741">
            <v>273769.86</v>
          </cell>
          <cell r="CM1741">
            <v>-28.584880657362717</v>
          </cell>
          <cell r="CN1741">
            <v>0</v>
          </cell>
          <cell r="CO1741">
            <v>0</v>
          </cell>
          <cell r="CP1741">
            <v>0</v>
          </cell>
          <cell r="CQ1741">
            <v>0</v>
          </cell>
          <cell r="CR1741">
            <v>0</v>
          </cell>
          <cell r="CS1741">
            <v>0</v>
          </cell>
          <cell r="CT1741">
            <v>0</v>
          </cell>
          <cell r="CU1741">
            <v>0</v>
          </cell>
          <cell r="CV1741">
            <v>0</v>
          </cell>
          <cell r="CW1741">
            <v>0</v>
          </cell>
          <cell r="CX1741" t="str">
            <v>http://ipmatika.ru/upload/iblock/6c0/TS-603B%20%281%29.jpg</v>
          </cell>
          <cell r="CY1741" t="str">
            <v>https://ipmatika.kz/products/akusticheskie-sistemy/TS-603B/</v>
          </cell>
          <cell r="CZ1741" t="str">
            <v/>
          </cell>
        </row>
        <row r="1742">
          <cell r="CJ1742" t="str">
            <v>TS-603C</v>
          </cell>
          <cell r="CK1742">
            <v>218900</v>
          </cell>
          <cell r="CL1742">
            <v>170174.69700000001</v>
          </cell>
          <cell r="CM1742">
            <v>-22.259160804020084</v>
          </cell>
          <cell r="CN1742">
            <v>0</v>
          </cell>
          <cell r="CO1742">
            <v>0</v>
          </cell>
          <cell r="CP1742">
            <v>0</v>
          </cell>
          <cell r="CQ1742">
            <v>0</v>
          </cell>
          <cell r="CR1742">
            <v>0</v>
          </cell>
          <cell r="CS1742">
            <v>0</v>
          </cell>
          <cell r="CT1742">
            <v>0</v>
          </cell>
          <cell r="CU1742">
            <v>0</v>
          </cell>
          <cell r="CV1742">
            <v>0</v>
          </cell>
          <cell r="CW1742">
            <v>0</v>
          </cell>
          <cell r="CX1742" t="str">
            <v>http://ipmatika.ru/upload/iblock/f38/TS-603C.png</v>
          </cell>
          <cell r="CY1742" t="str">
            <v>https://ipmatika.kz/products/akusticheskie-sistemy/TS-603C/</v>
          </cell>
          <cell r="CZ1742" t="str">
            <v/>
          </cell>
        </row>
        <row r="1743">
          <cell r="CJ1743" t="str">
            <v>TS-603H</v>
          </cell>
          <cell r="CK1743">
            <v>405900</v>
          </cell>
          <cell r="CL1743">
            <v>316301.3847</v>
          </cell>
          <cell r="CM1743">
            <v>-22.074061419068741</v>
          </cell>
          <cell r="CN1743">
            <v>0</v>
          </cell>
          <cell r="CO1743">
            <v>0</v>
          </cell>
          <cell r="CP1743">
            <v>0</v>
          </cell>
          <cell r="CQ1743">
            <v>0</v>
          </cell>
          <cell r="CR1743">
            <v>0</v>
          </cell>
          <cell r="CS1743">
            <v>0</v>
          </cell>
          <cell r="CT1743">
            <v>0</v>
          </cell>
          <cell r="CU1743">
            <v>0</v>
          </cell>
          <cell r="CV1743">
            <v>0</v>
          </cell>
          <cell r="CW1743">
            <v>0</v>
          </cell>
          <cell r="CX1743" t="str">
            <v>http://ipmatika.ru/upload/iblock/bad/TS-603H.jpg</v>
          </cell>
          <cell r="CY1743" t="str">
            <v>https://ipmatika.kz/products/akusticheskie-sistemy/TS-603H/</v>
          </cell>
          <cell r="CZ1743" t="str">
            <v/>
          </cell>
        </row>
        <row r="1744">
          <cell r="CJ1744" t="str">
            <v>TS-605H</v>
          </cell>
          <cell r="CK1744">
            <v>140250</v>
          </cell>
          <cell r="CL1744">
            <v>98450</v>
          </cell>
          <cell r="CM1744">
            <v>-29.803921568627445</v>
          </cell>
          <cell r="CN1744">
            <v>0</v>
          </cell>
          <cell r="CO1744">
            <v>0</v>
          </cell>
          <cell r="CP1744">
            <v>0</v>
          </cell>
          <cell r="CQ1744">
            <v>0</v>
          </cell>
          <cell r="CR1744">
            <v>0</v>
          </cell>
          <cell r="CS1744">
            <v>0</v>
          </cell>
          <cell r="CT1744">
            <v>0</v>
          </cell>
          <cell r="CU1744">
            <v>0</v>
          </cell>
          <cell r="CV1744">
            <v>0</v>
          </cell>
          <cell r="CW1744">
            <v>0</v>
          </cell>
          <cell r="CX1744" t="str">
            <v>http://ipmatika.ru/upload/iblock/e5a/TS-605H.jpg</v>
          </cell>
          <cell r="CY1744" t="str">
            <v>https://ipmatika.kz/products/akusticheskie-sistemy/TS-605H/</v>
          </cell>
          <cell r="CZ1744" t="str">
            <v/>
          </cell>
        </row>
        <row r="1745">
          <cell r="CJ1745" t="str">
            <v>TS-605T</v>
          </cell>
          <cell r="CK1745">
            <v>171600</v>
          </cell>
          <cell r="CL1745">
            <v>127408.281</v>
          </cell>
          <cell r="CM1745">
            <v>-25.752750000000006</v>
          </cell>
          <cell r="CN1745">
            <v>0</v>
          </cell>
          <cell r="CO1745">
            <v>0</v>
          </cell>
          <cell r="CP1745">
            <v>0</v>
          </cell>
          <cell r="CQ1745">
            <v>0</v>
          </cell>
          <cell r="CR1745">
            <v>0</v>
          </cell>
          <cell r="CS1745">
            <v>0</v>
          </cell>
          <cell r="CT1745">
            <v>0</v>
          </cell>
          <cell r="CU1745">
            <v>0</v>
          </cell>
          <cell r="CV1745">
            <v>0</v>
          </cell>
          <cell r="CW1745">
            <v>0</v>
          </cell>
          <cell r="CX1745" t="str">
            <v>http://ipmatika.ru/upload/iblock/10c/TS-605T.png</v>
          </cell>
          <cell r="CY1745" t="str">
            <v>https://ipmatika.kz/products/akusticheskie-sistemy/TS-605T/</v>
          </cell>
          <cell r="CZ1745" t="str">
            <v/>
          </cell>
        </row>
        <row r="1746">
          <cell r="CJ1746" t="str">
            <v>TS-605TB</v>
          </cell>
          <cell r="CK1746">
            <v>171600</v>
          </cell>
          <cell r="CL1746">
            <v>127408.281</v>
          </cell>
          <cell r="CM1746">
            <v>-25.752750000000006</v>
          </cell>
          <cell r="CN1746">
            <v>0</v>
          </cell>
          <cell r="CO1746">
            <v>0</v>
          </cell>
          <cell r="CP1746">
            <v>0</v>
          </cell>
          <cell r="CQ1746">
            <v>0</v>
          </cell>
          <cell r="CR1746">
            <v>0</v>
          </cell>
          <cell r="CS1746">
            <v>0</v>
          </cell>
          <cell r="CT1746">
            <v>0</v>
          </cell>
          <cell r="CU1746">
            <v>0</v>
          </cell>
          <cell r="CV1746">
            <v>0</v>
          </cell>
          <cell r="CW1746">
            <v>0</v>
          </cell>
          <cell r="CX1746" t="str">
            <v>http://ipmatika.ru/upload/iblock/cce/TS-605TB_1.jpg</v>
          </cell>
          <cell r="CY1746" t="str">
            <v>https://ipmatika.kz/products/akusticheskie-sistemy/TS-605TB/</v>
          </cell>
          <cell r="CZ1746" t="str">
            <v/>
          </cell>
        </row>
        <row r="1747">
          <cell r="CJ1747" t="str">
            <v>TS-605Y</v>
          </cell>
          <cell r="CK1747">
            <v>171600</v>
          </cell>
          <cell r="CL1747">
            <v>127408.281</v>
          </cell>
          <cell r="CM1747">
            <v>-25.752750000000006</v>
          </cell>
          <cell r="CN1747">
            <v>0</v>
          </cell>
          <cell r="CO1747">
            <v>0</v>
          </cell>
          <cell r="CP1747">
            <v>0</v>
          </cell>
          <cell r="CQ1747">
            <v>0</v>
          </cell>
          <cell r="CR1747">
            <v>0</v>
          </cell>
          <cell r="CS1747">
            <v>0</v>
          </cell>
          <cell r="CT1747">
            <v>0</v>
          </cell>
          <cell r="CU1747">
            <v>0</v>
          </cell>
          <cell r="CV1747">
            <v>0</v>
          </cell>
          <cell r="CW1747">
            <v>0</v>
          </cell>
          <cell r="CX1747" t="str">
            <v>http://ipmatika.ru/upload/iblock/677/TS-605Y.png</v>
          </cell>
          <cell r="CY1747" t="str">
            <v>https://ipmatika.kz/products/akusticheskie-sistemy/TS-605Y/</v>
          </cell>
          <cell r="CZ1747" t="str">
            <v/>
          </cell>
        </row>
        <row r="1748">
          <cell r="CJ1748" t="str">
            <v>TS-605YB</v>
          </cell>
          <cell r="CK1748">
            <v>171600</v>
          </cell>
          <cell r="CL1748">
            <v>127408.281</v>
          </cell>
          <cell r="CM1748">
            <v>-25.752750000000006</v>
          </cell>
          <cell r="CN1748">
            <v>0</v>
          </cell>
          <cell r="CO1748">
            <v>0</v>
          </cell>
          <cell r="CP1748">
            <v>0</v>
          </cell>
          <cell r="CQ1748">
            <v>0</v>
          </cell>
          <cell r="CR1748">
            <v>0</v>
          </cell>
          <cell r="CS1748">
            <v>0</v>
          </cell>
          <cell r="CT1748">
            <v>0</v>
          </cell>
          <cell r="CU1748">
            <v>0</v>
          </cell>
          <cell r="CV1748">
            <v>0</v>
          </cell>
          <cell r="CW1748">
            <v>0</v>
          </cell>
          <cell r="CX1748" t="str">
            <v>http://ipmatika.ru/upload/iblock/2a3/TS-605YB_1.jpg</v>
          </cell>
          <cell r="CY1748" t="str">
            <v>https://ipmatika.kz/products/akusticheskie-sistemy/TS-605YB/</v>
          </cell>
          <cell r="CZ1748" t="str">
            <v/>
          </cell>
        </row>
        <row r="1749">
          <cell r="CJ1749" t="str">
            <v>TS-606H</v>
          </cell>
          <cell r="CK1749">
            <v>140250</v>
          </cell>
          <cell r="CL1749">
            <v>117883.03379999999</v>
          </cell>
          <cell r="CM1749">
            <v>-15.947925989304821</v>
          </cell>
          <cell r="CN1749">
            <v>0</v>
          </cell>
          <cell r="CO1749">
            <v>0</v>
          </cell>
          <cell r="CP1749">
            <v>0</v>
          </cell>
          <cell r="CQ1749">
            <v>0</v>
          </cell>
          <cell r="CR1749">
            <v>0</v>
          </cell>
          <cell r="CS1749">
            <v>0</v>
          </cell>
          <cell r="CT1749">
            <v>0</v>
          </cell>
          <cell r="CU1749">
            <v>0</v>
          </cell>
          <cell r="CV1749">
            <v>0</v>
          </cell>
          <cell r="CW1749">
            <v>0</v>
          </cell>
          <cell r="CX1749" t="str">
            <v>http://ipmatika.ru/upload/iblock/53d/TS-606H-TS-608H.jpg</v>
          </cell>
          <cell r="CY1749" t="str">
            <v>https://ipmatika.kz/products/akusticheskie-sistemy/TS-606H/</v>
          </cell>
          <cell r="CZ1749" t="str">
            <v/>
          </cell>
        </row>
        <row r="1750">
          <cell r="CJ1750" t="str">
            <v>TS-608</v>
          </cell>
          <cell r="CK1750">
            <v>218350</v>
          </cell>
          <cell r="CL1750">
            <v>173738.565</v>
          </cell>
          <cell r="CM1750">
            <v>-20.431158690176318</v>
          </cell>
          <cell r="CN1750">
            <v>2</v>
          </cell>
          <cell r="CO1750">
            <v>0</v>
          </cell>
          <cell r="CP1750">
            <v>0</v>
          </cell>
          <cell r="CQ1750">
            <v>0</v>
          </cell>
          <cell r="CR1750">
            <v>0</v>
          </cell>
          <cell r="CS1750">
            <v>0</v>
          </cell>
          <cell r="CT1750">
            <v>0</v>
          </cell>
          <cell r="CU1750">
            <v>0</v>
          </cell>
          <cell r="CV1750">
            <v>0</v>
          </cell>
          <cell r="CW1750">
            <v>0</v>
          </cell>
          <cell r="CX1750" t="str">
            <v>http://ipmatika.ru/upload/iblock/874/TS-608%20TS-610%20TS-612%20TS-615.jpg</v>
          </cell>
          <cell r="CY1750" t="str">
            <v>https://ipmatika.kz/products/akusticheskie-sistemy/TS-608/</v>
          </cell>
          <cell r="CZ1750" t="str">
            <v/>
          </cell>
        </row>
        <row r="1751">
          <cell r="CJ1751" t="str">
            <v>TS-608A</v>
          </cell>
          <cell r="CK1751">
            <v>187550</v>
          </cell>
          <cell r="CL1751">
            <v>138990.85200000001</v>
          </cell>
          <cell r="CM1751">
            <v>-25.891307917888554</v>
          </cell>
          <cell r="CN1751">
            <v>0</v>
          </cell>
          <cell r="CO1751">
            <v>0</v>
          </cell>
          <cell r="CP1751">
            <v>0</v>
          </cell>
          <cell r="CQ1751">
            <v>0</v>
          </cell>
          <cell r="CR1751">
            <v>0</v>
          </cell>
          <cell r="CS1751">
            <v>0</v>
          </cell>
          <cell r="CT1751">
            <v>0</v>
          </cell>
          <cell r="CU1751">
            <v>1</v>
          </cell>
          <cell r="CV1751">
            <v>0</v>
          </cell>
          <cell r="CW1751">
            <v>0</v>
          </cell>
          <cell r="CX1751" t="str">
            <v>http://ipmatika.ru/upload/iblock/b63/TS-608A.jpg</v>
          </cell>
          <cell r="CY1751" t="str">
            <v>https://ipmatika.kz/products/akusticheskie-sistemy/TS-608A/</v>
          </cell>
          <cell r="CZ1751" t="str">
            <v/>
          </cell>
        </row>
        <row r="1752">
          <cell r="CJ1752" t="str">
            <v>TS-608H</v>
          </cell>
          <cell r="CK1752">
            <v>212850</v>
          </cell>
          <cell r="CL1752">
            <v>157701.15899999999</v>
          </cell>
          <cell r="CM1752">
            <v>-25.909720930232567</v>
          </cell>
          <cell r="CN1752">
            <v>0</v>
          </cell>
          <cell r="CO1752">
            <v>0</v>
          </cell>
          <cell r="CP1752">
            <v>0</v>
          </cell>
          <cell r="CQ1752">
            <v>0</v>
          </cell>
          <cell r="CR1752">
            <v>0</v>
          </cell>
          <cell r="CS1752">
            <v>0</v>
          </cell>
          <cell r="CT1752">
            <v>0</v>
          </cell>
          <cell r="CU1752">
            <v>0</v>
          </cell>
          <cell r="CV1752">
            <v>0</v>
          </cell>
          <cell r="CW1752">
            <v>0</v>
          </cell>
          <cell r="CX1752" t="str">
            <v>http://ipmatika.ru/upload/iblock/b7d/TS-606H-TS-608H.jpg</v>
          </cell>
          <cell r="CY1752" t="str">
            <v>https://ipmatika.kz/products/akusticheskie-sistemy/TS-608H/</v>
          </cell>
          <cell r="CZ1752" t="str">
            <v/>
          </cell>
        </row>
        <row r="1753">
          <cell r="CJ1753" t="str">
            <v>TS-610</v>
          </cell>
          <cell r="CK1753">
            <v>281050</v>
          </cell>
          <cell r="CL1753">
            <v>208486.27799999999</v>
          </cell>
          <cell r="CM1753">
            <v>-25.818794520547939</v>
          </cell>
          <cell r="CN1753">
            <v>0</v>
          </cell>
          <cell r="CO1753">
            <v>0</v>
          </cell>
          <cell r="CP1753">
            <v>0</v>
          </cell>
          <cell r="CQ1753">
            <v>0</v>
          </cell>
          <cell r="CR1753">
            <v>0</v>
          </cell>
          <cell r="CS1753">
            <v>0</v>
          </cell>
          <cell r="CT1753">
            <v>0</v>
          </cell>
          <cell r="CU1753">
            <v>0</v>
          </cell>
          <cell r="CV1753">
            <v>0</v>
          </cell>
          <cell r="CW1753">
            <v>0</v>
          </cell>
          <cell r="CX1753" t="str">
            <v>http://ipmatika.ru/upload/iblock/518/TS-608%20TS-610%20TS-612TS-615.jpg</v>
          </cell>
          <cell r="CY1753" t="str">
            <v>https://ipmatika.kz/products/akusticheskie-sistemy/TS-610/</v>
          </cell>
          <cell r="CZ1753" t="str">
            <v/>
          </cell>
        </row>
        <row r="1754">
          <cell r="CJ1754" t="str">
            <v>TS-610DT</v>
          </cell>
          <cell r="CK1754">
            <v>998510</v>
          </cell>
          <cell r="CL1754">
            <v>718905.07290000003</v>
          </cell>
          <cell r="CM1754">
            <v>-28.002216011857655</v>
          </cell>
          <cell r="CN1754">
            <v>0</v>
          </cell>
          <cell r="CO1754">
            <v>0</v>
          </cell>
          <cell r="CP1754">
            <v>0</v>
          </cell>
          <cell r="CQ1754">
            <v>0</v>
          </cell>
          <cell r="CR1754">
            <v>0</v>
          </cell>
          <cell r="CS1754">
            <v>0</v>
          </cell>
          <cell r="CT1754">
            <v>0</v>
          </cell>
          <cell r="CU1754">
            <v>0</v>
          </cell>
          <cell r="CV1754">
            <v>0</v>
          </cell>
          <cell r="CW1754">
            <v>0</v>
          </cell>
          <cell r="CX1754" t="str">
            <v>http://ipmatika.ru/upload/iblock/df0/0niiid8g8i4qt6ygrpm1g71lo8eicno2/TS-608%20TS-610%20TS-612TS-615.jpg</v>
          </cell>
          <cell r="CY1754" t="str">
            <v>https://ipmatika.kz/products/oborudovanie-itc-s-podderzhkoy-protokola-dante-/TS-610DT/</v>
          </cell>
          <cell r="CZ1754" t="str">
            <v/>
          </cell>
        </row>
        <row r="1755">
          <cell r="CJ1755" t="str">
            <v>TS-610P</v>
          </cell>
          <cell r="CK1755">
            <v>468600</v>
          </cell>
          <cell r="CL1755">
            <v>376085.27039999992</v>
          </cell>
          <cell r="CM1755">
            <v>-19.742793341869415</v>
          </cell>
          <cell r="CN1755">
            <v>0</v>
          </cell>
          <cell r="CO1755">
            <v>0</v>
          </cell>
          <cell r="CP1755">
            <v>0</v>
          </cell>
          <cell r="CQ1755">
            <v>0</v>
          </cell>
          <cell r="CR1755">
            <v>0</v>
          </cell>
          <cell r="CS1755">
            <v>0</v>
          </cell>
          <cell r="CT1755">
            <v>0</v>
          </cell>
          <cell r="CU1755">
            <v>0</v>
          </cell>
          <cell r="CV1755">
            <v>0</v>
          </cell>
          <cell r="CW1755">
            <v>0</v>
          </cell>
          <cell r="CX1755" t="str">
            <v>http://ipmatika.ru/upload/iblock/4d4/TS-610P%20TS-612P%20TS-615P.jpg</v>
          </cell>
          <cell r="CY1755" t="str">
            <v>https://ipmatika.kz/products/akusticheskie-sistemy/TS-610P/</v>
          </cell>
          <cell r="CZ1755" t="str">
            <v/>
          </cell>
        </row>
        <row r="1756">
          <cell r="CJ1756" t="str">
            <v>TS-610T</v>
          </cell>
          <cell r="CK1756">
            <v>306350</v>
          </cell>
          <cell r="CL1756">
            <v>254824.6617</v>
          </cell>
          <cell r="CM1756">
            <v>-16.819108307491433</v>
          </cell>
          <cell r="CN1756">
            <v>0</v>
          </cell>
          <cell r="CO1756">
            <v>0</v>
          </cell>
          <cell r="CP1756">
            <v>0</v>
          </cell>
          <cell r="CQ1756">
            <v>0</v>
          </cell>
          <cell r="CR1756">
            <v>0</v>
          </cell>
          <cell r="CS1756">
            <v>0</v>
          </cell>
          <cell r="CT1756">
            <v>0</v>
          </cell>
          <cell r="CU1756">
            <v>0</v>
          </cell>
          <cell r="CV1756">
            <v>0</v>
          </cell>
          <cell r="CW1756">
            <v>0</v>
          </cell>
          <cell r="CX1756" t="str">
            <v>http://ipmatika.ru/upload/iblock/4bd/TS-610T-TS-612T-TS-615T.jpg</v>
          </cell>
          <cell r="CY1756" t="str">
            <v>https://ipmatika.kz/products/akusticheskie-sistemy/TS-610T/</v>
          </cell>
          <cell r="CZ1756" t="str">
            <v/>
          </cell>
        </row>
        <row r="1757">
          <cell r="CJ1757" t="str">
            <v>TS-612</v>
          </cell>
          <cell r="CK1757">
            <v>359150</v>
          </cell>
          <cell r="CL1757">
            <v>266407.23269999999</v>
          </cell>
          <cell r="CM1757">
            <v>-25.822850424613677</v>
          </cell>
          <cell r="CN1757">
            <v>0</v>
          </cell>
          <cell r="CO1757">
            <v>0</v>
          </cell>
          <cell r="CP1757">
            <v>0</v>
          </cell>
          <cell r="CQ1757">
            <v>0</v>
          </cell>
          <cell r="CR1757">
            <v>0</v>
          </cell>
          <cell r="CS1757">
            <v>0</v>
          </cell>
          <cell r="CT1757">
            <v>0</v>
          </cell>
          <cell r="CU1757">
            <v>0</v>
          </cell>
          <cell r="CV1757">
            <v>0</v>
          </cell>
          <cell r="CW1757">
            <v>0</v>
          </cell>
          <cell r="CX1757" t="str">
            <v>http://ipmatika.ru/upload/iblock/326/TS-608%20TS-610%20TS-612%20TS-615.jpg</v>
          </cell>
          <cell r="CY1757" t="str">
            <v>https://ipmatika.kz/products/akusticheskie-sistemy/TS-612/</v>
          </cell>
          <cell r="CZ1757" t="str">
            <v/>
          </cell>
        </row>
        <row r="1758">
          <cell r="CJ1758" t="str">
            <v>TS-612P</v>
          </cell>
          <cell r="CK1758">
            <v>531300</v>
          </cell>
          <cell r="CL1758">
            <v>426603.09930000006</v>
          </cell>
          <cell r="CM1758">
            <v>-19.705797233201565</v>
          </cell>
          <cell r="CN1758">
            <v>0</v>
          </cell>
          <cell r="CO1758">
            <v>0</v>
          </cell>
          <cell r="CP1758">
            <v>0</v>
          </cell>
          <cell r="CQ1758">
            <v>0</v>
          </cell>
          <cell r="CR1758">
            <v>0</v>
          </cell>
          <cell r="CS1758">
            <v>0</v>
          </cell>
          <cell r="CT1758">
            <v>0</v>
          </cell>
          <cell r="CU1758">
            <v>0</v>
          </cell>
          <cell r="CV1758">
            <v>0</v>
          </cell>
          <cell r="CW1758">
            <v>0</v>
          </cell>
          <cell r="CX1758" t="str">
            <v>http://ipmatika.ru/upload/iblock/472/TS-610P%20TS-612P%20TS-615P.jpg</v>
          </cell>
          <cell r="CY1758" t="str">
            <v>https://ipmatika.kz/products/akusticheskie-sistemy/TS-612P/</v>
          </cell>
          <cell r="CZ1758" t="str">
            <v/>
          </cell>
        </row>
        <row r="1759">
          <cell r="CJ1759" t="str">
            <v>TS-612T</v>
          </cell>
          <cell r="CK1759">
            <v>437250</v>
          </cell>
          <cell r="CL1759">
            <v>359067.80069999996</v>
          </cell>
          <cell r="CM1759">
            <v>-17.880434373927969</v>
          </cell>
          <cell r="CN1759">
            <v>0</v>
          </cell>
          <cell r="CO1759">
            <v>0</v>
          </cell>
          <cell r="CP1759">
            <v>0</v>
          </cell>
          <cell r="CQ1759">
            <v>0</v>
          </cell>
          <cell r="CR1759">
            <v>0</v>
          </cell>
          <cell r="CS1759">
            <v>0</v>
          </cell>
          <cell r="CT1759">
            <v>0</v>
          </cell>
          <cell r="CU1759">
            <v>0</v>
          </cell>
          <cell r="CV1759">
            <v>0</v>
          </cell>
          <cell r="CW1759">
            <v>0</v>
          </cell>
          <cell r="CX1759" t="str">
            <v>http://ipmatika.ru/upload/iblock/0c1/TS-610T-TS-612T-TS-615T.jpg</v>
          </cell>
          <cell r="CY1759" t="str">
            <v>https://ipmatika.kz/products/akusticheskie-sistemy/TS-612T/</v>
          </cell>
          <cell r="CZ1759" t="str">
            <v/>
          </cell>
        </row>
        <row r="1760">
          <cell r="CJ1760" t="str">
            <v>TS-615</v>
          </cell>
          <cell r="CK1760">
            <v>468600</v>
          </cell>
          <cell r="CL1760">
            <v>347485.22970000003</v>
          </cell>
          <cell r="CM1760">
            <v>-25.846088412291934</v>
          </cell>
          <cell r="CN1760">
            <v>0</v>
          </cell>
          <cell r="CO1760">
            <v>0</v>
          </cell>
          <cell r="CP1760">
            <v>0</v>
          </cell>
          <cell r="CQ1760">
            <v>0</v>
          </cell>
          <cell r="CR1760">
            <v>0</v>
          </cell>
          <cell r="CS1760">
            <v>0</v>
          </cell>
          <cell r="CT1760">
            <v>0</v>
          </cell>
          <cell r="CU1760">
            <v>0</v>
          </cell>
          <cell r="CV1760">
            <v>0</v>
          </cell>
          <cell r="CW1760">
            <v>0</v>
          </cell>
          <cell r="CX1760" t="str">
            <v>http://ipmatika.ru/upload/iblock/dba/TS-608%20TS-610%20TS-612TS-615.jpg</v>
          </cell>
          <cell r="CY1760" t="str">
            <v>https://ipmatika.kz/products/akusticheskie-sistemy/TS-615/</v>
          </cell>
          <cell r="CZ1760" t="str">
            <v/>
          </cell>
        </row>
        <row r="1761">
          <cell r="CJ1761" t="str">
            <v>TS-615P</v>
          </cell>
          <cell r="CK1761">
            <v>718850</v>
          </cell>
          <cell r="CL1761">
            <v>577225.12049999996</v>
          </cell>
          <cell r="CM1761">
            <v>-19.701589970091121</v>
          </cell>
          <cell r="CN1761">
            <v>0</v>
          </cell>
          <cell r="CO1761">
            <v>0</v>
          </cell>
          <cell r="CP1761">
            <v>0</v>
          </cell>
          <cell r="CQ1761">
            <v>0</v>
          </cell>
          <cell r="CR1761">
            <v>0</v>
          </cell>
          <cell r="CS1761">
            <v>0</v>
          </cell>
          <cell r="CT1761">
            <v>0</v>
          </cell>
          <cell r="CU1761">
            <v>0</v>
          </cell>
          <cell r="CV1761">
            <v>0</v>
          </cell>
          <cell r="CW1761">
            <v>0</v>
          </cell>
          <cell r="CX1761" t="str">
            <v>http://ipmatika.ru/upload/iblock/ff9/TS-610P%20TS-612P%20TS-615P.jpg</v>
          </cell>
          <cell r="CY1761" t="str">
            <v>https://ipmatika.kz/products/akusticheskie-sistemy/TS-615P/</v>
          </cell>
          <cell r="CZ1761" t="str">
            <v/>
          </cell>
        </row>
        <row r="1762">
          <cell r="CJ1762" t="str">
            <v>TS-615S</v>
          </cell>
          <cell r="CK1762">
            <v>484550</v>
          </cell>
          <cell r="CL1762">
            <v>359067.80069999996</v>
          </cell>
          <cell r="CM1762">
            <v>-25.896646228459403</v>
          </cell>
          <cell r="CN1762">
            <v>0</v>
          </cell>
          <cell r="CO1762">
            <v>0</v>
          </cell>
          <cell r="CP1762">
            <v>0</v>
          </cell>
          <cell r="CQ1762">
            <v>0</v>
          </cell>
          <cell r="CR1762">
            <v>0</v>
          </cell>
          <cell r="CS1762">
            <v>0</v>
          </cell>
          <cell r="CT1762">
            <v>0</v>
          </cell>
          <cell r="CU1762">
            <v>0</v>
          </cell>
          <cell r="CV1762">
            <v>0</v>
          </cell>
          <cell r="CW1762">
            <v>0</v>
          </cell>
          <cell r="CX1762" t="str">
            <v>http://ipmatika.ru/upload/iblock/d50/TS-615S.jpg</v>
          </cell>
          <cell r="CY1762" t="str">
            <v>https://ipmatika.kz/products/akusticheskie-sistemy/TS-615S/</v>
          </cell>
          <cell r="CZ1762" t="str">
            <v/>
          </cell>
        </row>
        <row r="1763">
          <cell r="CJ1763" t="str">
            <v>TS-615T</v>
          </cell>
          <cell r="CK1763">
            <v>562100</v>
          </cell>
          <cell r="CL1763">
            <v>602301.79170000006</v>
          </cell>
          <cell r="CM1763">
            <v>7.1520711083437334</v>
          </cell>
          <cell r="CN1763">
            <v>0</v>
          </cell>
          <cell r="CO1763">
            <v>0</v>
          </cell>
          <cell r="CP1763">
            <v>0</v>
          </cell>
          <cell r="CQ1763">
            <v>0</v>
          </cell>
          <cell r="CR1763">
            <v>0</v>
          </cell>
          <cell r="CS1763">
            <v>0</v>
          </cell>
          <cell r="CT1763">
            <v>0</v>
          </cell>
          <cell r="CU1763">
            <v>0</v>
          </cell>
          <cell r="CV1763">
            <v>0</v>
          </cell>
          <cell r="CW1763">
            <v>0</v>
          </cell>
          <cell r="CX1763" t="str">
            <v>http://ipmatika.ru/upload/iblock/a94/TS-610T-TS-612T-TS-615T.jpg</v>
          </cell>
          <cell r="CY1763" t="str">
            <v>https://ipmatika.kz/products/akusticheskie-sistemy/TS-615T/</v>
          </cell>
          <cell r="CZ1763" t="str">
            <v/>
          </cell>
        </row>
        <row r="1764">
          <cell r="CJ1764" t="str">
            <v>TS-618S</v>
          </cell>
          <cell r="CK1764">
            <v>562100</v>
          </cell>
          <cell r="CL1764">
            <v>416980.6557</v>
          </cell>
          <cell r="CM1764">
            <v>-25.817353549190528</v>
          </cell>
          <cell r="CN1764">
            <v>0</v>
          </cell>
          <cell r="CO1764">
            <v>0</v>
          </cell>
          <cell r="CP1764">
            <v>0</v>
          </cell>
          <cell r="CQ1764">
            <v>0</v>
          </cell>
          <cell r="CR1764">
            <v>0</v>
          </cell>
          <cell r="CS1764">
            <v>0</v>
          </cell>
          <cell r="CT1764">
            <v>0</v>
          </cell>
          <cell r="CU1764">
            <v>0</v>
          </cell>
          <cell r="CV1764">
            <v>0</v>
          </cell>
          <cell r="CW1764">
            <v>0</v>
          </cell>
          <cell r="CX1764" t="str">
            <v>http://ipmatika.ru/upload/iblock/0af/TS-618S.jpg</v>
          </cell>
          <cell r="CY1764" t="str">
            <v>https://ipmatika.kz/products/akusticheskie-sistemy/TS-618S/</v>
          </cell>
          <cell r="CZ1764" t="str">
            <v/>
          </cell>
        </row>
        <row r="1765">
          <cell r="CJ1765" t="str">
            <v>TS-618SP</v>
          </cell>
          <cell r="CK1765">
            <v>1118150</v>
          </cell>
          <cell r="CL1765">
            <v>782650</v>
          </cell>
          <cell r="CM1765">
            <v>-30.004918839153959</v>
          </cell>
          <cell r="CN1765">
            <v>0</v>
          </cell>
          <cell r="CO1765">
            <v>0</v>
          </cell>
          <cell r="CP1765">
            <v>0</v>
          </cell>
          <cell r="CQ1765">
            <v>0</v>
          </cell>
          <cell r="CR1765">
            <v>0</v>
          </cell>
          <cell r="CS1765">
            <v>0</v>
          </cell>
          <cell r="CT1765">
            <v>0</v>
          </cell>
          <cell r="CU1765">
            <v>0</v>
          </cell>
          <cell r="CV1765">
            <v>0</v>
          </cell>
          <cell r="CW1765">
            <v>0</v>
          </cell>
          <cell r="CX1765" t="str">
            <v/>
          </cell>
          <cell r="CY1765" t="str">
            <v/>
          </cell>
          <cell r="CZ1765" t="str">
            <v>NEW. Под заказ</v>
          </cell>
        </row>
        <row r="1766">
          <cell r="CJ1766" t="str">
            <v>TS-628S</v>
          </cell>
          <cell r="CK1766">
            <v>1186900</v>
          </cell>
          <cell r="CL1766">
            <v>1389041.8521</v>
          </cell>
          <cell r="CM1766">
            <v>17.031076931502241</v>
          </cell>
          <cell r="CN1766">
            <v>0</v>
          </cell>
          <cell r="CO1766">
            <v>0</v>
          </cell>
          <cell r="CP1766">
            <v>0</v>
          </cell>
          <cell r="CQ1766">
            <v>0</v>
          </cell>
          <cell r="CR1766">
            <v>0</v>
          </cell>
          <cell r="CS1766">
            <v>0</v>
          </cell>
          <cell r="CT1766">
            <v>0</v>
          </cell>
          <cell r="CU1766">
            <v>0</v>
          </cell>
          <cell r="CV1766">
            <v>0</v>
          </cell>
          <cell r="CW1766">
            <v>0</v>
          </cell>
          <cell r="CX1766" t="str">
            <v>http://ipmatika.ru/upload/iblock/7a7/TS-628S.jpg</v>
          </cell>
          <cell r="CY1766" t="str">
            <v>https://ipmatika.kz/products/akusticheskie-sistemy/TS-628S/</v>
          </cell>
          <cell r="CZ1766" t="str">
            <v/>
          </cell>
        </row>
        <row r="1767">
          <cell r="CJ1767" t="str">
            <v>TS-803C</v>
          </cell>
          <cell r="CK1767">
            <v>297000</v>
          </cell>
          <cell r="CL1767">
            <v>230768.55270000003</v>
          </cell>
          <cell r="CM1767">
            <v>-22.300150606060598</v>
          </cell>
          <cell r="CN1767">
            <v>0</v>
          </cell>
          <cell r="CO1767">
            <v>0</v>
          </cell>
          <cell r="CP1767">
            <v>0</v>
          </cell>
          <cell r="CQ1767">
            <v>0</v>
          </cell>
          <cell r="CR1767">
            <v>0</v>
          </cell>
          <cell r="CS1767">
            <v>0</v>
          </cell>
          <cell r="CT1767">
            <v>0</v>
          </cell>
          <cell r="CU1767">
            <v>0</v>
          </cell>
          <cell r="CV1767">
            <v>0</v>
          </cell>
          <cell r="CW1767">
            <v>0</v>
          </cell>
          <cell r="CX1767" t="str">
            <v>http://ipmatika.ru/upload/iblock/979/TS-803C.jpg</v>
          </cell>
          <cell r="CY1767" t="str">
            <v>https://ipmatika.kz/products/akusticheskie-sistemy/TS-803C/</v>
          </cell>
          <cell r="CZ1767" t="str">
            <v/>
          </cell>
        </row>
        <row r="1768">
          <cell r="CJ1768" t="str">
            <v>TS-803H</v>
          </cell>
          <cell r="CK1768">
            <v>530750</v>
          </cell>
          <cell r="CL1768">
            <v>413416.78770000004</v>
          </cell>
          <cell r="CM1768">
            <v>-22.107058370230803</v>
          </cell>
          <cell r="CN1768">
            <v>0</v>
          </cell>
          <cell r="CO1768">
            <v>0</v>
          </cell>
          <cell r="CP1768">
            <v>0</v>
          </cell>
          <cell r="CQ1768">
            <v>0</v>
          </cell>
          <cell r="CR1768">
            <v>0</v>
          </cell>
          <cell r="CS1768">
            <v>0</v>
          </cell>
          <cell r="CT1768">
            <v>0</v>
          </cell>
          <cell r="CU1768">
            <v>0</v>
          </cell>
          <cell r="CV1768">
            <v>0</v>
          </cell>
          <cell r="CW1768">
            <v>0</v>
          </cell>
          <cell r="CX1768" t="str">
            <v>http://ipmatika.ru/upload/iblock/4cc/TS-803H.jpg</v>
          </cell>
          <cell r="CY1768" t="str">
            <v>https://ipmatika.kz/products/akusticheskie-sistemy/TS-803H/</v>
          </cell>
          <cell r="CZ1768" t="str">
            <v/>
          </cell>
        </row>
        <row r="1769">
          <cell r="CJ1769" t="str">
            <v>TS-818S</v>
          </cell>
          <cell r="CK1769">
            <v>579470</v>
          </cell>
          <cell r="CL1769">
            <v>451728.36869999999</v>
          </cell>
          <cell r="CM1769">
            <v>-22.044563359621733</v>
          </cell>
          <cell r="CN1769">
            <v>0</v>
          </cell>
          <cell r="CO1769">
            <v>0</v>
          </cell>
          <cell r="CP1769">
            <v>0</v>
          </cell>
          <cell r="CQ1769">
            <v>0</v>
          </cell>
          <cell r="CR1769">
            <v>0</v>
          </cell>
          <cell r="CS1769">
            <v>0</v>
          </cell>
          <cell r="CT1769">
            <v>0</v>
          </cell>
          <cell r="CU1769">
            <v>0</v>
          </cell>
          <cell r="CV1769">
            <v>0</v>
          </cell>
          <cell r="CW1769">
            <v>0</v>
          </cell>
          <cell r="CX1769" t="str">
            <v>http://ipmatika.ru/upload/iblock/be7/TS-818S.jpg</v>
          </cell>
          <cell r="CY1769" t="str">
            <v>https://ipmatika.kz/products/akusticheskie-sistemy/TS-818S/</v>
          </cell>
          <cell r="CZ1769" t="str">
            <v/>
          </cell>
        </row>
        <row r="1770">
          <cell r="CJ1770" t="str">
            <v>TS-828S</v>
          </cell>
          <cell r="CK1770">
            <v>1158390</v>
          </cell>
          <cell r="CL1770">
            <v>903456.73739999998</v>
          </cell>
          <cell r="CM1770">
            <v>-22.007550358687496</v>
          </cell>
          <cell r="CN1770">
            <v>0</v>
          </cell>
          <cell r="CO1770">
            <v>0</v>
          </cell>
          <cell r="CP1770">
            <v>0</v>
          </cell>
          <cell r="CQ1770">
            <v>0</v>
          </cell>
          <cell r="CR1770">
            <v>0</v>
          </cell>
          <cell r="CS1770">
            <v>0</v>
          </cell>
          <cell r="CT1770">
            <v>0</v>
          </cell>
          <cell r="CU1770">
            <v>0</v>
          </cell>
          <cell r="CV1770">
            <v>0</v>
          </cell>
          <cell r="CW1770">
            <v>0</v>
          </cell>
          <cell r="CX1770" t="str">
            <v>http://ipmatika.ru/upload/iblock/a28/TS-828S.jpg</v>
          </cell>
          <cell r="CY1770" t="str">
            <v>https://ipmatika.kz/products/akusticheskie-sistemy/TS-828S/</v>
          </cell>
          <cell r="CZ1770" t="str">
            <v/>
          </cell>
        </row>
        <row r="1771">
          <cell r="CJ1771" t="str">
            <v>Радиомикрофонные сиcтемы</v>
          </cell>
          <cell r="CK1771" t="str">
            <v/>
          </cell>
          <cell r="CL1771" t="str">
            <v/>
          </cell>
          <cell r="CM1771" t="str">
            <v/>
          </cell>
          <cell r="CN1771">
            <v>0</v>
          </cell>
          <cell r="CO1771">
            <v>0</v>
          </cell>
          <cell r="CP1771">
            <v>0</v>
          </cell>
          <cell r="CQ1771">
            <v>0</v>
          </cell>
          <cell r="CR1771">
            <v>0</v>
          </cell>
          <cell r="CS1771">
            <v>0</v>
          </cell>
          <cell r="CT1771">
            <v>0</v>
          </cell>
          <cell r="CU1771">
            <v>0</v>
          </cell>
          <cell r="CV1771">
            <v>0</v>
          </cell>
          <cell r="CW1771">
            <v>0</v>
          </cell>
          <cell r="CX1771" t="str">
            <v/>
          </cell>
          <cell r="CY1771" t="str">
            <v/>
          </cell>
          <cell r="CZ1771" t="str">
            <v/>
          </cell>
        </row>
        <row r="1772">
          <cell r="CJ1772" t="str">
            <v>T-521CF</v>
          </cell>
          <cell r="CK1772">
            <v>125400</v>
          </cell>
          <cell r="CL1772">
            <v>87450</v>
          </cell>
          <cell r="CM1772">
            <v>-30.263157894736835</v>
          </cell>
          <cell r="CN1772">
            <v>0</v>
          </cell>
          <cell r="CO1772">
            <v>0</v>
          </cell>
          <cell r="CP1772">
            <v>0</v>
          </cell>
          <cell r="CQ1772">
            <v>0</v>
          </cell>
          <cell r="CR1772">
            <v>0</v>
          </cell>
          <cell r="CS1772">
            <v>0</v>
          </cell>
          <cell r="CT1772">
            <v>0</v>
          </cell>
          <cell r="CU1772">
            <v>20</v>
          </cell>
          <cell r="CV1772">
            <v>5</v>
          </cell>
          <cell r="CW1772">
            <v>0</v>
          </cell>
          <cell r="CX1772" t="str">
            <v>http://ipmatika.ru/upload/iblock/88b/T-521CF_0.png</v>
          </cell>
          <cell r="CY1772" t="str">
            <v>https://ipmatika.kz/products/aksessuary-dlya-radio-mikrofonnykh-sistem/T-521CF/</v>
          </cell>
          <cell r="CZ1772" t="str">
            <v/>
          </cell>
        </row>
        <row r="1773">
          <cell r="CJ1773" t="str">
            <v>T-521UH</v>
          </cell>
          <cell r="CK1773">
            <v>392150</v>
          </cell>
          <cell r="CL1773">
            <v>275000</v>
          </cell>
          <cell r="CM1773">
            <v>-29.873772791023839</v>
          </cell>
          <cell r="CN1773">
            <v>0</v>
          </cell>
          <cell r="CO1773">
            <v>0</v>
          </cell>
          <cell r="CP1773">
            <v>0</v>
          </cell>
          <cell r="CQ1773">
            <v>0</v>
          </cell>
          <cell r="CR1773">
            <v>0</v>
          </cell>
          <cell r="CS1773">
            <v>0</v>
          </cell>
          <cell r="CT1773">
            <v>0</v>
          </cell>
          <cell r="CU1773">
            <v>9</v>
          </cell>
          <cell r="CV1773">
            <v>3</v>
          </cell>
          <cell r="CW1773">
            <v>0</v>
          </cell>
          <cell r="CX1773" t="str">
            <v>http://ipmatika.ru/upload/iblock/5bf/T-521UH_2.png</v>
          </cell>
          <cell r="CY1773" t="str">
            <v>https://ipmatika.kz/products/dvukhkanalnye-radio-mikrofonnye-sistemy/T-521UH/</v>
          </cell>
          <cell r="CZ1773" t="str">
            <v/>
          </cell>
        </row>
        <row r="1774">
          <cell r="CJ1774" t="str">
            <v>T-521UL</v>
          </cell>
          <cell r="CK1774">
            <v>392150</v>
          </cell>
          <cell r="CL1774">
            <v>275000</v>
          </cell>
          <cell r="CM1774">
            <v>-29.873772791023839</v>
          </cell>
          <cell r="CN1774">
            <v>0</v>
          </cell>
          <cell r="CO1774">
            <v>0</v>
          </cell>
          <cell r="CP1774">
            <v>0</v>
          </cell>
          <cell r="CQ1774">
            <v>0</v>
          </cell>
          <cell r="CR1774">
            <v>0</v>
          </cell>
          <cell r="CS1774">
            <v>0</v>
          </cell>
          <cell r="CT1774">
            <v>0</v>
          </cell>
          <cell r="CU1774">
            <v>5</v>
          </cell>
          <cell r="CV1774">
            <v>1</v>
          </cell>
          <cell r="CW1774">
            <v>0</v>
          </cell>
          <cell r="CX1774" t="str">
            <v>http://ipmatika.ru/upload/iblock/edd/T-521UL_2.png</v>
          </cell>
          <cell r="CY1774" t="str">
            <v>https://ipmatika.kz/products/dvukhkanalnye-radio-mikrofonnye-sistemy/T-521UL/</v>
          </cell>
          <cell r="CZ1774" t="str">
            <v/>
          </cell>
        </row>
        <row r="1775">
          <cell r="CJ1775" t="str">
            <v>T-521US</v>
          </cell>
          <cell r="CK1775">
            <v>445500</v>
          </cell>
          <cell r="CL1775">
            <v>311850</v>
          </cell>
          <cell r="CM1775">
            <v>-30</v>
          </cell>
          <cell r="CN1775">
            <v>0</v>
          </cell>
          <cell r="CO1775">
            <v>0</v>
          </cell>
          <cell r="CP1775">
            <v>0</v>
          </cell>
          <cell r="CQ1775">
            <v>0</v>
          </cell>
          <cell r="CR1775">
            <v>0</v>
          </cell>
          <cell r="CS1775">
            <v>0</v>
          </cell>
          <cell r="CT1775">
            <v>0</v>
          </cell>
          <cell r="CU1775">
            <v>6</v>
          </cell>
          <cell r="CV1775">
            <v>0</v>
          </cell>
          <cell r="CW1775">
            <v>0</v>
          </cell>
          <cell r="CX1775" t="str">
            <v>http://ipmatika.ru/upload/iblock/822/T-521US_2.png</v>
          </cell>
          <cell r="CY1775" t="str">
            <v>https://ipmatika.kz/products/dvukhkanalnye-radio-mikrofonnye-sistemy/T-521US/</v>
          </cell>
          <cell r="CZ1775" t="str">
            <v/>
          </cell>
        </row>
        <row r="1776">
          <cell r="CJ1776" t="str">
            <v>T-521UT</v>
          </cell>
          <cell r="CK1776">
            <v>392150</v>
          </cell>
          <cell r="CL1776">
            <v>275000</v>
          </cell>
          <cell r="CM1776">
            <v>-29.873772791023839</v>
          </cell>
          <cell r="CN1776">
            <v>0</v>
          </cell>
          <cell r="CO1776">
            <v>0</v>
          </cell>
          <cell r="CP1776">
            <v>0</v>
          </cell>
          <cell r="CQ1776">
            <v>0</v>
          </cell>
          <cell r="CR1776">
            <v>0</v>
          </cell>
          <cell r="CS1776">
            <v>0</v>
          </cell>
          <cell r="CT1776">
            <v>0</v>
          </cell>
          <cell r="CU1776">
            <v>4</v>
          </cell>
          <cell r="CV1776">
            <v>0</v>
          </cell>
          <cell r="CW1776">
            <v>0</v>
          </cell>
          <cell r="CX1776" t="str">
            <v>http://ipmatika.ru/upload/iblock/756/T-521UT_2.png</v>
          </cell>
          <cell r="CY1776" t="str">
            <v>https://ipmatika.kz/products/dvukhkanalnye-radio-mikrofonnye-sistemy/T-521UT/</v>
          </cell>
          <cell r="CZ1776" t="str">
            <v/>
          </cell>
        </row>
        <row r="1777">
          <cell r="CJ1777" t="str">
            <v>T-521UV</v>
          </cell>
          <cell r="CK1777">
            <v>441650</v>
          </cell>
          <cell r="CL1777">
            <v>309100</v>
          </cell>
          <cell r="CM1777">
            <v>-30.012453300124534</v>
          </cell>
          <cell r="CN1777">
            <v>0</v>
          </cell>
          <cell r="CO1777">
            <v>0</v>
          </cell>
          <cell r="CP1777">
            <v>0</v>
          </cell>
          <cell r="CQ1777">
            <v>0</v>
          </cell>
          <cell r="CR1777">
            <v>0</v>
          </cell>
          <cell r="CS1777">
            <v>0</v>
          </cell>
          <cell r="CT1777">
            <v>0</v>
          </cell>
          <cell r="CU1777">
            <v>0</v>
          </cell>
          <cell r="CV1777">
            <v>0</v>
          </cell>
          <cell r="CW1777">
            <v>0</v>
          </cell>
          <cell r="CX1777" t="str">
            <v>http://ipmatika.ru/upload/iblock/5e2/T-521UV_2.png</v>
          </cell>
          <cell r="CY1777" t="str">
            <v>https://ipmatika.kz/products/dvukhkanalnye-radio-mikrofonnye-sistemy/T-521UV/</v>
          </cell>
          <cell r="CZ1777" t="str">
            <v/>
          </cell>
        </row>
        <row r="1778">
          <cell r="CJ1778" t="str">
            <v>T-521UW</v>
          </cell>
          <cell r="CK1778">
            <v>441650</v>
          </cell>
          <cell r="CL1778">
            <v>309100</v>
          </cell>
          <cell r="CM1778">
            <v>-30.012453300124534</v>
          </cell>
          <cell r="CN1778">
            <v>0</v>
          </cell>
          <cell r="CO1778">
            <v>0</v>
          </cell>
          <cell r="CP1778">
            <v>0</v>
          </cell>
          <cell r="CQ1778">
            <v>0</v>
          </cell>
          <cell r="CR1778">
            <v>0</v>
          </cell>
          <cell r="CS1778">
            <v>0</v>
          </cell>
          <cell r="CT1778">
            <v>0</v>
          </cell>
          <cell r="CU1778">
            <v>9</v>
          </cell>
          <cell r="CV1778">
            <v>0</v>
          </cell>
          <cell r="CW1778">
            <v>0</v>
          </cell>
          <cell r="CX1778" t="str">
            <v>http://ipmatika.ru/upload/iblock/0b3/T-521UW_2.png</v>
          </cell>
          <cell r="CY1778" t="str">
            <v>https://ipmatika.kz/products/dvukhkanalnye-radio-mikrofonnye-sistemy/T-521UW/</v>
          </cell>
          <cell r="CZ1778" t="str">
            <v/>
          </cell>
        </row>
        <row r="1779">
          <cell r="CJ1779" t="str">
            <v>T-522A</v>
          </cell>
          <cell r="CK1779">
            <v>223300</v>
          </cell>
          <cell r="CL1779">
            <v>156200</v>
          </cell>
          <cell r="CM1779">
            <v>-30.049261083743843</v>
          </cell>
          <cell r="CN1779">
            <v>0</v>
          </cell>
          <cell r="CO1779">
            <v>0</v>
          </cell>
          <cell r="CP1779">
            <v>0</v>
          </cell>
          <cell r="CQ1779">
            <v>0</v>
          </cell>
          <cell r="CR1779">
            <v>0</v>
          </cell>
          <cell r="CS1779">
            <v>0</v>
          </cell>
          <cell r="CT1779">
            <v>0</v>
          </cell>
          <cell r="CU1779">
            <v>4</v>
          </cell>
          <cell r="CV1779">
            <v>0</v>
          </cell>
          <cell r="CW1779">
            <v>0</v>
          </cell>
          <cell r="CX1779" t="str">
            <v>http://ipmatika.ru/upload/iblock/7bf/T-522A-1.jpg</v>
          </cell>
          <cell r="CY1779" t="str">
            <v>https://ipmatika.kz/products/aksessuary-dlya-radio-mikrofonnykh-sistem/T-522A/</v>
          </cell>
          <cell r="CZ1779" t="str">
            <v/>
          </cell>
        </row>
        <row r="1780">
          <cell r="CJ1780" t="str">
            <v>T-522B</v>
          </cell>
          <cell r="CK1780">
            <v>190850</v>
          </cell>
          <cell r="CL1780">
            <v>133650</v>
          </cell>
          <cell r="CM1780">
            <v>-29.971181556195972</v>
          </cell>
          <cell r="CN1780">
            <v>0</v>
          </cell>
          <cell r="CO1780">
            <v>0</v>
          </cell>
          <cell r="CP1780">
            <v>0</v>
          </cell>
          <cell r="CQ1780">
            <v>0</v>
          </cell>
          <cell r="CR1780">
            <v>0</v>
          </cell>
          <cell r="CS1780">
            <v>0</v>
          </cell>
          <cell r="CT1780">
            <v>0</v>
          </cell>
          <cell r="CU1780">
            <v>5</v>
          </cell>
          <cell r="CV1780">
            <v>0</v>
          </cell>
          <cell r="CW1780">
            <v>0</v>
          </cell>
          <cell r="CX1780" t="str">
            <v>http://ipmatika.ru/upload/iblock/e4d/T-522B.jpg</v>
          </cell>
          <cell r="CY1780" t="str">
            <v>https://ipmatika.kz/products/aksessuary-dlya-radio-mikrofonnykh-sistem/T-522B/</v>
          </cell>
          <cell r="CZ1780" t="str">
            <v/>
          </cell>
        </row>
        <row r="1781">
          <cell r="CJ1781" t="str">
            <v>T-522FD</v>
          </cell>
          <cell r="CK1781">
            <v>51150</v>
          </cell>
          <cell r="CL1781">
            <v>35750</v>
          </cell>
          <cell r="CM1781">
            <v>-30.107526881720432</v>
          </cell>
          <cell r="CN1781">
            <v>0</v>
          </cell>
          <cell r="CO1781">
            <v>0</v>
          </cell>
          <cell r="CP1781">
            <v>0</v>
          </cell>
          <cell r="CQ1781">
            <v>0</v>
          </cell>
          <cell r="CR1781">
            <v>0</v>
          </cell>
          <cell r="CS1781">
            <v>0</v>
          </cell>
          <cell r="CT1781">
            <v>0</v>
          </cell>
          <cell r="CU1781">
            <v>8</v>
          </cell>
          <cell r="CV1781">
            <v>0</v>
          </cell>
          <cell r="CW1781">
            <v>0</v>
          </cell>
          <cell r="CX1781" t="str">
            <v>http://ipmatika.ru/upload/iblock/711/T-522FD_%D0%BD%D0%BE%D0%B2.jpg</v>
          </cell>
          <cell r="CY1781" t="str">
            <v>https://ipmatika.kz/products/aksessuary-dlya-radio-mikrofonnykh-sistem/T-522FD/</v>
          </cell>
          <cell r="CZ1781" t="str">
            <v/>
          </cell>
        </row>
        <row r="1782">
          <cell r="CJ1782" t="str">
            <v>T-522S</v>
          </cell>
          <cell r="CK1782">
            <v>233750</v>
          </cell>
          <cell r="CL1782">
            <v>163350</v>
          </cell>
          <cell r="CM1782">
            <v>-30.117647058823536</v>
          </cell>
          <cell r="CN1782">
            <v>0</v>
          </cell>
          <cell r="CO1782">
            <v>0</v>
          </cell>
          <cell r="CP1782">
            <v>0</v>
          </cell>
          <cell r="CQ1782">
            <v>0</v>
          </cell>
          <cell r="CR1782">
            <v>0</v>
          </cell>
          <cell r="CS1782">
            <v>0</v>
          </cell>
          <cell r="CT1782">
            <v>0</v>
          </cell>
          <cell r="CU1782">
            <v>5</v>
          </cell>
          <cell r="CV1782">
            <v>0</v>
          </cell>
          <cell r="CW1782">
            <v>0</v>
          </cell>
          <cell r="CX1782" t="str">
            <v>http://ipmatika.ru/upload/iblock/38c/T-522S.jpg</v>
          </cell>
          <cell r="CY1782" t="str">
            <v>https://ipmatika.kz/products/aksessuary-dlya-radio-mikrofonnykh-sistem/T-522S/</v>
          </cell>
          <cell r="CZ1782" t="str">
            <v/>
          </cell>
        </row>
        <row r="1783">
          <cell r="CJ1783" t="str">
            <v>T-530A</v>
          </cell>
          <cell r="CK1783">
            <v>255750</v>
          </cell>
          <cell r="CL1783">
            <v>179300</v>
          </cell>
          <cell r="CM1783">
            <v>-29.892473118279568</v>
          </cell>
          <cell r="CN1783">
            <v>0</v>
          </cell>
          <cell r="CO1783">
            <v>0</v>
          </cell>
          <cell r="CP1783">
            <v>0</v>
          </cell>
          <cell r="CQ1783">
            <v>0</v>
          </cell>
          <cell r="CR1783">
            <v>0</v>
          </cell>
          <cell r="CS1783">
            <v>0</v>
          </cell>
          <cell r="CT1783">
            <v>0</v>
          </cell>
          <cell r="CU1783">
            <v>7</v>
          </cell>
          <cell r="CV1783">
            <v>0</v>
          </cell>
          <cell r="CW1783">
            <v>0</v>
          </cell>
          <cell r="CX1783" t="str">
            <v>http://ipmatika.ru/upload/iblock/4c4/T-530A_2.png</v>
          </cell>
          <cell r="CY1783" t="str">
            <v>https://ipmatika.kz/products/odnokanalnye-radio-mikrofonnye-sistemy/T-530A/</v>
          </cell>
          <cell r="CZ1783" t="str">
            <v/>
          </cell>
        </row>
        <row r="1784">
          <cell r="CJ1784" t="str">
            <v>T-530B</v>
          </cell>
          <cell r="CK1784">
            <v>255750</v>
          </cell>
          <cell r="CL1784">
            <v>179300</v>
          </cell>
          <cell r="CM1784">
            <v>-29.892473118279568</v>
          </cell>
          <cell r="CN1784">
            <v>0</v>
          </cell>
          <cell r="CO1784">
            <v>0</v>
          </cell>
          <cell r="CP1784">
            <v>0</v>
          </cell>
          <cell r="CQ1784">
            <v>0</v>
          </cell>
          <cell r="CR1784">
            <v>0</v>
          </cell>
          <cell r="CS1784">
            <v>0</v>
          </cell>
          <cell r="CT1784">
            <v>0</v>
          </cell>
          <cell r="CU1784">
            <v>6</v>
          </cell>
          <cell r="CV1784">
            <v>1</v>
          </cell>
          <cell r="CW1784">
            <v>0</v>
          </cell>
          <cell r="CX1784" t="str">
            <v>http://ipmatika.ru/upload/iblock/47e/T-530B_2.png</v>
          </cell>
          <cell r="CY1784" t="str">
            <v>https://ipmatika.kz/products/odnokanalnye-radio-mikrofonnye-sistemy/T-530B/</v>
          </cell>
          <cell r="CZ1784" t="str">
            <v/>
          </cell>
        </row>
        <row r="1785">
          <cell r="CJ1785" t="str">
            <v>T-530C</v>
          </cell>
          <cell r="CK1785">
            <v>255750</v>
          </cell>
          <cell r="CL1785">
            <v>179300</v>
          </cell>
          <cell r="CM1785">
            <v>-29.892473118279568</v>
          </cell>
          <cell r="CN1785">
            <v>0</v>
          </cell>
          <cell r="CO1785">
            <v>0</v>
          </cell>
          <cell r="CP1785">
            <v>0</v>
          </cell>
          <cell r="CQ1785">
            <v>0</v>
          </cell>
          <cell r="CR1785">
            <v>0</v>
          </cell>
          <cell r="CS1785">
            <v>0</v>
          </cell>
          <cell r="CT1785">
            <v>0</v>
          </cell>
          <cell r="CU1785">
            <v>15</v>
          </cell>
          <cell r="CV1785">
            <v>0</v>
          </cell>
          <cell r="CW1785">
            <v>0</v>
          </cell>
          <cell r="CX1785" t="str">
            <v>http://ipmatika.ru/upload/iblock/8bb/T-530C_2.png</v>
          </cell>
          <cell r="CY1785" t="str">
            <v>https://ipmatika.kz/products/odnokanalnye-radio-mikrofonnye-sistemy/T-530C/</v>
          </cell>
          <cell r="CZ1785" t="str">
            <v/>
          </cell>
        </row>
        <row r="1786">
          <cell r="CJ1786" t="str">
            <v>Серверы управления и терминалы безбумажной конференц-системы</v>
          </cell>
          <cell r="CK1786" t="str">
            <v/>
          </cell>
          <cell r="CL1786" t="str">
            <v/>
          </cell>
          <cell r="CM1786" t="str">
            <v/>
          </cell>
          <cell r="CN1786">
            <v>0</v>
          </cell>
          <cell r="CO1786">
            <v>0</v>
          </cell>
          <cell r="CP1786">
            <v>0</v>
          </cell>
          <cell r="CQ1786">
            <v>0</v>
          </cell>
          <cell r="CR1786">
            <v>0</v>
          </cell>
          <cell r="CS1786">
            <v>0</v>
          </cell>
          <cell r="CT1786">
            <v>0</v>
          </cell>
          <cell r="CU1786">
            <v>0</v>
          </cell>
          <cell r="CV1786">
            <v>0</v>
          </cell>
          <cell r="CW1786">
            <v>0</v>
          </cell>
          <cell r="CX1786" t="str">
            <v/>
          </cell>
          <cell r="CY1786" t="str">
            <v/>
          </cell>
          <cell r="CZ1786" t="str">
            <v/>
          </cell>
        </row>
        <row r="1787">
          <cell r="CJ1787" t="str">
            <v>TS-8300 COS</v>
          </cell>
          <cell r="CK1787">
            <v>5049000</v>
          </cell>
          <cell r="CL1787">
            <v>3029400</v>
          </cell>
          <cell r="CM1787">
            <v>-40</v>
          </cell>
          <cell r="CN1787">
            <v>0</v>
          </cell>
          <cell r="CO1787">
            <v>0</v>
          </cell>
          <cell r="CP1787">
            <v>0</v>
          </cell>
          <cell r="CQ1787">
            <v>0</v>
          </cell>
          <cell r="CR1787">
            <v>0</v>
          </cell>
          <cell r="CS1787">
            <v>0</v>
          </cell>
          <cell r="CT1787">
            <v>0</v>
          </cell>
          <cell r="CU1787">
            <v>0</v>
          </cell>
          <cell r="CV1787">
            <v>0</v>
          </cell>
          <cell r="CW1787">
            <v>0</v>
          </cell>
          <cell r="CX1787" t="str">
            <v/>
          </cell>
          <cell r="CY1787" t="str">
            <v>https://ipmatika.kz/products/servery-upravleniya-bezbumazhnoy-konferents-sistemy/TS-8300%20WS/</v>
          </cell>
          <cell r="CZ1787" t="str">
            <v/>
          </cell>
        </row>
        <row r="1788">
          <cell r="CJ1788" t="str">
            <v>TS-8304B1</v>
          </cell>
          <cell r="CK1788">
            <v>1476750</v>
          </cell>
          <cell r="CL1788">
            <v>1047793.3914</v>
          </cell>
          <cell r="CM1788">
            <v>-29.047341025901474</v>
          </cell>
          <cell r="CN1788">
            <v>2</v>
          </cell>
          <cell r="CO1788">
            <v>0</v>
          </cell>
          <cell r="CP1788">
            <v>0</v>
          </cell>
          <cell r="CQ1788">
            <v>0</v>
          </cell>
          <cell r="CR1788">
            <v>0</v>
          </cell>
          <cell r="CS1788">
            <v>0</v>
          </cell>
          <cell r="CT1788">
            <v>0</v>
          </cell>
          <cell r="CU1788">
            <v>0</v>
          </cell>
          <cell r="CV1788">
            <v>0</v>
          </cell>
          <cell r="CW1788">
            <v>0</v>
          </cell>
          <cell r="CX1788" t="str">
            <v>http://ipmatika.ru/upload/iblock/192/TS-8304%20B1_foto.png</v>
          </cell>
          <cell r="CY1788" t="str">
            <v>https://ipmatika.kz/products/terminaly-bezbumazhnoy-konferents-sistemy/TS-8304B1/</v>
          </cell>
          <cell r="CZ1788" t="str">
            <v/>
          </cell>
        </row>
        <row r="1789">
          <cell r="CJ1789" t="str">
            <v>TS-8304B2</v>
          </cell>
          <cell r="CK1789">
            <v>1571350</v>
          </cell>
          <cell r="CL1789">
            <v>1070067.5663999999</v>
          </cell>
          <cell r="CM1789">
            <v>-31.901386298405839</v>
          </cell>
          <cell r="CN1789">
            <v>0</v>
          </cell>
          <cell r="CO1789">
            <v>0</v>
          </cell>
          <cell r="CP1789">
            <v>0</v>
          </cell>
          <cell r="CQ1789">
            <v>0</v>
          </cell>
          <cell r="CR1789">
            <v>0</v>
          </cell>
          <cell r="CS1789">
            <v>0</v>
          </cell>
          <cell r="CT1789">
            <v>0</v>
          </cell>
          <cell r="CU1789">
            <v>1</v>
          </cell>
          <cell r="CV1789">
            <v>0</v>
          </cell>
          <cell r="CW1789">
            <v>0</v>
          </cell>
          <cell r="CX1789" t="str">
            <v>http://ipmatika.ru/upload/iblock/676/TS-8304%20B1_foto.png</v>
          </cell>
          <cell r="CY1789" t="str">
            <v>https://ipmatika.kz/products/terminaly-bezbumazhnoy-konferents-sistemy/TS-8304B2/</v>
          </cell>
          <cell r="CZ1789" t="str">
            <v/>
          </cell>
        </row>
        <row r="1790">
          <cell r="CJ1790" t="str">
            <v>TS-8308 COS</v>
          </cell>
          <cell r="CK1790">
            <v>3614050</v>
          </cell>
          <cell r="CL1790">
            <v>2168100</v>
          </cell>
          <cell r="CM1790">
            <v>-40.009131030284586</v>
          </cell>
          <cell r="CN1790">
            <v>0</v>
          </cell>
          <cell r="CO1790">
            <v>0</v>
          </cell>
          <cell r="CP1790">
            <v>0</v>
          </cell>
          <cell r="CQ1790">
            <v>0</v>
          </cell>
          <cell r="CR1790">
            <v>0</v>
          </cell>
          <cell r="CS1790">
            <v>0</v>
          </cell>
          <cell r="CT1790">
            <v>0</v>
          </cell>
          <cell r="CU1790">
            <v>0</v>
          </cell>
          <cell r="CV1790">
            <v>0</v>
          </cell>
          <cell r="CW1790">
            <v>0</v>
          </cell>
          <cell r="CX1790" t="str">
            <v/>
          </cell>
          <cell r="CY1790" t="str">
            <v>https://ipmatika.kz/products/servery-upravleniya-bezbumazhnoy-konferents-sistemy/TS-8308/</v>
          </cell>
          <cell r="CZ1790" t="str">
            <v/>
          </cell>
        </row>
        <row r="1791">
          <cell r="CJ1791" t="str">
            <v>Система синхронного перевода серии TS-0370</v>
          </cell>
          <cell r="CK1791" t="str">
            <v/>
          </cell>
          <cell r="CL1791" t="str">
            <v/>
          </cell>
          <cell r="CM1791" t="str">
            <v/>
          </cell>
          <cell r="CN1791">
            <v>0</v>
          </cell>
          <cell r="CO1791">
            <v>0</v>
          </cell>
          <cell r="CP1791">
            <v>0</v>
          </cell>
          <cell r="CQ1791">
            <v>0</v>
          </cell>
          <cell r="CR1791">
            <v>0</v>
          </cell>
          <cell r="CS1791">
            <v>0</v>
          </cell>
          <cell r="CT1791">
            <v>0</v>
          </cell>
          <cell r="CU1791">
            <v>0</v>
          </cell>
          <cell r="CV1791">
            <v>0</v>
          </cell>
          <cell r="CW1791">
            <v>0</v>
          </cell>
          <cell r="CX1791" t="str">
            <v/>
          </cell>
          <cell r="CY1791" t="str">
            <v/>
          </cell>
          <cell r="CZ1791" t="str">
            <v/>
          </cell>
        </row>
        <row r="1792">
          <cell r="CJ1792" t="str">
            <v>TS-01F</v>
          </cell>
          <cell r="CK1792">
            <v>201730</v>
          </cell>
          <cell r="CL1792">
            <v>131285</v>
          </cell>
          <cell r="CM1792">
            <v>-34.920438209487926</v>
          </cell>
          <cell r="CN1792">
            <v>0</v>
          </cell>
          <cell r="CO1792">
            <v>0</v>
          </cell>
          <cell r="CP1792">
            <v>0</v>
          </cell>
          <cell r="CQ1792">
            <v>0</v>
          </cell>
          <cell r="CR1792">
            <v>0</v>
          </cell>
          <cell r="CS1792">
            <v>0</v>
          </cell>
          <cell r="CT1792">
            <v>0</v>
          </cell>
          <cell r="CU1792">
            <v>0</v>
          </cell>
          <cell r="CV1792">
            <v>0</v>
          </cell>
          <cell r="CW1792">
            <v>0</v>
          </cell>
          <cell r="CX1792" t="str">
            <v>http://ipmatika.ru/upload/iblock/cff/TS-01F_1.jpg</v>
          </cell>
          <cell r="CY1792" t="str">
            <v>https://ipmatika.kz/products/sistema-sinkhronnogo-perevoda-serii-ts-067/TS-01F/</v>
          </cell>
          <cell r="CZ1792" t="str">
            <v>Под заказ</v>
          </cell>
        </row>
        <row r="1793">
          <cell r="CJ1793" t="str">
            <v>TS-0370H-16</v>
          </cell>
          <cell r="CK1793">
            <v>1053250</v>
          </cell>
          <cell r="CL1793">
            <v>631950</v>
          </cell>
          <cell r="CM1793">
            <v>-40</v>
          </cell>
          <cell r="CN1793">
            <v>0</v>
          </cell>
          <cell r="CO1793">
            <v>0</v>
          </cell>
          <cell r="CP1793">
            <v>0</v>
          </cell>
          <cell r="CQ1793">
            <v>0</v>
          </cell>
          <cell r="CR1793">
            <v>0</v>
          </cell>
          <cell r="CS1793">
            <v>0</v>
          </cell>
          <cell r="CT1793">
            <v>0</v>
          </cell>
          <cell r="CU1793">
            <v>0</v>
          </cell>
          <cell r="CV1793">
            <v>0</v>
          </cell>
          <cell r="CW1793">
            <v>0</v>
          </cell>
          <cell r="CX1793" t="str">
            <v>http://ipmatika.ru/upload/iblock/845/wxl4uf14149yenb1cur1er7oefyl1zb5/TS-0370H-16.png</v>
          </cell>
          <cell r="CY1793" t="str">
            <v>https://ipmatika.kz/products/sistema-sinkhronnogo-perevoda-itc-serii-ts-0370/TS-0370H-16/</v>
          </cell>
          <cell r="CZ1793" t="str">
            <v>Под заказ</v>
          </cell>
        </row>
        <row r="1794">
          <cell r="CJ1794" t="str">
            <v>TS-0370H-8</v>
          </cell>
          <cell r="CK1794">
            <v>933350</v>
          </cell>
          <cell r="CL1794">
            <v>559900</v>
          </cell>
          <cell r="CM1794">
            <v>-40.011785503830289</v>
          </cell>
          <cell r="CN1794">
            <v>0</v>
          </cell>
          <cell r="CO1794">
            <v>0</v>
          </cell>
          <cell r="CP1794">
            <v>0</v>
          </cell>
          <cell r="CQ1794">
            <v>0</v>
          </cell>
          <cell r="CR1794">
            <v>0</v>
          </cell>
          <cell r="CS1794">
            <v>0</v>
          </cell>
          <cell r="CT1794">
            <v>0</v>
          </cell>
          <cell r="CU1794">
            <v>0</v>
          </cell>
          <cell r="CV1794">
            <v>0</v>
          </cell>
          <cell r="CW1794">
            <v>0</v>
          </cell>
          <cell r="CX1794" t="str">
            <v>http://ipmatika.ru/upload/iblock/daa/y95nod3o00g0nfpgbuj74qqzsngh3olt/TS-0370H-8.png</v>
          </cell>
          <cell r="CY1794" t="str">
            <v>https://ipmatika.kz/products/sistema-sinkhronnogo-perevoda-itc-serii-ts-0370/TS-0370H-8/</v>
          </cell>
          <cell r="CZ1794" t="str">
            <v>Под заказ</v>
          </cell>
        </row>
        <row r="1795">
          <cell r="CJ1795" t="str">
            <v>TS-0370HC</v>
          </cell>
          <cell r="CK1795">
            <v>861850</v>
          </cell>
          <cell r="CL1795">
            <v>517000</v>
          </cell>
          <cell r="CM1795">
            <v>-40.012763241863432</v>
          </cell>
          <cell r="CN1795">
            <v>0</v>
          </cell>
          <cell r="CO1795">
            <v>0</v>
          </cell>
          <cell r="CP1795">
            <v>0</v>
          </cell>
          <cell r="CQ1795">
            <v>0</v>
          </cell>
          <cell r="CR1795">
            <v>0</v>
          </cell>
          <cell r="CS1795">
            <v>0</v>
          </cell>
          <cell r="CT1795">
            <v>0</v>
          </cell>
          <cell r="CU1795">
            <v>0</v>
          </cell>
          <cell r="CV1795">
            <v>0</v>
          </cell>
          <cell r="CW1795">
            <v>0</v>
          </cell>
          <cell r="CX1795" t="str">
            <v>http://ipmatika.ru/upload/iblock/1f2/kufslg7p4dolo062o6s54ye3ya2chwkj/TS-0370HC.png</v>
          </cell>
          <cell r="CY1795" t="str">
            <v>https://ipmatika.kz/products/sistema-sinkhronnogo-perevoda-itc-serii-ts-0370/TS-0370HC/</v>
          </cell>
          <cell r="CZ1795" t="str">
            <v>Под заказ</v>
          </cell>
        </row>
        <row r="1796">
          <cell r="CJ1796" t="str">
            <v>TS-0370HD</v>
          </cell>
          <cell r="CK1796">
            <v>229900</v>
          </cell>
          <cell r="CL1796">
            <v>138050</v>
          </cell>
          <cell r="CM1796">
            <v>-39.952153110047846</v>
          </cell>
          <cell r="CN1796">
            <v>0</v>
          </cell>
          <cell r="CO1796">
            <v>0</v>
          </cell>
          <cell r="CP1796">
            <v>0</v>
          </cell>
          <cell r="CQ1796">
            <v>0</v>
          </cell>
          <cell r="CR1796">
            <v>0</v>
          </cell>
          <cell r="CS1796">
            <v>0</v>
          </cell>
          <cell r="CT1796">
            <v>0</v>
          </cell>
          <cell r="CU1796">
            <v>0</v>
          </cell>
          <cell r="CV1796">
            <v>4</v>
          </cell>
          <cell r="CW1796">
            <v>0</v>
          </cell>
          <cell r="CX1796" t="str">
            <v>http://ipmatika.ru/upload/iblock/378/qqezwzy37k1r8ul5l6n7mqmxdor4g9wa/TS-0370HD.png</v>
          </cell>
          <cell r="CY1796" t="str">
            <v>https://ipmatika.kz/products/sistema-sinkhronnogo-perevoda-itc-serii-ts-0370/TS-0370HD/</v>
          </cell>
          <cell r="CZ1796" t="str">
            <v>Под заказ</v>
          </cell>
        </row>
        <row r="1797">
          <cell r="CJ1797" t="str">
            <v>TS-0370HS</v>
          </cell>
          <cell r="CK1797">
            <v>957550</v>
          </cell>
          <cell r="CL1797">
            <v>574200</v>
          </cell>
          <cell r="CM1797">
            <v>-40.034462952326251</v>
          </cell>
          <cell r="CN1797">
            <v>0</v>
          </cell>
          <cell r="CO1797">
            <v>0</v>
          </cell>
          <cell r="CP1797">
            <v>0</v>
          </cell>
          <cell r="CQ1797">
            <v>0</v>
          </cell>
          <cell r="CR1797">
            <v>0</v>
          </cell>
          <cell r="CS1797">
            <v>0</v>
          </cell>
          <cell r="CT1797">
            <v>0</v>
          </cell>
          <cell r="CU1797">
            <v>0</v>
          </cell>
          <cell r="CV1797">
            <v>0</v>
          </cell>
          <cell r="CW1797">
            <v>0</v>
          </cell>
          <cell r="CX1797" t="str">
            <v>http://ipmatika.ru/upload/iblock/500/ev5svncac35o9ge7g8gctgmjodkece3f/TS-0370HS.png</v>
          </cell>
          <cell r="CY1797" t="str">
            <v>https://ipmatika.kz/products/sistema-sinkhronnogo-perevoda-itc-serii-ts-0370/TS-0370HS/</v>
          </cell>
          <cell r="CZ1797" t="str">
            <v>Под заказ</v>
          </cell>
        </row>
        <row r="1798">
          <cell r="CJ1798" t="str">
            <v>TS-0370HY</v>
          </cell>
          <cell r="CK1798">
            <v>861850</v>
          </cell>
          <cell r="CL1798">
            <v>517000</v>
          </cell>
          <cell r="CM1798">
            <v>-40.012763241863432</v>
          </cell>
          <cell r="CN1798">
            <v>0</v>
          </cell>
          <cell r="CO1798">
            <v>0</v>
          </cell>
          <cell r="CP1798">
            <v>0</v>
          </cell>
          <cell r="CQ1798">
            <v>0</v>
          </cell>
          <cell r="CR1798">
            <v>0</v>
          </cell>
          <cell r="CS1798">
            <v>0</v>
          </cell>
          <cell r="CT1798">
            <v>0</v>
          </cell>
          <cell r="CU1798">
            <v>0</v>
          </cell>
          <cell r="CV1798">
            <v>0</v>
          </cell>
          <cell r="CW1798">
            <v>0</v>
          </cell>
          <cell r="CX1798" t="str">
            <v>http://ipmatika.ru/upload/iblock/98e/TS-0370HY.png</v>
          </cell>
          <cell r="CY1798" t="str">
            <v>https://ipmatika.kz/products/sistema-sinkhronnogo-perevoda-itc-serii-ts-0370/TS-0370HY/</v>
          </cell>
          <cell r="CZ1798" t="str">
            <v>Под заказ</v>
          </cell>
        </row>
        <row r="1799">
          <cell r="CJ1799" t="str">
            <v>TS-930</v>
          </cell>
          <cell r="CK1799">
            <v>51970</v>
          </cell>
          <cell r="CL1799">
            <v>33880</v>
          </cell>
          <cell r="CM1799">
            <v>-34.808543390417555</v>
          </cell>
          <cell r="CN1799">
            <v>0</v>
          </cell>
          <cell r="CO1799">
            <v>0</v>
          </cell>
          <cell r="CP1799">
            <v>0</v>
          </cell>
          <cell r="CQ1799">
            <v>0</v>
          </cell>
          <cell r="CR1799">
            <v>0</v>
          </cell>
          <cell r="CS1799">
            <v>0</v>
          </cell>
          <cell r="CT1799">
            <v>0</v>
          </cell>
          <cell r="CU1799">
            <v>0</v>
          </cell>
          <cell r="CV1799">
            <v>0</v>
          </cell>
          <cell r="CW1799">
            <v>0</v>
          </cell>
          <cell r="CX1799" t="str">
            <v>http://ipmatika.ru/upload/iblock/06c/a4qp7jda8135mtqmauk8cj4oiyi965t9/TS-930_03.png</v>
          </cell>
          <cell r="CY1799" t="str">
            <v>https://ipmatika.kz/products/sistema-sinkhronnogo-perevoda-serii-ts-067/TS-930/</v>
          </cell>
          <cell r="CZ1799" t="str">
            <v>Под заказ</v>
          </cell>
        </row>
        <row r="1800">
          <cell r="CJ1800" t="str">
            <v>Усилители,процессоры, микшеры</v>
          </cell>
          <cell r="CK1800" t="str">
            <v/>
          </cell>
          <cell r="CL1800" t="str">
            <v/>
          </cell>
          <cell r="CM1800" t="str">
            <v/>
          </cell>
          <cell r="CN1800">
            <v>0</v>
          </cell>
          <cell r="CO1800">
            <v>0</v>
          </cell>
          <cell r="CP1800">
            <v>0</v>
          </cell>
          <cell r="CQ1800">
            <v>0</v>
          </cell>
          <cell r="CR1800">
            <v>0</v>
          </cell>
          <cell r="CS1800">
            <v>0</v>
          </cell>
          <cell r="CT1800">
            <v>0</v>
          </cell>
          <cell r="CU1800">
            <v>0</v>
          </cell>
          <cell r="CV1800">
            <v>0</v>
          </cell>
          <cell r="CW1800">
            <v>0</v>
          </cell>
          <cell r="CX1800" t="str">
            <v/>
          </cell>
          <cell r="CY1800" t="str">
            <v/>
          </cell>
          <cell r="CZ1800" t="str">
            <v/>
          </cell>
        </row>
        <row r="1801">
          <cell r="CJ1801" t="str">
            <v>T-6412P</v>
          </cell>
          <cell r="CK1801">
            <v>487300</v>
          </cell>
          <cell r="CL1801">
            <v>356386.80000000005</v>
          </cell>
          <cell r="CM1801">
            <v>-26.865011286681707</v>
          </cell>
          <cell r="CN1801">
            <v>0</v>
          </cell>
          <cell r="CO1801">
            <v>0</v>
          </cell>
          <cell r="CP1801">
            <v>0</v>
          </cell>
          <cell r="CQ1801">
            <v>0</v>
          </cell>
          <cell r="CR1801">
            <v>0</v>
          </cell>
          <cell r="CS1801">
            <v>0</v>
          </cell>
          <cell r="CT1801">
            <v>0</v>
          </cell>
          <cell r="CU1801">
            <v>3</v>
          </cell>
          <cell r="CV1801">
            <v>0</v>
          </cell>
          <cell r="CW1801">
            <v>0</v>
          </cell>
          <cell r="CX1801" t="str">
            <v>http://ipmatika.ru/upload/iblock/5fd/a4hphf2q3ssdxucoxz2a2qg43rvk9nki/T-6412P_01.jpg</v>
          </cell>
          <cell r="CY1801" t="str">
            <v>https://ipmatika.kz/products/zvukovye-protsessory/TS-820/</v>
          </cell>
          <cell r="CZ1801" t="str">
            <v/>
          </cell>
        </row>
        <row r="1802">
          <cell r="CJ1802" t="str">
            <v>TC-21000</v>
          </cell>
          <cell r="CK1802">
            <v>878350</v>
          </cell>
          <cell r="CL1802">
            <v>615577.19999999995</v>
          </cell>
          <cell r="CM1802">
            <v>-29.916639152957259</v>
          </cell>
          <cell r="CN1802">
            <v>0</v>
          </cell>
          <cell r="CO1802">
            <v>0</v>
          </cell>
          <cell r="CP1802">
            <v>0</v>
          </cell>
          <cell r="CQ1802">
            <v>0</v>
          </cell>
          <cell r="CR1802">
            <v>0</v>
          </cell>
          <cell r="CS1802">
            <v>0</v>
          </cell>
          <cell r="CT1802">
            <v>0</v>
          </cell>
          <cell r="CU1802">
            <v>3</v>
          </cell>
          <cell r="CV1802">
            <v>0</v>
          </cell>
          <cell r="CW1802">
            <v>0</v>
          </cell>
          <cell r="CX1802" t="str">
            <v/>
          </cell>
          <cell r="CY1802" t="str">
            <v>https://ipmatika.kz/products/usiliteli/TC-21000/</v>
          </cell>
          <cell r="CZ1802" t="str">
            <v/>
          </cell>
        </row>
        <row r="1803">
          <cell r="CJ1803" t="str">
            <v>TC-21200</v>
          </cell>
          <cell r="CK1803">
            <v>963050</v>
          </cell>
          <cell r="CL1803">
            <v>674705.01</v>
          </cell>
          <cell r="CM1803">
            <v>-29.940812003530453</v>
          </cell>
          <cell r="CN1803">
            <v>0</v>
          </cell>
          <cell r="CO1803">
            <v>0</v>
          </cell>
          <cell r="CP1803">
            <v>0</v>
          </cell>
          <cell r="CQ1803">
            <v>0</v>
          </cell>
          <cell r="CR1803">
            <v>0</v>
          </cell>
          <cell r="CS1803">
            <v>0</v>
          </cell>
          <cell r="CT1803">
            <v>0</v>
          </cell>
          <cell r="CU1803">
            <v>0</v>
          </cell>
          <cell r="CV1803">
            <v>0</v>
          </cell>
          <cell r="CW1803">
            <v>0</v>
          </cell>
          <cell r="CX1803" t="str">
            <v/>
          </cell>
          <cell r="CY1803" t="str">
            <v>https://ipmatika.kz/products/usiliteli/TC-21200/</v>
          </cell>
          <cell r="CZ1803" t="str">
            <v/>
          </cell>
        </row>
        <row r="1804">
          <cell r="CJ1804" t="str">
            <v>TC-2200B</v>
          </cell>
          <cell r="CK1804">
            <v>276650</v>
          </cell>
          <cell r="CL1804">
            <v>194392.80000000002</v>
          </cell>
          <cell r="CM1804">
            <v>-29.733309235496108</v>
          </cell>
          <cell r="CN1804">
            <v>0</v>
          </cell>
          <cell r="CO1804">
            <v>0</v>
          </cell>
          <cell r="CP1804">
            <v>0</v>
          </cell>
          <cell r="CQ1804">
            <v>0</v>
          </cell>
          <cell r="CR1804">
            <v>0</v>
          </cell>
          <cell r="CS1804">
            <v>0</v>
          </cell>
          <cell r="CT1804">
            <v>0</v>
          </cell>
          <cell r="CU1804">
            <v>7</v>
          </cell>
          <cell r="CV1804">
            <v>1</v>
          </cell>
          <cell r="CW1804">
            <v>0</v>
          </cell>
          <cell r="CX1804" t="str">
            <v/>
          </cell>
          <cell r="CY1804" t="str">
            <v>https://ipmatika.kz/products/usiliteli/TC-2200B/</v>
          </cell>
          <cell r="CZ1804" t="str">
            <v/>
          </cell>
        </row>
        <row r="1805">
          <cell r="CJ1805" t="str">
            <v>TC-2350B</v>
          </cell>
          <cell r="CK1805">
            <v>319000</v>
          </cell>
          <cell r="CL1805">
            <v>223551.71999999997</v>
          </cell>
          <cell r="CM1805">
            <v>-29.921090909090921</v>
          </cell>
          <cell r="CN1805">
            <v>0</v>
          </cell>
          <cell r="CO1805">
            <v>0</v>
          </cell>
          <cell r="CP1805">
            <v>0</v>
          </cell>
          <cell r="CQ1805">
            <v>0</v>
          </cell>
          <cell r="CR1805">
            <v>0</v>
          </cell>
          <cell r="CS1805">
            <v>0</v>
          </cell>
          <cell r="CT1805">
            <v>0</v>
          </cell>
          <cell r="CU1805">
            <v>3</v>
          </cell>
          <cell r="CV1805">
            <v>1</v>
          </cell>
          <cell r="CW1805">
            <v>0</v>
          </cell>
          <cell r="CX1805" t="str">
            <v/>
          </cell>
          <cell r="CY1805" t="str">
            <v>https://ipmatika.kz/products/usiliteli/TC-2350B/</v>
          </cell>
          <cell r="CZ1805" t="str">
            <v/>
          </cell>
        </row>
        <row r="1806">
          <cell r="CJ1806" t="str">
            <v>TC-2500</v>
          </cell>
          <cell r="CK1806">
            <v>500500</v>
          </cell>
          <cell r="CL1806">
            <v>350717.01</v>
          </cell>
          <cell r="CM1806">
            <v>-29.926671328671333</v>
          </cell>
          <cell r="CN1806">
            <v>0</v>
          </cell>
          <cell r="CO1806">
            <v>0</v>
          </cell>
          <cell r="CP1806">
            <v>0</v>
          </cell>
          <cell r="CQ1806">
            <v>0</v>
          </cell>
          <cell r="CR1806">
            <v>0</v>
          </cell>
          <cell r="CS1806">
            <v>0</v>
          </cell>
          <cell r="CT1806">
            <v>0</v>
          </cell>
          <cell r="CU1806">
            <v>1</v>
          </cell>
          <cell r="CV1806">
            <v>1</v>
          </cell>
          <cell r="CW1806">
            <v>0</v>
          </cell>
          <cell r="CX1806" t="str">
            <v/>
          </cell>
          <cell r="CY1806" t="str">
            <v>https://ipmatika.kz/products/usiliteli/TC-2500/</v>
          </cell>
          <cell r="CZ1806" t="str">
            <v/>
          </cell>
        </row>
        <row r="1807">
          <cell r="CJ1807" t="str">
            <v>TC-2500B</v>
          </cell>
          <cell r="CK1807">
            <v>390500</v>
          </cell>
          <cell r="CL1807">
            <v>273769.86</v>
          </cell>
          <cell r="CM1807">
            <v>-29.892481434058894</v>
          </cell>
          <cell r="CN1807">
            <v>0</v>
          </cell>
          <cell r="CO1807">
            <v>0</v>
          </cell>
          <cell r="CP1807">
            <v>0</v>
          </cell>
          <cell r="CQ1807">
            <v>0</v>
          </cell>
          <cell r="CR1807">
            <v>0</v>
          </cell>
          <cell r="CS1807">
            <v>0</v>
          </cell>
          <cell r="CT1807">
            <v>0</v>
          </cell>
          <cell r="CU1807">
            <v>5</v>
          </cell>
          <cell r="CV1807">
            <v>2</v>
          </cell>
          <cell r="CW1807">
            <v>0</v>
          </cell>
          <cell r="CX1807" t="str">
            <v/>
          </cell>
          <cell r="CY1807" t="str">
            <v>https://ipmatika.kz/products/usiliteli/TC-2500B/</v>
          </cell>
          <cell r="CZ1807" t="str">
            <v/>
          </cell>
        </row>
        <row r="1808">
          <cell r="CJ1808" t="str">
            <v>TC-2700</v>
          </cell>
          <cell r="CK1808">
            <v>595100</v>
          </cell>
          <cell r="CL1808">
            <v>417134.55000000005</v>
          </cell>
          <cell r="CM1808">
            <v>-29.905133590993103</v>
          </cell>
          <cell r="CN1808">
            <v>0</v>
          </cell>
          <cell r="CO1808">
            <v>0</v>
          </cell>
          <cell r="CP1808">
            <v>0</v>
          </cell>
          <cell r="CQ1808">
            <v>0</v>
          </cell>
          <cell r="CR1808">
            <v>0</v>
          </cell>
          <cell r="CS1808">
            <v>0</v>
          </cell>
          <cell r="CT1808">
            <v>0</v>
          </cell>
          <cell r="CU1808">
            <v>5</v>
          </cell>
          <cell r="CV1808">
            <v>0</v>
          </cell>
          <cell r="CW1808">
            <v>0</v>
          </cell>
          <cell r="CX1808" t="str">
            <v/>
          </cell>
          <cell r="CY1808" t="str">
            <v>https://ipmatika.kz/products/usiliteli/TC-2700/</v>
          </cell>
          <cell r="CZ1808" t="str">
            <v/>
          </cell>
        </row>
        <row r="1809">
          <cell r="CJ1809" t="str">
            <v>TC-4200B</v>
          </cell>
          <cell r="CK1809">
            <v>585750</v>
          </cell>
          <cell r="CL1809">
            <v>410654.79000000004</v>
          </cell>
          <cell r="CM1809">
            <v>-29.892481434058894</v>
          </cell>
          <cell r="CN1809">
            <v>0</v>
          </cell>
          <cell r="CO1809">
            <v>0</v>
          </cell>
          <cell r="CP1809">
            <v>0</v>
          </cell>
          <cell r="CQ1809">
            <v>0</v>
          </cell>
          <cell r="CR1809">
            <v>0</v>
          </cell>
          <cell r="CS1809">
            <v>0</v>
          </cell>
          <cell r="CT1809">
            <v>0</v>
          </cell>
          <cell r="CU1809">
            <v>0</v>
          </cell>
          <cell r="CV1809">
            <v>0</v>
          </cell>
          <cell r="CW1809">
            <v>1</v>
          </cell>
          <cell r="CX1809" t="str">
            <v/>
          </cell>
          <cell r="CY1809" t="str">
            <v>https://ipmatika.kz/products/usiliteli/TC-4200B/</v>
          </cell>
          <cell r="CZ1809" t="str">
            <v>NEW</v>
          </cell>
        </row>
        <row r="1810">
          <cell r="CJ1810" t="str">
            <v>TC-4350B</v>
          </cell>
          <cell r="CK1810">
            <v>618200</v>
          </cell>
          <cell r="CL1810">
            <v>433333.94999999995</v>
          </cell>
          <cell r="CM1810">
            <v>-29.903922678744749</v>
          </cell>
          <cell r="CN1810">
            <v>0</v>
          </cell>
          <cell r="CO1810">
            <v>0</v>
          </cell>
          <cell r="CP1810">
            <v>0</v>
          </cell>
          <cell r="CQ1810">
            <v>0</v>
          </cell>
          <cell r="CR1810">
            <v>0</v>
          </cell>
          <cell r="CS1810">
            <v>0</v>
          </cell>
          <cell r="CT1810">
            <v>0</v>
          </cell>
          <cell r="CU1810">
            <v>0</v>
          </cell>
          <cell r="CV1810">
            <v>0</v>
          </cell>
          <cell r="CW1810">
            <v>0</v>
          </cell>
          <cell r="CX1810" t="str">
            <v/>
          </cell>
          <cell r="CY1810" t="str">
            <v>https://ipmatika.kz/products/usiliteli/TC-4350B/</v>
          </cell>
          <cell r="CZ1810" t="str">
            <v>NEW</v>
          </cell>
        </row>
        <row r="1811">
          <cell r="CJ1811" t="str">
            <v>TC-4500</v>
          </cell>
          <cell r="CK1811">
            <v>878350</v>
          </cell>
          <cell r="CL1811">
            <v>615577.19999999995</v>
          </cell>
          <cell r="CM1811">
            <v>-29.916639152957259</v>
          </cell>
          <cell r="CN1811">
            <v>0</v>
          </cell>
          <cell r="CO1811">
            <v>0</v>
          </cell>
          <cell r="CP1811">
            <v>0</v>
          </cell>
          <cell r="CQ1811">
            <v>0</v>
          </cell>
          <cell r="CR1811">
            <v>0</v>
          </cell>
          <cell r="CS1811">
            <v>0</v>
          </cell>
          <cell r="CT1811">
            <v>0</v>
          </cell>
          <cell r="CU1811">
            <v>0</v>
          </cell>
          <cell r="CV1811">
            <v>0</v>
          </cell>
          <cell r="CW1811">
            <v>0</v>
          </cell>
          <cell r="CX1811" t="str">
            <v/>
          </cell>
          <cell r="CY1811" t="str">
            <v>https://ipmatika.kz/products/usiliteli/TC-4500/</v>
          </cell>
          <cell r="CZ1811" t="str">
            <v/>
          </cell>
        </row>
        <row r="1812">
          <cell r="CJ1812" t="str">
            <v>TC-4500B</v>
          </cell>
          <cell r="CK1812">
            <v>845900</v>
          </cell>
          <cell r="CL1812">
            <v>595327.94999999995</v>
          </cell>
          <cell r="CM1812">
            <v>-29.621947038657055</v>
          </cell>
          <cell r="CN1812">
            <v>0</v>
          </cell>
          <cell r="CO1812">
            <v>0</v>
          </cell>
          <cell r="CP1812">
            <v>0</v>
          </cell>
          <cell r="CQ1812">
            <v>0</v>
          </cell>
          <cell r="CR1812">
            <v>0</v>
          </cell>
          <cell r="CS1812">
            <v>0</v>
          </cell>
          <cell r="CT1812">
            <v>0</v>
          </cell>
          <cell r="CU1812">
            <v>0</v>
          </cell>
          <cell r="CV1812">
            <v>0</v>
          </cell>
          <cell r="CW1812">
            <v>0</v>
          </cell>
          <cell r="CX1812" t="str">
            <v/>
          </cell>
          <cell r="CY1812" t="str">
            <v>https://ipmatika.kz/products/usiliteli/TC-4500B/</v>
          </cell>
          <cell r="CZ1812" t="str">
            <v>NEW</v>
          </cell>
        </row>
        <row r="1813">
          <cell r="CJ1813" t="str">
            <v>TC-4500DT</v>
          </cell>
          <cell r="CK1813">
            <v>1336500</v>
          </cell>
          <cell r="CL1813">
            <v>1025422.02</v>
          </cell>
          <cell r="CM1813">
            <v>-23.27556902356902</v>
          </cell>
          <cell r="CN1813">
            <v>0</v>
          </cell>
          <cell r="CO1813">
            <v>0</v>
          </cell>
          <cell r="CP1813">
            <v>0</v>
          </cell>
          <cell r="CQ1813">
            <v>0</v>
          </cell>
          <cell r="CR1813">
            <v>0</v>
          </cell>
          <cell r="CS1813">
            <v>0</v>
          </cell>
          <cell r="CT1813">
            <v>0</v>
          </cell>
          <cell r="CU1813">
            <v>2</v>
          </cell>
          <cell r="CV1813">
            <v>0</v>
          </cell>
          <cell r="CW1813">
            <v>0</v>
          </cell>
          <cell r="CX1813" t="str">
            <v/>
          </cell>
          <cell r="CY1813" t="str">
            <v>https://ipmatika.kz/products/oborudovanie-itc-s-podderzhkoy-protokola-dante-/TC-4500DT/</v>
          </cell>
          <cell r="CZ1813" t="str">
            <v>NEW. Под заказ</v>
          </cell>
        </row>
        <row r="1814">
          <cell r="CJ1814" t="str">
            <v>TC-4700</v>
          </cell>
          <cell r="CK1814">
            <v>1138500</v>
          </cell>
          <cell r="CL1814">
            <v>797010.47999999986</v>
          </cell>
          <cell r="CM1814">
            <v>-29.994687747035584</v>
          </cell>
          <cell r="CN1814">
            <v>0</v>
          </cell>
          <cell r="CO1814">
            <v>0</v>
          </cell>
          <cell r="CP1814">
            <v>0</v>
          </cell>
          <cell r="CQ1814">
            <v>0</v>
          </cell>
          <cell r="CR1814">
            <v>0</v>
          </cell>
          <cell r="CS1814">
            <v>0</v>
          </cell>
          <cell r="CT1814">
            <v>0</v>
          </cell>
          <cell r="CU1814">
            <v>3</v>
          </cell>
          <cell r="CV1814">
            <v>1</v>
          </cell>
          <cell r="CW1814">
            <v>0</v>
          </cell>
          <cell r="CX1814" t="str">
            <v/>
          </cell>
          <cell r="CY1814" t="str">
            <v>https://ipmatika.kz/products/usiliteli/TC-4700/</v>
          </cell>
          <cell r="CZ1814" t="str">
            <v/>
          </cell>
        </row>
        <row r="1815">
          <cell r="CJ1815" t="str">
            <v>TC-4700DT</v>
          </cell>
          <cell r="CK1815">
            <v>1485000</v>
          </cell>
          <cell r="CL1815">
            <v>1139627.79</v>
          </cell>
          <cell r="CM1815">
            <v>-23.257387878787881</v>
          </cell>
          <cell r="CN1815">
            <v>0</v>
          </cell>
          <cell r="CO1815">
            <v>0</v>
          </cell>
          <cell r="CP1815">
            <v>0</v>
          </cell>
          <cell r="CQ1815">
            <v>0</v>
          </cell>
          <cell r="CR1815">
            <v>0</v>
          </cell>
          <cell r="CS1815">
            <v>0</v>
          </cell>
          <cell r="CT1815">
            <v>0</v>
          </cell>
          <cell r="CU1815">
            <v>2</v>
          </cell>
          <cell r="CV1815">
            <v>0</v>
          </cell>
          <cell r="CW1815">
            <v>0</v>
          </cell>
          <cell r="CX1815" t="str">
            <v/>
          </cell>
          <cell r="CY1815" t="str">
            <v>https://ipmatika.kz/products/oborudovanie-itc-s-podderzhkoy-protokola-dante-/TC-4700DT/</v>
          </cell>
          <cell r="CZ1815" t="str">
            <v>NEW. Под заказ</v>
          </cell>
        </row>
        <row r="1816">
          <cell r="CJ1816" t="str">
            <v>TS-12PFX</v>
          </cell>
          <cell r="CK1816">
            <v>287650</v>
          </cell>
          <cell r="CL1816">
            <v>224531.7837</v>
          </cell>
          <cell r="CM1816">
            <v>-21.94271381887711</v>
          </cell>
          <cell r="CN1816">
            <v>1</v>
          </cell>
          <cell r="CO1816">
            <v>0</v>
          </cell>
          <cell r="CP1816">
            <v>0</v>
          </cell>
          <cell r="CQ1816">
            <v>0</v>
          </cell>
          <cell r="CR1816">
            <v>0</v>
          </cell>
          <cell r="CS1816">
            <v>0</v>
          </cell>
          <cell r="CT1816">
            <v>0</v>
          </cell>
          <cell r="CU1816">
            <v>0</v>
          </cell>
          <cell r="CV1816">
            <v>3</v>
          </cell>
          <cell r="CW1816">
            <v>0</v>
          </cell>
          <cell r="CX1816" t="str">
            <v>http://ipmatika.ru/upload/iblock/82a/TS-12PFX.jpg</v>
          </cell>
          <cell r="CY1816" t="str">
            <v>https://ipmatika.kz/products/mikshernye-pulty/TS-12PFX/</v>
          </cell>
          <cell r="CZ1816" t="str">
            <v/>
          </cell>
        </row>
        <row r="1817">
          <cell r="CJ1817" t="str">
            <v>TS-14PFX-4</v>
          </cell>
          <cell r="CK1817">
            <v>672100</v>
          </cell>
          <cell r="CL1817">
            <v>523005.72870000004</v>
          </cell>
          <cell r="CM1817">
            <v>-22.18334642166343</v>
          </cell>
          <cell r="CN1817">
            <v>0</v>
          </cell>
          <cell r="CO1817">
            <v>0</v>
          </cell>
          <cell r="CP1817">
            <v>0</v>
          </cell>
          <cell r="CQ1817">
            <v>0</v>
          </cell>
          <cell r="CR1817">
            <v>0</v>
          </cell>
          <cell r="CS1817">
            <v>0</v>
          </cell>
          <cell r="CT1817">
            <v>0</v>
          </cell>
          <cell r="CU1817">
            <v>3</v>
          </cell>
          <cell r="CV1817">
            <v>2</v>
          </cell>
          <cell r="CW1817">
            <v>0</v>
          </cell>
          <cell r="CX1817" t="str">
            <v>http://ipmatika.ru/upload/iblock/7fc/TS-14PFX-4.jpg</v>
          </cell>
          <cell r="CY1817" t="str">
            <v>https://ipmatika.kz/products/mikshernye-pulty/TS-14PFX-4/</v>
          </cell>
          <cell r="CZ1817" t="str">
            <v/>
          </cell>
        </row>
        <row r="1818">
          <cell r="CJ1818" t="str">
            <v>TS-16PD-4</v>
          </cell>
          <cell r="CK1818">
            <v>937200</v>
          </cell>
          <cell r="CL1818">
            <v>682804.71</v>
          </cell>
          <cell r="CM1818">
            <v>-27.144183738796414</v>
          </cell>
          <cell r="CN1818">
            <v>0</v>
          </cell>
          <cell r="CO1818">
            <v>0</v>
          </cell>
          <cell r="CP1818">
            <v>0</v>
          </cell>
          <cell r="CQ1818">
            <v>0</v>
          </cell>
          <cell r="CR1818">
            <v>0</v>
          </cell>
          <cell r="CS1818">
            <v>0</v>
          </cell>
          <cell r="CT1818">
            <v>0</v>
          </cell>
          <cell r="CU1818">
            <v>2</v>
          </cell>
          <cell r="CV1818">
            <v>0</v>
          </cell>
          <cell r="CW1818">
            <v>0</v>
          </cell>
          <cell r="CX1818" t="str">
            <v>http://ipmatika.ru/upload/iblock/a34/z73yu5ih5vtscr4xoupbv860l3l3i9x7/TS-16PD-4_1.jpg</v>
          </cell>
          <cell r="CY1818" t="str">
            <v>https://ipmatika.kz/products/mikshernye-pulty/TS-16PD-4/</v>
          </cell>
          <cell r="CZ1818" t="str">
            <v/>
          </cell>
        </row>
        <row r="1819">
          <cell r="CJ1819" t="str">
            <v>TS-16PFX-4</v>
          </cell>
          <cell r="CK1819">
            <v>781000</v>
          </cell>
          <cell r="CL1819">
            <v>638256.36</v>
          </cell>
          <cell r="CM1819">
            <v>-18.277034571062742</v>
          </cell>
          <cell r="CN1819">
            <v>0</v>
          </cell>
          <cell r="CO1819">
            <v>0</v>
          </cell>
          <cell r="CP1819">
            <v>0</v>
          </cell>
          <cell r="CQ1819">
            <v>0</v>
          </cell>
          <cell r="CR1819">
            <v>0</v>
          </cell>
          <cell r="CS1819">
            <v>0</v>
          </cell>
          <cell r="CT1819">
            <v>0</v>
          </cell>
          <cell r="CU1819">
            <v>4</v>
          </cell>
          <cell r="CV1819">
            <v>0</v>
          </cell>
          <cell r="CW1819">
            <v>0</v>
          </cell>
          <cell r="CX1819" t="str">
            <v>http://ipmatika.ru/upload/iblock/f38/TS-16PFX-4.jpg</v>
          </cell>
          <cell r="CY1819" t="str">
            <v>https://ipmatika.kz/products/mikshernye-pulty/TS-16PFX-4/</v>
          </cell>
          <cell r="CZ1819" t="str">
            <v/>
          </cell>
        </row>
        <row r="1820">
          <cell r="CJ1820" t="str">
            <v>TS-2060W</v>
          </cell>
          <cell r="CK1820">
            <v>207350</v>
          </cell>
          <cell r="CL1820">
            <v>145200</v>
          </cell>
          <cell r="CM1820">
            <v>-29.973474801061002</v>
          </cell>
          <cell r="CN1820">
            <v>0</v>
          </cell>
          <cell r="CO1820">
            <v>0</v>
          </cell>
          <cell r="CP1820">
            <v>0</v>
          </cell>
          <cell r="CQ1820">
            <v>0</v>
          </cell>
          <cell r="CR1820">
            <v>0</v>
          </cell>
          <cell r="CS1820">
            <v>0</v>
          </cell>
          <cell r="CT1820">
            <v>0</v>
          </cell>
          <cell r="CU1820">
            <v>4</v>
          </cell>
          <cell r="CV1820">
            <v>0</v>
          </cell>
          <cell r="CW1820">
            <v>0</v>
          </cell>
          <cell r="CX1820" t="str">
            <v>http://ipmatika.ru/upload/iblock/8dc/oh9vvrddp0xj36fzpulqhc3bpeyh9u72/TS-2060W.png</v>
          </cell>
          <cell r="CY1820" t="str">
            <v>https://ipmatika.kz/products/usiliteli/TS-2060W/</v>
          </cell>
          <cell r="CZ1820" t="str">
            <v/>
          </cell>
        </row>
        <row r="1821">
          <cell r="CJ1821" t="str">
            <v>TS-2120W</v>
          </cell>
          <cell r="CK1821">
            <v>240350</v>
          </cell>
          <cell r="CL1821">
            <v>168473.75999999998</v>
          </cell>
          <cell r="CM1821">
            <v>-29.904822134387373</v>
          </cell>
          <cell r="CN1821">
            <v>0</v>
          </cell>
          <cell r="CO1821">
            <v>0</v>
          </cell>
          <cell r="CP1821">
            <v>0</v>
          </cell>
          <cell r="CQ1821">
            <v>0</v>
          </cell>
          <cell r="CR1821">
            <v>0</v>
          </cell>
          <cell r="CS1821">
            <v>0</v>
          </cell>
          <cell r="CT1821">
            <v>0</v>
          </cell>
          <cell r="CU1821">
            <v>2</v>
          </cell>
          <cell r="CV1821">
            <v>0</v>
          </cell>
          <cell r="CW1821">
            <v>0</v>
          </cell>
          <cell r="CX1821" t="str">
            <v>http://ipmatika.ru/upload/iblock/439/w1st4dnylq9iuox96bho5saio7r1gc49/TS-2120W.png</v>
          </cell>
          <cell r="CY1821" t="str">
            <v>https://ipmatika.kz/products/usiliteli/TS-2120W/</v>
          </cell>
          <cell r="CZ1821" t="str">
            <v/>
          </cell>
        </row>
        <row r="1822">
          <cell r="CJ1822" t="str">
            <v>TS-224D</v>
          </cell>
          <cell r="CK1822">
            <v>437250</v>
          </cell>
          <cell r="CL1822">
            <v>323988</v>
          </cell>
          <cell r="CM1822">
            <v>-25.903259005145799</v>
          </cell>
          <cell r="CN1822">
            <v>0</v>
          </cell>
          <cell r="CO1822">
            <v>0</v>
          </cell>
          <cell r="CP1822">
            <v>0</v>
          </cell>
          <cell r="CQ1822">
            <v>0</v>
          </cell>
          <cell r="CR1822">
            <v>0</v>
          </cell>
          <cell r="CS1822">
            <v>0</v>
          </cell>
          <cell r="CT1822">
            <v>0</v>
          </cell>
          <cell r="CU1822">
            <v>0</v>
          </cell>
          <cell r="CV1822">
            <v>4</v>
          </cell>
          <cell r="CW1822">
            <v>1</v>
          </cell>
          <cell r="CX1822" t="str">
            <v>http://ipmatika.ru/upload/iblock/d80/w1kvvau2i66r7s4l7my0peevj7jisyc6/TS-224D.png</v>
          </cell>
          <cell r="CY1822" t="str">
            <v>https://ipmatika.kz/products/zvukovye-protsessory/TS-224D/</v>
          </cell>
          <cell r="CZ1822" t="str">
            <v>NEW</v>
          </cell>
        </row>
        <row r="1823">
          <cell r="CJ1823" t="str">
            <v>TS-234</v>
          </cell>
          <cell r="CK1823">
            <v>396190</v>
          </cell>
          <cell r="CL1823">
            <v>324635.97600000002</v>
          </cell>
          <cell r="CM1823">
            <v>-18.060532572755491</v>
          </cell>
          <cell r="CN1823">
            <v>0</v>
          </cell>
          <cell r="CO1823">
            <v>0</v>
          </cell>
          <cell r="CP1823">
            <v>0</v>
          </cell>
          <cell r="CQ1823">
            <v>0</v>
          </cell>
          <cell r="CR1823">
            <v>0</v>
          </cell>
          <cell r="CS1823">
            <v>0</v>
          </cell>
          <cell r="CT1823">
            <v>0</v>
          </cell>
          <cell r="CU1823">
            <v>1</v>
          </cell>
          <cell r="CV1823">
            <v>0</v>
          </cell>
          <cell r="CW1823">
            <v>0</v>
          </cell>
          <cell r="CX1823" t="str">
            <v>http://ipmatika.ru/upload/iblock/756/TS-234.jpg</v>
          </cell>
          <cell r="CY1823" t="str">
            <v>https://ipmatika.kz/products/zvukovye-protsessory/TS-234/</v>
          </cell>
          <cell r="CZ1823" t="str">
            <v/>
          </cell>
        </row>
        <row r="1824">
          <cell r="CJ1824" t="str">
            <v>TS-24PD-12</v>
          </cell>
          <cell r="CK1824">
            <v>2989800</v>
          </cell>
          <cell r="CL1824">
            <v>2689100.4000000004</v>
          </cell>
          <cell r="CM1824">
            <v>-10.057515552879778</v>
          </cell>
          <cell r="CN1824">
            <v>0</v>
          </cell>
          <cell r="CO1824">
            <v>0</v>
          </cell>
          <cell r="CP1824">
            <v>0</v>
          </cell>
          <cell r="CQ1824">
            <v>0</v>
          </cell>
          <cell r="CR1824">
            <v>0</v>
          </cell>
          <cell r="CS1824">
            <v>0</v>
          </cell>
          <cell r="CT1824">
            <v>0</v>
          </cell>
          <cell r="CU1824">
            <v>0</v>
          </cell>
          <cell r="CV1824">
            <v>0</v>
          </cell>
          <cell r="CW1824">
            <v>0</v>
          </cell>
          <cell r="CX1824" t="str">
            <v>http://ipmatika.ru/upload/iblock/29d/bv7geer271uacvmgytxn6e5nnujz4ahq/TS-24PD-12.png</v>
          </cell>
          <cell r="CY1824" t="str">
            <v>https://ipmatika.kz/products/mikshernye-pulty/TS-24PD-12/</v>
          </cell>
          <cell r="CZ1824" t="str">
            <v/>
          </cell>
        </row>
        <row r="1825">
          <cell r="CJ1825" t="str">
            <v>TS-32PD-12</v>
          </cell>
          <cell r="CK1825">
            <v>3966050</v>
          </cell>
          <cell r="CL1825">
            <v>3189661.8600000003</v>
          </cell>
          <cell r="CM1825">
            <v>-19.575853557065585</v>
          </cell>
          <cell r="CN1825">
            <v>0</v>
          </cell>
          <cell r="CO1825">
            <v>0</v>
          </cell>
          <cell r="CP1825">
            <v>0</v>
          </cell>
          <cell r="CQ1825">
            <v>0</v>
          </cell>
          <cell r="CR1825">
            <v>0</v>
          </cell>
          <cell r="CS1825">
            <v>0</v>
          </cell>
          <cell r="CT1825">
            <v>0</v>
          </cell>
          <cell r="CU1825">
            <v>0</v>
          </cell>
          <cell r="CV1825">
            <v>0</v>
          </cell>
          <cell r="CW1825">
            <v>0</v>
          </cell>
          <cell r="CX1825" t="str">
            <v>http://ipmatika.ru/upload/iblock/649/fbljix2lk15z63hq9f7nc84w7kvyoi86/TS-32PD-12.jpg</v>
          </cell>
          <cell r="CY1825" t="str">
            <v>https://ipmatika.kz/products/mikshernye-pulty/TS-32PD-12/</v>
          </cell>
          <cell r="CZ1825" t="str">
            <v/>
          </cell>
        </row>
        <row r="1826">
          <cell r="CJ1826" t="str">
            <v>TS-3400MIXD</v>
          </cell>
          <cell r="CK1826">
            <v>1101100</v>
          </cell>
          <cell r="CL1826">
            <v>661100</v>
          </cell>
          <cell r="CM1826">
            <v>-39.960039960039957</v>
          </cell>
          <cell r="CN1826">
            <v>0</v>
          </cell>
          <cell r="CO1826">
            <v>0</v>
          </cell>
          <cell r="CP1826">
            <v>0</v>
          </cell>
          <cell r="CQ1826">
            <v>0</v>
          </cell>
          <cell r="CR1826">
            <v>0</v>
          </cell>
          <cell r="CS1826">
            <v>0</v>
          </cell>
          <cell r="CT1826">
            <v>0</v>
          </cell>
          <cell r="CU1826">
            <v>6</v>
          </cell>
          <cell r="CV1826">
            <v>0</v>
          </cell>
          <cell r="CW1826">
            <v>0</v>
          </cell>
          <cell r="CX1826" t="str">
            <v>http://ipmatika.ru/upload/iblock/871/TS-3400MIXD.jpeg</v>
          </cell>
          <cell r="CY1826" t="str">
            <v>https://ipmatika.kz/products/tsifrovaya-konferents-sistema-itc-serii-ts-03/TS-3400MIXD/</v>
          </cell>
          <cell r="CZ1826" t="str">
            <v/>
          </cell>
        </row>
        <row r="1827">
          <cell r="CJ1827" t="str">
            <v>TS-350PI</v>
          </cell>
          <cell r="CK1827">
            <v>312950</v>
          </cell>
          <cell r="CL1827">
            <v>260170.46369999999</v>
          </cell>
          <cell r="CM1827">
            <v>-16.865165777280708</v>
          </cell>
          <cell r="CN1827">
            <v>0</v>
          </cell>
          <cell r="CO1827">
            <v>0</v>
          </cell>
          <cell r="CP1827">
            <v>0</v>
          </cell>
          <cell r="CQ1827">
            <v>0</v>
          </cell>
          <cell r="CR1827">
            <v>0</v>
          </cell>
          <cell r="CS1827">
            <v>0</v>
          </cell>
          <cell r="CT1827">
            <v>0</v>
          </cell>
          <cell r="CU1827">
            <v>1</v>
          </cell>
          <cell r="CV1827">
            <v>0</v>
          </cell>
          <cell r="CW1827">
            <v>0</v>
          </cell>
          <cell r="CX1827" t="str">
            <v>http://ipmatika.ru/upload/iblock/10a/TS-200PI-TS-350PI-TS-500PI-TS-700PI-1.jpg</v>
          </cell>
          <cell r="CY1827" t="str">
            <v>https://ipmatika.kz/products/usiliteli/TS-350PI/</v>
          </cell>
          <cell r="CZ1827" t="str">
            <v>EOL</v>
          </cell>
        </row>
        <row r="1828">
          <cell r="CJ1828" t="str">
            <v>TS-4200PD</v>
          </cell>
          <cell r="CK1828">
            <v>581350</v>
          </cell>
          <cell r="CL1828">
            <v>460638.03870000003</v>
          </cell>
          <cell r="CM1828">
            <v>-20.764076941601431</v>
          </cell>
          <cell r="CN1828">
            <v>0</v>
          </cell>
          <cell r="CO1828">
            <v>0</v>
          </cell>
          <cell r="CP1828">
            <v>0</v>
          </cell>
          <cell r="CQ1828">
            <v>0</v>
          </cell>
          <cell r="CR1828">
            <v>0</v>
          </cell>
          <cell r="CS1828">
            <v>0</v>
          </cell>
          <cell r="CT1828">
            <v>0</v>
          </cell>
          <cell r="CU1828">
            <v>0</v>
          </cell>
          <cell r="CV1828">
            <v>0</v>
          </cell>
          <cell r="CW1828">
            <v>0</v>
          </cell>
          <cell r="CX1828" t="str">
            <v>http://ipmatika.ru/upload/iblock/90a/TS-4200PD%20TS-4350PD%20TS-4500PD.jpg</v>
          </cell>
          <cell r="CY1828" t="str">
            <v>https://ipmatika.kz/products/usiliteli/TS-4200PD/</v>
          </cell>
          <cell r="CZ1828" t="str">
            <v>EOL</v>
          </cell>
        </row>
        <row r="1829">
          <cell r="CJ1829" t="str">
            <v>TS-4500PD</v>
          </cell>
          <cell r="CK1829">
            <v>750200</v>
          </cell>
          <cell r="CL1829">
            <v>594283.08870000008</v>
          </cell>
          <cell r="CM1829">
            <v>-20.783379272194068</v>
          </cell>
          <cell r="CN1829">
            <v>0</v>
          </cell>
          <cell r="CO1829">
            <v>0</v>
          </cell>
          <cell r="CP1829">
            <v>0</v>
          </cell>
          <cell r="CQ1829">
            <v>0</v>
          </cell>
          <cell r="CR1829">
            <v>0</v>
          </cell>
          <cell r="CS1829">
            <v>0</v>
          </cell>
          <cell r="CT1829">
            <v>0</v>
          </cell>
          <cell r="CU1829">
            <v>2</v>
          </cell>
          <cell r="CV1829">
            <v>0</v>
          </cell>
          <cell r="CW1829">
            <v>0</v>
          </cell>
          <cell r="CX1829" t="str">
            <v>http://ipmatika.ru/upload/iblock/5af/TS-4200PD%20TS-4350PD%20TS-4500PD.jpg</v>
          </cell>
          <cell r="CY1829" t="str">
            <v>https://ipmatika.kz/products/usiliteli/TS-4500PD/</v>
          </cell>
          <cell r="CZ1829" t="str">
            <v>EOL</v>
          </cell>
        </row>
        <row r="1830">
          <cell r="CJ1830" t="str">
            <v>TS-500PI v.2</v>
          </cell>
          <cell r="CK1830">
            <v>457050</v>
          </cell>
          <cell r="CL1830">
            <v>328847.82</v>
          </cell>
          <cell r="CM1830">
            <v>-28.049924515917297</v>
          </cell>
          <cell r="CN1830">
            <v>0</v>
          </cell>
          <cell r="CO1830">
            <v>0</v>
          </cell>
          <cell r="CP1830">
            <v>0</v>
          </cell>
          <cell r="CQ1830">
            <v>0</v>
          </cell>
          <cell r="CR1830">
            <v>0</v>
          </cell>
          <cell r="CS1830">
            <v>0</v>
          </cell>
          <cell r="CT1830">
            <v>0</v>
          </cell>
          <cell r="CU1830">
            <v>4</v>
          </cell>
          <cell r="CV1830">
            <v>0</v>
          </cell>
          <cell r="CW1830">
            <v>0</v>
          </cell>
          <cell r="CX1830" t="str">
            <v/>
          </cell>
          <cell r="CY1830" t="str">
            <v/>
          </cell>
          <cell r="CZ1830" t="str">
            <v>EOL</v>
          </cell>
        </row>
        <row r="1831">
          <cell r="CJ1831" t="str">
            <v>TS-700PI</v>
          </cell>
          <cell r="CK1831">
            <v>438350</v>
          </cell>
          <cell r="CL1831">
            <v>364413.60269999993</v>
          </cell>
          <cell r="CM1831">
            <v>-16.866977825938193</v>
          </cell>
          <cell r="CN1831">
            <v>0</v>
          </cell>
          <cell r="CO1831">
            <v>0</v>
          </cell>
          <cell r="CP1831">
            <v>0</v>
          </cell>
          <cell r="CQ1831">
            <v>0</v>
          </cell>
          <cell r="CR1831">
            <v>0</v>
          </cell>
          <cell r="CS1831">
            <v>0</v>
          </cell>
          <cell r="CT1831">
            <v>0</v>
          </cell>
          <cell r="CU1831">
            <v>3</v>
          </cell>
          <cell r="CV1831">
            <v>0</v>
          </cell>
          <cell r="CW1831">
            <v>0</v>
          </cell>
          <cell r="CX1831" t="str">
            <v>http://ipmatika.ru/upload/iblock/0d6/TS-200PI-TS-350PI-TS-500PI-TS-700PI-1.jpg</v>
          </cell>
          <cell r="CY1831" t="str">
            <v>https://ipmatika.kz/products/usiliteli/TS-700PI/</v>
          </cell>
          <cell r="CZ1831" t="str">
            <v>EOL</v>
          </cell>
        </row>
        <row r="1832">
          <cell r="CJ1832" t="str">
            <v>TS-8120S</v>
          </cell>
          <cell r="CK1832">
            <v>1019150</v>
          </cell>
          <cell r="CL1832">
            <v>713350</v>
          </cell>
          <cell r="CM1832">
            <v>-30.005396654074474</v>
          </cell>
          <cell r="CN1832">
            <v>0</v>
          </cell>
          <cell r="CO1832">
            <v>0</v>
          </cell>
          <cell r="CP1832">
            <v>0</v>
          </cell>
          <cell r="CQ1832">
            <v>0</v>
          </cell>
          <cell r="CR1832">
            <v>0</v>
          </cell>
          <cell r="CS1832">
            <v>0</v>
          </cell>
          <cell r="CT1832">
            <v>0</v>
          </cell>
          <cell r="CU1832">
            <v>0</v>
          </cell>
          <cell r="CV1832">
            <v>0</v>
          </cell>
          <cell r="CW1832">
            <v>0</v>
          </cell>
          <cell r="CX1832" t="str">
            <v>http://ipmatika.ru/upload/iblock/0ae/fkj1gcpz951ydzdmu14k6llugy3gn4k6/TS-8120S_1.png</v>
          </cell>
          <cell r="CY1832" t="str">
            <v>https://ipmatika.kz/products/usiliteli/TS-8120S/</v>
          </cell>
          <cell r="CZ1832" t="str">
            <v/>
          </cell>
        </row>
        <row r="1833">
          <cell r="CJ1833" t="str">
            <v>TS-820</v>
          </cell>
          <cell r="CK1833">
            <v>109440</v>
          </cell>
          <cell r="CL1833">
            <v>81077.997000000003</v>
          </cell>
          <cell r="CM1833">
            <v>-25.915572916666662</v>
          </cell>
          <cell r="CN1833">
            <v>1</v>
          </cell>
          <cell r="CO1833">
            <v>0</v>
          </cell>
          <cell r="CP1833">
            <v>0</v>
          </cell>
          <cell r="CQ1833">
            <v>0</v>
          </cell>
          <cell r="CR1833">
            <v>0</v>
          </cell>
          <cell r="CS1833">
            <v>0</v>
          </cell>
          <cell r="CT1833">
            <v>0</v>
          </cell>
          <cell r="CU1833">
            <v>8</v>
          </cell>
          <cell r="CV1833">
            <v>0</v>
          </cell>
          <cell r="CW1833">
            <v>0</v>
          </cell>
          <cell r="CX1833" t="str">
            <v>http://ipmatika.ru/upload/iblock/067/TS-820.jpg</v>
          </cell>
          <cell r="CY1833" t="str">
            <v>https://ipmatika.kz/products/zvukovye-protsessory/TS-820/</v>
          </cell>
          <cell r="CZ1833" t="str">
            <v/>
          </cell>
        </row>
        <row r="1834">
          <cell r="CJ1834" t="str">
            <v>TS-830</v>
          </cell>
          <cell r="CK1834">
            <v>140800</v>
          </cell>
          <cell r="CL1834">
            <v>98450</v>
          </cell>
          <cell r="CM1834">
            <v>-30.078125</v>
          </cell>
          <cell r="CN1834">
            <v>0</v>
          </cell>
          <cell r="CO1834">
            <v>0</v>
          </cell>
          <cell r="CP1834">
            <v>0</v>
          </cell>
          <cell r="CQ1834">
            <v>0</v>
          </cell>
          <cell r="CR1834">
            <v>0</v>
          </cell>
          <cell r="CS1834">
            <v>0</v>
          </cell>
          <cell r="CT1834">
            <v>0</v>
          </cell>
          <cell r="CU1834">
            <v>3</v>
          </cell>
          <cell r="CV1834">
            <v>0</v>
          </cell>
          <cell r="CW1834">
            <v>0</v>
          </cell>
          <cell r="CX1834" t="str">
            <v>http://ipmatika.ru/upload/iblock/f23/TS-830.jpg</v>
          </cell>
          <cell r="CY1834" t="str">
            <v>https://ipmatika.kz/products/zvukovye-protsessory/TS-830/</v>
          </cell>
          <cell r="CZ1834" t="str">
            <v/>
          </cell>
        </row>
        <row r="1835">
          <cell r="CJ1835" t="str">
            <v>TS-DP880</v>
          </cell>
          <cell r="CK1835">
            <v>852500</v>
          </cell>
          <cell r="CL1835">
            <v>596750</v>
          </cell>
          <cell r="CM1835">
            <v>-30</v>
          </cell>
          <cell r="CN1835">
            <v>0</v>
          </cell>
          <cell r="CO1835">
            <v>0</v>
          </cell>
          <cell r="CP1835">
            <v>0</v>
          </cell>
          <cell r="CQ1835">
            <v>0</v>
          </cell>
          <cell r="CR1835">
            <v>0</v>
          </cell>
          <cell r="CS1835">
            <v>0</v>
          </cell>
          <cell r="CT1835">
            <v>0</v>
          </cell>
          <cell r="CU1835">
            <v>0</v>
          </cell>
          <cell r="CV1835">
            <v>0</v>
          </cell>
          <cell r="CW1835">
            <v>0</v>
          </cell>
          <cell r="CX1835" t="str">
            <v>http://ipmatika.ru/upload/iblock/314/hsf6nn1k3ldedlcokeqr6fdh3oh4ydnl/TS-DP880_1.jpg</v>
          </cell>
          <cell r="CY1835" t="str">
            <v>https://ipmatika.kz/products/zvukovye-protsessory/TS-DP880/</v>
          </cell>
          <cell r="CZ1835" t="str">
            <v>NEW</v>
          </cell>
        </row>
        <row r="1836">
          <cell r="CJ1836" t="str">
            <v>TS-P1212D</v>
          </cell>
          <cell r="CK1836">
            <v>2186800</v>
          </cell>
          <cell r="CL1836">
            <v>1702200.5531999997</v>
          </cell>
          <cell r="CM1836">
            <v>-22.160208834827159</v>
          </cell>
          <cell r="CN1836">
            <v>0</v>
          </cell>
          <cell r="CO1836">
            <v>0</v>
          </cell>
          <cell r="CP1836">
            <v>0</v>
          </cell>
          <cell r="CQ1836">
            <v>0</v>
          </cell>
          <cell r="CR1836">
            <v>0</v>
          </cell>
          <cell r="CS1836">
            <v>0</v>
          </cell>
          <cell r="CT1836">
            <v>0</v>
          </cell>
          <cell r="CU1836">
            <v>0</v>
          </cell>
          <cell r="CV1836">
            <v>0</v>
          </cell>
          <cell r="CW1836">
            <v>0</v>
          </cell>
          <cell r="CX1836" t="str">
            <v>http://ipmatika.ru/upload/iblock/654/TS-P1212D.jpeg</v>
          </cell>
          <cell r="CY1836" t="str">
            <v>https://ipmatika.kz/products/oborudovanie-itc-s-podderzhkoy-protokola-dante-/TS-P1212D/</v>
          </cell>
          <cell r="CZ1836" t="str">
            <v/>
          </cell>
        </row>
        <row r="1837">
          <cell r="CJ1837" t="str">
            <v>TS-P1616</v>
          </cell>
          <cell r="CK1837">
            <v>1931050</v>
          </cell>
          <cell r="CL1837">
            <v>1504867.5621000002</v>
          </cell>
          <cell r="CM1837">
            <v>-22.069984614587909</v>
          </cell>
          <cell r="CN1837">
            <v>0</v>
          </cell>
          <cell r="CO1837">
            <v>0</v>
          </cell>
          <cell r="CP1837">
            <v>0</v>
          </cell>
          <cell r="CQ1837">
            <v>0</v>
          </cell>
          <cell r="CR1837">
            <v>0</v>
          </cell>
          <cell r="CS1837">
            <v>0</v>
          </cell>
          <cell r="CT1837">
            <v>0</v>
          </cell>
          <cell r="CU1837">
            <v>2</v>
          </cell>
          <cell r="CV1837">
            <v>1</v>
          </cell>
          <cell r="CW1837">
            <v>0</v>
          </cell>
          <cell r="CX1837" t="str">
            <v>http://ipmatika.ru/upload/iblock/75d/TS-P1616.jpg</v>
          </cell>
          <cell r="CY1837" t="str">
            <v>https://ipmatika.kz/products/zvukovye-protsessory/TS-P1616/</v>
          </cell>
          <cell r="CZ1837" t="str">
            <v/>
          </cell>
        </row>
        <row r="1838">
          <cell r="CJ1838" t="str">
            <v>TS-P1616D</v>
          </cell>
          <cell r="CK1838">
            <v>3436400</v>
          </cell>
          <cell r="CL1838">
            <v>2547331.3509</v>
          </cell>
          <cell r="CM1838">
            <v>-25.872094316726802</v>
          </cell>
          <cell r="CN1838">
            <v>0</v>
          </cell>
          <cell r="CO1838">
            <v>0</v>
          </cell>
          <cell r="CP1838">
            <v>0</v>
          </cell>
          <cell r="CQ1838">
            <v>0</v>
          </cell>
          <cell r="CR1838">
            <v>0</v>
          </cell>
          <cell r="CS1838">
            <v>0</v>
          </cell>
          <cell r="CT1838">
            <v>0</v>
          </cell>
          <cell r="CU1838">
            <v>7</v>
          </cell>
          <cell r="CV1838">
            <v>0</v>
          </cell>
          <cell r="CW1838">
            <v>0</v>
          </cell>
          <cell r="CX1838" t="str">
            <v>http://ipmatika.ru/upload/iblock/1df/TS-P1616D.jpg</v>
          </cell>
          <cell r="CY1838" t="str">
            <v>https://ipmatika.kz/products/oborudovanie-itc-s-podderzhkoy-protokola-dante-/TS-P1616D/</v>
          </cell>
          <cell r="CZ1838" t="str">
            <v/>
          </cell>
        </row>
        <row r="1839">
          <cell r="CJ1839" t="str">
            <v>TS-P880</v>
          </cell>
          <cell r="CK1839">
            <v>861110</v>
          </cell>
          <cell r="CL1839">
            <v>671805.31739999994</v>
          </cell>
          <cell r="CM1839">
            <v>-21.983797958448989</v>
          </cell>
          <cell r="CN1839">
            <v>0</v>
          </cell>
          <cell r="CO1839">
            <v>0</v>
          </cell>
          <cell r="CP1839">
            <v>0</v>
          </cell>
          <cell r="CQ1839">
            <v>0</v>
          </cell>
          <cell r="CR1839">
            <v>0</v>
          </cell>
          <cell r="CS1839">
            <v>0</v>
          </cell>
          <cell r="CT1839">
            <v>0</v>
          </cell>
          <cell r="CU1839">
            <v>0</v>
          </cell>
          <cell r="CV1839">
            <v>0</v>
          </cell>
          <cell r="CW1839">
            <v>0</v>
          </cell>
          <cell r="CX1839" t="str">
            <v>http://ipmatika.ru/upload/iblock/47b/TS-P880.jpg</v>
          </cell>
          <cell r="CY1839" t="str">
            <v>https://ipmatika.kz/products/zvukovye-protsessory/TS-P880/</v>
          </cell>
          <cell r="CZ1839" t="str">
            <v>EOL</v>
          </cell>
        </row>
        <row r="1840">
          <cell r="CJ1840" t="str">
            <v>TS-P8802P</v>
          </cell>
          <cell r="CK1840">
            <v>440000</v>
          </cell>
          <cell r="CL1840">
            <v>343030.3947</v>
          </cell>
          <cell r="CM1840">
            <v>-22.038546659090912</v>
          </cell>
          <cell r="CN1840">
            <v>0</v>
          </cell>
          <cell r="CO1840">
            <v>0</v>
          </cell>
          <cell r="CP1840">
            <v>0</v>
          </cell>
          <cell r="CQ1840">
            <v>0</v>
          </cell>
          <cell r="CR1840">
            <v>0</v>
          </cell>
          <cell r="CS1840">
            <v>0</v>
          </cell>
          <cell r="CT1840">
            <v>0</v>
          </cell>
          <cell r="CU1840">
            <v>0</v>
          </cell>
          <cell r="CV1840">
            <v>4</v>
          </cell>
          <cell r="CW1840">
            <v>0</v>
          </cell>
          <cell r="CX1840" t="str">
            <v>http://ipmatika.ru/upload/iblock/8d6/TS-P8802P.jpg</v>
          </cell>
          <cell r="CY1840" t="str">
            <v>https://ipmatika.kz/products/oborudovanie-itc-s-podderzhkoy-protokola-dante-/TS-P8802P/</v>
          </cell>
          <cell r="CZ1840" t="str">
            <v>EOL</v>
          </cell>
        </row>
        <row r="1841">
          <cell r="CJ1841" t="str">
            <v>TS-P8805N</v>
          </cell>
          <cell r="CK1841">
            <v>577500</v>
          </cell>
          <cell r="CL1841">
            <v>513205.09169999999</v>
          </cell>
          <cell r="CM1841">
            <v>-11.133317454545448</v>
          </cell>
          <cell r="CN1841">
            <v>0</v>
          </cell>
          <cell r="CO1841">
            <v>0</v>
          </cell>
          <cell r="CP1841">
            <v>0</v>
          </cell>
          <cell r="CQ1841">
            <v>0</v>
          </cell>
          <cell r="CR1841">
            <v>0</v>
          </cell>
          <cell r="CS1841">
            <v>0</v>
          </cell>
          <cell r="CT1841">
            <v>0</v>
          </cell>
          <cell r="CU1841">
            <v>3</v>
          </cell>
          <cell r="CV1841">
            <v>1</v>
          </cell>
          <cell r="CW1841">
            <v>0</v>
          </cell>
          <cell r="CX1841" t="str">
            <v>http://ipmatika.ru/upload/iblock/4db/TS-P8805N.jpg</v>
          </cell>
          <cell r="CY1841" t="str">
            <v>https://ipmatika.kz/products/oborudovanie-itc-s-podderzhkoy-protokola-dante-/TS-P8805N/</v>
          </cell>
          <cell r="CZ1841" t="str">
            <v/>
          </cell>
        </row>
        <row r="1842">
          <cell r="CJ1842" t="str">
            <v>TS-P880D</v>
          </cell>
          <cell r="CK1842">
            <v>1718200</v>
          </cell>
          <cell r="CL1842">
            <v>1389268.6436999999</v>
          </cell>
          <cell r="CM1842">
            <v>-19.143950430683276</v>
          </cell>
          <cell r="CN1842">
            <v>0</v>
          </cell>
          <cell r="CO1842">
            <v>0</v>
          </cell>
          <cell r="CP1842">
            <v>0</v>
          </cell>
          <cell r="CQ1842">
            <v>0</v>
          </cell>
          <cell r="CR1842">
            <v>0</v>
          </cell>
          <cell r="CS1842">
            <v>0</v>
          </cell>
          <cell r="CT1842">
            <v>0</v>
          </cell>
          <cell r="CU1842">
            <v>0</v>
          </cell>
          <cell r="CV1842">
            <v>0</v>
          </cell>
          <cell r="CW1842">
            <v>0</v>
          </cell>
          <cell r="CX1842" t="str">
            <v>http://ipmatika.ru/upload/iblock/975/TS-P880D%20%282%29.jpg</v>
          </cell>
          <cell r="CY1842" t="str">
            <v>https://ipmatika.kz/products/oborudovanie-itc-s-podderzhkoy-protokola-dante-/TS-P880D/</v>
          </cell>
          <cell r="CZ1842" t="str">
            <v/>
          </cell>
        </row>
        <row r="1843">
          <cell r="CJ1843" t="str">
            <v>МТС Линк</v>
          </cell>
          <cell r="CK1843" t="str">
            <v/>
          </cell>
          <cell r="CL1843" t="str">
            <v/>
          </cell>
          <cell r="CM1843" t="str">
            <v/>
          </cell>
          <cell r="CN1843">
            <v>0</v>
          </cell>
          <cell r="CO1843">
            <v>0</v>
          </cell>
          <cell r="CP1843">
            <v>0</v>
          </cell>
          <cell r="CQ1843">
            <v>0</v>
          </cell>
          <cell r="CR1843">
            <v>0</v>
          </cell>
          <cell r="CS1843">
            <v>0</v>
          </cell>
          <cell r="CT1843">
            <v>0</v>
          </cell>
          <cell r="CU1843">
            <v>0</v>
          </cell>
          <cell r="CV1843">
            <v>0</v>
          </cell>
          <cell r="CW1843">
            <v>0</v>
          </cell>
          <cell r="CX1843" t="str">
            <v/>
          </cell>
          <cell r="CY1843" t="str">
            <v/>
          </cell>
          <cell r="CZ1843" t="str">
            <v/>
          </cell>
        </row>
        <row r="1844">
          <cell r="CJ1844" t="str">
            <v>On-Premise (Локальный сервер)</v>
          </cell>
          <cell r="CK1844" t="str">
            <v/>
          </cell>
          <cell r="CL1844" t="str">
            <v/>
          </cell>
          <cell r="CM1844" t="str">
            <v/>
          </cell>
          <cell r="CN1844">
            <v>0</v>
          </cell>
          <cell r="CO1844">
            <v>0</v>
          </cell>
          <cell r="CP1844">
            <v>0</v>
          </cell>
          <cell r="CQ1844">
            <v>0</v>
          </cell>
          <cell r="CR1844">
            <v>0</v>
          </cell>
          <cell r="CS1844">
            <v>0</v>
          </cell>
          <cell r="CT1844">
            <v>0</v>
          </cell>
          <cell r="CU1844">
            <v>0</v>
          </cell>
          <cell r="CV1844">
            <v>0</v>
          </cell>
          <cell r="CW1844">
            <v>0</v>
          </cell>
          <cell r="CX1844" t="str">
            <v/>
          </cell>
          <cell r="CY1844" t="str">
            <v/>
          </cell>
          <cell r="CZ1844" t="str">
            <v/>
          </cell>
        </row>
        <row r="1845">
          <cell r="CJ1845" t="str">
            <v>Линк Чаты PRO</v>
          </cell>
          <cell r="CK1845" t="str">
            <v/>
          </cell>
          <cell r="CL1845" t="str">
            <v/>
          </cell>
          <cell r="CM1845" t="str">
            <v/>
          </cell>
          <cell r="CN1845">
            <v>0</v>
          </cell>
          <cell r="CO1845">
            <v>0</v>
          </cell>
          <cell r="CP1845">
            <v>0</v>
          </cell>
          <cell r="CQ1845">
            <v>0</v>
          </cell>
          <cell r="CR1845">
            <v>0</v>
          </cell>
          <cell r="CS1845">
            <v>0</v>
          </cell>
          <cell r="CT1845">
            <v>0</v>
          </cell>
          <cell r="CU1845">
            <v>0</v>
          </cell>
          <cell r="CV1845">
            <v>0</v>
          </cell>
          <cell r="CW1845">
            <v>0</v>
          </cell>
          <cell r="CX1845" t="str">
            <v/>
          </cell>
          <cell r="CY1845" t="str">
            <v/>
          </cell>
          <cell r="CZ1845" t="str">
            <v/>
          </cell>
        </row>
        <row r="1846">
          <cell r="CJ1846" t="str">
            <v>SAAS (Облако)</v>
          </cell>
          <cell r="CK1846" t="str">
            <v/>
          </cell>
          <cell r="CL1846" t="str">
            <v/>
          </cell>
          <cell r="CM1846" t="str">
            <v/>
          </cell>
          <cell r="CN1846">
            <v>0</v>
          </cell>
          <cell r="CO1846">
            <v>0</v>
          </cell>
          <cell r="CP1846">
            <v>0</v>
          </cell>
          <cell r="CQ1846">
            <v>0</v>
          </cell>
          <cell r="CR1846">
            <v>0</v>
          </cell>
          <cell r="CS1846">
            <v>0</v>
          </cell>
          <cell r="CT1846">
            <v>0</v>
          </cell>
          <cell r="CU1846">
            <v>0</v>
          </cell>
          <cell r="CV1846">
            <v>0</v>
          </cell>
          <cell r="CW1846">
            <v>0</v>
          </cell>
          <cell r="CX1846" t="str">
            <v/>
          </cell>
          <cell r="CY1846" t="str">
            <v/>
          </cell>
          <cell r="CZ1846" t="str">
            <v/>
          </cell>
        </row>
        <row r="1847">
          <cell r="CJ1847" t="str">
            <v>Встречи Pro</v>
          </cell>
          <cell r="CK1847" t="str">
            <v/>
          </cell>
          <cell r="CL1847" t="str">
            <v/>
          </cell>
          <cell r="CM1847" t="str">
            <v/>
          </cell>
          <cell r="CN1847">
            <v>0</v>
          </cell>
          <cell r="CO1847">
            <v>0</v>
          </cell>
          <cell r="CP1847">
            <v>0</v>
          </cell>
          <cell r="CQ1847">
            <v>0</v>
          </cell>
          <cell r="CR1847">
            <v>0</v>
          </cell>
          <cell r="CS1847">
            <v>0</v>
          </cell>
          <cell r="CT1847">
            <v>0</v>
          </cell>
          <cell r="CU1847">
            <v>0</v>
          </cell>
          <cell r="CV1847">
            <v>0</v>
          </cell>
          <cell r="CW1847">
            <v>0</v>
          </cell>
          <cell r="CX1847" t="str">
            <v/>
          </cell>
          <cell r="CY1847" t="str">
            <v/>
          </cell>
          <cell r="CZ1847" t="str">
            <v/>
          </cell>
        </row>
        <row r="1848">
          <cell r="CJ1848" t="str">
            <v>Внешнее Обучение Enterprise 100</v>
          </cell>
          <cell r="CK1848" t="str">
            <v/>
          </cell>
          <cell r="CL1848" t="str">
            <v/>
          </cell>
          <cell r="CM1848" t="str">
            <v/>
          </cell>
          <cell r="CN1848">
            <v>0</v>
          </cell>
          <cell r="CO1848">
            <v>0</v>
          </cell>
          <cell r="CP1848">
            <v>0</v>
          </cell>
          <cell r="CQ1848">
            <v>0</v>
          </cell>
          <cell r="CR1848">
            <v>0</v>
          </cell>
          <cell r="CS1848">
            <v>0</v>
          </cell>
          <cell r="CT1848">
            <v>0</v>
          </cell>
          <cell r="CU1848">
            <v>0</v>
          </cell>
          <cell r="CV1848">
            <v>0</v>
          </cell>
          <cell r="CW1848">
            <v>0</v>
          </cell>
          <cell r="CX1848" t="str">
            <v/>
          </cell>
          <cell r="CY1848" t="str">
            <v/>
          </cell>
          <cell r="CZ1848" t="str">
            <v/>
          </cell>
        </row>
        <row r="1849">
          <cell r="CJ1849" t="str">
            <v>Внутреннее Обучение Enterprise 100</v>
          </cell>
          <cell r="CK1849" t="str">
            <v/>
          </cell>
          <cell r="CL1849" t="str">
            <v/>
          </cell>
          <cell r="CM1849" t="str">
            <v/>
          </cell>
          <cell r="CN1849">
            <v>0</v>
          </cell>
          <cell r="CO1849">
            <v>0</v>
          </cell>
          <cell r="CP1849">
            <v>0</v>
          </cell>
          <cell r="CQ1849">
            <v>0</v>
          </cell>
          <cell r="CR1849">
            <v>0</v>
          </cell>
          <cell r="CS1849">
            <v>0</v>
          </cell>
          <cell r="CT1849">
            <v>0</v>
          </cell>
          <cell r="CU1849">
            <v>0</v>
          </cell>
          <cell r="CV1849">
            <v>0</v>
          </cell>
          <cell r="CW1849">
            <v>0</v>
          </cell>
          <cell r="CX1849" t="str">
            <v/>
          </cell>
          <cell r="CY1849" t="str">
            <v/>
          </cell>
          <cell r="CZ1849" t="str">
            <v/>
          </cell>
        </row>
        <row r="1850">
          <cell r="CJ1850" t="str">
            <v>Внешнее Обучение Enterprise 1000</v>
          </cell>
          <cell r="CK1850" t="str">
            <v/>
          </cell>
          <cell r="CL1850" t="str">
            <v/>
          </cell>
          <cell r="CM1850" t="str">
            <v/>
          </cell>
          <cell r="CN1850">
            <v>0</v>
          </cell>
          <cell r="CO1850">
            <v>0</v>
          </cell>
          <cell r="CP1850">
            <v>0</v>
          </cell>
          <cell r="CQ1850">
            <v>0</v>
          </cell>
          <cell r="CR1850">
            <v>0</v>
          </cell>
          <cell r="CS1850">
            <v>0</v>
          </cell>
          <cell r="CT1850">
            <v>0</v>
          </cell>
          <cell r="CU1850">
            <v>0</v>
          </cell>
          <cell r="CV1850">
            <v>0</v>
          </cell>
          <cell r="CW1850">
            <v>0</v>
          </cell>
          <cell r="CX1850" t="str">
            <v/>
          </cell>
          <cell r="CY1850" t="str">
            <v/>
          </cell>
          <cell r="CZ1850" t="str">
            <v/>
          </cell>
        </row>
        <row r="1851">
          <cell r="CJ1851" t="str">
            <v>Внутреннее Обучение Enterprise 1000</v>
          </cell>
          <cell r="CK1851" t="str">
            <v/>
          </cell>
          <cell r="CL1851" t="str">
            <v/>
          </cell>
          <cell r="CM1851" t="str">
            <v/>
          </cell>
          <cell r="CN1851">
            <v>0</v>
          </cell>
          <cell r="CO1851">
            <v>0</v>
          </cell>
          <cell r="CP1851">
            <v>0</v>
          </cell>
          <cell r="CQ1851">
            <v>0</v>
          </cell>
          <cell r="CR1851">
            <v>0</v>
          </cell>
          <cell r="CS1851">
            <v>0</v>
          </cell>
          <cell r="CT1851">
            <v>0</v>
          </cell>
          <cell r="CU1851">
            <v>0</v>
          </cell>
          <cell r="CV1851">
            <v>0</v>
          </cell>
          <cell r="CW1851">
            <v>0</v>
          </cell>
          <cell r="CX1851" t="str">
            <v/>
          </cell>
          <cell r="CY1851" t="str">
            <v/>
          </cell>
          <cell r="CZ1851" t="str">
            <v/>
          </cell>
        </row>
        <row r="1852">
          <cell r="CJ1852" t="str">
            <v>Внешнее Обучение Enterprise 150</v>
          </cell>
          <cell r="CK1852" t="str">
            <v/>
          </cell>
          <cell r="CL1852" t="str">
            <v/>
          </cell>
          <cell r="CM1852" t="str">
            <v/>
          </cell>
          <cell r="CN1852">
            <v>0</v>
          </cell>
          <cell r="CO1852">
            <v>0</v>
          </cell>
          <cell r="CP1852">
            <v>0</v>
          </cell>
          <cell r="CQ1852">
            <v>0</v>
          </cell>
          <cell r="CR1852">
            <v>0</v>
          </cell>
          <cell r="CS1852">
            <v>0</v>
          </cell>
          <cell r="CT1852">
            <v>0</v>
          </cell>
          <cell r="CU1852">
            <v>0</v>
          </cell>
          <cell r="CV1852">
            <v>0</v>
          </cell>
          <cell r="CW1852">
            <v>0</v>
          </cell>
          <cell r="CX1852" t="str">
            <v/>
          </cell>
          <cell r="CY1852" t="str">
            <v/>
          </cell>
          <cell r="CZ1852" t="str">
            <v/>
          </cell>
        </row>
        <row r="1853">
          <cell r="CJ1853" t="str">
            <v>Внутреннее Обучение Enterprise 150</v>
          </cell>
          <cell r="CK1853" t="str">
            <v/>
          </cell>
          <cell r="CL1853" t="str">
            <v/>
          </cell>
          <cell r="CM1853" t="str">
            <v/>
          </cell>
          <cell r="CN1853">
            <v>0</v>
          </cell>
          <cell r="CO1853">
            <v>0</v>
          </cell>
          <cell r="CP1853">
            <v>0</v>
          </cell>
          <cell r="CQ1853">
            <v>0</v>
          </cell>
          <cell r="CR1853">
            <v>0</v>
          </cell>
          <cell r="CS1853">
            <v>0</v>
          </cell>
          <cell r="CT1853">
            <v>0</v>
          </cell>
          <cell r="CU1853">
            <v>0</v>
          </cell>
          <cell r="CV1853">
            <v>0</v>
          </cell>
          <cell r="CW1853">
            <v>0</v>
          </cell>
          <cell r="CX1853" t="str">
            <v/>
          </cell>
          <cell r="CY1853" t="str">
            <v/>
          </cell>
          <cell r="CZ1853" t="str">
            <v/>
          </cell>
        </row>
        <row r="1854">
          <cell r="CJ1854" t="str">
            <v>Внешнее Обучение Enterprise 2000</v>
          </cell>
          <cell r="CK1854" t="str">
            <v/>
          </cell>
          <cell r="CL1854" t="str">
            <v/>
          </cell>
          <cell r="CM1854" t="str">
            <v/>
          </cell>
          <cell r="CN1854">
            <v>0</v>
          </cell>
          <cell r="CO1854">
            <v>0</v>
          </cell>
          <cell r="CP1854">
            <v>0</v>
          </cell>
          <cell r="CQ1854">
            <v>0</v>
          </cell>
          <cell r="CR1854">
            <v>0</v>
          </cell>
          <cell r="CS1854">
            <v>0</v>
          </cell>
          <cell r="CT1854">
            <v>0</v>
          </cell>
          <cell r="CU1854">
            <v>0</v>
          </cell>
          <cell r="CV1854">
            <v>0</v>
          </cell>
          <cell r="CW1854">
            <v>0</v>
          </cell>
          <cell r="CX1854" t="str">
            <v/>
          </cell>
          <cell r="CY1854" t="str">
            <v/>
          </cell>
          <cell r="CZ1854" t="str">
            <v/>
          </cell>
        </row>
        <row r="1855">
          <cell r="CJ1855" t="str">
            <v>Внутреннее Обучение Enterprise 2000</v>
          </cell>
          <cell r="CK1855" t="str">
            <v/>
          </cell>
          <cell r="CL1855" t="str">
            <v/>
          </cell>
          <cell r="CM1855" t="str">
            <v/>
          </cell>
          <cell r="CN1855">
            <v>0</v>
          </cell>
          <cell r="CO1855">
            <v>0</v>
          </cell>
          <cell r="CP1855">
            <v>0</v>
          </cell>
          <cell r="CQ1855">
            <v>0</v>
          </cell>
          <cell r="CR1855">
            <v>0</v>
          </cell>
          <cell r="CS1855">
            <v>0</v>
          </cell>
          <cell r="CT1855">
            <v>0</v>
          </cell>
          <cell r="CU1855">
            <v>0</v>
          </cell>
          <cell r="CV1855">
            <v>0</v>
          </cell>
          <cell r="CW1855">
            <v>0</v>
          </cell>
          <cell r="CX1855" t="str">
            <v/>
          </cell>
          <cell r="CY1855" t="str">
            <v/>
          </cell>
          <cell r="CZ1855" t="str">
            <v/>
          </cell>
        </row>
        <row r="1856">
          <cell r="CJ1856" t="str">
            <v>Внешнее Обучение Enterprise 300</v>
          </cell>
          <cell r="CK1856" t="str">
            <v/>
          </cell>
          <cell r="CL1856" t="str">
            <v/>
          </cell>
          <cell r="CM1856" t="str">
            <v/>
          </cell>
          <cell r="CN1856">
            <v>0</v>
          </cell>
          <cell r="CO1856">
            <v>0</v>
          </cell>
          <cell r="CP1856">
            <v>0</v>
          </cell>
          <cell r="CQ1856">
            <v>0</v>
          </cell>
          <cell r="CR1856">
            <v>0</v>
          </cell>
          <cell r="CS1856">
            <v>0</v>
          </cell>
          <cell r="CT1856">
            <v>0</v>
          </cell>
          <cell r="CU1856">
            <v>0</v>
          </cell>
          <cell r="CV1856">
            <v>0</v>
          </cell>
          <cell r="CW1856">
            <v>0</v>
          </cell>
          <cell r="CX1856" t="str">
            <v/>
          </cell>
          <cell r="CY1856" t="str">
            <v/>
          </cell>
          <cell r="CZ1856" t="str">
            <v/>
          </cell>
        </row>
        <row r="1857">
          <cell r="CJ1857" t="str">
            <v>Внутреннее Обучение Enterprise 300</v>
          </cell>
          <cell r="CK1857" t="str">
            <v/>
          </cell>
          <cell r="CL1857" t="str">
            <v/>
          </cell>
          <cell r="CM1857" t="str">
            <v/>
          </cell>
          <cell r="CN1857">
            <v>0</v>
          </cell>
          <cell r="CO1857">
            <v>0</v>
          </cell>
          <cell r="CP1857">
            <v>0</v>
          </cell>
          <cell r="CQ1857">
            <v>0</v>
          </cell>
          <cell r="CR1857">
            <v>0</v>
          </cell>
          <cell r="CS1857">
            <v>0</v>
          </cell>
          <cell r="CT1857">
            <v>0</v>
          </cell>
          <cell r="CU1857">
            <v>0</v>
          </cell>
          <cell r="CV1857">
            <v>0</v>
          </cell>
          <cell r="CW1857">
            <v>0</v>
          </cell>
          <cell r="CX1857" t="str">
            <v/>
          </cell>
          <cell r="CY1857" t="str">
            <v/>
          </cell>
          <cell r="CZ1857" t="str">
            <v/>
          </cell>
        </row>
        <row r="1858">
          <cell r="CJ1858" t="str">
            <v>Внешнее Обучение Enterprise 3000</v>
          </cell>
          <cell r="CK1858" t="str">
            <v/>
          </cell>
          <cell r="CL1858" t="str">
            <v/>
          </cell>
          <cell r="CM1858" t="str">
            <v/>
          </cell>
          <cell r="CN1858">
            <v>0</v>
          </cell>
          <cell r="CO1858">
            <v>0</v>
          </cell>
          <cell r="CP1858">
            <v>0</v>
          </cell>
          <cell r="CQ1858">
            <v>0</v>
          </cell>
          <cell r="CR1858">
            <v>0</v>
          </cell>
          <cell r="CS1858">
            <v>0</v>
          </cell>
          <cell r="CT1858">
            <v>0</v>
          </cell>
          <cell r="CU1858">
            <v>0</v>
          </cell>
          <cell r="CV1858">
            <v>0</v>
          </cell>
          <cell r="CW1858">
            <v>0</v>
          </cell>
          <cell r="CX1858" t="str">
            <v/>
          </cell>
          <cell r="CY1858" t="str">
            <v/>
          </cell>
          <cell r="CZ1858" t="str">
            <v/>
          </cell>
        </row>
        <row r="1859">
          <cell r="CJ1859" t="str">
            <v>Внутреннее Обучение Enterprise 3000</v>
          </cell>
          <cell r="CK1859" t="str">
            <v/>
          </cell>
          <cell r="CL1859" t="str">
            <v/>
          </cell>
          <cell r="CM1859" t="str">
            <v/>
          </cell>
          <cell r="CN1859">
            <v>0</v>
          </cell>
          <cell r="CO1859">
            <v>0</v>
          </cell>
          <cell r="CP1859">
            <v>0</v>
          </cell>
          <cell r="CQ1859">
            <v>0</v>
          </cell>
          <cell r="CR1859">
            <v>0</v>
          </cell>
          <cell r="CS1859">
            <v>0</v>
          </cell>
          <cell r="CT1859">
            <v>0</v>
          </cell>
          <cell r="CU1859">
            <v>0</v>
          </cell>
          <cell r="CV1859">
            <v>0</v>
          </cell>
          <cell r="CW1859">
            <v>0</v>
          </cell>
          <cell r="CX1859" t="str">
            <v/>
          </cell>
          <cell r="CY1859" t="str">
            <v/>
          </cell>
          <cell r="CZ1859" t="str">
            <v/>
          </cell>
        </row>
        <row r="1860">
          <cell r="CJ1860" t="str">
            <v>Внешнее Обучение Enterprise 50</v>
          </cell>
          <cell r="CK1860" t="str">
            <v/>
          </cell>
          <cell r="CL1860" t="str">
            <v/>
          </cell>
          <cell r="CM1860" t="str">
            <v/>
          </cell>
          <cell r="CN1860">
            <v>0</v>
          </cell>
          <cell r="CO1860">
            <v>0</v>
          </cell>
          <cell r="CP1860">
            <v>0</v>
          </cell>
          <cell r="CQ1860">
            <v>0</v>
          </cell>
          <cell r="CR1860">
            <v>0</v>
          </cell>
          <cell r="CS1860">
            <v>0</v>
          </cell>
          <cell r="CT1860">
            <v>0</v>
          </cell>
          <cell r="CU1860">
            <v>0</v>
          </cell>
          <cell r="CV1860">
            <v>0</v>
          </cell>
          <cell r="CW1860">
            <v>0</v>
          </cell>
          <cell r="CX1860" t="str">
            <v/>
          </cell>
          <cell r="CY1860" t="str">
            <v/>
          </cell>
          <cell r="CZ1860" t="str">
            <v/>
          </cell>
        </row>
        <row r="1861">
          <cell r="CJ1861" t="str">
            <v>Внутреннее Обучение Enterprise 50</v>
          </cell>
          <cell r="CK1861" t="str">
            <v/>
          </cell>
          <cell r="CL1861" t="str">
            <v/>
          </cell>
          <cell r="CM1861" t="str">
            <v/>
          </cell>
          <cell r="CN1861">
            <v>0</v>
          </cell>
          <cell r="CO1861">
            <v>0</v>
          </cell>
          <cell r="CP1861">
            <v>0</v>
          </cell>
          <cell r="CQ1861">
            <v>0</v>
          </cell>
          <cell r="CR1861">
            <v>0</v>
          </cell>
          <cell r="CS1861">
            <v>0</v>
          </cell>
          <cell r="CT1861">
            <v>0</v>
          </cell>
          <cell r="CU1861">
            <v>0</v>
          </cell>
          <cell r="CV1861">
            <v>0</v>
          </cell>
          <cell r="CW1861">
            <v>0</v>
          </cell>
          <cell r="CX1861" t="str">
            <v/>
          </cell>
          <cell r="CY1861" t="str">
            <v/>
          </cell>
          <cell r="CZ1861" t="str">
            <v/>
          </cell>
        </row>
        <row r="1862">
          <cell r="CJ1862" t="str">
            <v>Внешнее Обучение Enterprise 500</v>
          </cell>
          <cell r="CK1862" t="str">
            <v/>
          </cell>
          <cell r="CL1862" t="str">
            <v/>
          </cell>
          <cell r="CM1862" t="str">
            <v/>
          </cell>
          <cell r="CN1862">
            <v>0</v>
          </cell>
          <cell r="CO1862">
            <v>0</v>
          </cell>
          <cell r="CP1862">
            <v>0</v>
          </cell>
          <cell r="CQ1862">
            <v>0</v>
          </cell>
          <cell r="CR1862">
            <v>0</v>
          </cell>
          <cell r="CS1862">
            <v>0</v>
          </cell>
          <cell r="CT1862">
            <v>0</v>
          </cell>
          <cell r="CU1862">
            <v>0</v>
          </cell>
          <cell r="CV1862">
            <v>0</v>
          </cell>
          <cell r="CW1862">
            <v>0</v>
          </cell>
          <cell r="CX1862" t="str">
            <v/>
          </cell>
          <cell r="CY1862" t="str">
            <v/>
          </cell>
          <cell r="CZ1862" t="str">
            <v/>
          </cell>
        </row>
        <row r="1863">
          <cell r="CJ1863" t="str">
            <v>Внутреннее Обучение Enterprise 500</v>
          </cell>
          <cell r="CK1863" t="str">
            <v/>
          </cell>
          <cell r="CL1863" t="str">
            <v/>
          </cell>
          <cell r="CM1863" t="str">
            <v/>
          </cell>
          <cell r="CN1863">
            <v>0</v>
          </cell>
          <cell r="CO1863">
            <v>0</v>
          </cell>
          <cell r="CP1863">
            <v>0</v>
          </cell>
          <cell r="CQ1863">
            <v>0</v>
          </cell>
          <cell r="CR1863">
            <v>0</v>
          </cell>
          <cell r="CS1863">
            <v>0</v>
          </cell>
          <cell r="CT1863">
            <v>0</v>
          </cell>
          <cell r="CU1863">
            <v>0</v>
          </cell>
          <cell r="CV1863">
            <v>0</v>
          </cell>
          <cell r="CW1863">
            <v>0</v>
          </cell>
          <cell r="CX1863" t="str">
            <v/>
          </cell>
          <cell r="CY1863" t="str">
            <v/>
          </cell>
          <cell r="CZ1863" t="str">
            <v/>
          </cell>
        </row>
        <row r="1864">
          <cell r="CJ1864" t="str">
            <v>Внешнее Обучение Enterprise 5000</v>
          </cell>
          <cell r="CK1864" t="str">
            <v/>
          </cell>
          <cell r="CL1864" t="str">
            <v/>
          </cell>
          <cell r="CM1864" t="str">
            <v/>
          </cell>
          <cell r="CN1864">
            <v>0</v>
          </cell>
          <cell r="CO1864">
            <v>0</v>
          </cell>
          <cell r="CP1864">
            <v>0</v>
          </cell>
          <cell r="CQ1864">
            <v>0</v>
          </cell>
          <cell r="CR1864">
            <v>0</v>
          </cell>
          <cell r="CS1864">
            <v>0</v>
          </cell>
          <cell r="CT1864">
            <v>0</v>
          </cell>
          <cell r="CU1864">
            <v>0</v>
          </cell>
          <cell r="CV1864">
            <v>0</v>
          </cell>
          <cell r="CW1864">
            <v>0</v>
          </cell>
          <cell r="CX1864" t="str">
            <v/>
          </cell>
          <cell r="CY1864" t="str">
            <v/>
          </cell>
          <cell r="CZ1864" t="str">
            <v/>
          </cell>
        </row>
        <row r="1865">
          <cell r="CJ1865" t="str">
            <v>Внутреннее Обучение Enterprise 5000</v>
          </cell>
          <cell r="CK1865" t="str">
            <v/>
          </cell>
          <cell r="CL1865" t="str">
            <v/>
          </cell>
          <cell r="CM1865" t="str">
            <v/>
          </cell>
          <cell r="CN1865">
            <v>0</v>
          </cell>
          <cell r="CO1865">
            <v>0</v>
          </cell>
          <cell r="CP1865">
            <v>0</v>
          </cell>
          <cell r="CQ1865">
            <v>0</v>
          </cell>
          <cell r="CR1865">
            <v>0</v>
          </cell>
          <cell r="CS1865">
            <v>0</v>
          </cell>
          <cell r="CT1865">
            <v>0</v>
          </cell>
          <cell r="CU1865">
            <v>0</v>
          </cell>
          <cell r="CV1865">
            <v>0</v>
          </cell>
          <cell r="CW1865">
            <v>0</v>
          </cell>
          <cell r="CX1865" t="str">
            <v/>
          </cell>
          <cell r="CY1865" t="str">
            <v/>
          </cell>
          <cell r="CZ1865" t="str">
            <v/>
          </cell>
        </row>
        <row r="1866">
          <cell r="CJ1866" t="str">
            <v>Внешнее Обучение Pro 100</v>
          </cell>
          <cell r="CK1866" t="str">
            <v/>
          </cell>
          <cell r="CL1866" t="str">
            <v/>
          </cell>
          <cell r="CM1866" t="str">
            <v/>
          </cell>
          <cell r="CN1866">
            <v>0</v>
          </cell>
          <cell r="CO1866">
            <v>0</v>
          </cell>
          <cell r="CP1866">
            <v>0</v>
          </cell>
          <cell r="CQ1866">
            <v>0</v>
          </cell>
          <cell r="CR1866">
            <v>0</v>
          </cell>
          <cell r="CS1866">
            <v>0</v>
          </cell>
          <cell r="CT1866">
            <v>0</v>
          </cell>
          <cell r="CU1866">
            <v>0</v>
          </cell>
          <cell r="CV1866">
            <v>0</v>
          </cell>
          <cell r="CW1866">
            <v>0</v>
          </cell>
          <cell r="CX1866" t="str">
            <v/>
          </cell>
          <cell r="CY1866" t="str">
            <v/>
          </cell>
          <cell r="CZ1866" t="str">
            <v/>
          </cell>
        </row>
        <row r="1867">
          <cell r="CJ1867" t="str">
            <v>Внутреннее Обучение Pro 100</v>
          </cell>
          <cell r="CK1867" t="str">
            <v/>
          </cell>
          <cell r="CL1867" t="str">
            <v/>
          </cell>
          <cell r="CM1867" t="str">
            <v/>
          </cell>
          <cell r="CN1867">
            <v>0</v>
          </cell>
          <cell r="CO1867">
            <v>0</v>
          </cell>
          <cell r="CP1867">
            <v>0</v>
          </cell>
          <cell r="CQ1867">
            <v>0</v>
          </cell>
          <cell r="CR1867">
            <v>0</v>
          </cell>
          <cell r="CS1867">
            <v>0</v>
          </cell>
          <cell r="CT1867">
            <v>0</v>
          </cell>
          <cell r="CU1867">
            <v>0</v>
          </cell>
          <cell r="CV1867">
            <v>0</v>
          </cell>
          <cell r="CW1867">
            <v>0</v>
          </cell>
          <cell r="CX1867" t="str">
            <v/>
          </cell>
          <cell r="CY1867" t="str">
            <v/>
          </cell>
          <cell r="CZ1867" t="str">
            <v/>
          </cell>
        </row>
        <row r="1868">
          <cell r="CJ1868" t="str">
            <v>Внешнее Обучение Pro 150</v>
          </cell>
          <cell r="CK1868" t="str">
            <v/>
          </cell>
          <cell r="CL1868" t="str">
            <v/>
          </cell>
          <cell r="CM1868" t="str">
            <v/>
          </cell>
          <cell r="CN1868">
            <v>0</v>
          </cell>
          <cell r="CO1868">
            <v>0</v>
          </cell>
          <cell r="CP1868">
            <v>0</v>
          </cell>
          <cell r="CQ1868">
            <v>0</v>
          </cell>
          <cell r="CR1868">
            <v>0</v>
          </cell>
          <cell r="CS1868">
            <v>0</v>
          </cell>
          <cell r="CT1868">
            <v>0</v>
          </cell>
          <cell r="CU1868">
            <v>0</v>
          </cell>
          <cell r="CV1868">
            <v>0</v>
          </cell>
          <cell r="CW1868">
            <v>0</v>
          </cell>
          <cell r="CX1868" t="str">
            <v/>
          </cell>
          <cell r="CY1868" t="str">
            <v/>
          </cell>
          <cell r="CZ1868" t="str">
            <v/>
          </cell>
        </row>
        <row r="1869">
          <cell r="CJ1869" t="str">
            <v>Внутреннее Обучение Pro 150</v>
          </cell>
          <cell r="CK1869" t="str">
            <v/>
          </cell>
          <cell r="CL1869" t="str">
            <v/>
          </cell>
          <cell r="CM1869" t="str">
            <v/>
          </cell>
          <cell r="CN1869">
            <v>0</v>
          </cell>
          <cell r="CO1869">
            <v>0</v>
          </cell>
          <cell r="CP1869">
            <v>0</v>
          </cell>
          <cell r="CQ1869">
            <v>0</v>
          </cell>
          <cell r="CR1869">
            <v>0</v>
          </cell>
          <cell r="CS1869">
            <v>0</v>
          </cell>
          <cell r="CT1869">
            <v>0</v>
          </cell>
          <cell r="CU1869">
            <v>0</v>
          </cell>
          <cell r="CV1869">
            <v>0</v>
          </cell>
          <cell r="CW1869">
            <v>0</v>
          </cell>
          <cell r="CX1869" t="str">
            <v/>
          </cell>
          <cell r="CY1869" t="str">
            <v/>
          </cell>
          <cell r="CZ1869" t="str">
            <v/>
          </cell>
        </row>
        <row r="1870">
          <cell r="CJ1870" t="str">
            <v>Внешнее Обучение Pro 300</v>
          </cell>
          <cell r="CK1870" t="str">
            <v/>
          </cell>
          <cell r="CL1870" t="str">
            <v/>
          </cell>
          <cell r="CM1870" t="str">
            <v/>
          </cell>
          <cell r="CN1870">
            <v>0</v>
          </cell>
          <cell r="CO1870">
            <v>0</v>
          </cell>
          <cell r="CP1870">
            <v>0</v>
          </cell>
          <cell r="CQ1870">
            <v>0</v>
          </cell>
          <cell r="CR1870">
            <v>0</v>
          </cell>
          <cell r="CS1870">
            <v>0</v>
          </cell>
          <cell r="CT1870">
            <v>0</v>
          </cell>
          <cell r="CU1870">
            <v>0</v>
          </cell>
          <cell r="CV1870">
            <v>0</v>
          </cell>
          <cell r="CW1870">
            <v>0</v>
          </cell>
          <cell r="CX1870" t="str">
            <v/>
          </cell>
          <cell r="CY1870" t="str">
            <v/>
          </cell>
          <cell r="CZ1870" t="str">
            <v/>
          </cell>
        </row>
        <row r="1871">
          <cell r="CJ1871" t="str">
            <v>Внутреннее Обучение Pro 300</v>
          </cell>
          <cell r="CK1871" t="str">
            <v/>
          </cell>
          <cell r="CL1871" t="str">
            <v/>
          </cell>
          <cell r="CM1871" t="str">
            <v/>
          </cell>
          <cell r="CN1871">
            <v>0</v>
          </cell>
          <cell r="CO1871">
            <v>0</v>
          </cell>
          <cell r="CP1871">
            <v>0</v>
          </cell>
          <cell r="CQ1871">
            <v>0</v>
          </cell>
          <cell r="CR1871">
            <v>0</v>
          </cell>
          <cell r="CS1871">
            <v>0</v>
          </cell>
          <cell r="CT1871">
            <v>0</v>
          </cell>
          <cell r="CU1871">
            <v>0</v>
          </cell>
          <cell r="CV1871">
            <v>0</v>
          </cell>
          <cell r="CW1871">
            <v>0</v>
          </cell>
          <cell r="CX1871" t="str">
            <v/>
          </cell>
          <cell r="CY1871" t="str">
            <v/>
          </cell>
          <cell r="CZ1871" t="str">
            <v/>
          </cell>
        </row>
        <row r="1872">
          <cell r="CJ1872" t="str">
            <v>Внешнее Обучение Pro 50</v>
          </cell>
          <cell r="CK1872" t="str">
            <v/>
          </cell>
          <cell r="CL1872" t="str">
            <v/>
          </cell>
          <cell r="CM1872" t="str">
            <v/>
          </cell>
          <cell r="CN1872">
            <v>0</v>
          </cell>
          <cell r="CO1872">
            <v>0</v>
          </cell>
          <cell r="CP1872">
            <v>0</v>
          </cell>
          <cell r="CQ1872">
            <v>0</v>
          </cell>
          <cell r="CR1872">
            <v>0</v>
          </cell>
          <cell r="CS1872">
            <v>0</v>
          </cell>
          <cell r="CT1872">
            <v>0</v>
          </cell>
          <cell r="CU1872">
            <v>0</v>
          </cell>
          <cell r="CV1872">
            <v>0</v>
          </cell>
          <cell r="CW1872">
            <v>0</v>
          </cell>
          <cell r="CX1872" t="str">
            <v/>
          </cell>
          <cell r="CY1872" t="str">
            <v/>
          </cell>
          <cell r="CZ1872" t="str">
            <v/>
          </cell>
        </row>
        <row r="1873">
          <cell r="CJ1873" t="str">
            <v>Внутреннее Обучение Pro 50</v>
          </cell>
          <cell r="CK1873" t="str">
            <v/>
          </cell>
          <cell r="CL1873" t="str">
            <v/>
          </cell>
          <cell r="CM1873" t="str">
            <v/>
          </cell>
          <cell r="CN1873">
            <v>0</v>
          </cell>
          <cell r="CO1873">
            <v>0</v>
          </cell>
          <cell r="CP1873">
            <v>0</v>
          </cell>
          <cell r="CQ1873">
            <v>0</v>
          </cell>
          <cell r="CR1873">
            <v>0</v>
          </cell>
          <cell r="CS1873">
            <v>0</v>
          </cell>
          <cell r="CT1873">
            <v>0</v>
          </cell>
          <cell r="CU1873">
            <v>0</v>
          </cell>
          <cell r="CV1873">
            <v>0</v>
          </cell>
          <cell r="CW1873">
            <v>0</v>
          </cell>
          <cell r="CX1873" t="str">
            <v/>
          </cell>
          <cell r="CY1873" t="str">
            <v/>
          </cell>
          <cell r="CZ1873" t="str">
            <v/>
          </cell>
        </row>
        <row r="1874">
          <cell r="CJ1874" t="str">
            <v>Внешнее Обучение Pro 500</v>
          </cell>
          <cell r="CK1874" t="str">
            <v/>
          </cell>
          <cell r="CL1874" t="str">
            <v/>
          </cell>
          <cell r="CM1874" t="str">
            <v/>
          </cell>
          <cell r="CN1874">
            <v>0</v>
          </cell>
          <cell r="CO1874">
            <v>0</v>
          </cell>
          <cell r="CP1874">
            <v>0</v>
          </cell>
          <cell r="CQ1874">
            <v>0</v>
          </cell>
          <cell r="CR1874">
            <v>0</v>
          </cell>
          <cell r="CS1874">
            <v>0</v>
          </cell>
          <cell r="CT1874">
            <v>0</v>
          </cell>
          <cell r="CU1874">
            <v>0</v>
          </cell>
          <cell r="CV1874">
            <v>0</v>
          </cell>
          <cell r="CW1874">
            <v>0</v>
          </cell>
          <cell r="CX1874" t="str">
            <v/>
          </cell>
          <cell r="CY1874" t="str">
            <v/>
          </cell>
          <cell r="CZ1874" t="str">
            <v/>
          </cell>
        </row>
        <row r="1875">
          <cell r="CJ1875" t="str">
            <v>Внутреннее Обучение Pro 500</v>
          </cell>
          <cell r="CK1875" t="str">
            <v/>
          </cell>
          <cell r="CL1875" t="str">
            <v/>
          </cell>
          <cell r="CM1875" t="str">
            <v/>
          </cell>
          <cell r="CN1875">
            <v>0</v>
          </cell>
          <cell r="CO1875">
            <v>0</v>
          </cell>
          <cell r="CP1875">
            <v>0</v>
          </cell>
          <cell r="CQ1875">
            <v>0</v>
          </cell>
          <cell r="CR1875">
            <v>0</v>
          </cell>
          <cell r="CS1875">
            <v>0</v>
          </cell>
          <cell r="CT1875">
            <v>0</v>
          </cell>
          <cell r="CU1875">
            <v>0</v>
          </cell>
          <cell r="CV1875">
            <v>0</v>
          </cell>
          <cell r="CW1875">
            <v>0</v>
          </cell>
          <cell r="CX1875" t="str">
            <v/>
          </cell>
          <cell r="CY1875" t="str">
            <v/>
          </cell>
          <cell r="CZ1875" t="str">
            <v/>
          </cell>
        </row>
        <row r="1876">
          <cell r="CJ1876" t="str">
            <v>Enterprise Total - 1000</v>
          </cell>
          <cell r="CK1876" t="str">
            <v/>
          </cell>
          <cell r="CL1876" t="str">
            <v/>
          </cell>
          <cell r="CM1876" t="str">
            <v/>
          </cell>
          <cell r="CN1876">
            <v>0</v>
          </cell>
          <cell r="CO1876">
            <v>0</v>
          </cell>
          <cell r="CP1876">
            <v>0</v>
          </cell>
          <cell r="CQ1876">
            <v>0</v>
          </cell>
          <cell r="CR1876">
            <v>0</v>
          </cell>
          <cell r="CS1876">
            <v>0</v>
          </cell>
          <cell r="CT1876">
            <v>0</v>
          </cell>
          <cell r="CU1876">
            <v>0</v>
          </cell>
          <cell r="CV1876">
            <v>0</v>
          </cell>
          <cell r="CW1876">
            <v>0</v>
          </cell>
          <cell r="CX1876" t="str">
            <v/>
          </cell>
          <cell r="CY1876" t="str">
            <v/>
          </cell>
          <cell r="CZ1876" t="str">
            <v/>
          </cell>
        </row>
        <row r="1877">
          <cell r="CJ1877" t="str">
            <v>Enterprise Total - 150</v>
          </cell>
          <cell r="CK1877" t="str">
            <v/>
          </cell>
          <cell r="CL1877" t="str">
            <v/>
          </cell>
          <cell r="CM1877" t="str">
            <v/>
          </cell>
          <cell r="CN1877">
            <v>0</v>
          </cell>
          <cell r="CO1877">
            <v>0</v>
          </cell>
          <cell r="CP1877">
            <v>0</v>
          </cell>
          <cell r="CQ1877">
            <v>0</v>
          </cell>
          <cell r="CR1877">
            <v>0</v>
          </cell>
          <cell r="CS1877">
            <v>0</v>
          </cell>
          <cell r="CT1877">
            <v>0</v>
          </cell>
          <cell r="CU1877">
            <v>0</v>
          </cell>
          <cell r="CV1877">
            <v>0</v>
          </cell>
          <cell r="CW1877">
            <v>0</v>
          </cell>
          <cell r="CX1877" t="str">
            <v/>
          </cell>
          <cell r="CY1877" t="str">
            <v/>
          </cell>
          <cell r="CZ1877" t="str">
            <v/>
          </cell>
        </row>
        <row r="1878">
          <cell r="CJ1878" t="str">
            <v>Enterprise Total - 2000</v>
          </cell>
          <cell r="CK1878" t="str">
            <v/>
          </cell>
          <cell r="CL1878" t="str">
            <v/>
          </cell>
          <cell r="CM1878" t="str">
            <v/>
          </cell>
          <cell r="CN1878">
            <v>0</v>
          </cell>
          <cell r="CO1878">
            <v>0</v>
          </cell>
          <cell r="CP1878">
            <v>0</v>
          </cell>
          <cell r="CQ1878">
            <v>0</v>
          </cell>
          <cell r="CR1878">
            <v>0</v>
          </cell>
          <cell r="CS1878">
            <v>0</v>
          </cell>
          <cell r="CT1878">
            <v>0</v>
          </cell>
          <cell r="CU1878">
            <v>0</v>
          </cell>
          <cell r="CV1878">
            <v>0</v>
          </cell>
          <cell r="CW1878">
            <v>0</v>
          </cell>
          <cell r="CX1878" t="str">
            <v/>
          </cell>
          <cell r="CY1878" t="str">
            <v/>
          </cell>
          <cell r="CZ1878" t="str">
            <v/>
          </cell>
        </row>
        <row r="1879">
          <cell r="CJ1879" t="str">
            <v>Enterprise Total - 300</v>
          </cell>
          <cell r="CK1879" t="str">
            <v/>
          </cell>
          <cell r="CL1879" t="str">
            <v/>
          </cell>
          <cell r="CM1879" t="str">
            <v/>
          </cell>
          <cell r="CN1879">
            <v>0</v>
          </cell>
          <cell r="CO1879">
            <v>0</v>
          </cell>
          <cell r="CP1879">
            <v>0</v>
          </cell>
          <cell r="CQ1879">
            <v>0</v>
          </cell>
          <cell r="CR1879">
            <v>0</v>
          </cell>
          <cell r="CS1879">
            <v>0</v>
          </cell>
          <cell r="CT1879">
            <v>0</v>
          </cell>
          <cell r="CU1879">
            <v>0</v>
          </cell>
          <cell r="CV1879">
            <v>0</v>
          </cell>
          <cell r="CW1879">
            <v>0</v>
          </cell>
          <cell r="CX1879" t="str">
            <v/>
          </cell>
          <cell r="CY1879" t="str">
            <v/>
          </cell>
          <cell r="CZ1879" t="str">
            <v/>
          </cell>
        </row>
        <row r="1880">
          <cell r="CJ1880" t="str">
            <v>Enterprise Total - 3000</v>
          </cell>
          <cell r="CK1880" t="str">
            <v/>
          </cell>
          <cell r="CL1880" t="str">
            <v/>
          </cell>
          <cell r="CM1880" t="str">
            <v/>
          </cell>
          <cell r="CN1880">
            <v>0</v>
          </cell>
          <cell r="CO1880">
            <v>0</v>
          </cell>
          <cell r="CP1880">
            <v>0</v>
          </cell>
          <cell r="CQ1880">
            <v>0</v>
          </cell>
          <cell r="CR1880">
            <v>0</v>
          </cell>
          <cell r="CS1880">
            <v>0</v>
          </cell>
          <cell r="CT1880">
            <v>0</v>
          </cell>
          <cell r="CU1880">
            <v>0</v>
          </cell>
          <cell r="CV1880">
            <v>0</v>
          </cell>
          <cell r="CW1880">
            <v>0</v>
          </cell>
          <cell r="CX1880" t="str">
            <v/>
          </cell>
          <cell r="CY1880" t="str">
            <v/>
          </cell>
          <cell r="CZ1880" t="str">
            <v/>
          </cell>
        </row>
        <row r="1881">
          <cell r="CJ1881" t="str">
            <v>Enterprise Total - 500</v>
          </cell>
          <cell r="CK1881" t="str">
            <v/>
          </cell>
          <cell r="CL1881" t="str">
            <v/>
          </cell>
          <cell r="CM1881" t="str">
            <v/>
          </cell>
          <cell r="CN1881">
            <v>0</v>
          </cell>
          <cell r="CO1881">
            <v>0</v>
          </cell>
          <cell r="CP1881">
            <v>0</v>
          </cell>
          <cell r="CQ1881">
            <v>0</v>
          </cell>
          <cell r="CR1881">
            <v>0</v>
          </cell>
          <cell r="CS1881">
            <v>0</v>
          </cell>
          <cell r="CT1881">
            <v>0</v>
          </cell>
          <cell r="CU1881">
            <v>0</v>
          </cell>
          <cell r="CV1881">
            <v>0</v>
          </cell>
          <cell r="CW1881">
            <v>0</v>
          </cell>
          <cell r="CX1881" t="str">
            <v/>
          </cell>
          <cell r="CY1881" t="str">
            <v/>
          </cell>
          <cell r="CZ1881" t="str">
            <v/>
          </cell>
        </row>
        <row r="1882">
          <cell r="CJ1882" t="str">
            <v>Enterprise Total - 5000</v>
          </cell>
          <cell r="CK1882" t="str">
            <v/>
          </cell>
          <cell r="CL1882" t="str">
            <v/>
          </cell>
          <cell r="CM1882" t="str">
            <v/>
          </cell>
          <cell r="CN1882">
            <v>0</v>
          </cell>
          <cell r="CO1882">
            <v>0</v>
          </cell>
          <cell r="CP1882">
            <v>0</v>
          </cell>
          <cell r="CQ1882">
            <v>0</v>
          </cell>
          <cell r="CR1882">
            <v>0</v>
          </cell>
          <cell r="CS1882">
            <v>0</v>
          </cell>
          <cell r="CT1882">
            <v>0</v>
          </cell>
          <cell r="CU1882">
            <v>0</v>
          </cell>
          <cell r="CV1882">
            <v>0</v>
          </cell>
          <cell r="CW1882">
            <v>0</v>
          </cell>
          <cell r="CX1882" t="str">
            <v/>
          </cell>
          <cell r="CY1882" t="str">
            <v/>
          </cell>
          <cell r="CZ1882" t="str">
            <v/>
          </cell>
        </row>
        <row r="1883">
          <cell r="CJ1883" t="str">
            <v>Enterprise-100</v>
          </cell>
          <cell r="CK1883" t="str">
            <v/>
          </cell>
          <cell r="CL1883" t="str">
            <v/>
          </cell>
          <cell r="CM1883" t="str">
            <v/>
          </cell>
          <cell r="CN1883">
            <v>0</v>
          </cell>
          <cell r="CO1883">
            <v>0</v>
          </cell>
          <cell r="CP1883">
            <v>0</v>
          </cell>
          <cell r="CQ1883">
            <v>0</v>
          </cell>
          <cell r="CR1883">
            <v>0</v>
          </cell>
          <cell r="CS1883">
            <v>0</v>
          </cell>
          <cell r="CT1883">
            <v>0</v>
          </cell>
          <cell r="CU1883">
            <v>0</v>
          </cell>
          <cell r="CV1883">
            <v>0</v>
          </cell>
          <cell r="CW1883">
            <v>0</v>
          </cell>
          <cell r="CX1883" t="str">
            <v/>
          </cell>
          <cell r="CY1883" t="str">
            <v/>
          </cell>
          <cell r="CZ1883" t="str">
            <v/>
          </cell>
        </row>
        <row r="1884">
          <cell r="CJ1884" t="str">
            <v>Enterprise-1000</v>
          </cell>
          <cell r="CK1884" t="str">
            <v/>
          </cell>
          <cell r="CL1884" t="str">
            <v/>
          </cell>
          <cell r="CM1884" t="str">
            <v/>
          </cell>
          <cell r="CN1884">
            <v>0</v>
          </cell>
          <cell r="CO1884">
            <v>0</v>
          </cell>
          <cell r="CP1884">
            <v>0</v>
          </cell>
          <cell r="CQ1884">
            <v>0</v>
          </cell>
          <cell r="CR1884">
            <v>0</v>
          </cell>
          <cell r="CS1884">
            <v>0</v>
          </cell>
          <cell r="CT1884">
            <v>0</v>
          </cell>
          <cell r="CU1884">
            <v>0</v>
          </cell>
          <cell r="CV1884">
            <v>0</v>
          </cell>
          <cell r="CW1884">
            <v>0</v>
          </cell>
          <cell r="CX1884" t="str">
            <v/>
          </cell>
          <cell r="CY1884" t="str">
            <v/>
          </cell>
          <cell r="CZ1884" t="str">
            <v/>
          </cell>
        </row>
        <row r="1885">
          <cell r="CJ1885" t="str">
            <v>Enterprise-150</v>
          </cell>
          <cell r="CK1885" t="str">
            <v/>
          </cell>
          <cell r="CL1885" t="str">
            <v/>
          </cell>
          <cell r="CM1885" t="str">
            <v/>
          </cell>
          <cell r="CN1885">
            <v>0</v>
          </cell>
          <cell r="CO1885">
            <v>0</v>
          </cell>
          <cell r="CP1885">
            <v>0</v>
          </cell>
          <cell r="CQ1885">
            <v>0</v>
          </cell>
          <cell r="CR1885">
            <v>0</v>
          </cell>
          <cell r="CS1885">
            <v>0</v>
          </cell>
          <cell r="CT1885">
            <v>0</v>
          </cell>
          <cell r="CU1885">
            <v>0</v>
          </cell>
          <cell r="CV1885">
            <v>0</v>
          </cell>
          <cell r="CW1885">
            <v>0</v>
          </cell>
          <cell r="CX1885" t="str">
            <v/>
          </cell>
          <cell r="CY1885" t="str">
            <v/>
          </cell>
          <cell r="CZ1885" t="str">
            <v/>
          </cell>
        </row>
        <row r="1886">
          <cell r="CJ1886" t="str">
            <v>Enterprise-2000</v>
          </cell>
          <cell r="CK1886" t="str">
            <v/>
          </cell>
          <cell r="CL1886" t="str">
            <v/>
          </cell>
          <cell r="CM1886" t="str">
            <v/>
          </cell>
          <cell r="CN1886">
            <v>0</v>
          </cell>
          <cell r="CO1886">
            <v>0</v>
          </cell>
          <cell r="CP1886">
            <v>0</v>
          </cell>
          <cell r="CQ1886">
            <v>0</v>
          </cell>
          <cell r="CR1886">
            <v>0</v>
          </cell>
          <cell r="CS1886">
            <v>0</v>
          </cell>
          <cell r="CT1886">
            <v>0</v>
          </cell>
          <cell r="CU1886">
            <v>0</v>
          </cell>
          <cell r="CV1886">
            <v>0</v>
          </cell>
          <cell r="CW1886">
            <v>0</v>
          </cell>
          <cell r="CX1886" t="str">
            <v/>
          </cell>
          <cell r="CY1886" t="str">
            <v/>
          </cell>
          <cell r="CZ1886" t="str">
            <v/>
          </cell>
        </row>
        <row r="1887">
          <cell r="CJ1887" t="str">
            <v>Enterprise-300</v>
          </cell>
          <cell r="CK1887" t="str">
            <v/>
          </cell>
          <cell r="CL1887" t="str">
            <v/>
          </cell>
          <cell r="CM1887" t="str">
            <v/>
          </cell>
          <cell r="CN1887">
            <v>0</v>
          </cell>
          <cell r="CO1887">
            <v>0</v>
          </cell>
          <cell r="CP1887">
            <v>0</v>
          </cell>
          <cell r="CQ1887">
            <v>0</v>
          </cell>
          <cell r="CR1887">
            <v>0</v>
          </cell>
          <cell r="CS1887">
            <v>0</v>
          </cell>
          <cell r="CT1887">
            <v>0</v>
          </cell>
          <cell r="CU1887">
            <v>0</v>
          </cell>
          <cell r="CV1887">
            <v>0</v>
          </cell>
          <cell r="CW1887">
            <v>0</v>
          </cell>
          <cell r="CX1887" t="str">
            <v/>
          </cell>
          <cell r="CY1887" t="str">
            <v/>
          </cell>
          <cell r="CZ1887" t="str">
            <v/>
          </cell>
        </row>
        <row r="1888">
          <cell r="CJ1888" t="str">
            <v>Enterprise-3000</v>
          </cell>
          <cell r="CK1888" t="str">
            <v/>
          </cell>
          <cell r="CL1888" t="str">
            <v/>
          </cell>
          <cell r="CM1888" t="str">
            <v/>
          </cell>
          <cell r="CN1888">
            <v>0</v>
          </cell>
          <cell r="CO1888">
            <v>0</v>
          </cell>
          <cell r="CP1888">
            <v>0</v>
          </cell>
          <cell r="CQ1888">
            <v>0</v>
          </cell>
          <cell r="CR1888">
            <v>0</v>
          </cell>
          <cell r="CS1888">
            <v>0</v>
          </cell>
          <cell r="CT1888">
            <v>0</v>
          </cell>
          <cell r="CU1888">
            <v>0</v>
          </cell>
          <cell r="CV1888">
            <v>0</v>
          </cell>
          <cell r="CW1888">
            <v>0</v>
          </cell>
          <cell r="CX1888" t="str">
            <v/>
          </cell>
          <cell r="CY1888" t="str">
            <v/>
          </cell>
          <cell r="CZ1888" t="str">
            <v/>
          </cell>
        </row>
        <row r="1889">
          <cell r="CJ1889" t="str">
            <v>Enterprise-50</v>
          </cell>
          <cell r="CK1889" t="str">
            <v/>
          </cell>
          <cell r="CL1889" t="str">
            <v/>
          </cell>
          <cell r="CM1889" t="str">
            <v/>
          </cell>
          <cell r="CN1889">
            <v>0</v>
          </cell>
          <cell r="CO1889">
            <v>0</v>
          </cell>
          <cell r="CP1889">
            <v>0</v>
          </cell>
          <cell r="CQ1889">
            <v>0</v>
          </cell>
          <cell r="CR1889">
            <v>0</v>
          </cell>
          <cell r="CS1889">
            <v>0</v>
          </cell>
          <cell r="CT1889">
            <v>0</v>
          </cell>
          <cell r="CU1889">
            <v>0</v>
          </cell>
          <cell r="CV1889">
            <v>0</v>
          </cell>
          <cell r="CW1889">
            <v>0</v>
          </cell>
          <cell r="CX1889" t="str">
            <v/>
          </cell>
          <cell r="CY1889" t="str">
            <v/>
          </cell>
          <cell r="CZ1889" t="str">
            <v/>
          </cell>
        </row>
        <row r="1890">
          <cell r="CJ1890" t="str">
            <v>Enterprise-500</v>
          </cell>
          <cell r="CK1890" t="str">
            <v/>
          </cell>
          <cell r="CL1890" t="str">
            <v/>
          </cell>
          <cell r="CM1890" t="str">
            <v/>
          </cell>
          <cell r="CN1890">
            <v>0</v>
          </cell>
          <cell r="CO1890">
            <v>0</v>
          </cell>
          <cell r="CP1890">
            <v>0</v>
          </cell>
          <cell r="CQ1890">
            <v>0</v>
          </cell>
          <cell r="CR1890">
            <v>0</v>
          </cell>
          <cell r="CS1890">
            <v>0</v>
          </cell>
          <cell r="CT1890">
            <v>0</v>
          </cell>
          <cell r="CU1890">
            <v>0</v>
          </cell>
          <cell r="CV1890">
            <v>0</v>
          </cell>
          <cell r="CW1890">
            <v>0</v>
          </cell>
          <cell r="CX1890" t="str">
            <v/>
          </cell>
          <cell r="CY1890" t="str">
            <v/>
          </cell>
          <cell r="CZ1890" t="str">
            <v/>
          </cell>
        </row>
        <row r="1891">
          <cell r="CJ1891" t="str">
            <v>Enterprise-5000</v>
          </cell>
          <cell r="CK1891" t="str">
            <v/>
          </cell>
          <cell r="CL1891" t="str">
            <v/>
          </cell>
          <cell r="CM1891" t="str">
            <v/>
          </cell>
          <cell r="CN1891">
            <v>0</v>
          </cell>
          <cell r="CO1891">
            <v>0</v>
          </cell>
          <cell r="CP1891">
            <v>0</v>
          </cell>
          <cell r="CQ1891">
            <v>0</v>
          </cell>
          <cell r="CR1891">
            <v>0</v>
          </cell>
          <cell r="CS1891">
            <v>0</v>
          </cell>
          <cell r="CT1891">
            <v>0</v>
          </cell>
          <cell r="CU1891">
            <v>0</v>
          </cell>
          <cell r="CV1891">
            <v>0</v>
          </cell>
          <cell r="CW1891">
            <v>0</v>
          </cell>
          <cell r="CX1891" t="str">
            <v/>
          </cell>
          <cell r="CY1891" t="str">
            <v/>
          </cell>
          <cell r="CZ1891" t="str">
            <v/>
          </cell>
        </row>
        <row r="1892">
          <cell r="CJ1892" t="str">
            <v>Встречи Basic</v>
          </cell>
          <cell r="CK1892" t="str">
            <v/>
          </cell>
          <cell r="CL1892" t="str">
            <v/>
          </cell>
          <cell r="CM1892" t="str">
            <v/>
          </cell>
          <cell r="CN1892">
            <v>0</v>
          </cell>
          <cell r="CO1892">
            <v>0</v>
          </cell>
          <cell r="CP1892">
            <v>0</v>
          </cell>
          <cell r="CQ1892">
            <v>0</v>
          </cell>
          <cell r="CR1892">
            <v>0</v>
          </cell>
          <cell r="CS1892">
            <v>0</v>
          </cell>
          <cell r="CT1892">
            <v>0</v>
          </cell>
          <cell r="CU1892">
            <v>0</v>
          </cell>
          <cell r="CV1892">
            <v>0</v>
          </cell>
          <cell r="CW1892">
            <v>0</v>
          </cell>
          <cell r="CX1892" t="str">
            <v/>
          </cell>
          <cell r="CY1892" t="str">
            <v/>
          </cell>
          <cell r="CZ1892" t="str">
            <v/>
          </cell>
        </row>
        <row r="1893">
          <cell r="CJ1893" t="str">
            <v>Вуз-150</v>
          </cell>
          <cell r="CK1893" t="str">
            <v/>
          </cell>
          <cell r="CL1893" t="str">
            <v/>
          </cell>
          <cell r="CM1893" t="str">
            <v/>
          </cell>
          <cell r="CN1893">
            <v>0</v>
          </cell>
          <cell r="CO1893">
            <v>0</v>
          </cell>
          <cell r="CP1893">
            <v>0</v>
          </cell>
          <cell r="CQ1893">
            <v>0</v>
          </cell>
          <cell r="CR1893">
            <v>0</v>
          </cell>
          <cell r="CS1893">
            <v>0</v>
          </cell>
          <cell r="CT1893">
            <v>0</v>
          </cell>
          <cell r="CU1893">
            <v>0</v>
          </cell>
          <cell r="CV1893">
            <v>0</v>
          </cell>
          <cell r="CW1893">
            <v>0</v>
          </cell>
          <cell r="CX1893" t="str">
            <v/>
          </cell>
          <cell r="CY1893" t="str">
            <v/>
          </cell>
          <cell r="CZ1893" t="str">
            <v/>
          </cell>
        </row>
        <row r="1894">
          <cell r="CJ1894" t="str">
            <v>Вуз-2000</v>
          </cell>
          <cell r="CK1894" t="str">
            <v/>
          </cell>
          <cell r="CL1894" t="str">
            <v/>
          </cell>
          <cell r="CM1894" t="str">
            <v/>
          </cell>
          <cell r="CN1894">
            <v>0</v>
          </cell>
          <cell r="CO1894">
            <v>0</v>
          </cell>
          <cell r="CP1894">
            <v>0</v>
          </cell>
          <cell r="CQ1894">
            <v>0</v>
          </cell>
          <cell r="CR1894">
            <v>0</v>
          </cell>
          <cell r="CS1894">
            <v>0</v>
          </cell>
          <cell r="CT1894">
            <v>0</v>
          </cell>
          <cell r="CU1894">
            <v>0</v>
          </cell>
          <cell r="CV1894">
            <v>0</v>
          </cell>
          <cell r="CW1894">
            <v>0</v>
          </cell>
          <cell r="CX1894" t="str">
            <v/>
          </cell>
          <cell r="CY1894" t="str">
            <v/>
          </cell>
          <cell r="CZ1894" t="str">
            <v/>
          </cell>
        </row>
        <row r="1895">
          <cell r="CJ1895" t="str">
            <v>Вуз-300</v>
          </cell>
          <cell r="CK1895" t="str">
            <v/>
          </cell>
          <cell r="CL1895" t="str">
            <v/>
          </cell>
          <cell r="CM1895" t="str">
            <v/>
          </cell>
          <cell r="CN1895">
            <v>0</v>
          </cell>
          <cell r="CO1895">
            <v>0</v>
          </cell>
          <cell r="CP1895">
            <v>0</v>
          </cell>
          <cell r="CQ1895">
            <v>0</v>
          </cell>
          <cell r="CR1895">
            <v>0</v>
          </cell>
          <cell r="CS1895">
            <v>0</v>
          </cell>
          <cell r="CT1895">
            <v>0</v>
          </cell>
          <cell r="CU1895">
            <v>0</v>
          </cell>
          <cell r="CV1895">
            <v>0</v>
          </cell>
          <cell r="CW1895">
            <v>0</v>
          </cell>
          <cell r="CX1895" t="str">
            <v/>
          </cell>
          <cell r="CY1895" t="str">
            <v/>
          </cell>
          <cell r="CZ1895" t="str">
            <v/>
          </cell>
        </row>
        <row r="1896">
          <cell r="CJ1896" t="str">
            <v>Вуз-3000</v>
          </cell>
          <cell r="CK1896" t="str">
            <v/>
          </cell>
          <cell r="CL1896" t="str">
            <v/>
          </cell>
          <cell r="CM1896" t="str">
            <v/>
          </cell>
          <cell r="CN1896">
            <v>0</v>
          </cell>
          <cell r="CO1896">
            <v>0</v>
          </cell>
          <cell r="CP1896">
            <v>0</v>
          </cell>
          <cell r="CQ1896">
            <v>0</v>
          </cell>
          <cell r="CR1896">
            <v>0</v>
          </cell>
          <cell r="CS1896">
            <v>0</v>
          </cell>
          <cell r="CT1896">
            <v>0</v>
          </cell>
          <cell r="CU1896">
            <v>0</v>
          </cell>
          <cell r="CV1896">
            <v>0</v>
          </cell>
          <cell r="CW1896">
            <v>0</v>
          </cell>
          <cell r="CX1896" t="str">
            <v/>
          </cell>
          <cell r="CY1896" t="str">
            <v/>
          </cell>
          <cell r="CZ1896" t="str">
            <v/>
          </cell>
        </row>
        <row r="1897">
          <cell r="CJ1897" t="str">
            <v>Вуз-500</v>
          </cell>
          <cell r="CK1897" t="str">
            <v/>
          </cell>
          <cell r="CL1897" t="str">
            <v/>
          </cell>
          <cell r="CM1897" t="str">
            <v/>
          </cell>
          <cell r="CN1897">
            <v>0</v>
          </cell>
          <cell r="CO1897">
            <v>0</v>
          </cell>
          <cell r="CP1897">
            <v>0</v>
          </cell>
          <cell r="CQ1897">
            <v>0</v>
          </cell>
          <cell r="CR1897">
            <v>0</v>
          </cell>
          <cell r="CS1897">
            <v>0</v>
          </cell>
          <cell r="CT1897">
            <v>0</v>
          </cell>
          <cell r="CU1897">
            <v>0</v>
          </cell>
          <cell r="CV1897">
            <v>0</v>
          </cell>
          <cell r="CW1897">
            <v>0</v>
          </cell>
          <cell r="CX1897" t="str">
            <v/>
          </cell>
          <cell r="CY1897" t="str">
            <v/>
          </cell>
          <cell r="CZ1897" t="str">
            <v/>
          </cell>
        </row>
        <row r="1898">
          <cell r="CJ1898" t="str">
            <v>Вуз-5000</v>
          </cell>
          <cell r="CK1898" t="str">
            <v/>
          </cell>
          <cell r="CL1898" t="str">
            <v/>
          </cell>
          <cell r="CM1898" t="str">
            <v/>
          </cell>
          <cell r="CN1898">
            <v>0</v>
          </cell>
          <cell r="CO1898">
            <v>0</v>
          </cell>
          <cell r="CP1898">
            <v>0</v>
          </cell>
          <cell r="CQ1898">
            <v>0</v>
          </cell>
          <cell r="CR1898">
            <v>0</v>
          </cell>
          <cell r="CS1898">
            <v>0</v>
          </cell>
          <cell r="CT1898">
            <v>0</v>
          </cell>
          <cell r="CU1898">
            <v>0</v>
          </cell>
          <cell r="CV1898">
            <v>0</v>
          </cell>
          <cell r="CW1898">
            <v>0</v>
          </cell>
          <cell r="CX1898" t="str">
            <v/>
          </cell>
          <cell r="CY1898" t="str">
            <v/>
          </cell>
          <cell r="CZ1898" t="str">
            <v/>
          </cell>
        </row>
        <row r="1899">
          <cell r="CJ1899" t="str">
            <v>Маркетинг Optimum 300</v>
          </cell>
          <cell r="CK1899" t="str">
            <v/>
          </cell>
          <cell r="CL1899" t="str">
            <v/>
          </cell>
          <cell r="CM1899" t="str">
            <v/>
          </cell>
          <cell r="CN1899">
            <v>0</v>
          </cell>
          <cell r="CO1899">
            <v>0</v>
          </cell>
          <cell r="CP1899">
            <v>0</v>
          </cell>
          <cell r="CQ1899">
            <v>0</v>
          </cell>
          <cell r="CR1899">
            <v>0</v>
          </cell>
          <cell r="CS1899">
            <v>0</v>
          </cell>
          <cell r="CT1899">
            <v>0</v>
          </cell>
          <cell r="CU1899">
            <v>0</v>
          </cell>
          <cell r="CV1899">
            <v>0</v>
          </cell>
          <cell r="CW1899">
            <v>0</v>
          </cell>
          <cell r="CX1899" t="str">
            <v/>
          </cell>
          <cell r="CY1899" t="str">
            <v/>
          </cell>
          <cell r="CZ1899" t="str">
            <v/>
          </cell>
        </row>
        <row r="1900">
          <cell r="CJ1900" t="str">
            <v>Маркетинг Pro 500</v>
          </cell>
          <cell r="CK1900" t="str">
            <v/>
          </cell>
          <cell r="CL1900" t="str">
            <v/>
          </cell>
          <cell r="CM1900" t="str">
            <v/>
          </cell>
          <cell r="CN1900">
            <v>0</v>
          </cell>
          <cell r="CO1900">
            <v>0</v>
          </cell>
          <cell r="CP1900">
            <v>0</v>
          </cell>
          <cell r="CQ1900">
            <v>0</v>
          </cell>
          <cell r="CR1900">
            <v>0</v>
          </cell>
          <cell r="CS1900">
            <v>0</v>
          </cell>
          <cell r="CT1900">
            <v>0</v>
          </cell>
          <cell r="CU1900">
            <v>0</v>
          </cell>
          <cell r="CV1900">
            <v>0</v>
          </cell>
          <cell r="CW1900">
            <v>0</v>
          </cell>
          <cell r="CX1900" t="str">
            <v/>
          </cell>
          <cell r="CY1900" t="str">
            <v/>
          </cell>
          <cell r="CZ1900" t="str">
            <v/>
          </cell>
        </row>
        <row r="1901">
          <cell r="CJ1901" t="str">
            <v>Муниципалитеты 100_2 учетные записи</v>
          </cell>
          <cell r="CK1901" t="str">
            <v/>
          </cell>
          <cell r="CL1901" t="str">
            <v/>
          </cell>
          <cell r="CM1901" t="str">
            <v/>
          </cell>
          <cell r="CN1901">
            <v>0</v>
          </cell>
          <cell r="CO1901">
            <v>0</v>
          </cell>
          <cell r="CP1901">
            <v>0</v>
          </cell>
          <cell r="CQ1901">
            <v>0</v>
          </cell>
          <cell r="CR1901">
            <v>0</v>
          </cell>
          <cell r="CS1901">
            <v>0</v>
          </cell>
          <cell r="CT1901">
            <v>0</v>
          </cell>
          <cell r="CU1901">
            <v>0</v>
          </cell>
          <cell r="CV1901">
            <v>0</v>
          </cell>
          <cell r="CW1901">
            <v>0</v>
          </cell>
          <cell r="CX1901" t="str">
            <v/>
          </cell>
          <cell r="CY1901" t="str">
            <v/>
          </cell>
          <cell r="CZ1901" t="str">
            <v/>
          </cell>
        </row>
        <row r="1902">
          <cell r="CJ1902" t="str">
            <v>Муниципалитеты 150_Total</v>
          </cell>
          <cell r="CK1902" t="str">
            <v/>
          </cell>
          <cell r="CL1902" t="str">
            <v/>
          </cell>
          <cell r="CM1902" t="str">
            <v/>
          </cell>
          <cell r="CN1902">
            <v>0</v>
          </cell>
          <cell r="CO1902">
            <v>0</v>
          </cell>
          <cell r="CP1902">
            <v>0</v>
          </cell>
          <cell r="CQ1902">
            <v>0</v>
          </cell>
          <cell r="CR1902">
            <v>0</v>
          </cell>
          <cell r="CS1902">
            <v>0</v>
          </cell>
          <cell r="CT1902">
            <v>0</v>
          </cell>
          <cell r="CU1902">
            <v>0</v>
          </cell>
          <cell r="CV1902">
            <v>0</v>
          </cell>
          <cell r="CW1902">
            <v>0</v>
          </cell>
          <cell r="CX1902" t="str">
            <v/>
          </cell>
          <cell r="CY1902" t="str">
            <v/>
          </cell>
          <cell r="CZ1902" t="str">
            <v/>
          </cell>
        </row>
        <row r="1903">
          <cell r="CJ1903" t="str">
            <v>Муниципалитеты 50_1 учетная запись</v>
          </cell>
          <cell r="CK1903" t="str">
            <v/>
          </cell>
          <cell r="CL1903" t="str">
            <v/>
          </cell>
          <cell r="CM1903" t="str">
            <v/>
          </cell>
          <cell r="CN1903">
            <v>0</v>
          </cell>
          <cell r="CO1903">
            <v>0</v>
          </cell>
          <cell r="CP1903">
            <v>0</v>
          </cell>
          <cell r="CQ1903">
            <v>0</v>
          </cell>
          <cell r="CR1903">
            <v>0</v>
          </cell>
          <cell r="CS1903">
            <v>0</v>
          </cell>
          <cell r="CT1903">
            <v>0</v>
          </cell>
          <cell r="CU1903">
            <v>0</v>
          </cell>
          <cell r="CV1903">
            <v>0</v>
          </cell>
          <cell r="CW1903">
            <v>0</v>
          </cell>
          <cell r="CX1903" t="str">
            <v/>
          </cell>
          <cell r="CY1903" t="str">
            <v/>
          </cell>
          <cell r="CZ1903" t="str">
            <v/>
          </cell>
        </row>
        <row r="1904">
          <cell r="CJ1904" t="str">
            <v>Муниципалитеты 50_2 учетных записи</v>
          </cell>
          <cell r="CK1904" t="str">
            <v/>
          </cell>
          <cell r="CL1904" t="str">
            <v/>
          </cell>
          <cell r="CM1904" t="str">
            <v/>
          </cell>
          <cell r="CN1904">
            <v>0</v>
          </cell>
          <cell r="CO1904">
            <v>0</v>
          </cell>
          <cell r="CP1904">
            <v>0</v>
          </cell>
          <cell r="CQ1904">
            <v>0</v>
          </cell>
          <cell r="CR1904">
            <v>0</v>
          </cell>
          <cell r="CS1904">
            <v>0</v>
          </cell>
          <cell r="CT1904">
            <v>0</v>
          </cell>
          <cell r="CU1904">
            <v>0</v>
          </cell>
          <cell r="CV1904">
            <v>0</v>
          </cell>
          <cell r="CW1904">
            <v>0</v>
          </cell>
          <cell r="CX1904" t="str">
            <v/>
          </cell>
          <cell r="CY1904" t="str">
            <v/>
          </cell>
          <cell r="CZ1904" t="str">
            <v>NEW</v>
          </cell>
        </row>
        <row r="1905">
          <cell r="CJ1905" t="str">
            <v>Муниципалитеты 50_5 учетных записей</v>
          </cell>
          <cell r="CK1905" t="str">
            <v/>
          </cell>
          <cell r="CL1905" t="str">
            <v/>
          </cell>
          <cell r="CM1905" t="str">
            <v/>
          </cell>
          <cell r="CN1905">
            <v>0</v>
          </cell>
          <cell r="CO1905">
            <v>0</v>
          </cell>
          <cell r="CP1905">
            <v>0</v>
          </cell>
          <cell r="CQ1905">
            <v>0</v>
          </cell>
          <cell r="CR1905">
            <v>0</v>
          </cell>
          <cell r="CS1905">
            <v>0</v>
          </cell>
          <cell r="CT1905">
            <v>0</v>
          </cell>
          <cell r="CU1905">
            <v>0</v>
          </cell>
          <cell r="CV1905">
            <v>0</v>
          </cell>
          <cell r="CW1905">
            <v>0</v>
          </cell>
          <cell r="CX1905" t="str">
            <v/>
          </cell>
          <cell r="CY1905" t="str">
            <v/>
          </cell>
          <cell r="CZ1905" t="str">
            <v/>
          </cell>
        </row>
        <row r="1906">
          <cell r="CJ1906" t="str">
            <v>Школа-500</v>
          </cell>
          <cell r="CK1906" t="str">
            <v/>
          </cell>
          <cell r="CL1906" t="str">
            <v/>
          </cell>
          <cell r="CM1906" t="str">
            <v/>
          </cell>
          <cell r="CN1906">
            <v>0</v>
          </cell>
          <cell r="CO1906">
            <v>0</v>
          </cell>
          <cell r="CP1906">
            <v>0</v>
          </cell>
          <cell r="CQ1906">
            <v>0</v>
          </cell>
          <cell r="CR1906">
            <v>0</v>
          </cell>
          <cell r="CS1906">
            <v>0</v>
          </cell>
          <cell r="CT1906">
            <v>0</v>
          </cell>
          <cell r="CU1906">
            <v>0</v>
          </cell>
          <cell r="CV1906">
            <v>0</v>
          </cell>
          <cell r="CW1906">
            <v>0</v>
          </cell>
          <cell r="CX1906" t="str">
            <v/>
          </cell>
          <cell r="CY1906" t="str">
            <v/>
          </cell>
          <cell r="CZ1906" t="str">
            <v/>
          </cell>
        </row>
        <row r="1907">
          <cell r="CJ1907" t="str">
            <v>Линк Доски Pro</v>
          </cell>
          <cell r="CK1907" t="str">
            <v/>
          </cell>
          <cell r="CL1907" t="str">
            <v/>
          </cell>
          <cell r="CM1907" t="str">
            <v/>
          </cell>
          <cell r="CN1907">
            <v>0</v>
          </cell>
          <cell r="CO1907">
            <v>0</v>
          </cell>
          <cell r="CP1907">
            <v>0</v>
          </cell>
          <cell r="CQ1907">
            <v>0</v>
          </cell>
          <cell r="CR1907">
            <v>0</v>
          </cell>
          <cell r="CS1907">
            <v>0</v>
          </cell>
          <cell r="CT1907">
            <v>0</v>
          </cell>
          <cell r="CU1907">
            <v>0</v>
          </cell>
          <cell r="CV1907">
            <v>0</v>
          </cell>
          <cell r="CW1907">
            <v>0</v>
          </cell>
          <cell r="CX1907" t="str">
            <v/>
          </cell>
          <cell r="CY1907" t="str">
            <v/>
          </cell>
          <cell r="CZ1907" t="str">
            <v/>
          </cell>
        </row>
        <row r="1908">
          <cell r="CJ1908" t="str">
            <v>Модули</v>
          </cell>
          <cell r="CK1908" t="str">
            <v/>
          </cell>
          <cell r="CL1908" t="str">
            <v/>
          </cell>
          <cell r="CM1908" t="str">
            <v/>
          </cell>
          <cell r="CN1908">
            <v>0</v>
          </cell>
          <cell r="CO1908">
            <v>0</v>
          </cell>
          <cell r="CP1908">
            <v>0</v>
          </cell>
          <cell r="CQ1908">
            <v>0</v>
          </cell>
          <cell r="CR1908">
            <v>0</v>
          </cell>
          <cell r="CS1908">
            <v>0</v>
          </cell>
          <cell r="CT1908">
            <v>0</v>
          </cell>
          <cell r="CU1908">
            <v>0</v>
          </cell>
          <cell r="CV1908">
            <v>0</v>
          </cell>
          <cell r="CW1908">
            <v>0</v>
          </cell>
          <cell r="CX1908" t="str">
            <v/>
          </cell>
          <cell r="CY1908" t="str">
            <v/>
          </cell>
          <cell r="CZ1908" t="str">
            <v/>
          </cell>
        </row>
        <row r="1909">
          <cell r="CJ1909" t="str">
            <v>Модуль Линк Rooms</v>
          </cell>
          <cell r="CK1909" t="str">
            <v/>
          </cell>
          <cell r="CL1909" t="str">
            <v/>
          </cell>
          <cell r="CM1909" t="str">
            <v/>
          </cell>
          <cell r="CN1909">
            <v>0</v>
          </cell>
          <cell r="CO1909">
            <v>0</v>
          </cell>
          <cell r="CP1909">
            <v>0</v>
          </cell>
          <cell r="CQ1909">
            <v>0</v>
          </cell>
          <cell r="CR1909">
            <v>0</v>
          </cell>
          <cell r="CS1909">
            <v>0</v>
          </cell>
          <cell r="CT1909">
            <v>0</v>
          </cell>
          <cell r="CU1909">
            <v>0</v>
          </cell>
          <cell r="CV1909">
            <v>0</v>
          </cell>
          <cell r="CW1909">
            <v>0</v>
          </cell>
          <cell r="CX1909" t="str">
            <v/>
          </cell>
          <cell r="CY1909" t="str">
            <v/>
          </cell>
          <cell r="CZ1909" t="str">
            <v/>
          </cell>
        </row>
        <row r="1910">
          <cell r="CJ1910" t="str">
            <v>Дополнительный модуль «SIP-коннектор»</v>
          </cell>
          <cell r="CK1910" t="str">
            <v/>
          </cell>
          <cell r="CL1910" t="str">
            <v/>
          </cell>
          <cell r="CM1910" t="str">
            <v/>
          </cell>
          <cell r="CN1910">
            <v>0</v>
          </cell>
          <cell r="CO1910">
            <v>0</v>
          </cell>
          <cell r="CP1910">
            <v>0</v>
          </cell>
          <cell r="CQ1910">
            <v>0</v>
          </cell>
          <cell r="CR1910">
            <v>0</v>
          </cell>
          <cell r="CS1910">
            <v>0</v>
          </cell>
          <cell r="CT1910">
            <v>0</v>
          </cell>
          <cell r="CU1910">
            <v>0</v>
          </cell>
          <cell r="CV1910">
            <v>0</v>
          </cell>
          <cell r="CW1910">
            <v>0</v>
          </cell>
          <cell r="CX1910" t="str">
            <v/>
          </cell>
          <cell r="CY1910" t="str">
            <v/>
          </cell>
          <cell r="CZ1910" t="str">
            <v/>
          </cell>
        </row>
        <row r="1911">
          <cell r="CJ1911" t="str">
            <v>Расширение «+100 ГБ»</v>
          </cell>
          <cell r="CK1911" t="str">
            <v/>
          </cell>
          <cell r="CL1911" t="str">
            <v/>
          </cell>
          <cell r="CM1911" t="str">
            <v/>
          </cell>
          <cell r="CN1911">
            <v>0</v>
          </cell>
          <cell r="CO1911">
            <v>0</v>
          </cell>
          <cell r="CP1911">
            <v>0</v>
          </cell>
          <cell r="CQ1911">
            <v>0</v>
          </cell>
          <cell r="CR1911">
            <v>0</v>
          </cell>
          <cell r="CS1911">
            <v>0</v>
          </cell>
          <cell r="CT1911">
            <v>0</v>
          </cell>
          <cell r="CU1911">
            <v>0</v>
          </cell>
          <cell r="CV1911">
            <v>0</v>
          </cell>
          <cell r="CW1911">
            <v>0</v>
          </cell>
          <cell r="CX1911" t="str">
            <v/>
          </cell>
          <cell r="CY1911" t="str">
            <v/>
          </cell>
          <cell r="CZ1911" t="str">
            <v/>
          </cell>
        </row>
        <row r="1912">
          <cell r="CJ1912" t="str">
            <v>Расширение «+1000 ГБ»</v>
          </cell>
          <cell r="CK1912" t="str">
            <v/>
          </cell>
          <cell r="CL1912" t="str">
            <v/>
          </cell>
          <cell r="CM1912" t="str">
            <v/>
          </cell>
          <cell r="CN1912">
            <v>0</v>
          </cell>
          <cell r="CO1912">
            <v>0</v>
          </cell>
          <cell r="CP1912">
            <v>0</v>
          </cell>
          <cell r="CQ1912">
            <v>0</v>
          </cell>
          <cell r="CR1912">
            <v>0</v>
          </cell>
          <cell r="CS1912">
            <v>0</v>
          </cell>
          <cell r="CT1912">
            <v>0</v>
          </cell>
          <cell r="CU1912">
            <v>0</v>
          </cell>
          <cell r="CV1912">
            <v>0</v>
          </cell>
          <cell r="CW1912">
            <v>0</v>
          </cell>
          <cell r="CX1912" t="str">
            <v/>
          </cell>
          <cell r="CY1912" t="str">
            <v/>
          </cell>
          <cell r="CZ1912" t="str">
            <v/>
          </cell>
        </row>
        <row r="1913">
          <cell r="CJ1913" t="str">
            <v>Расширение «+10000 ГБ»</v>
          </cell>
          <cell r="CK1913" t="str">
            <v/>
          </cell>
          <cell r="CL1913" t="str">
            <v/>
          </cell>
          <cell r="CM1913" t="str">
            <v/>
          </cell>
          <cell r="CN1913">
            <v>0</v>
          </cell>
          <cell r="CO1913">
            <v>0</v>
          </cell>
          <cell r="CP1913">
            <v>0</v>
          </cell>
          <cell r="CQ1913">
            <v>0</v>
          </cell>
          <cell r="CR1913">
            <v>0</v>
          </cell>
          <cell r="CS1913">
            <v>0</v>
          </cell>
          <cell r="CT1913">
            <v>0</v>
          </cell>
          <cell r="CU1913">
            <v>0</v>
          </cell>
          <cell r="CV1913">
            <v>0</v>
          </cell>
          <cell r="CW1913">
            <v>0</v>
          </cell>
          <cell r="CX1913" t="str">
            <v/>
          </cell>
          <cell r="CY1913" t="str">
            <v/>
          </cell>
          <cell r="CZ1913" t="str">
            <v/>
          </cell>
        </row>
        <row r="1914">
          <cell r="CJ1914" t="str">
            <v>Расширение «+500 ГБ»</v>
          </cell>
          <cell r="CK1914" t="str">
            <v/>
          </cell>
          <cell r="CL1914" t="str">
            <v/>
          </cell>
          <cell r="CM1914" t="str">
            <v/>
          </cell>
          <cell r="CN1914">
            <v>0</v>
          </cell>
          <cell r="CO1914">
            <v>0</v>
          </cell>
          <cell r="CP1914">
            <v>0</v>
          </cell>
          <cell r="CQ1914">
            <v>0</v>
          </cell>
          <cell r="CR1914">
            <v>0</v>
          </cell>
          <cell r="CS1914">
            <v>0</v>
          </cell>
          <cell r="CT1914">
            <v>0</v>
          </cell>
          <cell r="CU1914">
            <v>0</v>
          </cell>
          <cell r="CV1914">
            <v>0</v>
          </cell>
          <cell r="CW1914">
            <v>0</v>
          </cell>
          <cell r="CX1914" t="str">
            <v/>
          </cell>
          <cell r="CY1914" t="str">
            <v/>
          </cell>
          <cell r="CZ1914" t="str">
            <v/>
          </cell>
        </row>
        <row r="1915">
          <cell r="CJ1915" t="str">
            <v>Модуль расширения «Total +10 accounts»</v>
          </cell>
          <cell r="CK1915" t="str">
            <v/>
          </cell>
          <cell r="CL1915" t="str">
            <v/>
          </cell>
          <cell r="CM1915" t="str">
            <v/>
          </cell>
          <cell r="CN1915">
            <v>0</v>
          </cell>
          <cell r="CO1915">
            <v>0</v>
          </cell>
          <cell r="CP1915">
            <v>0</v>
          </cell>
          <cell r="CQ1915">
            <v>0</v>
          </cell>
          <cell r="CR1915">
            <v>0</v>
          </cell>
          <cell r="CS1915">
            <v>0</v>
          </cell>
          <cell r="CT1915">
            <v>0</v>
          </cell>
          <cell r="CU1915">
            <v>0</v>
          </cell>
          <cell r="CV1915">
            <v>0</v>
          </cell>
          <cell r="CW1915">
            <v>0</v>
          </cell>
          <cell r="CX1915" t="str">
            <v/>
          </cell>
          <cell r="CY1915" t="str">
            <v/>
          </cell>
          <cell r="CZ1915" t="str">
            <v/>
          </cell>
        </row>
        <row r="1916">
          <cell r="CJ1916" t="str">
            <v>Модуль расширения «Total +20 accounts»</v>
          </cell>
          <cell r="CK1916" t="str">
            <v/>
          </cell>
          <cell r="CL1916" t="str">
            <v/>
          </cell>
          <cell r="CM1916" t="str">
            <v/>
          </cell>
          <cell r="CN1916">
            <v>0</v>
          </cell>
          <cell r="CO1916">
            <v>0</v>
          </cell>
          <cell r="CP1916">
            <v>0</v>
          </cell>
          <cell r="CQ1916">
            <v>0</v>
          </cell>
          <cell r="CR1916">
            <v>0</v>
          </cell>
          <cell r="CS1916">
            <v>0</v>
          </cell>
          <cell r="CT1916">
            <v>0</v>
          </cell>
          <cell r="CU1916">
            <v>0</v>
          </cell>
          <cell r="CV1916">
            <v>0</v>
          </cell>
          <cell r="CW1916">
            <v>0</v>
          </cell>
          <cell r="CX1916" t="str">
            <v/>
          </cell>
          <cell r="CY1916" t="str">
            <v/>
          </cell>
          <cell r="CZ1916" t="str">
            <v/>
          </cell>
        </row>
        <row r="1917">
          <cell r="CJ1917" t="str">
            <v>Модуль расширения «Total +35 accounts»</v>
          </cell>
          <cell r="CK1917" t="str">
            <v/>
          </cell>
          <cell r="CL1917" t="str">
            <v/>
          </cell>
          <cell r="CM1917" t="str">
            <v/>
          </cell>
          <cell r="CN1917">
            <v>0</v>
          </cell>
          <cell r="CO1917">
            <v>0</v>
          </cell>
          <cell r="CP1917">
            <v>0</v>
          </cell>
          <cell r="CQ1917">
            <v>0</v>
          </cell>
          <cell r="CR1917">
            <v>0</v>
          </cell>
          <cell r="CS1917">
            <v>0</v>
          </cell>
          <cell r="CT1917">
            <v>0</v>
          </cell>
          <cell r="CU1917">
            <v>0</v>
          </cell>
          <cell r="CV1917">
            <v>0</v>
          </cell>
          <cell r="CW1917">
            <v>0</v>
          </cell>
          <cell r="CX1917" t="str">
            <v/>
          </cell>
          <cell r="CY1917" t="str">
            <v/>
          </cell>
          <cell r="CZ1917" t="str">
            <v/>
          </cell>
        </row>
        <row r="1918">
          <cell r="CJ1918" t="str">
            <v>Модуль расширения «Total +500 accounts»</v>
          </cell>
          <cell r="CK1918" t="str">
            <v/>
          </cell>
          <cell r="CL1918" t="str">
            <v/>
          </cell>
          <cell r="CM1918" t="str">
            <v/>
          </cell>
          <cell r="CN1918">
            <v>0</v>
          </cell>
          <cell r="CO1918">
            <v>0</v>
          </cell>
          <cell r="CP1918">
            <v>0</v>
          </cell>
          <cell r="CQ1918">
            <v>0</v>
          </cell>
          <cell r="CR1918">
            <v>0</v>
          </cell>
          <cell r="CS1918">
            <v>0</v>
          </cell>
          <cell r="CT1918">
            <v>0</v>
          </cell>
          <cell r="CU1918">
            <v>0</v>
          </cell>
          <cell r="CV1918">
            <v>0</v>
          </cell>
          <cell r="CW1918">
            <v>0</v>
          </cell>
          <cell r="CX1918" t="str">
            <v/>
          </cell>
          <cell r="CY1918" t="str">
            <v/>
          </cell>
          <cell r="CZ1918" t="str">
            <v/>
          </cell>
        </row>
        <row r="1919">
          <cell r="CJ1919" t="str">
            <v>Панельные компьютеры и мини-ПК</v>
          </cell>
          <cell r="CK1919" t="str">
            <v/>
          </cell>
          <cell r="CL1919" t="str">
            <v/>
          </cell>
          <cell r="CM1919" t="str">
            <v/>
          </cell>
          <cell r="CN1919">
            <v>0</v>
          </cell>
          <cell r="CO1919">
            <v>0</v>
          </cell>
          <cell r="CP1919">
            <v>0</v>
          </cell>
          <cell r="CQ1919">
            <v>0</v>
          </cell>
          <cell r="CR1919">
            <v>0</v>
          </cell>
          <cell r="CS1919">
            <v>0</v>
          </cell>
          <cell r="CT1919">
            <v>0</v>
          </cell>
          <cell r="CU1919">
            <v>0</v>
          </cell>
          <cell r="CV1919">
            <v>0</v>
          </cell>
          <cell r="CW1919">
            <v>0</v>
          </cell>
          <cell r="CX1919" t="str">
            <v/>
          </cell>
          <cell r="CY1919" t="str">
            <v/>
          </cell>
          <cell r="CZ1919" t="str">
            <v/>
          </cell>
        </row>
        <row r="1920">
          <cell r="CJ1920" t="str">
            <v>Аксессуары</v>
          </cell>
          <cell r="CK1920">
            <v>0</v>
          </cell>
          <cell r="CL1920">
            <v>0</v>
          </cell>
          <cell r="CM1920" t="str">
            <v/>
          </cell>
          <cell r="CN1920">
            <v>0</v>
          </cell>
          <cell r="CO1920">
            <v>0</v>
          </cell>
          <cell r="CP1920">
            <v>0</v>
          </cell>
          <cell r="CQ1920">
            <v>0</v>
          </cell>
          <cell r="CR1920">
            <v>0</v>
          </cell>
          <cell r="CS1920">
            <v>0</v>
          </cell>
          <cell r="CT1920">
            <v>0</v>
          </cell>
          <cell r="CU1920">
            <v>0</v>
          </cell>
          <cell r="CV1920">
            <v>0</v>
          </cell>
          <cell r="CW1920">
            <v>0</v>
          </cell>
          <cell r="CX1920" t="str">
            <v/>
          </cell>
          <cell r="CY1920" t="str">
            <v/>
          </cell>
          <cell r="CZ1920" t="str">
            <v/>
          </cell>
        </row>
        <row r="1921">
          <cell r="CJ1921" t="str">
            <v>AC-112B</v>
          </cell>
          <cell r="CK1921">
            <v>85250</v>
          </cell>
          <cell r="CL1921">
            <v>72462.5</v>
          </cell>
          <cell r="CM1921">
            <v>-15</v>
          </cell>
          <cell r="CN1921">
            <v>1</v>
          </cell>
          <cell r="CO1921">
            <v>0</v>
          </cell>
          <cell r="CP1921">
            <v>0</v>
          </cell>
          <cell r="CQ1921">
            <v>1</v>
          </cell>
          <cell r="CR1921">
            <v>0</v>
          </cell>
          <cell r="CS1921">
            <v>0</v>
          </cell>
          <cell r="CT1921">
            <v>0</v>
          </cell>
          <cell r="CU1921">
            <v>4</v>
          </cell>
          <cell r="CV1921">
            <v>1</v>
          </cell>
          <cell r="CW1921">
            <v>0</v>
          </cell>
          <cell r="CX1921" t="str">
            <v/>
          </cell>
          <cell r="CY1921" t="str">
            <v>https://ipmatika.kz/products/aksessuary-dlya-panelnykh-kompyuterov/qbic-ac-112/</v>
          </cell>
          <cell r="CZ1921" t="str">
            <v/>
          </cell>
        </row>
        <row r="1922">
          <cell r="CJ1922" t="str">
            <v>AC-112W</v>
          </cell>
          <cell r="CK1922">
            <v>85250</v>
          </cell>
          <cell r="CL1922">
            <v>72462.5</v>
          </cell>
          <cell r="CM1922">
            <v>-15</v>
          </cell>
          <cell r="CN1922">
            <v>0</v>
          </cell>
          <cell r="CO1922">
            <v>0</v>
          </cell>
          <cell r="CP1922">
            <v>0</v>
          </cell>
          <cell r="CQ1922">
            <v>0</v>
          </cell>
          <cell r="CR1922">
            <v>0</v>
          </cell>
          <cell r="CS1922">
            <v>0</v>
          </cell>
          <cell r="CT1922">
            <v>0</v>
          </cell>
          <cell r="CU1922">
            <v>4</v>
          </cell>
          <cell r="CV1922">
            <v>0</v>
          </cell>
          <cell r="CW1922">
            <v>0</v>
          </cell>
          <cell r="CX1922" t="str">
            <v/>
          </cell>
          <cell r="CY1922" t="str">
            <v>https://ipmatika.kz/products/aksessuary-dlya-panelnykh-kompyuterov/qbic-ac-112W/</v>
          </cell>
          <cell r="CZ1922" t="str">
            <v/>
          </cell>
        </row>
        <row r="1923">
          <cell r="CJ1923" t="str">
            <v>AC-115</v>
          </cell>
          <cell r="CK1923">
            <v>154000</v>
          </cell>
          <cell r="CL1923">
            <v>130900</v>
          </cell>
          <cell r="CM1923">
            <v>-15</v>
          </cell>
          <cell r="CN1923">
            <v>0</v>
          </cell>
          <cell r="CO1923">
            <v>0</v>
          </cell>
          <cell r="CP1923">
            <v>0</v>
          </cell>
          <cell r="CQ1923">
            <v>0</v>
          </cell>
          <cell r="CR1923">
            <v>0</v>
          </cell>
          <cell r="CS1923">
            <v>0</v>
          </cell>
          <cell r="CT1923">
            <v>0</v>
          </cell>
          <cell r="CU1923">
            <v>1</v>
          </cell>
          <cell r="CV1923">
            <v>0</v>
          </cell>
          <cell r="CW1923">
            <v>0</v>
          </cell>
          <cell r="CX1923" t="str">
            <v/>
          </cell>
          <cell r="CY1923" t="str">
            <v>https://ipmatika.kz/products/aksessuary-dlya-panelnykh-kompyuterov/qbic-ac-112/</v>
          </cell>
          <cell r="CZ1923" t="str">
            <v>NEW</v>
          </cell>
        </row>
        <row r="1924">
          <cell r="CJ1924" t="str">
            <v>AC-120</v>
          </cell>
          <cell r="CK1924">
            <v>412500</v>
          </cell>
          <cell r="CL1924">
            <v>350625</v>
          </cell>
          <cell r="CM1924">
            <v>-15</v>
          </cell>
          <cell r="CN1924">
            <v>0</v>
          </cell>
          <cell r="CO1924">
            <v>0</v>
          </cell>
          <cell r="CP1924">
            <v>0</v>
          </cell>
          <cell r="CQ1924">
            <v>0</v>
          </cell>
          <cell r="CR1924">
            <v>0</v>
          </cell>
          <cell r="CS1924">
            <v>0</v>
          </cell>
          <cell r="CT1924">
            <v>0</v>
          </cell>
          <cell r="CU1924">
            <v>0</v>
          </cell>
          <cell r="CV1924">
            <v>0</v>
          </cell>
          <cell r="CW1924">
            <v>0</v>
          </cell>
          <cell r="CX1924" t="str">
            <v/>
          </cell>
          <cell r="CY1924" t="str">
            <v>https://ipmatika.kz/products/aksessuary-dlya-panelnykh-kompyuterov/ac-120/</v>
          </cell>
          <cell r="CZ1924" t="str">
            <v>EOL</v>
          </cell>
        </row>
        <row r="1925">
          <cell r="CJ1925" t="str">
            <v>AC-121</v>
          </cell>
          <cell r="CK1925">
            <v>326700</v>
          </cell>
          <cell r="CL1925">
            <v>277695</v>
          </cell>
          <cell r="CM1925">
            <v>-15</v>
          </cell>
          <cell r="CN1925">
            <v>0</v>
          </cell>
          <cell r="CO1925">
            <v>0</v>
          </cell>
          <cell r="CP1925">
            <v>0</v>
          </cell>
          <cell r="CQ1925">
            <v>0</v>
          </cell>
          <cell r="CR1925">
            <v>0</v>
          </cell>
          <cell r="CS1925">
            <v>0</v>
          </cell>
          <cell r="CT1925">
            <v>0</v>
          </cell>
          <cell r="CU1925">
            <v>0</v>
          </cell>
          <cell r="CV1925">
            <v>0</v>
          </cell>
          <cell r="CW1925">
            <v>0</v>
          </cell>
          <cell r="CX1925" t="str">
            <v/>
          </cell>
          <cell r="CY1925" t="str">
            <v>https://ipmatika.kz/products/aksessuary-dlya-panelnykh-kompyuterov/ac-121/</v>
          </cell>
          <cell r="CZ1925" t="str">
            <v>Под заказ</v>
          </cell>
        </row>
        <row r="1926">
          <cell r="CJ1926" t="str">
            <v>AC-210.Ex</v>
          </cell>
          <cell r="CK1926">
            <v>167750</v>
          </cell>
          <cell r="CL1926">
            <v>142587.5</v>
          </cell>
          <cell r="CM1926">
            <v>-15</v>
          </cell>
          <cell r="CN1926">
            <v>0</v>
          </cell>
          <cell r="CO1926">
            <v>0</v>
          </cell>
          <cell r="CP1926">
            <v>0</v>
          </cell>
          <cell r="CQ1926">
            <v>0</v>
          </cell>
          <cell r="CR1926">
            <v>0</v>
          </cell>
          <cell r="CS1926">
            <v>0</v>
          </cell>
          <cell r="CT1926">
            <v>0</v>
          </cell>
          <cell r="CU1926">
            <v>0</v>
          </cell>
          <cell r="CV1926">
            <v>0</v>
          </cell>
          <cell r="CW1926">
            <v>0</v>
          </cell>
          <cell r="CX1926" t="str">
            <v/>
          </cell>
          <cell r="CY1926" t="str">
            <v>https://ipmatika.kz/products/aksessuary-dlya-panelnykh-kompyuterov/ac-210.ex/</v>
          </cell>
          <cell r="CZ1926" t="str">
            <v>Под заказ</v>
          </cell>
        </row>
        <row r="1927">
          <cell r="CJ1927" t="str">
            <v>AC-211</v>
          </cell>
          <cell r="CK1927">
            <v>118250</v>
          </cell>
          <cell r="CL1927">
            <v>100512.5</v>
          </cell>
          <cell r="CM1927">
            <v>-15</v>
          </cell>
          <cell r="CN1927">
            <v>0</v>
          </cell>
          <cell r="CO1927">
            <v>0</v>
          </cell>
          <cell r="CP1927">
            <v>0</v>
          </cell>
          <cell r="CQ1927">
            <v>0</v>
          </cell>
          <cell r="CR1927">
            <v>0</v>
          </cell>
          <cell r="CS1927">
            <v>0</v>
          </cell>
          <cell r="CT1927">
            <v>0</v>
          </cell>
          <cell r="CU1927">
            <v>0</v>
          </cell>
          <cell r="CV1927">
            <v>0</v>
          </cell>
          <cell r="CW1927">
            <v>0</v>
          </cell>
          <cell r="CX1927" t="str">
            <v/>
          </cell>
          <cell r="CY1927" t="str">
            <v>https://ipmatika.kz/products/aksessuary-dlya-panelnykh-kompyuterov/as-211/</v>
          </cell>
          <cell r="CZ1927" t="str">
            <v/>
          </cell>
        </row>
        <row r="1928">
          <cell r="CJ1928" t="str">
            <v>AC-212</v>
          </cell>
          <cell r="CK1928">
            <v>134750</v>
          </cell>
          <cell r="CL1928">
            <v>114537.5</v>
          </cell>
          <cell r="CM1928">
            <v>-15</v>
          </cell>
          <cell r="CN1928">
            <v>0</v>
          </cell>
          <cell r="CO1928">
            <v>0</v>
          </cell>
          <cell r="CP1928">
            <v>0</v>
          </cell>
          <cell r="CQ1928">
            <v>0</v>
          </cell>
          <cell r="CR1928">
            <v>0</v>
          </cell>
          <cell r="CS1928">
            <v>0</v>
          </cell>
          <cell r="CT1928">
            <v>0</v>
          </cell>
          <cell r="CU1928">
            <v>0</v>
          </cell>
          <cell r="CV1928">
            <v>0</v>
          </cell>
          <cell r="CW1928">
            <v>0</v>
          </cell>
          <cell r="CX1928" t="str">
            <v/>
          </cell>
          <cell r="CY1928" t="str">
            <v>https://ipmatika.kz/products/aksessuary-dlya-panelnykh-kompyuterov/Qbic_AC_212/</v>
          </cell>
          <cell r="CZ1928" t="str">
            <v>Под заказ</v>
          </cell>
        </row>
        <row r="1929">
          <cell r="CJ1929" t="str">
            <v>AC-610</v>
          </cell>
          <cell r="CK1929">
            <v>90750</v>
          </cell>
          <cell r="CL1929">
            <v>77137.5</v>
          </cell>
          <cell r="CM1929">
            <v>-15</v>
          </cell>
          <cell r="CN1929">
            <v>0</v>
          </cell>
          <cell r="CO1929">
            <v>0</v>
          </cell>
          <cell r="CP1929">
            <v>0</v>
          </cell>
          <cell r="CQ1929">
            <v>0</v>
          </cell>
          <cell r="CR1929">
            <v>0</v>
          </cell>
          <cell r="CS1929">
            <v>0</v>
          </cell>
          <cell r="CT1929">
            <v>0</v>
          </cell>
          <cell r="CU1929">
            <v>0</v>
          </cell>
          <cell r="CV1929">
            <v>0</v>
          </cell>
          <cell r="CW1929">
            <v>0</v>
          </cell>
          <cell r="CX1929" t="str">
            <v/>
          </cell>
          <cell r="CY1929" t="str">
            <v>https://ipmatika.kz/products/aksessuary-dlya-panelnykh-kompyuterov/qbic-ac-610/</v>
          </cell>
          <cell r="CZ1929" t="str">
            <v/>
          </cell>
        </row>
        <row r="1930">
          <cell r="CJ1930" t="str">
            <v>AC-620</v>
          </cell>
          <cell r="CK1930">
            <v>90750</v>
          </cell>
          <cell r="CL1930">
            <v>77137.5</v>
          </cell>
          <cell r="CM1930">
            <v>-15</v>
          </cell>
          <cell r="CN1930">
            <v>0</v>
          </cell>
          <cell r="CO1930">
            <v>0</v>
          </cell>
          <cell r="CP1930">
            <v>0</v>
          </cell>
          <cell r="CQ1930">
            <v>0</v>
          </cell>
          <cell r="CR1930">
            <v>0</v>
          </cell>
          <cell r="CS1930">
            <v>0</v>
          </cell>
          <cell r="CT1930">
            <v>0</v>
          </cell>
          <cell r="CU1930">
            <v>0</v>
          </cell>
          <cell r="CV1930">
            <v>0</v>
          </cell>
          <cell r="CW1930">
            <v>0</v>
          </cell>
          <cell r="CX1930" t="str">
            <v/>
          </cell>
          <cell r="CY1930" t="str">
            <v>https://ipmatika.kz/products/aksessuary-dlya-panelnykh-kompyuterov/qbic-ac-620/</v>
          </cell>
          <cell r="CZ1930" t="str">
            <v/>
          </cell>
        </row>
        <row r="1931">
          <cell r="CJ1931" t="str">
            <v>CB-110</v>
          </cell>
          <cell r="CK1931">
            <v>13200</v>
          </cell>
          <cell r="CL1931">
            <v>11220</v>
          </cell>
          <cell r="CM1931">
            <v>-15</v>
          </cell>
          <cell r="CN1931">
            <v>0</v>
          </cell>
          <cell r="CO1931">
            <v>0</v>
          </cell>
          <cell r="CP1931">
            <v>0</v>
          </cell>
          <cell r="CQ1931">
            <v>0</v>
          </cell>
          <cell r="CR1931">
            <v>0</v>
          </cell>
          <cell r="CS1931">
            <v>0</v>
          </cell>
          <cell r="CT1931">
            <v>0</v>
          </cell>
          <cell r="CU1931">
            <v>0</v>
          </cell>
          <cell r="CV1931">
            <v>0</v>
          </cell>
          <cell r="CW1931">
            <v>0</v>
          </cell>
          <cell r="CX1931" t="str">
            <v/>
          </cell>
          <cell r="CY1931" t="str">
            <v>https://ipmatika.kz/products/aksessuary-dlya-panelnykh-kompyuterov/qbic-cb-110/</v>
          </cell>
          <cell r="CZ1931" t="str">
            <v/>
          </cell>
        </row>
        <row r="1932">
          <cell r="CJ1932" t="str">
            <v>MS-1070</v>
          </cell>
          <cell r="CK1932">
            <v>99000</v>
          </cell>
          <cell r="CL1932">
            <v>84150</v>
          </cell>
          <cell r="CM1932">
            <v>-15</v>
          </cell>
          <cell r="CN1932">
            <v>0</v>
          </cell>
          <cell r="CO1932">
            <v>0</v>
          </cell>
          <cell r="CP1932">
            <v>0</v>
          </cell>
          <cell r="CQ1932">
            <v>0</v>
          </cell>
          <cell r="CR1932">
            <v>0</v>
          </cell>
          <cell r="CS1932">
            <v>0</v>
          </cell>
          <cell r="CT1932">
            <v>0</v>
          </cell>
          <cell r="CU1932">
            <v>9</v>
          </cell>
          <cell r="CV1932">
            <v>0</v>
          </cell>
          <cell r="CW1932">
            <v>0</v>
          </cell>
          <cell r="CX1932" t="str">
            <v/>
          </cell>
          <cell r="CY1932" t="str">
            <v>https://ipmatika.kz/products/aksessuary-dlya-panelnykh-kompyuterov/ms-1070/</v>
          </cell>
          <cell r="CZ1932" t="str">
            <v>NEW</v>
          </cell>
        </row>
        <row r="1933">
          <cell r="CJ1933" t="str">
            <v>MS-2000</v>
          </cell>
          <cell r="CK1933">
            <v>181500</v>
          </cell>
          <cell r="CL1933">
            <v>154275</v>
          </cell>
          <cell r="CM1933">
            <v>-15</v>
          </cell>
          <cell r="CN1933">
            <v>0</v>
          </cell>
          <cell r="CO1933">
            <v>0</v>
          </cell>
          <cell r="CP1933">
            <v>0</v>
          </cell>
          <cell r="CQ1933">
            <v>0</v>
          </cell>
          <cell r="CR1933">
            <v>0</v>
          </cell>
          <cell r="CS1933">
            <v>0</v>
          </cell>
          <cell r="CT1933">
            <v>0</v>
          </cell>
          <cell r="CU1933">
            <v>0</v>
          </cell>
          <cell r="CV1933">
            <v>0</v>
          </cell>
          <cell r="CW1933">
            <v>0</v>
          </cell>
          <cell r="CX1933" t="str">
            <v/>
          </cell>
          <cell r="CY1933" t="str">
            <v>https://ipmatika.kz/products/aksessuary-dlya-panelnykh-kompyuterov/ms-2000/</v>
          </cell>
          <cell r="CZ1933" t="str">
            <v>Под заказ</v>
          </cell>
        </row>
        <row r="1934">
          <cell r="CJ1934" t="str">
            <v>X-Bracket</v>
          </cell>
          <cell r="CK1934">
            <v>35750</v>
          </cell>
          <cell r="CL1934">
            <v>30387.5</v>
          </cell>
          <cell r="CM1934">
            <v>-15</v>
          </cell>
          <cell r="CN1934">
            <v>0</v>
          </cell>
          <cell r="CO1934">
            <v>0</v>
          </cell>
          <cell r="CP1934">
            <v>0</v>
          </cell>
          <cell r="CQ1934">
            <v>0</v>
          </cell>
          <cell r="CR1934">
            <v>0</v>
          </cell>
          <cell r="CS1934">
            <v>0</v>
          </cell>
          <cell r="CT1934">
            <v>0</v>
          </cell>
          <cell r="CU1934">
            <v>0</v>
          </cell>
          <cell r="CV1934">
            <v>0</v>
          </cell>
          <cell r="CW1934">
            <v>0</v>
          </cell>
          <cell r="CX1934" t="str">
            <v/>
          </cell>
          <cell r="CY1934" t="str">
            <v>https://ipmatika.kz/products/aksessuary-dlya-panelnykh-kompyuterov/qbic-ac-112/</v>
          </cell>
          <cell r="CZ1934" t="str">
            <v>NEW</v>
          </cell>
        </row>
        <row r="1935">
          <cell r="CJ1935" t="str">
            <v>AT-105/AC-00M</v>
          </cell>
          <cell r="CK1935">
            <v>13770</v>
          </cell>
          <cell r="CL1935">
            <v>11704.5</v>
          </cell>
          <cell r="CM1935">
            <v>-15</v>
          </cell>
          <cell r="CN1935">
            <v>0</v>
          </cell>
          <cell r="CO1935">
            <v>0</v>
          </cell>
          <cell r="CP1935">
            <v>0</v>
          </cell>
          <cell r="CQ1935">
            <v>0</v>
          </cell>
          <cell r="CR1935">
            <v>0</v>
          </cell>
          <cell r="CS1935">
            <v>0</v>
          </cell>
          <cell r="CT1935">
            <v>0</v>
          </cell>
          <cell r="CU1935">
            <v>0</v>
          </cell>
          <cell r="CV1935">
            <v>0</v>
          </cell>
          <cell r="CW1935">
            <v>0</v>
          </cell>
          <cell r="CX1935" t="str">
            <v/>
          </cell>
          <cell r="CY1935" t="str">
            <v>https://ipmatika.kz/products/aksessuary-dlya-panelnykh-kompyuterov/AT-105_AC-00M/</v>
          </cell>
          <cell r="CZ1935" t="str">
            <v>Под заказ</v>
          </cell>
        </row>
        <row r="1936">
          <cell r="CJ1936" t="str">
            <v>ARDV-18-12-A</v>
          </cell>
          <cell r="CK1936">
            <v>10450</v>
          </cell>
          <cell r="CL1936" t="str">
            <v/>
          </cell>
          <cell r="CM1936" t="str">
            <v/>
          </cell>
          <cell r="CN1936">
            <v>0</v>
          </cell>
          <cell r="CO1936">
            <v>0</v>
          </cell>
          <cell r="CP1936">
            <v>0</v>
          </cell>
          <cell r="CQ1936">
            <v>0</v>
          </cell>
          <cell r="CR1936">
            <v>0</v>
          </cell>
          <cell r="CS1936">
            <v>0</v>
          </cell>
          <cell r="CT1936">
            <v>0</v>
          </cell>
          <cell r="CU1936">
            <v>25</v>
          </cell>
          <cell r="CV1936">
            <v>0</v>
          </cell>
          <cell r="CW1936">
            <v>0</v>
          </cell>
          <cell r="CX1936" t="str">
            <v/>
          </cell>
          <cell r="CY1936" t="str">
            <v>https://ipmatika.kz/products/aksessuary-dlya-panelnykh-kompyuterov/ardv_18_12/</v>
          </cell>
          <cell r="CZ1936" t="str">
            <v/>
          </cell>
        </row>
        <row r="1937">
          <cell r="CJ1937" t="str">
            <v>Панельные ПК</v>
          </cell>
          <cell r="CK1937" t="str">
            <v/>
          </cell>
          <cell r="CL1937" t="str">
            <v/>
          </cell>
          <cell r="CM1937" t="str">
            <v/>
          </cell>
          <cell r="CN1937">
            <v>0</v>
          </cell>
          <cell r="CO1937">
            <v>0</v>
          </cell>
          <cell r="CP1937">
            <v>0</v>
          </cell>
          <cell r="CQ1937">
            <v>0</v>
          </cell>
          <cell r="CR1937">
            <v>0</v>
          </cell>
          <cell r="CS1937">
            <v>0</v>
          </cell>
          <cell r="CT1937">
            <v>0</v>
          </cell>
          <cell r="CU1937">
            <v>0</v>
          </cell>
          <cell r="CV1937">
            <v>0</v>
          </cell>
          <cell r="CW1937">
            <v>0</v>
          </cell>
          <cell r="CX1937" t="str">
            <v/>
          </cell>
          <cell r="CY1937" t="str">
            <v/>
          </cell>
          <cell r="CZ1937" t="str">
            <v/>
          </cell>
        </row>
        <row r="1938">
          <cell r="CJ1938" t="str">
            <v>BDG-100</v>
          </cell>
          <cell r="CK1938">
            <v>74250</v>
          </cell>
          <cell r="CL1938">
            <v>63112.5</v>
          </cell>
          <cell r="CM1938">
            <v>-15</v>
          </cell>
          <cell r="CN1938">
            <v>0</v>
          </cell>
          <cell r="CO1938">
            <v>0</v>
          </cell>
          <cell r="CP1938">
            <v>0</v>
          </cell>
          <cell r="CQ1938">
            <v>0</v>
          </cell>
          <cell r="CR1938">
            <v>0</v>
          </cell>
          <cell r="CS1938">
            <v>0</v>
          </cell>
          <cell r="CT1938">
            <v>0</v>
          </cell>
          <cell r="CU1938">
            <v>0</v>
          </cell>
          <cell r="CV1938">
            <v>0</v>
          </cell>
          <cell r="CW1938">
            <v>0</v>
          </cell>
          <cell r="CX1938" t="str">
            <v/>
          </cell>
          <cell r="CY1938" t="str">
            <v>https://ipmatika.kz/products/aksessuary-dlya-panelnykh-kompyuterov/bdg-100/</v>
          </cell>
          <cell r="CZ1938" t="str">
            <v>Под заказ</v>
          </cell>
        </row>
        <row r="1939">
          <cell r="CJ1939" t="str">
            <v>EP-0400</v>
          </cell>
          <cell r="CK1939">
            <v>90750</v>
          </cell>
          <cell r="CL1939">
            <v>77137.5</v>
          </cell>
          <cell r="CM1939">
            <v>-15</v>
          </cell>
          <cell r="CN1939">
            <v>0</v>
          </cell>
          <cell r="CO1939">
            <v>0</v>
          </cell>
          <cell r="CP1939">
            <v>0</v>
          </cell>
          <cell r="CQ1939">
            <v>0</v>
          </cell>
          <cell r="CR1939">
            <v>0</v>
          </cell>
          <cell r="CS1939">
            <v>0</v>
          </cell>
          <cell r="CT1939">
            <v>0</v>
          </cell>
          <cell r="CU1939">
            <v>0</v>
          </cell>
          <cell r="CV1939">
            <v>0</v>
          </cell>
          <cell r="CW1939">
            <v>0</v>
          </cell>
          <cell r="CX1939" t="str">
            <v/>
          </cell>
          <cell r="CY1939" t="str">
            <v>https://ipmatika.kz/products/panelnye-kompyutery/ep-0400/</v>
          </cell>
          <cell r="CZ1939" t="str">
            <v>Под заказ</v>
          </cell>
        </row>
        <row r="1940">
          <cell r="CJ1940" t="str">
            <v>EP-0700</v>
          </cell>
          <cell r="CK1940">
            <v>181500</v>
          </cell>
          <cell r="CL1940">
            <v>154275</v>
          </cell>
          <cell r="CM1940">
            <v>-15</v>
          </cell>
          <cell r="CN1940">
            <v>0</v>
          </cell>
          <cell r="CO1940">
            <v>0</v>
          </cell>
          <cell r="CP1940">
            <v>0</v>
          </cell>
          <cell r="CQ1940">
            <v>0</v>
          </cell>
          <cell r="CR1940">
            <v>0</v>
          </cell>
          <cell r="CS1940">
            <v>0</v>
          </cell>
          <cell r="CT1940">
            <v>0</v>
          </cell>
          <cell r="CU1940">
            <v>0</v>
          </cell>
          <cell r="CV1940">
            <v>0</v>
          </cell>
          <cell r="CW1940">
            <v>0</v>
          </cell>
          <cell r="CX1940" t="str">
            <v/>
          </cell>
          <cell r="CY1940" t="str">
            <v>https://ipmatika.kz/products/panelnye-kompyutery/ep-0700/</v>
          </cell>
          <cell r="CZ1940" t="str">
            <v>Под заказ</v>
          </cell>
        </row>
        <row r="1941">
          <cell r="CJ1941" t="str">
            <v>Luminen 10M</v>
          </cell>
          <cell r="CK1941">
            <v>1031250</v>
          </cell>
          <cell r="CL1941">
            <v>876562.5</v>
          </cell>
          <cell r="CM1941">
            <v>-15</v>
          </cell>
          <cell r="CN1941">
            <v>0</v>
          </cell>
          <cell r="CO1941">
            <v>0</v>
          </cell>
          <cell r="CP1941">
            <v>0</v>
          </cell>
          <cell r="CQ1941">
            <v>0</v>
          </cell>
          <cell r="CR1941">
            <v>0</v>
          </cell>
          <cell r="CS1941">
            <v>0</v>
          </cell>
          <cell r="CT1941">
            <v>0</v>
          </cell>
          <cell r="CU1941">
            <v>0</v>
          </cell>
          <cell r="CV1941">
            <v>0</v>
          </cell>
          <cell r="CW1941">
            <v>0</v>
          </cell>
          <cell r="CX1941" t="str">
            <v/>
          </cell>
          <cell r="CY1941" t="str">
            <v>https://ipmatika.kz/products/panelnye-kompyutery/qbic_lumen_10M/</v>
          </cell>
          <cell r="CZ1941" t="str">
            <v>NEW</v>
          </cell>
        </row>
        <row r="1942">
          <cell r="CJ1942" t="str">
            <v>Luminen 15</v>
          </cell>
          <cell r="CK1942">
            <v>1276000</v>
          </cell>
          <cell r="CL1942">
            <v>1084600</v>
          </cell>
          <cell r="CM1942">
            <v>-15</v>
          </cell>
          <cell r="CN1942">
            <v>0</v>
          </cell>
          <cell r="CO1942">
            <v>0</v>
          </cell>
          <cell r="CP1942">
            <v>0</v>
          </cell>
          <cell r="CQ1942">
            <v>0</v>
          </cell>
          <cell r="CR1942">
            <v>0</v>
          </cell>
          <cell r="CS1942">
            <v>0</v>
          </cell>
          <cell r="CT1942">
            <v>0</v>
          </cell>
          <cell r="CU1942">
            <v>1</v>
          </cell>
          <cell r="CV1942">
            <v>0</v>
          </cell>
          <cell r="CW1942">
            <v>0</v>
          </cell>
          <cell r="CX1942" t="str">
            <v/>
          </cell>
          <cell r="CY1942" t="str">
            <v>https://ipmatika.kz/products/panelnye-kompyutery/qbic_lumen_15/</v>
          </cell>
          <cell r="CZ1942" t="str">
            <v>Под заказ</v>
          </cell>
        </row>
        <row r="1943">
          <cell r="CJ1943" t="str">
            <v>TD-0350-BH125</v>
          </cell>
          <cell r="CK1943">
            <v>334400</v>
          </cell>
          <cell r="CL1943">
            <v>284240</v>
          </cell>
          <cell r="CM1943">
            <v>-15</v>
          </cell>
          <cell r="CN1943">
            <v>0</v>
          </cell>
          <cell r="CO1943">
            <v>0</v>
          </cell>
          <cell r="CP1943">
            <v>0</v>
          </cell>
          <cell r="CQ1943">
            <v>0</v>
          </cell>
          <cell r="CR1943">
            <v>0</v>
          </cell>
          <cell r="CS1943">
            <v>0</v>
          </cell>
          <cell r="CT1943">
            <v>0</v>
          </cell>
          <cell r="CU1943">
            <v>6</v>
          </cell>
          <cell r="CV1943">
            <v>24</v>
          </cell>
          <cell r="CW1943">
            <v>0</v>
          </cell>
          <cell r="CX1943" t="str">
            <v/>
          </cell>
          <cell r="CY1943" t="str">
            <v>https://ipmatika.kz/products/panelnye-kompyutery/qbic-td-0350-bh/</v>
          </cell>
          <cell r="CZ1943" t="str">
            <v>EOL</v>
          </cell>
        </row>
        <row r="1944">
          <cell r="CJ1944" t="str">
            <v>TD-0360-S</v>
          </cell>
          <cell r="CK1944">
            <v>308000</v>
          </cell>
          <cell r="CL1944">
            <v>261800</v>
          </cell>
          <cell r="CM1944">
            <v>-15</v>
          </cell>
          <cell r="CN1944">
            <v>0</v>
          </cell>
          <cell r="CO1944">
            <v>0</v>
          </cell>
          <cell r="CP1944">
            <v>0</v>
          </cell>
          <cell r="CQ1944">
            <v>0</v>
          </cell>
          <cell r="CR1944">
            <v>0</v>
          </cell>
          <cell r="CS1944">
            <v>0</v>
          </cell>
          <cell r="CT1944">
            <v>0</v>
          </cell>
          <cell r="CU1944">
            <v>0</v>
          </cell>
          <cell r="CV1944">
            <v>0</v>
          </cell>
          <cell r="CW1944">
            <v>0</v>
          </cell>
          <cell r="CX1944" t="str">
            <v/>
          </cell>
          <cell r="CY1944" t="str">
            <v>https://ipmatika.kz/products/panelnye-kompyutery/TD-0360/</v>
          </cell>
          <cell r="CZ1944" t="str">
            <v>NEW</v>
          </cell>
        </row>
        <row r="1945">
          <cell r="CJ1945" t="str">
            <v>TD-1050PRO-B</v>
          </cell>
          <cell r="CK1945">
            <v>726000</v>
          </cell>
          <cell r="CL1945">
            <v>617100</v>
          </cell>
          <cell r="CM1945">
            <v>-15</v>
          </cell>
          <cell r="CN1945">
            <v>0</v>
          </cell>
          <cell r="CO1945">
            <v>0</v>
          </cell>
          <cell r="CP1945">
            <v>0</v>
          </cell>
          <cell r="CQ1945">
            <v>0</v>
          </cell>
          <cell r="CR1945">
            <v>0</v>
          </cell>
          <cell r="CS1945">
            <v>0</v>
          </cell>
          <cell r="CT1945">
            <v>0</v>
          </cell>
          <cell r="CU1945">
            <v>0</v>
          </cell>
          <cell r="CV1945">
            <v>0</v>
          </cell>
          <cell r="CW1945">
            <v>0</v>
          </cell>
          <cell r="CX1945" t="str">
            <v/>
          </cell>
          <cell r="CY1945" t="str">
            <v>https://ipmatika.kz/products/panelnye-kompyutery/qbic-td-1050pro-b-/</v>
          </cell>
          <cell r="CZ1945" t="str">
            <v>EOL</v>
          </cell>
        </row>
        <row r="1946">
          <cell r="CJ1946" t="str">
            <v>TD-1060 Slim</v>
          </cell>
          <cell r="CK1946">
            <v>533500</v>
          </cell>
          <cell r="CL1946">
            <v>453475</v>
          </cell>
          <cell r="CM1946">
            <v>-15</v>
          </cell>
          <cell r="CN1946">
            <v>1</v>
          </cell>
          <cell r="CO1946">
            <v>0</v>
          </cell>
          <cell r="CP1946">
            <v>0</v>
          </cell>
          <cell r="CQ1946">
            <v>0</v>
          </cell>
          <cell r="CR1946">
            <v>0</v>
          </cell>
          <cell r="CS1946">
            <v>0</v>
          </cell>
          <cell r="CT1946">
            <v>0</v>
          </cell>
          <cell r="CU1946">
            <v>21</v>
          </cell>
          <cell r="CV1946">
            <v>12</v>
          </cell>
          <cell r="CW1946">
            <v>0</v>
          </cell>
          <cell r="CX1946" t="str">
            <v/>
          </cell>
          <cell r="CY1946" t="str">
            <v>https://ipmatika.kz/products/panelnye-kompyutery/qbic-td-1060-slim/</v>
          </cell>
          <cell r="CZ1946" t="str">
            <v/>
          </cell>
        </row>
        <row r="1947">
          <cell r="CJ1947" t="str">
            <v>TD-1070-BH</v>
          </cell>
          <cell r="CK1947">
            <v>1034000</v>
          </cell>
          <cell r="CL1947">
            <v>878900</v>
          </cell>
          <cell r="CM1947">
            <v>-15</v>
          </cell>
          <cell r="CN1947">
            <v>0</v>
          </cell>
          <cell r="CO1947">
            <v>0</v>
          </cell>
          <cell r="CP1947">
            <v>0</v>
          </cell>
          <cell r="CQ1947">
            <v>0</v>
          </cell>
          <cell r="CR1947">
            <v>0</v>
          </cell>
          <cell r="CS1947">
            <v>0</v>
          </cell>
          <cell r="CT1947">
            <v>0</v>
          </cell>
          <cell r="CU1947">
            <v>0</v>
          </cell>
          <cell r="CV1947">
            <v>0</v>
          </cell>
          <cell r="CW1947">
            <v>0</v>
          </cell>
          <cell r="CX1947" t="str">
            <v/>
          </cell>
          <cell r="CY1947" t="str">
            <v>https://ipmatika.kz/products/panelnye-kompyutery/qbic-td-1070/</v>
          </cell>
          <cell r="CZ1947" t="str">
            <v>Под заказ</v>
          </cell>
        </row>
        <row r="1948">
          <cell r="CJ1948" t="str">
            <v>TD-1070-B</v>
          </cell>
          <cell r="CK1948">
            <v>825000</v>
          </cell>
          <cell r="CL1948">
            <v>701250</v>
          </cell>
          <cell r="CM1948">
            <v>-15</v>
          </cell>
          <cell r="CN1948">
            <v>0</v>
          </cell>
          <cell r="CO1948">
            <v>0</v>
          </cell>
          <cell r="CP1948">
            <v>0</v>
          </cell>
          <cell r="CQ1948">
            <v>0</v>
          </cell>
          <cell r="CR1948">
            <v>0</v>
          </cell>
          <cell r="CS1948">
            <v>0</v>
          </cell>
          <cell r="CT1948">
            <v>0</v>
          </cell>
          <cell r="CU1948">
            <v>0</v>
          </cell>
          <cell r="CV1948">
            <v>33</v>
          </cell>
          <cell r="CW1948">
            <v>0</v>
          </cell>
          <cell r="CX1948" t="str">
            <v/>
          </cell>
          <cell r="CY1948" t="str">
            <v>https://ipmatika.kz/products/panelnye-kompyutery/qbic-td-1070/</v>
          </cell>
          <cell r="CZ1948" t="str">
            <v>ОБРАЗЕЦ</v>
          </cell>
        </row>
        <row r="1949">
          <cell r="CJ1949" t="str">
            <v>TD-1070 Lite</v>
          </cell>
          <cell r="CK1949">
            <v>764500</v>
          </cell>
          <cell r="CL1949">
            <v>649825</v>
          </cell>
          <cell r="CM1949">
            <v>-15</v>
          </cell>
          <cell r="CN1949">
            <v>0</v>
          </cell>
          <cell r="CO1949">
            <v>0</v>
          </cell>
          <cell r="CP1949">
            <v>0</v>
          </cell>
          <cell r="CQ1949">
            <v>0</v>
          </cell>
          <cell r="CR1949">
            <v>0</v>
          </cell>
          <cell r="CS1949">
            <v>0</v>
          </cell>
          <cell r="CT1949">
            <v>0</v>
          </cell>
          <cell r="CU1949">
            <v>0</v>
          </cell>
          <cell r="CV1949">
            <v>0</v>
          </cell>
          <cell r="CW1949">
            <v>0</v>
          </cell>
          <cell r="CX1949" t="str">
            <v/>
          </cell>
          <cell r="CY1949" t="str">
            <v>https://ipmatika.kz/products/panelnye-kompyutery/qbic-td-1070-lite/</v>
          </cell>
          <cell r="CZ1949" t="str">
            <v/>
          </cell>
        </row>
        <row r="1950">
          <cell r="CJ1950" t="str">
            <v>TD-1070 Lite H</v>
          </cell>
          <cell r="CK1950">
            <v>946000</v>
          </cell>
          <cell r="CL1950">
            <v>804100</v>
          </cell>
          <cell r="CM1950">
            <v>-15</v>
          </cell>
          <cell r="CN1950">
            <v>0</v>
          </cell>
          <cell r="CO1950">
            <v>0</v>
          </cell>
          <cell r="CP1950">
            <v>0</v>
          </cell>
          <cell r="CQ1950">
            <v>0</v>
          </cell>
          <cell r="CR1950">
            <v>0</v>
          </cell>
          <cell r="CS1950">
            <v>0</v>
          </cell>
          <cell r="CT1950">
            <v>0</v>
          </cell>
          <cell r="CU1950">
            <v>0</v>
          </cell>
          <cell r="CV1950">
            <v>0</v>
          </cell>
          <cell r="CW1950">
            <v>0</v>
          </cell>
          <cell r="CX1950" t="str">
            <v/>
          </cell>
          <cell r="CY1950" t="str">
            <v>https://ipmatika.kz/products/panelnye-kompyutery/qbic-td-1070-lite/</v>
          </cell>
          <cell r="CZ1950" t="str">
            <v>Под заказ</v>
          </cell>
        </row>
        <row r="1951">
          <cell r="CJ1951" t="str">
            <v>TDD-1000</v>
          </cell>
          <cell r="CK1951">
            <v>726000</v>
          </cell>
          <cell r="CL1951">
            <v>617100</v>
          </cell>
          <cell r="CM1951">
            <v>-15</v>
          </cell>
          <cell r="CN1951">
            <v>0</v>
          </cell>
          <cell r="CO1951">
            <v>0</v>
          </cell>
          <cell r="CP1951">
            <v>0</v>
          </cell>
          <cell r="CQ1951">
            <v>0</v>
          </cell>
          <cell r="CR1951">
            <v>0</v>
          </cell>
          <cell r="CS1951">
            <v>0</v>
          </cell>
          <cell r="CT1951">
            <v>0</v>
          </cell>
          <cell r="CU1951">
            <v>0</v>
          </cell>
          <cell r="CV1951">
            <v>0</v>
          </cell>
          <cell r="CW1951">
            <v>0</v>
          </cell>
          <cell r="CX1951" t="str">
            <v/>
          </cell>
          <cell r="CY1951" t="str">
            <v>https://ipmatika.kz/products/aksessuary-dlya-panelnykh-kompyuterov/tdd_1000/</v>
          </cell>
          <cell r="CZ1951" t="str">
            <v>NEW</v>
          </cell>
        </row>
        <row r="1952">
          <cell r="CJ1952" t="str">
            <v>ПО</v>
          </cell>
          <cell r="CK1952" t="str">
            <v/>
          </cell>
          <cell r="CL1952" t="str">
            <v/>
          </cell>
          <cell r="CM1952" t="str">
            <v/>
          </cell>
          <cell r="CN1952">
            <v>0</v>
          </cell>
          <cell r="CO1952">
            <v>0</v>
          </cell>
          <cell r="CP1952">
            <v>0</v>
          </cell>
          <cell r="CQ1952">
            <v>0</v>
          </cell>
          <cell r="CR1952">
            <v>0</v>
          </cell>
          <cell r="CS1952">
            <v>0</v>
          </cell>
          <cell r="CT1952">
            <v>0</v>
          </cell>
          <cell r="CU1952">
            <v>0</v>
          </cell>
          <cell r="CV1952">
            <v>0</v>
          </cell>
          <cell r="CW1952">
            <v>0</v>
          </cell>
          <cell r="CX1952" t="str">
            <v/>
          </cell>
          <cell r="CY1952" t="str">
            <v/>
          </cell>
          <cell r="CZ1952" t="str">
            <v/>
          </cell>
        </row>
        <row r="1953">
          <cell r="CJ1953" t="str">
            <v>eyeBeam Basic</v>
          </cell>
          <cell r="CK1953">
            <v>16540</v>
          </cell>
          <cell r="CL1953" t="str">
            <v/>
          </cell>
          <cell r="CM1953" t="str">
            <v/>
          </cell>
          <cell r="CN1953">
            <v>0</v>
          </cell>
          <cell r="CO1953">
            <v>0</v>
          </cell>
          <cell r="CP1953">
            <v>0</v>
          </cell>
          <cell r="CQ1953">
            <v>0</v>
          </cell>
          <cell r="CR1953">
            <v>0</v>
          </cell>
          <cell r="CS1953">
            <v>0</v>
          </cell>
          <cell r="CT1953">
            <v>0</v>
          </cell>
          <cell r="CU1953">
            <v>0</v>
          </cell>
          <cell r="CV1953">
            <v>0</v>
          </cell>
          <cell r="CW1953">
            <v>0</v>
          </cell>
          <cell r="CX1953" t="str">
            <v/>
          </cell>
          <cell r="CY1953" t="str">
            <v/>
          </cell>
          <cell r="CZ1953" t="str">
            <v/>
          </cell>
        </row>
        <row r="1954">
          <cell r="CJ1954" t="str">
            <v>Crystal Gears</v>
          </cell>
          <cell r="CK1954">
            <v>70280</v>
          </cell>
          <cell r="CL1954" t="str">
            <v/>
          </cell>
          <cell r="CM1954" t="str">
            <v/>
          </cell>
          <cell r="CN1954">
            <v>0</v>
          </cell>
          <cell r="CO1954">
            <v>0</v>
          </cell>
          <cell r="CP1954">
            <v>0</v>
          </cell>
          <cell r="CQ1954">
            <v>0</v>
          </cell>
          <cell r="CR1954">
            <v>0</v>
          </cell>
          <cell r="CS1954">
            <v>0</v>
          </cell>
          <cell r="CT1954">
            <v>0</v>
          </cell>
          <cell r="CU1954">
            <v>0</v>
          </cell>
          <cell r="CV1954">
            <v>0</v>
          </cell>
          <cell r="CW1954">
            <v>0</v>
          </cell>
          <cell r="CX1954" t="str">
            <v/>
          </cell>
          <cell r="CY1954" t="str">
            <v/>
          </cell>
          <cell r="CZ1954" t="str">
            <v/>
          </cell>
        </row>
        <row r="1955">
          <cell r="CJ1955" t="str">
            <v>Промышленные мини-ПК</v>
          </cell>
          <cell r="CK1955" t="str">
            <v/>
          </cell>
          <cell r="CL1955" t="str">
            <v/>
          </cell>
          <cell r="CM1955" t="str">
            <v/>
          </cell>
          <cell r="CN1955">
            <v>0</v>
          </cell>
          <cell r="CO1955">
            <v>0</v>
          </cell>
          <cell r="CP1955">
            <v>0</v>
          </cell>
          <cell r="CQ1955">
            <v>0</v>
          </cell>
          <cell r="CR1955">
            <v>0</v>
          </cell>
          <cell r="CS1955">
            <v>0</v>
          </cell>
          <cell r="CT1955">
            <v>0</v>
          </cell>
          <cell r="CU1955">
            <v>0</v>
          </cell>
          <cell r="CV1955">
            <v>0</v>
          </cell>
          <cell r="CW1955">
            <v>0</v>
          </cell>
          <cell r="CX1955" t="str">
            <v/>
          </cell>
          <cell r="CY1955" t="str">
            <v/>
          </cell>
          <cell r="CZ1955" t="str">
            <v/>
          </cell>
        </row>
        <row r="1956">
          <cell r="CJ1956" t="str">
            <v>BXP-100</v>
          </cell>
          <cell r="CK1956">
            <v>236500</v>
          </cell>
          <cell r="CL1956">
            <v>201025</v>
          </cell>
          <cell r="CM1956">
            <v>-15</v>
          </cell>
          <cell r="CN1956">
            <v>0</v>
          </cell>
          <cell r="CO1956">
            <v>0</v>
          </cell>
          <cell r="CP1956">
            <v>0</v>
          </cell>
          <cell r="CQ1956">
            <v>0</v>
          </cell>
          <cell r="CR1956">
            <v>0</v>
          </cell>
          <cell r="CS1956">
            <v>0</v>
          </cell>
          <cell r="CT1956">
            <v>0</v>
          </cell>
          <cell r="CU1956">
            <v>1</v>
          </cell>
          <cell r="CV1956">
            <v>0</v>
          </cell>
          <cell r="CW1956">
            <v>0</v>
          </cell>
          <cell r="CX1956" t="str">
            <v/>
          </cell>
          <cell r="CY1956" t="str">
            <v>https://ipmatika.kz/products/box-pc/BXP-100/</v>
          </cell>
          <cell r="CZ1956" t="str">
            <v/>
          </cell>
        </row>
        <row r="1957">
          <cell r="CJ1957" t="str">
            <v>BXP-320</v>
          </cell>
          <cell r="CK1957">
            <v>588500</v>
          </cell>
          <cell r="CL1957">
            <v>500225</v>
          </cell>
          <cell r="CM1957">
            <v>-15</v>
          </cell>
          <cell r="CN1957">
            <v>0</v>
          </cell>
          <cell r="CO1957">
            <v>0</v>
          </cell>
          <cell r="CP1957">
            <v>0</v>
          </cell>
          <cell r="CQ1957">
            <v>0</v>
          </cell>
          <cell r="CR1957">
            <v>0</v>
          </cell>
          <cell r="CS1957">
            <v>0</v>
          </cell>
          <cell r="CT1957">
            <v>0</v>
          </cell>
          <cell r="CU1957">
            <v>0</v>
          </cell>
          <cell r="CV1957">
            <v>0</v>
          </cell>
          <cell r="CW1957">
            <v>0</v>
          </cell>
          <cell r="CX1957" t="str">
            <v/>
          </cell>
          <cell r="CY1957" t="str">
            <v>https://ipmatika.kz/products/box-pc/BXP-320/</v>
          </cell>
          <cell r="CZ1957" t="str">
            <v>Под заказ</v>
          </cell>
        </row>
        <row r="1958">
          <cell r="CJ1958" t="str">
            <v>BXP-321</v>
          </cell>
          <cell r="CK1958">
            <v>638000</v>
          </cell>
          <cell r="CL1958">
            <v>542300</v>
          </cell>
          <cell r="CM1958">
            <v>-15</v>
          </cell>
          <cell r="CN1958">
            <v>0</v>
          </cell>
          <cell r="CO1958">
            <v>0</v>
          </cell>
          <cell r="CP1958">
            <v>0</v>
          </cell>
          <cell r="CQ1958">
            <v>0</v>
          </cell>
          <cell r="CR1958">
            <v>0</v>
          </cell>
          <cell r="CS1958">
            <v>0</v>
          </cell>
          <cell r="CT1958">
            <v>0</v>
          </cell>
          <cell r="CU1958">
            <v>0</v>
          </cell>
          <cell r="CV1958">
            <v>0</v>
          </cell>
          <cell r="CW1958">
            <v>0</v>
          </cell>
          <cell r="CX1958" t="str">
            <v/>
          </cell>
          <cell r="CY1958" t="str">
            <v>https://ipmatika.kz/products/box-pc/BXP-321/</v>
          </cell>
          <cell r="CZ1958" t="str">
            <v>Под заказ</v>
          </cell>
        </row>
        <row r="1959">
          <cell r="CJ1959" t="str">
            <v>BXP-350</v>
          </cell>
          <cell r="CK1959">
            <v>665500</v>
          </cell>
          <cell r="CL1959">
            <v>565675</v>
          </cell>
          <cell r="CM1959">
            <v>-15</v>
          </cell>
          <cell r="CN1959">
            <v>0</v>
          </cell>
          <cell r="CO1959">
            <v>0</v>
          </cell>
          <cell r="CP1959">
            <v>0</v>
          </cell>
          <cell r="CQ1959">
            <v>0</v>
          </cell>
          <cell r="CR1959">
            <v>0</v>
          </cell>
          <cell r="CS1959">
            <v>0</v>
          </cell>
          <cell r="CT1959">
            <v>0</v>
          </cell>
          <cell r="CU1959">
            <v>0</v>
          </cell>
          <cell r="CV1959">
            <v>0</v>
          </cell>
          <cell r="CW1959">
            <v>0</v>
          </cell>
          <cell r="CX1959" t="str">
            <v/>
          </cell>
          <cell r="CY1959" t="str">
            <v>https://ipmatika.kz/products/box-pc/qbic-bxp-350/</v>
          </cell>
          <cell r="CZ1959" t="str">
            <v>NEW</v>
          </cell>
        </row>
        <row r="1960">
          <cell r="CJ1960" t="str">
            <v>BXT-512</v>
          </cell>
          <cell r="CK1960">
            <v>1314500</v>
          </cell>
          <cell r="CL1960">
            <v>1117325</v>
          </cell>
          <cell r="CM1960">
            <v>-15</v>
          </cell>
          <cell r="CN1960">
            <v>0</v>
          </cell>
          <cell r="CO1960">
            <v>0</v>
          </cell>
          <cell r="CP1960">
            <v>0</v>
          </cell>
          <cell r="CQ1960">
            <v>0</v>
          </cell>
          <cell r="CR1960">
            <v>0</v>
          </cell>
          <cell r="CS1960">
            <v>0</v>
          </cell>
          <cell r="CT1960">
            <v>0</v>
          </cell>
          <cell r="CU1960">
            <v>2</v>
          </cell>
          <cell r="CV1960">
            <v>0</v>
          </cell>
          <cell r="CW1960">
            <v>0</v>
          </cell>
          <cell r="CX1960" t="str">
            <v/>
          </cell>
          <cell r="CY1960" t="str">
            <v>https://ipmatika.kz/products/box-pc/qbic_BXT_512/</v>
          </cell>
          <cell r="CZ1960" t="str">
            <v/>
          </cell>
        </row>
        <row r="1961">
          <cell r="CJ1961" t="str">
            <v>FHD-200</v>
          </cell>
          <cell r="CK1961">
            <v>272250</v>
          </cell>
          <cell r="CL1961">
            <v>231412.5</v>
          </cell>
          <cell r="CM1961">
            <v>-15</v>
          </cell>
          <cell r="CN1961">
            <v>0</v>
          </cell>
          <cell r="CO1961">
            <v>0</v>
          </cell>
          <cell r="CP1961">
            <v>0</v>
          </cell>
          <cell r="CQ1961">
            <v>0</v>
          </cell>
          <cell r="CR1961">
            <v>0</v>
          </cell>
          <cell r="CS1961">
            <v>0</v>
          </cell>
          <cell r="CT1961">
            <v>0</v>
          </cell>
          <cell r="CU1961">
            <v>0</v>
          </cell>
          <cell r="CV1961">
            <v>0</v>
          </cell>
          <cell r="CW1961">
            <v>0</v>
          </cell>
          <cell r="CX1961" t="str">
            <v/>
          </cell>
          <cell r="CY1961" t="str">
            <v>https://ipmatika.kz/products/box-pc/qbic-fhd-200/</v>
          </cell>
          <cell r="CZ1961" t="str">
            <v>Под заказ</v>
          </cell>
        </row>
        <row r="1962">
          <cell r="CJ1962" t="str">
            <v>Системы бронирования</v>
          </cell>
          <cell r="CK1962" t="str">
            <v/>
          </cell>
          <cell r="CL1962" t="str">
            <v/>
          </cell>
          <cell r="CM1962" t="str">
            <v/>
          </cell>
          <cell r="CN1962">
            <v>0</v>
          </cell>
          <cell r="CO1962">
            <v>0</v>
          </cell>
          <cell r="CP1962">
            <v>0</v>
          </cell>
          <cell r="CQ1962">
            <v>0</v>
          </cell>
          <cell r="CR1962">
            <v>0</v>
          </cell>
          <cell r="CS1962">
            <v>0</v>
          </cell>
          <cell r="CT1962">
            <v>0</v>
          </cell>
          <cell r="CU1962">
            <v>0</v>
          </cell>
          <cell r="CV1962">
            <v>0</v>
          </cell>
          <cell r="CW1962">
            <v>0</v>
          </cell>
          <cell r="CX1962" t="str">
            <v/>
          </cell>
          <cell r="CY1962" t="str">
            <v/>
          </cell>
          <cell r="CZ1962" t="str">
            <v/>
          </cell>
        </row>
        <row r="1963">
          <cell r="CJ1963" t="str">
            <v>Door Tablet</v>
          </cell>
          <cell r="CK1963" t="str">
            <v/>
          </cell>
          <cell r="CL1963" t="str">
            <v/>
          </cell>
          <cell r="CM1963" t="str">
            <v/>
          </cell>
          <cell r="CN1963">
            <v>0</v>
          </cell>
          <cell r="CO1963">
            <v>0</v>
          </cell>
          <cell r="CP1963">
            <v>0</v>
          </cell>
          <cell r="CQ1963">
            <v>0</v>
          </cell>
          <cell r="CR1963">
            <v>0</v>
          </cell>
          <cell r="CS1963">
            <v>0</v>
          </cell>
          <cell r="CT1963">
            <v>0</v>
          </cell>
          <cell r="CU1963">
            <v>0</v>
          </cell>
          <cell r="CV1963">
            <v>0</v>
          </cell>
          <cell r="CW1963">
            <v>0</v>
          </cell>
          <cell r="CX1963" t="str">
            <v/>
          </cell>
          <cell r="CY1963" t="str">
            <v/>
          </cell>
          <cell r="CZ1963" t="str">
            <v/>
          </cell>
        </row>
        <row r="1964">
          <cell r="CJ1964" t="str">
            <v>DT-PREC</v>
          </cell>
          <cell r="CK1964" t="str">
            <v/>
          </cell>
          <cell r="CL1964" t="str">
            <v/>
          </cell>
          <cell r="CM1964" t="str">
            <v/>
          </cell>
          <cell r="CN1964">
            <v>0</v>
          </cell>
          <cell r="CO1964">
            <v>0</v>
          </cell>
          <cell r="CP1964">
            <v>0</v>
          </cell>
          <cell r="CQ1964">
            <v>0</v>
          </cell>
          <cell r="CR1964">
            <v>0</v>
          </cell>
          <cell r="CS1964">
            <v>0</v>
          </cell>
          <cell r="CT1964">
            <v>0</v>
          </cell>
          <cell r="CU1964">
            <v>0</v>
          </cell>
          <cell r="CV1964">
            <v>0</v>
          </cell>
          <cell r="CW1964">
            <v>0</v>
          </cell>
          <cell r="CX1964" t="str">
            <v/>
          </cell>
          <cell r="CY1964" t="str">
            <v>https://ipmatika.kz/products/doortablet-on-premise/DT-PREC/</v>
          </cell>
          <cell r="CZ1964" t="str">
            <v>Под заказ</v>
          </cell>
        </row>
        <row r="1965">
          <cell r="CJ1965" t="str">
            <v>DT-PRE</v>
          </cell>
          <cell r="CK1965" t="str">
            <v/>
          </cell>
          <cell r="CL1965" t="str">
            <v/>
          </cell>
          <cell r="CM1965" t="str">
            <v/>
          </cell>
          <cell r="CN1965">
            <v>0</v>
          </cell>
          <cell r="CO1965">
            <v>0</v>
          </cell>
          <cell r="CP1965">
            <v>0</v>
          </cell>
          <cell r="CQ1965">
            <v>0</v>
          </cell>
          <cell r="CR1965">
            <v>0</v>
          </cell>
          <cell r="CS1965">
            <v>0</v>
          </cell>
          <cell r="CT1965">
            <v>0</v>
          </cell>
          <cell r="CU1965">
            <v>0</v>
          </cell>
          <cell r="CV1965">
            <v>0</v>
          </cell>
          <cell r="CW1965">
            <v>0</v>
          </cell>
          <cell r="CX1965" t="str">
            <v/>
          </cell>
          <cell r="CY1965" t="str">
            <v>https://ipmatika.kz/products/doortablet-on-premise/DT-PRE/</v>
          </cell>
          <cell r="CZ1965" t="str">
            <v>Под заказ</v>
          </cell>
        </row>
        <row r="1966">
          <cell r="CJ1966" t="str">
            <v>DT-API</v>
          </cell>
          <cell r="CK1966" t="str">
            <v/>
          </cell>
          <cell r="CL1966" t="str">
            <v/>
          </cell>
          <cell r="CM1966" t="str">
            <v/>
          </cell>
          <cell r="CN1966">
            <v>0</v>
          </cell>
          <cell r="CO1966">
            <v>0</v>
          </cell>
          <cell r="CP1966">
            <v>0</v>
          </cell>
          <cell r="CQ1966">
            <v>0</v>
          </cell>
          <cell r="CR1966">
            <v>0</v>
          </cell>
          <cell r="CS1966">
            <v>0</v>
          </cell>
          <cell r="CT1966">
            <v>0</v>
          </cell>
          <cell r="CU1966">
            <v>0</v>
          </cell>
          <cell r="CV1966">
            <v>0</v>
          </cell>
          <cell r="CW1966">
            <v>0</v>
          </cell>
          <cell r="CX1966" t="str">
            <v/>
          </cell>
          <cell r="CY1966" t="str">
            <v>https://ipmatika.kz/products/doortablet-on-premise/DT-PRE/</v>
          </cell>
          <cell r="CZ1966" t="str">
            <v>Под заказ</v>
          </cell>
        </row>
        <row r="1967">
          <cell r="CJ1967" t="str">
            <v>DT-EN</v>
          </cell>
          <cell r="CK1967" t="str">
            <v/>
          </cell>
          <cell r="CL1967" t="str">
            <v/>
          </cell>
          <cell r="CM1967" t="str">
            <v/>
          </cell>
          <cell r="CN1967">
            <v>0</v>
          </cell>
          <cell r="CO1967">
            <v>0</v>
          </cell>
          <cell r="CP1967">
            <v>0</v>
          </cell>
          <cell r="CQ1967">
            <v>0</v>
          </cell>
          <cell r="CR1967">
            <v>0</v>
          </cell>
          <cell r="CS1967">
            <v>0</v>
          </cell>
          <cell r="CT1967">
            <v>0</v>
          </cell>
          <cell r="CU1967">
            <v>0</v>
          </cell>
          <cell r="CV1967">
            <v>0</v>
          </cell>
          <cell r="CW1967">
            <v>0</v>
          </cell>
          <cell r="CX1967" t="str">
            <v/>
          </cell>
          <cell r="CY1967" t="str">
            <v>https://ipmatika.kz/products/doortablet-on-premise/DT-EN/</v>
          </cell>
          <cell r="CZ1967" t="str">
            <v>Под заказ</v>
          </cell>
        </row>
        <row r="1968">
          <cell r="CJ1968" t="str">
            <v>SUPG</v>
          </cell>
          <cell r="CK1968" t="str">
            <v/>
          </cell>
          <cell r="CL1968" t="str">
            <v/>
          </cell>
          <cell r="CM1968" t="str">
            <v/>
          </cell>
          <cell r="CN1968">
            <v>0</v>
          </cell>
          <cell r="CO1968">
            <v>0</v>
          </cell>
          <cell r="CP1968">
            <v>0</v>
          </cell>
          <cell r="CQ1968">
            <v>0</v>
          </cell>
          <cell r="CR1968">
            <v>0</v>
          </cell>
          <cell r="CS1968">
            <v>0</v>
          </cell>
          <cell r="CT1968">
            <v>0</v>
          </cell>
          <cell r="CU1968">
            <v>0</v>
          </cell>
          <cell r="CV1968">
            <v>0</v>
          </cell>
          <cell r="CW1968">
            <v>0</v>
          </cell>
          <cell r="CX1968" t="str">
            <v/>
          </cell>
          <cell r="CY1968" t="str">
            <v>https://ipmatika.kz/products/doortablet-on-premise/SUPG/</v>
          </cell>
          <cell r="CZ1968" t="str">
            <v>Под заказ</v>
          </cell>
        </row>
        <row r="1969">
          <cell r="CJ1969" t="str">
            <v>DT-DSKO</v>
          </cell>
          <cell r="CK1969" t="str">
            <v/>
          </cell>
          <cell r="CL1969" t="str">
            <v/>
          </cell>
          <cell r="CM1969" t="str">
            <v/>
          </cell>
          <cell r="CN1969">
            <v>0</v>
          </cell>
          <cell r="CO1969">
            <v>0</v>
          </cell>
          <cell r="CP1969">
            <v>0</v>
          </cell>
          <cell r="CQ1969">
            <v>0</v>
          </cell>
          <cell r="CR1969">
            <v>0</v>
          </cell>
          <cell r="CS1969">
            <v>0</v>
          </cell>
          <cell r="CT1969">
            <v>0</v>
          </cell>
          <cell r="CU1969">
            <v>0</v>
          </cell>
          <cell r="CV1969">
            <v>0</v>
          </cell>
          <cell r="CW1969">
            <v>0</v>
          </cell>
          <cell r="CX1969" t="str">
            <v/>
          </cell>
          <cell r="CY1969" t="str">
            <v>https://ipmatika.kz/products/doortablet-on-premise/DT-DSKO/</v>
          </cell>
          <cell r="CZ1969" t="str">
            <v>Под заказ</v>
          </cell>
        </row>
        <row r="1970">
          <cell r="CJ1970" t="str">
            <v>DT-RMO</v>
          </cell>
          <cell r="CK1970" t="str">
            <v/>
          </cell>
          <cell r="CL1970" t="str">
            <v/>
          </cell>
          <cell r="CM1970" t="str">
            <v/>
          </cell>
          <cell r="CN1970">
            <v>0</v>
          </cell>
          <cell r="CO1970">
            <v>0</v>
          </cell>
          <cell r="CP1970">
            <v>0</v>
          </cell>
          <cell r="CQ1970">
            <v>0</v>
          </cell>
          <cell r="CR1970">
            <v>0</v>
          </cell>
          <cell r="CS1970">
            <v>0</v>
          </cell>
          <cell r="CT1970">
            <v>0</v>
          </cell>
          <cell r="CU1970">
            <v>0</v>
          </cell>
          <cell r="CV1970">
            <v>0</v>
          </cell>
          <cell r="CW1970">
            <v>0</v>
          </cell>
          <cell r="CX1970" t="str">
            <v/>
          </cell>
          <cell r="CY1970" t="str">
            <v>https://ipmatika.kz/products/doortablet-on-premise/DT-RMO/</v>
          </cell>
          <cell r="CZ1970" t="str">
            <v>Под заказ</v>
          </cell>
        </row>
        <row r="1971">
          <cell r="CJ1971" t="str">
            <v>DT-SR</v>
          </cell>
          <cell r="CK1971" t="str">
            <v/>
          </cell>
          <cell r="CL1971" t="str">
            <v/>
          </cell>
          <cell r="CM1971" t="str">
            <v/>
          </cell>
          <cell r="CN1971">
            <v>0</v>
          </cell>
          <cell r="CO1971">
            <v>0</v>
          </cell>
          <cell r="CP1971">
            <v>0</v>
          </cell>
          <cell r="CQ1971">
            <v>0</v>
          </cell>
          <cell r="CR1971">
            <v>0</v>
          </cell>
          <cell r="CS1971">
            <v>0</v>
          </cell>
          <cell r="CT1971">
            <v>0</v>
          </cell>
          <cell r="CU1971">
            <v>0</v>
          </cell>
          <cell r="CV1971">
            <v>0</v>
          </cell>
          <cell r="CW1971">
            <v>0</v>
          </cell>
          <cell r="CX1971" t="str">
            <v/>
          </cell>
          <cell r="CY1971" t="str">
            <v>https://ipmatika.kz/products/doortablet-on-premise/DT-SR/</v>
          </cell>
          <cell r="CZ1971" t="str">
            <v>Под заказ</v>
          </cell>
        </row>
        <row r="1972">
          <cell r="CJ1972" t="str">
            <v>DT-WF</v>
          </cell>
          <cell r="CK1972" t="str">
            <v/>
          </cell>
          <cell r="CL1972" t="str">
            <v/>
          </cell>
          <cell r="CM1972" t="str">
            <v/>
          </cell>
          <cell r="CN1972">
            <v>0</v>
          </cell>
          <cell r="CO1972">
            <v>0</v>
          </cell>
          <cell r="CP1972">
            <v>0</v>
          </cell>
          <cell r="CQ1972">
            <v>0</v>
          </cell>
          <cell r="CR1972">
            <v>0</v>
          </cell>
          <cell r="CS1972">
            <v>0</v>
          </cell>
          <cell r="CT1972">
            <v>0</v>
          </cell>
          <cell r="CU1972">
            <v>0</v>
          </cell>
          <cell r="CV1972">
            <v>0</v>
          </cell>
          <cell r="CW1972">
            <v>0</v>
          </cell>
          <cell r="CX1972" t="str">
            <v/>
          </cell>
          <cell r="CY1972" t="str">
            <v>https://ipmatika.kz/products/doortablet-on-premise/DT-WF/</v>
          </cell>
          <cell r="CZ1972" t="str">
            <v>Под заказ</v>
          </cell>
        </row>
        <row r="1973">
          <cell r="CJ1973" t="str">
            <v>BXT-512_DT-EN</v>
          </cell>
          <cell r="CK1973" t="str">
            <v/>
          </cell>
          <cell r="CL1973" t="str">
            <v/>
          </cell>
          <cell r="CM1973" t="str">
            <v/>
          </cell>
          <cell r="CN1973">
            <v>0</v>
          </cell>
          <cell r="CO1973">
            <v>0</v>
          </cell>
          <cell r="CP1973">
            <v>0</v>
          </cell>
          <cell r="CQ1973">
            <v>0</v>
          </cell>
          <cell r="CR1973">
            <v>0</v>
          </cell>
          <cell r="CS1973">
            <v>0</v>
          </cell>
          <cell r="CT1973">
            <v>0</v>
          </cell>
          <cell r="CU1973">
            <v>0</v>
          </cell>
          <cell r="CV1973">
            <v>0</v>
          </cell>
          <cell r="CW1973">
            <v>0</v>
          </cell>
          <cell r="CX1973" t="str">
            <v/>
          </cell>
          <cell r="CY1973" t="str">
            <v/>
          </cell>
          <cell r="CZ1973" t="str">
            <v>Под заказ</v>
          </cell>
        </row>
        <row r="1974">
          <cell r="CJ1974" t="str">
            <v>BXT-512_DT-SR</v>
          </cell>
          <cell r="CK1974" t="str">
            <v/>
          </cell>
          <cell r="CL1974" t="str">
            <v/>
          </cell>
          <cell r="CM1974" t="str">
            <v/>
          </cell>
          <cell r="CN1974">
            <v>0</v>
          </cell>
          <cell r="CO1974">
            <v>0</v>
          </cell>
          <cell r="CP1974">
            <v>0</v>
          </cell>
          <cell r="CQ1974">
            <v>0</v>
          </cell>
          <cell r="CR1974">
            <v>0</v>
          </cell>
          <cell r="CS1974">
            <v>0</v>
          </cell>
          <cell r="CT1974">
            <v>0</v>
          </cell>
          <cell r="CU1974">
            <v>0</v>
          </cell>
          <cell r="CV1974">
            <v>0</v>
          </cell>
          <cell r="CW1974">
            <v>0</v>
          </cell>
          <cell r="CX1974" t="str">
            <v/>
          </cell>
          <cell r="CY1974" t="str">
            <v/>
          </cell>
          <cell r="CZ1974" t="str">
            <v>Под заказ</v>
          </cell>
        </row>
        <row r="1975">
          <cell r="CJ1975" t="str">
            <v>Lanneck</v>
          </cell>
          <cell r="CK1975" t="str">
            <v/>
          </cell>
          <cell r="CL1975" t="str">
            <v/>
          </cell>
          <cell r="CM1975" t="str">
            <v/>
          </cell>
          <cell r="CN1975">
            <v>0</v>
          </cell>
          <cell r="CO1975">
            <v>0</v>
          </cell>
          <cell r="CP1975">
            <v>0</v>
          </cell>
          <cell r="CQ1975">
            <v>0</v>
          </cell>
          <cell r="CR1975">
            <v>0</v>
          </cell>
          <cell r="CS1975">
            <v>0</v>
          </cell>
          <cell r="CT1975">
            <v>0</v>
          </cell>
          <cell r="CU1975">
            <v>0</v>
          </cell>
          <cell r="CV1975">
            <v>0</v>
          </cell>
          <cell r="CW1975">
            <v>0</v>
          </cell>
          <cell r="CX1975" t="str">
            <v/>
          </cell>
          <cell r="CY1975" t="str">
            <v/>
          </cell>
          <cell r="CZ1975" t="str">
            <v/>
          </cell>
        </row>
        <row r="1976">
          <cell r="CJ1976" t="str">
            <v>TD-1050PRO-B_Lanneck</v>
          </cell>
          <cell r="CK1976">
            <v>898150</v>
          </cell>
          <cell r="CL1976">
            <v>763427.5</v>
          </cell>
          <cell r="CM1976">
            <v>-15</v>
          </cell>
          <cell r="CN1976">
            <v>0</v>
          </cell>
          <cell r="CO1976">
            <v>0</v>
          </cell>
          <cell r="CP1976">
            <v>0</v>
          </cell>
          <cell r="CQ1976">
            <v>0</v>
          </cell>
          <cell r="CR1976">
            <v>0</v>
          </cell>
          <cell r="CS1976">
            <v>0</v>
          </cell>
          <cell r="CT1976">
            <v>0</v>
          </cell>
          <cell r="CU1976">
            <v>0</v>
          </cell>
          <cell r="CV1976">
            <v>0</v>
          </cell>
          <cell r="CW1976">
            <v>0</v>
          </cell>
          <cell r="CX1976" t="str">
            <v/>
          </cell>
          <cell r="CY1976" t="str">
            <v>https://ipmatika.kz/products/qbic-lanneck/TD-1050PRO-B_Lanneck/</v>
          </cell>
          <cell r="CZ1976" t="str">
            <v/>
          </cell>
        </row>
        <row r="1977">
          <cell r="CJ1977" t="str">
            <v>TD-1060 Slim_B_Lanneck</v>
          </cell>
          <cell r="CK1977">
            <v>720500</v>
          </cell>
          <cell r="CL1977">
            <v>612425</v>
          </cell>
          <cell r="CM1977">
            <v>-15</v>
          </cell>
          <cell r="CN1977">
            <v>0</v>
          </cell>
          <cell r="CO1977">
            <v>0</v>
          </cell>
          <cell r="CP1977">
            <v>0</v>
          </cell>
          <cell r="CQ1977">
            <v>0</v>
          </cell>
          <cell r="CR1977">
            <v>0</v>
          </cell>
          <cell r="CS1977">
            <v>0</v>
          </cell>
          <cell r="CT1977">
            <v>0</v>
          </cell>
          <cell r="CU1977">
            <v>0</v>
          </cell>
          <cell r="CV1977">
            <v>0</v>
          </cell>
          <cell r="CW1977">
            <v>0</v>
          </cell>
          <cell r="CX1977" t="str">
            <v/>
          </cell>
          <cell r="CY1977" t="str">
            <v>https://ipmatika.kz/products/panelnye-kompyutery/qbic-td-1060-slim/</v>
          </cell>
          <cell r="CZ1977" t="str">
            <v/>
          </cell>
        </row>
        <row r="1978">
          <cell r="CJ1978" t="str">
            <v>TD-1070_Lanneck</v>
          </cell>
          <cell r="CK1978">
            <v>1053250</v>
          </cell>
          <cell r="CL1978">
            <v>895262.5</v>
          </cell>
          <cell r="CM1978">
            <v>-15</v>
          </cell>
          <cell r="CN1978">
            <v>0</v>
          </cell>
          <cell r="CO1978">
            <v>0</v>
          </cell>
          <cell r="CP1978">
            <v>0</v>
          </cell>
          <cell r="CQ1978">
            <v>0</v>
          </cell>
          <cell r="CR1978">
            <v>0</v>
          </cell>
          <cell r="CS1978">
            <v>0</v>
          </cell>
          <cell r="CT1978">
            <v>0</v>
          </cell>
          <cell r="CU1978">
            <v>0</v>
          </cell>
          <cell r="CV1978">
            <v>0</v>
          </cell>
          <cell r="CW1978">
            <v>0</v>
          </cell>
          <cell r="CX1978" t="str">
            <v/>
          </cell>
          <cell r="CY1978" t="str">
            <v>https://ipmatika.kz/products/qbic-lanneck/TD-1070_Lanneck/</v>
          </cell>
          <cell r="CZ1978" t="str">
            <v/>
          </cell>
        </row>
        <row r="1979">
          <cell r="CJ1979" t="str">
            <v>T-Mate</v>
          </cell>
          <cell r="CK1979" t="str">
            <v/>
          </cell>
          <cell r="CL1979" t="str">
            <v/>
          </cell>
          <cell r="CM1979" t="str">
            <v/>
          </cell>
          <cell r="CN1979">
            <v>0</v>
          </cell>
          <cell r="CO1979">
            <v>0</v>
          </cell>
          <cell r="CP1979">
            <v>0</v>
          </cell>
          <cell r="CQ1979">
            <v>0</v>
          </cell>
          <cell r="CR1979">
            <v>0</v>
          </cell>
          <cell r="CS1979">
            <v>0</v>
          </cell>
          <cell r="CT1979">
            <v>0</v>
          </cell>
          <cell r="CU1979">
            <v>0</v>
          </cell>
          <cell r="CV1979">
            <v>0</v>
          </cell>
          <cell r="CW1979">
            <v>0</v>
          </cell>
          <cell r="CX1979" t="str">
            <v/>
          </cell>
          <cell r="CY1979" t="str">
            <v/>
          </cell>
          <cell r="CZ1979" t="str">
            <v/>
          </cell>
        </row>
        <row r="1980">
          <cell r="CJ1980" t="str">
            <v>T-Mate Booking Room Lite</v>
          </cell>
          <cell r="CK1980" t="str">
            <v/>
          </cell>
          <cell r="CL1980" t="str">
            <v/>
          </cell>
          <cell r="CM1980" t="str">
            <v/>
          </cell>
          <cell r="CN1980">
            <v>0</v>
          </cell>
          <cell r="CO1980">
            <v>0</v>
          </cell>
          <cell r="CP1980">
            <v>0</v>
          </cell>
          <cell r="CQ1980">
            <v>0</v>
          </cell>
          <cell r="CR1980">
            <v>0</v>
          </cell>
          <cell r="CS1980">
            <v>0</v>
          </cell>
          <cell r="CT1980">
            <v>0</v>
          </cell>
          <cell r="CU1980">
            <v>0</v>
          </cell>
          <cell r="CV1980">
            <v>0</v>
          </cell>
          <cell r="CW1980">
            <v>0</v>
          </cell>
          <cell r="CX1980" t="str">
            <v/>
          </cell>
          <cell r="CY1980" t="str">
            <v>https://ipmatika.kz/products/t-mate/T-Mate_Booking_RoomLite/</v>
          </cell>
          <cell r="CZ1980" t="str">
            <v>NEW</v>
          </cell>
        </row>
        <row r="1981">
          <cell r="CJ1981" t="str">
            <v>T-Mate Booking Room Advanced</v>
          </cell>
          <cell r="CK1981" t="str">
            <v/>
          </cell>
          <cell r="CL1981" t="str">
            <v/>
          </cell>
          <cell r="CM1981" t="str">
            <v/>
          </cell>
          <cell r="CN1981">
            <v>0</v>
          </cell>
          <cell r="CO1981">
            <v>0</v>
          </cell>
          <cell r="CP1981">
            <v>0</v>
          </cell>
          <cell r="CQ1981">
            <v>0</v>
          </cell>
          <cell r="CR1981">
            <v>0</v>
          </cell>
          <cell r="CS1981">
            <v>0</v>
          </cell>
          <cell r="CT1981">
            <v>0</v>
          </cell>
          <cell r="CU1981">
            <v>0</v>
          </cell>
          <cell r="CV1981">
            <v>0</v>
          </cell>
          <cell r="CW1981">
            <v>0</v>
          </cell>
          <cell r="CX1981" t="str">
            <v/>
          </cell>
          <cell r="CY1981" t="str">
            <v>https://ipmatika.kz/products/t-mate/T-Mate_Booking_RoomAdvanced/</v>
          </cell>
          <cell r="CZ1981" t="str">
            <v>NEW</v>
          </cell>
        </row>
        <row r="1982">
          <cell r="CJ1982" t="str">
            <v>T-Mate Booking Room Standard</v>
          </cell>
          <cell r="CK1982" t="str">
            <v/>
          </cell>
          <cell r="CL1982" t="str">
            <v/>
          </cell>
          <cell r="CM1982" t="str">
            <v/>
          </cell>
          <cell r="CN1982">
            <v>0</v>
          </cell>
          <cell r="CO1982">
            <v>0</v>
          </cell>
          <cell r="CP1982">
            <v>0</v>
          </cell>
          <cell r="CQ1982">
            <v>0</v>
          </cell>
          <cell r="CR1982">
            <v>0</v>
          </cell>
          <cell r="CS1982">
            <v>0</v>
          </cell>
          <cell r="CT1982">
            <v>0</v>
          </cell>
          <cell r="CU1982">
            <v>0</v>
          </cell>
          <cell r="CV1982">
            <v>0</v>
          </cell>
          <cell r="CW1982">
            <v>0</v>
          </cell>
          <cell r="CX1982" t="str">
            <v/>
          </cell>
          <cell r="CY1982" t="str">
            <v>https://ipmatika.kz/products/t-mate/T-Mate_Booking_RoomStandard/</v>
          </cell>
          <cell r="CZ1982" t="str">
            <v>NEW</v>
          </cell>
        </row>
        <row r="1983">
          <cell r="CJ1983" t="str">
            <v>T-Mate Busy Head</v>
          </cell>
          <cell r="CK1983" t="str">
            <v/>
          </cell>
          <cell r="CL1983" t="str">
            <v/>
          </cell>
          <cell r="CM1983" t="str">
            <v/>
          </cell>
          <cell r="CN1983">
            <v>0</v>
          </cell>
          <cell r="CO1983">
            <v>0</v>
          </cell>
          <cell r="CP1983">
            <v>0</v>
          </cell>
          <cell r="CQ1983">
            <v>0</v>
          </cell>
          <cell r="CR1983">
            <v>0</v>
          </cell>
          <cell r="CS1983">
            <v>0</v>
          </cell>
          <cell r="CT1983">
            <v>0</v>
          </cell>
          <cell r="CU1983">
            <v>0</v>
          </cell>
          <cell r="CV1983">
            <v>0</v>
          </cell>
          <cell r="CW1983">
            <v>0</v>
          </cell>
          <cell r="CX1983" t="str">
            <v/>
          </cell>
          <cell r="CY1983" t="str">
            <v>https://ipmatika.kz/products/t-mate/T-Mate_Busy_Head/</v>
          </cell>
          <cell r="CZ1983" t="str">
            <v>NEW</v>
          </cell>
        </row>
        <row r="1984">
          <cell r="CJ1984" t="str">
            <v>T-Mate Room Control</v>
          </cell>
          <cell r="CK1984" t="str">
            <v/>
          </cell>
          <cell r="CL1984" t="str">
            <v/>
          </cell>
          <cell r="CM1984" t="str">
            <v/>
          </cell>
          <cell r="CN1984">
            <v>0</v>
          </cell>
          <cell r="CO1984">
            <v>0</v>
          </cell>
          <cell r="CP1984">
            <v>0</v>
          </cell>
          <cell r="CQ1984">
            <v>0</v>
          </cell>
          <cell r="CR1984">
            <v>0</v>
          </cell>
          <cell r="CS1984">
            <v>0</v>
          </cell>
          <cell r="CT1984">
            <v>0</v>
          </cell>
          <cell r="CU1984">
            <v>0</v>
          </cell>
          <cell r="CV1984">
            <v>0</v>
          </cell>
          <cell r="CW1984">
            <v>0</v>
          </cell>
          <cell r="CX1984" t="str">
            <v/>
          </cell>
          <cell r="CY1984" t="str">
            <v>https://ipmatika.kz/products/t-mate/T-Mate_Room_Control/</v>
          </cell>
          <cell r="CZ1984" t="str">
            <v>NEW</v>
          </cell>
        </row>
        <row r="1985">
          <cell r="CJ1985" t="str">
            <v>UtiClock</v>
          </cell>
          <cell r="CK1985" t="str">
            <v/>
          </cell>
          <cell r="CL1985" t="str">
            <v/>
          </cell>
          <cell r="CM1985" t="str">
            <v/>
          </cell>
          <cell r="CN1985">
            <v>0</v>
          </cell>
          <cell r="CO1985">
            <v>0</v>
          </cell>
          <cell r="CP1985">
            <v>0</v>
          </cell>
          <cell r="CQ1985">
            <v>0</v>
          </cell>
          <cell r="CR1985">
            <v>0</v>
          </cell>
          <cell r="CS1985">
            <v>0</v>
          </cell>
          <cell r="CT1985">
            <v>0</v>
          </cell>
          <cell r="CU1985">
            <v>0</v>
          </cell>
          <cell r="CV1985">
            <v>0</v>
          </cell>
          <cell r="CW1985">
            <v>0</v>
          </cell>
          <cell r="CX1985" t="str">
            <v/>
          </cell>
          <cell r="CY1985" t="str">
            <v/>
          </cell>
          <cell r="CZ1985" t="str">
            <v>NEW</v>
          </cell>
        </row>
        <row r="1986">
          <cell r="CJ1986" t="str">
            <v>UCl-Sensor</v>
          </cell>
          <cell r="CK1986" t="str">
            <v/>
          </cell>
          <cell r="CL1986" t="str">
            <v/>
          </cell>
          <cell r="CM1986" t="str">
            <v/>
          </cell>
          <cell r="CN1986">
            <v>0</v>
          </cell>
          <cell r="CO1986">
            <v>0</v>
          </cell>
          <cell r="CP1986">
            <v>0</v>
          </cell>
          <cell r="CQ1986">
            <v>0</v>
          </cell>
          <cell r="CR1986">
            <v>0</v>
          </cell>
          <cell r="CS1986">
            <v>0</v>
          </cell>
          <cell r="CT1986">
            <v>0</v>
          </cell>
          <cell r="CU1986">
            <v>0</v>
          </cell>
          <cell r="CV1986">
            <v>0</v>
          </cell>
          <cell r="CW1986">
            <v>0</v>
          </cell>
          <cell r="CX1986" t="str">
            <v/>
          </cell>
          <cell r="CY1986" t="str">
            <v/>
          </cell>
          <cell r="CZ1986" t="str">
            <v>Служебная позиция</v>
          </cell>
        </row>
        <row r="1987">
          <cell r="CJ1987" t="str">
            <v>UtiClock</v>
          </cell>
          <cell r="CK1987" t="str">
            <v/>
          </cell>
          <cell r="CL1987" t="str">
            <v/>
          </cell>
          <cell r="CM1987" t="str">
            <v/>
          </cell>
          <cell r="CN1987">
            <v>0</v>
          </cell>
          <cell r="CO1987">
            <v>0</v>
          </cell>
          <cell r="CP1987">
            <v>0</v>
          </cell>
          <cell r="CQ1987">
            <v>0</v>
          </cell>
          <cell r="CR1987">
            <v>0</v>
          </cell>
          <cell r="CS1987">
            <v>0</v>
          </cell>
          <cell r="CT1987">
            <v>0</v>
          </cell>
          <cell r="CU1987">
            <v>0</v>
          </cell>
          <cell r="CV1987">
            <v>0</v>
          </cell>
          <cell r="CW1987">
            <v>0</v>
          </cell>
          <cell r="CX1987" t="str">
            <v/>
          </cell>
          <cell r="CY1987" t="str">
            <v/>
          </cell>
          <cell r="CZ1987" t="str">
            <v>NEW</v>
          </cell>
        </row>
        <row r="1988">
          <cell r="CJ1988" t="str">
            <v>UtiClock-MAX</v>
          </cell>
          <cell r="CK1988" t="str">
            <v/>
          </cell>
          <cell r="CL1988" t="str">
            <v/>
          </cell>
          <cell r="CM1988" t="str">
            <v/>
          </cell>
          <cell r="CN1988">
            <v>0</v>
          </cell>
          <cell r="CO1988">
            <v>0</v>
          </cell>
          <cell r="CP1988">
            <v>0</v>
          </cell>
          <cell r="CQ1988">
            <v>0</v>
          </cell>
          <cell r="CR1988">
            <v>0</v>
          </cell>
          <cell r="CS1988">
            <v>0</v>
          </cell>
          <cell r="CT1988">
            <v>0</v>
          </cell>
          <cell r="CU1988">
            <v>0</v>
          </cell>
          <cell r="CV1988">
            <v>0</v>
          </cell>
          <cell r="CW1988">
            <v>0</v>
          </cell>
          <cell r="CX1988" t="str">
            <v/>
          </cell>
          <cell r="CY1988" t="str">
            <v/>
          </cell>
          <cell r="CZ1988" t="str">
            <v>Служебная позиция</v>
          </cell>
        </row>
        <row r="1989">
          <cell r="CJ1989" t="str">
            <v>UCl-1070</v>
          </cell>
          <cell r="CK1989" t="str">
            <v/>
          </cell>
          <cell r="CL1989" t="str">
            <v/>
          </cell>
          <cell r="CM1989" t="str">
            <v/>
          </cell>
          <cell r="CN1989">
            <v>0</v>
          </cell>
          <cell r="CO1989">
            <v>0</v>
          </cell>
          <cell r="CP1989">
            <v>0</v>
          </cell>
          <cell r="CQ1989">
            <v>0</v>
          </cell>
          <cell r="CR1989">
            <v>0</v>
          </cell>
          <cell r="CS1989">
            <v>0</v>
          </cell>
          <cell r="CT1989">
            <v>0</v>
          </cell>
          <cell r="CU1989">
            <v>0</v>
          </cell>
          <cell r="CV1989">
            <v>0</v>
          </cell>
          <cell r="CW1989">
            <v>0</v>
          </cell>
          <cell r="CX1989" t="str">
            <v/>
          </cell>
          <cell r="CY1989" t="str">
            <v/>
          </cell>
          <cell r="CZ1989" t="str">
            <v/>
          </cell>
        </row>
        <row r="1990">
          <cell r="CJ1990" t="str">
            <v>UCl-1060B/10'</v>
          </cell>
          <cell r="CK1990" t="str">
            <v/>
          </cell>
          <cell r="CL1990" t="str">
            <v/>
          </cell>
          <cell r="CM1990" t="str">
            <v/>
          </cell>
          <cell r="CN1990">
            <v>0</v>
          </cell>
          <cell r="CO1990">
            <v>0</v>
          </cell>
          <cell r="CP1990">
            <v>0</v>
          </cell>
          <cell r="CQ1990">
            <v>0</v>
          </cell>
          <cell r="CR1990">
            <v>0</v>
          </cell>
          <cell r="CS1990">
            <v>0</v>
          </cell>
          <cell r="CT1990">
            <v>0</v>
          </cell>
          <cell r="CU1990">
            <v>0</v>
          </cell>
          <cell r="CV1990">
            <v>0</v>
          </cell>
          <cell r="CW1990">
            <v>0</v>
          </cell>
          <cell r="CX1990" t="str">
            <v/>
          </cell>
          <cell r="CY1990" t="str">
            <v>https://ipmatika.kz/products/panelnye-kompyutery/qbic-td-1060-slim/</v>
          </cell>
          <cell r="CZ1990" t="str">
            <v/>
          </cell>
        </row>
        <row r="1991">
          <cell r="CJ1991" t="str">
            <v>UCl-MaxTV-Stick</v>
          </cell>
          <cell r="CK1991" t="str">
            <v/>
          </cell>
          <cell r="CL1991" t="str">
            <v/>
          </cell>
          <cell r="CM1991" t="str">
            <v/>
          </cell>
          <cell r="CN1991">
            <v>0</v>
          </cell>
          <cell r="CO1991">
            <v>0</v>
          </cell>
          <cell r="CP1991">
            <v>0</v>
          </cell>
          <cell r="CQ1991">
            <v>0</v>
          </cell>
          <cell r="CR1991">
            <v>0</v>
          </cell>
          <cell r="CS1991">
            <v>0</v>
          </cell>
          <cell r="CT1991">
            <v>0</v>
          </cell>
          <cell r="CU1991">
            <v>0</v>
          </cell>
          <cell r="CV1991">
            <v>0</v>
          </cell>
          <cell r="CW1991">
            <v>0</v>
          </cell>
          <cell r="CX1991" t="str">
            <v/>
          </cell>
          <cell r="CY1991" t="str">
            <v>https://ipmatika.kz/products/panelnye-kompyutery/qbic-td-1060-slim/</v>
          </cell>
          <cell r="CZ1991" t="str">
            <v>Служебная позиция</v>
          </cell>
        </row>
        <row r="1992">
          <cell r="CJ1992" t="str">
            <v>Yeastar Workplace</v>
          </cell>
          <cell r="CK1992" t="str">
            <v/>
          </cell>
          <cell r="CL1992" t="str">
            <v/>
          </cell>
          <cell r="CM1992" t="str">
            <v/>
          </cell>
          <cell r="CN1992">
            <v>0</v>
          </cell>
          <cell r="CO1992">
            <v>0</v>
          </cell>
          <cell r="CP1992">
            <v>0</v>
          </cell>
          <cell r="CQ1992">
            <v>0</v>
          </cell>
          <cell r="CR1992">
            <v>0</v>
          </cell>
          <cell r="CS1992">
            <v>0</v>
          </cell>
          <cell r="CT1992">
            <v>0</v>
          </cell>
          <cell r="CU1992">
            <v>0</v>
          </cell>
          <cell r="CV1992">
            <v>0</v>
          </cell>
          <cell r="CW1992">
            <v>0</v>
          </cell>
          <cell r="CX1992" t="str">
            <v/>
          </cell>
          <cell r="CY1992" t="str">
            <v/>
          </cell>
          <cell r="CZ1992" t="str">
            <v/>
          </cell>
        </row>
        <row r="1993">
          <cell r="CJ1993" t="str">
            <v>WP-Location-OnPremise-Annual</v>
          </cell>
          <cell r="CK1993" t="str">
            <v/>
          </cell>
          <cell r="CL1993" t="str">
            <v/>
          </cell>
          <cell r="CM1993" t="str">
            <v/>
          </cell>
          <cell r="CN1993">
            <v>0</v>
          </cell>
          <cell r="CO1993">
            <v>0</v>
          </cell>
          <cell r="CP1993">
            <v>0</v>
          </cell>
          <cell r="CQ1993">
            <v>0</v>
          </cell>
          <cell r="CR1993">
            <v>0</v>
          </cell>
          <cell r="CS1993">
            <v>0</v>
          </cell>
          <cell r="CT1993">
            <v>0</v>
          </cell>
          <cell r="CU1993">
            <v>0</v>
          </cell>
          <cell r="CV1993">
            <v>0</v>
          </cell>
          <cell r="CW1993">
            <v>0</v>
          </cell>
          <cell r="CX1993" t="str">
            <v/>
          </cell>
          <cell r="CY1993" t="str">
            <v>https://ipmatika.kz/products/yeastar-workplace/WP-Location-OnPremise-Annual/</v>
          </cell>
          <cell r="CZ1993" t="str">
            <v/>
          </cell>
        </row>
        <row r="1994">
          <cell r="CJ1994" t="str">
            <v>Служебные позиции ПК</v>
          </cell>
          <cell r="CK1994" t="str">
            <v/>
          </cell>
          <cell r="CL1994" t="str">
            <v/>
          </cell>
          <cell r="CM1994" t="str">
            <v/>
          </cell>
          <cell r="CN1994">
            <v>0</v>
          </cell>
          <cell r="CO1994">
            <v>0</v>
          </cell>
          <cell r="CP1994">
            <v>0</v>
          </cell>
          <cell r="CQ1994">
            <v>0</v>
          </cell>
          <cell r="CR1994">
            <v>0</v>
          </cell>
          <cell r="CS1994">
            <v>0</v>
          </cell>
          <cell r="CT1994">
            <v>0</v>
          </cell>
          <cell r="CU1994">
            <v>0</v>
          </cell>
          <cell r="CV1994">
            <v>0</v>
          </cell>
          <cell r="CW1994">
            <v>0</v>
          </cell>
          <cell r="CX1994" t="str">
            <v/>
          </cell>
          <cell r="CY1994" t="str">
            <v/>
          </cell>
          <cell r="CZ1994" t="str">
            <v/>
          </cell>
        </row>
        <row r="1995">
          <cell r="CJ1995" t="str">
            <v>TD-0360.H_demo</v>
          </cell>
          <cell r="CK1995">
            <v>421300</v>
          </cell>
          <cell r="CL1995">
            <v>358105</v>
          </cell>
          <cell r="CM1995">
            <v>-15</v>
          </cell>
          <cell r="CN1995">
            <v>0</v>
          </cell>
          <cell r="CO1995">
            <v>0</v>
          </cell>
          <cell r="CP1995">
            <v>0</v>
          </cell>
          <cell r="CQ1995">
            <v>0</v>
          </cell>
          <cell r="CR1995">
            <v>0</v>
          </cell>
          <cell r="CS1995">
            <v>0</v>
          </cell>
          <cell r="CT1995">
            <v>0</v>
          </cell>
          <cell r="CU1995">
            <v>0</v>
          </cell>
          <cell r="CV1995">
            <v>0</v>
          </cell>
          <cell r="CW1995">
            <v>0</v>
          </cell>
          <cell r="CX1995" t="str">
            <v/>
          </cell>
          <cell r="CY1995" t="str">
            <v>https://ipmatika.kz/products/panelnye-kompyutery/TD-0360/</v>
          </cell>
          <cell r="CZ1995" t="str">
            <v>Служебная позиция</v>
          </cell>
        </row>
        <row r="1996">
          <cell r="CJ1996" t="str">
            <v>BXT-512_YVIM</v>
          </cell>
          <cell r="CK1996">
            <v>1870000</v>
          </cell>
          <cell r="CL1996">
            <v>1589500</v>
          </cell>
          <cell r="CM1996">
            <v>-15</v>
          </cell>
          <cell r="CN1996">
            <v>0</v>
          </cell>
          <cell r="CO1996">
            <v>0</v>
          </cell>
          <cell r="CP1996">
            <v>0</v>
          </cell>
          <cell r="CQ1996">
            <v>0</v>
          </cell>
          <cell r="CR1996">
            <v>0</v>
          </cell>
          <cell r="CS1996">
            <v>0</v>
          </cell>
          <cell r="CT1996">
            <v>0</v>
          </cell>
          <cell r="CU1996">
            <v>0</v>
          </cell>
          <cell r="CV1996">
            <v>0</v>
          </cell>
          <cell r="CW1996">
            <v>0</v>
          </cell>
          <cell r="CX1996" t="str">
            <v/>
          </cell>
          <cell r="CY1996" t="str">
            <v/>
          </cell>
          <cell r="CZ1996" t="str">
            <v>Служебная позиция</v>
          </cell>
        </row>
        <row r="1997">
          <cell r="CJ1997" t="str">
            <v>_TD_-1060 Slim</v>
          </cell>
          <cell r="CK1997">
            <v>495000</v>
          </cell>
          <cell r="CL1997">
            <v>420750</v>
          </cell>
          <cell r="CM1997">
            <v>-15</v>
          </cell>
          <cell r="CN1997">
            <v>0</v>
          </cell>
          <cell r="CO1997">
            <v>0</v>
          </cell>
          <cell r="CP1997">
            <v>0</v>
          </cell>
          <cell r="CQ1997">
            <v>0</v>
          </cell>
          <cell r="CR1997">
            <v>0</v>
          </cell>
          <cell r="CS1997">
            <v>0</v>
          </cell>
          <cell r="CT1997">
            <v>0</v>
          </cell>
          <cell r="CU1997">
            <v>0</v>
          </cell>
          <cell r="CV1997">
            <v>0</v>
          </cell>
          <cell r="CW1997">
            <v>0</v>
          </cell>
          <cell r="CX1997" t="str">
            <v/>
          </cell>
          <cell r="CY1997" t="str">
            <v>https://ipmatika.kz/products/panelnye-kompyutery/qbic-td-1060-slim/</v>
          </cell>
          <cell r="CZ1997" t="str">
            <v>Служебная позиция</v>
          </cell>
        </row>
        <row r="1998">
          <cell r="CJ1998" t="str">
            <v>Сетевое оборудование</v>
          </cell>
          <cell r="CK1998" t="str">
            <v/>
          </cell>
          <cell r="CL1998" t="str">
            <v/>
          </cell>
          <cell r="CM1998" t="str">
            <v/>
          </cell>
          <cell r="CN1998">
            <v>0</v>
          </cell>
          <cell r="CO1998">
            <v>0</v>
          </cell>
          <cell r="CP1998">
            <v>0</v>
          </cell>
          <cell r="CQ1998">
            <v>0</v>
          </cell>
          <cell r="CR1998">
            <v>0</v>
          </cell>
          <cell r="CS1998">
            <v>0</v>
          </cell>
          <cell r="CT1998">
            <v>0</v>
          </cell>
          <cell r="CU1998">
            <v>0</v>
          </cell>
          <cell r="CV1998">
            <v>0</v>
          </cell>
          <cell r="CW1998">
            <v>0</v>
          </cell>
          <cell r="CX1998" t="str">
            <v/>
          </cell>
          <cell r="CY1998" t="str">
            <v/>
          </cell>
          <cell r="CZ1998" t="str">
            <v/>
          </cell>
        </row>
        <row r="1999">
          <cell r="CJ1999" t="str">
            <v>Milesight</v>
          </cell>
          <cell r="CK1999">
            <v>0</v>
          </cell>
          <cell r="CL1999">
            <v>0</v>
          </cell>
          <cell r="CM1999" t="str">
            <v/>
          </cell>
          <cell r="CN1999">
            <v>0</v>
          </cell>
          <cell r="CO1999">
            <v>0</v>
          </cell>
          <cell r="CP1999">
            <v>0</v>
          </cell>
          <cell r="CQ1999">
            <v>0</v>
          </cell>
          <cell r="CR1999">
            <v>0</v>
          </cell>
          <cell r="CS1999">
            <v>0</v>
          </cell>
          <cell r="CT1999">
            <v>0</v>
          </cell>
          <cell r="CU1999">
            <v>0</v>
          </cell>
          <cell r="CV1999">
            <v>0</v>
          </cell>
          <cell r="CW1999">
            <v>0</v>
          </cell>
          <cell r="CX1999" t="str">
            <v/>
          </cell>
          <cell r="CY1999" t="str">
            <v/>
          </cell>
          <cell r="CZ1999" t="str">
            <v/>
          </cell>
        </row>
        <row r="2000">
          <cell r="CJ2000" t="str">
            <v>LTE маршрутизаторы</v>
          </cell>
          <cell r="CK2000">
            <v>0</v>
          </cell>
          <cell r="CL2000">
            <v>0</v>
          </cell>
          <cell r="CM2000" t="str">
            <v/>
          </cell>
          <cell r="CN2000">
            <v>0</v>
          </cell>
          <cell r="CO2000">
            <v>0</v>
          </cell>
          <cell r="CP2000">
            <v>0</v>
          </cell>
          <cell r="CQ2000">
            <v>0</v>
          </cell>
          <cell r="CR2000">
            <v>0</v>
          </cell>
          <cell r="CS2000">
            <v>0</v>
          </cell>
          <cell r="CT2000">
            <v>0</v>
          </cell>
          <cell r="CU2000">
            <v>0</v>
          </cell>
          <cell r="CV2000">
            <v>0</v>
          </cell>
          <cell r="CW2000">
            <v>0</v>
          </cell>
          <cell r="CX2000" t="str">
            <v/>
          </cell>
          <cell r="CY2000" t="str">
            <v/>
          </cell>
          <cell r="CZ2000" t="str">
            <v/>
          </cell>
        </row>
        <row r="2001">
          <cell r="CJ2001" t="str">
            <v>UR32-L04EU</v>
          </cell>
          <cell r="CK2001">
            <v>88000</v>
          </cell>
          <cell r="CL2001" t="str">
            <v/>
          </cell>
          <cell r="CM2001" t="str">
            <v/>
          </cell>
          <cell r="CN2001">
            <v>0</v>
          </cell>
          <cell r="CO2001">
            <v>0</v>
          </cell>
          <cell r="CP2001">
            <v>0</v>
          </cell>
          <cell r="CQ2001">
            <v>0</v>
          </cell>
          <cell r="CR2001">
            <v>0</v>
          </cell>
          <cell r="CS2001">
            <v>0</v>
          </cell>
          <cell r="CT2001">
            <v>0</v>
          </cell>
          <cell r="CU2001">
            <v>0</v>
          </cell>
          <cell r="CV2001">
            <v>0</v>
          </cell>
          <cell r="CW2001">
            <v>0</v>
          </cell>
          <cell r="CX2001" t="str">
            <v/>
          </cell>
          <cell r="CY2001" t="str">
            <v>https://ipmatika.kz/products/promyshlennye-lte-routery/milesight-ur32-l04eu/</v>
          </cell>
          <cell r="CZ2001" t="str">
            <v>Акция</v>
          </cell>
        </row>
        <row r="2002">
          <cell r="CJ2002" t="str">
            <v>UR32-L04EU-W-485</v>
          </cell>
          <cell r="CK2002">
            <v>136400</v>
          </cell>
          <cell r="CL2002" t="str">
            <v/>
          </cell>
          <cell r="CM2002" t="str">
            <v/>
          </cell>
          <cell r="CN2002">
            <v>0</v>
          </cell>
          <cell r="CO2002">
            <v>0</v>
          </cell>
          <cell r="CP2002">
            <v>0</v>
          </cell>
          <cell r="CQ2002">
            <v>0</v>
          </cell>
          <cell r="CR2002">
            <v>0</v>
          </cell>
          <cell r="CS2002">
            <v>0</v>
          </cell>
          <cell r="CT2002">
            <v>0</v>
          </cell>
          <cell r="CU2002">
            <v>0</v>
          </cell>
          <cell r="CV2002">
            <v>0</v>
          </cell>
          <cell r="CW2002">
            <v>0</v>
          </cell>
          <cell r="CX2002" t="str">
            <v/>
          </cell>
          <cell r="CY2002" t="str">
            <v>https://ipmatika.kz/products/promyshlennye-lte-routery/milesight-ur32-l04eu/</v>
          </cell>
          <cell r="CZ2002" t="str">
            <v>Под заказ</v>
          </cell>
        </row>
        <row r="2003">
          <cell r="CJ2003" t="str">
            <v>UR32L-L04EU</v>
          </cell>
          <cell r="CK2003">
            <v>136420</v>
          </cell>
          <cell r="CL2003">
            <v>95491.199999999983</v>
          </cell>
          <cell r="CM2003">
            <v>-30.002052484972893</v>
          </cell>
          <cell r="CN2003">
            <v>0</v>
          </cell>
          <cell r="CO2003">
            <v>0</v>
          </cell>
          <cell r="CP2003">
            <v>0</v>
          </cell>
          <cell r="CQ2003">
            <v>0</v>
          </cell>
          <cell r="CR2003">
            <v>0</v>
          </cell>
          <cell r="CS2003">
            <v>0</v>
          </cell>
          <cell r="CT2003">
            <v>0</v>
          </cell>
          <cell r="CU2003">
            <v>3</v>
          </cell>
          <cell r="CV2003">
            <v>0</v>
          </cell>
          <cell r="CW2003">
            <v>0</v>
          </cell>
          <cell r="CX2003" t="str">
            <v/>
          </cell>
          <cell r="CY2003" t="str">
            <v>https://ipmatika.kz/products/promyshlennye-lte-routery/milesight-ur32l-l04eu/</v>
          </cell>
          <cell r="CZ2003" t="str">
            <v>Под заказ</v>
          </cell>
        </row>
        <row r="2004">
          <cell r="CJ2004" t="str">
            <v>UR32L-L04EU-P</v>
          </cell>
          <cell r="CK2004">
            <v>123480</v>
          </cell>
          <cell r="CL2004">
            <v>86436.587999999989</v>
          </cell>
          <cell r="CM2004">
            <v>-29.999523809523822</v>
          </cell>
          <cell r="CN2004">
            <v>0</v>
          </cell>
          <cell r="CO2004">
            <v>0</v>
          </cell>
          <cell r="CP2004">
            <v>0</v>
          </cell>
          <cell r="CQ2004">
            <v>0</v>
          </cell>
          <cell r="CR2004">
            <v>0</v>
          </cell>
          <cell r="CS2004">
            <v>0</v>
          </cell>
          <cell r="CT2004">
            <v>0</v>
          </cell>
          <cell r="CU2004">
            <v>0</v>
          </cell>
          <cell r="CV2004">
            <v>0</v>
          </cell>
          <cell r="CW2004">
            <v>0</v>
          </cell>
          <cell r="CX2004" t="str">
            <v/>
          </cell>
          <cell r="CY2004" t="str">
            <v>https://ipmatika.kz/products/promyshlennye-lte-routery/milesight-ur32l-l04eu/</v>
          </cell>
          <cell r="CZ2004" t="str">
            <v>Под заказ</v>
          </cell>
        </row>
        <row r="2005">
          <cell r="CJ2005" t="str">
            <v>UR32S-L04EU-P</v>
          </cell>
          <cell r="CK2005">
            <v>136340</v>
          </cell>
          <cell r="CL2005">
            <v>95440.04399999998</v>
          </cell>
          <cell r="CM2005">
            <v>-29.998500806806518</v>
          </cell>
          <cell r="CN2005">
            <v>0</v>
          </cell>
          <cell r="CO2005">
            <v>0</v>
          </cell>
          <cell r="CP2005">
            <v>0</v>
          </cell>
          <cell r="CQ2005">
            <v>0</v>
          </cell>
          <cell r="CR2005">
            <v>0</v>
          </cell>
          <cell r="CS2005">
            <v>0</v>
          </cell>
          <cell r="CT2005">
            <v>0</v>
          </cell>
          <cell r="CU2005">
            <v>0</v>
          </cell>
          <cell r="CV2005">
            <v>19</v>
          </cell>
          <cell r="CW2005">
            <v>0</v>
          </cell>
          <cell r="CX2005" t="str">
            <v/>
          </cell>
          <cell r="CY2005" t="str">
            <v>https://ipmatika.kz/products/promyshlennye-lte-routery/milesight-ur32l-l04eu/</v>
          </cell>
          <cell r="CZ2005" t="str">
            <v>Под заказ</v>
          </cell>
        </row>
        <row r="2006">
          <cell r="CJ2006" t="str">
            <v>UR35-L04EU-G-P-W</v>
          </cell>
          <cell r="CK2006">
            <v>266240</v>
          </cell>
          <cell r="CL2006">
            <v>186369.83399999997</v>
          </cell>
          <cell r="CM2006">
            <v>-29.999311147836551</v>
          </cell>
          <cell r="CN2006">
            <v>0</v>
          </cell>
          <cell r="CO2006">
            <v>0</v>
          </cell>
          <cell r="CP2006">
            <v>0</v>
          </cell>
          <cell r="CQ2006">
            <v>0</v>
          </cell>
          <cell r="CR2006">
            <v>0</v>
          </cell>
          <cell r="CS2006">
            <v>0</v>
          </cell>
          <cell r="CT2006">
            <v>0</v>
          </cell>
          <cell r="CU2006">
            <v>0</v>
          </cell>
          <cell r="CV2006">
            <v>0</v>
          </cell>
          <cell r="CW2006">
            <v>0</v>
          </cell>
          <cell r="CX2006" t="str">
            <v/>
          </cell>
          <cell r="CY2006" t="str">
            <v>https://ipmatika.kz/products/promyshlennye-lte-routery/milesight-ur35-l04eu-w/</v>
          </cell>
          <cell r="CZ2006" t="str">
            <v>Под заказ</v>
          </cell>
        </row>
        <row r="2007">
          <cell r="CJ2007" t="str">
            <v>UR35-L04EU-W</v>
          </cell>
          <cell r="CK2007">
            <v>176000</v>
          </cell>
          <cell r="CL2007" t="str">
            <v/>
          </cell>
          <cell r="CM2007" t="str">
            <v/>
          </cell>
          <cell r="CN2007">
            <v>0</v>
          </cell>
          <cell r="CO2007">
            <v>0</v>
          </cell>
          <cell r="CP2007">
            <v>0</v>
          </cell>
          <cell r="CQ2007">
            <v>0</v>
          </cell>
          <cell r="CR2007">
            <v>0</v>
          </cell>
          <cell r="CS2007">
            <v>0</v>
          </cell>
          <cell r="CT2007">
            <v>0</v>
          </cell>
          <cell r="CU2007">
            <v>4</v>
          </cell>
          <cell r="CV2007">
            <v>0</v>
          </cell>
          <cell r="CW2007">
            <v>0</v>
          </cell>
          <cell r="CX2007" t="str">
            <v/>
          </cell>
          <cell r="CY2007" t="str">
            <v>https://ipmatika.kz/products/promyshlennye-lte-routery/milesight-ur35-l04eu-w/</v>
          </cell>
          <cell r="CZ2007" t="str">
            <v>Акция</v>
          </cell>
        </row>
        <row r="2008">
          <cell r="CJ2008" t="str">
            <v>UR41-L08EU</v>
          </cell>
          <cell r="CK2008">
            <v>183930</v>
          </cell>
          <cell r="CL2008">
            <v>128751.12599999999</v>
          </cell>
          <cell r="CM2008">
            <v>-29.9999314956777</v>
          </cell>
          <cell r="CN2008">
            <v>0</v>
          </cell>
          <cell r="CO2008">
            <v>0</v>
          </cell>
          <cell r="CP2008">
            <v>0</v>
          </cell>
          <cell r="CQ2008">
            <v>0</v>
          </cell>
          <cell r="CR2008">
            <v>0</v>
          </cell>
          <cell r="CS2008">
            <v>0</v>
          </cell>
          <cell r="CT2008">
            <v>0</v>
          </cell>
          <cell r="CU2008">
            <v>0</v>
          </cell>
          <cell r="CV2008">
            <v>0</v>
          </cell>
          <cell r="CW2008">
            <v>0</v>
          </cell>
          <cell r="CX2008" t="str">
            <v/>
          </cell>
          <cell r="CY2008" t="str">
            <v>https://ipmatika.kz/products/promyshlennye-lte-routery/milesight-ur41-l08eu/</v>
          </cell>
          <cell r="CZ2008" t="str">
            <v>Акция</v>
          </cell>
        </row>
        <row r="2009">
          <cell r="CJ2009" t="str">
            <v>UR75-L04EU-G-P-W</v>
          </cell>
          <cell r="CK2009">
            <v>206250</v>
          </cell>
          <cell r="CL2009" t="str">
            <v/>
          </cell>
          <cell r="CM2009" t="str">
            <v/>
          </cell>
          <cell r="CN2009">
            <v>0</v>
          </cell>
          <cell r="CO2009">
            <v>0</v>
          </cell>
          <cell r="CP2009">
            <v>0</v>
          </cell>
          <cell r="CQ2009">
            <v>0</v>
          </cell>
          <cell r="CR2009">
            <v>0</v>
          </cell>
          <cell r="CS2009">
            <v>0</v>
          </cell>
          <cell r="CT2009">
            <v>0</v>
          </cell>
          <cell r="CU2009">
            <v>0</v>
          </cell>
          <cell r="CV2009">
            <v>0</v>
          </cell>
          <cell r="CW2009">
            <v>0</v>
          </cell>
          <cell r="CX2009" t="str">
            <v/>
          </cell>
          <cell r="CY2009" t="str">
            <v>https://ipmatika.kz/products/promyshlennye-lte-routery/milesight-UR75-L04EU/</v>
          </cell>
          <cell r="CZ2009" t="str">
            <v>Акция</v>
          </cell>
        </row>
        <row r="2010">
          <cell r="CJ2010" t="str">
            <v>Wi-Tek</v>
          </cell>
          <cell r="CK2010" t="str">
            <v/>
          </cell>
          <cell r="CL2010" t="str">
            <v/>
          </cell>
          <cell r="CM2010" t="str">
            <v/>
          </cell>
          <cell r="CN2010">
            <v>0</v>
          </cell>
          <cell r="CO2010">
            <v>0</v>
          </cell>
          <cell r="CP2010">
            <v>0</v>
          </cell>
          <cell r="CQ2010">
            <v>0</v>
          </cell>
          <cell r="CR2010">
            <v>0</v>
          </cell>
          <cell r="CS2010">
            <v>0</v>
          </cell>
          <cell r="CT2010">
            <v>0</v>
          </cell>
          <cell r="CU2010">
            <v>0</v>
          </cell>
          <cell r="CV2010">
            <v>0</v>
          </cell>
          <cell r="CW2010">
            <v>0</v>
          </cell>
          <cell r="CX2010" t="str">
            <v/>
          </cell>
          <cell r="CY2010" t="str">
            <v/>
          </cell>
          <cell r="CZ2010" t="str">
            <v/>
          </cell>
        </row>
        <row r="2011">
          <cell r="CJ2011" t="str">
            <v>LTE Роутеры</v>
          </cell>
          <cell r="CK2011" t="str">
            <v/>
          </cell>
          <cell r="CL2011" t="str">
            <v/>
          </cell>
          <cell r="CM2011" t="str">
            <v/>
          </cell>
          <cell r="CN2011">
            <v>0</v>
          </cell>
          <cell r="CO2011">
            <v>0</v>
          </cell>
          <cell r="CP2011">
            <v>0</v>
          </cell>
          <cell r="CQ2011">
            <v>0</v>
          </cell>
          <cell r="CR2011">
            <v>0</v>
          </cell>
          <cell r="CS2011">
            <v>0</v>
          </cell>
          <cell r="CT2011">
            <v>0</v>
          </cell>
          <cell r="CU2011">
            <v>0</v>
          </cell>
          <cell r="CV2011">
            <v>0</v>
          </cell>
          <cell r="CW2011">
            <v>0</v>
          </cell>
          <cell r="CX2011" t="str">
            <v/>
          </cell>
          <cell r="CY2011" t="str">
            <v/>
          </cell>
          <cell r="CZ2011" t="str">
            <v/>
          </cell>
        </row>
        <row r="2012">
          <cell r="CJ2012" t="str">
            <v>WI-LTE110-O</v>
          </cell>
          <cell r="CK2012">
            <v>32900</v>
          </cell>
          <cell r="CL2012">
            <v>26317.499999999996</v>
          </cell>
          <cell r="CM2012">
            <v>-20.007598784194542</v>
          </cell>
          <cell r="CN2012">
            <v>0</v>
          </cell>
          <cell r="CO2012">
            <v>0</v>
          </cell>
          <cell r="CP2012">
            <v>0</v>
          </cell>
          <cell r="CQ2012">
            <v>0</v>
          </cell>
          <cell r="CR2012">
            <v>0</v>
          </cell>
          <cell r="CS2012">
            <v>0</v>
          </cell>
          <cell r="CT2012">
            <v>0</v>
          </cell>
          <cell r="CU2012">
            <v>0</v>
          </cell>
          <cell r="CV2012">
            <v>0</v>
          </cell>
          <cell r="CW2012">
            <v>0</v>
          </cell>
          <cell r="CX2012" t="str">
            <v>http://ipmatika.ru/upload/iblock/831/LTE110-O_title.jpg</v>
          </cell>
          <cell r="CY2012" t="str">
            <v>https://ipmatika.kz/products/lte-routery/wi-tek-wi-lte110-o/</v>
          </cell>
          <cell r="CZ2012" t="str">
            <v>EOL</v>
          </cell>
        </row>
        <row r="2013">
          <cell r="CJ2013" t="str">
            <v>WI-LTE110-O v2</v>
          </cell>
          <cell r="CK2013">
            <v>46430</v>
          </cell>
          <cell r="CL2013">
            <v>37147.549999999996</v>
          </cell>
          <cell r="CM2013">
            <v>-19.992354081412884</v>
          </cell>
          <cell r="CN2013">
            <v>0</v>
          </cell>
          <cell r="CO2013">
            <v>0</v>
          </cell>
          <cell r="CP2013">
            <v>0</v>
          </cell>
          <cell r="CQ2013">
            <v>0</v>
          </cell>
          <cell r="CR2013">
            <v>0</v>
          </cell>
          <cell r="CS2013">
            <v>0</v>
          </cell>
          <cell r="CT2013">
            <v>0</v>
          </cell>
          <cell r="CU2013">
            <v>34</v>
          </cell>
          <cell r="CV2013">
            <v>0</v>
          </cell>
          <cell r="CW2013">
            <v>0</v>
          </cell>
          <cell r="CX2013" t="str">
            <v>http://ipmatika.ru/upload/iblock/d08/d2022030315502885.png</v>
          </cell>
          <cell r="CY2013" t="str">
            <v>https://ipmatika.kz/products/lte-routery/wi-tek-wi-lte110-o-v2/</v>
          </cell>
          <cell r="CZ2013" t="str">
            <v/>
          </cell>
        </row>
        <row r="2014">
          <cell r="CJ2014" t="str">
            <v>WI-LTE113-O</v>
          </cell>
          <cell r="CK2014">
            <v>159190</v>
          </cell>
          <cell r="CL2014">
            <v>127352.77499999999</v>
          </cell>
          <cell r="CM2014">
            <v>-19.999513160374391</v>
          </cell>
          <cell r="CN2014">
            <v>0</v>
          </cell>
          <cell r="CO2014">
            <v>0</v>
          </cell>
          <cell r="CP2014">
            <v>0</v>
          </cell>
          <cell r="CQ2014">
            <v>0</v>
          </cell>
          <cell r="CR2014">
            <v>0</v>
          </cell>
          <cell r="CS2014">
            <v>0</v>
          </cell>
          <cell r="CT2014">
            <v>0</v>
          </cell>
          <cell r="CU2014">
            <v>8</v>
          </cell>
          <cell r="CV2014">
            <v>0</v>
          </cell>
          <cell r="CW2014">
            <v>0</v>
          </cell>
          <cell r="CX2014" t="str">
            <v>http://ipmatika.ru/upload/iblock/3a3/2022081209253235.png</v>
          </cell>
          <cell r="CY2014" t="str">
            <v>https://ipmatika.kz/products/lte-routery/wi-tek-wi-lte113-o/</v>
          </cell>
          <cell r="CZ2014" t="str">
            <v/>
          </cell>
        </row>
        <row r="2015">
          <cell r="CJ2015" t="str">
            <v>WI-LTE115-O</v>
          </cell>
          <cell r="CK2015">
            <v>38470</v>
          </cell>
          <cell r="CL2015">
            <v>30775.525000000001</v>
          </cell>
          <cell r="CM2015">
            <v>-20.001234728359762</v>
          </cell>
          <cell r="CN2015">
            <v>0</v>
          </cell>
          <cell r="CO2015">
            <v>0</v>
          </cell>
          <cell r="CP2015">
            <v>0</v>
          </cell>
          <cell r="CQ2015">
            <v>0</v>
          </cell>
          <cell r="CR2015">
            <v>0</v>
          </cell>
          <cell r="CS2015">
            <v>0</v>
          </cell>
          <cell r="CT2015">
            <v>0</v>
          </cell>
          <cell r="CU2015">
            <v>0</v>
          </cell>
          <cell r="CV2015">
            <v>0</v>
          </cell>
          <cell r="CW2015">
            <v>0</v>
          </cell>
          <cell r="CX2015" t="str">
            <v/>
          </cell>
          <cell r="CY2015" t="str">
            <v>https://ipmatika.kz/products/archive/lte-routery/wi-tek-wi-lte115-o/</v>
          </cell>
          <cell r="CZ2015" t="str">
            <v>EOL</v>
          </cell>
        </row>
        <row r="2016">
          <cell r="CJ2016" t="str">
            <v>WI-LTE115-O v2</v>
          </cell>
          <cell r="CK2016">
            <v>46430</v>
          </cell>
          <cell r="CL2016">
            <v>37147.549999999996</v>
          </cell>
          <cell r="CM2016">
            <v>-19.992354081412884</v>
          </cell>
          <cell r="CN2016">
            <v>0</v>
          </cell>
          <cell r="CO2016">
            <v>0</v>
          </cell>
          <cell r="CP2016">
            <v>0</v>
          </cell>
          <cell r="CQ2016">
            <v>0</v>
          </cell>
          <cell r="CR2016">
            <v>0</v>
          </cell>
          <cell r="CS2016">
            <v>0</v>
          </cell>
          <cell r="CT2016">
            <v>0</v>
          </cell>
          <cell r="CU2016" t="str">
            <v>50+</v>
          </cell>
          <cell r="CV2016">
            <v>0</v>
          </cell>
          <cell r="CW2016">
            <v>0</v>
          </cell>
          <cell r="CX2016" t="str">
            <v>http://ipmatika.ru/upload/iblock/b4c/image%20%281373%29.png</v>
          </cell>
          <cell r="CY2016" t="str">
            <v>https://www.ipmatika.kz/products/lte-routery/wi-tek-wi-lte115-o-v2/</v>
          </cell>
          <cell r="CZ2016" t="str">
            <v>EOL</v>
          </cell>
        </row>
        <row r="2017">
          <cell r="CJ2017" t="str">
            <v>WI-LTE117-O v2</v>
          </cell>
          <cell r="CK2017">
            <v>51740</v>
          </cell>
          <cell r="CL2017">
            <v>41390.25</v>
          </cell>
          <cell r="CM2017">
            <v>-20.003382296095864</v>
          </cell>
          <cell r="CN2017">
            <v>0</v>
          </cell>
          <cell r="CO2017">
            <v>0</v>
          </cell>
          <cell r="CP2017">
            <v>0</v>
          </cell>
          <cell r="CQ2017">
            <v>0</v>
          </cell>
          <cell r="CR2017">
            <v>0</v>
          </cell>
          <cell r="CS2017">
            <v>0</v>
          </cell>
          <cell r="CT2017">
            <v>0</v>
          </cell>
          <cell r="CU2017">
            <v>6</v>
          </cell>
          <cell r="CV2017">
            <v>0</v>
          </cell>
          <cell r="CW2017">
            <v>0</v>
          </cell>
          <cell r="CX2017" t="str">
            <v>http://ipmatika.ru/upload/iblock/8be/6448xgsuqz2avtn8pntrb0d7h2dj5a0o/LTE117-O%20v2_5.png</v>
          </cell>
          <cell r="CY2017" t="str">
            <v>https://ipmatika.kz/products/lte-routery/wi-tek-wi-lte117-o-v2/</v>
          </cell>
          <cell r="CZ2017" t="str">
            <v/>
          </cell>
        </row>
        <row r="2018">
          <cell r="CJ2018" t="str">
            <v>WI-LTE117-O</v>
          </cell>
          <cell r="CK2018">
            <v>57040</v>
          </cell>
          <cell r="CL2018">
            <v>45632.94999999999</v>
          </cell>
          <cell r="CM2018">
            <v>-19.998334502103802</v>
          </cell>
          <cell r="CN2018">
            <v>0</v>
          </cell>
          <cell r="CO2018">
            <v>0</v>
          </cell>
          <cell r="CP2018">
            <v>0</v>
          </cell>
          <cell r="CQ2018">
            <v>0</v>
          </cell>
          <cell r="CR2018">
            <v>0</v>
          </cell>
          <cell r="CS2018">
            <v>0</v>
          </cell>
          <cell r="CT2018">
            <v>0</v>
          </cell>
          <cell r="CU2018">
            <v>0</v>
          </cell>
          <cell r="CV2018">
            <v>0</v>
          </cell>
          <cell r="CW2018">
            <v>0</v>
          </cell>
          <cell r="CX2018" t="str">
            <v>http://ipmatika.ru/upload/iblock/3ca/d2022030315525297.png</v>
          </cell>
          <cell r="CY2018" t="str">
            <v>https://ipmatika.kz/products/lte-routery/wi-tek-wi-lte117-o/</v>
          </cell>
          <cell r="CZ2018" t="str">
            <v>EOL</v>
          </cell>
        </row>
        <row r="2019">
          <cell r="CJ2019" t="str">
            <v>PON-оборудование</v>
          </cell>
          <cell r="CK2019">
            <v>0</v>
          </cell>
          <cell r="CL2019">
            <v>0</v>
          </cell>
          <cell r="CM2019" t="str">
            <v/>
          </cell>
          <cell r="CN2019">
            <v>0</v>
          </cell>
          <cell r="CO2019">
            <v>0</v>
          </cell>
          <cell r="CP2019">
            <v>0</v>
          </cell>
          <cell r="CQ2019">
            <v>0</v>
          </cell>
          <cell r="CR2019">
            <v>0</v>
          </cell>
          <cell r="CS2019">
            <v>0</v>
          </cell>
          <cell r="CT2019">
            <v>0</v>
          </cell>
          <cell r="CU2019">
            <v>0</v>
          </cell>
          <cell r="CV2019">
            <v>0</v>
          </cell>
          <cell r="CW2019">
            <v>0</v>
          </cell>
          <cell r="CX2019" t="str">
            <v/>
          </cell>
          <cell r="CY2019" t="str">
            <v/>
          </cell>
          <cell r="CZ2019" t="str">
            <v/>
          </cell>
        </row>
        <row r="2020">
          <cell r="CJ2020" t="str">
            <v>WI-POL308G-P</v>
          </cell>
          <cell r="CK2020">
            <v>92860</v>
          </cell>
          <cell r="CL2020">
            <v>74287.125</v>
          </cell>
          <cell r="CM2020">
            <v>-20.000942278699114</v>
          </cell>
          <cell r="CN2020">
            <v>0</v>
          </cell>
          <cell r="CO2020">
            <v>0</v>
          </cell>
          <cell r="CP2020">
            <v>0</v>
          </cell>
          <cell r="CQ2020">
            <v>0</v>
          </cell>
          <cell r="CR2020">
            <v>0</v>
          </cell>
          <cell r="CS2020">
            <v>0</v>
          </cell>
          <cell r="CT2020">
            <v>0</v>
          </cell>
          <cell r="CU2020">
            <v>3</v>
          </cell>
          <cell r="CV2020">
            <v>0</v>
          </cell>
          <cell r="CW2020">
            <v>0</v>
          </cell>
          <cell r="CX2020" t="str">
            <v/>
          </cell>
          <cell r="CY2020" t="str">
            <v/>
          </cell>
          <cell r="CZ2020" t="str">
            <v>Под заказ</v>
          </cell>
        </row>
        <row r="2021">
          <cell r="CJ2021" t="str">
            <v>WI-POL5800-08</v>
          </cell>
          <cell r="CK2021">
            <v>1193950</v>
          </cell>
          <cell r="CL2021">
            <v>955157.77500000014</v>
          </cell>
          <cell r="CM2021">
            <v>-20.000186356212552</v>
          </cell>
          <cell r="CN2021">
            <v>0</v>
          </cell>
          <cell r="CO2021">
            <v>0</v>
          </cell>
          <cell r="CP2021">
            <v>0</v>
          </cell>
          <cell r="CQ2021">
            <v>0</v>
          </cell>
          <cell r="CR2021">
            <v>0</v>
          </cell>
          <cell r="CS2021">
            <v>0</v>
          </cell>
          <cell r="CT2021">
            <v>0</v>
          </cell>
          <cell r="CU2021">
            <v>3</v>
          </cell>
          <cell r="CV2021">
            <v>0</v>
          </cell>
          <cell r="CW2021">
            <v>0</v>
          </cell>
          <cell r="CX2021" t="str">
            <v/>
          </cell>
          <cell r="CY2021" t="str">
            <v/>
          </cell>
          <cell r="CZ2021" t="str">
            <v>Под заказ</v>
          </cell>
        </row>
        <row r="2022">
          <cell r="CJ2022" t="str">
            <v>WiFi мосты</v>
          </cell>
          <cell r="CK2022">
            <v>0</v>
          </cell>
          <cell r="CL2022">
            <v>0</v>
          </cell>
          <cell r="CM2022" t="str">
            <v/>
          </cell>
          <cell r="CN2022">
            <v>0</v>
          </cell>
          <cell r="CO2022">
            <v>0</v>
          </cell>
          <cell r="CP2022">
            <v>0</v>
          </cell>
          <cell r="CQ2022">
            <v>0</v>
          </cell>
          <cell r="CR2022">
            <v>0</v>
          </cell>
          <cell r="CS2022">
            <v>0</v>
          </cell>
          <cell r="CT2022">
            <v>0</v>
          </cell>
          <cell r="CU2022">
            <v>0</v>
          </cell>
          <cell r="CV2022">
            <v>0</v>
          </cell>
          <cell r="CW2022">
            <v>0</v>
          </cell>
          <cell r="CX2022" t="str">
            <v/>
          </cell>
          <cell r="CY2022" t="str">
            <v/>
          </cell>
          <cell r="CZ2022" t="str">
            <v/>
          </cell>
        </row>
        <row r="2023">
          <cell r="CJ2023" t="str">
            <v>WI-CPE110-KIT</v>
          </cell>
          <cell r="CK2023">
            <v>33170</v>
          </cell>
          <cell r="CL2023">
            <v>26532.825000000004</v>
          </cell>
          <cell r="CM2023">
            <v>-20.009571902321355</v>
          </cell>
          <cell r="CN2023">
            <v>6</v>
          </cell>
          <cell r="CO2023">
            <v>0</v>
          </cell>
          <cell r="CP2023">
            <v>0</v>
          </cell>
          <cell r="CQ2023">
            <v>0</v>
          </cell>
          <cell r="CR2023">
            <v>0</v>
          </cell>
          <cell r="CS2023">
            <v>0</v>
          </cell>
          <cell r="CT2023">
            <v>8</v>
          </cell>
          <cell r="CU2023" t="str">
            <v>50+</v>
          </cell>
          <cell r="CV2023">
            <v>5</v>
          </cell>
          <cell r="CW2023">
            <v>0</v>
          </cell>
          <cell r="CX2023" t="str">
            <v>http://ipmatika.ru/upload/iblock/ed1/0mc47mk0xljv7otmigmcz8zd3sz65faf/CPE110KIT_06.jpg</v>
          </cell>
          <cell r="CY2023" t="str">
            <v>https://ipmatika.kz/products/wifi-mosty/wi-tek-wi-cpe110-kit/</v>
          </cell>
          <cell r="CZ2023" t="str">
            <v/>
          </cell>
        </row>
        <row r="2024">
          <cell r="CJ2024" t="str">
            <v>WI-CPE110-KIT v2</v>
          </cell>
          <cell r="CK2024">
            <v>44000</v>
          </cell>
          <cell r="CL2024" t="str">
            <v/>
          </cell>
          <cell r="CM2024" t="str">
            <v/>
          </cell>
          <cell r="CN2024">
            <v>0</v>
          </cell>
          <cell r="CO2024">
            <v>0</v>
          </cell>
          <cell r="CP2024">
            <v>0</v>
          </cell>
          <cell r="CQ2024">
            <v>0</v>
          </cell>
          <cell r="CR2024">
            <v>0</v>
          </cell>
          <cell r="CS2024">
            <v>0</v>
          </cell>
          <cell r="CT2024">
            <v>0</v>
          </cell>
          <cell r="CU2024">
            <v>0</v>
          </cell>
          <cell r="CV2024">
            <v>0</v>
          </cell>
          <cell r="CW2024">
            <v>0</v>
          </cell>
          <cell r="CX2024" t="str">
            <v/>
          </cell>
          <cell r="CY2024" t="str">
            <v>https://ipmatika.kz/products/wifi-mosty/wi-tek-wi-cpe110-kit/</v>
          </cell>
          <cell r="CZ2024" t="str">
            <v>NEW</v>
          </cell>
        </row>
        <row r="2025">
          <cell r="CJ2025" t="str">
            <v>WI-CPE111-KIT V2</v>
          </cell>
          <cell r="CK2025">
            <v>54390</v>
          </cell>
          <cell r="CL2025">
            <v>43511.6</v>
          </cell>
          <cell r="CM2025">
            <v>-20.000735429306857</v>
          </cell>
          <cell r="CN2025">
            <v>15</v>
          </cell>
          <cell r="CO2025">
            <v>0</v>
          </cell>
          <cell r="CP2025">
            <v>0</v>
          </cell>
          <cell r="CQ2025">
            <v>11</v>
          </cell>
          <cell r="CR2025">
            <v>0</v>
          </cell>
          <cell r="CS2025">
            <v>0</v>
          </cell>
          <cell r="CT2025">
            <v>0</v>
          </cell>
          <cell r="CU2025" t="str">
            <v>50+</v>
          </cell>
          <cell r="CV2025" t="str">
            <v>50+</v>
          </cell>
          <cell r="CW2025">
            <v>0</v>
          </cell>
          <cell r="CX2025" t="str">
            <v>http://ipmatika.ru/upload/iblock/8cf/d2022061515152041.png</v>
          </cell>
          <cell r="CY2025" t="str">
            <v>https://ipmatika.kz/products/wifi-mosty/wi-tek-wi-cpe111-kit-v2/</v>
          </cell>
          <cell r="CZ2025" t="str">
            <v>EOL</v>
          </cell>
        </row>
        <row r="2026">
          <cell r="CJ2026" t="str">
            <v>WI-CPE111-KIT V2</v>
          </cell>
          <cell r="CK2026">
            <v>54390</v>
          </cell>
          <cell r="CL2026">
            <v>43511.6</v>
          </cell>
          <cell r="CM2026">
            <v>-20.000735429306857</v>
          </cell>
          <cell r="CN2026">
            <v>15</v>
          </cell>
          <cell r="CO2026">
            <v>0</v>
          </cell>
          <cell r="CP2026">
            <v>0</v>
          </cell>
          <cell r="CQ2026">
            <v>11</v>
          </cell>
          <cell r="CR2026">
            <v>0</v>
          </cell>
          <cell r="CS2026">
            <v>0</v>
          </cell>
          <cell r="CT2026">
            <v>0</v>
          </cell>
          <cell r="CU2026" t="str">
            <v>50+</v>
          </cell>
          <cell r="CV2026" t="str">
            <v>50+</v>
          </cell>
          <cell r="CW2026">
            <v>0</v>
          </cell>
          <cell r="CX2026" t="str">
            <v>http://ipmatika.ru/upload/iblock/8cf/d2022061515152041.png</v>
          </cell>
          <cell r="CY2026" t="str">
            <v>https://ipmatika.kz/products/wifi-mosty/wi-tek-wi-cpe111-kit-v2/</v>
          </cell>
          <cell r="CZ2026" t="str">
            <v>EOL</v>
          </cell>
        </row>
        <row r="2027">
          <cell r="CJ2027" t="str">
            <v>WI-CPE511H-KIT</v>
          </cell>
          <cell r="CK2027">
            <v>59690</v>
          </cell>
          <cell r="CL2027">
            <v>47754.299999999996</v>
          </cell>
          <cell r="CM2027">
            <v>-19.996146758250958</v>
          </cell>
          <cell r="CN2027">
            <v>1</v>
          </cell>
          <cell r="CO2027">
            <v>0</v>
          </cell>
          <cell r="CP2027">
            <v>0</v>
          </cell>
          <cell r="CQ2027">
            <v>0</v>
          </cell>
          <cell r="CR2027">
            <v>1</v>
          </cell>
          <cell r="CS2027">
            <v>0</v>
          </cell>
          <cell r="CT2027">
            <v>0</v>
          </cell>
          <cell r="CU2027">
            <v>3</v>
          </cell>
          <cell r="CV2027">
            <v>10</v>
          </cell>
          <cell r="CW2027">
            <v>0</v>
          </cell>
          <cell r="CX2027" t="str">
            <v>http://ipmatika.ru/upload/iblock/9fa/1.png</v>
          </cell>
          <cell r="CY2027" t="str">
            <v>https://ipmatika.kz/products/wifi-mosty/wi-tek-wi-cpe511h-kit/</v>
          </cell>
          <cell r="CZ2027" t="str">
            <v/>
          </cell>
        </row>
        <row r="2028">
          <cell r="CJ2028" t="str">
            <v>WI-CPE513P-KIT v3</v>
          </cell>
          <cell r="CK2028">
            <v>91530</v>
          </cell>
          <cell r="CL2028">
            <v>73226.45</v>
          </cell>
          <cell r="CM2028">
            <v>-19.997323281984052</v>
          </cell>
          <cell r="CN2028">
            <v>0</v>
          </cell>
          <cell r="CO2028">
            <v>0</v>
          </cell>
          <cell r="CP2028">
            <v>0</v>
          </cell>
          <cell r="CQ2028">
            <v>0</v>
          </cell>
          <cell r="CR2028">
            <v>0</v>
          </cell>
          <cell r="CS2028">
            <v>0</v>
          </cell>
          <cell r="CT2028">
            <v>0</v>
          </cell>
          <cell r="CU2028">
            <v>0</v>
          </cell>
          <cell r="CV2028">
            <v>0</v>
          </cell>
          <cell r="CW2028" t="str">
            <v>50+</v>
          </cell>
          <cell r="CX2028" t="str">
            <v>http://ipmatika.ru/upload/iblock/499/d2022061515203235.png</v>
          </cell>
          <cell r="CY2028" t="str">
            <v>https://ipmatika.kz/products/wifi-mosty/wi-tek-wi-cpe513p-kit-v3/</v>
          </cell>
          <cell r="CZ2028" t="str">
            <v/>
          </cell>
        </row>
        <row r="2029">
          <cell r="CJ2029" t="str">
            <v>WI-CPE515H-KIT</v>
          </cell>
          <cell r="CK2029">
            <v>91530</v>
          </cell>
          <cell r="CL2029">
            <v>73226.45</v>
          </cell>
          <cell r="CM2029">
            <v>-19.997323281984052</v>
          </cell>
          <cell r="CN2029">
            <v>0</v>
          </cell>
          <cell r="CO2029">
            <v>0</v>
          </cell>
          <cell r="CP2029">
            <v>0</v>
          </cell>
          <cell r="CQ2029">
            <v>0</v>
          </cell>
          <cell r="CR2029">
            <v>0</v>
          </cell>
          <cell r="CS2029">
            <v>0</v>
          </cell>
          <cell r="CT2029">
            <v>0</v>
          </cell>
          <cell r="CU2029" t="str">
            <v>50+</v>
          </cell>
          <cell r="CV2029">
            <v>0</v>
          </cell>
          <cell r="CW2029">
            <v>0</v>
          </cell>
          <cell r="CX2029" t="str">
            <v>http://ipmatika.ru/upload/iblock/55d/1.png</v>
          </cell>
          <cell r="CY2029" t="str">
            <v>https://ipmatika.kz/products/wifi-mosty/wi-tek-wi-cpe515h-kit/</v>
          </cell>
          <cell r="CZ2029" t="str">
            <v>EOL</v>
          </cell>
        </row>
        <row r="2030">
          <cell r="CJ2030" t="str">
            <v>WI-CPE800-KIT v3</v>
          </cell>
          <cell r="CK2030">
            <v>112760</v>
          </cell>
          <cell r="CL2030">
            <v>90205.224999999991</v>
          </cell>
          <cell r="CM2030">
            <v>-20.002460979070591</v>
          </cell>
          <cell r="CN2030">
            <v>0</v>
          </cell>
          <cell r="CO2030">
            <v>0</v>
          </cell>
          <cell r="CP2030">
            <v>0</v>
          </cell>
          <cell r="CQ2030">
            <v>0</v>
          </cell>
          <cell r="CR2030">
            <v>0</v>
          </cell>
          <cell r="CS2030">
            <v>0</v>
          </cell>
          <cell r="CT2030">
            <v>0</v>
          </cell>
          <cell r="CU2030">
            <v>8</v>
          </cell>
          <cell r="CV2030">
            <v>1</v>
          </cell>
          <cell r="CW2030">
            <v>0</v>
          </cell>
          <cell r="CX2030" t="str">
            <v>http://ipmatika.ru/upload/iblock/ac9/75nc79uqboc5j334pgv06ui4xjgxf7ar/WI-CPE800-KIT_V3_%281%29.png</v>
          </cell>
          <cell r="CY2030" t="str">
            <v>https://ipmatika.kz/products/wifi-mosty/wi-tek-wi-cpe800-kit-v3/</v>
          </cell>
          <cell r="CZ2030" t="str">
            <v>NEW</v>
          </cell>
        </row>
        <row r="2031">
          <cell r="CJ2031" t="str">
            <v>WI-CPE821</v>
          </cell>
          <cell r="CK2031">
            <v>145920</v>
          </cell>
          <cell r="CL2031">
            <v>116738.04999999999</v>
          </cell>
          <cell r="CM2031">
            <v>-19.998595120614041</v>
          </cell>
          <cell r="CN2031">
            <v>0</v>
          </cell>
          <cell r="CO2031">
            <v>0</v>
          </cell>
          <cell r="CP2031">
            <v>0</v>
          </cell>
          <cell r="CQ2031">
            <v>0</v>
          </cell>
          <cell r="CR2031">
            <v>0</v>
          </cell>
          <cell r="CS2031">
            <v>0</v>
          </cell>
          <cell r="CT2031">
            <v>3</v>
          </cell>
          <cell r="CU2031">
            <v>9</v>
          </cell>
          <cell r="CV2031">
            <v>0</v>
          </cell>
          <cell r="CW2031">
            <v>0</v>
          </cell>
          <cell r="CX2031" t="str">
            <v>http://ipmatika.ru/upload/iblock/fd4/6xy33vw3upux12gqzs9s0o4862l6euok/WI-CPE821_%281%29.png</v>
          </cell>
          <cell r="CY2031" t="str">
            <v>https://ipmatika.kz/products/wifi-mosty/wi-tek-wi-cpe821/</v>
          </cell>
          <cell r="CZ2031" t="str">
            <v/>
          </cell>
        </row>
        <row r="2032">
          <cell r="CJ2032" t="str">
            <v>WiFi точки доступа</v>
          </cell>
          <cell r="CK2032">
            <v>0</v>
          </cell>
          <cell r="CL2032">
            <v>0</v>
          </cell>
          <cell r="CM2032" t="str">
            <v/>
          </cell>
          <cell r="CN2032">
            <v>0</v>
          </cell>
          <cell r="CO2032">
            <v>0</v>
          </cell>
          <cell r="CP2032">
            <v>0</v>
          </cell>
          <cell r="CQ2032">
            <v>0</v>
          </cell>
          <cell r="CR2032">
            <v>0</v>
          </cell>
          <cell r="CS2032">
            <v>0</v>
          </cell>
          <cell r="CT2032">
            <v>0</v>
          </cell>
          <cell r="CU2032">
            <v>0</v>
          </cell>
          <cell r="CV2032">
            <v>0</v>
          </cell>
          <cell r="CW2032">
            <v>0</v>
          </cell>
          <cell r="CX2032" t="str">
            <v/>
          </cell>
          <cell r="CY2032" t="str">
            <v/>
          </cell>
          <cell r="CZ2032" t="str">
            <v/>
          </cell>
        </row>
        <row r="2033">
          <cell r="CJ2033" t="str">
            <v>WI-AC105P</v>
          </cell>
          <cell r="CK2033">
            <v>62350</v>
          </cell>
          <cell r="CL2033">
            <v>49883.624999999993</v>
          </cell>
          <cell r="CM2033">
            <v>-19.994186046511643</v>
          </cell>
          <cell r="CN2033">
            <v>0</v>
          </cell>
          <cell r="CO2033">
            <v>0</v>
          </cell>
          <cell r="CP2033">
            <v>0</v>
          </cell>
          <cell r="CQ2033">
            <v>0</v>
          </cell>
          <cell r="CR2033">
            <v>0</v>
          </cell>
          <cell r="CS2033">
            <v>0</v>
          </cell>
          <cell r="CT2033">
            <v>0</v>
          </cell>
          <cell r="CU2033">
            <v>0</v>
          </cell>
          <cell r="CV2033">
            <v>0</v>
          </cell>
          <cell r="CW2033">
            <v>0</v>
          </cell>
          <cell r="CX2033" t="str">
            <v>http://ipmatika.ru/upload/iblock/312/AC105P_title.jpg</v>
          </cell>
          <cell r="CY2033" t="str">
            <v>https://ipmatika.kz/products/wifi-smb/wi-tek-wi-ac105P/</v>
          </cell>
          <cell r="CZ2033" t="str">
            <v>EOL</v>
          </cell>
        </row>
        <row r="2034">
          <cell r="CJ2034" t="str">
            <v>WI-AC105P v2</v>
          </cell>
          <cell r="CK2034">
            <v>46430</v>
          </cell>
          <cell r="CL2034">
            <v>37147.549999999996</v>
          </cell>
          <cell r="CM2034">
            <v>-19.992354081412884</v>
          </cell>
          <cell r="CN2034">
            <v>0</v>
          </cell>
          <cell r="CO2034">
            <v>0</v>
          </cell>
          <cell r="CP2034">
            <v>0</v>
          </cell>
          <cell r="CQ2034">
            <v>0</v>
          </cell>
          <cell r="CR2034">
            <v>0</v>
          </cell>
          <cell r="CS2034">
            <v>0</v>
          </cell>
          <cell r="CT2034">
            <v>0</v>
          </cell>
          <cell r="CU2034">
            <v>4</v>
          </cell>
          <cell r="CV2034">
            <v>2</v>
          </cell>
          <cell r="CW2034">
            <v>0</v>
          </cell>
          <cell r="CX2034" t="str">
            <v>http://ipmatika.ru/upload/iblock/432/xd0rk171niqt0tbnc14zhmv9e6u054f3/WI-AC105P_v2_.png</v>
          </cell>
          <cell r="CY2034" t="str">
            <v>https://ipmatika.kz/products/wifi-smb/wi-tek-wi-ac105p-v2/</v>
          </cell>
          <cell r="CZ2034" t="str">
            <v/>
          </cell>
        </row>
        <row r="2035">
          <cell r="CJ2035" t="str">
            <v>WI-AC108P</v>
          </cell>
          <cell r="CK2035">
            <v>94180</v>
          </cell>
          <cell r="CL2035">
            <v>75347.8</v>
          </cell>
          <cell r="CM2035">
            <v>-19.995965173072832</v>
          </cell>
          <cell r="CN2035">
            <v>0</v>
          </cell>
          <cell r="CO2035">
            <v>0</v>
          </cell>
          <cell r="CP2035">
            <v>0</v>
          </cell>
          <cell r="CQ2035">
            <v>0</v>
          </cell>
          <cell r="CR2035">
            <v>0</v>
          </cell>
          <cell r="CS2035">
            <v>0</v>
          </cell>
          <cell r="CT2035">
            <v>0</v>
          </cell>
          <cell r="CU2035">
            <v>1</v>
          </cell>
          <cell r="CV2035">
            <v>0</v>
          </cell>
          <cell r="CW2035">
            <v>0</v>
          </cell>
          <cell r="CX2035" t="str">
            <v>http://ipmatika.ru/upload/iblock/7de/AC108P_titile.jpg</v>
          </cell>
          <cell r="CY2035" t="str">
            <v>https://ipmatika.kz/products/wifi-smb/wi-tek-wi-ac108P/</v>
          </cell>
          <cell r="CZ2035" t="str">
            <v>EOL</v>
          </cell>
        </row>
        <row r="2036">
          <cell r="CJ2036" t="str">
            <v>WI-AC108P v2</v>
          </cell>
          <cell r="CK2036">
            <v>79600</v>
          </cell>
          <cell r="CL2036">
            <v>63680.374999999993</v>
          </cell>
          <cell r="CM2036">
            <v>-19.999528894472377</v>
          </cell>
          <cell r="CN2036">
            <v>0</v>
          </cell>
          <cell r="CO2036">
            <v>0</v>
          </cell>
          <cell r="CP2036">
            <v>0</v>
          </cell>
          <cell r="CQ2036">
            <v>0</v>
          </cell>
          <cell r="CR2036">
            <v>0</v>
          </cell>
          <cell r="CS2036">
            <v>0</v>
          </cell>
          <cell r="CT2036">
            <v>5</v>
          </cell>
          <cell r="CU2036">
            <v>9</v>
          </cell>
          <cell r="CV2036">
            <v>1</v>
          </cell>
          <cell r="CW2036">
            <v>0</v>
          </cell>
          <cell r="CX2036" t="str">
            <v>http://ipmatika.ru/upload/iblock/fd3/ieqcoihiz5ad2xyxlwi4kynby3b08h1s/WI-AC108P_v2.png</v>
          </cell>
          <cell r="CY2036" t="str">
            <v>https://ipmatika.kz/products/wifi-smb/wi-tek-wi-ac108p-v2/</v>
          </cell>
          <cell r="CZ2036" t="str">
            <v/>
          </cell>
        </row>
        <row r="2037">
          <cell r="CJ2037" t="str">
            <v>WI-AC150</v>
          </cell>
          <cell r="CK2037">
            <v>66330</v>
          </cell>
          <cell r="CL2037">
            <v>53065.650000000009</v>
          </cell>
          <cell r="CM2037">
            <v>-19.997512437810926</v>
          </cell>
          <cell r="CN2037">
            <v>0</v>
          </cell>
          <cell r="CO2037">
            <v>0</v>
          </cell>
          <cell r="CP2037">
            <v>0</v>
          </cell>
          <cell r="CQ2037">
            <v>0</v>
          </cell>
          <cell r="CR2037">
            <v>0</v>
          </cell>
          <cell r="CS2037">
            <v>0</v>
          </cell>
          <cell r="CT2037">
            <v>0</v>
          </cell>
          <cell r="CU2037">
            <v>2</v>
          </cell>
          <cell r="CV2037">
            <v>2</v>
          </cell>
          <cell r="CW2037">
            <v>0</v>
          </cell>
          <cell r="CX2037" t="str">
            <v>http://ipmatika.ru/upload/iblock/41f/AC150_title2.jpg</v>
          </cell>
          <cell r="CY2037" t="str">
            <v>https://ipmatika.kz/products/wifi-smb/wi-tek-wi-ac150/</v>
          </cell>
          <cell r="CZ2037" t="str">
            <v/>
          </cell>
        </row>
        <row r="2038">
          <cell r="CJ2038" t="str">
            <v>WI-AC50 v2</v>
          </cell>
          <cell r="CK2038">
            <v>15920</v>
          </cell>
          <cell r="CL2038">
            <v>12736.074999999999</v>
          </cell>
          <cell r="CM2038">
            <v>-19.999528894472363</v>
          </cell>
          <cell r="CN2038">
            <v>0</v>
          </cell>
          <cell r="CO2038">
            <v>0</v>
          </cell>
          <cell r="CP2038">
            <v>0</v>
          </cell>
          <cell r="CQ2038">
            <v>0</v>
          </cell>
          <cell r="CR2038">
            <v>0</v>
          </cell>
          <cell r="CS2038">
            <v>0</v>
          </cell>
          <cell r="CT2038">
            <v>0</v>
          </cell>
          <cell r="CU2038">
            <v>9</v>
          </cell>
          <cell r="CV2038">
            <v>2</v>
          </cell>
          <cell r="CW2038">
            <v>20</v>
          </cell>
          <cell r="CX2038" t="str">
            <v>http://ipmatika.ru/upload/iblock/ae3/7nz34k3xmh0pn6ogepxi7ev6ll2wx94p/WI-AC50.jpg</v>
          </cell>
          <cell r="CY2038" t="str">
            <v>https://ipmatika.kz/products/wifi-smb/wi-tek-wi-ac50-v2/</v>
          </cell>
          <cell r="CZ2038" t="str">
            <v/>
          </cell>
        </row>
        <row r="2039">
          <cell r="CJ2039" t="str">
            <v>WI-AC50</v>
          </cell>
          <cell r="CK2039">
            <v>23220</v>
          </cell>
          <cell r="CL2039">
            <v>18573.774999999998</v>
          </cell>
          <cell r="CM2039">
            <v>-20.009582256675287</v>
          </cell>
          <cell r="CN2039">
            <v>0</v>
          </cell>
          <cell r="CO2039">
            <v>0</v>
          </cell>
          <cell r="CP2039">
            <v>0</v>
          </cell>
          <cell r="CQ2039">
            <v>1</v>
          </cell>
          <cell r="CR2039">
            <v>0</v>
          </cell>
          <cell r="CS2039">
            <v>0</v>
          </cell>
          <cell r="CT2039">
            <v>7</v>
          </cell>
          <cell r="CU2039">
            <v>0</v>
          </cell>
          <cell r="CV2039">
            <v>0</v>
          </cell>
          <cell r="CW2039">
            <v>0</v>
          </cell>
          <cell r="CX2039" t="str">
            <v>http://ipmatika.ru/upload/iblock/89d/ivi5s620s28h400ko69q21ihpv3d0evx/DSC_0108.png</v>
          </cell>
          <cell r="CY2039" t="str">
            <v>https://ipmatika.kz/products/wifi-smb/wi-tek-wi-ac50/</v>
          </cell>
          <cell r="CZ2039" t="str">
            <v>EOL</v>
          </cell>
        </row>
        <row r="2040">
          <cell r="CJ2040" t="str">
            <v>WI-AC500</v>
          </cell>
          <cell r="CK2040">
            <v>331650</v>
          </cell>
          <cell r="CL2040">
            <v>265320.27499999997</v>
          </cell>
          <cell r="CM2040">
            <v>-19.999917081260378</v>
          </cell>
          <cell r="CN2040">
            <v>0</v>
          </cell>
          <cell r="CO2040">
            <v>0</v>
          </cell>
          <cell r="CP2040">
            <v>0</v>
          </cell>
          <cell r="CQ2040">
            <v>0</v>
          </cell>
          <cell r="CR2040">
            <v>0</v>
          </cell>
          <cell r="CS2040">
            <v>0</v>
          </cell>
          <cell r="CT2040">
            <v>1</v>
          </cell>
          <cell r="CU2040">
            <v>2</v>
          </cell>
          <cell r="CV2040">
            <v>0</v>
          </cell>
          <cell r="CW2040">
            <v>0</v>
          </cell>
          <cell r="CX2040" t="str">
            <v>http://ipmatika.ru/upload/iblock/d0c/1l2kifpoh4fv8x194qmmy9zc7x7sbcla/AC500_01.jpg</v>
          </cell>
          <cell r="CY2040" t="str">
            <v>https://ipmatika.kz/products/wifi-smb/wi-tek-wi-ac500/</v>
          </cell>
          <cell r="CZ2040" t="str">
            <v>Под заказ</v>
          </cell>
        </row>
        <row r="2041">
          <cell r="CJ2041" t="str">
            <v>WI-AODB6</v>
          </cell>
          <cell r="CK2041">
            <v>9290</v>
          </cell>
          <cell r="CL2041">
            <v>7432.7</v>
          </cell>
          <cell r="CM2041">
            <v>-19.992465016146397</v>
          </cell>
          <cell r="CN2041">
            <v>0</v>
          </cell>
          <cell r="CO2041">
            <v>0</v>
          </cell>
          <cell r="CP2041">
            <v>0</v>
          </cell>
          <cell r="CQ2041">
            <v>0</v>
          </cell>
          <cell r="CR2041">
            <v>0</v>
          </cell>
          <cell r="CS2041">
            <v>0</v>
          </cell>
          <cell r="CT2041">
            <v>0</v>
          </cell>
          <cell r="CU2041">
            <v>0</v>
          </cell>
          <cell r="CV2041">
            <v>0</v>
          </cell>
          <cell r="CW2041">
            <v>0</v>
          </cell>
          <cell r="CX2041" t="str">
            <v>http://ipmatika.ru/upload/iblock/430/ojq8kkfd478348ul0lfncynh6h9zpi2c/2023-03-29_10-22-33.png</v>
          </cell>
          <cell r="CY2041" t="str">
            <v>https://ipmatika.kz/products/accessories/wi-tek-wi-aod6/</v>
          </cell>
          <cell r="CZ2041" t="str">
            <v>EOL</v>
          </cell>
        </row>
        <row r="2042">
          <cell r="CJ2042" t="str">
            <v>WI-AP210</v>
          </cell>
          <cell r="CK2042">
            <v>29190</v>
          </cell>
          <cell r="CL2042">
            <v>23350.799999999999</v>
          </cell>
          <cell r="CM2042">
            <v>-20.004110996916751</v>
          </cell>
          <cell r="CN2042">
            <v>0</v>
          </cell>
          <cell r="CO2042">
            <v>0</v>
          </cell>
          <cell r="CP2042">
            <v>0</v>
          </cell>
          <cell r="CQ2042">
            <v>0</v>
          </cell>
          <cell r="CR2042">
            <v>0</v>
          </cell>
          <cell r="CS2042">
            <v>0</v>
          </cell>
          <cell r="CT2042">
            <v>0</v>
          </cell>
          <cell r="CU2042">
            <v>0</v>
          </cell>
          <cell r="CV2042">
            <v>0</v>
          </cell>
          <cell r="CW2042">
            <v>0</v>
          </cell>
          <cell r="CX2042" t="str">
            <v>http://ipmatika.ru/upload/iblock/990/ao578o9ivjgtt7leiwc1z0vuiltpag9o/WI-AP217-Lite_01.jpg</v>
          </cell>
          <cell r="CY2042" t="str">
            <v>https://ipmatika.kz/products/archive/wifi-smb/wi-tek-wi-ap210/</v>
          </cell>
          <cell r="CZ2042" t="str">
            <v>EOL</v>
          </cell>
        </row>
        <row r="2043">
          <cell r="CJ2043" t="str">
            <v>WI-AP210-Lite</v>
          </cell>
          <cell r="CK2043">
            <v>24950</v>
          </cell>
          <cell r="CL2043">
            <v>19960</v>
          </cell>
          <cell r="CM2043">
            <v>-20</v>
          </cell>
          <cell r="CN2043">
            <v>0</v>
          </cell>
          <cell r="CO2043">
            <v>4</v>
          </cell>
          <cell r="CP2043">
            <v>0</v>
          </cell>
          <cell r="CQ2043">
            <v>0</v>
          </cell>
          <cell r="CR2043">
            <v>0</v>
          </cell>
          <cell r="CS2043">
            <v>0</v>
          </cell>
          <cell r="CT2043">
            <v>35</v>
          </cell>
          <cell r="CU2043">
            <v>31</v>
          </cell>
          <cell r="CV2043">
            <v>1</v>
          </cell>
          <cell r="CW2043">
            <v>0</v>
          </cell>
          <cell r="CX2043" t="str">
            <v>http://ipmatika.ru/upload/iblock/951/ev190sqanlbax7y37a9vw1t1c1q8a7gh/WI-AP210-Lite_02.jpg</v>
          </cell>
          <cell r="CY2043" t="str">
            <v>https://ipmatika.kz/products/wifi-smb/wi-tek-wi-ap210-lite/</v>
          </cell>
          <cell r="CZ2043" t="str">
            <v/>
          </cell>
        </row>
        <row r="2044">
          <cell r="CJ2044" t="str">
            <v>WI-AP215</v>
          </cell>
          <cell r="CK2044">
            <v>49740</v>
          </cell>
          <cell r="CL2044">
            <v>39795.25</v>
          </cell>
          <cell r="CM2044">
            <v>-19.993466023321275</v>
          </cell>
          <cell r="CN2044">
            <v>1</v>
          </cell>
          <cell r="CO2044">
            <v>0</v>
          </cell>
          <cell r="CP2044">
            <v>0</v>
          </cell>
          <cell r="CQ2044">
            <v>0</v>
          </cell>
          <cell r="CR2044">
            <v>0</v>
          </cell>
          <cell r="CS2044">
            <v>0</v>
          </cell>
          <cell r="CT2044">
            <v>0</v>
          </cell>
          <cell r="CU2044">
            <v>1</v>
          </cell>
          <cell r="CV2044">
            <v>0</v>
          </cell>
          <cell r="CW2044">
            <v>0</v>
          </cell>
          <cell r="CX2044" t="str">
            <v>http://ipmatika.ru/upload/iblock/bd3/rrnumqurhw78bttnyjibwfd8x8fi8y6j/WI-AP217-Lite_01.jpg</v>
          </cell>
          <cell r="CY2044" t="str">
            <v>https://ipmatika.kz/products/wifi-smb/wi-tek-wi-ap215/</v>
          </cell>
          <cell r="CZ2044" t="str">
            <v>EOL</v>
          </cell>
        </row>
        <row r="2045">
          <cell r="CJ2045" t="str">
            <v>WI-AP216</v>
          </cell>
          <cell r="CK2045">
            <v>25200</v>
          </cell>
          <cell r="CL2045">
            <v>20160.8</v>
          </cell>
          <cell r="CM2045">
            <v>-19.9968253968254</v>
          </cell>
          <cell r="CN2045">
            <v>0</v>
          </cell>
          <cell r="CO2045">
            <v>0</v>
          </cell>
          <cell r="CP2045">
            <v>0</v>
          </cell>
          <cell r="CQ2045">
            <v>0</v>
          </cell>
          <cell r="CR2045">
            <v>0</v>
          </cell>
          <cell r="CS2045">
            <v>0</v>
          </cell>
          <cell r="CT2045">
            <v>0</v>
          </cell>
          <cell r="CU2045">
            <v>0</v>
          </cell>
          <cell r="CV2045">
            <v>0</v>
          </cell>
          <cell r="CW2045">
            <v>0</v>
          </cell>
          <cell r="CX2045" t="str">
            <v>http://ipmatika.ru/upload/iblock/365/m2ndpxso77cbb81swpxdsqqcrny0jsgy/WI-AP210-Lite_02.jpg</v>
          </cell>
          <cell r="CY2045" t="str">
            <v>https://ipmatika.kz/products/wifi-smb/wi-tek-wi-ap216/</v>
          </cell>
          <cell r="CZ2045" t="str">
            <v/>
          </cell>
        </row>
        <row r="2046">
          <cell r="CJ2046" t="str">
            <v>WI-AP216 v2</v>
          </cell>
          <cell r="CK2046">
            <v>25200</v>
          </cell>
          <cell r="CL2046">
            <v>20160.8</v>
          </cell>
          <cell r="CM2046">
            <v>-19.9968253968254</v>
          </cell>
          <cell r="CN2046">
            <v>0</v>
          </cell>
          <cell r="CO2046">
            <v>0</v>
          </cell>
          <cell r="CP2046">
            <v>0</v>
          </cell>
          <cell r="CQ2046">
            <v>0</v>
          </cell>
          <cell r="CR2046">
            <v>0</v>
          </cell>
          <cell r="CS2046">
            <v>0</v>
          </cell>
          <cell r="CT2046" t="str">
            <v>50+</v>
          </cell>
          <cell r="CU2046">
            <v>0</v>
          </cell>
          <cell r="CV2046">
            <v>0</v>
          </cell>
          <cell r="CW2046">
            <v>20</v>
          </cell>
          <cell r="CX2046" t="str">
            <v>http://ipmatika.ru/upload/iblock/1cd/aa5ursautwmkkxe6h6dc2ylexpdt869v/WI-AP216.jpg</v>
          </cell>
          <cell r="CY2046" t="str">
            <v>https://ipmatika.kz/products/wifi-smb/wi-tek-wi-ap216v2/</v>
          </cell>
          <cell r="CZ2046" t="str">
            <v/>
          </cell>
        </row>
        <row r="2047">
          <cell r="CJ2047" t="str">
            <v>WI-AP217</v>
          </cell>
          <cell r="CK2047">
            <v>69640</v>
          </cell>
          <cell r="CL2047">
            <v>55713.35</v>
          </cell>
          <cell r="CM2047">
            <v>-19.998061458931645</v>
          </cell>
          <cell r="CN2047">
            <v>0</v>
          </cell>
          <cell r="CO2047">
            <v>0</v>
          </cell>
          <cell r="CP2047">
            <v>0</v>
          </cell>
          <cell r="CQ2047">
            <v>0</v>
          </cell>
          <cell r="CR2047">
            <v>0</v>
          </cell>
          <cell r="CS2047">
            <v>0</v>
          </cell>
          <cell r="CT2047">
            <v>0</v>
          </cell>
          <cell r="CU2047">
            <v>0</v>
          </cell>
          <cell r="CV2047">
            <v>0</v>
          </cell>
          <cell r="CW2047">
            <v>0</v>
          </cell>
          <cell r="CX2047" t="str">
            <v>http://ipmatika.ru/upload/iblock/76b/ma39xntantogjz1v505l0o2kwcu0qod3/WI-AP217-Lite_01.jpg</v>
          </cell>
          <cell r="CY2047" t="str">
            <v>https://ipmatika.kz/products/wifi-smb/wi-tek-wi-ap217/</v>
          </cell>
          <cell r="CZ2047" t="str">
            <v/>
          </cell>
        </row>
        <row r="2048">
          <cell r="CJ2048" t="str">
            <v>WI-AP217-Lite</v>
          </cell>
          <cell r="CK2048">
            <v>50410</v>
          </cell>
          <cell r="CL2048">
            <v>40329.574999999997</v>
          </cell>
          <cell r="CM2048">
            <v>-19.996875619916693</v>
          </cell>
          <cell r="CN2048">
            <v>0</v>
          </cell>
          <cell r="CO2048">
            <v>0</v>
          </cell>
          <cell r="CP2048">
            <v>0</v>
          </cell>
          <cell r="CQ2048">
            <v>0</v>
          </cell>
          <cell r="CR2048">
            <v>0</v>
          </cell>
          <cell r="CS2048">
            <v>0</v>
          </cell>
          <cell r="CT2048">
            <v>48</v>
          </cell>
          <cell r="CU2048">
            <v>0</v>
          </cell>
          <cell r="CV2048">
            <v>0</v>
          </cell>
          <cell r="CW2048">
            <v>0</v>
          </cell>
          <cell r="CX2048" t="str">
            <v>http://ipmatika.ru/upload/iblock/523/8j2cxced18ppf898h9ua7f90nz9oy2ul/WI-AP217-Lite_02.jpg</v>
          </cell>
          <cell r="CY2048" t="str">
            <v>https://ipmatika.kz/products/wifi-smb/wi-tek-wi-ap217-lite/</v>
          </cell>
          <cell r="CZ2048" t="str">
            <v>EOL</v>
          </cell>
        </row>
        <row r="2049">
          <cell r="CJ2049" t="str">
            <v>WI-AP217-Lite v2</v>
          </cell>
          <cell r="CK2049">
            <v>43780</v>
          </cell>
          <cell r="CL2049">
            <v>35026.199999999997</v>
          </cell>
          <cell r="CM2049">
            <v>-19.994974874371863</v>
          </cell>
          <cell r="CN2049">
            <v>0</v>
          </cell>
          <cell r="CO2049">
            <v>0</v>
          </cell>
          <cell r="CP2049">
            <v>0</v>
          </cell>
          <cell r="CQ2049">
            <v>0</v>
          </cell>
          <cell r="CR2049">
            <v>0</v>
          </cell>
          <cell r="CS2049">
            <v>0</v>
          </cell>
          <cell r="CT2049">
            <v>0</v>
          </cell>
          <cell r="CU2049">
            <v>3</v>
          </cell>
          <cell r="CV2049">
            <v>10</v>
          </cell>
          <cell r="CW2049">
            <v>0</v>
          </cell>
          <cell r="CX2049" t="str">
            <v>http://ipmatika.ru/upload/iblock/181/k4iocb17iul3goskrlelf16wkps0crmh/WI-AP217-Lite%20v2_1.png</v>
          </cell>
          <cell r="CY2049" t="str">
            <v>https://ipmatika.kz/products/wifi-smb/wi-tek-wi-ap217-lite-v2/</v>
          </cell>
          <cell r="CZ2049" t="str">
            <v>NEW</v>
          </cell>
        </row>
        <row r="2050">
          <cell r="CJ2050" t="str">
            <v>WI-AP218AX</v>
          </cell>
          <cell r="CK2050">
            <v>118070</v>
          </cell>
          <cell r="CL2050">
            <v>94455.9</v>
          </cell>
          <cell r="CM2050">
            <v>-20.000084695519604</v>
          </cell>
          <cell r="CN2050">
            <v>0</v>
          </cell>
          <cell r="CO2050">
            <v>0</v>
          </cell>
          <cell r="CP2050">
            <v>0</v>
          </cell>
          <cell r="CQ2050">
            <v>0</v>
          </cell>
          <cell r="CR2050">
            <v>0</v>
          </cell>
          <cell r="CS2050">
            <v>0</v>
          </cell>
          <cell r="CT2050">
            <v>0</v>
          </cell>
          <cell r="CU2050">
            <v>0</v>
          </cell>
          <cell r="CV2050">
            <v>2</v>
          </cell>
          <cell r="CW2050">
            <v>0</v>
          </cell>
          <cell r="CX2050" t="str">
            <v>http://ipmatika.ru/upload/iblock/b0c/yy4boeuzdrqe6r3vw3lcj9iw03ax4rf4/WI-AP218AX.jpg</v>
          </cell>
          <cell r="CY2050" t="str">
            <v>https://ipmatika.kz/products/wifi-smb/wi-tek-wi-ap218ax/</v>
          </cell>
          <cell r="CZ2050" t="str">
            <v>EOL</v>
          </cell>
        </row>
        <row r="2051">
          <cell r="CJ2051" t="str">
            <v>WI-AP218AX v2</v>
          </cell>
          <cell r="CK2051">
            <v>92860</v>
          </cell>
          <cell r="CL2051">
            <v>74287.125</v>
          </cell>
          <cell r="CM2051">
            <v>-20.000942278699114</v>
          </cell>
          <cell r="CN2051">
            <v>0</v>
          </cell>
          <cell r="CO2051">
            <v>0</v>
          </cell>
          <cell r="CP2051">
            <v>0</v>
          </cell>
          <cell r="CQ2051">
            <v>0</v>
          </cell>
          <cell r="CR2051">
            <v>0</v>
          </cell>
          <cell r="CS2051">
            <v>0</v>
          </cell>
          <cell r="CT2051">
            <v>0</v>
          </cell>
          <cell r="CU2051">
            <v>0</v>
          </cell>
          <cell r="CV2051">
            <v>31</v>
          </cell>
          <cell r="CW2051">
            <v>32</v>
          </cell>
          <cell r="CX2051" t="str">
            <v>http://ipmatika.ru/upload/iblock/f9a/66ekdsw589pcsn96sfk2h2e73yczbor7/WI-AP218AX%20v2_1.png</v>
          </cell>
          <cell r="CY2051" t="str">
            <v>https://ipmatika.kz/products/wifi-smb/wi-tek-wi-ap218ax-v2/</v>
          </cell>
          <cell r="CZ2051" t="str">
            <v/>
          </cell>
        </row>
        <row r="2052">
          <cell r="CJ2052" t="str">
            <v>WI-AP218AX-Lite</v>
          </cell>
          <cell r="CK2052">
            <v>75610</v>
          </cell>
          <cell r="CL2052">
            <v>60490.374999999993</v>
          </cell>
          <cell r="CM2052">
            <v>-19.996858881100394</v>
          </cell>
          <cell r="CN2052">
            <v>0</v>
          </cell>
          <cell r="CO2052">
            <v>0</v>
          </cell>
          <cell r="CP2052">
            <v>0</v>
          </cell>
          <cell r="CQ2052">
            <v>0</v>
          </cell>
          <cell r="CR2052">
            <v>0</v>
          </cell>
          <cell r="CS2052">
            <v>0</v>
          </cell>
          <cell r="CT2052">
            <v>0</v>
          </cell>
          <cell r="CU2052">
            <v>1</v>
          </cell>
          <cell r="CV2052">
            <v>0</v>
          </cell>
          <cell r="CW2052">
            <v>0</v>
          </cell>
          <cell r="CX2052" t="str">
            <v>http://ipmatika.ru/upload/iblock/a9c/7go4zpyjpy043123fjrox5z04eezxrmu/d2022071216480236.png</v>
          </cell>
          <cell r="CY2052" t="str">
            <v>https://ipmatika.kz/products/wifi-smb/wi-tek-wi-ap218ax-lite/</v>
          </cell>
          <cell r="CZ2052" t="str">
            <v>EOL</v>
          </cell>
        </row>
        <row r="2053">
          <cell r="CJ2053" t="str">
            <v>WI-AP218AX-Lite v2</v>
          </cell>
          <cell r="CK2053">
            <v>46430</v>
          </cell>
          <cell r="CL2053">
            <v>37147.549999999996</v>
          </cell>
          <cell r="CM2053">
            <v>-19.992354081412884</v>
          </cell>
          <cell r="CN2053">
            <v>0</v>
          </cell>
          <cell r="CO2053">
            <v>0</v>
          </cell>
          <cell r="CP2053">
            <v>0</v>
          </cell>
          <cell r="CQ2053">
            <v>0</v>
          </cell>
          <cell r="CR2053">
            <v>0</v>
          </cell>
          <cell r="CS2053">
            <v>0</v>
          </cell>
          <cell r="CT2053">
            <v>0</v>
          </cell>
          <cell r="CU2053">
            <v>1</v>
          </cell>
          <cell r="CV2053">
            <v>4</v>
          </cell>
          <cell r="CW2053">
            <v>40</v>
          </cell>
          <cell r="CX2053" t="str">
            <v>http://ipmatika.ru/upload/iblock/679/iv9n4jndo31d5nqk6yh2pw21em9h3w96/WI-AP218AX-Lite%20v2_1.png</v>
          </cell>
          <cell r="CY2053" t="str">
            <v>https://ipmatika.kz/products/wifi-smb/wi-tek-wi-ap218ax-lite-v2/</v>
          </cell>
          <cell r="CZ2053" t="str">
            <v/>
          </cell>
        </row>
        <row r="2054">
          <cell r="CJ2054" t="str">
            <v>WI-AP219AX</v>
          </cell>
          <cell r="CK2054">
            <v>172460</v>
          </cell>
          <cell r="CL2054">
            <v>137967.49999999997</v>
          </cell>
          <cell r="CM2054">
            <v>-20.000289922300851</v>
          </cell>
          <cell r="CN2054">
            <v>0</v>
          </cell>
          <cell r="CO2054">
            <v>0</v>
          </cell>
          <cell r="CP2054">
            <v>0</v>
          </cell>
          <cell r="CQ2054">
            <v>0</v>
          </cell>
          <cell r="CR2054">
            <v>0</v>
          </cell>
          <cell r="CS2054">
            <v>0</v>
          </cell>
          <cell r="CT2054">
            <v>0</v>
          </cell>
          <cell r="CU2054">
            <v>1</v>
          </cell>
          <cell r="CV2054">
            <v>0</v>
          </cell>
          <cell r="CW2054">
            <v>0</v>
          </cell>
          <cell r="CX2054" t="str">
            <v>http://ipmatika.ru/upload/iblock/c0f/ke37n20yfpa291prxqdhz28qz3ln7jxx/WI-AP219AX-Lite_01.jpg</v>
          </cell>
          <cell r="CY2054" t="str">
            <v>https://ipmatika.kz/products/wifi-smb/wi-tek-wi-ap219ax/</v>
          </cell>
          <cell r="CZ2054" t="str">
            <v>EOL</v>
          </cell>
        </row>
        <row r="2055">
          <cell r="CJ2055" t="str">
            <v>WI-AP219AX v2</v>
          </cell>
          <cell r="CK2055">
            <v>106130</v>
          </cell>
          <cell r="CL2055">
            <v>84901.849999999991</v>
          </cell>
          <cell r="CM2055">
            <v>-20.002025817393758</v>
          </cell>
          <cell r="CN2055">
            <v>0</v>
          </cell>
          <cell r="CO2055">
            <v>0</v>
          </cell>
          <cell r="CP2055">
            <v>0</v>
          </cell>
          <cell r="CQ2055">
            <v>0</v>
          </cell>
          <cell r="CR2055">
            <v>0</v>
          </cell>
          <cell r="CS2055">
            <v>0</v>
          </cell>
          <cell r="CT2055">
            <v>0</v>
          </cell>
          <cell r="CU2055">
            <v>3</v>
          </cell>
          <cell r="CV2055">
            <v>2</v>
          </cell>
          <cell r="CW2055">
            <v>16</v>
          </cell>
          <cell r="CX2055" t="str">
            <v>http://ipmatika.ru/upload/iblock/1d5/q7y4891zktla17wg1seykrnk4qysvilg/WI-AP219AX%20v2_1.png</v>
          </cell>
          <cell r="CY2055" t="str">
            <v>https://ipmatika.kz/products/wifi-smb/wi-tek-wi-ap219ax-v2/</v>
          </cell>
          <cell r="CZ2055" t="str">
            <v/>
          </cell>
        </row>
        <row r="2056">
          <cell r="CJ2056" t="str">
            <v>WI-AP219AX-Lite</v>
          </cell>
          <cell r="CK2056">
            <v>119400</v>
          </cell>
          <cell r="CL2056">
            <v>95516.574999999997</v>
          </cell>
          <cell r="CM2056">
            <v>-20.002868509212732</v>
          </cell>
          <cell r="CN2056">
            <v>0</v>
          </cell>
          <cell r="CO2056">
            <v>0</v>
          </cell>
          <cell r="CP2056">
            <v>0</v>
          </cell>
          <cell r="CQ2056">
            <v>0</v>
          </cell>
          <cell r="CR2056">
            <v>0</v>
          </cell>
          <cell r="CS2056">
            <v>0</v>
          </cell>
          <cell r="CT2056">
            <v>0</v>
          </cell>
          <cell r="CU2056">
            <v>2</v>
          </cell>
          <cell r="CV2056">
            <v>0</v>
          </cell>
          <cell r="CW2056">
            <v>0</v>
          </cell>
          <cell r="CX2056" t="str">
            <v>http://ipmatika.ru/upload/iblock/e3e/ee56we07d79o0diwi14r3q14zln06jq1/WI-AP219AX-Lite_03.jpg</v>
          </cell>
          <cell r="CY2056" t="str">
            <v>https://ipmatika.kz/products/wifi-smb/wi-tek-wi-ap219ax-lite/</v>
          </cell>
          <cell r="CZ2056" t="str">
            <v>EOL</v>
          </cell>
        </row>
        <row r="2057">
          <cell r="CJ2057" t="str">
            <v>WI-AP219AX-Lite v2</v>
          </cell>
          <cell r="CK2057">
            <v>53060</v>
          </cell>
          <cell r="CL2057">
            <v>42450.924999999996</v>
          </cell>
          <cell r="CM2057">
            <v>-19.994487372785528</v>
          </cell>
          <cell r="CN2057">
            <v>0</v>
          </cell>
          <cell r="CO2057">
            <v>0</v>
          </cell>
          <cell r="CP2057">
            <v>0</v>
          </cell>
          <cell r="CQ2057">
            <v>0</v>
          </cell>
          <cell r="CR2057">
            <v>0</v>
          </cell>
          <cell r="CS2057">
            <v>0</v>
          </cell>
          <cell r="CT2057">
            <v>0</v>
          </cell>
          <cell r="CU2057">
            <v>21</v>
          </cell>
          <cell r="CV2057">
            <v>0</v>
          </cell>
          <cell r="CW2057">
            <v>0</v>
          </cell>
          <cell r="CX2057" t="str">
            <v>http://ipmatika.ru/upload/iblock/890/dku9wj7205v480qgg6c32oweay4ng1np/WI-AP219AX-Lite%20v2_2.png</v>
          </cell>
          <cell r="CY2057" t="str">
            <v>https://ipmatika.kz/products/wifi-smb/wi-tek-wi-ap219ax-lite-v2/</v>
          </cell>
          <cell r="CZ2057" t="str">
            <v/>
          </cell>
        </row>
        <row r="2058">
          <cell r="CJ2058" t="str">
            <v>WI-AP310-Lite</v>
          </cell>
          <cell r="CK2058">
            <v>23380</v>
          </cell>
          <cell r="CL2058">
            <v>18700</v>
          </cell>
          <cell r="CM2058">
            <v>-20.017108639863125</v>
          </cell>
          <cell r="CN2058">
            <v>1</v>
          </cell>
          <cell r="CO2058">
            <v>0</v>
          </cell>
          <cell r="CP2058">
            <v>0</v>
          </cell>
          <cell r="CQ2058">
            <v>0</v>
          </cell>
          <cell r="CR2058">
            <v>0</v>
          </cell>
          <cell r="CS2058">
            <v>0</v>
          </cell>
          <cell r="CT2058">
            <v>0</v>
          </cell>
          <cell r="CU2058">
            <v>0</v>
          </cell>
          <cell r="CV2058">
            <v>0</v>
          </cell>
          <cell r="CW2058">
            <v>20</v>
          </cell>
          <cell r="CX2058" t="str">
            <v>http://ipmatika.ru/upload/iblock/bfa/iongqtn5cjbqkvlsj0t3i5nn667ucx6o/WI-AP310-Lite_03.jpg</v>
          </cell>
          <cell r="CY2058" t="str">
            <v>https://ipmatika.kz/products/wifi-smb/wi-tek-wi-ap310-lite/</v>
          </cell>
          <cell r="CZ2058" t="str">
            <v/>
          </cell>
        </row>
        <row r="2059">
          <cell r="CJ2059" t="str">
            <v>WI-AP315</v>
          </cell>
          <cell r="CK2059">
            <v>33170</v>
          </cell>
          <cell r="CL2059">
            <v>26532.825000000004</v>
          </cell>
          <cell r="CM2059">
            <v>-20.009571902321355</v>
          </cell>
          <cell r="CN2059">
            <v>0</v>
          </cell>
          <cell r="CO2059">
            <v>0</v>
          </cell>
          <cell r="CP2059">
            <v>0</v>
          </cell>
          <cell r="CQ2059">
            <v>0</v>
          </cell>
          <cell r="CR2059">
            <v>0</v>
          </cell>
          <cell r="CS2059">
            <v>0</v>
          </cell>
          <cell r="CT2059">
            <v>0</v>
          </cell>
          <cell r="CU2059">
            <v>16</v>
          </cell>
          <cell r="CV2059">
            <v>0</v>
          </cell>
          <cell r="CW2059">
            <v>0</v>
          </cell>
          <cell r="CX2059" t="str">
            <v>http://ipmatika.ru/upload/iblock/57f/yvjja313y5gzwv7aisbzs8vrqbrtfs5v/AP315_01.jpg</v>
          </cell>
          <cell r="CY2059" t="str">
            <v>https://ipmatika.kz/products/wifi-smb/wi-tek-wi-ap315/</v>
          </cell>
          <cell r="CZ2059" t="str">
            <v/>
          </cell>
        </row>
        <row r="2060">
          <cell r="CJ2060" t="str">
            <v>WI-AP316</v>
          </cell>
          <cell r="CK2060">
            <v>26540</v>
          </cell>
          <cell r="CL2060">
            <v>21229.449999999997</v>
          </cell>
          <cell r="CM2060">
            <v>-20.009608138658649</v>
          </cell>
          <cell r="CN2060">
            <v>0</v>
          </cell>
          <cell r="CO2060">
            <v>0</v>
          </cell>
          <cell r="CP2060">
            <v>0</v>
          </cell>
          <cell r="CQ2060">
            <v>1</v>
          </cell>
          <cell r="CR2060">
            <v>0</v>
          </cell>
          <cell r="CS2060">
            <v>0</v>
          </cell>
          <cell r="CT2060">
            <v>0</v>
          </cell>
          <cell r="CU2060">
            <v>6</v>
          </cell>
          <cell r="CV2060">
            <v>0</v>
          </cell>
          <cell r="CW2060">
            <v>0</v>
          </cell>
          <cell r="CX2060" t="str">
            <v>http://ipmatika.ru/upload/iblock/d0b/eodncf0ogi0kom13omxvqg77b7z29zwt/WI-AP310-Lite_02.jpg</v>
          </cell>
          <cell r="CY2060" t="str">
            <v>https://ipmatika.kz/products/wifi-smb/wi-tek-wi-ap316/</v>
          </cell>
          <cell r="CZ2060" t="str">
            <v>EOL</v>
          </cell>
        </row>
        <row r="2061">
          <cell r="CJ2061" t="str">
            <v>WI-AP316AX</v>
          </cell>
          <cell r="CK2061">
            <v>110250</v>
          </cell>
          <cell r="CL2061">
            <v>88200</v>
          </cell>
          <cell r="CM2061">
            <v>-20</v>
          </cell>
          <cell r="CN2061">
            <v>0</v>
          </cell>
          <cell r="CO2061">
            <v>0</v>
          </cell>
          <cell r="CP2061">
            <v>0</v>
          </cell>
          <cell r="CQ2061">
            <v>2</v>
          </cell>
          <cell r="CR2061">
            <v>0</v>
          </cell>
          <cell r="CS2061">
            <v>0</v>
          </cell>
          <cell r="CT2061">
            <v>0</v>
          </cell>
          <cell r="CU2061">
            <v>16</v>
          </cell>
          <cell r="CV2061">
            <v>0</v>
          </cell>
          <cell r="CW2061">
            <v>30</v>
          </cell>
          <cell r="CX2061" t="str">
            <v>http://ipmatika.ru/upload/iblock/6a9/dnp0vxv00nax968d3q6rcb3qlepv47xv/WI-AP316AX_01.jpg</v>
          </cell>
          <cell r="CY2061" t="str">
            <v>https://ipmatika.kz/products/wifi-smb/wi-tek-wi-ap316ax/</v>
          </cell>
          <cell r="CZ2061" t="str">
            <v/>
          </cell>
        </row>
        <row r="2062">
          <cell r="CJ2062" t="str">
            <v>WI-AP317</v>
          </cell>
          <cell r="CK2062">
            <v>59690</v>
          </cell>
          <cell r="CL2062">
            <v>47754.299999999996</v>
          </cell>
          <cell r="CM2062">
            <v>-19.996146758250958</v>
          </cell>
          <cell r="CN2062">
            <v>0</v>
          </cell>
          <cell r="CO2062">
            <v>0</v>
          </cell>
          <cell r="CP2062">
            <v>0</v>
          </cell>
          <cell r="CQ2062">
            <v>0</v>
          </cell>
          <cell r="CR2062">
            <v>0</v>
          </cell>
          <cell r="CS2062">
            <v>0</v>
          </cell>
          <cell r="CT2062">
            <v>0</v>
          </cell>
          <cell r="CU2062">
            <v>0</v>
          </cell>
          <cell r="CV2062">
            <v>0</v>
          </cell>
          <cell r="CW2062">
            <v>0</v>
          </cell>
          <cell r="CX2062" t="str">
            <v>http://ipmatika.ru/upload/iblock/5e6/ltbzojpfvw7gixoeb5hfd7w400xg6ant/WI-AP317_02.jpg</v>
          </cell>
          <cell r="CY2062" t="str">
            <v>https://ipmatika.kz/products/wifi-smb/wi-tek-wi-ap317/</v>
          </cell>
          <cell r="CZ2062" t="str">
            <v>EOL</v>
          </cell>
        </row>
        <row r="2063">
          <cell r="CJ2063" t="str">
            <v>WI-AP416</v>
          </cell>
          <cell r="CK2063">
            <v>25200</v>
          </cell>
          <cell r="CL2063">
            <v>20160.8</v>
          </cell>
          <cell r="CM2063">
            <v>-19.9968253968254</v>
          </cell>
          <cell r="CN2063">
            <v>0</v>
          </cell>
          <cell r="CO2063">
            <v>0</v>
          </cell>
          <cell r="CP2063">
            <v>0</v>
          </cell>
          <cell r="CQ2063">
            <v>0</v>
          </cell>
          <cell r="CR2063">
            <v>0</v>
          </cell>
          <cell r="CS2063">
            <v>0</v>
          </cell>
          <cell r="CT2063">
            <v>0</v>
          </cell>
          <cell r="CU2063">
            <v>0</v>
          </cell>
          <cell r="CV2063">
            <v>0</v>
          </cell>
          <cell r="CW2063">
            <v>0</v>
          </cell>
          <cell r="CX2063" t="str">
            <v>http://ipmatika.ru/upload/iblock/83f/tz4p36m2zl0jk1520po65jb16xbn3vpb/WI-AP416_1.png</v>
          </cell>
          <cell r="CY2063" t="str">
            <v>https://ipmatika.kz/products/wifi-smb/wi-tek-wi-ap416/</v>
          </cell>
          <cell r="CZ2063" t="str">
            <v>Под заказ</v>
          </cell>
        </row>
        <row r="2064">
          <cell r="CJ2064" t="str">
            <v>WI-AP417P</v>
          </cell>
          <cell r="CK2064">
            <v>46430</v>
          </cell>
          <cell r="CL2064">
            <v>37147.549999999996</v>
          </cell>
          <cell r="CM2064">
            <v>-19.992354081412884</v>
          </cell>
          <cell r="CN2064">
            <v>0</v>
          </cell>
          <cell r="CO2064">
            <v>0</v>
          </cell>
          <cell r="CP2064">
            <v>0</v>
          </cell>
          <cell r="CQ2064">
            <v>0</v>
          </cell>
          <cell r="CR2064">
            <v>0</v>
          </cell>
          <cell r="CS2064">
            <v>0</v>
          </cell>
          <cell r="CT2064">
            <v>0</v>
          </cell>
          <cell r="CU2064">
            <v>4</v>
          </cell>
          <cell r="CV2064">
            <v>0</v>
          </cell>
          <cell r="CW2064">
            <v>0</v>
          </cell>
          <cell r="CX2064" t="str">
            <v>http://ipmatika.ru/upload/iblock/4a9/teie7867dej71f152vwe80mon0vnfm9m/WI-AP417P%20_2.png</v>
          </cell>
          <cell r="CY2064" t="str">
            <v>https://ipmatika.kz/products/wifi-smb/wi-tek-wi-ap417P/</v>
          </cell>
          <cell r="CZ2064" t="str">
            <v>EOL</v>
          </cell>
        </row>
        <row r="2065">
          <cell r="CJ2065" t="str">
            <v>WI-AP510</v>
          </cell>
          <cell r="CK2065">
            <v>248270</v>
          </cell>
          <cell r="CL2065">
            <v>198617.375</v>
          </cell>
          <cell r="CM2065">
            <v>-19.999446167478951</v>
          </cell>
          <cell r="CN2065">
            <v>1</v>
          </cell>
          <cell r="CO2065">
            <v>0</v>
          </cell>
          <cell r="CP2065">
            <v>0</v>
          </cell>
          <cell r="CQ2065">
            <v>0</v>
          </cell>
          <cell r="CR2065">
            <v>0</v>
          </cell>
          <cell r="CS2065">
            <v>0</v>
          </cell>
          <cell r="CT2065">
            <v>0</v>
          </cell>
          <cell r="CU2065">
            <v>17</v>
          </cell>
          <cell r="CV2065">
            <v>0</v>
          </cell>
          <cell r="CW2065">
            <v>0</v>
          </cell>
          <cell r="CX2065" t="str">
            <v>http://ipmatika.ru/upload/iblock/e13/mq6z4j7ux55nc7b7qm1v50lrlb65yvt1/AP510-4.jpg</v>
          </cell>
          <cell r="CY2065" t="str">
            <v>https://ipmatika.kz/products/wifi-smb/wi-tek-wi-ap510/</v>
          </cell>
          <cell r="CZ2065" t="str">
            <v>EOL</v>
          </cell>
        </row>
        <row r="2066">
          <cell r="CJ2066" t="str">
            <v>WI-AP518AX</v>
          </cell>
          <cell r="CK2066">
            <v>514270</v>
          </cell>
          <cell r="CL2066">
            <v>411414.3</v>
          </cell>
          <cell r="CM2066">
            <v>-20.000330565656171</v>
          </cell>
          <cell r="CN2066">
            <v>0</v>
          </cell>
          <cell r="CO2066">
            <v>0</v>
          </cell>
          <cell r="CP2066">
            <v>0</v>
          </cell>
          <cell r="CQ2066">
            <v>0</v>
          </cell>
          <cell r="CR2066">
            <v>0</v>
          </cell>
          <cell r="CS2066">
            <v>0</v>
          </cell>
          <cell r="CT2066">
            <v>0</v>
          </cell>
          <cell r="CU2066">
            <v>1</v>
          </cell>
          <cell r="CV2066">
            <v>0</v>
          </cell>
          <cell r="CW2066">
            <v>0</v>
          </cell>
          <cell r="CX2066" t="str">
            <v>http://ipmatika.ru/upload/iblock/03b/2.png</v>
          </cell>
          <cell r="CY2066" t="str">
            <v>https://ipmatika.kz/products/wifi-smb/wi-tek-wi-ap518ax/</v>
          </cell>
          <cell r="CZ2066" t="str">
            <v>EOL</v>
          </cell>
        </row>
        <row r="2067">
          <cell r="CJ2067" t="str">
            <v>WI-AP520AX-D</v>
          </cell>
          <cell r="CK2067">
            <v>212250</v>
          </cell>
          <cell r="CL2067">
            <v>169803.69999999998</v>
          </cell>
          <cell r="CM2067">
            <v>-19.998256772673727</v>
          </cell>
          <cell r="CN2067">
            <v>0</v>
          </cell>
          <cell r="CO2067">
            <v>0</v>
          </cell>
          <cell r="CP2067">
            <v>0</v>
          </cell>
          <cell r="CQ2067">
            <v>0</v>
          </cell>
          <cell r="CR2067">
            <v>0</v>
          </cell>
          <cell r="CS2067">
            <v>0</v>
          </cell>
          <cell r="CT2067">
            <v>0</v>
          </cell>
          <cell r="CU2067">
            <v>0</v>
          </cell>
          <cell r="CV2067">
            <v>0</v>
          </cell>
          <cell r="CW2067">
            <v>0</v>
          </cell>
          <cell r="CX2067" t="str">
            <v>http://ipmatika.ru/upload/iblock/e7a/gfnlekrllxl14b25jiueclbcfjoi70vt/WI-AP520AX-D.png</v>
          </cell>
          <cell r="CY2067" t="str">
            <v>https://ipmatika.kz/products/wifi-smb/wi-tek-wi-ap520ax-d/</v>
          </cell>
          <cell r="CZ2067" t="str">
            <v/>
          </cell>
        </row>
        <row r="2068">
          <cell r="CJ2068" t="str">
            <v>Аксессуары</v>
          </cell>
          <cell r="CK2068">
            <v>0</v>
          </cell>
          <cell r="CL2068">
            <v>0</v>
          </cell>
          <cell r="CM2068" t="str">
            <v/>
          </cell>
          <cell r="CN2068">
            <v>0</v>
          </cell>
          <cell r="CO2068">
            <v>0</v>
          </cell>
          <cell r="CP2068">
            <v>0</v>
          </cell>
          <cell r="CQ2068">
            <v>0</v>
          </cell>
          <cell r="CR2068">
            <v>0</v>
          </cell>
          <cell r="CS2068">
            <v>0</v>
          </cell>
          <cell r="CT2068">
            <v>0</v>
          </cell>
          <cell r="CU2068">
            <v>0</v>
          </cell>
          <cell r="CV2068">
            <v>0</v>
          </cell>
          <cell r="CW2068">
            <v>0</v>
          </cell>
          <cell r="CX2068" t="str">
            <v/>
          </cell>
          <cell r="CY2068" t="str">
            <v/>
          </cell>
          <cell r="CZ2068" t="str">
            <v/>
          </cell>
        </row>
        <row r="2069">
          <cell r="CJ2069" t="str">
            <v>SFP модули</v>
          </cell>
          <cell r="CK2069" t="str">
            <v/>
          </cell>
          <cell r="CL2069" t="str">
            <v/>
          </cell>
          <cell r="CM2069" t="str">
            <v/>
          </cell>
          <cell r="CN2069">
            <v>0</v>
          </cell>
          <cell r="CO2069">
            <v>0</v>
          </cell>
          <cell r="CP2069">
            <v>0</v>
          </cell>
          <cell r="CQ2069">
            <v>0</v>
          </cell>
          <cell r="CR2069">
            <v>0</v>
          </cell>
          <cell r="CS2069">
            <v>0</v>
          </cell>
          <cell r="CT2069">
            <v>0</v>
          </cell>
          <cell r="CU2069">
            <v>0</v>
          </cell>
          <cell r="CV2069">
            <v>0</v>
          </cell>
          <cell r="CW2069">
            <v>0</v>
          </cell>
          <cell r="CX2069" t="str">
            <v/>
          </cell>
          <cell r="CY2069" t="str">
            <v/>
          </cell>
          <cell r="CZ2069" t="str">
            <v/>
          </cell>
        </row>
        <row r="2070">
          <cell r="CJ2070" t="str">
            <v>WI-SFP10LC-20KM</v>
          </cell>
          <cell r="CK2070">
            <v>13270</v>
          </cell>
          <cell r="CL2070">
            <v>10614.724999999999</v>
          </cell>
          <cell r="CM2070">
            <v>-20.009608138658649</v>
          </cell>
          <cell r="CN2070">
            <v>0</v>
          </cell>
          <cell r="CO2070">
            <v>0</v>
          </cell>
          <cell r="CP2070">
            <v>0</v>
          </cell>
          <cell r="CQ2070">
            <v>0</v>
          </cell>
          <cell r="CR2070">
            <v>0</v>
          </cell>
          <cell r="CS2070">
            <v>0</v>
          </cell>
          <cell r="CT2070">
            <v>44</v>
          </cell>
          <cell r="CU2070">
            <v>17</v>
          </cell>
          <cell r="CV2070">
            <v>2</v>
          </cell>
          <cell r="CW2070">
            <v>0</v>
          </cell>
          <cell r="CX2070" t="str">
            <v>http://ipmatika.ru/upload/iblock/431/4ycbks5vvt1cni35xoawzj1bic8ho1mu/2023-03-24_16-16-50.png</v>
          </cell>
          <cell r="CY2070" t="str">
            <v>https://ipmatika.kz/products/opticheskie-moduli/wi-sfp10lc-20km/</v>
          </cell>
          <cell r="CZ2070" t="str">
            <v/>
          </cell>
        </row>
        <row r="2071">
          <cell r="CJ2071" t="str">
            <v>WI-SFP10LC-3KM</v>
          </cell>
          <cell r="CK2071">
            <v>10620</v>
          </cell>
          <cell r="CL2071">
            <v>8493.375</v>
          </cell>
          <cell r="CM2071">
            <v>-20.024717514124291</v>
          </cell>
          <cell r="CN2071">
            <v>0</v>
          </cell>
          <cell r="CO2071">
            <v>0</v>
          </cell>
          <cell r="CP2071">
            <v>0</v>
          </cell>
          <cell r="CQ2071">
            <v>0</v>
          </cell>
          <cell r="CR2071">
            <v>0</v>
          </cell>
          <cell r="CS2071">
            <v>0</v>
          </cell>
          <cell r="CT2071">
            <v>0</v>
          </cell>
          <cell r="CU2071">
            <v>36</v>
          </cell>
          <cell r="CV2071">
            <v>0</v>
          </cell>
          <cell r="CW2071">
            <v>0</v>
          </cell>
          <cell r="CX2071" t="str">
            <v>http://ipmatika.ru/upload/iblock/6dc/u8qborij8olheqnyugn82vpig3sfi4w5/SFP10LC-3KM_01.jpg</v>
          </cell>
          <cell r="CY2071" t="str">
            <v>https://ipmatika.kz/products/opticheskie-moduli/wi-sfp10lc-3km/</v>
          </cell>
          <cell r="CZ2071" t="str">
            <v/>
          </cell>
        </row>
        <row r="2072">
          <cell r="CJ2072" t="str">
            <v>WI-SFP10SC-20KM</v>
          </cell>
          <cell r="CK2072">
            <v>13270</v>
          </cell>
          <cell r="CL2072">
            <v>10614.724999999999</v>
          </cell>
          <cell r="CM2072">
            <v>-20.009608138658649</v>
          </cell>
          <cell r="CN2072">
            <v>0</v>
          </cell>
          <cell r="CO2072">
            <v>0</v>
          </cell>
          <cell r="CP2072">
            <v>0</v>
          </cell>
          <cell r="CQ2072">
            <v>0</v>
          </cell>
          <cell r="CR2072">
            <v>0</v>
          </cell>
          <cell r="CS2072">
            <v>0</v>
          </cell>
          <cell r="CT2072">
            <v>31</v>
          </cell>
          <cell r="CU2072">
            <v>0</v>
          </cell>
          <cell r="CV2072">
            <v>20</v>
          </cell>
          <cell r="CW2072">
            <v>0</v>
          </cell>
          <cell r="CX2072" t="str">
            <v>http://ipmatika.ru/upload/iblock/a2e/0bqc0ayp3iq9y9oewylw5upbnm739xng/SFP10SC-20KM_01.jpg</v>
          </cell>
          <cell r="CY2072" t="str">
            <v>https://ipmatika.kz/products/opticheskie-moduli/wi-sfp10sc-20km/</v>
          </cell>
          <cell r="CZ2072" t="str">
            <v/>
          </cell>
        </row>
        <row r="2073">
          <cell r="CJ2073" t="str">
            <v>WI-SFP10SC-3KM</v>
          </cell>
          <cell r="CK2073">
            <v>11940</v>
          </cell>
          <cell r="CL2073">
            <v>9554.0499999999993</v>
          </cell>
          <cell r="CM2073">
            <v>-19.982830820770531</v>
          </cell>
          <cell r="CN2073">
            <v>0</v>
          </cell>
          <cell r="CO2073">
            <v>0</v>
          </cell>
          <cell r="CP2073">
            <v>0</v>
          </cell>
          <cell r="CQ2073">
            <v>0</v>
          </cell>
          <cell r="CR2073">
            <v>0</v>
          </cell>
          <cell r="CS2073">
            <v>0</v>
          </cell>
          <cell r="CT2073">
            <v>0</v>
          </cell>
          <cell r="CU2073" t="str">
            <v>50+</v>
          </cell>
          <cell r="CV2073" t="str">
            <v>50+</v>
          </cell>
          <cell r="CW2073">
            <v>0</v>
          </cell>
          <cell r="CX2073" t="str">
            <v>http://ipmatika.ru/upload/iblock/fb0/8fvqqihqsa5xv2nm6tx6p6ev71r0o1nz/SFP10SC-3KM_03.jpg</v>
          </cell>
          <cell r="CY2073" t="str">
            <v>https://ipmatika.kz/products/opticheskie-moduli/wi-sfp10sc-3km/</v>
          </cell>
          <cell r="CZ2073" t="str">
            <v/>
          </cell>
        </row>
        <row r="2074">
          <cell r="CJ2074" t="str">
            <v>WI-SFP20-10G-20KM</v>
          </cell>
          <cell r="CK2074">
            <v>11940</v>
          </cell>
          <cell r="CL2074">
            <v>9554.0499999999993</v>
          </cell>
          <cell r="CM2074">
            <v>-19.982830820770531</v>
          </cell>
          <cell r="CN2074">
            <v>0</v>
          </cell>
          <cell r="CO2074">
            <v>0</v>
          </cell>
          <cell r="CP2074">
            <v>0</v>
          </cell>
          <cell r="CQ2074">
            <v>0</v>
          </cell>
          <cell r="CR2074">
            <v>0</v>
          </cell>
          <cell r="CS2074">
            <v>0</v>
          </cell>
          <cell r="CT2074">
            <v>0</v>
          </cell>
          <cell r="CU2074">
            <v>13</v>
          </cell>
          <cell r="CV2074">
            <v>0</v>
          </cell>
          <cell r="CW2074">
            <v>0</v>
          </cell>
          <cell r="CX2074" t="str">
            <v>http://ipmatika.ru/upload/iblock/33d/6vsvqcpusyliv32jhn2hvk2v3evblfg3/2023-03-24_16-12-36.png</v>
          </cell>
          <cell r="CY2074" t="str">
            <v>https://ipmatika.kz/products/opticheskie-moduli/wi-sfp20-10g-20km/</v>
          </cell>
          <cell r="CZ2074" t="str">
            <v/>
          </cell>
        </row>
        <row r="2075">
          <cell r="CJ2075" t="str">
            <v>WI-SFP30-10G</v>
          </cell>
          <cell r="CK2075">
            <v>33170</v>
          </cell>
          <cell r="CL2075">
            <v>26532.825000000004</v>
          </cell>
          <cell r="CM2075">
            <v>-20.009571902321355</v>
          </cell>
          <cell r="CN2075">
            <v>0</v>
          </cell>
          <cell r="CO2075">
            <v>0</v>
          </cell>
          <cell r="CP2075">
            <v>0</v>
          </cell>
          <cell r="CQ2075">
            <v>0</v>
          </cell>
          <cell r="CR2075">
            <v>0</v>
          </cell>
          <cell r="CS2075">
            <v>0</v>
          </cell>
          <cell r="CT2075">
            <v>0</v>
          </cell>
          <cell r="CU2075">
            <v>13</v>
          </cell>
          <cell r="CV2075">
            <v>0</v>
          </cell>
          <cell r="CW2075">
            <v>0</v>
          </cell>
          <cell r="CX2075" t="str">
            <v>http://ipmatika.ru/upload/iblock/7d3/9bm7zx251o97c21mlo90gdud0ms6k7xb/SFP30-10G_01.jpg</v>
          </cell>
          <cell r="CY2075" t="str">
            <v>https://ipmatika.kz/products/opticheskie-moduli/wi-sfp30-10g/</v>
          </cell>
          <cell r="CZ2075" t="str">
            <v/>
          </cell>
        </row>
        <row r="2076">
          <cell r="CJ2076" t="str">
            <v>WI-SFP30</v>
          </cell>
          <cell r="CK2076">
            <v>9290</v>
          </cell>
          <cell r="CL2076">
            <v>7432.7</v>
          </cell>
          <cell r="CM2076">
            <v>-19.992465016146397</v>
          </cell>
          <cell r="CN2076">
            <v>0</v>
          </cell>
          <cell r="CO2076">
            <v>0</v>
          </cell>
          <cell r="CP2076">
            <v>0</v>
          </cell>
          <cell r="CQ2076">
            <v>0</v>
          </cell>
          <cell r="CR2076">
            <v>0</v>
          </cell>
          <cell r="CS2076">
            <v>0</v>
          </cell>
          <cell r="CT2076">
            <v>0</v>
          </cell>
          <cell r="CU2076" t="str">
            <v>50+</v>
          </cell>
          <cell r="CV2076">
            <v>4</v>
          </cell>
          <cell r="CW2076">
            <v>0</v>
          </cell>
          <cell r="CX2076" t="str">
            <v>http://ipmatika.ru/upload/iblock/a23/qo8v3y5rr5l2cknjors6quex1nna7c44/SFP30_01.jpg</v>
          </cell>
          <cell r="CY2076" t="str">
            <v>https://ipmatika.kz/products/opticheskie-moduli/wi-sfp30/</v>
          </cell>
          <cell r="CZ2076" t="str">
            <v/>
          </cell>
        </row>
        <row r="2077">
          <cell r="CJ2077" t="str">
            <v>Аксессуары</v>
          </cell>
          <cell r="CK2077">
            <v>0</v>
          </cell>
          <cell r="CL2077">
            <v>0</v>
          </cell>
          <cell r="CM2077" t="str">
            <v/>
          </cell>
          <cell r="CN2077">
            <v>0</v>
          </cell>
          <cell r="CO2077">
            <v>0</v>
          </cell>
          <cell r="CP2077">
            <v>0</v>
          </cell>
          <cell r="CQ2077">
            <v>0</v>
          </cell>
          <cell r="CR2077">
            <v>0</v>
          </cell>
          <cell r="CS2077">
            <v>0</v>
          </cell>
          <cell r="CT2077">
            <v>0</v>
          </cell>
          <cell r="CU2077">
            <v>0</v>
          </cell>
          <cell r="CV2077">
            <v>0</v>
          </cell>
          <cell r="CW2077">
            <v>0</v>
          </cell>
          <cell r="CX2077" t="str">
            <v/>
          </cell>
          <cell r="CY2077" t="str">
            <v/>
          </cell>
          <cell r="CZ2077" t="str">
            <v/>
          </cell>
        </row>
        <row r="2078">
          <cell r="CJ2078" t="str">
            <v>WI-08KIT</v>
          </cell>
          <cell r="CK2078">
            <v>3980</v>
          </cell>
          <cell r="CL2078">
            <v>3182.0249999999996</v>
          </cell>
          <cell r="CM2078">
            <v>-20.049623115577901</v>
          </cell>
          <cell r="CN2078">
            <v>1</v>
          </cell>
          <cell r="CO2078">
            <v>0</v>
          </cell>
          <cell r="CP2078">
            <v>0</v>
          </cell>
          <cell r="CQ2078">
            <v>0</v>
          </cell>
          <cell r="CR2078">
            <v>0</v>
          </cell>
          <cell r="CS2078">
            <v>0</v>
          </cell>
          <cell r="CT2078">
            <v>0</v>
          </cell>
          <cell r="CU2078" t="str">
            <v>50+</v>
          </cell>
          <cell r="CV2078">
            <v>0</v>
          </cell>
          <cell r="CW2078">
            <v>0</v>
          </cell>
          <cell r="CX2078" t="str">
            <v>http://ipmatika.ru/upload/iblock/569/WI-08KIT.png</v>
          </cell>
          <cell r="CY2078" t="str">
            <v>https://ipmatika.kz/products/accessories/wi-tek-wi-08kit/</v>
          </cell>
          <cell r="CZ2078" t="str">
            <v/>
          </cell>
        </row>
        <row r="2079">
          <cell r="CJ2079" t="str">
            <v>WI-BRKC135</v>
          </cell>
          <cell r="CK2079">
            <v>2650</v>
          </cell>
          <cell r="CL2079">
            <v>2121.35</v>
          </cell>
          <cell r="CM2079">
            <v>-19.949056603773585</v>
          </cell>
          <cell r="CN2079">
            <v>0</v>
          </cell>
          <cell r="CO2079">
            <v>0</v>
          </cell>
          <cell r="CP2079">
            <v>0</v>
          </cell>
          <cell r="CQ2079">
            <v>0</v>
          </cell>
          <cell r="CR2079">
            <v>0</v>
          </cell>
          <cell r="CS2079">
            <v>0</v>
          </cell>
          <cell r="CT2079">
            <v>0</v>
          </cell>
          <cell r="CU2079">
            <v>0</v>
          </cell>
          <cell r="CV2079">
            <v>1</v>
          </cell>
          <cell r="CW2079">
            <v>0</v>
          </cell>
          <cell r="CX2079" t="str">
            <v>http://ipmatika.ru/upload/iblock/8c2/s4m259f1390qehpl9q0da3o53h7ikq81/WI-BRKC135.png</v>
          </cell>
          <cell r="CY2079" t="str">
            <v>https://ipmatika.kz/products/accessories/wi-tek-wi-brkc135/</v>
          </cell>
          <cell r="CZ2079" t="str">
            <v/>
          </cell>
        </row>
        <row r="2080">
          <cell r="CJ2080" t="str">
            <v>WI-PE31E</v>
          </cell>
          <cell r="CK2080">
            <v>17910</v>
          </cell>
          <cell r="CL2080">
            <v>14331.074999999999</v>
          </cell>
          <cell r="CM2080">
            <v>-19.982830820770516</v>
          </cell>
          <cell r="CN2080">
            <v>5</v>
          </cell>
          <cell r="CO2080">
            <v>0</v>
          </cell>
          <cell r="CP2080">
            <v>0</v>
          </cell>
          <cell r="CQ2080">
            <v>0</v>
          </cell>
          <cell r="CR2080">
            <v>0</v>
          </cell>
          <cell r="CS2080">
            <v>0</v>
          </cell>
          <cell r="CT2080">
            <v>37</v>
          </cell>
          <cell r="CU2080" t="str">
            <v>50+</v>
          </cell>
          <cell r="CV2080">
            <v>0</v>
          </cell>
          <cell r="CW2080">
            <v>0</v>
          </cell>
          <cell r="CX2080" t="str">
            <v>http://ipmatika.ru/upload/iblock/d4a/WI-PE31_1.png</v>
          </cell>
          <cell r="CY2080" t="str">
            <v>https://ipmatika.kz/products/accessories/wi-tek-wi-pe31e/</v>
          </cell>
          <cell r="CZ2080" t="str">
            <v/>
          </cell>
        </row>
        <row r="2081">
          <cell r="CJ2081" t="str">
            <v>WI-PE51E</v>
          </cell>
          <cell r="CK2081">
            <v>26540</v>
          </cell>
          <cell r="CL2081">
            <v>21229.449999999997</v>
          </cell>
          <cell r="CM2081">
            <v>-20.009608138658649</v>
          </cell>
          <cell r="CN2081">
            <v>5</v>
          </cell>
          <cell r="CO2081">
            <v>0</v>
          </cell>
          <cell r="CP2081">
            <v>0</v>
          </cell>
          <cell r="CQ2081">
            <v>0</v>
          </cell>
          <cell r="CR2081">
            <v>0</v>
          </cell>
          <cell r="CS2081">
            <v>0</v>
          </cell>
          <cell r="CT2081">
            <v>34</v>
          </cell>
          <cell r="CU2081">
            <v>38</v>
          </cell>
          <cell r="CV2081">
            <v>0</v>
          </cell>
          <cell r="CW2081">
            <v>0</v>
          </cell>
          <cell r="CX2081" t="str">
            <v>http://ipmatika.ru/upload/iblock/6c7/WI-PE51_1.png</v>
          </cell>
          <cell r="CY2081" t="str">
            <v>https://ipmatika.kz/products/accessories/wi-tek-wi-pe51e/</v>
          </cell>
          <cell r="CZ2081" t="str">
            <v/>
          </cell>
        </row>
        <row r="2082">
          <cell r="CJ2082" t="str">
            <v>WI-POE11S-48V</v>
          </cell>
          <cell r="CK2082">
            <v>2920</v>
          </cell>
          <cell r="CL2082">
            <v>2336.6749999999997</v>
          </cell>
          <cell r="CM2082">
            <v>-19.976883561643845</v>
          </cell>
          <cell r="CN2082">
            <v>0</v>
          </cell>
          <cell r="CO2082">
            <v>0</v>
          </cell>
          <cell r="CP2082">
            <v>0</v>
          </cell>
          <cell r="CQ2082">
            <v>0</v>
          </cell>
          <cell r="CR2082">
            <v>0</v>
          </cell>
          <cell r="CS2082">
            <v>0</v>
          </cell>
          <cell r="CT2082">
            <v>13</v>
          </cell>
          <cell r="CU2082" t="str">
            <v>50+</v>
          </cell>
          <cell r="CV2082">
            <v>1</v>
          </cell>
          <cell r="CW2082">
            <v>0</v>
          </cell>
          <cell r="CX2082" t="str">
            <v>http://ipmatika.ru/upload/iblock/696/WI-POE11S-48V-4.png</v>
          </cell>
          <cell r="CY2082" t="str">
            <v>https://ipmatika.kz/products/accessories/wi-tek-wi-poe11s-48v/</v>
          </cell>
          <cell r="CZ2082" t="str">
            <v/>
          </cell>
        </row>
        <row r="2083">
          <cell r="CJ2083" t="str">
            <v>WI-POE21E-O</v>
          </cell>
          <cell r="CK2083">
            <v>42450</v>
          </cell>
          <cell r="CL2083">
            <v>33957.549999999996</v>
          </cell>
          <cell r="CM2083">
            <v>-20.005771495877511</v>
          </cell>
          <cell r="CN2083">
            <v>0</v>
          </cell>
          <cell r="CO2083">
            <v>0</v>
          </cell>
          <cell r="CP2083">
            <v>0</v>
          </cell>
          <cell r="CQ2083">
            <v>0</v>
          </cell>
          <cell r="CR2083">
            <v>0</v>
          </cell>
          <cell r="CS2083">
            <v>0</v>
          </cell>
          <cell r="CT2083">
            <v>0</v>
          </cell>
          <cell r="CU2083">
            <v>5</v>
          </cell>
          <cell r="CV2083">
            <v>0</v>
          </cell>
          <cell r="CW2083">
            <v>20</v>
          </cell>
          <cell r="CX2083" t="str">
            <v>http://ipmatika.ru/upload/iblock/5fa/s0i3roo6nl4k4wk1g6w78pjo8wom9m7b/WI-POE21E-O_01.jpg</v>
          </cell>
          <cell r="CY2083" t="str">
            <v>https://ipmatika.kz/products/accessories/wi-tek-wi-poe21e-o/</v>
          </cell>
          <cell r="CZ2083" t="str">
            <v/>
          </cell>
        </row>
        <row r="2084">
          <cell r="CJ2084" t="str">
            <v>WI-POE22E-O</v>
          </cell>
          <cell r="CK2084">
            <v>55720</v>
          </cell>
          <cell r="CL2084">
            <v>44572.274999999994</v>
          </cell>
          <cell r="CM2084">
            <v>-20.006685211773174</v>
          </cell>
          <cell r="CN2084">
            <v>0</v>
          </cell>
          <cell r="CO2084">
            <v>0</v>
          </cell>
          <cell r="CP2084">
            <v>0</v>
          </cell>
          <cell r="CQ2084">
            <v>0</v>
          </cell>
          <cell r="CR2084">
            <v>0</v>
          </cell>
          <cell r="CS2084">
            <v>0</v>
          </cell>
          <cell r="CT2084">
            <v>0</v>
          </cell>
          <cell r="CU2084">
            <v>5</v>
          </cell>
          <cell r="CV2084">
            <v>0</v>
          </cell>
          <cell r="CW2084">
            <v>0</v>
          </cell>
          <cell r="CX2084" t="str">
            <v>http://ipmatika.ru/upload/iblock/31c/1honuodwnd2sdc1pkbrgjccylfq0me05/WI-POE22E-O_01.jpg</v>
          </cell>
          <cell r="CY2084" t="str">
            <v>https://ipmatika.kz/products/accessories/wi-tek-wi-poe22e-o/</v>
          </cell>
          <cell r="CZ2084" t="str">
            <v/>
          </cell>
        </row>
        <row r="2085">
          <cell r="CJ2085" t="str">
            <v>WI-POE60-24V</v>
          </cell>
          <cell r="CK2085">
            <v>9290</v>
          </cell>
          <cell r="CL2085">
            <v>7432.7</v>
          </cell>
          <cell r="CM2085">
            <v>-19.992465016146397</v>
          </cell>
          <cell r="CN2085">
            <v>0</v>
          </cell>
          <cell r="CO2085">
            <v>0</v>
          </cell>
          <cell r="CP2085">
            <v>0</v>
          </cell>
          <cell r="CQ2085">
            <v>0</v>
          </cell>
          <cell r="CR2085">
            <v>0</v>
          </cell>
          <cell r="CS2085">
            <v>0</v>
          </cell>
          <cell r="CT2085">
            <v>0</v>
          </cell>
          <cell r="CU2085">
            <v>12</v>
          </cell>
          <cell r="CV2085">
            <v>0</v>
          </cell>
          <cell r="CW2085">
            <v>0</v>
          </cell>
          <cell r="CX2085" t="str">
            <v>http://ipmatika.ru/upload/iblock/e5e/53u1x3k3cq1sql9qwkxbv1teu5mrvcig/2.png</v>
          </cell>
          <cell r="CY2085" t="str">
            <v>https://ipmatika.kz/products/accessories/wi-tek-wi-poe60-24v/</v>
          </cell>
          <cell r="CZ2085" t="str">
            <v/>
          </cell>
        </row>
        <row r="2086">
          <cell r="CJ2086" t="str">
            <v>WI-POE90X</v>
          </cell>
          <cell r="CK2086">
            <v>19900</v>
          </cell>
          <cell r="CL2086">
            <v>15918.099999999999</v>
          </cell>
          <cell r="CM2086">
            <v>-20.009547738693485</v>
          </cell>
          <cell r="CN2086">
            <v>0</v>
          </cell>
          <cell r="CO2086">
            <v>0</v>
          </cell>
          <cell r="CP2086">
            <v>0</v>
          </cell>
          <cell r="CQ2086">
            <v>0</v>
          </cell>
          <cell r="CR2086">
            <v>0</v>
          </cell>
          <cell r="CS2086">
            <v>0</v>
          </cell>
          <cell r="CT2086">
            <v>0</v>
          </cell>
          <cell r="CU2086">
            <v>5</v>
          </cell>
          <cell r="CV2086">
            <v>0</v>
          </cell>
          <cell r="CW2086">
            <v>0</v>
          </cell>
          <cell r="CX2086" t="str">
            <v>http://ipmatika.ru/upload/iblock/2d8/2kattwub3izz9ig3w1sssvlmxgy1avxs/2.png</v>
          </cell>
          <cell r="CY2086" t="str">
            <v>https://ipmatika.kz/products/accessories/wi-tek-wi-poe90x/</v>
          </cell>
          <cell r="CZ2086" t="str">
            <v/>
          </cell>
        </row>
        <row r="2087">
          <cell r="CJ2087" t="str">
            <v>Блоки питания</v>
          </cell>
          <cell r="CK2087" t="str">
            <v/>
          </cell>
          <cell r="CL2087" t="str">
            <v/>
          </cell>
          <cell r="CM2087" t="str">
            <v/>
          </cell>
          <cell r="CN2087">
            <v>0</v>
          </cell>
          <cell r="CO2087">
            <v>0</v>
          </cell>
          <cell r="CP2087">
            <v>0</v>
          </cell>
          <cell r="CQ2087">
            <v>0</v>
          </cell>
          <cell r="CR2087">
            <v>0</v>
          </cell>
          <cell r="CS2087">
            <v>0</v>
          </cell>
          <cell r="CT2087">
            <v>0</v>
          </cell>
          <cell r="CU2087">
            <v>0</v>
          </cell>
          <cell r="CV2087">
            <v>0</v>
          </cell>
          <cell r="CW2087">
            <v>0</v>
          </cell>
          <cell r="CX2087" t="str">
            <v/>
          </cell>
          <cell r="CY2087" t="str">
            <v/>
          </cell>
          <cell r="CZ2087" t="str">
            <v/>
          </cell>
        </row>
        <row r="2088">
          <cell r="CJ2088" t="str">
            <v>WI-DP120W-48V</v>
          </cell>
          <cell r="CK2088">
            <v>27190</v>
          </cell>
          <cell r="CL2088">
            <v>21755.8</v>
          </cell>
          <cell r="CM2088">
            <v>-19.986024273630008</v>
          </cell>
          <cell r="CN2088">
            <v>0</v>
          </cell>
          <cell r="CO2088">
            <v>0</v>
          </cell>
          <cell r="CP2088">
            <v>0</v>
          </cell>
          <cell r="CQ2088">
            <v>0</v>
          </cell>
          <cell r="CR2088">
            <v>0</v>
          </cell>
          <cell r="CS2088">
            <v>0</v>
          </cell>
          <cell r="CT2088">
            <v>0</v>
          </cell>
          <cell r="CU2088">
            <v>11</v>
          </cell>
          <cell r="CV2088">
            <v>0</v>
          </cell>
          <cell r="CW2088">
            <v>0</v>
          </cell>
          <cell r="CX2088" t="str">
            <v>http://ipmatika.ru/upload/iblock/25a/wn84lh3ct1p7obuqihzi5sahla9axgtc/WI-DP120W-48V.png</v>
          </cell>
          <cell r="CY2088" t="str">
            <v>https://ipmatika.kz/products/accessories/wi-tek-wi-dp120w-48v/</v>
          </cell>
          <cell r="CZ2088" t="str">
            <v>NEW</v>
          </cell>
        </row>
        <row r="2089">
          <cell r="CJ2089" t="str">
            <v>WI-DP240W-48V</v>
          </cell>
          <cell r="CK2089">
            <v>46430</v>
          </cell>
          <cell r="CL2089">
            <v>37147.549999999996</v>
          </cell>
          <cell r="CM2089">
            <v>-19.992354081412884</v>
          </cell>
          <cell r="CN2089">
            <v>0</v>
          </cell>
          <cell r="CO2089">
            <v>0</v>
          </cell>
          <cell r="CP2089">
            <v>0</v>
          </cell>
          <cell r="CQ2089">
            <v>0</v>
          </cell>
          <cell r="CR2089">
            <v>0</v>
          </cell>
          <cell r="CS2089">
            <v>0</v>
          </cell>
          <cell r="CT2089">
            <v>0</v>
          </cell>
          <cell r="CU2089">
            <v>14</v>
          </cell>
          <cell r="CV2089">
            <v>0</v>
          </cell>
          <cell r="CW2089">
            <v>0</v>
          </cell>
          <cell r="CX2089" t="str">
            <v>http://ipmatika.ru/upload/iblock/6d0/3k2p08xenqxcy6ru4xh7oso370yjgk7i/WI-DP240W-48V.png</v>
          </cell>
          <cell r="CY2089" t="str">
            <v>https://ipmatika.kz/products/accessories/wi-tek-wi-dp240w-48v/</v>
          </cell>
          <cell r="CZ2089" t="str">
            <v>NEW</v>
          </cell>
        </row>
        <row r="2090">
          <cell r="CJ2090" t="str">
            <v>WI-DP30W-12V</v>
          </cell>
          <cell r="CK2090">
            <v>10620</v>
          </cell>
          <cell r="CL2090">
            <v>8493.375</v>
          </cell>
          <cell r="CM2090">
            <v>-20.024717514124291</v>
          </cell>
          <cell r="CN2090">
            <v>0</v>
          </cell>
          <cell r="CO2090">
            <v>0</v>
          </cell>
          <cell r="CP2090">
            <v>0</v>
          </cell>
          <cell r="CQ2090">
            <v>0</v>
          </cell>
          <cell r="CR2090">
            <v>0</v>
          </cell>
          <cell r="CS2090">
            <v>0</v>
          </cell>
          <cell r="CT2090">
            <v>0</v>
          </cell>
          <cell r="CU2090">
            <v>0</v>
          </cell>
          <cell r="CV2090">
            <v>0</v>
          </cell>
          <cell r="CW2090">
            <v>5</v>
          </cell>
          <cell r="CX2090" t="str">
            <v>http://ipmatika.ru/upload/iblock/eb0/r4tkvx1nnqc3oeblxt7dmjb2r5tzhp5i/WI-DP30W-12V.png</v>
          </cell>
          <cell r="CY2090" t="str">
            <v>https://ipmatika.kz/products/accessories/wi-tek-wi-dp30w-12v/</v>
          </cell>
          <cell r="CZ2090" t="str">
            <v>NEW</v>
          </cell>
        </row>
        <row r="2091">
          <cell r="CJ2091" t="str">
            <v>WI-DP480W-48V</v>
          </cell>
          <cell r="CK2091">
            <v>92860</v>
          </cell>
          <cell r="CL2091">
            <v>74287.125</v>
          </cell>
          <cell r="CM2091">
            <v>-20.000942278699114</v>
          </cell>
          <cell r="CN2091">
            <v>0</v>
          </cell>
          <cell r="CO2091">
            <v>0</v>
          </cell>
          <cell r="CP2091">
            <v>0</v>
          </cell>
          <cell r="CQ2091">
            <v>0</v>
          </cell>
          <cell r="CR2091">
            <v>0</v>
          </cell>
          <cell r="CS2091">
            <v>0</v>
          </cell>
          <cell r="CT2091">
            <v>0</v>
          </cell>
          <cell r="CU2091">
            <v>25</v>
          </cell>
          <cell r="CV2091">
            <v>0</v>
          </cell>
          <cell r="CW2091">
            <v>0</v>
          </cell>
          <cell r="CX2091" t="str">
            <v>http://ipmatika.ru/upload/iblock/45a/sz444p581c5igimqb4hq3c2s8acj6pd7/WI-DP480W-48V.png</v>
          </cell>
          <cell r="CY2091" t="str">
            <v>https://ipmatika.kz/products/accessories/wi-tek-wi-dp480w-48v/</v>
          </cell>
          <cell r="CZ2091" t="str">
            <v>NEW</v>
          </cell>
        </row>
        <row r="2092">
          <cell r="CJ2092" t="str">
            <v>WI-DP75W-48V</v>
          </cell>
          <cell r="CK2092">
            <v>19900</v>
          </cell>
          <cell r="CL2092">
            <v>15918.099999999999</v>
          </cell>
          <cell r="CM2092">
            <v>-20.009547738693485</v>
          </cell>
          <cell r="CN2092">
            <v>0</v>
          </cell>
          <cell r="CO2092">
            <v>0</v>
          </cell>
          <cell r="CP2092">
            <v>0</v>
          </cell>
          <cell r="CQ2092">
            <v>0</v>
          </cell>
          <cell r="CR2092">
            <v>0</v>
          </cell>
          <cell r="CS2092">
            <v>0</v>
          </cell>
          <cell r="CT2092">
            <v>0</v>
          </cell>
          <cell r="CU2092">
            <v>4</v>
          </cell>
          <cell r="CV2092">
            <v>0</v>
          </cell>
          <cell r="CW2092">
            <v>0</v>
          </cell>
          <cell r="CX2092" t="str">
            <v>http://ipmatika.ru/upload/iblock/c2a/c9le4xygtow6a1acff4gu4ykka5xm2zt/WI-DP75W-48V.png</v>
          </cell>
          <cell r="CY2092" t="str">
            <v>https://ipmatika.kz/products/accessories/wi-tek-wi-dp75w-48v/</v>
          </cell>
          <cell r="CZ2092" t="str">
            <v>NEW</v>
          </cell>
        </row>
        <row r="2093">
          <cell r="CJ2093" t="str">
            <v>Инжекторы PoE</v>
          </cell>
          <cell r="CK2093" t="str">
            <v/>
          </cell>
          <cell r="CL2093" t="str">
            <v/>
          </cell>
          <cell r="CM2093" t="str">
            <v/>
          </cell>
          <cell r="CN2093">
            <v>0</v>
          </cell>
          <cell r="CO2093">
            <v>0</v>
          </cell>
          <cell r="CP2093">
            <v>0</v>
          </cell>
          <cell r="CQ2093">
            <v>0</v>
          </cell>
          <cell r="CR2093">
            <v>0</v>
          </cell>
          <cell r="CS2093">
            <v>0</v>
          </cell>
          <cell r="CT2093">
            <v>0</v>
          </cell>
          <cell r="CU2093">
            <v>0</v>
          </cell>
          <cell r="CV2093">
            <v>0</v>
          </cell>
          <cell r="CW2093">
            <v>0</v>
          </cell>
          <cell r="CX2093" t="str">
            <v/>
          </cell>
          <cell r="CY2093" t="str">
            <v/>
          </cell>
          <cell r="CZ2093" t="str">
            <v/>
          </cell>
        </row>
        <row r="2094">
          <cell r="CJ2094" t="str">
            <v>WI-POE31-24V</v>
          </cell>
          <cell r="CK2094">
            <v>5700</v>
          </cell>
          <cell r="CL2094">
            <v>4561.7</v>
          </cell>
          <cell r="CM2094">
            <v>-19.970175438596485</v>
          </cell>
          <cell r="CN2094">
            <v>0</v>
          </cell>
          <cell r="CO2094">
            <v>0</v>
          </cell>
          <cell r="CP2094">
            <v>0</v>
          </cell>
          <cell r="CQ2094">
            <v>0</v>
          </cell>
          <cell r="CR2094">
            <v>0</v>
          </cell>
          <cell r="CS2094">
            <v>0</v>
          </cell>
          <cell r="CT2094">
            <v>0</v>
          </cell>
          <cell r="CU2094">
            <v>37</v>
          </cell>
          <cell r="CV2094">
            <v>3</v>
          </cell>
          <cell r="CW2094">
            <v>0</v>
          </cell>
          <cell r="CX2094" t="str">
            <v>http://ipmatika.ru/upload/iblock/200/POE31-24V_title_new.jpg</v>
          </cell>
          <cell r="CY2094" t="str">
            <v>https://ipmatika.kz/products/accessories/wi-tek-wi-poe31-24v/</v>
          </cell>
          <cell r="CZ2094" t="str">
            <v/>
          </cell>
        </row>
        <row r="2095">
          <cell r="CJ2095" t="str">
            <v>WI-POE31-48V</v>
          </cell>
          <cell r="CK2095">
            <v>5700</v>
          </cell>
          <cell r="CL2095">
            <v>4561.7</v>
          </cell>
          <cell r="CM2095">
            <v>-19.970175438596485</v>
          </cell>
          <cell r="CN2095">
            <v>25</v>
          </cell>
          <cell r="CO2095">
            <v>0</v>
          </cell>
          <cell r="CP2095">
            <v>0</v>
          </cell>
          <cell r="CQ2095">
            <v>0</v>
          </cell>
          <cell r="CR2095">
            <v>0</v>
          </cell>
          <cell r="CS2095">
            <v>0</v>
          </cell>
          <cell r="CT2095">
            <v>0</v>
          </cell>
          <cell r="CU2095">
            <v>10</v>
          </cell>
          <cell r="CV2095" t="str">
            <v>50+</v>
          </cell>
          <cell r="CW2095" t="str">
            <v>50+</v>
          </cell>
          <cell r="CX2095" t="str">
            <v>http://ipmatika.ru/upload/iblock/021/POE31-48V_title_new.jpg</v>
          </cell>
          <cell r="CY2095" t="str">
            <v>https://ipmatika.kz/products/accessories/wi-tek-wi-poe31-48v/</v>
          </cell>
          <cell r="CZ2095" t="str">
            <v/>
          </cell>
        </row>
        <row r="2096">
          <cell r="CJ2096" t="str">
            <v>WI-POE51-24V</v>
          </cell>
          <cell r="CK2096">
            <v>11270</v>
          </cell>
          <cell r="CL2096">
            <v>9019.7250000000004</v>
          </cell>
          <cell r="CM2096">
            <v>-19.966947648624668</v>
          </cell>
          <cell r="CN2096">
            <v>4</v>
          </cell>
          <cell r="CO2096">
            <v>0</v>
          </cell>
          <cell r="CP2096">
            <v>0</v>
          </cell>
          <cell r="CQ2096">
            <v>0</v>
          </cell>
          <cell r="CR2096">
            <v>0</v>
          </cell>
          <cell r="CS2096">
            <v>0</v>
          </cell>
          <cell r="CT2096">
            <v>0</v>
          </cell>
          <cell r="CU2096" t="str">
            <v>50+</v>
          </cell>
          <cell r="CV2096">
            <v>0</v>
          </cell>
          <cell r="CW2096">
            <v>0</v>
          </cell>
          <cell r="CX2096" t="str">
            <v>http://ipmatika.ru/upload/iblock/356/POE51-24V_title_new.jpg</v>
          </cell>
          <cell r="CY2096" t="str">
            <v>https://ipmatika.kz/products/accessories/wi-tek-wi-poe51-24v/</v>
          </cell>
          <cell r="CZ2096" t="str">
            <v/>
          </cell>
        </row>
        <row r="2097">
          <cell r="CJ2097" t="str">
            <v>WI-POE51-48V</v>
          </cell>
          <cell r="CK2097">
            <v>11270</v>
          </cell>
          <cell r="CL2097">
            <v>9019.7250000000004</v>
          </cell>
          <cell r="CM2097">
            <v>-19.966947648624668</v>
          </cell>
          <cell r="CN2097">
            <v>0</v>
          </cell>
          <cell r="CO2097">
            <v>0</v>
          </cell>
          <cell r="CP2097">
            <v>0</v>
          </cell>
          <cell r="CQ2097">
            <v>1</v>
          </cell>
          <cell r="CR2097">
            <v>0</v>
          </cell>
          <cell r="CS2097">
            <v>0</v>
          </cell>
          <cell r="CT2097">
            <v>0</v>
          </cell>
          <cell r="CU2097">
            <v>2</v>
          </cell>
          <cell r="CV2097">
            <v>13</v>
          </cell>
          <cell r="CW2097">
            <v>0</v>
          </cell>
          <cell r="CX2097" t="str">
            <v>http://ipmatika.ru/upload/iblock/9f4/POE51-48V_title_new.jpg</v>
          </cell>
          <cell r="CY2097" t="str">
            <v>https://ipmatika.kz/products/accessories/wi-tek-wi-poe51-48v/</v>
          </cell>
          <cell r="CZ2097" t="str">
            <v>EOL</v>
          </cell>
        </row>
        <row r="2098">
          <cell r="CJ2098" t="str">
            <v>WI-POE51-48V v2</v>
          </cell>
          <cell r="CK2098">
            <v>11270</v>
          </cell>
          <cell r="CL2098">
            <v>9019.7250000000004</v>
          </cell>
          <cell r="CM2098">
            <v>-19.966947648624668</v>
          </cell>
          <cell r="CN2098">
            <v>2</v>
          </cell>
          <cell r="CO2098">
            <v>0</v>
          </cell>
          <cell r="CP2098">
            <v>0</v>
          </cell>
          <cell r="CQ2098">
            <v>2</v>
          </cell>
          <cell r="CR2098">
            <v>0</v>
          </cell>
          <cell r="CS2098">
            <v>0</v>
          </cell>
          <cell r="CT2098">
            <v>8</v>
          </cell>
          <cell r="CU2098">
            <v>8</v>
          </cell>
          <cell r="CV2098">
            <v>2</v>
          </cell>
          <cell r="CW2098">
            <v>50</v>
          </cell>
          <cell r="CX2098" t="str">
            <v>http://ipmatika.ru/upload/iblock/6c5/bi1i1rd3jyfddd36rddukhlltip85132/WI-POE51-48V%20v2.png</v>
          </cell>
          <cell r="CY2098" t="str">
            <v>https://ipmatika.kz/products/accessories/wi-tek-wi-poe51-48v-v2/</v>
          </cell>
          <cell r="CZ2098" t="str">
            <v/>
          </cell>
        </row>
        <row r="2099">
          <cell r="CJ2099" t="str">
            <v>WI-POE55-48V-60W</v>
          </cell>
          <cell r="CK2099">
            <v>17250</v>
          </cell>
          <cell r="CL2099">
            <v>13796.75</v>
          </cell>
          <cell r="CM2099">
            <v>-20.018840579710144</v>
          </cell>
          <cell r="CN2099">
            <v>0</v>
          </cell>
          <cell r="CO2099">
            <v>0</v>
          </cell>
          <cell r="CP2099">
            <v>0</v>
          </cell>
          <cell r="CQ2099">
            <v>0</v>
          </cell>
          <cell r="CR2099">
            <v>0</v>
          </cell>
          <cell r="CS2099">
            <v>0</v>
          </cell>
          <cell r="CT2099">
            <v>20</v>
          </cell>
          <cell r="CU2099" t="str">
            <v>50+</v>
          </cell>
          <cell r="CV2099">
            <v>24</v>
          </cell>
          <cell r="CW2099">
            <v>0</v>
          </cell>
          <cell r="CX2099" t="str">
            <v>http://ipmatika.ru/upload/iblock/68f/POE55-48V_title_new.jpg</v>
          </cell>
          <cell r="CY2099" t="str">
            <v>https://ipmatika.kz/products/accessories/wi-tek-wi-poe55-48v-60w/</v>
          </cell>
          <cell r="CZ2099" t="str">
            <v/>
          </cell>
        </row>
        <row r="2100">
          <cell r="CJ2100" t="str">
            <v>WI-POE58-BT v2</v>
          </cell>
          <cell r="CK2100">
            <v>31840</v>
          </cell>
          <cell r="CL2100">
            <v>25472.149999999998</v>
          </cell>
          <cell r="CM2100">
            <v>-19.999528894472363</v>
          </cell>
          <cell r="CN2100">
            <v>0</v>
          </cell>
          <cell r="CO2100">
            <v>0</v>
          </cell>
          <cell r="CP2100">
            <v>0</v>
          </cell>
          <cell r="CQ2100">
            <v>0</v>
          </cell>
          <cell r="CR2100">
            <v>0</v>
          </cell>
          <cell r="CS2100">
            <v>0</v>
          </cell>
          <cell r="CT2100">
            <v>0</v>
          </cell>
          <cell r="CU2100">
            <v>6</v>
          </cell>
          <cell r="CV2100">
            <v>0</v>
          </cell>
          <cell r="CW2100">
            <v>0</v>
          </cell>
          <cell r="CX2100" t="str">
            <v>http://ipmatika.ru/upload/iblock/013/lru0f53btssocyjwgnaecvdybxb9tk29/WI-POE58-BT_v2_3.png</v>
          </cell>
          <cell r="CY2100" t="str">
            <v>https://ipmatika.kz/products/accessories/wi-poe58-bt%20v2/</v>
          </cell>
          <cell r="CZ2100" t="str">
            <v>NEW</v>
          </cell>
        </row>
        <row r="2101">
          <cell r="CJ2101" t="str">
            <v>WI-POE58-BT-I-DC</v>
          </cell>
          <cell r="CK2101">
            <v>53060</v>
          </cell>
          <cell r="CL2101">
            <v>42450.924999999996</v>
          </cell>
          <cell r="CM2101">
            <v>-19.994487372785528</v>
          </cell>
          <cell r="CN2101">
            <v>0</v>
          </cell>
          <cell r="CO2101">
            <v>0</v>
          </cell>
          <cell r="CP2101">
            <v>0</v>
          </cell>
          <cell r="CQ2101">
            <v>0</v>
          </cell>
          <cell r="CR2101">
            <v>0</v>
          </cell>
          <cell r="CS2101">
            <v>0</v>
          </cell>
          <cell r="CT2101">
            <v>0</v>
          </cell>
          <cell r="CU2101">
            <v>2</v>
          </cell>
          <cell r="CV2101">
            <v>0</v>
          </cell>
          <cell r="CW2101">
            <v>0</v>
          </cell>
          <cell r="CX2101" t="str">
            <v>http://ipmatika.ru/upload/iblock/cfe/elrn334e7xzv5l1qrsjl1y0wfwchgwcc/WI-POE58-BT-I-DC.png</v>
          </cell>
          <cell r="CY2101" t="str">
            <v>https://ipmatika.kz/products/accessories/wi-poe58-bt-l-dc/</v>
          </cell>
          <cell r="CZ2101" t="str">
            <v>NEW</v>
          </cell>
        </row>
        <row r="2102">
          <cell r="CJ2102" t="str">
            <v>WI-PS302G-UPS</v>
          </cell>
          <cell r="CK2102">
            <v>23880</v>
          </cell>
          <cell r="CL2102">
            <v>19100.125</v>
          </cell>
          <cell r="CM2102">
            <v>-20.016226968174209</v>
          </cell>
          <cell r="CN2102">
            <v>0</v>
          </cell>
          <cell r="CO2102">
            <v>0</v>
          </cell>
          <cell r="CP2102">
            <v>0</v>
          </cell>
          <cell r="CQ2102">
            <v>0</v>
          </cell>
          <cell r="CR2102">
            <v>0</v>
          </cell>
          <cell r="CS2102">
            <v>0</v>
          </cell>
          <cell r="CT2102">
            <v>0</v>
          </cell>
          <cell r="CU2102">
            <v>0</v>
          </cell>
          <cell r="CV2102">
            <v>0</v>
          </cell>
          <cell r="CW2102">
            <v>2</v>
          </cell>
          <cell r="CX2102" t="str">
            <v>http://ipmatika.ru/upload/iblock/51e/PS302G-UPS_title.jpg</v>
          </cell>
          <cell r="CY2102" t="str">
            <v>https://ipmatika.kz/products/ups/wi-tek-wi-ps302g-ups/</v>
          </cell>
          <cell r="CZ2102" t="str">
            <v>EOL</v>
          </cell>
        </row>
        <row r="2103">
          <cell r="CJ2103" t="str">
            <v>Промышленные SFP модули</v>
          </cell>
          <cell r="CK2103" t="str">
            <v/>
          </cell>
          <cell r="CL2103" t="str">
            <v/>
          </cell>
          <cell r="CM2103" t="str">
            <v/>
          </cell>
          <cell r="CN2103">
            <v>0</v>
          </cell>
          <cell r="CO2103">
            <v>0</v>
          </cell>
          <cell r="CP2103">
            <v>0</v>
          </cell>
          <cell r="CQ2103">
            <v>0</v>
          </cell>
          <cell r="CR2103">
            <v>0</v>
          </cell>
          <cell r="CS2103">
            <v>0</v>
          </cell>
          <cell r="CT2103">
            <v>0</v>
          </cell>
          <cell r="CU2103">
            <v>0</v>
          </cell>
          <cell r="CV2103">
            <v>0</v>
          </cell>
          <cell r="CW2103">
            <v>0</v>
          </cell>
          <cell r="CX2103" t="str">
            <v/>
          </cell>
          <cell r="CY2103" t="str">
            <v/>
          </cell>
          <cell r="CZ2103" t="str">
            <v/>
          </cell>
        </row>
        <row r="2104">
          <cell r="CJ2104" t="str">
            <v>WI-SFP10L-10G-20KM-I</v>
          </cell>
          <cell r="CK2104">
            <v>34490</v>
          </cell>
          <cell r="CL2104">
            <v>27593.5</v>
          </cell>
          <cell r="CM2104">
            <v>-19.995650913308211</v>
          </cell>
          <cell r="CN2104">
            <v>0</v>
          </cell>
          <cell r="CO2104">
            <v>0</v>
          </cell>
          <cell r="CP2104">
            <v>0</v>
          </cell>
          <cell r="CQ2104">
            <v>0</v>
          </cell>
          <cell r="CR2104">
            <v>0</v>
          </cell>
          <cell r="CS2104">
            <v>0</v>
          </cell>
          <cell r="CT2104">
            <v>0</v>
          </cell>
          <cell r="CU2104">
            <v>6</v>
          </cell>
          <cell r="CV2104">
            <v>0</v>
          </cell>
          <cell r="CW2104">
            <v>0</v>
          </cell>
          <cell r="CX2104" t="str">
            <v/>
          </cell>
          <cell r="CY2104" t="str">
            <v>https://ipmatika.kz/products/opticheskie-moduli/wi-sfp10l-10g-20km-l/</v>
          </cell>
          <cell r="CZ2104" t="str">
            <v/>
          </cell>
        </row>
        <row r="2105">
          <cell r="CJ2105" t="str">
            <v>WI-SFP10L-2.5G-20KM-I</v>
          </cell>
          <cell r="CK2105">
            <v>22550</v>
          </cell>
          <cell r="CL2105">
            <v>18039.45</v>
          </cell>
          <cell r="CM2105">
            <v>-20.002439024390242</v>
          </cell>
          <cell r="CN2105">
            <v>0</v>
          </cell>
          <cell r="CO2105">
            <v>0</v>
          </cell>
          <cell r="CP2105">
            <v>0</v>
          </cell>
          <cell r="CQ2105">
            <v>0</v>
          </cell>
          <cell r="CR2105">
            <v>0</v>
          </cell>
          <cell r="CS2105">
            <v>0</v>
          </cell>
          <cell r="CT2105">
            <v>0</v>
          </cell>
          <cell r="CU2105">
            <v>37</v>
          </cell>
          <cell r="CV2105">
            <v>0</v>
          </cell>
          <cell r="CW2105">
            <v>0</v>
          </cell>
          <cell r="CX2105" t="str">
            <v>http://ipmatika.ru/upload/iblock/86a/4zdp384vq3n3iy05lbrckbp1sgq0tswa/WI-SFP10L-2.5G-20KM-I-A_01.jpg</v>
          </cell>
          <cell r="CY2105" t="str">
            <v>https://ipmatika.kz/products/opticheskie-moduli/wi-sfp10l-25g-20km-i/</v>
          </cell>
          <cell r="CZ2105" t="str">
            <v/>
          </cell>
        </row>
        <row r="2106">
          <cell r="CJ2106" t="str">
            <v>WI-SFP10L-20KM-I</v>
          </cell>
          <cell r="CK2106">
            <v>15920</v>
          </cell>
          <cell r="CL2106">
            <v>12736.074999999999</v>
          </cell>
          <cell r="CM2106">
            <v>-19.999528894472363</v>
          </cell>
          <cell r="CN2106">
            <v>0</v>
          </cell>
          <cell r="CO2106">
            <v>0</v>
          </cell>
          <cell r="CP2106">
            <v>0</v>
          </cell>
          <cell r="CQ2106">
            <v>0</v>
          </cell>
          <cell r="CR2106">
            <v>0</v>
          </cell>
          <cell r="CS2106">
            <v>0</v>
          </cell>
          <cell r="CT2106">
            <v>0</v>
          </cell>
          <cell r="CU2106">
            <v>29</v>
          </cell>
          <cell r="CV2106">
            <v>3</v>
          </cell>
          <cell r="CW2106">
            <v>0</v>
          </cell>
          <cell r="CX2106" t="str">
            <v>http://ipmatika.ru/upload/iblock/024/dg45t73lz7wua6t1e9qkdlyxb0a1ohya/WI-SFP10L-20KM-I.jpg</v>
          </cell>
          <cell r="CY2106" t="str">
            <v>https://ipmatika.kz/products/opticheskie-moduli/wi-sfp10l-20km-i/</v>
          </cell>
          <cell r="CZ2106" t="str">
            <v/>
          </cell>
        </row>
        <row r="2107">
          <cell r="CJ2107" t="str">
            <v>WI-SFP10L-3KM-I</v>
          </cell>
          <cell r="CK2107">
            <v>13270</v>
          </cell>
          <cell r="CL2107">
            <v>10614.724999999999</v>
          </cell>
          <cell r="CM2107">
            <v>-20.009608138658649</v>
          </cell>
          <cell r="CN2107">
            <v>0</v>
          </cell>
          <cell r="CO2107">
            <v>0</v>
          </cell>
          <cell r="CP2107">
            <v>0</v>
          </cell>
          <cell r="CQ2107">
            <v>0</v>
          </cell>
          <cell r="CR2107">
            <v>0</v>
          </cell>
          <cell r="CS2107">
            <v>0</v>
          </cell>
          <cell r="CT2107">
            <v>0</v>
          </cell>
          <cell r="CU2107">
            <v>6</v>
          </cell>
          <cell r="CV2107">
            <v>11</v>
          </cell>
          <cell r="CW2107">
            <v>0</v>
          </cell>
          <cell r="CX2107" t="str">
            <v>http://ipmatika.ru/upload/iblock/1e1/iqwyike6vqle3nz7ujmi6yhb0l2s6zsf/WI-SFP10L-3KM-I.jpg</v>
          </cell>
          <cell r="CY2107" t="str">
            <v>https://ipmatika.kz/products/opticheskie-moduli/wi-sfp10l-3km-i/</v>
          </cell>
          <cell r="CZ2107" t="str">
            <v/>
          </cell>
        </row>
        <row r="2108">
          <cell r="CJ2108" t="str">
            <v>WI-SFP10S-20KM-I</v>
          </cell>
          <cell r="CK2108">
            <v>15920</v>
          </cell>
          <cell r="CL2108">
            <v>12736.074999999999</v>
          </cell>
          <cell r="CM2108">
            <v>-19.999528894472363</v>
          </cell>
          <cell r="CN2108">
            <v>0</v>
          </cell>
          <cell r="CO2108">
            <v>0</v>
          </cell>
          <cell r="CP2108">
            <v>0</v>
          </cell>
          <cell r="CQ2108">
            <v>0</v>
          </cell>
          <cell r="CR2108">
            <v>0</v>
          </cell>
          <cell r="CS2108">
            <v>0</v>
          </cell>
          <cell r="CT2108">
            <v>0</v>
          </cell>
          <cell r="CU2108">
            <v>5</v>
          </cell>
          <cell r="CV2108">
            <v>7</v>
          </cell>
          <cell r="CW2108">
            <v>0</v>
          </cell>
          <cell r="CX2108" t="str">
            <v>http://ipmatika.ru/upload/iblock/882/74kupdso9bj7mp0qi24ms3tthtmljqr7/WI-SFP10S-20KM-I.jpg</v>
          </cell>
          <cell r="CY2108" t="str">
            <v>https://ipmatika.kz/products/opticheskie-moduli/wi-sfp10s-20km-i/</v>
          </cell>
          <cell r="CZ2108" t="str">
            <v/>
          </cell>
        </row>
        <row r="2109">
          <cell r="CJ2109" t="str">
            <v>WI-SFP10S-3KM-I</v>
          </cell>
          <cell r="CK2109">
            <v>13270</v>
          </cell>
          <cell r="CL2109">
            <v>10614.724999999999</v>
          </cell>
          <cell r="CM2109">
            <v>-20.009608138658649</v>
          </cell>
          <cell r="CN2109">
            <v>0</v>
          </cell>
          <cell r="CO2109">
            <v>0</v>
          </cell>
          <cell r="CP2109">
            <v>0</v>
          </cell>
          <cell r="CQ2109">
            <v>0</v>
          </cell>
          <cell r="CR2109">
            <v>0</v>
          </cell>
          <cell r="CS2109">
            <v>0</v>
          </cell>
          <cell r="CT2109">
            <v>0</v>
          </cell>
          <cell r="CU2109">
            <v>0</v>
          </cell>
          <cell r="CV2109">
            <v>0</v>
          </cell>
          <cell r="CW2109">
            <v>0</v>
          </cell>
          <cell r="CX2109" t="str">
            <v>http://ipmatika.ru/upload/iblock/cbb/egd2c9sbb4w9g9de5c9h5abgo1eesxsg/WI-SFP10S-3KM-I.jpg</v>
          </cell>
          <cell r="CY2109" t="str">
            <v>https://ipmatika.kz/products/opticheskie-moduli/wi-sfp10s-3km-i/</v>
          </cell>
          <cell r="CZ2109" t="str">
            <v/>
          </cell>
        </row>
        <row r="2110">
          <cell r="CJ2110" t="str">
            <v>WI-SFP20L-2.5G-20KM-I</v>
          </cell>
          <cell r="CK2110">
            <v>10620</v>
          </cell>
          <cell r="CL2110">
            <v>8493.375</v>
          </cell>
          <cell r="CM2110">
            <v>-20.024717514124291</v>
          </cell>
          <cell r="CN2110">
            <v>0</v>
          </cell>
          <cell r="CO2110">
            <v>0</v>
          </cell>
          <cell r="CP2110">
            <v>0</v>
          </cell>
          <cell r="CQ2110">
            <v>0</v>
          </cell>
          <cell r="CR2110">
            <v>0</v>
          </cell>
          <cell r="CS2110">
            <v>0</v>
          </cell>
          <cell r="CT2110">
            <v>0</v>
          </cell>
          <cell r="CU2110">
            <v>2</v>
          </cell>
          <cell r="CV2110">
            <v>0</v>
          </cell>
          <cell r="CW2110">
            <v>0</v>
          </cell>
          <cell r="CX2110" t="str">
            <v>http://ipmatika.ru/upload/iblock/a43/ij6eyxiwaslt24j43ojwjrvn9z9099iw/WI-SFP20L-2.5G-20KM-I_01.jpg</v>
          </cell>
          <cell r="CY2110" t="str">
            <v>https://ipmatika.kz/products/opticheskie-moduli/wi-sfp20l-25g-20km-i/</v>
          </cell>
          <cell r="CZ2110" t="str">
            <v/>
          </cell>
        </row>
        <row r="2111">
          <cell r="CJ2111" t="str">
            <v>WI-SFP20L-20KM-I</v>
          </cell>
          <cell r="CK2111">
            <v>7980</v>
          </cell>
          <cell r="CL2111">
            <v>6380</v>
          </cell>
          <cell r="CM2111">
            <v>-20.050125313283203</v>
          </cell>
          <cell r="CN2111">
            <v>0</v>
          </cell>
          <cell r="CO2111">
            <v>0</v>
          </cell>
          <cell r="CP2111">
            <v>0</v>
          </cell>
          <cell r="CQ2111">
            <v>0</v>
          </cell>
          <cell r="CR2111">
            <v>0</v>
          </cell>
          <cell r="CS2111">
            <v>0</v>
          </cell>
          <cell r="CT2111">
            <v>0</v>
          </cell>
          <cell r="CU2111" t="str">
            <v>50+</v>
          </cell>
          <cell r="CV2111">
            <v>0</v>
          </cell>
          <cell r="CW2111">
            <v>0</v>
          </cell>
          <cell r="CX2111" t="str">
            <v>http://ipmatika.ru/upload/iblock/a57/bvk4vq3f7btiruzmtbzvbcasqlbfjdga/WI-SPF20L-20KM-I_01.jpg</v>
          </cell>
          <cell r="CY2111" t="str">
            <v>https://ipmatika.kz/products/opticheskie-moduli/wi-sfp20l-20km-i/</v>
          </cell>
          <cell r="CZ2111" t="str">
            <v/>
          </cell>
        </row>
        <row r="2112">
          <cell r="CJ2112" t="str">
            <v>WI-SFP21L-550-I</v>
          </cell>
          <cell r="CK2112">
            <v>7960</v>
          </cell>
          <cell r="CL2112">
            <v>6364.0499999999993</v>
          </cell>
          <cell r="CM2112">
            <v>-20.049623115577901</v>
          </cell>
          <cell r="CN2112">
            <v>0</v>
          </cell>
          <cell r="CO2112">
            <v>0</v>
          </cell>
          <cell r="CP2112">
            <v>0</v>
          </cell>
          <cell r="CQ2112">
            <v>0</v>
          </cell>
          <cell r="CR2112">
            <v>0</v>
          </cell>
          <cell r="CS2112">
            <v>0</v>
          </cell>
          <cell r="CT2112">
            <v>0</v>
          </cell>
          <cell r="CU2112">
            <v>24</v>
          </cell>
          <cell r="CV2112">
            <v>0</v>
          </cell>
          <cell r="CW2112">
            <v>0</v>
          </cell>
          <cell r="CX2112" t="str">
            <v>http://ipmatika.ru/upload/iblock/599/3p7vay68m85jxv9qsfzk4foysh5a34ih/WI-SFP21L-550-I_01.jpg</v>
          </cell>
          <cell r="CY2112" t="str">
            <v>https://ipmatika.kz/products/accessories/wi-sfp20д-2.5g-20km-i/</v>
          </cell>
          <cell r="CZ2112" t="str">
            <v/>
          </cell>
        </row>
        <row r="2113">
          <cell r="CJ2113" t="str">
            <v>WI-SFP30-10G-I</v>
          </cell>
          <cell r="CK2113">
            <v>43780</v>
          </cell>
          <cell r="CL2113">
            <v>35026.199999999997</v>
          </cell>
          <cell r="CM2113">
            <v>-19.994974874371863</v>
          </cell>
          <cell r="CN2113">
            <v>0</v>
          </cell>
          <cell r="CO2113">
            <v>0</v>
          </cell>
          <cell r="CP2113">
            <v>0</v>
          </cell>
          <cell r="CQ2113">
            <v>0</v>
          </cell>
          <cell r="CR2113">
            <v>0</v>
          </cell>
          <cell r="CS2113">
            <v>0</v>
          </cell>
          <cell r="CT2113">
            <v>0</v>
          </cell>
          <cell r="CU2113">
            <v>14</v>
          </cell>
          <cell r="CV2113">
            <v>0</v>
          </cell>
          <cell r="CW2113">
            <v>0</v>
          </cell>
          <cell r="CX2113" t="str">
            <v>http://ipmatika.ru/upload/iblock/c82/t6a3ywr538dyd2fmt1on6vda9tytgxb3/WI-SFP30-10G-I_anons.jpg</v>
          </cell>
          <cell r="CY2113" t="str">
            <v>https://ipmatika.kz/products/opticheskie-moduli/wi-sfp30-10g-I/</v>
          </cell>
          <cell r="CZ2113" t="str">
            <v/>
          </cell>
        </row>
        <row r="2114">
          <cell r="CJ2114" t="str">
            <v>WI-SFP30-I</v>
          </cell>
          <cell r="CK2114">
            <v>13270</v>
          </cell>
          <cell r="CL2114">
            <v>10614.724999999999</v>
          </cell>
          <cell r="CM2114">
            <v>-20.009608138658649</v>
          </cell>
          <cell r="CN2114">
            <v>0</v>
          </cell>
          <cell r="CO2114">
            <v>0</v>
          </cell>
          <cell r="CP2114">
            <v>0</v>
          </cell>
          <cell r="CQ2114">
            <v>0</v>
          </cell>
          <cell r="CR2114">
            <v>0</v>
          </cell>
          <cell r="CS2114">
            <v>0</v>
          </cell>
          <cell r="CT2114">
            <v>0</v>
          </cell>
          <cell r="CU2114">
            <v>10</v>
          </cell>
          <cell r="CV2114">
            <v>0</v>
          </cell>
          <cell r="CW2114">
            <v>0</v>
          </cell>
          <cell r="CX2114" t="str">
            <v>http://ipmatika.ru/upload/iblock/e02/5tga0xa37m3qrky22wyswiu40z40wf8o/WI-SFP30-I_01.jpg</v>
          </cell>
          <cell r="CY2114" t="str">
            <v>https://ipmatika.kz/products/opticheskie-moduli/wi-sfp30-i/</v>
          </cell>
          <cell r="CZ2114" t="str">
            <v/>
          </cell>
        </row>
        <row r="2115">
          <cell r="CJ2115" t="str">
            <v>Устройства грозозащиты</v>
          </cell>
          <cell r="CK2115" t="str">
            <v/>
          </cell>
          <cell r="CL2115" t="str">
            <v/>
          </cell>
          <cell r="CM2115" t="str">
            <v/>
          </cell>
          <cell r="CN2115">
            <v>0</v>
          </cell>
          <cell r="CO2115">
            <v>0</v>
          </cell>
          <cell r="CP2115">
            <v>0</v>
          </cell>
          <cell r="CQ2115">
            <v>0</v>
          </cell>
          <cell r="CR2115">
            <v>0</v>
          </cell>
          <cell r="CS2115">
            <v>0</v>
          </cell>
          <cell r="CT2115">
            <v>0</v>
          </cell>
          <cell r="CU2115">
            <v>0</v>
          </cell>
          <cell r="CV2115">
            <v>0</v>
          </cell>
          <cell r="CW2115">
            <v>0</v>
          </cell>
          <cell r="CX2115" t="str">
            <v/>
          </cell>
          <cell r="CY2115" t="str">
            <v/>
          </cell>
          <cell r="CZ2115" t="str">
            <v/>
          </cell>
        </row>
        <row r="2116">
          <cell r="CJ2116" t="str">
            <v>WI-SPD10KV-POE</v>
          </cell>
          <cell r="CK2116">
            <v>6630</v>
          </cell>
          <cell r="CL2116">
            <v>5303.375</v>
          </cell>
          <cell r="CM2116">
            <v>-20.009426847662141</v>
          </cell>
          <cell r="CN2116">
            <v>0</v>
          </cell>
          <cell r="CO2116">
            <v>0</v>
          </cell>
          <cell r="CP2116">
            <v>0</v>
          </cell>
          <cell r="CQ2116">
            <v>0</v>
          </cell>
          <cell r="CR2116">
            <v>0</v>
          </cell>
          <cell r="CS2116">
            <v>0</v>
          </cell>
          <cell r="CT2116">
            <v>0</v>
          </cell>
          <cell r="CU2116">
            <v>0</v>
          </cell>
          <cell r="CV2116">
            <v>0</v>
          </cell>
          <cell r="CW2116">
            <v>0</v>
          </cell>
          <cell r="CX2116" t="str">
            <v>http://ipmatika.ru/upload/iblock/f2a/cq9c7m1f09w9jhi6nv1sl8799b01eovv/WI-SPD10KV-POE%201.png</v>
          </cell>
          <cell r="CY2116" t="str">
            <v>https://ipmatika.kz/products/accessories/wi-tek-wi-spd10kv-poe/</v>
          </cell>
          <cell r="CZ2116" t="str">
            <v>NEW</v>
          </cell>
        </row>
        <row r="2117">
          <cell r="CJ2117" t="str">
            <v>WI-SPD10KV-POE-A</v>
          </cell>
          <cell r="CK2117">
            <v>7030</v>
          </cell>
          <cell r="CL2117">
            <v>5622.375</v>
          </cell>
          <cell r="CM2117">
            <v>-20.023115220483646</v>
          </cell>
          <cell r="CN2117">
            <v>0</v>
          </cell>
          <cell r="CO2117">
            <v>0</v>
          </cell>
          <cell r="CP2117">
            <v>0</v>
          </cell>
          <cell r="CQ2117">
            <v>0</v>
          </cell>
          <cell r="CR2117">
            <v>0</v>
          </cell>
          <cell r="CS2117">
            <v>0</v>
          </cell>
          <cell r="CT2117">
            <v>0</v>
          </cell>
          <cell r="CU2117">
            <v>38</v>
          </cell>
          <cell r="CV2117">
            <v>0</v>
          </cell>
          <cell r="CW2117">
            <v>0</v>
          </cell>
          <cell r="CX2117" t="str">
            <v>http://ipmatika.ru/upload/iblock/6ab/cx74p2dsrx6hs41dfbv3vf0dyj2rr2jh/WI-SPD10KV-POE-A_4.jpg</v>
          </cell>
          <cell r="CY2117" t="str">
            <v>https://ipmatika.kz/products/accessories/wi-tek-wi-spd10kv-poe-a/</v>
          </cell>
          <cell r="CZ2117" t="str">
            <v>NEW</v>
          </cell>
        </row>
        <row r="2118">
          <cell r="CJ2118" t="str">
            <v>Коммутаторы PoE</v>
          </cell>
          <cell r="CK2118">
            <v>0</v>
          </cell>
          <cell r="CL2118">
            <v>0</v>
          </cell>
          <cell r="CM2118" t="str">
            <v/>
          </cell>
          <cell r="CN2118">
            <v>0</v>
          </cell>
          <cell r="CO2118">
            <v>0</v>
          </cell>
          <cell r="CP2118">
            <v>0</v>
          </cell>
          <cell r="CQ2118">
            <v>0</v>
          </cell>
          <cell r="CR2118">
            <v>0</v>
          </cell>
          <cell r="CS2118">
            <v>0</v>
          </cell>
          <cell r="CT2118">
            <v>0</v>
          </cell>
          <cell r="CU2118">
            <v>0</v>
          </cell>
          <cell r="CV2118">
            <v>0</v>
          </cell>
          <cell r="CW2118">
            <v>0</v>
          </cell>
          <cell r="CX2118" t="str">
            <v/>
          </cell>
          <cell r="CY2118" t="str">
            <v/>
          </cell>
          <cell r="CZ2118" t="str">
            <v/>
          </cell>
        </row>
        <row r="2119">
          <cell r="CJ2119" t="str">
            <v>Коммутаторы серии UPS (питание12В)</v>
          </cell>
          <cell r="CK2119">
            <v>0</v>
          </cell>
          <cell r="CL2119">
            <v>0</v>
          </cell>
          <cell r="CM2119" t="str">
            <v/>
          </cell>
          <cell r="CN2119">
            <v>0</v>
          </cell>
          <cell r="CO2119">
            <v>0</v>
          </cell>
          <cell r="CP2119">
            <v>0</v>
          </cell>
          <cell r="CQ2119">
            <v>0</v>
          </cell>
          <cell r="CR2119">
            <v>0</v>
          </cell>
          <cell r="CS2119">
            <v>0</v>
          </cell>
          <cell r="CT2119">
            <v>0</v>
          </cell>
          <cell r="CU2119">
            <v>0</v>
          </cell>
          <cell r="CV2119">
            <v>0</v>
          </cell>
          <cell r="CW2119">
            <v>0</v>
          </cell>
          <cell r="CX2119" t="str">
            <v/>
          </cell>
          <cell r="CY2119" t="str">
            <v/>
          </cell>
          <cell r="CZ2119" t="str">
            <v/>
          </cell>
        </row>
        <row r="2120">
          <cell r="CJ2120" t="str">
            <v>WI-PMS310GF-UPS v2</v>
          </cell>
          <cell r="CK2120">
            <v>238790</v>
          </cell>
          <cell r="CL2120">
            <v>191033.15</v>
          </cell>
          <cell r="CM2120">
            <v>-19.999518405293358</v>
          </cell>
          <cell r="CN2120">
            <v>0</v>
          </cell>
          <cell r="CO2120">
            <v>0</v>
          </cell>
          <cell r="CP2120">
            <v>0</v>
          </cell>
          <cell r="CQ2120">
            <v>0</v>
          </cell>
          <cell r="CR2120">
            <v>0</v>
          </cell>
          <cell r="CS2120">
            <v>0</v>
          </cell>
          <cell r="CT2120">
            <v>0</v>
          </cell>
          <cell r="CU2120">
            <v>1</v>
          </cell>
          <cell r="CV2120">
            <v>0</v>
          </cell>
          <cell r="CW2120">
            <v>0</v>
          </cell>
          <cell r="CX2120" t="str">
            <v/>
          </cell>
          <cell r="CY2120" t="str">
            <v>https://ipmatika.kz/products/ups/wi-tek-wi-pms310gf-ups/</v>
          </cell>
          <cell r="CZ2120" t="str">
            <v>EOL</v>
          </cell>
        </row>
        <row r="2121">
          <cell r="CJ2121" t="str">
            <v>WI-PS306GF-UPS v3</v>
          </cell>
          <cell r="CK2121">
            <v>106130</v>
          </cell>
          <cell r="CL2121">
            <v>84901.849999999991</v>
          </cell>
          <cell r="CM2121">
            <v>-20.002025817393758</v>
          </cell>
          <cell r="CN2121">
            <v>0</v>
          </cell>
          <cell r="CO2121">
            <v>0</v>
          </cell>
          <cell r="CP2121">
            <v>0</v>
          </cell>
          <cell r="CQ2121">
            <v>0</v>
          </cell>
          <cell r="CR2121">
            <v>0</v>
          </cell>
          <cell r="CS2121">
            <v>0</v>
          </cell>
          <cell r="CT2121">
            <v>0</v>
          </cell>
          <cell r="CU2121">
            <v>0</v>
          </cell>
          <cell r="CV2121">
            <v>0</v>
          </cell>
          <cell r="CW2121">
            <v>0</v>
          </cell>
          <cell r="CX2121" t="str">
            <v>http://ipmatika.ru/upload/iblock/a42/1pvewwocawqlkiy68fyxuwf38s5qspwn/Wi-Tek_WI-PS306GF-UPS_v3.png</v>
          </cell>
          <cell r="CY2121" t="str">
            <v>https://ipmatika.kz/products/ups/wi-tek-wi-ps306gf-ups-v3/</v>
          </cell>
          <cell r="CZ2121" t="str">
            <v/>
          </cell>
        </row>
        <row r="2122">
          <cell r="CJ2122" t="str">
            <v>WI-PS306GF-UPS</v>
          </cell>
          <cell r="CK2122">
            <v>106130</v>
          </cell>
          <cell r="CL2122">
            <v>84901.849999999991</v>
          </cell>
          <cell r="CM2122">
            <v>-20.002025817393758</v>
          </cell>
          <cell r="CN2122">
            <v>0</v>
          </cell>
          <cell r="CO2122">
            <v>0</v>
          </cell>
          <cell r="CP2122">
            <v>0</v>
          </cell>
          <cell r="CQ2122">
            <v>0</v>
          </cell>
          <cell r="CR2122">
            <v>0</v>
          </cell>
          <cell r="CS2122">
            <v>0</v>
          </cell>
          <cell r="CT2122">
            <v>0</v>
          </cell>
          <cell r="CU2122">
            <v>0</v>
          </cell>
          <cell r="CV2122">
            <v>0</v>
          </cell>
          <cell r="CW2122">
            <v>0</v>
          </cell>
          <cell r="CX2122" t="str">
            <v>http://ipmatika.ru/upload/iblock/5c6/1PS306GF-UPS.png</v>
          </cell>
          <cell r="CY2122" t="str">
            <v>https://ipmatika.kz/products/ups/wi-tek-wi-ps306gf-ups/</v>
          </cell>
          <cell r="CZ2122" t="str">
            <v>EOL</v>
          </cell>
        </row>
        <row r="2123">
          <cell r="CJ2123" t="str">
            <v>Настраиваемые PoE-коммутаторы 100M/1000M серии Easy Smart</v>
          </cell>
          <cell r="CK2123" t="str">
            <v/>
          </cell>
          <cell r="CL2123" t="str">
            <v/>
          </cell>
          <cell r="CM2123" t="str">
            <v/>
          </cell>
          <cell r="CN2123">
            <v>0</v>
          </cell>
          <cell r="CO2123">
            <v>0</v>
          </cell>
          <cell r="CP2123">
            <v>0</v>
          </cell>
          <cell r="CQ2123">
            <v>0</v>
          </cell>
          <cell r="CR2123">
            <v>0</v>
          </cell>
          <cell r="CS2123">
            <v>0</v>
          </cell>
          <cell r="CT2123">
            <v>0</v>
          </cell>
          <cell r="CU2123">
            <v>0</v>
          </cell>
          <cell r="CV2123">
            <v>0</v>
          </cell>
          <cell r="CW2123">
            <v>0</v>
          </cell>
          <cell r="CX2123" t="str">
            <v/>
          </cell>
          <cell r="CY2123" t="str">
            <v/>
          </cell>
          <cell r="CZ2123" t="str">
            <v/>
          </cell>
        </row>
        <row r="2124">
          <cell r="CJ2124" t="str">
            <v>WI-PCES206</v>
          </cell>
          <cell r="CK2124">
            <v>19900</v>
          </cell>
          <cell r="CL2124">
            <v>15918.099999999999</v>
          </cell>
          <cell r="CM2124">
            <v>-20.009547738693485</v>
          </cell>
          <cell r="CN2124">
            <v>0</v>
          </cell>
          <cell r="CO2124">
            <v>0</v>
          </cell>
          <cell r="CP2124">
            <v>0</v>
          </cell>
          <cell r="CQ2124">
            <v>0</v>
          </cell>
          <cell r="CR2124">
            <v>0</v>
          </cell>
          <cell r="CS2124">
            <v>0</v>
          </cell>
          <cell r="CT2124">
            <v>0</v>
          </cell>
          <cell r="CU2124" t="str">
            <v>50+</v>
          </cell>
          <cell r="CV2124">
            <v>20</v>
          </cell>
          <cell r="CW2124">
            <v>0</v>
          </cell>
          <cell r="CX2124" t="str">
            <v>http://ipmatika.ru/upload/iblock/21d/4nr8rkdxo1skajg3wxb8hpv8ukmhbjhq/WI-PCES206_01.jpg</v>
          </cell>
          <cell r="CY2124" t="str">
            <v>https://ipmatika.kz/products/nastraivaemye-easy-smart/wi-tek-wi-pces206/</v>
          </cell>
          <cell r="CZ2124" t="str">
            <v/>
          </cell>
        </row>
        <row r="2125">
          <cell r="CJ2125" t="str">
            <v>WI-PCES210G</v>
          </cell>
          <cell r="CK2125">
            <v>35820</v>
          </cell>
          <cell r="CL2125">
            <v>28654.174999999996</v>
          </cell>
          <cell r="CM2125">
            <v>-20.005094919039649</v>
          </cell>
          <cell r="CN2125">
            <v>0</v>
          </cell>
          <cell r="CO2125">
            <v>0</v>
          </cell>
          <cell r="CP2125">
            <v>0</v>
          </cell>
          <cell r="CQ2125">
            <v>0</v>
          </cell>
          <cell r="CR2125">
            <v>0</v>
          </cell>
          <cell r="CS2125">
            <v>0</v>
          </cell>
          <cell r="CT2125">
            <v>0</v>
          </cell>
          <cell r="CU2125">
            <v>20</v>
          </cell>
          <cell r="CV2125">
            <v>0</v>
          </cell>
          <cell r="CW2125">
            <v>0</v>
          </cell>
          <cell r="CX2125" t="str">
            <v>http://ipmatika.ru/upload/iblock/6ff/t1eoopvt7klw80b5dq0ph2n859b90j1l/WI-PCES210G_01.jpg</v>
          </cell>
          <cell r="CY2125" t="str">
            <v>https://ipmatika.kz/products/nastraivaemye-easy-smart/wi-tek-wi-pces210g/</v>
          </cell>
          <cell r="CZ2125" t="str">
            <v/>
          </cell>
        </row>
        <row r="2126">
          <cell r="CJ2126" t="str">
            <v>WI-PCES218GF</v>
          </cell>
          <cell r="CK2126">
            <v>92860</v>
          </cell>
          <cell r="CL2126">
            <v>74287.125</v>
          </cell>
          <cell r="CM2126">
            <v>-20.000942278699114</v>
          </cell>
          <cell r="CN2126">
            <v>0</v>
          </cell>
          <cell r="CO2126">
            <v>0</v>
          </cell>
          <cell r="CP2126">
            <v>0</v>
          </cell>
          <cell r="CQ2126">
            <v>0</v>
          </cell>
          <cell r="CR2126">
            <v>0</v>
          </cell>
          <cell r="CS2126">
            <v>0</v>
          </cell>
          <cell r="CT2126">
            <v>0</v>
          </cell>
          <cell r="CU2126" t="str">
            <v>50+</v>
          </cell>
          <cell r="CV2126">
            <v>1</v>
          </cell>
          <cell r="CW2126">
            <v>0</v>
          </cell>
          <cell r="CX2126" t="str">
            <v>http://ipmatika.ru/upload/iblock/dac/zqbu5zfxoqr3kkn0t0uyhutrqxpousx1/WI-PCES218GF_01.jpg</v>
          </cell>
          <cell r="CY2126" t="str">
            <v>https://ipmatika.kz/products/nastraivaemye-easy-smart/wi-tek-wi-pces218gf/</v>
          </cell>
          <cell r="CZ2126" t="str">
            <v/>
          </cell>
        </row>
        <row r="2127">
          <cell r="CJ2127" t="str">
            <v>WI-PCES226GF</v>
          </cell>
          <cell r="CK2127">
            <v>118070</v>
          </cell>
          <cell r="CL2127">
            <v>94455.9</v>
          </cell>
          <cell r="CM2127">
            <v>-20.000084695519604</v>
          </cell>
          <cell r="CN2127">
            <v>0</v>
          </cell>
          <cell r="CO2127">
            <v>0</v>
          </cell>
          <cell r="CP2127">
            <v>0</v>
          </cell>
          <cell r="CQ2127">
            <v>0</v>
          </cell>
          <cell r="CR2127">
            <v>0</v>
          </cell>
          <cell r="CS2127">
            <v>0</v>
          </cell>
          <cell r="CT2127">
            <v>0</v>
          </cell>
          <cell r="CU2127" t="str">
            <v>50+</v>
          </cell>
          <cell r="CV2127">
            <v>1</v>
          </cell>
          <cell r="CW2127">
            <v>0</v>
          </cell>
          <cell r="CX2127" t="str">
            <v>http://ipmatika.ru/upload/iblock/d02/e9fzms3sax5s2y8t24qn34z7x1blrgh5/WI-PCES226GF_01.jpg</v>
          </cell>
          <cell r="CY2127" t="str">
            <v>https://ipmatika.kz/products/nastraivaemye-easy-smart/wi-tek-wi-pces226gf/</v>
          </cell>
          <cell r="CZ2127" t="str">
            <v/>
          </cell>
        </row>
        <row r="2128">
          <cell r="CJ2128" t="str">
            <v>WI-PCES306G</v>
          </cell>
          <cell r="CK2128">
            <v>34490</v>
          </cell>
          <cell r="CL2128">
            <v>27593.5</v>
          </cell>
          <cell r="CM2128">
            <v>-19.995650913308211</v>
          </cell>
          <cell r="CN2128">
            <v>0</v>
          </cell>
          <cell r="CO2128">
            <v>0</v>
          </cell>
          <cell r="CP2128">
            <v>0</v>
          </cell>
          <cell r="CQ2128">
            <v>0</v>
          </cell>
          <cell r="CR2128">
            <v>0</v>
          </cell>
          <cell r="CS2128">
            <v>0</v>
          </cell>
          <cell r="CT2128">
            <v>0</v>
          </cell>
          <cell r="CU2128">
            <v>0</v>
          </cell>
          <cell r="CV2128">
            <v>0</v>
          </cell>
          <cell r="CW2128">
            <v>0</v>
          </cell>
          <cell r="CX2128" t="str">
            <v>http://ipmatika.ru/upload/iblock/02c/q50b4aytt869ulsg06po8ei4l3pvw0z2/PCES306G_01.jpg</v>
          </cell>
          <cell r="CY2128" t="str">
            <v>https://ipmatika.kz/products/nastraivaemye-easy-smart/wi-tek-wi-pces306g/</v>
          </cell>
          <cell r="CZ2128" t="str">
            <v>EOL</v>
          </cell>
        </row>
        <row r="2129">
          <cell r="CJ2129" t="str">
            <v>WI-PCES306G v2</v>
          </cell>
          <cell r="CK2129">
            <v>30510</v>
          </cell>
          <cell r="CL2129">
            <v>24411.474999999995</v>
          </cell>
          <cell r="CM2129">
            <v>-19.988610291707658</v>
          </cell>
          <cell r="CN2129">
            <v>0</v>
          </cell>
          <cell r="CO2129">
            <v>0</v>
          </cell>
          <cell r="CP2129">
            <v>0</v>
          </cell>
          <cell r="CQ2129">
            <v>0</v>
          </cell>
          <cell r="CR2129">
            <v>0</v>
          </cell>
          <cell r="CS2129">
            <v>0</v>
          </cell>
          <cell r="CT2129">
            <v>0</v>
          </cell>
          <cell r="CU2129">
            <v>0</v>
          </cell>
          <cell r="CV2129">
            <v>0</v>
          </cell>
          <cell r="CW2129">
            <v>20</v>
          </cell>
          <cell r="CX2129" t="str">
            <v>http://ipmatika.ru/upload/iblock/49d/y8rdpa49vbn2l8wtds34387bd6cqs09g/WI-PCES306G_01.jpg</v>
          </cell>
          <cell r="CY2129" t="str">
            <v>https://ipmatika.kz/products/nastraivaemye-easy-smart/wi-tek-wi-pces306g-v2/</v>
          </cell>
          <cell r="CZ2129" t="str">
            <v/>
          </cell>
        </row>
        <row r="2130">
          <cell r="CJ2130" t="str">
            <v>WI-PCES306GF</v>
          </cell>
          <cell r="CK2130">
            <v>35820</v>
          </cell>
          <cell r="CL2130">
            <v>28654.174999999996</v>
          </cell>
          <cell r="CM2130">
            <v>-20.005094919039649</v>
          </cell>
          <cell r="CN2130">
            <v>0</v>
          </cell>
          <cell r="CO2130">
            <v>0</v>
          </cell>
          <cell r="CP2130">
            <v>0</v>
          </cell>
          <cell r="CQ2130">
            <v>0</v>
          </cell>
          <cell r="CR2130">
            <v>0</v>
          </cell>
          <cell r="CS2130">
            <v>0</v>
          </cell>
          <cell r="CT2130">
            <v>0</v>
          </cell>
          <cell r="CU2130">
            <v>1</v>
          </cell>
          <cell r="CV2130">
            <v>4</v>
          </cell>
          <cell r="CW2130">
            <v>0</v>
          </cell>
          <cell r="CX2130" t="str">
            <v>http://ipmatika.ru/upload/iblock/eb2/qlbw58dgshoxduo416xglkw2gq3fbnzb/PCES306GF_01.jpg</v>
          </cell>
          <cell r="CY2130" t="str">
            <v>https://ipmatika.kz/products/nastraivaemye-easy-smart/wi-tek-wi-pces306gf/</v>
          </cell>
          <cell r="CZ2130" t="str">
            <v>EOL</v>
          </cell>
        </row>
        <row r="2131">
          <cell r="CJ2131" t="str">
            <v>WI-PCES308GF</v>
          </cell>
          <cell r="CK2131">
            <v>55720</v>
          </cell>
          <cell r="CL2131">
            <v>44572.274999999994</v>
          </cell>
          <cell r="CM2131">
            <v>-20.006685211773174</v>
          </cell>
          <cell r="CN2131">
            <v>0</v>
          </cell>
          <cell r="CO2131">
            <v>0</v>
          </cell>
          <cell r="CP2131">
            <v>0</v>
          </cell>
          <cell r="CQ2131">
            <v>0</v>
          </cell>
          <cell r="CR2131">
            <v>0</v>
          </cell>
          <cell r="CS2131">
            <v>0</v>
          </cell>
          <cell r="CT2131">
            <v>0</v>
          </cell>
          <cell r="CU2131">
            <v>0</v>
          </cell>
          <cell r="CV2131">
            <v>10</v>
          </cell>
          <cell r="CW2131">
            <v>0</v>
          </cell>
          <cell r="CX2131" t="str">
            <v>http://ipmatika.ru/upload/iblock/cfd/2aptn7hcpvfxyo97fsxkgtfwyzui4zzc/PCES308GF_01.jpg</v>
          </cell>
          <cell r="CY2131" t="str">
            <v>https://ipmatika.kz/products/nastraivaemye-easy-smart/wi-tek-wi-pces308gf/</v>
          </cell>
          <cell r="CZ2131" t="str">
            <v>EOL</v>
          </cell>
        </row>
        <row r="2132">
          <cell r="CJ2132" t="str">
            <v>WI-PCES310G</v>
          </cell>
          <cell r="CK2132">
            <v>53060</v>
          </cell>
          <cell r="CL2132">
            <v>42450.924999999996</v>
          </cell>
          <cell r="CM2132">
            <v>-19.994487372785528</v>
          </cell>
          <cell r="CN2132">
            <v>0</v>
          </cell>
          <cell r="CO2132">
            <v>0</v>
          </cell>
          <cell r="CP2132">
            <v>0</v>
          </cell>
          <cell r="CQ2132">
            <v>0</v>
          </cell>
          <cell r="CR2132">
            <v>0</v>
          </cell>
          <cell r="CS2132">
            <v>0</v>
          </cell>
          <cell r="CT2132">
            <v>0</v>
          </cell>
          <cell r="CU2132" t="str">
            <v>50+</v>
          </cell>
          <cell r="CV2132">
            <v>4</v>
          </cell>
          <cell r="CW2132">
            <v>0</v>
          </cell>
          <cell r="CX2132" t="str">
            <v>http://ipmatika.ru/upload/iblock/9ad/008loepxhof8j55hzlt83zued6f55dm5/WI-PCES310G.png</v>
          </cell>
          <cell r="CY2132" t="str">
            <v>https://ipmatika.kz/products/nastraivaemye-easy-smart/wi-tek-wi-pces310g/</v>
          </cell>
          <cell r="CZ2132" t="str">
            <v/>
          </cell>
        </row>
        <row r="2133">
          <cell r="CJ2133" t="str">
            <v>WI-PCES310GF</v>
          </cell>
          <cell r="CK2133">
            <v>66330</v>
          </cell>
          <cell r="CL2133">
            <v>53065.650000000009</v>
          </cell>
          <cell r="CM2133">
            <v>-19.997512437810926</v>
          </cell>
          <cell r="CN2133">
            <v>0</v>
          </cell>
          <cell r="CO2133">
            <v>0</v>
          </cell>
          <cell r="CP2133">
            <v>0</v>
          </cell>
          <cell r="CQ2133">
            <v>0</v>
          </cell>
          <cell r="CR2133">
            <v>0</v>
          </cell>
          <cell r="CS2133">
            <v>0</v>
          </cell>
          <cell r="CT2133">
            <v>0</v>
          </cell>
          <cell r="CU2133">
            <v>0</v>
          </cell>
          <cell r="CV2133">
            <v>0</v>
          </cell>
          <cell r="CW2133">
            <v>0</v>
          </cell>
          <cell r="CX2133" t="str">
            <v>http://ipmatika.ru/upload/iblock/2bd/9366qermkyq47x4w9i70u20p2mwy1f98/PCES310GF_01.jpg</v>
          </cell>
          <cell r="CY2133" t="str">
            <v>https://ipmatika.kz/products/nastraivaemye-easy-smart/wi-tek-wi-pces310gf/</v>
          </cell>
          <cell r="CZ2133" t="str">
            <v>EOL</v>
          </cell>
        </row>
        <row r="2134">
          <cell r="CJ2134" t="str">
            <v>WI-PCES310GF v2</v>
          </cell>
          <cell r="CK2134">
            <v>57040</v>
          </cell>
          <cell r="CL2134">
            <v>45632.94999999999</v>
          </cell>
          <cell r="CM2134">
            <v>-19.998334502103802</v>
          </cell>
          <cell r="CN2134">
            <v>0</v>
          </cell>
          <cell r="CO2134">
            <v>0</v>
          </cell>
          <cell r="CP2134">
            <v>0</v>
          </cell>
          <cell r="CQ2134">
            <v>0</v>
          </cell>
          <cell r="CR2134">
            <v>0</v>
          </cell>
          <cell r="CS2134">
            <v>0</v>
          </cell>
          <cell r="CT2134">
            <v>0</v>
          </cell>
          <cell r="CU2134">
            <v>2</v>
          </cell>
          <cell r="CV2134">
            <v>7</v>
          </cell>
          <cell r="CW2134">
            <v>30</v>
          </cell>
          <cell r="CX2134" t="str">
            <v>http://ipmatika.ru/upload/iblock/322/h6p84ruf0m96ewocku8oaac2dxo2xsj5/WI-PCES310GF_V2_01.jpg</v>
          </cell>
          <cell r="CY2134" t="str">
            <v>https://ipmatika.kz/products/nastraivaemye-easy-smart/wi-tek-wi-pces310gf-v2/</v>
          </cell>
          <cell r="CZ2134" t="str">
            <v/>
          </cell>
        </row>
        <row r="2135">
          <cell r="CJ2135" t="str">
            <v>WI-PCES318GF</v>
          </cell>
          <cell r="CK2135">
            <v>145920</v>
          </cell>
          <cell r="CL2135">
            <v>116738.04999999999</v>
          </cell>
          <cell r="CM2135">
            <v>-19.998595120614041</v>
          </cell>
          <cell r="CN2135">
            <v>0</v>
          </cell>
          <cell r="CO2135">
            <v>0</v>
          </cell>
          <cell r="CP2135">
            <v>0</v>
          </cell>
          <cell r="CQ2135">
            <v>0</v>
          </cell>
          <cell r="CR2135">
            <v>0</v>
          </cell>
          <cell r="CS2135">
            <v>0</v>
          </cell>
          <cell r="CT2135">
            <v>0</v>
          </cell>
          <cell r="CU2135">
            <v>0</v>
          </cell>
          <cell r="CV2135">
            <v>0</v>
          </cell>
          <cell r="CW2135">
            <v>0</v>
          </cell>
          <cell r="CX2135" t="str">
            <v>http://ipmatika.ru/upload/iblock/94a/hgt3uvn3ntg5akizv2e739p82d124qlo/PCES318GF_01.jpg</v>
          </cell>
          <cell r="CY2135" t="str">
            <v>https://ipmatika.kz/products/nastraivaemye-easy-smart/wi-tek-wi-pces318gf/</v>
          </cell>
          <cell r="CZ2135" t="str">
            <v>EOL</v>
          </cell>
        </row>
        <row r="2136">
          <cell r="CJ2136" t="str">
            <v>WI-PCES318GF v2</v>
          </cell>
          <cell r="CK2136">
            <v>130000</v>
          </cell>
          <cell r="CL2136">
            <v>104001.97500000001</v>
          </cell>
          <cell r="CM2136">
            <v>-19.998480769230767</v>
          </cell>
          <cell r="CN2136">
            <v>0</v>
          </cell>
          <cell r="CO2136">
            <v>0</v>
          </cell>
          <cell r="CP2136">
            <v>0</v>
          </cell>
          <cell r="CQ2136">
            <v>0</v>
          </cell>
          <cell r="CR2136">
            <v>0</v>
          </cell>
          <cell r="CS2136">
            <v>0</v>
          </cell>
          <cell r="CT2136">
            <v>0</v>
          </cell>
          <cell r="CU2136">
            <v>7</v>
          </cell>
          <cell r="CV2136">
            <v>1</v>
          </cell>
          <cell r="CW2136">
            <v>0</v>
          </cell>
          <cell r="CX2136" t="str">
            <v>http://ipmatika.ru/upload/iblock/362/wn2nj23ybqowb4c16kiqnwqw8030atft/WI-PCES318GF_V2_01.jpg</v>
          </cell>
          <cell r="CY2136" t="str">
            <v>https://ipmatika.kz/products/nastraivaemye-easy-smart/wi-tek-wi-pces318gf-v2/</v>
          </cell>
          <cell r="CZ2136" t="str">
            <v/>
          </cell>
        </row>
        <row r="2137">
          <cell r="CJ2137" t="str">
            <v>WI-PCES326GF</v>
          </cell>
          <cell r="CK2137">
            <v>198990</v>
          </cell>
          <cell r="CL2137">
            <v>159188.97499999998</v>
          </cell>
          <cell r="CM2137">
            <v>-20.001520176893322</v>
          </cell>
          <cell r="CN2137">
            <v>0</v>
          </cell>
          <cell r="CO2137">
            <v>0</v>
          </cell>
          <cell r="CP2137">
            <v>0</v>
          </cell>
          <cell r="CQ2137">
            <v>5</v>
          </cell>
          <cell r="CR2137">
            <v>0</v>
          </cell>
          <cell r="CS2137">
            <v>0</v>
          </cell>
          <cell r="CT2137">
            <v>0</v>
          </cell>
          <cell r="CU2137">
            <v>0</v>
          </cell>
          <cell r="CV2137">
            <v>0</v>
          </cell>
          <cell r="CW2137">
            <v>0</v>
          </cell>
          <cell r="CX2137" t="str">
            <v>http://ipmatika.ru/upload/iblock/6ce/zp9dm986p1ho99yq6a08x7mzo5sq5nkn/PCES326GF_01.jpg</v>
          </cell>
          <cell r="CY2137" t="str">
            <v>https://ipmatika.kz/products/nastraivaemye-easy-smart/wi-tek-wi-pces326gf/</v>
          </cell>
          <cell r="CZ2137" t="str">
            <v>EOL</v>
          </cell>
        </row>
        <row r="2138">
          <cell r="CJ2138" t="str">
            <v>WI-PCES326GF v2</v>
          </cell>
          <cell r="CK2138">
            <v>172460</v>
          </cell>
          <cell r="CL2138">
            <v>137967.49999999997</v>
          </cell>
          <cell r="CM2138">
            <v>-20.000289922300851</v>
          </cell>
          <cell r="CN2138">
            <v>0</v>
          </cell>
          <cell r="CO2138">
            <v>0</v>
          </cell>
          <cell r="CP2138">
            <v>0</v>
          </cell>
          <cell r="CQ2138">
            <v>0</v>
          </cell>
          <cell r="CR2138">
            <v>0</v>
          </cell>
          <cell r="CS2138">
            <v>0</v>
          </cell>
          <cell r="CT2138">
            <v>0</v>
          </cell>
          <cell r="CU2138">
            <v>0</v>
          </cell>
          <cell r="CV2138">
            <v>6</v>
          </cell>
          <cell r="CW2138">
            <v>40</v>
          </cell>
          <cell r="CX2138" t="str">
            <v>http://ipmatika.ru/upload/iblock/2a5/4j0yu18iq1bltz0tv801oesar32jqrsa/WI-PCES326GF_V2_01.jpg</v>
          </cell>
          <cell r="CY2138" t="str">
            <v>https://ipmatika.kz/products/nastraivaemye-easy-smart/wi-tek-wi-pces326gf-v2/</v>
          </cell>
          <cell r="CZ2138" t="str">
            <v/>
          </cell>
        </row>
        <row r="2139">
          <cell r="CJ2139" t="str">
            <v>Неуправляемые коммутаторы 16 PoE портов</v>
          </cell>
          <cell r="CK2139">
            <v>0</v>
          </cell>
          <cell r="CL2139">
            <v>0</v>
          </cell>
          <cell r="CM2139" t="str">
            <v/>
          </cell>
          <cell r="CN2139">
            <v>0</v>
          </cell>
          <cell r="CO2139">
            <v>0</v>
          </cell>
          <cell r="CP2139">
            <v>0</v>
          </cell>
          <cell r="CQ2139">
            <v>0</v>
          </cell>
          <cell r="CR2139">
            <v>0</v>
          </cell>
          <cell r="CS2139">
            <v>0</v>
          </cell>
          <cell r="CT2139">
            <v>0</v>
          </cell>
          <cell r="CU2139">
            <v>0</v>
          </cell>
          <cell r="CV2139">
            <v>0</v>
          </cell>
          <cell r="CW2139">
            <v>0</v>
          </cell>
          <cell r="CX2139" t="str">
            <v/>
          </cell>
          <cell r="CY2139" t="str">
            <v/>
          </cell>
          <cell r="CZ2139" t="str">
            <v/>
          </cell>
        </row>
        <row r="2140">
          <cell r="CJ2140" t="str">
            <v>WI-PS518G v4</v>
          </cell>
          <cell r="CK2140">
            <v>91920</v>
          </cell>
          <cell r="CL2140">
            <v>73536</v>
          </cell>
          <cell r="CM2140">
            <v>-20</v>
          </cell>
          <cell r="CN2140">
            <v>2</v>
          </cell>
          <cell r="CO2140">
            <v>0</v>
          </cell>
          <cell r="CP2140">
            <v>0</v>
          </cell>
          <cell r="CQ2140">
            <v>0</v>
          </cell>
          <cell r="CR2140">
            <v>0</v>
          </cell>
          <cell r="CS2140">
            <v>0</v>
          </cell>
          <cell r="CT2140">
            <v>40</v>
          </cell>
          <cell r="CU2140">
            <v>10</v>
          </cell>
          <cell r="CV2140">
            <v>0</v>
          </cell>
          <cell r="CW2140">
            <v>30</v>
          </cell>
          <cell r="CX2140" t="str">
            <v/>
          </cell>
          <cell r="CY2140" t="str">
            <v>https://ipmatika.kz/products/16-poe-ports/wi-tek-wi-ps518g-v4/</v>
          </cell>
          <cell r="CZ2140" t="str">
            <v/>
          </cell>
        </row>
        <row r="2141">
          <cell r="CJ2141" t="str">
            <v>WI-PS518GH</v>
          </cell>
          <cell r="CK2141">
            <v>66330</v>
          </cell>
          <cell r="CL2141">
            <v>53065.650000000009</v>
          </cell>
          <cell r="CM2141">
            <v>-19.997512437810926</v>
          </cell>
          <cell r="CN2141">
            <v>0</v>
          </cell>
          <cell r="CO2141">
            <v>0</v>
          </cell>
          <cell r="CP2141">
            <v>0</v>
          </cell>
          <cell r="CQ2141">
            <v>0</v>
          </cell>
          <cell r="CR2141">
            <v>0</v>
          </cell>
          <cell r="CS2141">
            <v>0</v>
          </cell>
          <cell r="CT2141">
            <v>11</v>
          </cell>
          <cell r="CU2141">
            <v>0</v>
          </cell>
          <cell r="CV2141">
            <v>0</v>
          </cell>
          <cell r="CW2141">
            <v>10</v>
          </cell>
          <cell r="CX2141" t="str">
            <v>http://ipmatika.ru/upload/iblock/d83/WI-PS518GH_title.jpg</v>
          </cell>
          <cell r="CY2141" t="str">
            <v>https://ipmatika.kz/products/16-poe-ports/wi-tek-wi-ps518gh/</v>
          </cell>
          <cell r="CZ2141" t="str">
            <v/>
          </cell>
        </row>
        <row r="2142">
          <cell r="CJ2142" t="str">
            <v>Неуправляемые коммутаторы 24-48 PoE портов</v>
          </cell>
          <cell r="CK2142">
            <v>0</v>
          </cell>
          <cell r="CL2142">
            <v>0</v>
          </cell>
          <cell r="CM2142" t="str">
            <v/>
          </cell>
          <cell r="CN2142">
            <v>0</v>
          </cell>
          <cell r="CO2142">
            <v>0</v>
          </cell>
          <cell r="CP2142">
            <v>0</v>
          </cell>
          <cell r="CQ2142">
            <v>0</v>
          </cell>
          <cell r="CR2142">
            <v>0</v>
          </cell>
          <cell r="CS2142">
            <v>0</v>
          </cell>
          <cell r="CT2142">
            <v>0</v>
          </cell>
          <cell r="CU2142">
            <v>0</v>
          </cell>
          <cell r="CV2142">
            <v>0</v>
          </cell>
          <cell r="CW2142">
            <v>0</v>
          </cell>
          <cell r="CX2142" t="str">
            <v/>
          </cell>
          <cell r="CY2142" t="str">
            <v/>
          </cell>
          <cell r="CZ2142" t="str">
            <v/>
          </cell>
        </row>
        <row r="2143">
          <cell r="CJ2143" t="str">
            <v>WI-PS348G</v>
          </cell>
          <cell r="CK2143">
            <v>291860</v>
          </cell>
          <cell r="CL2143">
            <v>233484.07499999998</v>
          </cell>
          <cell r="CM2143">
            <v>-20.001344822860275</v>
          </cell>
          <cell r="CN2143">
            <v>0</v>
          </cell>
          <cell r="CO2143">
            <v>0</v>
          </cell>
          <cell r="CP2143">
            <v>0</v>
          </cell>
          <cell r="CQ2143">
            <v>0</v>
          </cell>
          <cell r="CR2143">
            <v>0</v>
          </cell>
          <cell r="CS2143">
            <v>0</v>
          </cell>
          <cell r="CT2143">
            <v>0</v>
          </cell>
          <cell r="CU2143">
            <v>1</v>
          </cell>
          <cell r="CV2143">
            <v>0</v>
          </cell>
          <cell r="CW2143">
            <v>2</v>
          </cell>
          <cell r="CX2143" t="str">
            <v>http://ipmatika.ru/upload/iblock/d37/ybebo1uiwdoeqkw826y25a1o5tdoo6hi/WI-PS348G_01.jpg</v>
          </cell>
          <cell r="CY2143" t="str">
            <v>https://ipmatika.kz/products/24-48-poe-ports/wi-tek-wi-ps348g/</v>
          </cell>
          <cell r="CZ2143" t="str">
            <v>EOL</v>
          </cell>
        </row>
        <row r="2144">
          <cell r="CJ2144" t="str">
            <v>WI-PS526G v4</v>
          </cell>
          <cell r="CK2144">
            <v>127500</v>
          </cell>
          <cell r="CL2144">
            <v>102000</v>
          </cell>
          <cell r="CM2144">
            <v>-20</v>
          </cell>
          <cell r="CN2144">
            <v>4</v>
          </cell>
          <cell r="CO2144">
            <v>0</v>
          </cell>
          <cell r="CP2144">
            <v>0</v>
          </cell>
          <cell r="CQ2144">
            <v>0</v>
          </cell>
          <cell r="CR2144">
            <v>0</v>
          </cell>
          <cell r="CS2144">
            <v>0</v>
          </cell>
          <cell r="CT2144">
            <v>8</v>
          </cell>
          <cell r="CU2144">
            <v>3</v>
          </cell>
          <cell r="CV2144">
            <v>0</v>
          </cell>
          <cell r="CW2144">
            <v>10</v>
          </cell>
          <cell r="CX2144" t="str">
            <v/>
          </cell>
          <cell r="CY2144" t="str">
            <v>https://ipmatika.kz/products/24-48-poe-ports/wi-tek-wi-ps526g-v4/</v>
          </cell>
          <cell r="CZ2144" t="str">
            <v/>
          </cell>
        </row>
        <row r="2145">
          <cell r="CJ2145" t="str">
            <v>WI-PS526GH</v>
          </cell>
          <cell r="CK2145">
            <v>90210</v>
          </cell>
          <cell r="CL2145">
            <v>72165.774999999994</v>
          </cell>
          <cell r="CM2145">
            <v>-20.002466467132251</v>
          </cell>
          <cell r="CN2145">
            <v>2</v>
          </cell>
          <cell r="CO2145">
            <v>0</v>
          </cell>
          <cell r="CP2145">
            <v>0</v>
          </cell>
          <cell r="CQ2145">
            <v>0</v>
          </cell>
          <cell r="CR2145">
            <v>0</v>
          </cell>
          <cell r="CS2145">
            <v>0</v>
          </cell>
          <cell r="CT2145">
            <v>7</v>
          </cell>
          <cell r="CU2145">
            <v>0</v>
          </cell>
          <cell r="CV2145">
            <v>0</v>
          </cell>
          <cell r="CW2145">
            <v>20</v>
          </cell>
          <cell r="CX2145" t="str">
            <v>http://ipmatika.ru/upload/iblock/138/WI-PS526GH_title.jpg</v>
          </cell>
          <cell r="CY2145" t="str">
            <v>https://ipmatika.kz/products/24-48-poe-ports/wi-tek-wi-ps526gh/</v>
          </cell>
          <cell r="CZ2145" t="str">
            <v/>
          </cell>
        </row>
        <row r="2146">
          <cell r="CJ2146" t="str">
            <v>Неуправляемые коммутаторы 4 PoE порта</v>
          </cell>
          <cell r="CK2146">
            <v>0</v>
          </cell>
          <cell r="CL2146">
            <v>0</v>
          </cell>
          <cell r="CM2146" t="str">
            <v/>
          </cell>
          <cell r="CN2146">
            <v>0</v>
          </cell>
          <cell r="CO2146">
            <v>0</v>
          </cell>
          <cell r="CP2146">
            <v>0</v>
          </cell>
          <cell r="CQ2146">
            <v>0</v>
          </cell>
          <cell r="CR2146">
            <v>0</v>
          </cell>
          <cell r="CS2146">
            <v>0</v>
          </cell>
          <cell r="CT2146">
            <v>0</v>
          </cell>
          <cell r="CU2146">
            <v>0</v>
          </cell>
          <cell r="CV2146">
            <v>0</v>
          </cell>
          <cell r="CW2146">
            <v>0</v>
          </cell>
          <cell r="CX2146" t="str">
            <v/>
          </cell>
          <cell r="CY2146" t="str">
            <v/>
          </cell>
          <cell r="CZ2146" t="str">
            <v/>
          </cell>
        </row>
        <row r="2147">
          <cell r="CJ2147" t="str">
            <v>WI-PS205 v4</v>
          </cell>
          <cell r="CK2147">
            <v>19900</v>
          </cell>
          <cell r="CL2147">
            <v>15918.099999999999</v>
          </cell>
          <cell r="CM2147">
            <v>-20.009547738693485</v>
          </cell>
          <cell r="CN2147">
            <v>6</v>
          </cell>
          <cell r="CO2147">
            <v>0</v>
          </cell>
          <cell r="CP2147">
            <v>0</v>
          </cell>
          <cell r="CQ2147">
            <v>4</v>
          </cell>
          <cell r="CR2147">
            <v>0</v>
          </cell>
          <cell r="CS2147">
            <v>0</v>
          </cell>
          <cell r="CT2147">
            <v>0</v>
          </cell>
          <cell r="CU2147">
            <v>0</v>
          </cell>
          <cell r="CV2147">
            <v>0</v>
          </cell>
          <cell r="CW2147">
            <v>0</v>
          </cell>
          <cell r="CX2147" t="str">
            <v/>
          </cell>
          <cell r="CY2147" t="str">
            <v>https://ipmatika.kz/products/4-poe-ports/wi-tek-wi-ps205-v4/</v>
          </cell>
          <cell r="CZ2147" t="str">
            <v>EOL</v>
          </cell>
        </row>
        <row r="2148">
          <cell r="CJ2148" t="str">
            <v>WI-PS205H</v>
          </cell>
          <cell r="CK2148">
            <v>18970</v>
          </cell>
          <cell r="CL2148">
            <v>15176.424999999999</v>
          </cell>
          <cell r="CM2148">
            <v>-19.997759620453351</v>
          </cell>
          <cell r="CN2148">
            <v>0</v>
          </cell>
          <cell r="CO2148">
            <v>0</v>
          </cell>
          <cell r="CP2148">
            <v>0</v>
          </cell>
          <cell r="CQ2148">
            <v>0</v>
          </cell>
          <cell r="CR2148">
            <v>0</v>
          </cell>
          <cell r="CS2148">
            <v>0</v>
          </cell>
          <cell r="CT2148">
            <v>0</v>
          </cell>
          <cell r="CU2148">
            <v>0</v>
          </cell>
          <cell r="CV2148">
            <v>0</v>
          </cell>
          <cell r="CW2148">
            <v>0</v>
          </cell>
          <cell r="CX2148" t="str">
            <v>http://ipmatika.ru/upload/iblock/f0e/PS205H_title.jpg</v>
          </cell>
          <cell r="CY2148" t="str">
            <v>https://ipmatika.kz/products/4-poe-ports/wi-tek-wi-ps205H/</v>
          </cell>
          <cell r="CZ2148" t="str">
            <v>EOL</v>
          </cell>
        </row>
        <row r="2149">
          <cell r="CJ2149" t="str">
            <v>WI-PS205H v2</v>
          </cell>
          <cell r="CK2149">
            <v>14400</v>
          </cell>
          <cell r="CL2149">
            <v>11520</v>
          </cell>
          <cell r="CM2149">
            <v>-20</v>
          </cell>
          <cell r="CN2149">
            <v>2</v>
          </cell>
          <cell r="CO2149">
            <v>0</v>
          </cell>
          <cell r="CP2149">
            <v>0</v>
          </cell>
          <cell r="CQ2149">
            <v>2</v>
          </cell>
          <cell r="CR2149">
            <v>1</v>
          </cell>
          <cell r="CS2149">
            <v>0</v>
          </cell>
          <cell r="CT2149">
            <v>0</v>
          </cell>
          <cell r="CU2149">
            <v>0</v>
          </cell>
          <cell r="CV2149">
            <v>15</v>
          </cell>
          <cell r="CW2149">
            <v>0</v>
          </cell>
          <cell r="CX2149" t="str">
            <v/>
          </cell>
          <cell r="CY2149" t="str">
            <v>https://ipmatika.kz/products/4-poe-ports/wi-tek-wi-ps205H-v2/</v>
          </cell>
          <cell r="CZ2149" t="str">
            <v/>
          </cell>
        </row>
        <row r="2150">
          <cell r="CJ2150" t="str">
            <v>WI-PS305GH</v>
          </cell>
          <cell r="CK2150">
            <v>23880</v>
          </cell>
          <cell r="CL2150">
            <v>19100.125</v>
          </cell>
          <cell r="CM2150">
            <v>-20.016226968174209</v>
          </cell>
          <cell r="CN2150">
            <v>0</v>
          </cell>
          <cell r="CO2150">
            <v>0</v>
          </cell>
          <cell r="CP2150">
            <v>0</v>
          </cell>
          <cell r="CQ2150">
            <v>0</v>
          </cell>
          <cell r="CR2150">
            <v>0</v>
          </cell>
          <cell r="CS2150">
            <v>0</v>
          </cell>
          <cell r="CT2150">
            <v>0</v>
          </cell>
          <cell r="CU2150">
            <v>8</v>
          </cell>
          <cell r="CV2150">
            <v>0</v>
          </cell>
          <cell r="CW2150">
            <v>0</v>
          </cell>
          <cell r="CX2150" t="str">
            <v>http://ipmatika.ru/upload/iblock/d03/k78ogsorsnuhe0gbm0o212wm44i5chup/WI-PS305GH_anons.jpg</v>
          </cell>
          <cell r="CY2150" t="str">
            <v>https://ipmatika.kz/products/4-poe-ports/wi-tek-wi-ps305gh/</v>
          </cell>
          <cell r="CZ2150" t="str">
            <v>EOL</v>
          </cell>
        </row>
        <row r="2151">
          <cell r="CJ2151" t="str">
            <v>Неуправляемые коммутаторы 8 PoE портов</v>
          </cell>
          <cell r="CK2151">
            <v>0</v>
          </cell>
          <cell r="CL2151">
            <v>0</v>
          </cell>
          <cell r="CM2151" t="str">
            <v/>
          </cell>
          <cell r="CN2151">
            <v>0</v>
          </cell>
          <cell r="CO2151">
            <v>0</v>
          </cell>
          <cell r="CP2151">
            <v>0</v>
          </cell>
          <cell r="CQ2151">
            <v>0</v>
          </cell>
          <cell r="CR2151">
            <v>0</v>
          </cell>
          <cell r="CS2151">
            <v>0</v>
          </cell>
          <cell r="CT2151">
            <v>0</v>
          </cell>
          <cell r="CU2151">
            <v>0</v>
          </cell>
          <cell r="CV2151">
            <v>0</v>
          </cell>
          <cell r="CW2151">
            <v>0</v>
          </cell>
          <cell r="CX2151" t="str">
            <v/>
          </cell>
          <cell r="CY2151" t="str">
            <v/>
          </cell>
          <cell r="CZ2151" t="str">
            <v/>
          </cell>
        </row>
        <row r="2152">
          <cell r="CJ2152" t="str">
            <v>WI-PS210 v2</v>
          </cell>
          <cell r="CK2152">
            <v>33170</v>
          </cell>
          <cell r="CL2152">
            <v>26532.825000000004</v>
          </cell>
          <cell r="CM2152">
            <v>-20.009571902321355</v>
          </cell>
          <cell r="CN2152">
            <v>0</v>
          </cell>
          <cell r="CO2152">
            <v>0</v>
          </cell>
          <cell r="CP2152">
            <v>0</v>
          </cell>
          <cell r="CQ2152">
            <v>0</v>
          </cell>
          <cell r="CR2152">
            <v>0</v>
          </cell>
          <cell r="CS2152">
            <v>0</v>
          </cell>
          <cell r="CT2152">
            <v>0</v>
          </cell>
          <cell r="CU2152">
            <v>0</v>
          </cell>
          <cell r="CV2152">
            <v>0</v>
          </cell>
          <cell r="CW2152">
            <v>0</v>
          </cell>
          <cell r="CX2152" t="str">
            <v/>
          </cell>
          <cell r="CY2152" t="str">
            <v>https://ipmatika.kz/products/8-poe-ports/wi-tek-wi-ps210-v2/</v>
          </cell>
          <cell r="CZ2152" t="str">
            <v>EOL</v>
          </cell>
        </row>
        <row r="2153">
          <cell r="CJ2153" t="str">
            <v>WI-PS210 v4</v>
          </cell>
          <cell r="CK2153">
            <v>30510</v>
          </cell>
          <cell r="CL2153">
            <v>24411.474999999995</v>
          </cell>
          <cell r="CM2153">
            <v>-19.988610291707658</v>
          </cell>
          <cell r="CN2153">
            <v>4</v>
          </cell>
          <cell r="CO2153">
            <v>0</v>
          </cell>
          <cell r="CP2153">
            <v>0</v>
          </cell>
          <cell r="CQ2153">
            <v>2</v>
          </cell>
          <cell r="CR2153">
            <v>0</v>
          </cell>
          <cell r="CS2153">
            <v>0</v>
          </cell>
          <cell r="CT2153">
            <v>0</v>
          </cell>
          <cell r="CU2153">
            <v>0</v>
          </cell>
          <cell r="CV2153">
            <v>0</v>
          </cell>
          <cell r="CW2153">
            <v>0</v>
          </cell>
          <cell r="CX2153" t="str">
            <v>http://ipmatika.ru/upload/iblock/f0a/194o6mninnazjmgzevd4zwosemfvlcd2/WI-PS210v4_01.jpg</v>
          </cell>
          <cell r="CY2153" t="str">
            <v>https://ipmatika.kz/products/8-poe-ports/wi-tek-wi-ps210-v4/</v>
          </cell>
          <cell r="CZ2153" t="str">
            <v>EOL</v>
          </cell>
        </row>
        <row r="2154">
          <cell r="CJ2154" t="str">
            <v>WI-PS210G v4</v>
          </cell>
          <cell r="CK2154">
            <v>35820</v>
          </cell>
          <cell r="CL2154">
            <v>28654.174999999996</v>
          </cell>
          <cell r="CM2154">
            <v>-20.005094919039649</v>
          </cell>
          <cell r="CN2154">
            <v>2</v>
          </cell>
          <cell r="CO2154">
            <v>0</v>
          </cell>
          <cell r="CP2154">
            <v>0</v>
          </cell>
          <cell r="CQ2154">
            <v>0</v>
          </cell>
          <cell r="CR2154">
            <v>0</v>
          </cell>
          <cell r="CS2154">
            <v>0</v>
          </cell>
          <cell r="CT2154">
            <v>0</v>
          </cell>
          <cell r="CU2154">
            <v>0</v>
          </cell>
          <cell r="CV2154">
            <v>0</v>
          </cell>
          <cell r="CW2154">
            <v>0</v>
          </cell>
          <cell r="CX2154" t="str">
            <v/>
          </cell>
          <cell r="CY2154" t="str">
            <v>https://ipmatika.kz/products/8-poe-ports/wi-tek-wi-ps210g-v4/</v>
          </cell>
          <cell r="CZ2154" t="str">
            <v>EOL</v>
          </cell>
        </row>
        <row r="2155">
          <cell r="CJ2155" t="str">
            <v>WI-PS210H</v>
          </cell>
          <cell r="CK2155">
            <v>21640</v>
          </cell>
          <cell r="CL2155">
            <v>17312</v>
          </cell>
          <cell r="CM2155">
            <v>-20</v>
          </cell>
          <cell r="CN2155">
            <v>1</v>
          </cell>
          <cell r="CO2155">
            <v>0</v>
          </cell>
          <cell r="CP2155">
            <v>0</v>
          </cell>
          <cell r="CQ2155">
            <v>1</v>
          </cell>
          <cell r="CR2155">
            <v>0</v>
          </cell>
          <cell r="CS2155">
            <v>0</v>
          </cell>
          <cell r="CT2155">
            <v>0</v>
          </cell>
          <cell r="CU2155" t="str">
            <v>50+</v>
          </cell>
          <cell r="CV2155">
            <v>6</v>
          </cell>
          <cell r="CW2155">
            <v>0</v>
          </cell>
          <cell r="CX2155" t="str">
            <v>http://ipmatika.ru/upload/iblock/578/WI-PS210H_title.jpg</v>
          </cell>
          <cell r="CY2155" t="str">
            <v>https://ipmatika.kz/products/8-poe-ports/wi-tek-wi-ps210H/</v>
          </cell>
          <cell r="CZ2155" t="str">
            <v/>
          </cell>
        </row>
        <row r="2156">
          <cell r="CJ2156" t="str">
            <v>WI-PS308G v2</v>
          </cell>
          <cell r="CK2156">
            <v>70310</v>
          </cell>
          <cell r="CL2156">
            <v>56247.674999999988</v>
          </cell>
          <cell r="CM2156">
            <v>-20.000462238657391</v>
          </cell>
          <cell r="CN2156">
            <v>1</v>
          </cell>
          <cell r="CO2156">
            <v>0</v>
          </cell>
          <cell r="CP2156">
            <v>0</v>
          </cell>
          <cell r="CQ2156">
            <v>0</v>
          </cell>
          <cell r="CR2156">
            <v>0</v>
          </cell>
          <cell r="CS2156">
            <v>0</v>
          </cell>
          <cell r="CT2156">
            <v>0</v>
          </cell>
          <cell r="CU2156">
            <v>0</v>
          </cell>
          <cell r="CV2156">
            <v>0</v>
          </cell>
          <cell r="CW2156">
            <v>0</v>
          </cell>
          <cell r="CX2156" t="str">
            <v/>
          </cell>
          <cell r="CY2156" t="str">
            <v>https://ipmatika.kz/products/8-poe-ports/wi-tek-wi-ps308g-v2/</v>
          </cell>
          <cell r="CZ2156" t="str">
            <v>EOL</v>
          </cell>
        </row>
        <row r="2157">
          <cell r="CJ2157" t="str">
            <v>Промышленные PoE-коммутаторы</v>
          </cell>
          <cell r="CK2157">
            <v>0</v>
          </cell>
          <cell r="CL2157">
            <v>0</v>
          </cell>
          <cell r="CM2157" t="str">
            <v/>
          </cell>
          <cell r="CN2157">
            <v>0</v>
          </cell>
          <cell r="CO2157">
            <v>0</v>
          </cell>
          <cell r="CP2157">
            <v>0</v>
          </cell>
          <cell r="CQ2157">
            <v>0</v>
          </cell>
          <cell r="CR2157">
            <v>0</v>
          </cell>
          <cell r="CS2157">
            <v>0</v>
          </cell>
          <cell r="CT2157">
            <v>0</v>
          </cell>
          <cell r="CU2157">
            <v>0</v>
          </cell>
          <cell r="CV2157">
            <v>0</v>
          </cell>
          <cell r="CW2157">
            <v>0</v>
          </cell>
          <cell r="CX2157" t="str">
            <v/>
          </cell>
          <cell r="CY2157" t="str">
            <v/>
          </cell>
          <cell r="CZ2157" t="str">
            <v/>
          </cell>
        </row>
        <row r="2158">
          <cell r="CJ2158" t="str">
            <v>SP3006F</v>
          </cell>
          <cell r="CK2158">
            <v>66330</v>
          </cell>
          <cell r="CL2158">
            <v>53065.650000000009</v>
          </cell>
          <cell r="CM2158">
            <v>-19.997512437810926</v>
          </cell>
          <cell r="CN2158">
            <v>0</v>
          </cell>
          <cell r="CO2158">
            <v>0</v>
          </cell>
          <cell r="CP2158">
            <v>0</v>
          </cell>
          <cell r="CQ2158">
            <v>0</v>
          </cell>
          <cell r="CR2158">
            <v>0</v>
          </cell>
          <cell r="CS2158">
            <v>0</v>
          </cell>
          <cell r="CT2158">
            <v>0</v>
          </cell>
          <cell r="CU2158">
            <v>12</v>
          </cell>
          <cell r="CV2158">
            <v>3</v>
          </cell>
          <cell r="CW2158">
            <v>10</v>
          </cell>
          <cell r="CX2158" t="str">
            <v/>
          </cell>
          <cell r="CY2158" t="str">
            <v>https://ipmatika.kz/products/promyshlennnye-kommutatory-poe-/wi-tek-sp3006f/</v>
          </cell>
          <cell r="CZ2158" t="str">
            <v/>
          </cell>
        </row>
        <row r="2159">
          <cell r="CJ2159" t="str">
            <v>SP3006F-BT</v>
          </cell>
          <cell r="CK2159">
            <v>92860</v>
          </cell>
          <cell r="CL2159">
            <v>74287.125</v>
          </cell>
          <cell r="CM2159">
            <v>-20.000942278699114</v>
          </cell>
          <cell r="CN2159">
            <v>0</v>
          </cell>
          <cell r="CO2159">
            <v>0</v>
          </cell>
          <cell r="CP2159">
            <v>0</v>
          </cell>
          <cell r="CQ2159">
            <v>0</v>
          </cell>
          <cell r="CR2159">
            <v>0</v>
          </cell>
          <cell r="CS2159">
            <v>0</v>
          </cell>
          <cell r="CT2159">
            <v>0</v>
          </cell>
          <cell r="CU2159">
            <v>37</v>
          </cell>
          <cell r="CV2159">
            <v>0</v>
          </cell>
          <cell r="CW2159">
            <v>10</v>
          </cell>
          <cell r="CX2159" t="str">
            <v/>
          </cell>
          <cell r="CY2159" t="str">
            <v>https://ipmatika.kz/products/promyshlennnye-kommutatory-poe-/wi-tek-sp3006f-bt/</v>
          </cell>
          <cell r="CZ2159" t="str">
            <v/>
          </cell>
        </row>
        <row r="2160">
          <cell r="CJ2160" t="str">
            <v>SP3006FM-L2 v3</v>
          </cell>
          <cell r="CK2160">
            <v>139290</v>
          </cell>
          <cell r="CL2160">
            <v>111434.67499999999</v>
          </cell>
          <cell r="CM2160">
            <v>-19.99807954627039</v>
          </cell>
          <cell r="CN2160">
            <v>0</v>
          </cell>
          <cell r="CO2160">
            <v>0</v>
          </cell>
          <cell r="CP2160">
            <v>0</v>
          </cell>
          <cell r="CQ2160">
            <v>0</v>
          </cell>
          <cell r="CR2160">
            <v>0</v>
          </cell>
          <cell r="CS2160">
            <v>0</v>
          </cell>
          <cell r="CT2160">
            <v>0</v>
          </cell>
          <cell r="CU2160">
            <v>9</v>
          </cell>
          <cell r="CV2160">
            <v>0</v>
          </cell>
          <cell r="CW2160">
            <v>0</v>
          </cell>
          <cell r="CX2160" t="str">
            <v/>
          </cell>
          <cell r="CY2160" t="str">
            <v>https://ipmatika.kz/products/promyshlennnye-kommutatory-poe-/wi-tek-sp3006fm-l2-v3/</v>
          </cell>
          <cell r="CZ2160" t="str">
            <v/>
          </cell>
        </row>
        <row r="2161">
          <cell r="CJ2161" t="str">
            <v>SP3006FM-L2 v2</v>
          </cell>
          <cell r="CK2161">
            <v>139290</v>
          </cell>
          <cell r="CL2161">
            <v>111434.67499999999</v>
          </cell>
          <cell r="CM2161">
            <v>-19.99807954627039</v>
          </cell>
          <cell r="CN2161">
            <v>0</v>
          </cell>
          <cell r="CO2161">
            <v>0</v>
          </cell>
          <cell r="CP2161">
            <v>0</v>
          </cell>
          <cell r="CQ2161">
            <v>0</v>
          </cell>
          <cell r="CR2161">
            <v>0</v>
          </cell>
          <cell r="CS2161">
            <v>0</v>
          </cell>
          <cell r="CT2161">
            <v>0</v>
          </cell>
          <cell r="CU2161">
            <v>0</v>
          </cell>
          <cell r="CV2161">
            <v>0</v>
          </cell>
          <cell r="CW2161">
            <v>0</v>
          </cell>
          <cell r="CX2161" t="str">
            <v/>
          </cell>
          <cell r="CY2161" t="str">
            <v>https://ipmatika.kz/products/promyshlennnye-kommutatory-poe-/wi-tek-sp3006fm-l2-v2/</v>
          </cell>
          <cell r="CZ2161" t="str">
            <v>EOL</v>
          </cell>
        </row>
        <row r="2162">
          <cell r="CJ2162" t="str">
            <v>SP3006FM</v>
          </cell>
          <cell r="CK2162">
            <v>106130</v>
          </cell>
          <cell r="CL2162">
            <v>84901.849999999991</v>
          </cell>
          <cell r="CM2162">
            <v>-20.002025817393758</v>
          </cell>
          <cell r="CN2162">
            <v>0</v>
          </cell>
          <cell r="CO2162">
            <v>0</v>
          </cell>
          <cell r="CP2162">
            <v>0</v>
          </cell>
          <cell r="CQ2162">
            <v>0</v>
          </cell>
          <cell r="CR2162">
            <v>0</v>
          </cell>
          <cell r="CS2162">
            <v>0</v>
          </cell>
          <cell r="CT2162">
            <v>0</v>
          </cell>
          <cell r="CU2162">
            <v>30</v>
          </cell>
          <cell r="CV2162">
            <v>0</v>
          </cell>
          <cell r="CW2162">
            <v>0</v>
          </cell>
          <cell r="CX2162" t="str">
            <v/>
          </cell>
          <cell r="CY2162" t="str">
            <v>https://ipmatika.kz/products/promyshlennnye-kommutatory-poe-/wi-tek-sp3006fm/</v>
          </cell>
          <cell r="CZ2162" t="str">
            <v/>
          </cell>
        </row>
        <row r="2163">
          <cell r="CJ2163" t="str">
            <v>SP3010F</v>
          </cell>
          <cell r="CK2163">
            <v>104800</v>
          </cell>
          <cell r="CL2163">
            <v>83841.174999999988</v>
          </cell>
          <cell r="CM2163">
            <v>-19.998878816793905</v>
          </cell>
          <cell r="CN2163">
            <v>0</v>
          </cell>
          <cell r="CO2163">
            <v>0</v>
          </cell>
          <cell r="CP2163">
            <v>0</v>
          </cell>
          <cell r="CQ2163">
            <v>0</v>
          </cell>
          <cell r="CR2163">
            <v>0</v>
          </cell>
          <cell r="CS2163">
            <v>0</v>
          </cell>
          <cell r="CT2163">
            <v>0</v>
          </cell>
          <cell r="CU2163">
            <v>10</v>
          </cell>
          <cell r="CV2163">
            <v>10</v>
          </cell>
          <cell r="CW2163">
            <v>10</v>
          </cell>
          <cell r="CX2163" t="str">
            <v/>
          </cell>
          <cell r="CY2163" t="str">
            <v>https://ipmatika.kz/products/promyshlennnye-kommutatory-poe-/wi-tek-sp3010f/</v>
          </cell>
          <cell r="CZ2163" t="str">
            <v/>
          </cell>
        </row>
        <row r="2164">
          <cell r="CJ2164" t="str">
            <v>SP3010F-BT</v>
          </cell>
          <cell r="CK2164">
            <v>132660</v>
          </cell>
          <cell r="CL2164">
            <v>106131.30000000002</v>
          </cell>
          <cell r="CM2164">
            <v>-19.997512437810926</v>
          </cell>
          <cell r="CN2164">
            <v>0</v>
          </cell>
          <cell r="CO2164">
            <v>0</v>
          </cell>
          <cell r="CP2164">
            <v>0</v>
          </cell>
          <cell r="CQ2164">
            <v>0</v>
          </cell>
          <cell r="CR2164">
            <v>0</v>
          </cell>
          <cell r="CS2164">
            <v>0</v>
          </cell>
          <cell r="CT2164">
            <v>0</v>
          </cell>
          <cell r="CU2164">
            <v>0</v>
          </cell>
          <cell r="CV2164">
            <v>6</v>
          </cell>
          <cell r="CW2164">
            <v>0</v>
          </cell>
          <cell r="CX2164" t="str">
            <v/>
          </cell>
          <cell r="CY2164" t="str">
            <v>https://ipmatika.kz/products/promyshlennnye-kommutatory-poe-/wi-tek-sp3010f-bt/</v>
          </cell>
          <cell r="CZ2164" t="str">
            <v/>
          </cell>
        </row>
        <row r="2165">
          <cell r="CJ2165" t="str">
            <v>SP3010FM-L2 v3</v>
          </cell>
          <cell r="CK2165">
            <v>185730</v>
          </cell>
          <cell r="CL2165">
            <v>148582.22500000001</v>
          </cell>
          <cell r="CM2165">
            <v>-20.000955688364826</v>
          </cell>
          <cell r="CN2165">
            <v>0</v>
          </cell>
          <cell r="CO2165">
            <v>0</v>
          </cell>
          <cell r="CP2165">
            <v>0</v>
          </cell>
          <cell r="CQ2165">
            <v>0</v>
          </cell>
          <cell r="CR2165">
            <v>0</v>
          </cell>
          <cell r="CS2165">
            <v>0</v>
          </cell>
          <cell r="CT2165">
            <v>0</v>
          </cell>
          <cell r="CU2165">
            <v>8</v>
          </cell>
          <cell r="CV2165">
            <v>1</v>
          </cell>
          <cell r="CW2165">
            <v>0</v>
          </cell>
          <cell r="CX2165" t="str">
            <v/>
          </cell>
          <cell r="CY2165" t="str">
            <v/>
          </cell>
          <cell r="CZ2165" t="str">
            <v/>
          </cell>
        </row>
        <row r="2166">
          <cell r="CJ2166" t="str">
            <v>SP3010FM</v>
          </cell>
          <cell r="CK2166">
            <v>145920</v>
          </cell>
          <cell r="CL2166">
            <v>116738.04999999999</v>
          </cell>
          <cell r="CM2166">
            <v>-19.998595120614041</v>
          </cell>
          <cell r="CN2166">
            <v>0</v>
          </cell>
          <cell r="CO2166">
            <v>0</v>
          </cell>
          <cell r="CP2166">
            <v>0</v>
          </cell>
          <cell r="CQ2166">
            <v>0</v>
          </cell>
          <cell r="CR2166">
            <v>0</v>
          </cell>
          <cell r="CS2166">
            <v>0</v>
          </cell>
          <cell r="CT2166">
            <v>0</v>
          </cell>
          <cell r="CU2166">
            <v>9</v>
          </cell>
          <cell r="CV2166">
            <v>16</v>
          </cell>
          <cell r="CW2166">
            <v>0</v>
          </cell>
          <cell r="CX2166" t="str">
            <v/>
          </cell>
          <cell r="CY2166" t="str">
            <v>https://ipmatika.kz/products/promyshlennnye-kommutatory-poe-/wi-tek-sp3010fm/</v>
          </cell>
          <cell r="CZ2166" t="str">
            <v/>
          </cell>
        </row>
        <row r="2167">
          <cell r="CJ2167" t="str">
            <v>SP3012FM-L2 v3</v>
          </cell>
          <cell r="CK2167">
            <v>212250</v>
          </cell>
          <cell r="CL2167">
            <v>169803.69999999998</v>
          </cell>
          <cell r="CM2167">
            <v>-19.998256772673727</v>
          </cell>
          <cell r="CN2167">
            <v>0</v>
          </cell>
          <cell r="CO2167">
            <v>0</v>
          </cell>
          <cell r="CP2167">
            <v>0</v>
          </cell>
          <cell r="CQ2167">
            <v>0</v>
          </cell>
          <cell r="CR2167">
            <v>0</v>
          </cell>
          <cell r="CS2167">
            <v>0</v>
          </cell>
          <cell r="CT2167">
            <v>0</v>
          </cell>
          <cell r="CU2167">
            <v>0</v>
          </cell>
          <cell r="CV2167">
            <v>0</v>
          </cell>
          <cell r="CW2167">
            <v>36</v>
          </cell>
          <cell r="CX2167" t="str">
            <v/>
          </cell>
          <cell r="CY2167" t="str">
            <v>https://ipmatika.kz/products/promyshlennnye-kommutatory-poe-/wi-tek-sp3012fm-l2-v3/</v>
          </cell>
          <cell r="CZ2167" t="str">
            <v/>
          </cell>
        </row>
        <row r="2168">
          <cell r="CJ2168" t="str">
            <v>SP3012FM-L2 v2</v>
          </cell>
          <cell r="CK2168">
            <v>212250</v>
          </cell>
          <cell r="CL2168">
            <v>169803.69999999998</v>
          </cell>
          <cell r="CM2168">
            <v>-19.998256772673727</v>
          </cell>
          <cell r="CN2168">
            <v>0</v>
          </cell>
          <cell r="CO2168">
            <v>0</v>
          </cell>
          <cell r="CP2168">
            <v>0</v>
          </cell>
          <cell r="CQ2168">
            <v>0</v>
          </cell>
          <cell r="CR2168">
            <v>0</v>
          </cell>
          <cell r="CS2168">
            <v>0</v>
          </cell>
          <cell r="CT2168">
            <v>0</v>
          </cell>
          <cell r="CU2168">
            <v>0</v>
          </cell>
          <cell r="CV2168">
            <v>0</v>
          </cell>
          <cell r="CW2168">
            <v>0</v>
          </cell>
          <cell r="CX2168" t="str">
            <v/>
          </cell>
          <cell r="CY2168" t="str">
            <v>https://ipmatika.kz/products/promyshlennnye-kommutatory-poe-/wi-tek-sp3012fm-l2-v2/</v>
          </cell>
          <cell r="CZ2168" t="str">
            <v>EOL</v>
          </cell>
        </row>
        <row r="2169">
          <cell r="CJ2169" t="str">
            <v>SP3018F</v>
          </cell>
          <cell r="CK2169">
            <v>252050</v>
          </cell>
          <cell r="CL2169">
            <v>201639.89999999997</v>
          </cell>
          <cell r="CM2169">
            <v>-20.000039674667732</v>
          </cell>
          <cell r="CN2169">
            <v>0</v>
          </cell>
          <cell r="CO2169">
            <v>0</v>
          </cell>
          <cell r="CP2169">
            <v>0</v>
          </cell>
          <cell r="CQ2169">
            <v>0</v>
          </cell>
          <cell r="CR2169">
            <v>0</v>
          </cell>
          <cell r="CS2169">
            <v>0</v>
          </cell>
          <cell r="CT2169">
            <v>0</v>
          </cell>
          <cell r="CU2169">
            <v>2</v>
          </cell>
          <cell r="CV2169">
            <v>8</v>
          </cell>
          <cell r="CW2169">
            <v>0</v>
          </cell>
          <cell r="CX2169" t="str">
            <v/>
          </cell>
          <cell r="CY2169" t="str">
            <v>https://ipmatika.kz/products/promyshlennnye-kommutatory-poe-/wi-tek-sp3018f/</v>
          </cell>
          <cell r="CZ2169" t="str">
            <v/>
          </cell>
        </row>
        <row r="2170">
          <cell r="CJ2170" t="str">
            <v>SP3018FM-L2</v>
          </cell>
          <cell r="CK2170">
            <v>358190</v>
          </cell>
          <cell r="CL2170">
            <v>286549.72499999998</v>
          </cell>
          <cell r="CM2170">
            <v>-20.000635137776058</v>
          </cell>
          <cell r="CN2170">
            <v>0</v>
          </cell>
          <cell r="CO2170">
            <v>0</v>
          </cell>
          <cell r="CP2170">
            <v>0</v>
          </cell>
          <cell r="CQ2170">
            <v>0</v>
          </cell>
          <cell r="CR2170">
            <v>0</v>
          </cell>
          <cell r="CS2170">
            <v>0</v>
          </cell>
          <cell r="CT2170">
            <v>0</v>
          </cell>
          <cell r="CU2170">
            <v>0</v>
          </cell>
          <cell r="CV2170">
            <v>3</v>
          </cell>
          <cell r="CW2170">
            <v>5</v>
          </cell>
          <cell r="CX2170" t="str">
            <v/>
          </cell>
          <cell r="CY2170" t="str">
            <v>https://ipmatika.kz/products/promyshlennnye-kommutatory-poe-/wi-tek-sp3018fm-l2/</v>
          </cell>
          <cell r="CZ2170" t="str">
            <v/>
          </cell>
        </row>
        <row r="2171">
          <cell r="CJ2171" t="str">
            <v>SP5012FM-L2</v>
          </cell>
          <cell r="CK2171">
            <v>265320</v>
          </cell>
          <cell r="CL2171">
            <v>212254.62499999997</v>
          </cell>
          <cell r="CM2171">
            <v>-20.000518242122737</v>
          </cell>
          <cell r="CN2171">
            <v>0</v>
          </cell>
          <cell r="CO2171">
            <v>0</v>
          </cell>
          <cell r="CP2171">
            <v>0</v>
          </cell>
          <cell r="CQ2171">
            <v>0</v>
          </cell>
          <cell r="CR2171">
            <v>0</v>
          </cell>
          <cell r="CS2171">
            <v>0</v>
          </cell>
          <cell r="CT2171">
            <v>0</v>
          </cell>
          <cell r="CU2171">
            <v>4</v>
          </cell>
          <cell r="CV2171">
            <v>0</v>
          </cell>
          <cell r="CW2171">
            <v>0</v>
          </cell>
          <cell r="CX2171" t="str">
            <v/>
          </cell>
          <cell r="CY2171" t="str">
            <v>https://ipmatika.kz/products/promyshlennnye-kommutatory-poe-/wi-tek-sp5012fm-l2/</v>
          </cell>
          <cell r="CZ2171" t="str">
            <v>EOL</v>
          </cell>
        </row>
        <row r="2172">
          <cell r="CJ2172" t="str">
            <v>WI-PCES310GF-F</v>
          </cell>
          <cell r="CK2172">
            <v>172460</v>
          </cell>
          <cell r="CL2172">
            <v>137967.49999999997</v>
          </cell>
          <cell r="CM2172">
            <v>-20.000289922300851</v>
          </cell>
          <cell r="CN2172">
            <v>0</v>
          </cell>
          <cell r="CO2172">
            <v>0</v>
          </cell>
          <cell r="CP2172">
            <v>0</v>
          </cell>
          <cell r="CQ2172">
            <v>0</v>
          </cell>
          <cell r="CR2172">
            <v>0</v>
          </cell>
          <cell r="CS2172">
            <v>0</v>
          </cell>
          <cell r="CT2172">
            <v>0</v>
          </cell>
          <cell r="CU2172">
            <v>16</v>
          </cell>
          <cell r="CV2172">
            <v>0</v>
          </cell>
          <cell r="CW2172">
            <v>0</v>
          </cell>
          <cell r="CX2172" t="str">
            <v>http://ipmatika.ru/upload/iblock/00b/7e7eurzvjumpb3am4awopeh60l00mqiz/WI-PCES310GF-F_01.jpg</v>
          </cell>
          <cell r="CY2172" t="str">
            <v>https://ipmatika.kz/products/promyshlennnye-kommutatory-poe-/wi-tek-wi-pces310gf-f/</v>
          </cell>
          <cell r="CZ2172" t="str">
            <v/>
          </cell>
        </row>
        <row r="2173">
          <cell r="CJ2173" t="str">
            <v>WI-PCMS306GF-I</v>
          </cell>
          <cell r="CK2173">
            <v>139290</v>
          </cell>
          <cell r="CL2173">
            <v>111434.67499999999</v>
          </cell>
          <cell r="CM2173">
            <v>-19.99807954627039</v>
          </cell>
          <cell r="CN2173">
            <v>0</v>
          </cell>
          <cell r="CO2173">
            <v>0</v>
          </cell>
          <cell r="CP2173">
            <v>0</v>
          </cell>
          <cell r="CQ2173">
            <v>0</v>
          </cell>
          <cell r="CR2173">
            <v>0</v>
          </cell>
          <cell r="CS2173">
            <v>0</v>
          </cell>
          <cell r="CT2173">
            <v>0</v>
          </cell>
          <cell r="CU2173" t="str">
            <v>50+</v>
          </cell>
          <cell r="CV2173">
            <v>0</v>
          </cell>
          <cell r="CW2173">
            <v>0</v>
          </cell>
          <cell r="CX2173" t="str">
            <v>http://ipmatika.ru/upload/iblock/a05/ziqcw37kuoz07yi77a6kumravn89ad56/pcms306gf-i_02.jpg</v>
          </cell>
          <cell r="CY2173" t="str">
            <v>https://ipmatika.kz/products/promyshlennnye-kommutatory-poe-/wi-tek-wi-pcms306gf-i/</v>
          </cell>
          <cell r="CZ2173" t="str">
            <v/>
          </cell>
        </row>
        <row r="2174">
          <cell r="CJ2174" t="str">
            <v>WI-PCMS310GF-Alien-I</v>
          </cell>
          <cell r="CK2174">
            <v>225520</v>
          </cell>
          <cell r="CL2174">
            <v>180418.42499999999</v>
          </cell>
          <cell r="CM2174">
            <v>-19.998924707343036</v>
          </cell>
          <cell r="CN2174">
            <v>0</v>
          </cell>
          <cell r="CO2174">
            <v>0</v>
          </cell>
          <cell r="CP2174">
            <v>0</v>
          </cell>
          <cell r="CQ2174">
            <v>0</v>
          </cell>
          <cell r="CR2174">
            <v>0</v>
          </cell>
          <cell r="CS2174">
            <v>0</v>
          </cell>
          <cell r="CT2174">
            <v>0</v>
          </cell>
          <cell r="CU2174">
            <v>1</v>
          </cell>
          <cell r="CV2174">
            <v>0</v>
          </cell>
          <cell r="CW2174">
            <v>0</v>
          </cell>
          <cell r="CX2174" t="str">
            <v/>
          </cell>
          <cell r="CY2174" t="str">
            <v>https://ipmatika.kz/products/promyshlennnye-kommutatory-poe-/wi-tek-wi-pms310gf-alien-i_v2/</v>
          </cell>
          <cell r="CZ2174" t="str">
            <v>Под заказ</v>
          </cell>
        </row>
        <row r="2175">
          <cell r="CJ2175" t="str">
            <v>WI-PCMS310GF-I v2</v>
          </cell>
          <cell r="CK2175">
            <v>185730</v>
          </cell>
          <cell r="CL2175">
            <v>148582.22500000001</v>
          </cell>
          <cell r="CM2175">
            <v>-20.000955688364826</v>
          </cell>
          <cell r="CN2175">
            <v>0</v>
          </cell>
          <cell r="CO2175">
            <v>0</v>
          </cell>
          <cell r="CP2175">
            <v>0</v>
          </cell>
          <cell r="CQ2175">
            <v>0</v>
          </cell>
          <cell r="CR2175">
            <v>0</v>
          </cell>
          <cell r="CS2175">
            <v>0</v>
          </cell>
          <cell r="CT2175">
            <v>0</v>
          </cell>
          <cell r="CU2175">
            <v>25</v>
          </cell>
          <cell r="CV2175">
            <v>6</v>
          </cell>
          <cell r="CW2175">
            <v>0</v>
          </cell>
          <cell r="CX2175" t="str">
            <v>http://ipmatika.ru/upload/iblock/e66/4kvhfx621tucbjph3833wvpn4lvk60li/WI-PCMS310GF-I_v2.png</v>
          </cell>
          <cell r="CY2175" t="str">
            <v>https://ipmatika.kz/products/promyshlennnye-kommutatory-poe-/wi-tek-wi-pcms310gf-i%20v2/</v>
          </cell>
          <cell r="CZ2175" t="str">
            <v/>
          </cell>
        </row>
        <row r="2176">
          <cell r="CJ2176" t="str">
            <v>WI-PCMS310GF-I</v>
          </cell>
          <cell r="CK2176">
            <v>185730</v>
          </cell>
          <cell r="CL2176">
            <v>148582.22500000001</v>
          </cell>
          <cell r="CM2176">
            <v>-20.000955688364826</v>
          </cell>
          <cell r="CN2176">
            <v>0</v>
          </cell>
          <cell r="CO2176">
            <v>0</v>
          </cell>
          <cell r="CP2176">
            <v>0</v>
          </cell>
          <cell r="CQ2176">
            <v>0</v>
          </cell>
          <cell r="CR2176">
            <v>0</v>
          </cell>
          <cell r="CS2176">
            <v>0</v>
          </cell>
          <cell r="CT2176">
            <v>0</v>
          </cell>
          <cell r="CU2176">
            <v>0</v>
          </cell>
          <cell r="CV2176">
            <v>0</v>
          </cell>
          <cell r="CW2176">
            <v>0</v>
          </cell>
          <cell r="CX2176" t="str">
            <v>http://ipmatika.ru/upload/iblock/a49/qdnd77dtm4b9colktxa92zy65boyt60c/WI-PCMS310GF-I_01.jpg</v>
          </cell>
          <cell r="CY2176" t="str">
            <v>https://ipmatika.kz/products/promyshlennnye-kommutatory-poe-/wi-tek-wi-pcms310gf-i/</v>
          </cell>
          <cell r="CZ2176" t="str">
            <v>Под заказ</v>
          </cell>
        </row>
        <row r="2177">
          <cell r="CJ2177" t="str">
            <v>WI-PCMS312GF-BT-I</v>
          </cell>
          <cell r="CK2177">
            <v>225520</v>
          </cell>
          <cell r="CL2177">
            <v>180418.42499999999</v>
          </cell>
          <cell r="CM2177">
            <v>-19.998924707343036</v>
          </cell>
          <cell r="CN2177">
            <v>0</v>
          </cell>
          <cell r="CO2177">
            <v>0</v>
          </cell>
          <cell r="CP2177">
            <v>0</v>
          </cell>
          <cell r="CQ2177">
            <v>0</v>
          </cell>
          <cell r="CR2177">
            <v>0</v>
          </cell>
          <cell r="CS2177">
            <v>0</v>
          </cell>
          <cell r="CT2177">
            <v>0</v>
          </cell>
          <cell r="CU2177">
            <v>9</v>
          </cell>
          <cell r="CV2177">
            <v>5</v>
          </cell>
          <cell r="CW2177">
            <v>0</v>
          </cell>
          <cell r="CX2177" t="str">
            <v>http://ipmatika.ru/upload/iblock/c8c/wngkej57potykscg30ec8uhok5fnd6rq/WI-PCMS312GF-BT-I_01%20.jpg</v>
          </cell>
          <cell r="CY2177" t="str">
            <v>https://ipmatika.kz/products/promyshlennnye-kommutatory-poe-/wi-tek-wi-pcms312gf-bt-i/</v>
          </cell>
          <cell r="CZ2177" t="str">
            <v>Под заказ</v>
          </cell>
        </row>
        <row r="2178">
          <cell r="CJ2178" t="str">
            <v>WI-PCMS312GF-BT-I v2</v>
          </cell>
          <cell r="CK2178">
            <v>225520</v>
          </cell>
          <cell r="CL2178">
            <v>180418.42499999999</v>
          </cell>
          <cell r="CM2178">
            <v>-19.998924707343036</v>
          </cell>
          <cell r="CN2178">
            <v>0</v>
          </cell>
          <cell r="CO2178">
            <v>0</v>
          </cell>
          <cell r="CP2178">
            <v>0</v>
          </cell>
          <cell r="CQ2178">
            <v>0</v>
          </cell>
          <cell r="CR2178">
            <v>0</v>
          </cell>
          <cell r="CS2178">
            <v>0</v>
          </cell>
          <cell r="CT2178">
            <v>0</v>
          </cell>
          <cell r="CU2178">
            <v>0</v>
          </cell>
          <cell r="CV2178">
            <v>1</v>
          </cell>
          <cell r="CW2178">
            <v>0</v>
          </cell>
          <cell r="CX2178" t="str">
            <v>http://ipmatika.ru/upload/iblock/58c/dd51edoz17vxw33kq1we29ozugn8em5m/WI-PCMS312GF-BT-I%28V2%291.png</v>
          </cell>
          <cell r="CY2178" t="str">
            <v>https://ipmatika.kz/products/promyshlennnye-kommutatory-poe-/wi-tek-wi-pcms312gf-bt-i-v2/</v>
          </cell>
          <cell r="CZ2178" t="str">
            <v>Под заказ</v>
          </cell>
        </row>
        <row r="2179">
          <cell r="CJ2179" t="str">
            <v>WI-PMS305GF-I</v>
          </cell>
          <cell r="CK2179">
            <v>155210</v>
          </cell>
          <cell r="CL2179">
            <v>124170.74999999997</v>
          </cell>
          <cell r="CM2179">
            <v>-19.998228206945456</v>
          </cell>
          <cell r="CN2179">
            <v>0</v>
          </cell>
          <cell r="CO2179">
            <v>0</v>
          </cell>
          <cell r="CP2179">
            <v>0</v>
          </cell>
          <cell r="CQ2179">
            <v>0</v>
          </cell>
          <cell r="CR2179">
            <v>0</v>
          </cell>
          <cell r="CS2179">
            <v>0</v>
          </cell>
          <cell r="CT2179">
            <v>0</v>
          </cell>
          <cell r="CU2179">
            <v>2</v>
          </cell>
          <cell r="CV2179">
            <v>0</v>
          </cell>
          <cell r="CW2179">
            <v>0</v>
          </cell>
          <cell r="CX2179" t="str">
            <v>http://ipmatika.ru/upload/iblock/4ca/WI-PMS305GF-I_V0_title.png</v>
          </cell>
          <cell r="CY2179" t="str">
            <v>https://ipmatika.kz/products/promyshlennnye-kommutatory-poe-/wi-tek-wi-pms305gf-i/</v>
          </cell>
          <cell r="CZ2179" t="str">
            <v>EOL</v>
          </cell>
        </row>
        <row r="2180">
          <cell r="CJ2180" t="str">
            <v>WI-PMS306GF-I</v>
          </cell>
          <cell r="CK2180">
            <v>153890</v>
          </cell>
          <cell r="CL2180">
            <v>123110.075</v>
          </cell>
          <cell r="CM2180">
            <v>-20.001250893495353</v>
          </cell>
          <cell r="CN2180">
            <v>1</v>
          </cell>
          <cell r="CO2180">
            <v>0</v>
          </cell>
          <cell r="CP2180">
            <v>0</v>
          </cell>
          <cell r="CQ2180">
            <v>0</v>
          </cell>
          <cell r="CR2180">
            <v>0</v>
          </cell>
          <cell r="CS2180">
            <v>0</v>
          </cell>
          <cell r="CT2180">
            <v>0</v>
          </cell>
          <cell r="CU2180" t="str">
            <v>50+</v>
          </cell>
          <cell r="CV2180" t="str">
            <v>50+</v>
          </cell>
          <cell r="CW2180">
            <v>0</v>
          </cell>
          <cell r="CX2180" t="str">
            <v>http://ipmatika.ru/upload/iblock/617/WI-PMS306GF-I-1_title.png</v>
          </cell>
          <cell r="CY2180" t="str">
            <v>https://ipmatika.kz/products/promyshlennnye-kommutatory-poe-/wi-tek-wi-pms306gf-i/</v>
          </cell>
          <cell r="CZ2180" t="str">
            <v>EOL</v>
          </cell>
        </row>
        <row r="2181">
          <cell r="CJ2181" t="str">
            <v>WI-PMS310GF-Alien-I v2</v>
          </cell>
          <cell r="CK2181">
            <v>225520</v>
          </cell>
          <cell r="CL2181">
            <v>180418.42499999999</v>
          </cell>
          <cell r="CM2181">
            <v>-19.998924707343036</v>
          </cell>
          <cell r="CN2181">
            <v>0</v>
          </cell>
          <cell r="CO2181">
            <v>0</v>
          </cell>
          <cell r="CP2181">
            <v>0</v>
          </cell>
          <cell r="CQ2181">
            <v>0</v>
          </cell>
          <cell r="CR2181">
            <v>0</v>
          </cell>
          <cell r="CS2181">
            <v>0</v>
          </cell>
          <cell r="CT2181">
            <v>0</v>
          </cell>
          <cell r="CU2181">
            <v>37</v>
          </cell>
          <cell r="CV2181">
            <v>3</v>
          </cell>
          <cell r="CW2181">
            <v>0</v>
          </cell>
          <cell r="CX2181" t="str">
            <v/>
          </cell>
          <cell r="CY2181" t="str">
            <v>https://ipmatika.kz/products/promyshlennnye-kommutatory-poe-/wi-tek-wi-pms310gf-alien-i_v2/</v>
          </cell>
          <cell r="CZ2181" t="str">
            <v>EOL</v>
          </cell>
        </row>
        <row r="2182">
          <cell r="CJ2182" t="str">
            <v>WI-PMS312GF-I v2</v>
          </cell>
          <cell r="CK2182">
            <v>209600</v>
          </cell>
          <cell r="CL2182">
            <v>167682.34999999998</v>
          </cell>
          <cell r="CM2182">
            <v>-19.998878816793905</v>
          </cell>
          <cell r="CN2182">
            <v>1</v>
          </cell>
          <cell r="CO2182">
            <v>0</v>
          </cell>
          <cell r="CP2182">
            <v>0</v>
          </cell>
          <cell r="CQ2182">
            <v>0</v>
          </cell>
          <cell r="CR2182">
            <v>0</v>
          </cell>
          <cell r="CS2182">
            <v>0</v>
          </cell>
          <cell r="CT2182">
            <v>0</v>
          </cell>
          <cell r="CU2182">
            <v>0</v>
          </cell>
          <cell r="CV2182">
            <v>0</v>
          </cell>
          <cell r="CW2182">
            <v>0</v>
          </cell>
          <cell r="CX2182" t="str">
            <v/>
          </cell>
          <cell r="CY2182" t="str">
            <v>https://ipmatika.kz/products/promyshlennnye-kommutatory-poe-/wi-tek-wi-pms312gf-i-v2/</v>
          </cell>
          <cell r="CZ2182" t="str">
            <v>EOL</v>
          </cell>
        </row>
        <row r="2183">
          <cell r="CJ2183" t="str">
            <v>WI-PS206-I v2</v>
          </cell>
          <cell r="CK2183">
            <v>45770</v>
          </cell>
          <cell r="CL2183">
            <v>36613.224999999999</v>
          </cell>
          <cell r="CM2183">
            <v>-20.006062923312214</v>
          </cell>
          <cell r="CN2183">
            <v>0</v>
          </cell>
          <cell r="CO2183">
            <v>0</v>
          </cell>
          <cell r="CP2183">
            <v>0</v>
          </cell>
          <cell r="CQ2183">
            <v>0</v>
          </cell>
          <cell r="CR2183">
            <v>0</v>
          </cell>
          <cell r="CS2183">
            <v>0</v>
          </cell>
          <cell r="CT2183">
            <v>0</v>
          </cell>
          <cell r="CU2183">
            <v>2</v>
          </cell>
          <cell r="CV2183">
            <v>1</v>
          </cell>
          <cell r="CW2183">
            <v>0</v>
          </cell>
          <cell r="CX2183" t="str">
            <v/>
          </cell>
          <cell r="CY2183" t="str">
            <v>https://ipmatika.kz/products/promyshlennnye-kommutatory-poe-/wi-tek-wi-PS206-i-v2/</v>
          </cell>
          <cell r="CZ2183" t="str">
            <v>EOL</v>
          </cell>
        </row>
        <row r="2184">
          <cell r="CJ2184" t="str">
            <v>WI-PS206GF-I v2</v>
          </cell>
          <cell r="CK2184">
            <v>50410</v>
          </cell>
          <cell r="CL2184">
            <v>40329.574999999997</v>
          </cell>
          <cell r="CM2184">
            <v>-19.996875619916693</v>
          </cell>
          <cell r="CN2184">
            <v>0</v>
          </cell>
          <cell r="CO2184">
            <v>0</v>
          </cell>
          <cell r="CP2184">
            <v>0</v>
          </cell>
          <cell r="CQ2184">
            <v>0</v>
          </cell>
          <cell r="CR2184">
            <v>0</v>
          </cell>
          <cell r="CS2184">
            <v>0</v>
          </cell>
          <cell r="CT2184">
            <v>0</v>
          </cell>
          <cell r="CU2184">
            <v>2</v>
          </cell>
          <cell r="CV2184">
            <v>0</v>
          </cell>
          <cell r="CW2184">
            <v>0</v>
          </cell>
          <cell r="CX2184" t="str">
            <v/>
          </cell>
          <cell r="CY2184" t="str">
            <v>https://ipmatika.kz/products/promyshlennnye-kommutatory-poe-/wi-tek-wi-ps206gf-i-v2/</v>
          </cell>
          <cell r="CZ2184" t="str">
            <v/>
          </cell>
        </row>
        <row r="2185">
          <cell r="CJ2185" t="str">
            <v>WI-PS206GF-I</v>
          </cell>
          <cell r="CK2185">
            <v>57500</v>
          </cell>
          <cell r="CL2185">
            <v>46000</v>
          </cell>
          <cell r="CM2185">
            <v>-20</v>
          </cell>
          <cell r="CN2185">
            <v>0</v>
          </cell>
          <cell r="CO2185">
            <v>0</v>
          </cell>
          <cell r="CP2185">
            <v>0</v>
          </cell>
          <cell r="CQ2185">
            <v>1</v>
          </cell>
          <cell r="CR2185">
            <v>0</v>
          </cell>
          <cell r="CS2185">
            <v>0</v>
          </cell>
          <cell r="CT2185">
            <v>0</v>
          </cell>
          <cell r="CU2185">
            <v>0</v>
          </cell>
          <cell r="CV2185">
            <v>0</v>
          </cell>
          <cell r="CW2185">
            <v>0</v>
          </cell>
          <cell r="CX2185" t="str">
            <v>http://ipmatika.ru/upload/iblock/6a0/PS206GF-I_title.jpg</v>
          </cell>
          <cell r="CY2185" t="str">
            <v>https://ipmatika.kz/products/promyshlennnye-kommutatory-poe-/wi-tek-wi-PS206gf-i/</v>
          </cell>
          <cell r="CZ2185" t="str">
            <v>EOL</v>
          </cell>
        </row>
        <row r="2186">
          <cell r="CJ2186" t="str">
            <v>WI-PS212GF-I v2</v>
          </cell>
          <cell r="CK2186">
            <v>68980</v>
          </cell>
          <cell r="CL2186">
            <v>55187</v>
          </cell>
          <cell r="CM2186">
            <v>-19.995650913308211</v>
          </cell>
          <cell r="CN2186">
            <v>0</v>
          </cell>
          <cell r="CO2186">
            <v>0</v>
          </cell>
          <cell r="CP2186">
            <v>0</v>
          </cell>
          <cell r="CQ2186">
            <v>0</v>
          </cell>
          <cell r="CR2186">
            <v>0</v>
          </cell>
          <cell r="CS2186">
            <v>0</v>
          </cell>
          <cell r="CT2186">
            <v>0</v>
          </cell>
          <cell r="CU2186">
            <v>18</v>
          </cell>
          <cell r="CV2186">
            <v>0</v>
          </cell>
          <cell r="CW2186">
            <v>30</v>
          </cell>
          <cell r="CX2186" t="str">
            <v/>
          </cell>
          <cell r="CY2186" t="str">
            <v>https://ipmatika.kz/products/promyshlennnye-kommutatory-poe-/wi-tek-wi-PS212gf-i_v2/</v>
          </cell>
          <cell r="CZ2186" t="str">
            <v/>
          </cell>
        </row>
        <row r="2187">
          <cell r="CJ2187" t="str">
            <v>WI-PS305G-I-DC</v>
          </cell>
          <cell r="CK2187">
            <v>66330</v>
          </cell>
          <cell r="CL2187">
            <v>53065.650000000009</v>
          </cell>
          <cell r="CM2187">
            <v>-19.997512437810926</v>
          </cell>
          <cell r="CN2187">
            <v>0</v>
          </cell>
          <cell r="CO2187">
            <v>0</v>
          </cell>
          <cell r="CP2187">
            <v>0</v>
          </cell>
          <cell r="CQ2187">
            <v>0</v>
          </cell>
          <cell r="CR2187">
            <v>0</v>
          </cell>
          <cell r="CS2187">
            <v>0</v>
          </cell>
          <cell r="CT2187">
            <v>0</v>
          </cell>
          <cell r="CU2187">
            <v>6</v>
          </cell>
          <cell r="CV2187">
            <v>0</v>
          </cell>
          <cell r="CW2187">
            <v>0</v>
          </cell>
          <cell r="CX2187" t="str">
            <v>http://ipmatika.ru/upload/iblock/7a9/ewiii1j92swd60siohsltjndiply2dka/WI-PS305G-I-DC_03.jpg</v>
          </cell>
          <cell r="CY2187" t="str">
            <v>https://ipmatika.kz/products/promyshlennnye-kommutatory-poe-/wi-tek-wi-PS305g-i-dc/</v>
          </cell>
          <cell r="CZ2187" t="str">
            <v>Под заказ</v>
          </cell>
        </row>
        <row r="2188">
          <cell r="CJ2188" t="str">
            <v>WI-PS310GF-I v2</v>
          </cell>
          <cell r="CK2188">
            <v>163170</v>
          </cell>
          <cell r="CL2188">
            <v>130534.79999999999</v>
          </cell>
          <cell r="CM2188">
            <v>-20.000735429306872</v>
          </cell>
          <cell r="CN2188">
            <v>0</v>
          </cell>
          <cell r="CO2188">
            <v>0</v>
          </cell>
          <cell r="CP2188">
            <v>0</v>
          </cell>
          <cell r="CQ2188">
            <v>0</v>
          </cell>
          <cell r="CR2188">
            <v>0</v>
          </cell>
          <cell r="CS2188">
            <v>0</v>
          </cell>
          <cell r="CT2188">
            <v>0</v>
          </cell>
          <cell r="CU2188">
            <v>0</v>
          </cell>
          <cell r="CV2188">
            <v>0</v>
          </cell>
          <cell r="CW2188">
            <v>0</v>
          </cell>
          <cell r="CX2188" t="str">
            <v/>
          </cell>
          <cell r="CY2188" t="str">
            <v>https://ipmatika.kz/products/promyshlennnye-kommutatory-poe-/wi-tek-wi-ps310gf-i-v2/</v>
          </cell>
          <cell r="CZ2188" t="str">
            <v>EOL</v>
          </cell>
        </row>
        <row r="2189">
          <cell r="CJ2189" t="str">
            <v>Уличные PoE-коммутаторы</v>
          </cell>
          <cell r="CK2189">
            <v>0</v>
          </cell>
          <cell r="CL2189">
            <v>0</v>
          </cell>
          <cell r="CM2189" t="str">
            <v/>
          </cell>
          <cell r="CN2189">
            <v>0</v>
          </cell>
          <cell r="CO2189">
            <v>0</v>
          </cell>
          <cell r="CP2189">
            <v>0</v>
          </cell>
          <cell r="CQ2189">
            <v>0</v>
          </cell>
          <cell r="CR2189">
            <v>0</v>
          </cell>
          <cell r="CS2189">
            <v>0</v>
          </cell>
          <cell r="CT2189">
            <v>0</v>
          </cell>
          <cell r="CU2189">
            <v>0</v>
          </cell>
          <cell r="CV2189">
            <v>0</v>
          </cell>
          <cell r="CW2189">
            <v>0</v>
          </cell>
          <cell r="CX2189" t="str">
            <v/>
          </cell>
          <cell r="CY2189" t="str">
            <v/>
          </cell>
          <cell r="CZ2189" t="str">
            <v/>
          </cell>
        </row>
        <row r="2190">
          <cell r="CJ2190" t="str">
            <v>WI-PCES206-O</v>
          </cell>
          <cell r="CK2190">
            <v>34490</v>
          </cell>
          <cell r="CL2190">
            <v>27593.5</v>
          </cell>
          <cell r="CM2190">
            <v>-19.995650913308211</v>
          </cell>
          <cell r="CN2190">
            <v>0</v>
          </cell>
          <cell r="CO2190">
            <v>0</v>
          </cell>
          <cell r="CP2190">
            <v>0</v>
          </cell>
          <cell r="CQ2190">
            <v>0</v>
          </cell>
          <cell r="CR2190">
            <v>0</v>
          </cell>
          <cell r="CS2190">
            <v>0</v>
          </cell>
          <cell r="CT2190">
            <v>18</v>
          </cell>
          <cell r="CU2190">
            <v>40</v>
          </cell>
          <cell r="CV2190">
            <v>0</v>
          </cell>
          <cell r="CW2190">
            <v>0</v>
          </cell>
          <cell r="CX2190" t="str">
            <v>http://ipmatika.ru/upload/iblock/517/sqdqxvt7bj77sjmw6davhn1m1dpqwhzo/Wi-PCES206-O.jpg</v>
          </cell>
          <cell r="CY2190" t="str">
            <v>https://ipmatika.kz/products/ulichnye-4-8-poe/wi-tek-wi-pces206-o/</v>
          </cell>
          <cell r="CZ2190" t="str">
            <v/>
          </cell>
        </row>
        <row r="2191">
          <cell r="CJ2191" t="str">
            <v>WI-PCES210G-O</v>
          </cell>
          <cell r="CK2191">
            <v>45110</v>
          </cell>
          <cell r="CL2191">
            <v>36086.874999999993</v>
          </cell>
          <cell r="CM2191">
            <v>-20.00249390379075</v>
          </cell>
          <cell r="CN2191">
            <v>0</v>
          </cell>
          <cell r="CO2191">
            <v>0</v>
          </cell>
          <cell r="CP2191">
            <v>0</v>
          </cell>
          <cell r="CQ2191">
            <v>0</v>
          </cell>
          <cell r="CR2191">
            <v>0</v>
          </cell>
          <cell r="CS2191">
            <v>0</v>
          </cell>
          <cell r="CT2191">
            <v>30</v>
          </cell>
          <cell r="CU2191">
            <v>10</v>
          </cell>
          <cell r="CV2191">
            <v>0</v>
          </cell>
          <cell r="CW2191">
            <v>0</v>
          </cell>
          <cell r="CX2191" t="str">
            <v>http://ipmatika.ru/upload/iblock/9b4/jkwokzkqtgiosu5swce3tywnb903ifij/Wi-PCES210G-O_01.jpg</v>
          </cell>
          <cell r="CY2191" t="str">
            <v>https://ipmatika.kz/products/ulichnye-4-8-poe/wi-tek-wi-pces210g-o/</v>
          </cell>
          <cell r="CZ2191" t="str">
            <v/>
          </cell>
        </row>
        <row r="2192">
          <cell r="CJ2192" t="str">
            <v>WI-PCES306G-O</v>
          </cell>
          <cell r="CK2192">
            <v>46430</v>
          </cell>
          <cell r="CL2192">
            <v>37147.549999999996</v>
          </cell>
          <cell r="CM2192">
            <v>-19.992354081412884</v>
          </cell>
          <cell r="CN2192">
            <v>0</v>
          </cell>
          <cell r="CO2192">
            <v>0</v>
          </cell>
          <cell r="CP2192">
            <v>0</v>
          </cell>
          <cell r="CQ2192">
            <v>0</v>
          </cell>
          <cell r="CR2192">
            <v>0</v>
          </cell>
          <cell r="CS2192">
            <v>0</v>
          </cell>
          <cell r="CT2192">
            <v>0</v>
          </cell>
          <cell r="CU2192">
            <v>21</v>
          </cell>
          <cell r="CV2192">
            <v>0</v>
          </cell>
          <cell r="CW2192">
            <v>0</v>
          </cell>
          <cell r="CX2192" t="str">
            <v>http://ipmatika.ru/upload/iblock/96e/o7hybd7xkkpsaqa7afbxzn85myrr5knx/Wi-PCES306G-O%20%281%29.jpg</v>
          </cell>
          <cell r="CY2192" t="str">
            <v>https://ipmatika.kz/products/ulichnye-4-8-poe/wi-tek-wi-pces306g-o/</v>
          </cell>
          <cell r="CZ2192" t="str">
            <v/>
          </cell>
        </row>
        <row r="2193">
          <cell r="CJ2193" t="str">
            <v>WI-PCES309GF-O</v>
          </cell>
          <cell r="CK2193">
            <v>79600</v>
          </cell>
          <cell r="CL2193">
            <v>63680.374999999993</v>
          </cell>
          <cell r="CM2193">
            <v>-19.999528894472377</v>
          </cell>
          <cell r="CN2193">
            <v>0</v>
          </cell>
          <cell r="CO2193">
            <v>0</v>
          </cell>
          <cell r="CP2193">
            <v>0</v>
          </cell>
          <cell r="CQ2193">
            <v>0</v>
          </cell>
          <cell r="CR2193">
            <v>0</v>
          </cell>
          <cell r="CS2193">
            <v>0</v>
          </cell>
          <cell r="CT2193">
            <v>0</v>
          </cell>
          <cell r="CU2193">
            <v>0</v>
          </cell>
          <cell r="CV2193">
            <v>1</v>
          </cell>
          <cell r="CW2193">
            <v>9</v>
          </cell>
          <cell r="CX2193" t="str">
            <v>http://ipmatika.ru/upload/iblock/a8d/ahld7jrx9nntz8vpw0rs2zbab1bejz2o/d2024102814400615.png</v>
          </cell>
          <cell r="CY2193" t="str">
            <v>https://ipmatika.kz/products/ulichnye-4-8-poe/wi-tek-wi-pces309gf-o/</v>
          </cell>
          <cell r="CZ2193" t="str">
            <v/>
          </cell>
        </row>
        <row r="2194">
          <cell r="CJ2194" t="str">
            <v>WI-PCMS310GF-O</v>
          </cell>
          <cell r="CK2194">
            <v>106130</v>
          </cell>
          <cell r="CL2194">
            <v>84901.849999999991</v>
          </cell>
          <cell r="CM2194">
            <v>-20.002025817393758</v>
          </cell>
          <cell r="CN2194">
            <v>0</v>
          </cell>
          <cell r="CO2194">
            <v>0</v>
          </cell>
          <cell r="CP2194">
            <v>0</v>
          </cell>
          <cell r="CQ2194">
            <v>0</v>
          </cell>
          <cell r="CR2194">
            <v>0</v>
          </cell>
          <cell r="CS2194">
            <v>0</v>
          </cell>
          <cell r="CT2194">
            <v>0</v>
          </cell>
          <cell r="CU2194">
            <v>0</v>
          </cell>
          <cell r="CV2194">
            <v>0</v>
          </cell>
          <cell r="CW2194">
            <v>0</v>
          </cell>
          <cell r="CX2194" t="str">
            <v>http://ipmatika.ru/upload/iblock/e33/8hrzfu67oiixcr9s3wkc4u8mcxvk6elf/WI-PCMS310GF-O_01.jpg</v>
          </cell>
          <cell r="CY2194" t="str">
            <v>https://ipmatika.kz/products/ulichnye-4-8-poe/wi-tek-wi-pcms310gf-o/</v>
          </cell>
          <cell r="CZ2194" t="str">
            <v/>
          </cell>
        </row>
        <row r="2195">
          <cell r="CJ2195" t="str">
            <v>WI-PCMS310GF-O V2</v>
          </cell>
          <cell r="CK2195">
            <v>106130</v>
          </cell>
          <cell r="CL2195">
            <v>84901.849999999991</v>
          </cell>
          <cell r="CM2195">
            <v>-20.002025817393758</v>
          </cell>
          <cell r="CN2195">
            <v>0</v>
          </cell>
          <cell r="CO2195">
            <v>0</v>
          </cell>
          <cell r="CP2195">
            <v>0</v>
          </cell>
          <cell r="CQ2195">
            <v>0</v>
          </cell>
          <cell r="CR2195">
            <v>0</v>
          </cell>
          <cell r="CS2195">
            <v>0</v>
          </cell>
          <cell r="CT2195">
            <v>2</v>
          </cell>
          <cell r="CU2195">
            <v>6</v>
          </cell>
          <cell r="CV2195">
            <v>0</v>
          </cell>
          <cell r="CW2195">
            <v>6</v>
          </cell>
          <cell r="CX2195" t="str">
            <v>http://ipmatika.ru/upload/iblock/f00/ilgn1rcsgnf0ulcoagrkslc0sd0wk7jb/d2024110716452791.jpg</v>
          </cell>
          <cell r="CY2195" t="str">
            <v>https://ipmatika.kz/products/ulichnye-4-8-poe/wi-tek-wi-pcms310gf-o-v2/</v>
          </cell>
          <cell r="CZ2195" t="str">
            <v/>
          </cell>
        </row>
        <row r="2196">
          <cell r="CJ2196" t="str">
            <v>WI-PS205-O</v>
          </cell>
          <cell r="CK2196">
            <v>34490</v>
          </cell>
          <cell r="CL2196">
            <v>27593.5</v>
          </cell>
          <cell r="CM2196">
            <v>-19.995650913308211</v>
          </cell>
          <cell r="CN2196">
            <v>0</v>
          </cell>
          <cell r="CO2196">
            <v>0</v>
          </cell>
          <cell r="CP2196">
            <v>0</v>
          </cell>
          <cell r="CQ2196">
            <v>0</v>
          </cell>
          <cell r="CR2196">
            <v>0</v>
          </cell>
          <cell r="CS2196">
            <v>0</v>
          </cell>
          <cell r="CT2196">
            <v>0</v>
          </cell>
          <cell r="CU2196">
            <v>40</v>
          </cell>
          <cell r="CV2196">
            <v>0</v>
          </cell>
          <cell r="CW2196">
            <v>0</v>
          </cell>
          <cell r="CX2196" t="str">
            <v>http://ipmatika.ru/upload/iblock/f9d/1ypipqga53z7om2944bnxcs729ez7wko/WI-PS205-O_01.jpg</v>
          </cell>
          <cell r="CY2196" t="str">
            <v>https://ipmatika.kz/products/ulichnye-4-8-poe/wi-tek-wi-ps205-o/</v>
          </cell>
          <cell r="CZ2196" t="str">
            <v>EOL</v>
          </cell>
        </row>
        <row r="2197">
          <cell r="CJ2197" t="str">
            <v>WI-PS209-O</v>
          </cell>
          <cell r="CK2197">
            <v>45110</v>
          </cell>
          <cell r="CL2197">
            <v>36086.874999999993</v>
          </cell>
          <cell r="CM2197">
            <v>-20.00249390379075</v>
          </cell>
          <cell r="CN2197">
            <v>0</v>
          </cell>
          <cell r="CO2197">
            <v>0</v>
          </cell>
          <cell r="CP2197">
            <v>0</v>
          </cell>
          <cell r="CQ2197">
            <v>0</v>
          </cell>
          <cell r="CR2197">
            <v>0</v>
          </cell>
          <cell r="CS2197">
            <v>0</v>
          </cell>
          <cell r="CT2197">
            <v>0</v>
          </cell>
          <cell r="CU2197">
            <v>43</v>
          </cell>
          <cell r="CV2197">
            <v>0</v>
          </cell>
          <cell r="CW2197">
            <v>0</v>
          </cell>
          <cell r="CX2197" t="str">
            <v>http://ipmatika.ru/upload/iblock/0b5/8f018opc3zrxvw0fzpz6vii4bxxqkwg2/WI-PS209-O_01.jpg</v>
          </cell>
          <cell r="CY2197" t="str">
            <v>https://ipmatika.kz/products/ulichnye-4-8-poe/wi-tek-wi-ps209-o/</v>
          </cell>
          <cell r="CZ2197" t="str">
            <v>EOL</v>
          </cell>
        </row>
        <row r="2198">
          <cell r="CJ2198" t="str">
            <v>WI-PS306GF-O</v>
          </cell>
          <cell r="CK2198">
            <v>46430</v>
          </cell>
          <cell r="CL2198">
            <v>37147.549999999996</v>
          </cell>
          <cell r="CM2198">
            <v>-19.992354081412884</v>
          </cell>
          <cell r="CN2198">
            <v>0</v>
          </cell>
          <cell r="CO2198">
            <v>0</v>
          </cell>
          <cell r="CP2198">
            <v>0</v>
          </cell>
          <cell r="CQ2198">
            <v>0</v>
          </cell>
          <cell r="CR2198">
            <v>0</v>
          </cell>
          <cell r="CS2198">
            <v>0</v>
          </cell>
          <cell r="CT2198">
            <v>0</v>
          </cell>
          <cell r="CU2198">
            <v>1</v>
          </cell>
          <cell r="CV2198">
            <v>0</v>
          </cell>
          <cell r="CW2198">
            <v>0</v>
          </cell>
          <cell r="CX2198" t="str">
            <v>http://ipmatika.ru/upload/iblock/ce5/1.png</v>
          </cell>
          <cell r="CY2198" t="str">
            <v>https://ipmatika.kz/products/ulichnye-4-8-poe/wi-tek-wi-ps306gf-o/</v>
          </cell>
          <cell r="CZ2198" t="str">
            <v>EOL</v>
          </cell>
        </row>
        <row r="2199">
          <cell r="CJ2199" t="str">
            <v>WI-PS306GF-O-DC</v>
          </cell>
          <cell r="CK2199">
            <v>53060</v>
          </cell>
          <cell r="CL2199">
            <v>42450.924999999996</v>
          </cell>
          <cell r="CM2199">
            <v>-19.994487372785528</v>
          </cell>
          <cell r="CN2199">
            <v>0</v>
          </cell>
          <cell r="CO2199">
            <v>0</v>
          </cell>
          <cell r="CP2199">
            <v>0</v>
          </cell>
          <cell r="CQ2199">
            <v>0</v>
          </cell>
          <cell r="CR2199">
            <v>0</v>
          </cell>
          <cell r="CS2199">
            <v>0</v>
          </cell>
          <cell r="CT2199">
            <v>0</v>
          </cell>
          <cell r="CU2199">
            <v>0</v>
          </cell>
          <cell r="CV2199">
            <v>0</v>
          </cell>
          <cell r="CW2199">
            <v>0</v>
          </cell>
          <cell r="CX2199" t="str">
            <v>http://ipmatika.ru/upload/iblock/e96/w9by0nzj8j32b6ry2mp9f044jjrxqukp/PS306GF-O-DC_01.jpg</v>
          </cell>
          <cell r="CY2199" t="str">
            <v>https://ipmatika.kz/products/ulichnye-4-8-poe/wi-ps306gf-o-dc/</v>
          </cell>
          <cell r="CZ2199" t="str">
            <v>EOL</v>
          </cell>
        </row>
        <row r="2200">
          <cell r="CJ2200" t="str">
            <v>WI-PS309GF-O</v>
          </cell>
          <cell r="CK2200">
            <v>92860</v>
          </cell>
          <cell r="CL2200">
            <v>74287.125</v>
          </cell>
          <cell r="CM2200">
            <v>-20.000942278699114</v>
          </cell>
          <cell r="CN2200">
            <v>0</v>
          </cell>
          <cell r="CO2200">
            <v>0</v>
          </cell>
          <cell r="CP2200">
            <v>0</v>
          </cell>
          <cell r="CQ2200">
            <v>0</v>
          </cell>
          <cell r="CR2200">
            <v>0</v>
          </cell>
          <cell r="CS2200">
            <v>0</v>
          </cell>
          <cell r="CT2200">
            <v>0</v>
          </cell>
          <cell r="CU2200">
            <v>0</v>
          </cell>
          <cell r="CV2200">
            <v>0</v>
          </cell>
          <cell r="CW2200">
            <v>0</v>
          </cell>
          <cell r="CX2200" t="str">
            <v>http://ipmatika.ru/upload/iblock/123/1.png</v>
          </cell>
          <cell r="CY2200" t="str">
            <v>https://ipmatika.kz/products/ulichnye-4-8-poe/wi-tek-wi-ps309gf-o/</v>
          </cell>
          <cell r="CZ2200" t="str">
            <v>EOL</v>
          </cell>
        </row>
        <row r="2201">
          <cell r="CJ2201" t="str">
            <v>Управляемые PoE-коммутаторы</v>
          </cell>
          <cell r="CK2201" t="str">
            <v/>
          </cell>
          <cell r="CL2201" t="str">
            <v/>
          </cell>
          <cell r="CM2201" t="str">
            <v/>
          </cell>
          <cell r="CN2201">
            <v>0</v>
          </cell>
          <cell r="CO2201">
            <v>0</v>
          </cell>
          <cell r="CP2201">
            <v>0</v>
          </cell>
          <cell r="CQ2201">
            <v>0</v>
          </cell>
          <cell r="CR2201">
            <v>0</v>
          </cell>
          <cell r="CS2201">
            <v>0</v>
          </cell>
          <cell r="CT2201">
            <v>0</v>
          </cell>
          <cell r="CU2201">
            <v>0</v>
          </cell>
          <cell r="CV2201">
            <v>0</v>
          </cell>
          <cell r="CW2201">
            <v>0</v>
          </cell>
          <cell r="CX2201" t="str">
            <v/>
          </cell>
          <cell r="CY2201" t="str">
            <v/>
          </cell>
          <cell r="CZ2201" t="str">
            <v/>
          </cell>
        </row>
        <row r="2202">
          <cell r="CJ2202" t="str">
            <v>WI-PCMS310GF</v>
          </cell>
          <cell r="CK2202">
            <v>92860</v>
          </cell>
          <cell r="CL2202">
            <v>74287.125</v>
          </cell>
          <cell r="CM2202">
            <v>-20.000942278699114</v>
          </cell>
          <cell r="CN2202">
            <v>0</v>
          </cell>
          <cell r="CO2202">
            <v>0</v>
          </cell>
          <cell r="CP2202">
            <v>0</v>
          </cell>
          <cell r="CQ2202">
            <v>0</v>
          </cell>
          <cell r="CR2202">
            <v>0</v>
          </cell>
          <cell r="CS2202">
            <v>0</v>
          </cell>
          <cell r="CT2202">
            <v>0</v>
          </cell>
          <cell r="CU2202">
            <v>0</v>
          </cell>
          <cell r="CV2202">
            <v>0</v>
          </cell>
          <cell r="CW2202">
            <v>0</v>
          </cell>
          <cell r="CX2202" t="str">
            <v>http://ipmatika.ru/upload/iblock/53e/7els5s7vleo9bx6ntfw6z6pjlsa34ydr/PCMS310GF_01.jpg</v>
          </cell>
          <cell r="CY2202" t="str">
            <v>https://ipmatika.kz/products/managed-l2/wi-tek-wi-pcms310gf/</v>
          </cell>
          <cell r="CZ2202" t="str">
            <v>EOL</v>
          </cell>
        </row>
        <row r="2203">
          <cell r="CJ2203" t="str">
            <v>WI-PCMS310GF v2</v>
          </cell>
          <cell r="CK2203">
            <v>92860</v>
          </cell>
          <cell r="CL2203">
            <v>74287.125</v>
          </cell>
          <cell r="CM2203">
            <v>-20.000942278699114</v>
          </cell>
          <cell r="CN2203">
            <v>0</v>
          </cell>
          <cell r="CO2203">
            <v>0</v>
          </cell>
          <cell r="CP2203">
            <v>0</v>
          </cell>
          <cell r="CQ2203">
            <v>0</v>
          </cell>
          <cell r="CR2203">
            <v>0</v>
          </cell>
          <cell r="CS2203">
            <v>0</v>
          </cell>
          <cell r="CT2203">
            <v>8</v>
          </cell>
          <cell r="CU2203">
            <v>7</v>
          </cell>
          <cell r="CV2203">
            <v>2</v>
          </cell>
          <cell r="CW2203">
            <v>15</v>
          </cell>
          <cell r="CX2203" t="str">
            <v/>
          </cell>
          <cell r="CY2203" t="str">
            <v>https://ipmatika.kz/products/managed-l2/wi-tek-wi-pcms310gf-v2/</v>
          </cell>
          <cell r="CZ2203" t="str">
            <v/>
          </cell>
        </row>
        <row r="2204">
          <cell r="CJ2204" t="str">
            <v>WI-PCMS328GF v2</v>
          </cell>
          <cell r="CK2204">
            <v>185730</v>
          </cell>
          <cell r="CL2204">
            <v>148582.22500000001</v>
          </cell>
          <cell r="CM2204">
            <v>-20.000955688364826</v>
          </cell>
          <cell r="CN2204">
            <v>0</v>
          </cell>
          <cell r="CO2204">
            <v>0</v>
          </cell>
          <cell r="CP2204">
            <v>0</v>
          </cell>
          <cell r="CQ2204">
            <v>0</v>
          </cell>
          <cell r="CR2204">
            <v>0</v>
          </cell>
          <cell r="CS2204">
            <v>0</v>
          </cell>
          <cell r="CT2204">
            <v>1</v>
          </cell>
          <cell r="CU2204">
            <v>11</v>
          </cell>
          <cell r="CV2204">
            <v>1</v>
          </cell>
          <cell r="CW2204">
            <v>40</v>
          </cell>
          <cell r="CX2204" t="str">
            <v/>
          </cell>
          <cell r="CY2204" t="str">
            <v>https://ipmatika.kz/products/managed-l2/wi-tek-wi-pcms328gf-v2/</v>
          </cell>
          <cell r="CZ2204" t="str">
            <v/>
          </cell>
        </row>
        <row r="2205">
          <cell r="CJ2205" t="str">
            <v>WI-PCMS5010BT-L3</v>
          </cell>
          <cell r="CK2205">
            <v>278590</v>
          </cell>
          <cell r="CL2205">
            <v>222869.34999999998</v>
          </cell>
          <cell r="CM2205">
            <v>-20.000951218636715</v>
          </cell>
          <cell r="CN2205">
            <v>0</v>
          </cell>
          <cell r="CO2205">
            <v>0</v>
          </cell>
          <cell r="CP2205">
            <v>0</v>
          </cell>
          <cell r="CQ2205">
            <v>0</v>
          </cell>
          <cell r="CR2205">
            <v>0</v>
          </cell>
          <cell r="CS2205">
            <v>0</v>
          </cell>
          <cell r="CT2205">
            <v>0</v>
          </cell>
          <cell r="CU2205">
            <v>0</v>
          </cell>
          <cell r="CV2205">
            <v>1</v>
          </cell>
          <cell r="CW2205">
            <v>0</v>
          </cell>
          <cell r="CX2205" t="str">
            <v>http://ipmatika.ru/upload/iblock/8f9/x5og8hhud3ixocbguods1cfvlncxs42a/WI-PCMS5010BT-L3_01.jpg</v>
          </cell>
          <cell r="CY2205" t="str">
            <v>https://ipmatika.kz/products/managed-l2/wi-tek-wi-pcms5010bt-l3/</v>
          </cell>
          <cell r="CZ2205" t="str">
            <v>Под заказ</v>
          </cell>
        </row>
        <row r="2206">
          <cell r="CJ2206" t="str">
            <v>WI-PCMS528F-L3 v2</v>
          </cell>
          <cell r="CK2206">
            <v>331650</v>
          </cell>
          <cell r="CL2206">
            <v>265320.27499999997</v>
          </cell>
          <cell r="CM2206">
            <v>-19.999917081260378</v>
          </cell>
          <cell r="CN2206">
            <v>0</v>
          </cell>
          <cell r="CO2206">
            <v>0</v>
          </cell>
          <cell r="CP2206">
            <v>0</v>
          </cell>
          <cell r="CQ2206">
            <v>0</v>
          </cell>
          <cell r="CR2206">
            <v>0</v>
          </cell>
          <cell r="CS2206">
            <v>0</v>
          </cell>
          <cell r="CT2206">
            <v>0</v>
          </cell>
          <cell r="CU2206">
            <v>2</v>
          </cell>
          <cell r="CV2206">
            <v>2</v>
          </cell>
          <cell r="CW2206">
            <v>0</v>
          </cell>
          <cell r="CX2206" t="str">
            <v>http://ipmatika.ru/upload/iblock/474/fxjms1twcirxdzymlq63255kaxo9uaxz/PCMS528F-L3v2_01.jpg</v>
          </cell>
          <cell r="CY2206" t="str">
            <v>https://ipmatika.kz/products/managed-l2/wi-tek-wi-pcms528f-l3-v2/</v>
          </cell>
          <cell r="CZ2206" t="str">
            <v>Под заказ</v>
          </cell>
        </row>
        <row r="2207">
          <cell r="CJ2207" t="str">
            <v>WI-PCMS528F-L3</v>
          </cell>
          <cell r="CK2207">
            <v>331650</v>
          </cell>
          <cell r="CL2207">
            <v>265320.27499999997</v>
          </cell>
          <cell r="CM2207">
            <v>-19.999917081260378</v>
          </cell>
          <cell r="CN2207">
            <v>0</v>
          </cell>
          <cell r="CO2207">
            <v>0</v>
          </cell>
          <cell r="CP2207">
            <v>0</v>
          </cell>
          <cell r="CQ2207">
            <v>0</v>
          </cell>
          <cell r="CR2207">
            <v>0</v>
          </cell>
          <cell r="CS2207">
            <v>0</v>
          </cell>
          <cell r="CT2207">
            <v>0</v>
          </cell>
          <cell r="CU2207">
            <v>6</v>
          </cell>
          <cell r="CV2207">
            <v>0</v>
          </cell>
          <cell r="CW2207">
            <v>0</v>
          </cell>
          <cell r="CX2207" t="str">
            <v>http://ipmatika.ru/upload/iblock/82e/m5rsj1w70s54v5cgl8p3ukevc461w2az/WI-PCMS528F-L3_s.jpg</v>
          </cell>
          <cell r="CY2207" t="str">
            <v>https://ipmatika.kz/products/managed-l2/wi-tek-wi-pcms528f-l3/</v>
          </cell>
          <cell r="CZ2207" t="str">
            <v>Под заказ</v>
          </cell>
        </row>
        <row r="2208">
          <cell r="CJ2208" t="str">
            <v>WI-PCMS554F-L3 v2</v>
          </cell>
          <cell r="CK2208">
            <v>464310</v>
          </cell>
          <cell r="CL2208">
            <v>371451.57499999995</v>
          </cell>
          <cell r="CM2208">
            <v>-19.999230040274838</v>
          </cell>
          <cell r="CN2208">
            <v>1</v>
          </cell>
          <cell r="CO2208">
            <v>0</v>
          </cell>
          <cell r="CP2208">
            <v>0</v>
          </cell>
          <cell r="CQ2208">
            <v>0</v>
          </cell>
          <cell r="CR2208">
            <v>0</v>
          </cell>
          <cell r="CS2208">
            <v>0</v>
          </cell>
          <cell r="CT2208">
            <v>2</v>
          </cell>
          <cell r="CU2208">
            <v>34</v>
          </cell>
          <cell r="CV2208">
            <v>1</v>
          </cell>
          <cell r="CW2208">
            <v>0</v>
          </cell>
          <cell r="CX2208" t="str">
            <v/>
          </cell>
          <cell r="CY2208" t="str">
            <v>https://ipmatika.kz/products/managed-l2/wi-tek-wi-pcms554f-l3-v2/</v>
          </cell>
          <cell r="CZ2208" t="str">
            <v>Под заказ</v>
          </cell>
        </row>
        <row r="2209">
          <cell r="CJ2209" t="str">
            <v>WI-PCMS554FP-L3</v>
          </cell>
          <cell r="CK2209">
            <v>570440</v>
          </cell>
          <cell r="CL2209">
            <v>456353.42499999999</v>
          </cell>
          <cell r="CM2209">
            <v>-19.999750192833602</v>
          </cell>
          <cell r="CN2209">
            <v>0</v>
          </cell>
          <cell r="CO2209">
            <v>0</v>
          </cell>
          <cell r="CP2209">
            <v>0</v>
          </cell>
          <cell r="CQ2209">
            <v>0</v>
          </cell>
          <cell r="CR2209">
            <v>0</v>
          </cell>
          <cell r="CS2209">
            <v>0</v>
          </cell>
          <cell r="CT2209">
            <v>0</v>
          </cell>
          <cell r="CU2209">
            <v>4</v>
          </cell>
          <cell r="CV2209">
            <v>0</v>
          </cell>
          <cell r="CW2209">
            <v>0</v>
          </cell>
          <cell r="CX2209" t="str">
            <v>http://ipmatika.ru/upload/iblock/c4e/7hk4s6l00cdogfu3sfutk4y5gqvalogh/WI-PCMS554FP-L3%20%282.png</v>
          </cell>
          <cell r="CY2209" t="str">
            <v>https://ipmatika.kz/products/managed-l2/wi-tek-wi-pcms554fp-l3/</v>
          </cell>
          <cell r="CZ2209" t="str">
            <v>Под заказ</v>
          </cell>
        </row>
        <row r="2210">
          <cell r="CJ2210" t="str">
            <v>WI-PMS310GF-Alien</v>
          </cell>
          <cell r="CK2210">
            <v>118070</v>
          </cell>
          <cell r="CL2210">
            <v>94455.9</v>
          </cell>
          <cell r="CM2210">
            <v>-20.000084695519604</v>
          </cell>
          <cell r="CN2210">
            <v>0</v>
          </cell>
          <cell r="CO2210">
            <v>0</v>
          </cell>
          <cell r="CP2210">
            <v>0</v>
          </cell>
          <cell r="CQ2210">
            <v>0</v>
          </cell>
          <cell r="CR2210">
            <v>0</v>
          </cell>
          <cell r="CS2210">
            <v>0</v>
          </cell>
          <cell r="CT2210">
            <v>0</v>
          </cell>
          <cell r="CU2210">
            <v>4</v>
          </cell>
          <cell r="CV2210">
            <v>10</v>
          </cell>
          <cell r="CW2210">
            <v>0</v>
          </cell>
          <cell r="CX2210" t="str">
            <v>http://ipmatika.ru/upload/iblock/d93/PMS310GF-Alien_title.jpg</v>
          </cell>
          <cell r="CY2210" t="str">
            <v>https://ipmatika.kz/products/managed-l2/wi-tek-wi-pms310gf-alien/</v>
          </cell>
          <cell r="CZ2210" t="str">
            <v/>
          </cell>
        </row>
        <row r="2211">
          <cell r="CJ2211" t="str">
            <v>Коммутаторы без PoE</v>
          </cell>
          <cell r="CK2211">
            <v>0</v>
          </cell>
          <cell r="CL2211">
            <v>0</v>
          </cell>
          <cell r="CM2211" t="str">
            <v/>
          </cell>
          <cell r="CN2211">
            <v>0</v>
          </cell>
          <cell r="CO2211">
            <v>0</v>
          </cell>
          <cell r="CP2211">
            <v>0</v>
          </cell>
          <cell r="CQ2211">
            <v>0</v>
          </cell>
          <cell r="CR2211">
            <v>0</v>
          </cell>
          <cell r="CS2211">
            <v>0</v>
          </cell>
          <cell r="CT2211">
            <v>0</v>
          </cell>
          <cell r="CU2211">
            <v>0</v>
          </cell>
          <cell r="CV2211">
            <v>0</v>
          </cell>
          <cell r="CW2211">
            <v>0</v>
          </cell>
          <cell r="CX2211" t="str">
            <v/>
          </cell>
          <cell r="CY2211" t="str">
            <v/>
          </cell>
          <cell r="CZ2211" t="str">
            <v/>
          </cell>
        </row>
        <row r="2212">
          <cell r="CJ2212" t="str">
            <v>S5028FM-16S8C4X-L3</v>
          </cell>
          <cell r="CK2212">
            <v>849030</v>
          </cell>
          <cell r="CL2212">
            <v>679222.77499999991</v>
          </cell>
          <cell r="CM2212">
            <v>-20.000144282298635</v>
          </cell>
          <cell r="CN2212">
            <v>0</v>
          </cell>
          <cell r="CO2212">
            <v>0</v>
          </cell>
          <cell r="CP2212">
            <v>0</v>
          </cell>
          <cell r="CQ2212">
            <v>0</v>
          </cell>
          <cell r="CR2212">
            <v>0</v>
          </cell>
          <cell r="CS2212">
            <v>0</v>
          </cell>
          <cell r="CT2212">
            <v>0</v>
          </cell>
          <cell r="CU2212">
            <v>0</v>
          </cell>
          <cell r="CV2212">
            <v>0</v>
          </cell>
          <cell r="CW2212">
            <v>0</v>
          </cell>
          <cell r="CX2212" t="str">
            <v>http://ipmatika.ru/upload/iblock/ec2/3djyuagq4o8xftl9yxwwxyk2qi5sfdfv/S5028FM_16S8C4X_L3.png</v>
          </cell>
          <cell r="CY2212" t="str">
            <v>https://ipmatika.kz/products/kommutatory/wi-tek-s5028fm-16s8c4x-l3/</v>
          </cell>
          <cell r="CZ2212" t="str">
            <v>Под заказ</v>
          </cell>
        </row>
        <row r="2213">
          <cell r="CJ2213" t="str">
            <v>S5028FM-16T8C4X-L3</v>
          </cell>
          <cell r="CK2213">
            <v>795960</v>
          </cell>
          <cell r="CL2213">
            <v>636771.85</v>
          </cell>
          <cell r="CM2213">
            <v>-19.999516307352124</v>
          </cell>
          <cell r="CN2213">
            <v>0</v>
          </cell>
          <cell r="CO2213">
            <v>0</v>
          </cell>
          <cell r="CP2213">
            <v>0</v>
          </cell>
          <cell r="CQ2213">
            <v>0</v>
          </cell>
          <cell r="CR2213">
            <v>0</v>
          </cell>
          <cell r="CS2213">
            <v>0</v>
          </cell>
          <cell r="CT2213">
            <v>0</v>
          </cell>
          <cell r="CU2213">
            <v>0</v>
          </cell>
          <cell r="CV2213">
            <v>0</v>
          </cell>
          <cell r="CW2213">
            <v>0</v>
          </cell>
          <cell r="CX2213" t="str">
            <v>http://ipmatika.ru/upload/iblock/fed/gbzi0ot1c1z7zyv8ch22y8x6winh8gzc/S5028FM_16T8C4X_L3.png</v>
          </cell>
          <cell r="CY2213" t="str">
            <v>https://ipmatika.kz/products/managed-l2/wi-tek-s5028fm-16t8c4x-l3/</v>
          </cell>
          <cell r="CZ2213" t="str">
            <v>Под заказ</v>
          </cell>
        </row>
        <row r="2214">
          <cell r="CJ2214" t="str">
            <v>WI-CFS6012-L3</v>
          </cell>
          <cell r="CK2214">
            <v>265320</v>
          </cell>
          <cell r="CL2214">
            <v>212254.62499999997</v>
          </cell>
          <cell r="CM2214">
            <v>-20.000518242122737</v>
          </cell>
          <cell r="CN2214">
            <v>0</v>
          </cell>
          <cell r="CO2214">
            <v>0</v>
          </cell>
          <cell r="CP2214">
            <v>0</v>
          </cell>
          <cell r="CQ2214">
            <v>0</v>
          </cell>
          <cell r="CR2214">
            <v>0</v>
          </cell>
          <cell r="CS2214">
            <v>0</v>
          </cell>
          <cell r="CT2214">
            <v>0</v>
          </cell>
          <cell r="CU2214">
            <v>6</v>
          </cell>
          <cell r="CV2214">
            <v>0</v>
          </cell>
          <cell r="CW2214">
            <v>0</v>
          </cell>
          <cell r="CX2214" t="str">
            <v>http://ipmatika.ru/upload/iblock/6ab/gh7nfizfdx2whe2bgyuloqrxzpd31ua4/WI-CFS6012-L3_01.jpg</v>
          </cell>
          <cell r="CY2214" t="str">
            <v>https://ipmatika.kz/products/kommutatory/wi-tek-wi-cfs6012-l3/</v>
          </cell>
          <cell r="CZ2214" t="str">
            <v>Под заказ</v>
          </cell>
        </row>
        <row r="2215">
          <cell r="CJ2215" t="str">
            <v>WI-CGS5026 v2</v>
          </cell>
          <cell r="CK2215">
            <v>198990</v>
          </cell>
          <cell r="CL2215">
            <v>159188.97499999998</v>
          </cell>
          <cell r="CM2215">
            <v>-20.001520176893322</v>
          </cell>
          <cell r="CN2215">
            <v>0</v>
          </cell>
          <cell r="CO2215">
            <v>0</v>
          </cell>
          <cell r="CP2215">
            <v>0</v>
          </cell>
          <cell r="CQ2215">
            <v>0</v>
          </cell>
          <cell r="CR2215">
            <v>0</v>
          </cell>
          <cell r="CS2215">
            <v>0</v>
          </cell>
          <cell r="CT2215">
            <v>1</v>
          </cell>
          <cell r="CU2215">
            <v>8</v>
          </cell>
          <cell r="CV2215">
            <v>0</v>
          </cell>
          <cell r="CW2215">
            <v>0</v>
          </cell>
          <cell r="CX2215" t="str">
            <v>http://ipmatika.ru/upload/iblock/428/hcdy5g9o0ksdikwjyuhto47gfwkie8uj/WI-CGS5026_v2.png</v>
          </cell>
          <cell r="CY2215" t="str">
            <v>https://ipmatika.kz/products/kommutatory/wi-tek-wi-cgs5026/</v>
          </cell>
          <cell r="CZ2215" t="str">
            <v>Под заказ</v>
          </cell>
        </row>
        <row r="2216">
          <cell r="CJ2216" t="str">
            <v>WI-CGS5328-L3</v>
          </cell>
          <cell r="CK2216">
            <v>331650</v>
          </cell>
          <cell r="CL2216">
            <v>265320.27499999997</v>
          </cell>
          <cell r="CM2216">
            <v>-19.999917081260378</v>
          </cell>
          <cell r="CN2216">
            <v>0</v>
          </cell>
          <cell r="CO2216">
            <v>0</v>
          </cell>
          <cell r="CP2216">
            <v>0</v>
          </cell>
          <cell r="CQ2216">
            <v>0</v>
          </cell>
          <cell r="CR2216">
            <v>0</v>
          </cell>
          <cell r="CS2216">
            <v>0</v>
          </cell>
          <cell r="CT2216">
            <v>0</v>
          </cell>
          <cell r="CU2216">
            <v>1</v>
          </cell>
          <cell r="CV2216">
            <v>0</v>
          </cell>
          <cell r="CW2216">
            <v>0</v>
          </cell>
          <cell r="CX2216" t="str">
            <v>http://ipmatika.ru/upload/iblock/17b/hzfcfdwletctiqb5abbudsn1y6fw9r8a/WI-CGS5328-L3_s.jpg</v>
          </cell>
          <cell r="CY2216" t="str">
            <v>https://ipmatika.kz/products/kommutatory/wi-tek-wi-cgs5328-l3/</v>
          </cell>
          <cell r="CZ2216" t="str">
            <v>EOL</v>
          </cell>
        </row>
        <row r="2217">
          <cell r="CJ2217" t="str">
            <v>WI-CGS5328-L3 v2</v>
          </cell>
          <cell r="CK2217">
            <v>331650</v>
          </cell>
          <cell r="CL2217">
            <v>265320.27499999997</v>
          </cell>
          <cell r="CM2217">
            <v>-19.999917081260378</v>
          </cell>
          <cell r="CN2217">
            <v>0</v>
          </cell>
          <cell r="CO2217">
            <v>0</v>
          </cell>
          <cell r="CP2217">
            <v>0</v>
          </cell>
          <cell r="CQ2217">
            <v>0</v>
          </cell>
          <cell r="CR2217">
            <v>0</v>
          </cell>
          <cell r="CS2217">
            <v>0</v>
          </cell>
          <cell r="CT2217">
            <v>0</v>
          </cell>
          <cell r="CU2217">
            <v>4</v>
          </cell>
          <cell r="CV2217">
            <v>1</v>
          </cell>
          <cell r="CW2217">
            <v>0</v>
          </cell>
          <cell r="CX2217" t="str">
            <v>http://ipmatika.ru/upload/iblock/3dd/77iahn03q6busuyhvq2y4sykyugp0gry/WI-CGS5328-L3%20v2_1.png</v>
          </cell>
          <cell r="CY2217" t="str">
            <v>https://ipmatika.kz/products/kommutatory/wi-tek-wi-cgs5328-l3-v2/</v>
          </cell>
          <cell r="CZ2217" t="str">
            <v>Под заказ</v>
          </cell>
        </row>
        <row r="2218">
          <cell r="CJ2218" t="str">
            <v>WI-CMS310GF</v>
          </cell>
          <cell r="CK2218">
            <v>72960</v>
          </cell>
          <cell r="CL2218">
            <v>58369.024999999994</v>
          </cell>
          <cell r="CM2218">
            <v>-19.998595120614041</v>
          </cell>
          <cell r="CN2218">
            <v>0</v>
          </cell>
          <cell r="CO2218">
            <v>0</v>
          </cell>
          <cell r="CP2218">
            <v>0</v>
          </cell>
          <cell r="CQ2218">
            <v>0</v>
          </cell>
          <cell r="CR2218">
            <v>0</v>
          </cell>
          <cell r="CS2218">
            <v>0</v>
          </cell>
          <cell r="CT2218">
            <v>0</v>
          </cell>
          <cell r="CU2218">
            <v>0</v>
          </cell>
          <cell r="CV2218">
            <v>0</v>
          </cell>
          <cell r="CW2218">
            <v>10</v>
          </cell>
          <cell r="CX2218" t="str">
            <v>http://ipmatika.ru/upload/iblock/b95/fmfr4lol9mvl16m6lzj9te20rh7lauud/WI-CMS310GF_01.jpg</v>
          </cell>
          <cell r="CY2218" t="str">
            <v>https://ipmatika.kz/products/kommutatory/wi-tek-wi-cms310gf/</v>
          </cell>
          <cell r="CZ2218" t="str">
            <v/>
          </cell>
        </row>
        <row r="2219">
          <cell r="CJ2219" t="str">
            <v>WI-CMS318GF</v>
          </cell>
          <cell r="CK2219">
            <v>118070</v>
          </cell>
          <cell r="CL2219">
            <v>94455.9</v>
          </cell>
          <cell r="CM2219">
            <v>-20.000084695519604</v>
          </cell>
          <cell r="CN2219">
            <v>0</v>
          </cell>
          <cell r="CO2219">
            <v>0</v>
          </cell>
          <cell r="CP2219">
            <v>0</v>
          </cell>
          <cell r="CQ2219">
            <v>0</v>
          </cell>
          <cell r="CR2219">
            <v>0</v>
          </cell>
          <cell r="CS2219">
            <v>0</v>
          </cell>
          <cell r="CT2219">
            <v>0</v>
          </cell>
          <cell r="CU2219">
            <v>17</v>
          </cell>
          <cell r="CV2219">
            <v>0</v>
          </cell>
          <cell r="CW2219">
            <v>0</v>
          </cell>
          <cell r="CX2219" t="str">
            <v>http://ipmatika.ru/upload/iblock/32d/p9kfnw0v4wq3idbv1p0r74qle6or7m0f/WI-CMS318GF_01.jpg</v>
          </cell>
          <cell r="CY2219" t="str">
            <v>https://ipmatika.kz/products/kommutatory/wi-tek-wi-cms318gf/</v>
          </cell>
          <cell r="CZ2219" t="str">
            <v/>
          </cell>
        </row>
        <row r="2220">
          <cell r="CJ2220" t="str">
            <v>WI-CMS328GF</v>
          </cell>
          <cell r="CK2220">
            <v>132660</v>
          </cell>
          <cell r="CL2220">
            <v>106131.30000000002</v>
          </cell>
          <cell r="CM2220">
            <v>-19.997512437810926</v>
          </cell>
          <cell r="CN2220">
            <v>0</v>
          </cell>
          <cell r="CO2220">
            <v>0</v>
          </cell>
          <cell r="CP2220">
            <v>0</v>
          </cell>
          <cell r="CQ2220">
            <v>0</v>
          </cell>
          <cell r="CR2220">
            <v>0</v>
          </cell>
          <cell r="CS2220">
            <v>0</v>
          </cell>
          <cell r="CT2220">
            <v>0</v>
          </cell>
          <cell r="CU2220">
            <v>4</v>
          </cell>
          <cell r="CV2220">
            <v>6</v>
          </cell>
          <cell r="CW2220">
            <v>0</v>
          </cell>
          <cell r="CX2220" t="str">
            <v>http://ipmatika.ru/upload/iblock/6ab/ei30h5tovv4u7psko01ijlh9nkcqnwhv/WI-CMS328GF_01.jpg</v>
          </cell>
          <cell r="CY2220" t="str">
            <v>https://ipmatika.kz/products/kommutatory/wi-tek-wi-cms328gf/</v>
          </cell>
          <cell r="CZ2220" t="str">
            <v/>
          </cell>
        </row>
        <row r="2221">
          <cell r="CJ2221" t="str">
            <v>WI-CMS528F-L3</v>
          </cell>
          <cell r="CK2221">
            <v>132660</v>
          </cell>
          <cell r="CL2221">
            <v>106131.30000000002</v>
          </cell>
          <cell r="CM2221">
            <v>-19.997512437810926</v>
          </cell>
          <cell r="CN2221">
            <v>0</v>
          </cell>
          <cell r="CO2221">
            <v>0</v>
          </cell>
          <cell r="CP2221">
            <v>0</v>
          </cell>
          <cell r="CQ2221">
            <v>0</v>
          </cell>
          <cell r="CR2221">
            <v>0</v>
          </cell>
          <cell r="CS2221">
            <v>0</v>
          </cell>
          <cell r="CT2221">
            <v>0</v>
          </cell>
          <cell r="CU2221">
            <v>0</v>
          </cell>
          <cell r="CV2221">
            <v>3</v>
          </cell>
          <cell r="CW2221">
            <v>0</v>
          </cell>
          <cell r="CX2221" t="str">
            <v/>
          </cell>
          <cell r="CY2221" t="str">
            <v>https://ipmatika.kz/products/kommutatory/wi-tek-wi-cms528f-l3/</v>
          </cell>
          <cell r="CZ2221" t="str">
            <v/>
          </cell>
        </row>
        <row r="2222">
          <cell r="CJ2222" t="str">
            <v>WI-CMS554F-L3</v>
          </cell>
          <cell r="CK2222">
            <v>358190</v>
          </cell>
          <cell r="CL2222">
            <v>286549.72499999998</v>
          </cell>
          <cell r="CM2222">
            <v>-20.000635137776058</v>
          </cell>
          <cell r="CN2222">
            <v>0</v>
          </cell>
          <cell r="CO2222">
            <v>0</v>
          </cell>
          <cell r="CP2222">
            <v>0</v>
          </cell>
          <cell r="CQ2222">
            <v>0</v>
          </cell>
          <cell r="CR2222">
            <v>0</v>
          </cell>
          <cell r="CS2222">
            <v>0</v>
          </cell>
          <cell r="CT2222">
            <v>0</v>
          </cell>
          <cell r="CU2222">
            <v>2</v>
          </cell>
          <cell r="CV2222">
            <v>1</v>
          </cell>
          <cell r="CW2222">
            <v>0</v>
          </cell>
          <cell r="CX2222" t="str">
            <v/>
          </cell>
          <cell r="CY2222" t="str">
            <v>https://ipmatika.kz/products/kommutatory/wi-tek-wi-cms554f-l3/</v>
          </cell>
          <cell r="CZ2222" t="str">
            <v/>
          </cell>
        </row>
        <row r="2223">
          <cell r="CJ2223" t="str">
            <v>WI-MS318GF</v>
          </cell>
          <cell r="CK2223">
            <v>126020</v>
          </cell>
          <cell r="CL2223">
            <v>100819.94999999998</v>
          </cell>
          <cell r="CM2223">
            <v>-19.996865576892574</v>
          </cell>
          <cell r="CN2223">
            <v>0</v>
          </cell>
          <cell r="CO2223">
            <v>0</v>
          </cell>
          <cell r="CP2223">
            <v>0</v>
          </cell>
          <cell r="CQ2223">
            <v>0</v>
          </cell>
          <cell r="CR2223">
            <v>0</v>
          </cell>
          <cell r="CS2223">
            <v>0</v>
          </cell>
          <cell r="CT2223">
            <v>0</v>
          </cell>
          <cell r="CU2223">
            <v>1</v>
          </cell>
          <cell r="CV2223">
            <v>0</v>
          </cell>
          <cell r="CW2223">
            <v>0</v>
          </cell>
          <cell r="CX2223" t="str">
            <v>http://ipmatika.ru/upload/iblock/420/MS318GF_title.jpg</v>
          </cell>
          <cell r="CY2223" t="str">
            <v>https://ipmatika.kz/products/kommutatory/wi-tek-wi-ms318gf/</v>
          </cell>
          <cell r="CZ2223" t="str">
            <v>EOL</v>
          </cell>
        </row>
        <row r="2224">
          <cell r="CJ2224" t="str">
            <v>WI-MS326GF</v>
          </cell>
          <cell r="CK2224">
            <v>143270</v>
          </cell>
          <cell r="CL2224">
            <v>114616.69999999998</v>
          </cell>
          <cell r="CM2224">
            <v>-19.999511412019274</v>
          </cell>
          <cell r="CN2224">
            <v>0</v>
          </cell>
          <cell r="CO2224">
            <v>0</v>
          </cell>
          <cell r="CP2224">
            <v>0</v>
          </cell>
          <cell r="CQ2224">
            <v>0</v>
          </cell>
          <cell r="CR2224">
            <v>0</v>
          </cell>
          <cell r="CS2224">
            <v>0</v>
          </cell>
          <cell r="CT2224">
            <v>0</v>
          </cell>
          <cell r="CU2224">
            <v>0</v>
          </cell>
          <cell r="CV2224">
            <v>0</v>
          </cell>
          <cell r="CW2224">
            <v>0</v>
          </cell>
          <cell r="CX2224" t="str">
            <v>http://ipmatika.ru/upload/iblock/166/WI-MS326GF.jpg</v>
          </cell>
          <cell r="CY2224" t="str">
            <v>https://ipmatika.kz/products/kommutatory/wi-tek-wi-ms326gf/</v>
          </cell>
          <cell r="CZ2224" t="str">
            <v>EOL</v>
          </cell>
        </row>
        <row r="2225">
          <cell r="CJ2225" t="str">
            <v>WI-SG105</v>
          </cell>
          <cell r="CK2225" t="str">
            <v/>
          </cell>
          <cell r="CL2225" t="str">
            <v/>
          </cell>
          <cell r="CM2225" t="str">
            <v/>
          </cell>
          <cell r="CN2225">
            <v>3</v>
          </cell>
          <cell r="CO2225">
            <v>0</v>
          </cell>
          <cell r="CP2225">
            <v>0</v>
          </cell>
          <cell r="CQ2225">
            <v>0</v>
          </cell>
          <cell r="CR2225">
            <v>0</v>
          </cell>
          <cell r="CS2225">
            <v>0</v>
          </cell>
          <cell r="CT2225">
            <v>0</v>
          </cell>
          <cell r="CU2225">
            <v>1</v>
          </cell>
          <cell r="CV2225">
            <v>0</v>
          </cell>
          <cell r="CW2225">
            <v>0</v>
          </cell>
          <cell r="CX2225" t="str">
            <v>http://ipmatika.ru/upload/iblock/625/SG105_title%20%28uploaded%29.jpg</v>
          </cell>
          <cell r="CY2225" t="str">
            <v/>
          </cell>
          <cell r="CZ2225" t="str">
            <v/>
          </cell>
        </row>
        <row r="2226">
          <cell r="CJ2226" t="str">
            <v>WI-SG105 v3</v>
          </cell>
          <cell r="CK2226">
            <v>6630</v>
          </cell>
          <cell r="CL2226">
            <v>5303.375</v>
          </cell>
          <cell r="CM2226">
            <v>-20.009426847662141</v>
          </cell>
          <cell r="CN2226">
            <v>0</v>
          </cell>
          <cell r="CO2226">
            <v>0</v>
          </cell>
          <cell r="CP2226">
            <v>0</v>
          </cell>
          <cell r="CQ2226">
            <v>0</v>
          </cell>
          <cell r="CR2226">
            <v>0</v>
          </cell>
          <cell r="CS2226">
            <v>0</v>
          </cell>
          <cell r="CT2226">
            <v>0</v>
          </cell>
          <cell r="CU2226">
            <v>24</v>
          </cell>
          <cell r="CV2226">
            <v>1</v>
          </cell>
          <cell r="CW2226">
            <v>0</v>
          </cell>
          <cell r="CX2226" t="str">
            <v>http://ipmatika.ru/upload/iblock/13b/g30fk1exrv4b8n7jkoy9vsu9m40hg7na/WI-SG105_v3_.png</v>
          </cell>
          <cell r="CY2226" t="str">
            <v>https://ipmatika.kz/products/kommutatory/wi-tek-wi-sg105-v3/</v>
          </cell>
          <cell r="CZ2226" t="str">
            <v/>
          </cell>
        </row>
        <row r="2227">
          <cell r="CJ2227" t="str">
            <v>WI-SG105 v2</v>
          </cell>
          <cell r="CK2227">
            <v>6630</v>
          </cell>
          <cell r="CL2227">
            <v>5303.375</v>
          </cell>
          <cell r="CM2227">
            <v>-20.009426847662141</v>
          </cell>
          <cell r="CN2227">
            <v>0</v>
          </cell>
          <cell r="CO2227">
            <v>0</v>
          </cell>
          <cell r="CP2227">
            <v>0</v>
          </cell>
          <cell r="CQ2227">
            <v>0</v>
          </cell>
          <cell r="CR2227">
            <v>0</v>
          </cell>
          <cell r="CS2227">
            <v>0</v>
          </cell>
          <cell r="CT2227">
            <v>0</v>
          </cell>
          <cell r="CU2227" t="str">
            <v>50+</v>
          </cell>
          <cell r="CV2227">
            <v>4</v>
          </cell>
          <cell r="CW2227">
            <v>0</v>
          </cell>
          <cell r="CX2227" t="str">
            <v/>
          </cell>
          <cell r="CY2227" t="str">
            <v>https://ipmatika.kz/products/kommutatory/wi-tek-wi-sg105-v2/</v>
          </cell>
          <cell r="CZ2227" t="str">
            <v/>
          </cell>
        </row>
        <row r="2228">
          <cell r="CJ2228" t="str">
            <v>WI-SG108 v3</v>
          </cell>
          <cell r="CK2228">
            <v>10620</v>
          </cell>
          <cell r="CL2228">
            <v>8493.375</v>
          </cell>
          <cell r="CM2228">
            <v>-20.024717514124291</v>
          </cell>
          <cell r="CN2228">
            <v>0</v>
          </cell>
          <cell r="CO2228">
            <v>0</v>
          </cell>
          <cell r="CP2228">
            <v>0</v>
          </cell>
          <cell r="CQ2228">
            <v>0</v>
          </cell>
          <cell r="CR2228">
            <v>0</v>
          </cell>
          <cell r="CS2228">
            <v>0</v>
          </cell>
          <cell r="CT2228">
            <v>0</v>
          </cell>
          <cell r="CU2228">
            <v>3</v>
          </cell>
          <cell r="CV2228">
            <v>0</v>
          </cell>
          <cell r="CW2228">
            <v>0</v>
          </cell>
          <cell r="CX2228" t="str">
            <v>http://ipmatika.ru/upload/iblock/1a1/xoxenpatraklwbk2gy1bltodphranhb3/WI-SG108_V3_.png</v>
          </cell>
          <cell r="CY2228" t="str">
            <v>https://ipmatika.kz/products/kommutatory/wi-tek-wi-sg108-v3/</v>
          </cell>
          <cell r="CZ2228" t="str">
            <v/>
          </cell>
        </row>
        <row r="2229">
          <cell r="CJ2229" t="str">
            <v>WI-SG108 v2</v>
          </cell>
          <cell r="CK2229">
            <v>10620</v>
          </cell>
          <cell r="CL2229">
            <v>8493.375</v>
          </cell>
          <cell r="CM2229">
            <v>-20.024717514124291</v>
          </cell>
          <cell r="CN2229">
            <v>0</v>
          </cell>
          <cell r="CO2229">
            <v>0</v>
          </cell>
          <cell r="CP2229">
            <v>0</v>
          </cell>
          <cell r="CQ2229">
            <v>0</v>
          </cell>
          <cell r="CR2229">
            <v>0</v>
          </cell>
          <cell r="CS2229">
            <v>0</v>
          </cell>
          <cell r="CT2229">
            <v>0</v>
          </cell>
          <cell r="CU2229" t="str">
            <v>50+</v>
          </cell>
          <cell r="CV2229">
            <v>12</v>
          </cell>
          <cell r="CW2229">
            <v>0</v>
          </cell>
          <cell r="CX2229" t="str">
            <v/>
          </cell>
          <cell r="CY2229" t="str">
            <v>https://ipmatika.kz/products/kommutatory/wi-tek-wi-sg108-v2/</v>
          </cell>
          <cell r="CZ2229" t="str">
            <v/>
          </cell>
        </row>
        <row r="2230">
          <cell r="CJ2230" t="str">
            <v>Медиаконвертеры</v>
          </cell>
          <cell r="CK2230">
            <v>0</v>
          </cell>
          <cell r="CL2230">
            <v>0</v>
          </cell>
          <cell r="CM2230" t="str">
            <v/>
          </cell>
          <cell r="CN2230">
            <v>0</v>
          </cell>
          <cell r="CO2230">
            <v>0</v>
          </cell>
          <cell r="CP2230">
            <v>0</v>
          </cell>
          <cell r="CQ2230">
            <v>0</v>
          </cell>
          <cell r="CR2230">
            <v>0</v>
          </cell>
          <cell r="CS2230">
            <v>0</v>
          </cell>
          <cell r="CT2230">
            <v>0</v>
          </cell>
          <cell r="CU2230">
            <v>0</v>
          </cell>
          <cell r="CV2230">
            <v>0</v>
          </cell>
          <cell r="CW2230">
            <v>0</v>
          </cell>
          <cell r="CX2230" t="str">
            <v/>
          </cell>
          <cell r="CY2230" t="str">
            <v/>
          </cell>
          <cell r="CZ2230" t="str">
            <v/>
          </cell>
        </row>
        <row r="2231">
          <cell r="CJ2231" t="str">
            <v>WI-MC101G</v>
          </cell>
          <cell r="CK2231">
            <v>36880</v>
          </cell>
          <cell r="CL2231">
            <v>29507.499999999996</v>
          </cell>
          <cell r="CM2231">
            <v>-19.990509761388296</v>
          </cell>
          <cell r="CN2231">
            <v>0</v>
          </cell>
          <cell r="CO2231">
            <v>0</v>
          </cell>
          <cell r="CP2231">
            <v>0</v>
          </cell>
          <cell r="CQ2231">
            <v>0</v>
          </cell>
          <cell r="CR2231">
            <v>0</v>
          </cell>
          <cell r="CS2231">
            <v>0</v>
          </cell>
          <cell r="CT2231">
            <v>0</v>
          </cell>
          <cell r="CU2231">
            <v>4</v>
          </cell>
          <cell r="CV2231">
            <v>6</v>
          </cell>
          <cell r="CW2231">
            <v>10</v>
          </cell>
          <cell r="CX2231" t="str">
            <v>http://ipmatika.ru/upload/iblock/864/mdu0qg3ady5kf8bq18zd9i4nrz5xoy0q/WI-MC101G_anons.jpg</v>
          </cell>
          <cell r="CY2231" t="str">
            <v>https://ipmatika.kz/products/mediakonvertery/WI-MC101G</v>
          </cell>
          <cell r="CZ2231" t="str">
            <v/>
          </cell>
        </row>
        <row r="2232">
          <cell r="CJ2232" t="str">
            <v>WI-MC101M</v>
          </cell>
          <cell r="CK2232">
            <v>19900</v>
          </cell>
          <cell r="CL2232">
            <v>15918.099999999999</v>
          </cell>
          <cell r="CM2232">
            <v>-20.009547738693485</v>
          </cell>
          <cell r="CN2232">
            <v>0</v>
          </cell>
          <cell r="CO2232">
            <v>0</v>
          </cell>
          <cell r="CP2232">
            <v>0</v>
          </cell>
          <cell r="CQ2232">
            <v>0</v>
          </cell>
          <cell r="CR2232">
            <v>0</v>
          </cell>
          <cell r="CS2232">
            <v>0</v>
          </cell>
          <cell r="CT2232">
            <v>0</v>
          </cell>
          <cell r="CU2232">
            <v>4</v>
          </cell>
          <cell r="CV2232">
            <v>0</v>
          </cell>
          <cell r="CW2232">
            <v>10</v>
          </cell>
          <cell r="CX2232" t="str">
            <v>http://ipmatika.ru/upload/iblock/ed0/qa28x2qutq5avs9m43cqhct02f26w5w0/MC101M_01.jpg</v>
          </cell>
          <cell r="CY2232" t="str">
            <v>https://ipmatika.kz/products/mediakonvertery/WI-MC101M</v>
          </cell>
          <cell r="CZ2232" t="str">
            <v/>
          </cell>
        </row>
        <row r="2233">
          <cell r="CJ2233" t="str">
            <v>WI-MC111GP</v>
          </cell>
          <cell r="CK2233">
            <v>26540</v>
          </cell>
          <cell r="CL2233">
            <v>21229.449999999997</v>
          </cell>
          <cell r="CM2233">
            <v>-20.009608138658649</v>
          </cell>
          <cell r="CN2233">
            <v>0</v>
          </cell>
          <cell r="CO2233">
            <v>0</v>
          </cell>
          <cell r="CP2233">
            <v>0</v>
          </cell>
          <cell r="CQ2233">
            <v>0</v>
          </cell>
          <cell r="CR2233">
            <v>0</v>
          </cell>
          <cell r="CS2233">
            <v>0</v>
          </cell>
          <cell r="CT2233">
            <v>0</v>
          </cell>
          <cell r="CU2233">
            <v>0</v>
          </cell>
          <cell r="CV2233">
            <v>0</v>
          </cell>
          <cell r="CW2233">
            <v>0</v>
          </cell>
          <cell r="CX2233" t="str">
            <v>http://ipmatika.ru/upload/iblock/5b1/ozeeet8f8p2zzb3ujytr1y4ag5givaxj/MC111GP_anons.jpg</v>
          </cell>
          <cell r="CY2233" t="str">
            <v>https://ipmatika.kz/products/mediakonvertery/WI-MC111GP</v>
          </cell>
          <cell r="CZ2233" t="str">
            <v/>
          </cell>
        </row>
        <row r="2234">
          <cell r="CJ2234" t="str">
            <v>WI-MC111GP-O</v>
          </cell>
          <cell r="CK2234">
            <v>26540</v>
          </cell>
          <cell r="CL2234">
            <v>21229.449999999997</v>
          </cell>
          <cell r="CM2234">
            <v>-20.009608138658649</v>
          </cell>
          <cell r="CN2234">
            <v>0</v>
          </cell>
          <cell r="CO2234">
            <v>0</v>
          </cell>
          <cell r="CP2234">
            <v>0</v>
          </cell>
          <cell r="CQ2234">
            <v>0</v>
          </cell>
          <cell r="CR2234">
            <v>0</v>
          </cell>
          <cell r="CS2234">
            <v>0</v>
          </cell>
          <cell r="CT2234">
            <v>0</v>
          </cell>
          <cell r="CU2234">
            <v>13</v>
          </cell>
          <cell r="CV2234">
            <v>0</v>
          </cell>
          <cell r="CW2234">
            <v>0</v>
          </cell>
          <cell r="CX2234" t="str">
            <v>http://ipmatika.ru/upload/iblock/5c4/kb8pohnhqq8yej93u9b0gkhwvvv6ec8z/MC111GP_O_anons.jpg</v>
          </cell>
          <cell r="CY2234" t="str">
            <v>https://ipmatika.kz/products/mediakonvertery/WI-MC111GP-O</v>
          </cell>
          <cell r="CZ2234" t="str">
            <v/>
          </cell>
        </row>
        <row r="2235">
          <cell r="CJ2235" t="str">
            <v>WI-PS302GF-I</v>
          </cell>
          <cell r="CK2235">
            <v>45770</v>
          </cell>
          <cell r="CL2235">
            <v>36613.224999999999</v>
          </cell>
          <cell r="CM2235">
            <v>-20.006062923312214</v>
          </cell>
          <cell r="CN2235">
            <v>0</v>
          </cell>
          <cell r="CO2235">
            <v>0</v>
          </cell>
          <cell r="CP2235">
            <v>0</v>
          </cell>
          <cell r="CQ2235">
            <v>0</v>
          </cell>
          <cell r="CR2235">
            <v>0</v>
          </cell>
          <cell r="CS2235">
            <v>0</v>
          </cell>
          <cell r="CT2235">
            <v>0</v>
          </cell>
          <cell r="CU2235">
            <v>0</v>
          </cell>
          <cell r="CV2235">
            <v>0</v>
          </cell>
          <cell r="CW2235">
            <v>0</v>
          </cell>
          <cell r="CX2235" t="str">
            <v>http://ipmatika.ru/upload/iblock/a4b/7qca9w8xvvlbo8apztizgd0zk56tcr83/PS302GF-I_anons.jpg</v>
          </cell>
          <cell r="CY2235" t="str">
            <v>https://ipmatika.kz/products/mediakonvertery/WI-PS302GF-I</v>
          </cell>
          <cell r="CZ2235" t="str">
            <v/>
          </cell>
        </row>
        <row r="2236">
          <cell r="CJ2236" t="str">
            <v>WI-RSC302PD</v>
          </cell>
          <cell r="CK2236">
            <v>18570</v>
          </cell>
          <cell r="CL2236">
            <v>14857.424999999999</v>
          </cell>
          <cell r="CM2236">
            <v>-19.992326332794832</v>
          </cell>
          <cell r="CN2236">
            <v>0</v>
          </cell>
          <cell r="CO2236">
            <v>0</v>
          </cell>
          <cell r="CP2236">
            <v>0</v>
          </cell>
          <cell r="CQ2236">
            <v>0</v>
          </cell>
          <cell r="CR2236">
            <v>0</v>
          </cell>
          <cell r="CS2236">
            <v>0</v>
          </cell>
          <cell r="CT2236">
            <v>0</v>
          </cell>
          <cell r="CU2236">
            <v>0</v>
          </cell>
          <cell r="CV2236">
            <v>0</v>
          </cell>
          <cell r="CW2236">
            <v>15</v>
          </cell>
          <cell r="CX2236" t="str">
            <v>http://ipmatika.ru/upload/iblock/2d5/0azldg2m35cemsbax1mk0phc4nha3vig/WI-RSC302PD_03.jpg</v>
          </cell>
          <cell r="CY2236" t="str">
            <v>https://ipmatika.kz/products/mediakonvertery/wi-rsc302pd/</v>
          </cell>
          <cell r="CZ2236" t="str">
            <v/>
          </cell>
        </row>
        <row r="2237">
          <cell r="CJ2237" t="str">
            <v>Спикерфоны</v>
          </cell>
          <cell r="CK2237" t="str">
            <v/>
          </cell>
          <cell r="CL2237" t="str">
            <v/>
          </cell>
          <cell r="CM2237" t="str">
            <v/>
          </cell>
          <cell r="CN2237">
            <v>0</v>
          </cell>
          <cell r="CO2237">
            <v>0</v>
          </cell>
          <cell r="CP2237">
            <v>0</v>
          </cell>
          <cell r="CQ2237">
            <v>0</v>
          </cell>
          <cell r="CR2237">
            <v>0</v>
          </cell>
          <cell r="CS2237">
            <v>0</v>
          </cell>
          <cell r="CT2237">
            <v>0</v>
          </cell>
          <cell r="CU2237">
            <v>0</v>
          </cell>
          <cell r="CV2237">
            <v>0</v>
          </cell>
          <cell r="CW2237">
            <v>0</v>
          </cell>
          <cell r="CX2237" t="str">
            <v/>
          </cell>
          <cell r="CY2237" t="str">
            <v/>
          </cell>
          <cell r="CZ2237" t="str">
            <v/>
          </cell>
        </row>
        <row r="2238">
          <cell r="CJ2238" t="str">
            <v>Спикерфоны Fanvil</v>
          </cell>
          <cell r="CK2238">
            <v>0</v>
          </cell>
          <cell r="CL2238">
            <v>0</v>
          </cell>
          <cell r="CM2238" t="str">
            <v/>
          </cell>
          <cell r="CN2238">
            <v>0</v>
          </cell>
          <cell r="CO2238">
            <v>0</v>
          </cell>
          <cell r="CP2238">
            <v>0</v>
          </cell>
          <cell r="CQ2238">
            <v>0</v>
          </cell>
          <cell r="CR2238">
            <v>0</v>
          </cell>
          <cell r="CS2238">
            <v>0</v>
          </cell>
          <cell r="CT2238">
            <v>0</v>
          </cell>
          <cell r="CU2238">
            <v>0</v>
          </cell>
          <cell r="CV2238">
            <v>0</v>
          </cell>
          <cell r="CW2238">
            <v>0</v>
          </cell>
          <cell r="CX2238" t="str">
            <v/>
          </cell>
          <cell r="CY2238" t="str">
            <v/>
          </cell>
          <cell r="CZ2238" t="str">
            <v/>
          </cell>
        </row>
        <row r="2239">
          <cell r="CJ2239" t="str">
            <v>CS20</v>
          </cell>
          <cell r="CK2239">
            <v>32420</v>
          </cell>
          <cell r="CL2239">
            <v>25934.699999999997</v>
          </cell>
          <cell r="CM2239">
            <v>-20.004009870450361</v>
          </cell>
          <cell r="CN2239">
            <v>0</v>
          </cell>
          <cell r="CO2239">
            <v>0</v>
          </cell>
          <cell r="CP2239">
            <v>0</v>
          </cell>
          <cell r="CQ2239">
            <v>0</v>
          </cell>
          <cell r="CR2239">
            <v>0</v>
          </cell>
          <cell r="CS2239">
            <v>0</v>
          </cell>
          <cell r="CT2239">
            <v>0</v>
          </cell>
          <cell r="CU2239">
            <v>1</v>
          </cell>
          <cell r="CV2239">
            <v>0</v>
          </cell>
          <cell r="CW2239">
            <v>0</v>
          </cell>
          <cell r="CX2239" t="str">
            <v>http://ipmatika.ru/upload/iblock/399/avsn0yhir60wjytbcbrakieuydj9hvvy/CS20.png</v>
          </cell>
          <cell r="CY2239" t="str">
            <v>https://ipmatika.kz/products/spikerfony/CS20/</v>
          </cell>
          <cell r="CZ2239" t="str">
            <v/>
          </cell>
        </row>
        <row r="2240">
          <cell r="CJ2240" t="str">
            <v>CS30</v>
          </cell>
          <cell r="CK2240">
            <v>88240</v>
          </cell>
          <cell r="CL2240">
            <v>70594.7</v>
          </cell>
          <cell r="CM2240">
            <v>-19.996940163191297</v>
          </cell>
          <cell r="CN2240">
            <v>0</v>
          </cell>
          <cell r="CO2240">
            <v>0</v>
          </cell>
          <cell r="CP2240">
            <v>0</v>
          </cell>
          <cell r="CQ2240">
            <v>0</v>
          </cell>
          <cell r="CR2240">
            <v>0</v>
          </cell>
          <cell r="CS2240">
            <v>0</v>
          </cell>
          <cell r="CT2240">
            <v>0</v>
          </cell>
          <cell r="CU2240">
            <v>12</v>
          </cell>
          <cell r="CV2240">
            <v>0</v>
          </cell>
          <cell r="CW2240">
            <v>0</v>
          </cell>
          <cell r="CX2240" t="str">
            <v>http://ipmatika.ru/upload/iblock/71d/zusd42ezeaahgd00nzw8qtw1q99phfvg/CS30-2.png</v>
          </cell>
          <cell r="CY2240" t="str">
            <v>https://ipmatika.kz/products/spikerfony/CS30/</v>
          </cell>
          <cell r="CZ2240" t="str">
            <v/>
          </cell>
        </row>
        <row r="2241">
          <cell r="CJ2241" t="str">
            <v>CS40</v>
          </cell>
          <cell r="CK2241">
            <v>58360</v>
          </cell>
          <cell r="CL2241">
            <v>46685.649999999994</v>
          </cell>
          <cell r="CM2241">
            <v>-20.004026730637435</v>
          </cell>
          <cell r="CN2241">
            <v>0</v>
          </cell>
          <cell r="CO2241">
            <v>0</v>
          </cell>
          <cell r="CP2241">
            <v>0</v>
          </cell>
          <cell r="CQ2241">
            <v>0</v>
          </cell>
          <cell r="CR2241">
            <v>0</v>
          </cell>
          <cell r="CS2241">
            <v>0</v>
          </cell>
          <cell r="CT2241">
            <v>0</v>
          </cell>
          <cell r="CU2241">
            <v>9</v>
          </cell>
          <cell r="CV2241">
            <v>0</v>
          </cell>
          <cell r="CW2241">
            <v>0</v>
          </cell>
          <cell r="CX2241" t="str">
            <v>http://ipmatika.ru/upload/iblock/224/mhomr6n5hbq2j4i2m0hp38rq19j1jcdm/CS40.png</v>
          </cell>
          <cell r="CY2241" t="str">
            <v>https://ipmatika.kz/products/spikerfony/CS40/</v>
          </cell>
          <cell r="CZ2241" t="str">
            <v/>
          </cell>
        </row>
        <row r="2242">
          <cell r="CJ2242" t="str">
            <v>Спикерфоны VT</v>
          </cell>
          <cell r="CK2242" t="str">
            <v/>
          </cell>
          <cell r="CL2242" t="str">
            <v/>
          </cell>
          <cell r="CM2242" t="str">
            <v/>
          </cell>
          <cell r="CN2242">
            <v>0</v>
          </cell>
          <cell r="CO2242">
            <v>0</v>
          </cell>
          <cell r="CP2242">
            <v>0</v>
          </cell>
          <cell r="CQ2242">
            <v>0</v>
          </cell>
          <cell r="CR2242">
            <v>0</v>
          </cell>
          <cell r="CS2242">
            <v>0</v>
          </cell>
          <cell r="CT2242">
            <v>0</v>
          </cell>
          <cell r="CU2242">
            <v>0</v>
          </cell>
          <cell r="CV2242">
            <v>0</v>
          </cell>
          <cell r="CW2242">
            <v>0</v>
          </cell>
          <cell r="CX2242" t="str">
            <v/>
          </cell>
          <cell r="CY2242" t="str">
            <v/>
          </cell>
          <cell r="CZ2242" t="str">
            <v/>
          </cell>
        </row>
        <row r="2243">
          <cell r="CJ2243" t="str">
            <v>CS61ENC-A</v>
          </cell>
          <cell r="CK2243">
            <v>92000</v>
          </cell>
          <cell r="CL2243">
            <v>70200</v>
          </cell>
          <cell r="CM2243">
            <v>-23.695652173913047</v>
          </cell>
          <cell r="CN2243">
            <v>0</v>
          </cell>
          <cell r="CO2243">
            <v>0</v>
          </cell>
          <cell r="CP2243">
            <v>0</v>
          </cell>
          <cell r="CQ2243">
            <v>0</v>
          </cell>
          <cell r="CR2243">
            <v>0</v>
          </cell>
          <cell r="CS2243">
            <v>0</v>
          </cell>
          <cell r="CT2243">
            <v>0</v>
          </cell>
          <cell r="CU2243">
            <v>3</v>
          </cell>
          <cell r="CV2243">
            <v>0</v>
          </cell>
          <cell r="CW2243">
            <v>0</v>
          </cell>
          <cell r="CX2243" t="str">
            <v/>
          </cell>
          <cell r="CY2243" t="str">
            <v>https://ipmatika.kz/products/spikerfony/VT-CS61/</v>
          </cell>
          <cell r="CZ2243" t="str">
            <v/>
          </cell>
        </row>
        <row r="2244">
          <cell r="CJ2244" t="str">
            <v>Спикерфоны Yealink UC</v>
          </cell>
          <cell r="CK2244" t="str">
            <v/>
          </cell>
          <cell r="CL2244" t="str">
            <v/>
          </cell>
          <cell r="CM2244" t="str">
            <v/>
          </cell>
          <cell r="CN2244">
            <v>0</v>
          </cell>
          <cell r="CO2244">
            <v>0</v>
          </cell>
          <cell r="CP2244">
            <v>0</v>
          </cell>
          <cell r="CQ2244">
            <v>0</v>
          </cell>
          <cell r="CR2244">
            <v>0</v>
          </cell>
          <cell r="CS2244">
            <v>0</v>
          </cell>
          <cell r="CT2244">
            <v>0</v>
          </cell>
          <cell r="CU2244">
            <v>0</v>
          </cell>
          <cell r="CV2244">
            <v>0</v>
          </cell>
          <cell r="CW2244">
            <v>0</v>
          </cell>
          <cell r="CX2244" t="str">
            <v/>
          </cell>
          <cell r="CY2244" t="str">
            <v/>
          </cell>
          <cell r="CZ2244" t="str">
            <v/>
          </cell>
        </row>
        <row r="2245">
          <cell r="CJ2245" t="str">
            <v>CP700 UC</v>
          </cell>
          <cell r="CK2245">
            <v>86270</v>
          </cell>
          <cell r="CL2245">
            <v>68150</v>
          </cell>
          <cell r="CM2245">
            <v>-21.003825199953639</v>
          </cell>
          <cell r="CN2245">
            <v>4</v>
          </cell>
          <cell r="CO2245">
            <v>0</v>
          </cell>
          <cell r="CP2245">
            <v>0</v>
          </cell>
          <cell r="CQ2245">
            <v>1</v>
          </cell>
          <cell r="CR2245">
            <v>0</v>
          </cell>
          <cell r="CS2245">
            <v>0</v>
          </cell>
          <cell r="CT2245">
            <v>0</v>
          </cell>
          <cell r="CU2245">
            <v>24</v>
          </cell>
          <cell r="CV2245">
            <v>1</v>
          </cell>
          <cell r="CW2245">
            <v>0</v>
          </cell>
          <cell r="CX2245" t="str">
            <v>http://ipmatika.ru/upload/iblock/c80/CP700UC_01.jpg</v>
          </cell>
          <cell r="CY2245" t="str">
            <v>https://ipmatika.kz/products/spikerfony/cp700_uc/</v>
          </cell>
          <cell r="CZ2245" t="str">
            <v>EOL</v>
          </cell>
        </row>
        <row r="2246">
          <cell r="CJ2246" t="str">
            <v>CP700 with dongle UC</v>
          </cell>
          <cell r="CK2246">
            <v>107140</v>
          </cell>
          <cell r="CL2246">
            <v>84640</v>
          </cell>
          <cell r="CM2246">
            <v>-21.000560014933725</v>
          </cell>
          <cell r="CN2246">
            <v>3</v>
          </cell>
          <cell r="CO2246">
            <v>0</v>
          </cell>
          <cell r="CP2246">
            <v>0</v>
          </cell>
          <cell r="CQ2246">
            <v>1</v>
          </cell>
          <cell r="CR2246">
            <v>0</v>
          </cell>
          <cell r="CS2246">
            <v>0</v>
          </cell>
          <cell r="CT2246">
            <v>0</v>
          </cell>
          <cell r="CU2246" t="str">
            <v>50+</v>
          </cell>
          <cell r="CV2246">
            <v>0</v>
          </cell>
          <cell r="CW2246">
            <v>0</v>
          </cell>
          <cell r="CX2246" t="str">
            <v>http://ipmatika.ru/upload/iblock/7c7/CP700UCdongle_01.jpg</v>
          </cell>
          <cell r="CY2246" t="str">
            <v>https://ipmatika.kz/products/spikerfony/cp700_with_dongle_uc/</v>
          </cell>
          <cell r="CZ2246" t="str">
            <v>EOL</v>
          </cell>
        </row>
        <row r="2247">
          <cell r="CJ2247" t="str">
            <v>CP900 UC</v>
          </cell>
          <cell r="CK2247">
            <v>118900</v>
          </cell>
          <cell r="CL2247">
            <v>93930</v>
          </cell>
          <cell r="CM2247">
            <v>-21.000841042893185</v>
          </cell>
          <cell r="CN2247">
            <v>0</v>
          </cell>
          <cell r="CO2247">
            <v>0</v>
          </cell>
          <cell r="CP2247">
            <v>0</v>
          </cell>
          <cell r="CQ2247">
            <v>0</v>
          </cell>
          <cell r="CR2247">
            <v>0</v>
          </cell>
          <cell r="CS2247">
            <v>0</v>
          </cell>
          <cell r="CT2247">
            <v>0</v>
          </cell>
          <cell r="CU2247">
            <v>0</v>
          </cell>
          <cell r="CV2247">
            <v>0</v>
          </cell>
          <cell r="CW2247">
            <v>0</v>
          </cell>
          <cell r="CX2247" t="str">
            <v>http://ipmatika.ru/upload/iblock/a9c/CP900UC_01.jpg</v>
          </cell>
          <cell r="CY2247" t="str">
            <v>https://ipmatika.kz/products/spikerfony/cp900-uc/</v>
          </cell>
          <cell r="CZ2247" t="str">
            <v>EOL</v>
          </cell>
        </row>
        <row r="2248">
          <cell r="CJ2248" t="str">
            <v>CP900 with dongle UC</v>
          </cell>
          <cell r="CK2248">
            <v>134080</v>
          </cell>
          <cell r="CL2248">
            <v>105920</v>
          </cell>
          <cell r="CM2248">
            <v>-21.002386634844868</v>
          </cell>
          <cell r="CN2248">
            <v>0</v>
          </cell>
          <cell r="CO2248">
            <v>0</v>
          </cell>
          <cell r="CP2248">
            <v>0</v>
          </cell>
          <cell r="CQ2248">
            <v>0</v>
          </cell>
          <cell r="CR2248">
            <v>0</v>
          </cell>
          <cell r="CS2248">
            <v>0</v>
          </cell>
          <cell r="CT2248">
            <v>0</v>
          </cell>
          <cell r="CU2248">
            <v>0</v>
          </cell>
          <cell r="CV2248">
            <v>0</v>
          </cell>
          <cell r="CW2248">
            <v>0</v>
          </cell>
          <cell r="CX2248" t="str">
            <v>http://ipmatika.ru/upload/iblock/4b7/CP900UCdongle_01.jpg</v>
          </cell>
          <cell r="CY2248" t="str">
            <v>https://ipmatika.kz/products/spikerfony/cp900-with-dongle-uc/</v>
          </cell>
          <cell r="CZ2248" t="str">
            <v>EOL</v>
          </cell>
        </row>
        <row r="2249">
          <cell r="CJ2249" t="str">
            <v>SP92 USB-C/A</v>
          </cell>
          <cell r="CK2249">
            <v>86270</v>
          </cell>
          <cell r="CL2249">
            <v>68150</v>
          </cell>
          <cell r="CM2249">
            <v>-21.003825199953639</v>
          </cell>
          <cell r="CN2249">
            <v>0</v>
          </cell>
          <cell r="CO2249">
            <v>0</v>
          </cell>
          <cell r="CP2249">
            <v>0</v>
          </cell>
          <cell r="CQ2249">
            <v>0</v>
          </cell>
          <cell r="CR2249">
            <v>0</v>
          </cell>
          <cell r="CS2249">
            <v>0</v>
          </cell>
          <cell r="CT2249">
            <v>0</v>
          </cell>
          <cell r="CU2249" t="str">
            <v>50+</v>
          </cell>
          <cell r="CV2249">
            <v>30</v>
          </cell>
          <cell r="CW2249">
            <v>0</v>
          </cell>
          <cell r="CX2249" t="str">
            <v>http://ipmatika.ru/upload/iblock/bee/j976imdleeinqzlu8c2t0okzmqpx594p/SP92_3.png</v>
          </cell>
          <cell r="CY2249" t="str">
            <v>https://ipmatika.kz/products/spikerfony/cp92-usb-ca/</v>
          </cell>
          <cell r="CZ2249" t="str">
            <v>NEW</v>
          </cell>
        </row>
        <row r="2250">
          <cell r="CJ2250" t="str">
            <v>SP92 with Dongle USB-C/A</v>
          </cell>
          <cell r="CK2250">
            <v>107140</v>
          </cell>
          <cell r="CL2250">
            <v>84640</v>
          </cell>
          <cell r="CM2250">
            <v>-21.000560014933725</v>
          </cell>
          <cell r="CN2250">
            <v>0</v>
          </cell>
          <cell r="CO2250">
            <v>0</v>
          </cell>
          <cell r="CP2250">
            <v>0</v>
          </cell>
          <cell r="CQ2250">
            <v>0</v>
          </cell>
          <cell r="CR2250">
            <v>0</v>
          </cell>
          <cell r="CS2250">
            <v>0</v>
          </cell>
          <cell r="CT2250">
            <v>0</v>
          </cell>
          <cell r="CU2250">
            <v>0</v>
          </cell>
          <cell r="CV2250">
            <v>38</v>
          </cell>
          <cell r="CW2250">
            <v>0</v>
          </cell>
          <cell r="CX2250" t="str">
            <v>http://ipmatika.ru/upload/iblock/b7d/0vjwuplsh7p7ahmeutqdpltcm13rkua8/SP92_2.png</v>
          </cell>
          <cell r="CY2250" t="str">
            <v>https://ipmatika.kz/products/spikerfony/cp92-with-dongle-usb-ca/</v>
          </cell>
          <cell r="CZ2250" t="str">
            <v>NEW</v>
          </cell>
        </row>
        <row r="2251">
          <cell r="CJ2251" t="str">
            <v>SP96 USB-C/A</v>
          </cell>
          <cell r="CK2251">
            <v>118900</v>
          </cell>
          <cell r="CL2251">
            <v>93930</v>
          </cell>
          <cell r="CM2251">
            <v>-21.000841042893185</v>
          </cell>
          <cell r="CN2251">
            <v>4</v>
          </cell>
          <cell r="CO2251">
            <v>0</v>
          </cell>
          <cell r="CP2251">
            <v>0</v>
          </cell>
          <cell r="CQ2251">
            <v>3</v>
          </cell>
          <cell r="CR2251">
            <v>0</v>
          </cell>
          <cell r="CS2251">
            <v>0</v>
          </cell>
          <cell r="CT2251">
            <v>0</v>
          </cell>
          <cell r="CU2251" t="str">
            <v>50+</v>
          </cell>
          <cell r="CV2251">
            <v>3</v>
          </cell>
          <cell r="CW2251">
            <v>0</v>
          </cell>
          <cell r="CX2251" t="str">
            <v>http://ipmatika.ru/upload/iblock/6a0/fo1jx5exiptgzhtlcazlxhtp5jmrytka/SP96_3.png</v>
          </cell>
          <cell r="CY2251" t="str">
            <v>https://ipmatika.kz/products/spikerfony/cp96-usb-ca/</v>
          </cell>
          <cell r="CZ2251" t="str">
            <v>NEW</v>
          </cell>
        </row>
        <row r="2252">
          <cell r="CJ2252" t="str">
            <v>SP96 with Dongle USB-C/A</v>
          </cell>
          <cell r="CK2252">
            <v>134080</v>
          </cell>
          <cell r="CL2252">
            <v>105920</v>
          </cell>
          <cell r="CM2252">
            <v>-21.002386634844868</v>
          </cell>
          <cell r="CN2252">
            <v>4</v>
          </cell>
          <cell r="CO2252">
            <v>0</v>
          </cell>
          <cell r="CP2252">
            <v>0</v>
          </cell>
          <cell r="CQ2252">
            <v>3</v>
          </cell>
          <cell r="CR2252">
            <v>0</v>
          </cell>
          <cell r="CS2252">
            <v>0</v>
          </cell>
          <cell r="CT2252">
            <v>0</v>
          </cell>
          <cell r="CU2252" t="str">
            <v>50+</v>
          </cell>
          <cell r="CV2252">
            <v>15</v>
          </cell>
          <cell r="CW2252" t="str">
            <v>50+</v>
          </cell>
          <cell r="CX2252" t="str">
            <v/>
          </cell>
          <cell r="CY2252" t="str">
            <v>https://ipmatika.kz/products/spikerfony/cp96-with-dongle-usb-ca/</v>
          </cell>
          <cell r="CZ2252" t="str">
            <v>NEW</v>
          </cell>
        </row>
        <row r="2253">
          <cell r="CJ2253" t="str">
            <v>Средоустойчивые устройства связи</v>
          </cell>
          <cell r="CK2253">
            <v>0</v>
          </cell>
          <cell r="CL2253">
            <v>0</v>
          </cell>
          <cell r="CM2253" t="str">
            <v/>
          </cell>
          <cell r="CN2253">
            <v>0</v>
          </cell>
          <cell r="CO2253">
            <v>0</v>
          </cell>
          <cell r="CP2253">
            <v>0</v>
          </cell>
          <cell r="CQ2253">
            <v>0</v>
          </cell>
          <cell r="CR2253">
            <v>0</v>
          </cell>
          <cell r="CS2253">
            <v>0</v>
          </cell>
          <cell r="CT2253">
            <v>0</v>
          </cell>
          <cell r="CU2253">
            <v>0</v>
          </cell>
          <cell r="CV2253">
            <v>0</v>
          </cell>
          <cell r="CW2253">
            <v>0</v>
          </cell>
          <cell r="CX2253" t="str">
            <v/>
          </cell>
          <cell r="CY2253" t="str">
            <v/>
          </cell>
          <cell r="CZ2253" t="str">
            <v/>
          </cell>
        </row>
        <row r="2254">
          <cell r="CJ2254" t="str">
            <v>JR100 всепогодные телефоны</v>
          </cell>
          <cell r="CK2254">
            <v>0</v>
          </cell>
          <cell r="CL2254">
            <v>0</v>
          </cell>
          <cell r="CM2254" t="str">
            <v/>
          </cell>
          <cell r="CN2254">
            <v>0</v>
          </cell>
          <cell r="CO2254">
            <v>0</v>
          </cell>
          <cell r="CP2254">
            <v>0</v>
          </cell>
          <cell r="CQ2254">
            <v>0</v>
          </cell>
          <cell r="CR2254">
            <v>0</v>
          </cell>
          <cell r="CS2254">
            <v>0</v>
          </cell>
          <cell r="CT2254">
            <v>0</v>
          </cell>
          <cell r="CU2254">
            <v>0</v>
          </cell>
          <cell r="CV2254">
            <v>0</v>
          </cell>
          <cell r="CW2254">
            <v>0</v>
          </cell>
          <cell r="CX2254" t="str">
            <v/>
          </cell>
          <cell r="CY2254" t="str">
            <v/>
          </cell>
          <cell r="CZ2254" t="str">
            <v/>
          </cell>
        </row>
        <row r="2255">
          <cell r="CJ2255" t="str">
            <v>а). Взрывозащищенные</v>
          </cell>
          <cell r="CK2255">
            <v>0</v>
          </cell>
          <cell r="CL2255">
            <v>0</v>
          </cell>
          <cell r="CM2255" t="str">
            <v/>
          </cell>
          <cell r="CN2255">
            <v>0</v>
          </cell>
          <cell r="CO2255">
            <v>0</v>
          </cell>
          <cell r="CP2255">
            <v>0</v>
          </cell>
          <cell r="CQ2255">
            <v>0</v>
          </cell>
          <cell r="CR2255">
            <v>0</v>
          </cell>
          <cell r="CS2255">
            <v>0</v>
          </cell>
          <cell r="CT2255">
            <v>0</v>
          </cell>
          <cell r="CU2255">
            <v>0</v>
          </cell>
          <cell r="CV2255">
            <v>0</v>
          </cell>
          <cell r="CW2255">
            <v>0</v>
          </cell>
          <cell r="CX2255" t="str">
            <v/>
          </cell>
          <cell r="CY2255" t="str">
            <v/>
          </cell>
          <cell r="CZ2255" t="str">
            <v/>
          </cell>
        </row>
        <row r="2256">
          <cell r="CJ2256" t="str">
            <v>JREX101-CB-HB-SIP</v>
          </cell>
          <cell r="CK2256">
            <v>2236450</v>
          </cell>
          <cell r="CL2256">
            <v>1565510</v>
          </cell>
          <cell r="CM2256">
            <v>-30.000223568602024</v>
          </cell>
          <cell r="CN2256">
            <v>0</v>
          </cell>
          <cell r="CO2256">
            <v>0</v>
          </cell>
          <cell r="CP2256">
            <v>0</v>
          </cell>
          <cell r="CQ2256">
            <v>0</v>
          </cell>
          <cell r="CR2256">
            <v>0</v>
          </cell>
          <cell r="CS2256">
            <v>0</v>
          </cell>
          <cell r="CT2256">
            <v>0</v>
          </cell>
          <cell r="CU2256">
            <v>1</v>
          </cell>
          <cell r="CV2256">
            <v>0</v>
          </cell>
          <cell r="CW2256">
            <v>0</v>
          </cell>
          <cell r="CX2256" t="str">
            <v>http://ipmatika.ru/upload/iblock/2a8/101CBHB.jpg</v>
          </cell>
          <cell r="CY2256" t="str">
            <v>https://ipmatika.kz/products/vzryvozashchishchennoe-oborudovanie/J%26R-JREX101-CB-HB-SIP/</v>
          </cell>
          <cell r="CZ2256" t="str">
            <v>EOL</v>
          </cell>
        </row>
        <row r="2257">
          <cell r="CJ2257" t="str">
            <v>JREX101-FK</v>
          </cell>
          <cell r="CK2257">
            <v>1158120</v>
          </cell>
          <cell r="CL2257">
            <v>645790</v>
          </cell>
          <cell r="CM2257">
            <v>-44.238075501675127</v>
          </cell>
          <cell r="CN2257">
            <v>0</v>
          </cell>
          <cell r="CO2257">
            <v>0</v>
          </cell>
          <cell r="CP2257">
            <v>0</v>
          </cell>
          <cell r="CQ2257">
            <v>0</v>
          </cell>
          <cell r="CR2257">
            <v>0</v>
          </cell>
          <cell r="CS2257">
            <v>0</v>
          </cell>
          <cell r="CT2257">
            <v>0</v>
          </cell>
          <cell r="CU2257">
            <v>2</v>
          </cell>
          <cell r="CV2257">
            <v>0</v>
          </cell>
          <cell r="CW2257">
            <v>0</v>
          </cell>
          <cell r="CX2257" t="str">
            <v/>
          </cell>
          <cell r="CY2257" t="str">
            <v/>
          </cell>
          <cell r="CZ2257" t="str">
            <v>EOL</v>
          </cell>
        </row>
        <row r="2258">
          <cell r="CJ2258" t="str">
            <v>JREX101-FK-Sample</v>
          </cell>
          <cell r="CK2258" t="str">
            <v/>
          </cell>
          <cell r="CL2258" t="str">
            <v/>
          </cell>
          <cell r="CM2258" t="str">
            <v/>
          </cell>
          <cell r="CN2258">
            <v>0</v>
          </cell>
          <cell r="CO2258">
            <v>0</v>
          </cell>
          <cell r="CP2258">
            <v>0</v>
          </cell>
          <cell r="CQ2258">
            <v>0</v>
          </cell>
          <cell r="CR2258">
            <v>0</v>
          </cell>
          <cell r="CS2258">
            <v>0</v>
          </cell>
          <cell r="CT2258">
            <v>0</v>
          </cell>
          <cell r="CU2258">
            <v>0</v>
          </cell>
          <cell r="CV2258">
            <v>0</v>
          </cell>
          <cell r="CW2258">
            <v>0</v>
          </cell>
          <cell r="CX2258" t="str">
            <v/>
          </cell>
          <cell r="CY2258" t="str">
            <v/>
          </cell>
          <cell r="CZ2258" t="str">
            <v/>
          </cell>
        </row>
        <row r="2259">
          <cell r="CJ2259" t="str">
            <v>JREX103-CB-HB-SIP</v>
          </cell>
          <cell r="CK2259">
            <v>2042580</v>
          </cell>
          <cell r="CL2259">
            <v>1429810</v>
          </cell>
          <cell r="CM2259">
            <v>-29.999804169236938</v>
          </cell>
          <cell r="CN2259">
            <v>0</v>
          </cell>
          <cell r="CO2259">
            <v>0</v>
          </cell>
          <cell r="CP2259">
            <v>0</v>
          </cell>
          <cell r="CQ2259">
            <v>0</v>
          </cell>
          <cell r="CR2259">
            <v>0</v>
          </cell>
          <cell r="CS2259">
            <v>0</v>
          </cell>
          <cell r="CT2259">
            <v>0</v>
          </cell>
          <cell r="CU2259">
            <v>1</v>
          </cell>
          <cell r="CV2259">
            <v>0</v>
          </cell>
          <cell r="CW2259">
            <v>0</v>
          </cell>
          <cell r="CX2259" t="str">
            <v>http://ipmatika.ru/upload/iblock/87e/103CBHB.jpg</v>
          </cell>
          <cell r="CY2259" t="str">
            <v>https://ipmatika.kz/products/vzryvozashchishchennoe-oborudovanie/J%26R-JREX103-CB-HB-SIP/</v>
          </cell>
          <cell r="CZ2259" t="str">
            <v>EOL</v>
          </cell>
        </row>
        <row r="2260">
          <cell r="CJ2260" t="str">
            <v>JREX103-CB-HB</v>
          </cell>
          <cell r="CK2260">
            <v>665500</v>
          </cell>
          <cell r="CL2260" t="str">
            <v/>
          </cell>
          <cell r="CM2260" t="str">
            <v/>
          </cell>
          <cell r="CN2260">
            <v>0</v>
          </cell>
          <cell r="CO2260">
            <v>0</v>
          </cell>
          <cell r="CP2260">
            <v>0</v>
          </cell>
          <cell r="CQ2260">
            <v>0</v>
          </cell>
          <cell r="CR2260">
            <v>0</v>
          </cell>
          <cell r="CS2260">
            <v>0</v>
          </cell>
          <cell r="CT2260">
            <v>0</v>
          </cell>
          <cell r="CU2260">
            <v>1</v>
          </cell>
          <cell r="CV2260">
            <v>0</v>
          </cell>
          <cell r="CW2260">
            <v>0</v>
          </cell>
          <cell r="CX2260" t="str">
            <v/>
          </cell>
          <cell r="CY2260" t="str">
            <v>https://ipmatika.kz/products/vzryvozashchishchennoe-oborudovanie/J%26R-JREX103-CB-HB-SIP/</v>
          </cell>
          <cell r="CZ2260" t="str">
            <v>EOL</v>
          </cell>
        </row>
        <row r="2261">
          <cell r="CJ2261" t="str">
            <v>JREX103-CB-SIP</v>
          </cell>
          <cell r="CK2261">
            <v>1151690</v>
          </cell>
          <cell r="CL2261">
            <v>806180</v>
          </cell>
          <cell r="CM2261">
            <v>-30.000260486762926</v>
          </cell>
          <cell r="CN2261">
            <v>0</v>
          </cell>
          <cell r="CO2261">
            <v>0</v>
          </cell>
          <cell r="CP2261">
            <v>0</v>
          </cell>
          <cell r="CQ2261">
            <v>0</v>
          </cell>
          <cell r="CR2261">
            <v>0</v>
          </cell>
          <cell r="CS2261">
            <v>0</v>
          </cell>
          <cell r="CT2261">
            <v>0</v>
          </cell>
          <cell r="CU2261">
            <v>0</v>
          </cell>
          <cell r="CV2261">
            <v>0</v>
          </cell>
          <cell r="CW2261">
            <v>0</v>
          </cell>
          <cell r="CX2261" t="str">
            <v>http://ipmatika.ru/upload/iblock/217/103CB.jpg</v>
          </cell>
          <cell r="CY2261" t="str">
            <v/>
          </cell>
          <cell r="CZ2261" t="str">
            <v/>
          </cell>
        </row>
        <row r="2262">
          <cell r="CJ2262" t="str">
            <v>JREX103-FK-HB-SIP</v>
          </cell>
          <cell r="CK2262">
            <v>2181060</v>
          </cell>
          <cell r="CL2262">
            <v>1526740</v>
          </cell>
          <cell r="CM2262">
            <v>-30.000091698531904</v>
          </cell>
          <cell r="CN2262">
            <v>0</v>
          </cell>
          <cell r="CO2262">
            <v>0</v>
          </cell>
          <cell r="CP2262">
            <v>0</v>
          </cell>
          <cell r="CQ2262">
            <v>0</v>
          </cell>
          <cell r="CR2262">
            <v>0</v>
          </cell>
          <cell r="CS2262">
            <v>0</v>
          </cell>
          <cell r="CT2262">
            <v>0</v>
          </cell>
          <cell r="CU2262">
            <v>1</v>
          </cell>
          <cell r="CV2262">
            <v>0</v>
          </cell>
          <cell r="CW2262">
            <v>0</v>
          </cell>
          <cell r="CX2262" t="str">
            <v>http://ipmatika.ru/upload/iblock/134/103FKHB.jpg</v>
          </cell>
          <cell r="CY2262" t="str">
            <v>https://ipmatika.kz/products/vzryvozashchishchennoe-oborudovanie/J%26R-JREX103-FK-HB-SIP/</v>
          </cell>
          <cell r="CZ2262" t="str">
            <v>EOL</v>
          </cell>
        </row>
        <row r="2263">
          <cell r="CJ2263" t="str">
            <v>JREX103-FK-HB</v>
          </cell>
          <cell r="CK2263">
            <v>693000</v>
          </cell>
          <cell r="CL2263" t="str">
            <v/>
          </cell>
          <cell r="CM2263" t="str">
            <v/>
          </cell>
          <cell r="CN2263">
            <v>0</v>
          </cell>
          <cell r="CO2263">
            <v>0</v>
          </cell>
          <cell r="CP2263">
            <v>0</v>
          </cell>
          <cell r="CQ2263">
            <v>0</v>
          </cell>
          <cell r="CR2263">
            <v>0</v>
          </cell>
          <cell r="CS2263">
            <v>0</v>
          </cell>
          <cell r="CT2263">
            <v>0</v>
          </cell>
          <cell r="CU2263">
            <v>0</v>
          </cell>
          <cell r="CV2263">
            <v>1</v>
          </cell>
          <cell r="CW2263">
            <v>0</v>
          </cell>
          <cell r="CX2263" t="str">
            <v/>
          </cell>
          <cell r="CY2263" t="str">
            <v>https://ipmatika.kz/products/vzryvozashchishchennoe-oborudovanie/J%26R-JREX103-FK-HB-SIP/</v>
          </cell>
          <cell r="CZ2263" t="str">
            <v>EOL</v>
          </cell>
        </row>
        <row r="2264">
          <cell r="CJ2264" t="str">
            <v>JREX106-A01-CB-SIP</v>
          </cell>
          <cell r="CK2264">
            <v>1007440</v>
          </cell>
          <cell r="CL2264">
            <v>705090</v>
          </cell>
          <cell r="CM2264">
            <v>-30.011712856348765</v>
          </cell>
          <cell r="CN2264">
            <v>0</v>
          </cell>
          <cell r="CO2264">
            <v>0</v>
          </cell>
          <cell r="CP2264">
            <v>0</v>
          </cell>
          <cell r="CQ2264">
            <v>0</v>
          </cell>
          <cell r="CR2264">
            <v>0</v>
          </cell>
          <cell r="CS2264">
            <v>0</v>
          </cell>
          <cell r="CT2264">
            <v>0</v>
          </cell>
          <cell r="CU2264">
            <v>0</v>
          </cell>
          <cell r="CV2264">
            <v>0</v>
          </cell>
          <cell r="CW2264">
            <v>0</v>
          </cell>
          <cell r="CX2264" t="str">
            <v/>
          </cell>
          <cell r="CY2264" t="str">
            <v>https://ipmatika.kz/products/vzryvozashchishchennoe-oborudovanie/J%26R-JREX-CB-SIP/</v>
          </cell>
          <cell r="CZ2264" t="str">
            <v>Под заказ</v>
          </cell>
        </row>
        <row r="2265">
          <cell r="CJ2265" t="str">
            <v>JREX106-A01-CB</v>
          </cell>
          <cell r="CK2265">
            <v>859730</v>
          </cell>
          <cell r="CL2265">
            <v>601820</v>
          </cell>
          <cell r="CM2265">
            <v>-29.99895315971294</v>
          </cell>
          <cell r="CN2265">
            <v>0</v>
          </cell>
          <cell r="CO2265">
            <v>0</v>
          </cell>
          <cell r="CP2265">
            <v>0</v>
          </cell>
          <cell r="CQ2265">
            <v>0</v>
          </cell>
          <cell r="CR2265">
            <v>0</v>
          </cell>
          <cell r="CS2265">
            <v>0</v>
          </cell>
          <cell r="CT2265">
            <v>0</v>
          </cell>
          <cell r="CU2265">
            <v>0</v>
          </cell>
          <cell r="CV2265">
            <v>0</v>
          </cell>
          <cell r="CW2265">
            <v>0</v>
          </cell>
          <cell r="CX2265" t="str">
            <v/>
          </cell>
          <cell r="CY2265" t="str">
            <v>https://ipmatika.kz/products/vzryvozashchishchennoe-oborudovanie/J%26R-JREX-CB-SIP/</v>
          </cell>
          <cell r="CZ2265" t="str">
            <v>Под заказ</v>
          </cell>
        </row>
        <row r="2266">
          <cell r="CJ2266" t="str">
            <v>JREX106-A01-SIP</v>
          </cell>
          <cell r="CK2266">
            <v>1044370</v>
          </cell>
          <cell r="CL2266">
            <v>731060</v>
          </cell>
          <cell r="CM2266">
            <v>-29.999904248494303</v>
          </cell>
          <cell r="CN2266">
            <v>0</v>
          </cell>
          <cell r="CO2266">
            <v>0</v>
          </cell>
          <cell r="CP2266">
            <v>0</v>
          </cell>
          <cell r="CQ2266">
            <v>0</v>
          </cell>
          <cell r="CR2266">
            <v>0</v>
          </cell>
          <cell r="CS2266">
            <v>0</v>
          </cell>
          <cell r="CT2266">
            <v>0</v>
          </cell>
          <cell r="CU2266">
            <v>0</v>
          </cell>
          <cell r="CV2266">
            <v>0</v>
          </cell>
          <cell r="CW2266">
            <v>0</v>
          </cell>
          <cell r="CX2266" t="str">
            <v/>
          </cell>
          <cell r="CY2266" t="str">
            <v>https://ipmatika.kz/products/vzryvozashchishchennoe-oborudovanie/J%26R-JREX-FK-SIP/</v>
          </cell>
          <cell r="CZ2266" t="str">
            <v>Под заказ</v>
          </cell>
        </row>
        <row r="2267">
          <cell r="CJ2267" t="str">
            <v>JREX106-A01</v>
          </cell>
          <cell r="CK2267">
            <v>896660</v>
          </cell>
          <cell r="CL2267">
            <v>627780</v>
          </cell>
          <cell r="CM2267">
            <v>-29.986840050855392</v>
          </cell>
          <cell r="CN2267">
            <v>0</v>
          </cell>
          <cell r="CO2267">
            <v>0</v>
          </cell>
          <cell r="CP2267">
            <v>0</v>
          </cell>
          <cell r="CQ2267">
            <v>0</v>
          </cell>
          <cell r="CR2267">
            <v>0</v>
          </cell>
          <cell r="CS2267">
            <v>0</v>
          </cell>
          <cell r="CT2267">
            <v>0</v>
          </cell>
          <cell r="CU2267">
            <v>0</v>
          </cell>
          <cell r="CV2267">
            <v>0</v>
          </cell>
          <cell r="CW2267">
            <v>0</v>
          </cell>
          <cell r="CX2267" t="str">
            <v/>
          </cell>
          <cell r="CY2267" t="str">
            <v>https://ipmatika.kz/products/vzryvozashchishchennoe-oborudovanie/J%26R-JREX-FK-SIP/</v>
          </cell>
          <cell r="CZ2267" t="str">
            <v>Под заказ</v>
          </cell>
        </row>
        <row r="2268">
          <cell r="CJ2268" t="str">
            <v>JREX106-A03-CB</v>
          </cell>
          <cell r="CK2268">
            <v>774330</v>
          </cell>
          <cell r="CL2268">
            <v>541810</v>
          </cell>
          <cell r="CM2268">
            <v>-30.028540803016796</v>
          </cell>
          <cell r="CN2268">
            <v>0</v>
          </cell>
          <cell r="CO2268">
            <v>0</v>
          </cell>
          <cell r="CP2268">
            <v>0</v>
          </cell>
          <cell r="CQ2268">
            <v>0</v>
          </cell>
          <cell r="CR2268">
            <v>0</v>
          </cell>
          <cell r="CS2268">
            <v>0</v>
          </cell>
          <cell r="CT2268">
            <v>0</v>
          </cell>
          <cell r="CU2268">
            <v>0</v>
          </cell>
          <cell r="CV2268">
            <v>0</v>
          </cell>
          <cell r="CW2268">
            <v>0</v>
          </cell>
          <cell r="CX2268" t="str">
            <v/>
          </cell>
          <cell r="CY2268" t="str">
            <v>https://ipmatika.kz/products/vzryvozashchishchennoe-oborudovanie/J%26R-JREX103-CB-SIP/</v>
          </cell>
          <cell r="CZ2268" t="str">
            <v>Под заказ</v>
          </cell>
        </row>
        <row r="2269">
          <cell r="CJ2269" t="str">
            <v>JREX106-A03-SIP</v>
          </cell>
          <cell r="CK2269">
            <v>959560</v>
          </cell>
          <cell r="CL2269">
            <v>671630</v>
          </cell>
          <cell r="CM2269">
            <v>-30.006461294760101</v>
          </cell>
          <cell r="CN2269">
            <v>0</v>
          </cell>
          <cell r="CO2269">
            <v>0</v>
          </cell>
          <cell r="CP2269">
            <v>0</v>
          </cell>
          <cell r="CQ2269">
            <v>0</v>
          </cell>
          <cell r="CR2269">
            <v>0</v>
          </cell>
          <cell r="CS2269">
            <v>0</v>
          </cell>
          <cell r="CT2269">
            <v>0</v>
          </cell>
          <cell r="CU2269">
            <v>0</v>
          </cell>
          <cell r="CV2269">
            <v>0</v>
          </cell>
          <cell r="CW2269">
            <v>0</v>
          </cell>
          <cell r="CX2269" t="str">
            <v/>
          </cell>
          <cell r="CY2269" t="str">
            <v>https://ipmatika.kz/products/vzryvozashchishchennoe-oborudovanie/J%26R-JREX103-FK-SIP/</v>
          </cell>
          <cell r="CZ2269" t="str">
            <v>Под заказ</v>
          </cell>
        </row>
        <row r="2270">
          <cell r="CJ2270" t="str">
            <v>JREX106-A03</v>
          </cell>
          <cell r="CK2270">
            <v>811840</v>
          </cell>
          <cell r="CL2270">
            <v>568350</v>
          </cell>
          <cell r="CM2270">
            <v>-29.992363027197484</v>
          </cell>
          <cell r="CN2270">
            <v>0</v>
          </cell>
          <cell r="CO2270">
            <v>0</v>
          </cell>
          <cell r="CP2270">
            <v>0</v>
          </cell>
          <cell r="CQ2270">
            <v>0</v>
          </cell>
          <cell r="CR2270">
            <v>0</v>
          </cell>
          <cell r="CS2270">
            <v>0</v>
          </cell>
          <cell r="CT2270">
            <v>0</v>
          </cell>
          <cell r="CU2270">
            <v>0</v>
          </cell>
          <cell r="CV2270">
            <v>0</v>
          </cell>
          <cell r="CW2270">
            <v>0</v>
          </cell>
          <cell r="CX2270" t="str">
            <v/>
          </cell>
          <cell r="CY2270" t="str">
            <v>https://ipmatika.kz/products/vzryvozashchishchennoe-oborudovanie/J%26R-JREX103-FK-SIP/</v>
          </cell>
          <cell r="CZ2270" t="str">
            <v>Под заказ</v>
          </cell>
        </row>
        <row r="2271">
          <cell r="CJ2271" t="str">
            <v>JREX106-A04-SIP</v>
          </cell>
          <cell r="CK2271">
            <v>762300</v>
          </cell>
          <cell r="CL2271" t="str">
            <v/>
          </cell>
          <cell r="CM2271" t="str">
            <v/>
          </cell>
          <cell r="CN2271">
            <v>0</v>
          </cell>
          <cell r="CO2271">
            <v>0</v>
          </cell>
          <cell r="CP2271">
            <v>0</v>
          </cell>
          <cell r="CQ2271">
            <v>0</v>
          </cell>
          <cell r="CR2271">
            <v>0</v>
          </cell>
          <cell r="CS2271">
            <v>0</v>
          </cell>
          <cell r="CT2271">
            <v>0</v>
          </cell>
          <cell r="CU2271">
            <v>0</v>
          </cell>
          <cell r="CV2271">
            <v>0</v>
          </cell>
          <cell r="CW2271">
            <v>0</v>
          </cell>
          <cell r="CX2271" t="str">
            <v>http://ipmatika.ru/upload/iblock/6fa/vwz632nkywl9wyc4beswgs5y2cztafsb/jrex106a04sip.jpg</v>
          </cell>
          <cell r="CY2271" t="str">
            <v>https://ipmatika.kz/products/vzryvozashchishchennoe-oborudovanie/J%26R-JREX106-A04-SIP/</v>
          </cell>
          <cell r="CZ2271" t="str">
            <v>Под заказ</v>
          </cell>
        </row>
        <row r="2272">
          <cell r="CJ2272" t="str">
            <v>JREX106-A04</v>
          </cell>
          <cell r="CK2272">
            <v>633600</v>
          </cell>
          <cell r="CL2272" t="str">
            <v/>
          </cell>
          <cell r="CM2272" t="str">
            <v/>
          </cell>
          <cell r="CN2272">
            <v>0</v>
          </cell>
          <cell r="CO2272">
            <v>0</v>
          </cell>
          <cell r="CP2272">
            <v>0</v>
          </cell>
          <cell r="CQ2272">
            <v>0</v>
          </cell>
          <cell r="CR2272">
            <v>0</v>
          </cell>
          <cell r="CS2272">
            <v>0</v>
          </cell>
          <cell r="CT2272">
            <v>0</v>
          </cell>
          <cell r="CU2272">
            <v>0</v>
          </cell>
          <cell r="CV2272">
            <v>0</v>
          </cell>
          <cell r="CW2272">
            <v>0</v>
          </cell>
          <cell r="CX2272" t="str">
            <v>http://ipmatika.ru/upload/iblock/1c5/05v8ilzbxxfj1u51bbhoec6q498ag968/jrex106a04sip.jpg</v>
          </cell>
          <cell r="CY2272" t="str">
            <v>https://ipmatika.kz/products/vzryvozashchishchennoe-oborudovanie/J%26R-JREX106-A04/</v>
          </cell>
          <cell r="CZ2272" t="str">
            <v>Под заказ</v>
          </cell>
        </row>
        <row r="2273">
          <cell r="CJ2273" t="str">
            <v>JREX106-A05</v>
          </cell>
          <cell r="CK2273">
            <v>869000</v>
          </cell>
          <cell r="CL2273" t="str">
            <v/>
          </cell>
          <cell r="CM2273" t="str">
            <v/>
          </cell>
          <cell r="CN2273">
            <v>0</v>
          </cell>
          <cell r="CO2273">
            <v>0</v>
          </cell>
          <cell r="CP2273">
            <v>0</v>
          </cell>
          <cell r="CQ2273">
            <v>0</v>
          </cell>
          <cell r="CR2273">
            <v>0</v>
          </cell>
          <cell r="CS2273">
            <v>0</v>
          </cell>
          <cell r="CT2273">
            <v>0</v>
          </cell>
          <cell r="CU2273">
            <v>0</v>
          </cell>
          <cell r="CV2273">
            <v>0</v>
          </cell>
          <cell r="CW2273">
            <v>0</v>
          </cell>
          <cell r="CX2273" t="str">
            <v/>
          </cell>
          <cell r="CY2273" t="str">
            <v>https://ipmatika.kz/products/vzryvozashchishchennoe-oborudovanie/J%26R-JREX105-FK-SIP/</v>
          </cell>
          <cell r="CZ2273" t="str">
            <v>Под заказ</v>
          </cell>
        </row>
        <row r="2274">
          <cell r="CJ2274" t="str">
            <v>JREX106-CB-SIP</v>
          </cell>
          <cell r="CK2274">
            <v>1125730</v>
          </cell>
          <cell r="CL2274">
            <v>788180</v>
          </cell>
          <cell r="CM2274">
            <v>-29.984987519209753</v>
          </cell>
          <cell r="CN2274">
            <v>0</v>
          </cell>
          <cell r="CO2274">
            <v>0</v>
          </cell>
          <cell r="CP2274">
            <v>0</v>
          </cell>
          <cell r="CQ2274">
            <v>0</v>
          </cell>
          <cell r="CR2274">
            <v>0</v>
          </cell>
          <cell r="CS2274">
            <v>0</v>
          </cell>
          <cell r="CT2274">
            <v>0</v>
          </cell>
          <cell r="CU2274">
            <v>0</v>
          </cell>
          <cell r="CV2274">
            <v>0</v>
          </cell>
          <cell r="CW2274">
            <v>0</v>
          </cell>
          <cell r="CX2274" t="str">
            <v/>
          </cell>
          <cell r="CY2274" t="str">
            <v>https://ipmatika.kz/products/vzryvozashchishchennoe-oborudovanie/J%26R-JREX106-FK-SIP/</v>
          </cell>
          <cell r="CZ2274" t="str">
            <v>Под заказ</v>
          </cell>
        </row>
        <row r="2275">
          <cell r="CJ2275" t="str">
            <v>JREX106-CB</v>
          </cell>
          <cell r="CK2275">
            <v>978020</v>
          </cell>
          <cell r="CL2275">
            <v>684900</v>
          </cell>
          <cell r="CM2275">
            <v>-29.970757244228139</v>
          </cell>
          <cell r="CN2275">
            <v>0</v>
          </cell>
          <cell r="CO2275">
            <v>0</v>
          </cell>
          <cell r="CP2275">
            <v>0</v>
          </cell>
          <cell r="CQ2275">
            <v>0</v>
          </cell>
          <cell r="CR2275">
            <v>0</v>
          </cell>
          <cell r="CS2275">
            <v>0</v>
          </cell>
          <cell r="CT2275">
            <v>0</v>
          </cell>
          <cell r="CU2275">
            <v>0</v>
          </cell>
          <cell r="CV2275">
            <v>0</v>
          </cell>
          <cell r="CW2275">
            <v>0</v>
          </cell>
          <cell r="CX2275" t="str">
            <v/>
          </cell>
          <cell r="CY2275" t="str">
            <v>https://ipmatika.kz/products/vzryvozashchishchennoe-oborudovanie/J%26R-JREX106-FK-SIP/</v>
          </cell>
          <cell r="CZ2275" t="str">
            <v>Под заказ</v>
          </cell>
        </row>
        <row r="2276">
          <cell r="CJ2276" t="str">
            <v>JREX106-SIP</v>
          </cell>
          <cell r="CK2276">
            <v>1162660</v>
          </cell>
          <cell r="CL2276">
            <v>814150</v>
          </cell>
          <cell r="CM2276">
            <v>-29.975229215763846</v>
          </cell>
          <cell r="CN2276">
            <v>0</v>
          </cell>
          <cell r="CO2276">
            <v>0</v>
          </cell>
          <cell r="CP2276">
            <v>0</v>
          </cell>
          <cell r="CQ2276">
            <v>0</v>
          </cell>
          <cell r="CR2276">
            <v>0</v>
          </cell>
          <cell r="CS2276">
            <v>0</v>
          </cell>
          <cell r="CT2276">
            <v>0</v>
          </cell>
          <cell r="CU2276">
            <v>0</v>
          </cell>
          <cell r="CV2276">
            <v>0</v>
          </cell>
          <cell r="CW2276">
            <v>0</v>
          </cell>
          <cell r="CX2276" t="str">
            <v>http://ipmatika.ru/upload/iblock/c7e/JREX106%201.jpg</v>
          </cell>
          <cell r="CY2276" t="str">
            <v>https://ipmatika.kz/products/vzryvozashchishchennoe-oborudovanie/J%26R-JREX106-SIP/</v>
          </cell>
          <cell r="CZ2276" t="str">
            <v>Под заказ</v>
          </cell>
        </row>
        <row r="2277">
          <cell r="CJ2277" t="str">
            <v>JREX106</v>
          </cell>
          <cell r="CK2277">
            <v>1014950</v>
          </cell>
          <cell r="CL2277">
            <v>710290</v>
          </cell>
          <cell r="CM2277">
            <v>-30.017242228681212</v>
          </cell>
          <cell r="CN2277">
            <v>0</v>
          </cell>
          <cell r="CO2277">
            <v>0</v>
          </cell>
          <cell r="CP2277">
            <v>0</v>
          </cell>
          <cell r="CQ2277">
            <v>0</v>
          </cell>
          <cell r="CR2277">
            <v>0</v>
          </cell>
          <cell r="CS2277">
            <v>0</v>
          </cell>
          <cell r="CT2277">
            <v>0</v>
          </cell>
          <cell r="CU2277">
            <v>0</v>
          </cell>
          <cell r="CV2277">
            <v>0</v>
          </cell>
          <cell r="CW2277">
            <v>0</v>
          </cell>
          <cell r="CX2277" t="str">
            <v/>
          </cell>
          <cell r="CY2277" t="str">
            <v>https://ipmatika.kz/products/vzryvozashchishchennoe-oborudovanie/J%26R-JREX103-FK-SIP/</v>
          </cell>
          <cell r="CZ2277" t="str">
            <v>Под заказ</v>
          </cell>
        </row>
        <row r="2278">
          <cell r="CJ2278" t="str">
            <v>б). Без крышки</v>
          </cell>
          <cell r="CK2278">
            <v>0</v>
          </cell>
          <cell r="CL2278">
            <v>0</v>
          </cell>
          <cell r="CM2278" t="str">
            <v/>
          </cell>
          <cell r="CN2278">
            <v>0</v>
          </cell>
          <cell r="CO2278">
            <v>0</v>
          </cell>
          <cell r="CP2278">
            <v>0</v>
          </cell>
          <cell r="CQ2278">
            <v>0</v>
          </cell>
          <cell r="CR2278">
            <v>0</v>
          </cell>
          <cell r="CS2278">
            <v>0</v>
          </cell>
          <cell r="CT2278">
            <v>0</v>
          </cell>
          <cell r="CU2278">
            <v>0</v>
          </cell>
          <cell r="CV2278">
            <v>0</v>
          </cell>
          <cell r="CW2278">
            <v>0</v>
          </cell>
          <cell r="CX2278" t="str">
            <v/>
          </cell>
          <cell r="CY2278" t="str">
            <v/>
          </cell>
          <cell r="CZ2278" t="str">
            <v/>
          </cell>
        </row>
        <row r="2279">
          <cell r="CJ2279" t="str">
            <v>JR103-CB-4G</v>
          </cell>
          <cell r="CK2279">
            <v>619130</v>
          </cell>
          <cell r="CL2279">
            <v>433330</v>
          </cell>
          <cell r="CM2279">
            <v>-30.009852535008804</v>
          </cell>
          <cell r="CN2279">
            <v>0</v>
          </cell>
          <cell r="CO2279">
            <v>0</v>
          </cell>
          <cell r="CP2279">
            <v>0</v>
          </cell>
          <cell r="CQ2279">
            <v>0</v>
          </cell>
          <cell r="CR2279">
            <v>0</v>
          </cell>
          <cell r="CS2279">
            <v>0</v>
          </cell>
          <cell r="CT2279">
            <v>0</v>
          </cell>
          <cell r="CU2279">
            <v>0</v>
          </cell>
          <cell r="CV2279">
            <v>0</v>
          </cell>
          <cell r="CW2279">
            <v>0</v>
          </cell>
          <cell r="CX2279" t="str">
            <v/>
          </cell>
          <cell r="CY2279" t="str">
            <v>https://ipmatika.kz/products/promyshlennye-telefony/jr-jr103-cb-y-sip/</v>
          </cell>
          <cell r="CZ2279" t="str">
            <v>Под заказ</v>
          </cell>
        </row>
        <row r="2280">
          <cell r="CJ2280" t="str">
            <v>JR103-CB-L</v>
          </cell>
          <cell r="CK2280">
            <v>530840</v>
          </cell>
          <cell r="CL2280">
            <v>371590</v>
          </cell>
          <cell r="CM2280">
            <v>-29.999623238640652</v>
          </cell>
          <cell r="CN2280">
            <v>0</v>
          </cell>
          <cell r="CO2280">
            <v>0</v>
          </cell>
          <cell r="CP2280">
            <v>0</v>
          </cell>
          <cell r="CQ2280">
            <v>0</v>
          </cell>
          <cell r="CR2280">
            <v>0</v>
          </cell>
          <cell r="CS2280">
            <v>0</v>
          </cell>
          <cell r="CT2280">
            <v>0</v>
          </cell>
          <cell r="CU2280">
            <v>0</v>
          </cell>
          <cell r="CV2280">
            <v>0</v>
          </cell>
          <cell r="CW2280">
            <v>0</v>
          </cell>
          <cell r="CX2280" t="str">
            <v/>
          </cell>
          <cell r="CY2280" t="str">
            <v/>
          </cell>
          <cell r="CZ2280" t="str">
            <v/>
          </cell>
        </row>
        <row r="2281">
          <cell r="CJ2281" t="str">
            <v>JR103-CB-SIP</v>
          </cell>
          <cell r="CK2281">
            <v>508340</v>
          </cell>
          <cell r="CL2281">
            <v>356010</v>
          </cell>
          <cell r="CM2281">
            <v>-29.966164378172095</v>
          </cell>
          <cell r="CN2281">
            <v>0</v>
          </cell>
          <cell r="CO2281">
            <v>0</v>
          </cell>
          <cell r="CP2281">
            <v>0</v>
          </cell>
          <cell r="CQ2281">
            <v>0</v>
          </cell>
          <cell r="CR2281">
            <v>0</v>
          </cell>
          <cell r="CS2281">
            <v>0</v>
          </cell>
          <cell r="CT2281">
            <v>0</v>
          </cell>
          <cell r="CU2281">
            <v>0</v>
          </cell>
          <cell r="CV2281">
            <v>0</v>
          </cell>
          <cell r="CW2281">
            <v>0</v>
          </cell>
          <cell r="CX2281" t="str">
            <v>http://ipmatika.ru/upload/iblock/355/v7gmgxha43jlhi12wrgygcris7582acj/whs101hl.jpg</v>
          </cell>
          <cell r="CY2281" t="str">
            <v>https://ipmatika.kz/products/shakhtnye-telefony/jr-jr103-cb-sip/</v>
          </cell>
          <cell r="CZ2281" t="str">
            <v>Под заказ</v>
          </cell>
        </row>
        <row r="2282">
          <cell r="CJ2282" t="str">
            <v>JR103-CB</v>
          </cell>
          <cell r="CK2282">
            <v>416020</v>
          </cell>
          <cell r="CL2282">
            <v>291390</v>
          </cell>
          <cell r="CM2282">
            <v>-29.957694341618193</v>
          </cell>
          <cell r="CN2282">
            <v>0</v>
          </cell>
          <cell r="CO2282">
            <v>0</v>
          </cell>
          <cell r="CP2282">
            <v>0</v>
          </cell>
          <cell r="CQ2282">
            <v>0</v>
          </cell>
          <cell r="CR2282">
            <v>0</v>
          </cell>
          <cell r="CS2282">
            <v>0</v>
          </cell>
          <cell r="CT2282">
            <v>0</v>
          </cell>
          <cell r="CU2282">
            <v>0</v>
          </cell>
          <cell r="CV2282">
            <v>0</v>
          </cell>
          <cell r="CW2282">
            <v>0</v>
          </cell>
          <cell r="CX2282" t="str">
            <v>http://ipmatika.ru/upload/iblock/af0/oa537g20z713yw1lkds683npzbw45ija/whs101hl.jpg</v>
          </cell>
          <cell r="CY2282" t="str">
            <v>https://ipmatika.kz/products/analogovye-telefony/jr-jr103-cb/</v>
          </cell>
          <cell r="CZ2282" t="str">
            <v>Под заказ</v>
          </cell>
        </row>
        <row r="2283">
          <cell r="CJ2283" t="str">
            <v>JR103-FK-4G</v>
          </cell>
          <cell r="CK2283">
            <v>656050</v>
          </cell>
          <cell r="CL2283">
            <v>459290</v>
          </cell>
          <cell r="CM2283">
            <v>-29.991616492645377</v>
          </cell>
          <cell r="CN2283">
            <v>0</v>
          </cell>
          <cell r="CO2283">
            <v>0</v>
          </cell>
          <cell r="CP2283">
            <v>0</v>
          </cell>
          <cell r="CQ2283">
            <v>0</v>
          </cell>
          <cell r="CR2283">
            <v>0</v>
          </cell>
          <cell r="CS2283">
            <v>0</v>
          </cell>
          <cell r="CT2283">
            <v>0</v>
          </cell>
          <cell r="CU2283">
            <v>0</v>
          </cell>
          <cell r="CV2283">
            <v>0</v>
          </cell>
          <cell r="CW2283">
            <v>0</v>
          </cell>
          <cell r="CX2283" t="str">
            <v/>
          </cell>
          <cell r="CY2283" t="str">
            <v>https://ipmatika.kz/products/promyshlennye-telefony/jr-jr103-fk-y-sip/</v>
          </cell>
          <cell r="CZ2283" t="str">
            <v>Под заказ</v>
          </cell>
        </row>
        <row r="2284">
          <cell r="CJ2284" t="str">
            <v>JR103-FK-H-4G</v>
          </cell>
          <cell r="CK2284">
            <v>758180</v>
          </cell>
          <cell r="CL2284">
            <v>530840</v>
          </cell>
          <cell r="CM2284">
            <v>-29.9849639927194</v>
          </cell>
          <cell r="CN2284">
            <v>0</v>
          </cell>
          <cell r="CO2284">
            <v>0</v>
          </cell>
          <cell r="CP2284">
            <v>0</v>
          </cell>
          <cell r="CQ2284">
            <v>0</v>
          </cell>
          <cell r="CR2284">
            <v>0</v>
          </cell>
          <cell r="CS2284">
            <v>0</v>
          </cell>
          <cell r="CT2284">
            <v>0</v>
          </cell>
          <cell r="CU2284">
            <v>0</v>
          </cell>
          <cell r="CV2284">
            <v>0</v>
          </cell>
          <cell r="CW2284">
            <v>0</v>
          </cell>
          <cell r="CX2284" t="str">
            <v/>
          </cell>
          <cell r="CY2284" t="str">
            <v>https://ipmatika.kz/products/promyshlennye-telefony/jr-jr103-fk-y-sip/</v>
          </cell>
          <cell r="CZ2284" t="str">
            <v>Под заказ</v>
          </cell>
        </row>
        <row r="2285">
          <cell r="CJ2285" t="str">
            <v>JR103-FK-H-SIP</v>
          </cell>
          <cell r="CK2285">
            <v>646820</v>
          </cell>
          <cell r="CL2285">
            <v>452950</v>
          </cell>
          <cell r="CM2285">
            <v>-29.972789957020495</v>
          </cell>
          <cell r="CN2285">
            <v>0</v>
          </cell>
          <cell r="CO2285">
            <v>0</v>
          </cell>
          <cell r="CP2285">
            <v>0</v>
          </cell>
          <cell r="CQ2285">
            <v>0</v>
          </cell>
          <cell r="CR2285">
            <v>0</v>
          </cell>
          <cell r="CS2285">
            <v>0</v>
          </cell>
          <cell r="CT2285">
            <v>0</v>
          </cell>
          <cell r="CU2285">
            <v>0</v>
          </cell>
          <cell r="CV2285">
            <v>0</v>
          </cell>
          <cell r="CW2285">
            <v>0</v>
          </cell>
          <cell r="CX2285" t="str">
            <v>http://ipmatika.ru/upload/iblock/bd7/e25j3r52em0xviym54d5xdgnqqb4wco0/JR103-FK-H-SIP_batcheditor_fotor.jpg</v>
          </cell>
          <cell r="CY2285" t="str">
            <v>https://ipmatika.kz/products/promyshlennye-telefony/jr-jr103-fk-h-sip/</v>
          </cell>
          <cell r="CZ2285" t="str">
            <v>Под заказ</v>
          </cell>
        </row>
        <row r="2286">
          <cell r="CJ2286" t="str">
            <v>JR103-FK-H</v>
          </cell>
          <cell r="CK2286">
            <v>554500</v>
          </cell>
          <cell r="CL2286">
            <v>388330</v>
          </cell>
          <cell r="CM2286">
            <v>-29.96753832281334</v>
          </cell>
          <cell r="CN2286">
            <v>0</v>
          </cell>
          <cell r="CO2286">
            <v>0</v>
          </cell>
          <cell r="CP2286">
            <v>0</v>
          </cell>
          <cell r="CQ2286">
            <v>0</v>
          </cell>
          <cell r="CR2286">
            <v>0</v>
          </cell>
          <cell r="CS2286">
            <v>0</v>
          </cell>
          <cell r="CT2286">
            <v>0</v>
          </cell>
          <cell r="CU2286">
            <v>0</v>
          </cell>
          <cell r="CV2286">
            <v>0</v>
          </cell>
          <cell r="CW2286">
            <v>0</v>
          </cell>
          <cell r="CX2286" t="str">
            <v>http://ipmatika.ru/upload/iblock/47f/k8pnyabq7gm0jv8uapev5epvulkrp9n1/JR103-FK-H-SIP_batcheditor_fotor.jpg</v>
          </cell>
          <cell r="CY2286" t="str">
            <v>https://ipmatika.kz/products/analogovye-telefony/jr-jr103-fk-h/</v>
          </cell>
          <cell r="CZ2286" t="str">
            <v>Под заказ</v>
          </cell>
        </row>
        <row r="2287">
          <cell r="CJ2287" t="str">
            <v>JR103-FK-HB-4G</v>
          </cell>
          <cell r="CK2287">
            <v>785870</v>
          </cell>
          <cell r="CL2287">
            <v>549890</v>
          </cell>
          <cell r="CM2287">
            <v>-30.027867204499472</v>
          </cell>
          <cell r="CN2287">
            <v>0</v>
          </cell>
          <cell r="CO2287">
            <v>0</v>
          </cell>
          <cell r="CP2287">
            <v>0</v>
          </cell>
          <cell r="CQ2287">
            <v>0</v>
          </cell>
          <cell r="CR2287">
            <v>0</v>
          </cell>
          <cell r="CS2287">
            <v>0</v>
          </cell>
          <cell r="CT2287">
            <v>0</v>
          </cell>
          <cell r="CU2287">
            <v>0</v>
          </cell>
          <cell r="CV2287">
            <v>0</v>
          </cell>
          <cell r="CW2287">
            <v>0</v>
          </cell>
          <cell r="CX2287" t="str">
            <v/>
          </cell>
          <cell r="CY2287" t="str">
            <v>https://ipmatika.kz/https://ipmatika.kz/products/promyshlennye-telefony/jr-jr103-fk-y-hb-sip/</v>
          </cell>
          <cell r="CZ2287" t="str">
            <v>Под заказ</v>
          </cell>
        </row>
        <row r="2288">
          <cell r="CJ2288" t="str">
            <v>JR103-FK-HB-SIP</v>
          </cell>
          <cell r="CK2288">
            <v>665290</v>
          </cell>
          <cell r="CL2288">
            <v>465640</v>
          </cell>
          <cell r="CM2288">
            <v>-30.009469554630314</v>
          </cell>
          <cell r="CN2288">
            <v>0</v>
          </cell>
          <cell r="CO2288">
            <v>0</v>
          </cell>
          <cell r="CP2288">
            <v>0</v>
          </cell>
          <cell r="CQ2288">
            <v>0</v>
          </cell>
          <cell r="CR2288">
            <v>0</v>
          </cell>
          <cell r="CS2288">
            <v>0</v>
          </cell>
          <cell r="CT2288">
            <v>0</v>
          </cell>
          <cell r="CU2288">
            <v>0</v>
          </cell>
          <cell r="CV2288">
            <v>0</v>
          </cell>
          <cell r="CW2288">
            <v>0</v>
          </cell>
          <cell r="CX2288" t="str">
            <v>http://ipmatika.ru/upload/iblock/4a6/2238pe9fmedkq1yddv1et42uy73hv40v/JR103-FK-HB-SIP%20%281%29.jpg</v>
          </cell>
          <cell r="CY2288" t="str">
            <v>https://ipmatika.kz/products/promyshlennye-telefony/jr-jr103-fk-hb-sip/</v>
          </cell>
          <cell r="CZ2288" t="str">
            <v>Под заказ</v>
          </cell>
        </row>
        <row r="2289">
          <cell r="CJ2289" t="str">
            <v>JR103-FK-HB</v>
          </cell>
          <cell r="CK2289">
            <v>572970</v>
          </cell>
          <cell r="CL2289">
            <v>401020</v>
          </cell>
          <cell r="CM2289">
            <v>-30.010297223240315</v>
          </cell>
          <cell r="CN2289">
            <v>0</v>
          </cell>
          <cell r="CO2289">
            <v>0</v>
          </cell>
          <cell r="CP2289">
            <v>0</v>
          </cell>
          <cell r="CQ2289">
            <v>0</v>
          </cell>
          <cell r="CR2289">
            <v>0</v>
          </cell>
          <cell r="CS2289">
            <v>0</v>
          </cell>
          <cell r="CT2289">
            <v>0</v>
          </cell>
          <cell r="CU2289">
            <v>0</v>
          </cell>
          <cell r="CV2289">
            <v>0</v>
          </cell>
          <cell r="CW2289">
            <v>0</v>
          </cell>
          <cell r="CX2289" t="str">
            <v>http://ipmatika.ru/upload/iblock/9ff/33z1fqusa6uehzqkgpkyz5kzfl4nbql7/JR103-FK-HB-SIP%20%281%29.jpg</v>
          </cell>
          <cell r="CY2289" t="str">
            <v>https://ipmatika.kz/products/analogovye-telefony/jr-jr103-fk-hb/</v>
          </cell>
          <cell r="CZ2289" t="str">
            <v>Под заказ</v>
          </cell>
        </row>
        <row r="2290">
          <cell r="CJ2290" t="str">
            <v>JR103-FK-L</v>
          </cell>
          <cell r="CK2290">
            <v>451550</v>
          </cell>
          <cell r="CL2290" t="str">
            <v/>
          </cell>
          <cell r="CM2290" t="str">
            <v/>
          </cell>
          <cell r="CN2290">
            <v>0</v>
          </cell>
          <cell r="CO2290">
            <v>0</v>
          </cell>
          <cell r="CP2290">
            <v>0</v>
          </cell>
          <cell r="CQ2290">
            <v>0</v>
          </cell>
          <cell r="CR2290">
            <v>0</v>
          </cell>
          <cell r="CS2290">
            <v>0</v>
          </cell>
          <cell r="CT2290">
            <v>0</v>
          </cell>
          <cell r="CU2290">
            <v>0</v>
          </cell>
          <cell r="CV2290">
            <v>0</v>
          </cell>
          <cell r="CW2290">
            <v>0</v>
          </cell>
          <cell r="CX2290" t="str">
            <v/>
          </cell>
          <cell r="CY2290" t="str">
            <v>https://ipmatika.kz/products/analogovye-telefony/jr-jr103-fk-h/</v>
          </cell>
          <cell r="CZ2290" t="str">
            <v>Под заказ</v>
          </cell>
        </row>
        <row r="2291">
          <cell r="CJ2291" t="str">
            <v>JR103-FK-SIP</v>
          </cell>
          <cell r="CK2291">
            <v>545270</v>
          </cell>
          <cell r="CL2291">
            <v>381970</v>
          </cell>
          <cell r="CM2291">
            <v>-29.948465897628694</v>
          </cell>
          <cell r="CN2291">
            <v>0</v>
          </cell>
          <cell r="CO2291">
            <v>0</v>
          </cell>
          <cell r="CP2291">
            <v>0</v>
          </cell>
          <cell r="CQ2291">
            <v>0</v>
          </cell>
          <cell r="CR2291">
            <v>0</v>
          </cell>
          <cell r="CS2291">
            <v>0</v>
          </cell>
          <cell r="CT2291">
            <v>0</v>
          </cell>
          <cell r="CU2291">
            <v>0</v>
          </cell>
          <cell r="CV2291">
            <v>0</v>
          </cell>
          <cell r="CW2291">
            <v>0</v>
          </cell>
          <cell r="CX2291" t="str">
            <v>http://ipmatika.ru/upload/iblock/ed6/6svzg5ifsgiafigb7zz5bwbzlo3zvwev/JR103-FK-SIP.jpg</v>
          </cell>
          <cell r="CY2291" t="str">
            <v>https://ipmatika.kz/products/promyshlennye-telefony/jr-jr103-fk-sip/</v>
          </cell>
          <cell r="CZ2291" t="str">
            <v>Под заказ</v>
          </cell>
        </row>
        <row r="2292">
          <cell r="CJ2292" t="str">
            <v>JR103-FK</v>
          </cell>
          <cell r="CK2292">
            <v>452950</v>
          </cell>
          <cell r="CL2292">
            <v>317350</v>
          </cell>
          <cell r="CM2292">
            <v>-29.937079147808802</v>
          </cell>
          <cell r="CN2292">
            <v>0</v>
          </cell>
          <cell r="CO2292">
            <v>0</v>
          </cell>
          <cell r="CP2292">
            <v>0</v>
          </cell>
          <cell r="CQ2292">
            <v>0</v>
          </cell>
          <cell r="CR2292">
            <v>0</v>
          </cell>
          <cell r="CS2292">
            <v>0</v>
          </cell>
          <cell r="CT2292">
            <v>0</v>
          </cell>
          <cell r="CU2292">
            <v>0</v>
          </cell>
          <cell r="CV2292">
            <v>0</v>
          </cell>
          <cell r="CW2292">
            <v>0</v>
          </cell>
          <cell r="CX2292" t="str">
            <v>http://ipmatika.ru/upload/iblock/036/fznkb06ag1f09mnjbz3s1m15cvwj1f82/JR103-FK-SIP.jpg</v>
          </cell>
          <cell r="CY2292" t="str">
            <v>https://ipmatika.kz/products/analogovye-telefony/jr-jr103-fk-y/</v>
          </cell>
          <cell r="CZ2292" t="str">
            <v>Под заказ</v>
          </cell>
        </row>
        <row r="2293">
          <cell r="CJ2293" t="str">
            <v>JR104-2B-4G</v>
          </cell>
          <cell r="CK2293">
            <v>619130</v>
          </cell>
          <cell r="CL2293">
            <v>433330</v>
          </cell>
          <cell r="CM2293">
            <v>-30.009852535008804</v>
          </cell>
          <cell r="CN2293">
            <v>0</v>
          </cell>
          <cell r="CO2293">
            <v>0</v>
          </cell>
          <cell r="CP2293">
            <v>0</v>
          </cell>
          <cell r="CQ2293">
            <v>0</v>
          </cell>
          <cell r="CR2293">
            <v>0</v>
          </cell>
          <cell r="CS2293">
            <v>0</v>
          </cell>
          <cell r="CT2293">
            <v>0</v>
          </cell>
          <cell r="CU2293">
            <v>0</v>
          </cell>
          <cell r="CV2293">
            <v>0</v>
          </cell>
          <cell r="CW2293">
            <v>0</v>
          </cell>
          <cell r="CX2293" t="str">
            <v/>
          </cell>
          <cell r="CY2293" t="str">
            <v>https://ipmatika.kz/products/promyshlennye-telefony/jr-jr104-2b-y-sip/</v>
          </cell>
          <cell r="CZ2293" t="str">
            <v>Под заказ</v>
          </cell>
        </row>
        <row r="2294">
          <cell r="CJ2294" t="str">
            <v>JR104-2B-SIP</v>
          </cell>
          <cell r="CK2294">
            <v>508340</v>
          </cell>
          <cell r="CL2294">
            <v>356010</v>
          </cell>
          <cell r="CM2294">
            <v>-29.966164378172095</v>
          </cell>
          <cell r="CN2294">
            <v>0</v>
          </cell>
          <cell r="CO2294">
            <v>0</v>
          </cell>
          <cell r="CP2294">
            <v>0</v>
          </cell>
          <cell r="CQ2294">
            <v>0</v>
          </cell>
          <cell r="CR2294">
            <v>0</v>
          </cell>
          <cell r="CS2294">
            <v>0</v>
          </cell>
          <cell r="CT2294">
            <v>0</v>
          </cell>
          <cell r="CU2294">
            <v>0</v>
          </cell>
          <cell r="CV2294">
            <v>0</v>
          </cell>
          <cell r="CW2294">
            <v>0</v>
          </cell>
          <cell r="CX2294" t="str">
            <v>http://ipmatika.ru/upload/iblock/129/3fxm8ktw80tznrnlzxtugm86xytm2nut/4_PhotoRoom.png_PhotoRoom_batcheditor_fotor.jpg</v>
          </cell>
          <cell r="CY2294" t="str">
            <v>https://ipmatika.kz/products/promyshlennye-telefony/jr-jr104-2b-sip/</v>
          </cell>
          <cell r="CZ2294" t="str">
            <v>Под заказ</v>
          </cell>
        </row>
        <row r="2295">
          <cell r="CJ2295" t="str">
            <v>JR104-2B</v>
          </cell>
          <cell r="CK2295">
            <v>416020</v>
          </cell>
          <cell r="CL2295">
            <v>291390</v>
          </cell>
          <cell r="CM2295">
            <v>-29.957694341618193</v>
          </cell>
          <cell r="CN2295">
            <v>0</v>
          </cell>
          <cell r="CO2295">
            <v>0</v>
          </cell>
          <cell r="CP2295">
            <v>0</v>
          </cell>
          <cell r="CQ2295">
            <v>0</v>
          </cell>
          <cell r="CR2295">
            <v>0</v>
          </cell>
          <cell r="CS2295">
            <v>0</v>
          </cell>
          <cell r="CT2295">
            <v>0</v>
          </cell>
          <cell r="CU2295">
            <v>0</v>
          </cell>
          <cell r="CV2295">
            <v>0</v>
          </cell>
          <cell r="CW2295">
            <v>0</v>
          </cell>
          <cell r="CX2295" t="str">
            <v>http://ipmatika.ru/upload/iblock/acc/bnxuobds1f4f0eh9ssr3lzqiqwe7lgcv/hdfhyjkyi.jpg</v>
          </cell>
          <cell r="CY2295" t="str">
            <v>https://ipmatika.kz/products/analogovye-telefony/jr-jr104-2b/</v>
          </cell>
          <cell r="CZ2295" t="str">
            <v>Под заказ</v>
          </cell>
        </row>
        <row r="2296">
          <cell r="CJ2296" t="str">
            <v>JR104-SC-4G</v>
          </cell>
          <cell r="CK2296">
            <v>600660</v>
          </cell>
          <cell r="CL2296">
            <v>420640</v>
          </cell>
          <cell r="CM2296">
            <v>-29.970365930809436</v>
          </cell>
          <cell r="CN2296">
            <v>0</v>
          </cell>
          <cell r="CO2296">
            <v>0</v>
          </cell>
          <cell r="CP2296">
            <v>0</v>
          </cell>
          <cell r="CQ2296">
            <v>0</v>
          </cell>
          <cell r="CR2296">
            <v>0</v>
          </cell>
          <cell r="CS2296">
            <v>0</v>
          </cell>
          <cell r="CT2296">
            <v>0</v>
          </cell>
          <cell r="CU2296">
            <v>0</v>
          </cell>
          <cell r="CV2296">
            <v>0</v>
          </cell>
          <cell r="CW2296">
            <v>0</v>
          </cell>
          <cell r="CX2296" t="str">
            <v/>
          </cell>
          <cell r="CY2296" t="str">
            <v>https://ipmatika.kz/products/promyshlennye-telefony/jr-jr104-sc-y-sip/</v>
          </cell>
          <cell r="CZ2296" t="str">
            <v>Под заказ</v>
          </cell>
        </row>
        <row r="2297">
          <cell r="CJ2297" t="str">
            <v>JR104-SC-SIP</v>
          </cell>
          <cell r="CK2297">
            <v>489880</v>
          </cell>
          <cell r="CL2297">
            <v>342740</v>
          </cell>
          <cell r="CM2297">
            <v>-30.035927165836526</v>
          </cell>
          <cell r="CN2297">
            <v>0</v>
          </cell>
          <cell r="CO2297">
            <v>0</v>
          </cell>
          <cell r="CP2297">
            <v>0</v>
          </cell>
          <cell r="CQ2297">
            <v>0</v>
          </cell>
          <cell r="CR2297">
            <v>0</v>
          </cell>
          <cell r="CS2297">
            <v>0</v>
          </cell>
          <cell r="CT2297">
            <v>0</v>
          </cell>
          <cell r="CU2297">
            <v>0</v>
          </cell>
          <cell r="CV2297">
            <v>0</v>
          </cell>
          <cell r="CW2297">
            <v>0</v>
          </cell>
          <cell r="CX2297" t="str">
            <v>http://ipmatika.ru/upload/iblock/8b6/z50dx66sl0d6f5g4htnkrqw2h8gcwixk/p201705271139439150366_batcheditor_fotor.jpg</v>
          </cell>
          <cell r="CY2297" t="str">
            <v>https://ipmatika.kz/products/promyshlennye-telefony/jr-jr104-sc-sip/</v>
          </cell>
          <cell r="CZ2297" t="str">
            <v>Под заказ</v>
          </cell>
        </row>
        <row r="2298">
          <cell r="CJ2298" t="str">
            <v>JR104-SC</v>
          </cell>
          <cell r="CK2298">
            <v>397560</v>
          </cell>
          <cell r="CL2298">
            <v>278110</v>
          </cell>
          <cell r="CM2298">
            <v>-30.045779253446014</v>
          </cell>
          <cell r="CN2298">
            <v>0</v>
          </cell>
          <cell r="CO2298">
            <v>0</v>
          </cell>
          <cell r="CP2298">
            <v>0</v>
          </cell>
          <cell r="CQ2298">
            <v>0</v>
          </cell>
          <cell r="CR2298">
            <v>0</v>
          </cell>
          <cell r="CS2298">
            <v>0</v>
          </cell>
          <cell r="CT2298">
            <v>0</v>
          </cell>
          <cell r="CU2298">
            <v>0</v>
          </cell>
          <cell r="CV2298">
            <v>0</v>
          </cell>
          <cell r="CW2298">
            <v>0</v>
          </cell>
          <cell r="CX2298" t="str">
            <v>http://ipmatika.ru/upload/iblock/030/gj6ep125r6y89hi9prcl8nxo5081lr7f/hdfhyjkyi.jpg</v>
          </cell>
          <cell r="CY2298" t="str">
            <v>https://ipmatika.kz/products/analogovye-telefony/jr-jr104-sc/</v>
          </cell>
          <cell r="CZ2298" t="str">
            <v>Под заказ</v>
          </cell>
        </row>
        <row r="2299">
          <cell r="CJ2299" t="str">
            <v>JR105-FK-4G</v>
          </cell>
          <cell r="CK2299">
            <v>730480</v>
          </cell>
          <cell r="CL2299">
            <v>511220</v>
          </cell>
          <cell r="CM2299">
            <v>-30.015879969335231</v>
          </cell>
          <cell r="CN2299">
            <v>0</v>
          </cell>
          <cell r="CO2299">
            <v>0</v>
          </cell>
          <cell r="CP2299">
            <v>0</v>
          </cell>
          <cell r="CQ2299">
            <v>0</v>
          </cell>
          <cell r="CR2299">
            <v>0</v>
          </cell>
          <cell r="CS2299">
            <v>0</v>
          </cell>
          <cell r="CT2299">
            <v>0</v>
          </cell>
          <cell r="CU2299">
            <v>0</v>
          </cell>
          <cell r="CV2299">
            <v>0</v>
          </cell>
          <cell r="CW2299">
            <v>0</v>
          </cell>
          <cell r="CX2299" t="str">
            <v/>
          </cell>
          <cell r="CY2299" t="str">
            <v>https://ipmatika.kz/products/promyshlennye-telefony/jr-jr105-fk-y-sip/</v>
          </cell>
          <cell r="CZ2299" t="str">
            <v>Под заказ</v>
          </cell>
        </row>
        <row r="2300">
          <cell r="CJ2300" t="str">
            <v>JR105-FK-SIP</v>
          </cell>
          <cell r="CK2300">
            <v>619130</v>
          </cell>
          <cell r="CL2300">
            <v>433330</v>
          </cell>
          <cell r="CM2300">
            <v>-30.009852535008804</v>
          </cell>
          <cell r="CN2300">
            <v>0</v>
          </cell>
          <cell r="CO2300">
            <v>0</v>
          </cell>
          <cell r="CP2300">
            <v>0</v>
          </cell>
          <cell r="CQ2300">
            <v>0</v>
          </cell>
          <cell r="CR2300">
            <v>0</v>
          </cell>
          <cell r="CS2300">
            <v>0</v>
          </cell>
          <cell r="CT2300">
            <v>0</v>
          </cell>
          <cell r="CU2300">
            <v>0</v>
          </cell>
          <cell r="CV2300">
            <v>0</v>
          </cell>
          <cell r="CW2300">
            <v>0</v>
          </cell>
          <cell r="CX2300" t="str">
            <v>http://ipmatika.ru/upload/iblock/720/dt2ihky3c9z58n8k5slx39ur0tqr94rw/JR105-FK-SIP.jpg</v>
          </cell>
          <cell r="CY2300" t="str">
            <v>https://ipmatika.kz/products/promyshlennye-telefony/jr-jr105-fk-sip/</v>
          </cell>
          <cell r="CZ2300" t="str">
            <v>Под заказ</v>
          </cell>
        </row>
        <row r="2301">
          <cell r="CJ2301" t="str">
            <v>JR105-FK</v>
          </cell>
          <cell r="CK2301">
            <v>526810</v>
          </cell>
          <cell r="CL2301">
            <v>368710</v>
          </cell>
          <cell r="CM2301">
            <v>-30.010819840170086</v>
          </cell>
          <cell r="CN2301">
            <v>0</v>
          </cell>
          <cell r="CO2301">
            <v>0</v>
          </cell>
          <cell r="CP2301">
            <v>0</v>
          </cell>
          <cell r="CQ2301">
            <v>0</v>
          </cell>
          <cell r="CR2301">
            <v>0</v>
          </cell>
          <cell r="CS2301">
            <v>0</v>
          </cell>
          <cell r="CT2301">
            <v>0</v>
          </cell>
          <cell r="CU2301">
            <v>0</v>
          </cell>
          <cell r="CV2301">
            <v>0</v>
          </cell>
          <cell r="CW2301">
            <v>0</v>
          </cell>
          <cell r="CX2301" t="str">
            <v>http://ipmatika.ru/upload/iblock/a99/2wl7frm4a2pd9zz3hfmz91m3ma09zc54/JR105-FK-SIP.jpg</v>
          </cell>
          <cell r="CY2301" t="str">
            <v>https://ipmatika.kz/products/analogovye-telefony/jr-jr105-fk-y/</v>
          </cell>
          <cell r="CZ2301" t="str">
            <v>Под заказ</v>
          </cell>
        </row>
        <row r="2302">
          <cell r="CJ2302" t="str">
            <v>JR506-CB-SIP</v>
          </cell>
          <cell r="CK2302">
            <v>445500</v>
          </cell>
          <cell r="CL2302" t="str">
            <v/>
          </cell>
          <cell r="CM2302" t="str">
            <v/>
          </cell>
          <cell r="CN2302">
            <v>0</v>
          </cell>
          <cell r="CO2302">
            <v>0</v>
          </cell>
          <cell r="CP2302">
            <v>0</v>
          </cell>
          <cell r="CQ2302">
            <v>0</v>
          </cell>
          <cell r="CR2302">
            <v>0</v>
          </cell>
          <cell r="CS2302">
            <v>0</v>
          </cell>
          <cell r="CT2302">
            <v>0</v>
          </cell>
          <cell r="CU2302">
            <v>0</v>
          </cell>
          <cell r="CV2302">
            <v>0</v>
          </cell>
          <cell r="CW2302">
            <v>0</v>
          </cell>
          <cell r="CX2302" t="str">
            <v/>
          </cell>
          <cell r="CY2302" t="str">
            <v>https://ipmatika.kz/products/analogovye-telefony/jr-jr103-fk-y/</v>
          </cell>
          <cell r="CZ2302" t="str">
            <v>NEW. Под заказ</v>
          </cell>
        </row>
        <row r="2303">
          <cell r="CJ2303" t="str">
            <v>JR506-CB</v>
          </cell>
          <cell r="CK2303">
            <v>366300</v>
          </cell>
          <cell r="CL2303" t="str">
            <v/>
          </cell>
          <cell r="CM2303" t="str">
            <v/>
          </cell>
          <cell r="CN2303">
            <v>0</v>
          </cell>
          <cell r="CO2303">
            <v>0</v>
          </cell>
          <cell r="CP2303">
            <v>0</v>
          </cell>
          <cell r="CQ2303">
            <v>0</v>
          </cell>
          <cell r="CR2303">
            <v>0</v>
          </cell>
          <cell r="CS2303">
            <v>0</v>
          </cell>
          <cell r="CT2303">
            <v>0</v>
          </cell>
          <cell r="CU2303">
            <v>0</v>
          </cell>
          <cell r="CV2303">
            <v>0</v>
          </cell>
          <cell r="CW2303">
            <v>0</v>
          </cell>
          <cell r="CX2303" t="str">
            <v/>
          </cell>
          <cell r="CY2303" t="str">
            <v>https://ipmatika.kz/products/analogovye-telefony/jr-jr103-fk-y/</v>
          </cell>
          <cell r="CZ2303" t="str">
            <v>NEW. Под заказ</v>
          </cell>
        </row>
        <row r="2304">
          <cell r="CJ2304" t="str">
            <v>JR506-FK-SIP</v>
          </cell>
          <cell r="CK2304">
            <v>451550</v>
          </cell>
          <cell r="CL2304" t="str">
            <v/>
          </cell>
          <cell r="CM2304" t="str">
            <v/>
          </cell>
          <cell r="CN2304">
            <v>0</v>
          </cell>
          <cell r="CO2304">
            <v>0</v>
          </cell>
          <cell r="CP2304">
            <v>0</v>
          </cell>
          <cell r="CQ2304">
            <v>0</v>
          </cell>
          <cell r="CR2304">
            <v>0</v>
          </cell>
          <cell r="CS2304">
            <v>0</v>
          </cell>
          <cell r="CT2304">
            <v>0</v>
          </cell>
          <cell r="CU2304">
            <v>0</v>
          </cell>
          <cell r="CV2304">
            <v>0</v>
          </cell>
          <cell r="CW2304">
            <v>0</v>
          </cell>
          <cell r="CX2304" t="str">
            <v/>
          </cell>
          <cell r="CY2304" t="str">
            <v>https://ipmatika.kz/products/analogovye-telefony/jr-jr103-fk-y/</v>
          </cell>
          <cell r="CZ2304" t="str">
            <v>NEW. Под заказ</v>
          </cell>
        </row>
        <row r="2305">
          <cell r="CJ2305" t="str">
            <v>JR506-FK</v>
          </cell>
          <cell r="CK2305">
            <v>356400</v>
          </cell>
          <cell r="CL2305" t="str">
            <v/>
          </cell>
          <cell r="CM2305" t="str">
            <v/>
          </cell>
          <cell r="CN2305">
            <v>0</v>
          </cell>
          <cell r="CO2305">
            <v>0</v>
          </cell>
          <cell r="CP2305">
            <v>0</v>
          </cell>
          <cell r="CQ2305">
            <v>0</v>
          </cell>
          <cell r="CR2305">
            <v>0</v>
          </cell>
          <cell r="CS2305">
            <v>0</v>
          </cell>
          <cell r="CT2305">
            <v>0</v>
          </cell>
          <cell r="CU2305">
            <v>0</v>
          </cell>
          <cell r="CV2305">
            <v>0</v>
          </cell>
          <cell r="CW2305">
            <v>0</v>
          </cell>
          <cell r="CX2305" t="str">
            <v/>
          </cell>
          <cell r="CY2305" t="str">
            <v>https://ipmatika.kz/products/analogovye-telefony/jr-jr103-fk-y/</v>
          </cell>
          <cell r="CZ2305" t="str">
            <v>NEW. Под заказ</v>
          </cell>
        </row>
        <row r="2306">
          <cell r="CJ2306" t="str">
            <v>в). С крышкой</v>
          </cell>
          <cell r="CK2306">
            <v>0</v>
          </cell>
          <cell r="CL2306">
            <v>0</v>
          </cell>
          <cell r="CM2306" t="str">
            <v/>
          </cell>
          <cell r="CN2306">
            <v>0</v>
          </cell>
          <cell r="CO2306">
            <v>0</v>
          </cell>
          <cell r="CP2306">
            <v>0</v>
          </cell>
          <cell r="CQ2306">
            <v>0</v>
          </cell>
          <cell r="CR2306">
            <v>0</v>
          </cell>
          <cell r="CS2306">
            <v>0</v>
          </cell>
          <cell r="CT2306">
            <v>0</v>
          </cell>
          <cell r="CU2306">
            <v>0</v>
          </cell>
          <cell r="CV2306">
            <v>0</v>
          </cell>
          <cell r="CW2306">
            <v>0</v>
          </cell>
          <cell r="CX2306" t="str">
            <v/>
          </cell>
          <cell r="CY2306" t="str">
            <v/>
          </cell>
          <cell r="CZ2306" t="str">
            <v/>
          </cell>
        </row>
        <row r="2307">
          <cell r="CJ2307" t="str">
            <v>JR101-3B-4G</v>
          </cell>
          <cell r="CK2307">
            <v>748950</v>
          </cell>
          <cell r="CL2307">
            <v>524500</v>
          </cell>
          <cell r="CM2307">
            <v>-29.968622738500571</v>
          </cell>
          <cell r="CN2307">
            <v>0</v>
          </cell>
          <cell r="CO2307">
            <v>0</v>
          </cell>
          <cell r="CP2307">
            <v>0</v>
          </cell>
          <cell r="CQ2307">
            <v>0</v>
          </cell>
          <cell r="CR2307">
            <v>0</v>
          </cell>
          <cell r="CS2307">
            <v>0</v>
          </cell>
          <cell r="CT2307">
            <v>0</v>
          </cell>
          <cell r="CU2307">
            <v>0</v>
          </cell>
          <cell r="CV2307">
            <v>0</v>
          </cell>
          <cell r="CW2307">
            <v>0</v>
          </cell>
          <cell r="CX2307" t="str">
            <v/>
          </cell>
          <cell r="CY2307" t="str">
            <v>https://ipmatika.kz/products/analogovye-telefony/jr-jr101-3b-y/</v>
          </cell>
          <cell r="CZ2307" t="str">
            <v>Под заказ</v>
          </cell>
        </row>
        <row r="2308">
          <cell r="CJ2308" t="str">
            <v>JR101-3B-SIP</v>
          </cell>
          <cell r="CK2308">
            <v>637590</v>
          </cell>
          <cell r="CL2308">
            <v>446600</v>
          </cell>
          <cell r="CM2308">
            <v>-29.954986746969055</v>
          </cell>
          <cell r="CN2308">
            <v>0</v>
          </cell>
          <cell r="CO2308">
            <v>0</v>
          </cell>
          <cell r="CP2308">
            <v>0</v>
          </cell>
          <cell r="CQ2308">
            <v>0</v>
          </cell>
          <cell r="CR2308">
            <v>0</v>
          </cell>
          <cell r="CS2308">
            <v>0</v>
          </cell>
          <cell r="CT2308">
            <v>0</v>
          </cell>
          <cell r="CU2308">
            <v>0</v>
          </cell>
          <cell r="CV2308">
            <v>0</v>
          </cell>
          <cell r="CW2308">
            <v>0</v>
          </cell>
          <cell r="CX2308" t="str">
            <v>http://ipmatika.ru/upload/iblock/fb7/5mlj7urylzs2fwtuwu9015ww9vqbamhn/JR101-3B-SIP%202_batcheditor_fotor.jpg</v>
          </cell>
          <cell r="CY2308" t="str">
            <v>https://ipmatika.kz/products/promyshlennye-telefony/jr-jr101-3b-sip/</v>
          </cell>
          <cell r="CZ2308" t="str">
            <v>Под заказ</v>
          </cell>
        </row>
        <row r="2309">
          <cell r="CJ2309" t="str">
            <v>JR101-3B</v>
          </cell>
          <cell r="CK2309">
            <v>545270</v>
          </cell>
          <cell r="CL2309">
            <v>381970</v>
          </cell>
          <cell r="CM2309">
            <v>-29.948465897628694</v>
          </cell>
          <cell r="CN2309">
            <v>0</v>
          </cell>
          <cell r="CO2309">
            <v>0</v>
          </cell>
          <cell r="CP2309">
            <v>0</v>
          </cell>
          <cell r="CQ2309">
            <v>0</v>
          </cell>
          <cell r="CR2309">
            <v>0</v>
          </cell>
          <cell r="CS2309">
            <v>0</v>
          </cell>
          <cell r="CT2309">
            <v>0</v>
          </cell>
          <cell r="CU2309">
            <v>0</v>
          </cell>
          <cell r="CV2309">
            <v>0</v>
          </cell>
          <cell r="CW2309">
            <v>0</v>
          </cell>
          <cell r="CX2309" t="str">
            <v>http://ipmatika.ru/upload/iblock/67b/gs6kcxgzycj0wbyvhc6d2azwepy55ers/JR101-3B-SIP%202_batcheditor_fotor.jpg</v>
          </cell>
          <cell r="CY2309" t="str">
            <v>https://ipmatika.kz/products/analogovye-telefony/jr-jr101-3b/</v>
          </cell>
          <cell r="CZ2309" t="str">
            <v>Под заказ</v>
          </cell>
        </row>
        <row r="2310">
          <cell r="CJ2310" t="str">
            <v>JR101-CB-4G</v>
          </cell>
          <cell r="CK2310">
            <v>693550</v>
          </cell>
          <cell r="CL2310">
            <v>485260</v>
          </cell>
          <cell r="CM2310">
            <v>-30.032441785019103</v>
          </cell>
          <cell r="CN2310">
            <v>0</v>
          </cell>
          <cell r="CO2310">
            <v>0</v>
          </cell>
          <cell r="CP2310">
            <v>0</v>
          </cell>
          <cell r="CQ2310">
            <v>0</v>
          </cell>
          <cell r="CR2310">
            <v>0</v>
          </cell>
          <cell r="CS2310">
            <v>0</v>
          </cell>
          <cell r="CT2310">
            <v>0</v>
          </cell>
          <cell r="CU2310">
            <v>0</v>
          </cell>
          <cell r="CV2310">
            <v>0</v>
          </cell>
          <cell r="CW2310">
            <v>0</v>
          </cell>
          <cell r="CX2310" t="str">
            <v/>
          </cell>
          <cell r="CY2310" t="str">
            <v>https://ipmatika.kz/products/promyshlennye-telefony/jr-jr101-cb-y-sip/</v>
          </cell>
          <cell r="CZ2310" t="str">
            <v>Под заказ</v>
          </cell>
        </row>
        <row r="2311">
          <cell r="CJ2311" t="str">
            <v>JR101-CB-L-4G</v>
          </cell>
          <cell r="CK2311">
            <v>730480</v>
          </cell>
          <cell r="CL2311">
            <v>511220</v>
          </cell>
          <cell r="CM2311">
            <v>-30.015879969335231</v>
          </cell>
          <cell r="CN2311">
            <v>0</v>
          </cell>
          <cell r="CO2311">
            <v>0</v>
          </cell>
          <cell r="CP2311">
            <v>0</v>
          </cell>
          <cell r="CQ2311">
            <v>0</v>
          </cell>
          <cell r="CR2311">
            <v>0</v>
          </cell>
          <cell r="CS2311">
            <v>0</v>
          </cell>
          <cell r="CT2311">
            <v>0</v>
          </cell>
          <cell r="CU2311">
            <v>0</v>
          </cell>
          <cell r="CV2311">
            <v>0</v>
          </cell>
          <cell r="CW2311">
            <v>0</v>
          </cell>
          <cell r="CX2311" t="str">
            <v/>
          </cell>
          <cell r="CY2311" t="str">
            <v>https://ipmatika.kz/products/analogovye-telefony/JR101-CB-L/</v>
          </cell>
          <cell r="CZ2311" t="str">
            <v>Под заказ</v>
          </cell>
        </row>
        <row r="2312">
          <cell r="CJ2312" t="str">
            <v>JR101-CB-L-SIP</v>
          </cell>
          <cell r="CK2312">
            <v>619130</v>
          </cell>
          <cell r="CL2312">
            <v>433330</v>
          </cell>
          <cell r="CM2312">
            <v>-30.009852535008804</v>
          </cell>
          <cell r="CN2312">
            <v>0</v>
          </cell>
          <cell r="CO2312">
            <v>0</v>
          </cell>
          <cell r="CP2312">
            <v>0</v>
          </cell>
          <cell r="CQ2312">
            <v>0</v>
          </cell>
          <cell r="CR2312">
            <v>0</v>
          </cell>
          <cell r="CS2312">
            <v>0</v>
          </cell>
          <cell r="CT2312">
            <v>0</v>
          </cell>
          <cell r="CU2312">
            <v>0</v>
          </cell>
          <cell r="CV2312">
            <v>0</v>
          </cell>
          <cell r="CW2312">
            <v>0</v>
          </cell>
          <cell r="CX2312" t="str">
            <v>http://ipmatika.ru/upload/iblock/236/fer8g0aazqqr4l0lmph3h4fau50g23h5/IP67-Emergency-VoIP-Telephone-Heavy-Duty-Handset-SIP-Telephone-with-Light-Hotline-Tunnel-Telephone.jpg</v>
          </cell>
          <cell r="CY2312" t="str">
            <v>https://ipmatika.kz/products/promyshlennye-telefony/jr-jr101-%F1b-l-sip/</v>
          </cell>
          <cell r="CZ2312" t="str">
            <v>Под заказ</v>
          </cell>
        </row>
        <row r="2313">
          <cell r="CJ2313" t="str">
            <v>JR101-CB-L</v>
          </cell>
          <cell r="CK2313">
            <v>526810</v>
          </cell>
          <cell r="CL2313">
            <v>368710</v>
          </cell>
          <cell r="CM2313">
            <v>-30.010819840170086</v>
          </cell>
          <cell r="CN2313">
            <v>0</v>
          </cell>
          <cell r="CO2313">
            <v>0</v>
          </cell>
          <cell r="CP2313">
            <v>0</v>
          </cell>
          <cell r="CQ2313">
            <v>0</v>
          </cell>
          <cell r="CR2313">
            <v>0</v>
          </cell>
          <cell r="CS2313">
            <v>0</v>
          </cell>
          <cell r="CT2313">
            <v>0</v>
          </cell>
          <cell r="CU2313">
            <v>0</v>
          </cell>
          <cell r="CV2313">
            <v>0</v>
          </cell>
          <cell r="CW2313">
            <v>0</v>
          </cell>
          <cell r="CX2313" t="str">
            <v>http://ipmatika.ru/upload/iblock/ba1/wu5uofgovrua3u1hyif0mlckhoqc8489/dfgdjguj.jpg</v>
          </cell>
          <cell r="CY2313" t="str">
            <v>https://ipmatika.kz/products/analogovye-telefony/JR101-CB-L/</v>
          </cell>
          <cell r="CZ2313" t="str">
            <v>Под заказ</v>
          </cell>
        </row>
        <row r="2314">
          <cell r="CJ2314" t="str">
            <v>JR101-CB-SIP</v>
          </cell>
          <cell r="CK2314">
            <v>582200</v>
          </cell>
          <cell r="CL2314">
            <v>407360</v>
          </cell>
          <cell r="CM2314">
            <v>-30.030917210580554</v>
          </cell>
          <cell r="CN2314">
            <v>0</v>
          </cell>
          <cell r="CO2314">
            <v>0</v>
          </cell>
          <cell r="CP2314">
            <v>0</v>
          </cell>
          <cell r="CQ2314">
            <v>0</v>
          </cell>
          <cell r="CR2314">
            <v>0</v>
          </cell>
          <cell r="CS2314">
            <v>0</v>
          </cell>
          <cell r="CT2314">
            <v>0</v>
          </cell>
          <cell r="CU2314">
            <v>0</v>
          </cell>
          <cell r="CV2314">
            <v>0</v>
          </cell>
          <cell r="CW2314">
            <v>0</v>
          </cell>
          <cell r="CX2314" t="str">
            <v>http://ipmatika.ru/upload/iblock/7e5/foe3w1cuibj41o7t1hlbcaqb5zag5kp2/J_R-JR101_CB_3_.png</v>
          </cell>
          <cell r="CY2314" t="str">
            <v>https://ipmatika.kz/products/promyshlennye-telefony/jr-jr101-sb-sip/</v>
          </cell>
          <cell r="CZ2314" t="str">
            <v>Под заказ</v>
          </cell>
        </row>
        <row r="2315">
          <cell r="CJ2315" t="str">
            <v>JR101-CB-R-SIP</v>
          </cell>
          <cell r="CK2315">
            <v>727020</v>
          </cell>
          <cell r="CL2315">
            <v>508910</v>
          </cell>
          <cell r="CM2315">
            <v>-30.000550191191437</v>
          </cell>
          <cell r="CN2315">
            <v>0</v>
          </cell>
          <cell r="CO2315">
            <v>0</v>
          </cell>
          <cell r="CP2315">
            <v>0</v>
          </cell>
          <cell r="CQ2315">
            <v>0</v>
          </cell>
          <cell r="CR2315">
            <v>0</v>
          </cell>
          <cell r="CS2315">
            <v>0</v>
          </cell>
          <cell r="CT2315">
            <v>0</v>
          </cell>
          <cell r="CU2315">
            <v>0</v>
          </cell>
          <cell r="CV2315">
            <v>0</v>
          </cell>
          <cell r="CW2315">
            <v>0</v>
          </cell>
          <cell r="CX2315" t="str">
            <v/>
          </cell>
          <cell r="CY2315" t="str">
            <v/>
          </cell>
          <cell r="CZ2315" t="str">
            <v/>
          </cell>
        </row>
        <row r="2316">
          <cell r="CJ2316" t="str">
            <v>JR101-CB</v>
          </cell>
          <cell r="CK2316">
            <v>489880</v>
          </cell>
          <cell r="CL2316">
            <v>342740</v>
          </cell>
          <cell r="CM2316">
            <v>-30.035927165836526</v>
          </cell>
          <cell r="CN2316">
            <v>0</v>
          </cell>
          <cell r="CO2316">
            <v>0</v>
          </cell>
          <cell r="CP2316">
            <v>0</v>
          </cell>
          <cell r="CQ2316">
            <v>0</v>
          </cell>
          <cell r="CR2316">
            <v>0</v>
          </cell>
          <cell r="CS2316">
            <v>0</v>
          </cell>
          <cell r="CT2316">
            <v>0</v>
          </cell>
          <cell r="CU2316">
            <v>0</v>
          </cell>
          <cell r="CV2316">
            <v>0</v>
          </cell>
          <cell r="CW2316">
            <v>0</v>
          </cell>
          <cell r="CX2316" t="str">
            <v>http://ipmatika.ru/upload/iblock/13b/j8hkjplnrmej4o7ek2vfjgx8tpz1347v/J_R-JR101_CB_3_.png</v>
          </cell>
          <cell r="CY2316" t="str">
            <v>https://ipmatika.kz/products/analogovye-telefony/jr-jr101-sb/</v>
          </cell>
          <cell r="CZ2316" t="str">
            <v>Под заказ</v>
          </cell>
        </row>
        <row r="2317">
          <cell r="CJ2317" t="str">
            <v>JR101-FK-4G</v>
          </cell>
          <cell r="CK2317">
            <v>730480</v>
          </cell>
          <cell r="CL2317">
            <v>511220</v>
          </cell>
          <cell r="CM2317">
            <v>-30.015879969335231</v>
          </cell>
          <cell r="CN2317">
            <v>0</v>
          </cell>
          <cell r="CO2317">
            <v>0</v>
          </cell>
          <cell r="CP2317">
            <v>0</v>
          </cell>
          <cell r="CQ2317">
            <v>0</v>
          </cell>
          <cell r="CR2317">
            <v>0</v>
          </cell>
          <cell r="CS2317">
            <v>0</v>
          </cell>
          <cell r="CT2317">
            <v>0</v>
          </cell>
          <cell r="CU2317">
            <v>0</v>
          </cell>
          <cell r="CV2317">
            <v>0</v>
          </cell>
          <cell r="CW2317">
            <v>0</v>
          </cell>
          <cell r="CX2317" t="str">
            <v/>
          </cell>
          <cell r="CY2317" t="str">
            <v>https://ipmatika.kz/products/promyshlennye-telefony/jr-jr101-fk-y-sip/</v>
          </cell>
          <cell r="CZ2317" t="str">
            <v>Под заказ</v>
          </cell>
        </row>
        <row r="2318">
          <cell r="CJ2318" t="str">
            <v>JR101-FK-H-4G</v>
          </cell>
          <cell r="CK2318">
            <v>832030</v>
          </cell>
          <cell r="CL2318">
            <v>582200</v>
          </cell>
          <cell r="CM2318">
            <v>-30.026561542252082</v>
          </cell>
          <cell r="CN2318">
            <v>0</v>
          </cell>
          <cell r="CO2318">
            <v>0</v>
          </cell>
          <cell r="CP2318">
            <v>0</v>
          </cell>
          <cell r="CQ2318">
            <v>0</v>
          </cell>
          <cell r="CR2318">
            <v>0</v>
          </cell>
          <cell r="CS2318">
            <v>0</v>
          </cell>
          <cell r="CT2318">
            <v>0</v>
          </cell>
          <cell r="CU2318">
            <v>0</v>
          </cell>
          <cell r="CV2318">
            <v>0</v>
          </cell>
          <cell r="CW2318">
            <v>0</v>
          </cell>
          <cell r="CX2318" t="str">
            <v/>
          </cell>
          <cell r="CY2318" t="str">
            <v>https://ipmatika.kz/products/promyshlennye-telefony/jr-jr101-fk-y-h-sip/</v>
          </cell>
          <cell r="CZ2318" t="str">
            <v>Под заказ</v>
          </cell>
        </row>
        <row r="2319">
          <cell r="CJ2319" t="str">
            <v>JR101-FK-H-SIP</v>
          </cell>
          <cell r="CK2319">
            <v>721250</v>
          </cell>
          <cell r="CL2319">
            <v>504880</v>
          </cell>
          <cell r="CM2319">
            <v>-29.999306759098786</v>
          </cell>
          <cell r="CN2319">
            <v>0</v>
          </cell>
          <cell r="CO2319">
            <v>0</v>
          </cell>
          <cell r="CP2319">
            <v>0</v>
          </cell>
          <cell r="CQ2319">
            <v>0</v>
          </cell>
          <cell r="CR2319">
            <v>0</v>
          </cell>
          <cell r="CS2319">
            <v>0</v>
          </cell>
          <cell r="CT2319">
            <v>0</v>
          </cell>
          <cell r="CU2319">
            <v>0</v>
          </cell>
          <cell r="CV2319">
            <v>0</v>
          </cell>
          <cell r="CW2319">
            <v>0</v>
          </cell>
          <cell r="CX2319" t="str">
            <v>http://ipmatika.ru/upload/iblock/b8d/7qdtvppl00vfyo93ysjjs7afzdwph3tw/JsR%20JR101-FK-H-SIP.png</v>
          </cell>
          <cell r="CY2319" t="str">
            <v>https://ipmatika.kz/products/promyshlennye-telefony/jr-jr101-fk-h-sip/</v>
          </cell>
          <cell r="CZ2319" t="str">
            <v>Под заказ</v>
          </cell>
        </row>
        <row r="2320">
          <cell r="CJ2320" t="str">
            <v>JR101-FK-H</v>
          </cell>
          <cell r="CK2320">
            <v>628360</v>
          </cell>
          <cell r="CL2320">
            <v>439670</v>
          </cell>
          <cell r="CM2320">
            <v>-30.028964287987776</v>
          </cell>
          <cell r="CN2320">
            <v>0</v>
          </cell>
          <cell r="CO2320">
            <v>0</v>
          </cell>
          <cell r="CP2320">
            <v>0</v>
          </cell>
          <cell r="CQ2320">
            <v>0</v>
          </cell>
          <cell r="CR2320">
            <v>0</v>
          </cell>
          <cell r="CS2320">
            <v>0</v>
          </cell>
          <cell r="CT2320">
            <v>0</v>
          </cell>
          <cell r="CU2320">
            <v>0</v>
          </cell>
          <cell r="CV2320">
            <v>0</v>
          </cell>
          <cell r="CW2320">
            <v>0</v>
          </cell>
          <cell r="CX2320" t="str">
            <v>http://ipmatika.ru/upload/iblock/716/4bmj7p0j6ncer091ac2j7vk1tn56yfft/dvdgsfh.png</v>
          </cell>
          <cell r="CY2320" t="str">
            <v>https://ipmatika.kz/products/analogovye-telefony/jr-jr101-fk-h/</v>
          </cell>
          <cell r="CZ2320" t="str">
            <v>Под заказ</v>
          </cell>
        </row>
        <row r="2321">
          <cell r="CJ2321" t="str">
            <v>JR101-FK-HB-4G</v>
          </cell>
          <cell r="CK2321">
            <v>850500</v>
          </cell>
          <cell r="CL2321">
            <v>595460</v>
          </cell>
          <cell r="CM2321">
            <v>-29.987066431510883</v>
          </cell>
          <cell r="CN2321">
            <v>0</v>
          </cell>
          <cell r="CO2321">
            <v>0</v>
          </cell>
          <cell r="CP2321">
            <v>0</v>
          </cell>
          <cell r="CQ2321">
            <v>0</v>
          </cell>
          <cell r="CR2321">
            <v>0</v>
          </cell>
          <cell r="CS2321">
            <v>0</v>
          </cell>
          <cell r="CT2321">
            <v>0</v>
          </cell>
          <cell r="CU2321">
            <v>0</v>
          </cell>
          <cell r="CV2321">
            <v>0</v>
          </cell>
          <cell r="CW2321">
            <v>0</v>
          </cell>
          <cell r="CX2321" t="str">
            <v/>
          </cell>
          <cell r="CY2321" t="str">
            <v>https://ipmatika.kz/products/promyshlennye-telefony/jr-jr101-fk-y-hb-sip/</v>
          </cell>
          <cell r="CZ2321" t="str">
            <v>Под заказ</v>
          </cell>
        </row>
        <row r="2322">
          <cell r="CJ2322" t="str">
            <v>JR101-FK-HB-SIP</v>
          </cell>
          <cell r="CK2322">
            <v>739710</v>
          </cell>
          <cell r="CL2322">
            <v>517570</v>
          </cell>
          <cell r="CM2322">
            <v>-30.030687701937239</v>
          </cell>
          <cell r="CN2322">
            <v>0</v>
          </cell>
          <cell r="CO2322">
            <v>0</v>
          </cell>
          <cell r="CP2322">
            <v>0</v>
          </cell>
          <cell r="CQ2322">
            <v>0</v>
          </cell>
          <cell r="CR2322">
            <v>0</v>
          </cell>
          <cell r="CS2322">
            <v>0</v>
          </cell>
          <cell r="CT2322">
            <v>0</v>
          </cell>
          <cell r="CU2322">
            <v>0</v>
          </cell>
          <cell r="CV2322">
            <v>0</v>
          </cell>
          <cell r="CW2322">
            <v>0</v>
          </cell>
          <cell r="CX2322" t="str">
            <v>http://ipmatika.ru/upload/iblock/a85/41559yl76rs6hep2cjewj0kwuvf57wsc/JR101-FK-HB-SIP.jpg</v>
          </cell>
          <cell r="CY2322" t="str">
            <v>https://ipmatika.kz/products/promyshlennye-telefony/jr-jr101-fk-hb-sip/</v>
          </cell>
          <cell r="CZ2322" t="str">
            <v>Под заказ</v>
          </cell>
        </row>
        <row r="2323">
          <cell r="CJ2323" t="str">
            <v>JR101-FK-HB</v>
          </cell>
          <cell r="CK2323">
            <v>646820</v>
          </cell>
          <cell r="CL2323">
            <v>452950</v>
          </cell>
          <cell r="CM2323">
            <v>-29.972789957020495</v>
          </cell>
          <cell r="CN2323">
            <v>0</v>
          </cell>
          <cell r="CO2323">
            <v>0</v>
          </cell>
          <cell r="CP2323">
            <v>0</v>
          </cell>
          <cell r="CQ2323">
            <v>0</v>
          </cell>
          <cell r="CR2323">
            <v>0</v>
          </cell>
          <cell r="CS2323">
            <v>0</v>
          </cell>
          <cell r="CT2323">
            <v>0</v>
          </cell>
          <cell r="CU2323">
            <v>0</v>
          </cell>
          <cell r="CV2323">
            <v>0</v>
          </cell>
          <cell r="CW2323">
            <v>0</v>
          </cell>
          <cell r="CX2323" t="str">
            <v>http://ipmatika.ru/upload/iblock/e7f/sqyqs2niikv57gxt7sj5hbp8etomvpxc/dsfy.jpg</v>
          </cell>
          <cell r="CY2323" t="str">
            <v>https://ipmatika.kz/products/analogovye-telefony/jr-jr101-fk-hb/</v>
          </cell>
          <cell r="CZ2323" t="str">
            <v>Под заказ</v>
          </cell>
        </row>
        <row r="2324">
          <cell r="CJ2324" t="str">
            <v>JR101-FK-L-4G</v>
          </cell>
          <cell r="CK2324">
            <v>767410</v>
          </cell>
          <cell r="CL2324">
            <v>537190</v>
          </cell>
          <cell r="CM2324">
            <v>-29.999609074679768</v>
          </cell>
          <cell r="CN2324">
            <v>0</v>
          </cell>
          <cell r="CO2324">
            <v>0</v>
          </cell>
          <cell r="CP2324">
            <v>0</v>
          </cell>
          <cell r="CQ2324">
            <v>0</v>
          </cell>
          <cell r="CR2324">
            <v>0</v>
          </cell>
          <cell r="CS2324">
            <v>0</v>
          </cell>
          <cell r="CT2324">
            <v>0</v>
          </cell>
          <cell r="CU2324">
            <v>0</v>
          </cell>
          <cell r="CV2324">
            <v>0</v>
          </cell>
          <cell r="CW2324">
            <v>0</v>
          </cell>
          <cell r="CX2324" t="str">
            <v/>
          </cell>
          <cell r="CY2324" t="str">
            <v>https://ipmatika.kz/products/promyshlennye-telefony/jr-jr101-fk-l/</v>
          </cell>
          <cell r="CZ2324" t="str">
            <v>Под заказ</v>
          </cell>
        </row>
        <row r="2325">
          <cell r="CJ2325" t="str">
            <v>JR101-FK-L-SIP</v>
          </cell>
          <cell r="CK2325">
            <v>656050</v>
          </cell>
          <cell r="CL2325">
            <v>459290</v>
          </cell>
          <cell r="CM2325">
            <v>-29.991616492645377</v>
          </cell>
          <cell r="CN2325">
            <v>0</v>
          </cell>
          <cell r="CO2325">
            <v>0</v>
          </cell>
          <cell r="CP2325">
            <v>0</v>
          </cell>
          <cell r="CQ2325">
            <v>0</v>
          </cell>
          <cell r="CR2325">
            <v>0</v>
          </cell>
          <cell r="CS2325">
            <v>0</v>
          </cell>
          <cell r="CT2325">
            <v>0</v>
          </cell>
          <cell r="CU2325">
            <v>0</v>
          </cell>
          <cell r="CV2325">
            <v>0</v>
          </cell>
          <cell r="CW2325">
            <v>0</v>
          </cell>
          <cell r="CX2325" t="str">
            <v>http://ipmatika.ru/upload/iblock/ede/j1p7ws3pue2ey5wpcjr86k0jjyqim741/JR101-FK-L-SIP_batcheditor_fotor.jpg</v>
          </cell>
          <cell r="CY2325" t="str">
            <v>https://ipmatika.kz/products/promyshlennye-telefony/jr-jr101-fk-l-sip/</v>
          </cell>
          <cell r="CZ2325" t="str">
            <v>Под заказ</v>
          </cell>
        </row>
        <row r="2326">
          <cell r="CJ2326" t="str">
            <v>JR101-FK-L</v>
          </cell>
          <cell r="CK2326">
            <v>563730</v>
          </cell>
          <cell r="CL2326">
            <v>394670</v>
          </cell>
          <cell r="CM2326">
            <v>-29.989533996771499</v>
          </cell>
          <cell r="CN2326">
            <v>0</v>
          </cell>
          <cell r="CO2326">
            <v>0</v>
          </cell>
          <cell r="CP2326">
            <v>0</v>
          </cell>
          <cell r="CQ2326">
            <v>0</v>
          </cell>
          <cell r="CR2326">
            <v>0</v>
          </cell>
          <cell r="CS2326">
            <v>0</v>
          </cell>
          <cell r="CT2326">
            <v>0</v>
          </cell>
          <cell r="CU2326">
            <v>0</v>
          </cell>
          <cell r="CV2326">
            <v>0</v>
          </cell>
          <cell r="CW2326">
            <v>0</v>
          </cell>
          <cell r="CX2326" t="str">
            <v>http://ipmatika.ru/upload/iblock/f05/42j3omigjubruvkdib30okhax6rb0wnp/JR101-FK-L-SIP_batcheditor_fotor.jpg</v>
          </cell>
          <cell r="CY2326" t="str">
            <v>https://ipmatika.kz/products/analogovye-telefony/jr-jr101-fk-l/</v>
          </cell>
          <cell r="CZ2326" t="str">
            <v>Под заказ</v>
          </cell>
        </row>
        <row r="2327">
          <cell r="CJ2327" t="str">
            <v>JR101-FK-SIP</v>
          </cell>
          <cell r="CK2327">
            <v>619130</v>
          </cell>
          <cell r="CL2327">
            <v>433330</v>
          </cell>
          <cell r="CM2327">
            <v>-30.009852535008804</v>
          </cell>
          <cell r="CN2327">
            <v>1</v>
          </cell>
          <cell r="CO2327">
            <v>0</v>
          </cell>
          <cell r="CP2327">
            <v>0</v>
          </cell>
          <cell r="CQ2327">
            <v>0</v>
          </cell>
          <cell r="CR2327">
            <v>0</v>
          </cell>
          <cell r="CS2327">
            <v>0</v>
          </cell>
          <cell r="CT2327">
            <v>0</v>
          </cell>
          <cell r="CU2327">
            <v>0</v>
          </cell>
          <cell r="CV2327">
            <v>0</v>
          </cell>
          <cell r="CW2327">
            <v>0</v>
          </cell>
          <cell r="CX2327" t="str">
            <v>http://ipmatika.ru/upload/iblock/77f/jd5zgds4huhp367rh02o36d4shjy0lbt/JmR%20JR101-FK-SIP%201.jpg</v>
          </cell>
          <cell r="CY2327" t="str">
            <v>https://ipmatika.kz/products/promyshlennye-telefony/jr-jr101-fk-sip/</v>
          </cell>
          <cell r="CZ2327" t="str">
            <v>Под заказ</v>
          </cell>
        </row>
        <row r="2328">
          <cell r="CJ2328" t="str">
            <v>JR101-FK</v>
          </cell>
          <cell r="CK2328">
            <v>526810</v>
          </cell>
          <cell r="CL2328">
            <v>368710</v>
          </cell>
          <cell r="CM2328">
            <v>-30.010819840170086</v>
          </cell>
          <cell r="CN2328">
            <v>0</v>
          </cell>
          <cell r="CO2328">
            <v>0</v>
          </cell>
          <cell r="CP2328">
            <v>0</v>
          </cell>
          <cell r="CQ2328">
            <v>0</v>
          </cell>
          <cell r="CR2328">
            <v>0</v>
          </cell>
          <cell r="CS2328">
            <v>0</v>
          </cell>
          <cell r="CT2328">
            <v>0</v>
          </cell>
          <cell r="CU2328">
            <v>0</v>
          </cell>
          <cell r="CV2328">
            <v>0</v>
          </cell>
          <cell r="CW2328">
            <v>0</v>
          </cell>
          <cell r="CX2328" t="str">
            <v>http://ipmatika.ru/upload/iblock/c84/1.jpg</v>
          </cell>
          <cell r="CY2328" t="str">
            <v>https://ipmatika.kz/products/analogovye-telefony/jr-jr101-fk/</v>
          </cell>
          <cell r="CZ2328" t="str">
            <v>Под заказ</v>
          </cell>
        </row>
        <row r="2329">
          <cell r="CJ2329" t="str">
            <v>JR102-2B-4G</v>
          </cell>
          <cell r="CK2329">
            <v>674520</v>
          </cell>
          <cell r="CL2329">
            <v>471990</v>
          </cell>
          <cell r="CM2329">
            <v>-30.02579612168654</v>
          </cell>
          <cell r="CN2329">
            <v>0</v>
          </cell>
          <cell r="CO2329">
            <v>0</v>
          </cell>
          <cell r="CP2329">
            <v>0</v>
          </cell>
          <cell r="CQ2329">
            <v>0</v>
          </cell>
          <cell r="CR2329">
            <v>0</v>
          </cell>
          <cell r="CS2329">
            <v>0</v>
          </cell>
          <cell r="CT2329">
            <v>0</v>
          </cell>
          <cell r="CU2329">
            <v>0</v>
          </cell>
          <cell r="CV2329">
            <v>0</v>
          </cell>
          <cell r="CW2329">
            <v>0</v>
          </cell>
          <cell r="CX2329" t="str">
            <v/>
          </cell>
          <cell r="CY2329" t="str">
            <v>https://ipmatika.kz/products/promyshlennye-telefony/jr-jr102-2b-y-sip/</v>
          </cell>
          <cell r="CZ2329" t="str">
            <v>Под заказ</v>
          </cell>
        </row>
        <row r="2330">
          <cell r="CJ2330" t="str">
            <v>JR102-2B-SIP</v>
          </cell>
          <cell r="CK2330">
            <v>563730</v>
          </cell>
          <cell r="CL2330">
            <v>394670</v>
          </cell>
          <cell r="CM2330">
            <v>-29.989533996771499</v>
          </cell>
          <cell r="CN2330">
            <v>0</v>
          </cell>
          <cell r="CO2330">
            <v>0</v>
          </cell>
          <cell r="CP2330">
            <v>0</v>
          </cell>
          <cell r="CQ2330">
            <v>0</v>
          </cell>
          <cell r="CR2330">
            <v>0</v>
          </cell>
          <cell r="CS2330">
            <v>0</v>
          </cell>
          <cell r="CT2330">
            <v>0</v>
          </cell>
          <cell r="CU2330">
            <v>0</v>
          </cell>
          <cell r="CV2330">
            <v>0</v>
          </cell>
          <cell r="CW2330">
            <v>0</v>
          </cell>
          <cell r="CX2330" t="str">
            <v>http://ipmatika.ru/upload/iblock/aeb/nc47dk8r4nzjryrlww8p6y8zbjpazrh6/Jr1022b.jpg</v>
          </cell>
          <cell r="CY2330" t="str">
            <v>https://ipmatika.kz/products/promyshlennye-telefony/jr-jr102-2b-sip/</v>
          </cell>
          <cell r="CZ2330" t="str">
            <v>Под заказ</v>
          </cell>
        </row>
        <row r="2331">
          <cell r="CJ2331" t="str">
            <v>JR102-2B</v>
          </cell>
          <cell r="CK2331">
            <v>471410</v>
          </cell>
          <cell r="CL2331">
            <v>330040</v>
          </cell>
          <cell r="CM2331">
            <v>-29.988757132856747</v>
          </cell>
          <cell r="CN2331">
            <v>0</v>
          </cell>
          <cell r="CO2331">
            <v>0</v>
          </cell>
          <cell r="CP2331">
            <v>0</v>
          </cell>
          <cell r="CQ2331">
            <v>0</v>
          </cell>
          <cell r="CR2331">
            <v>0</v>
          </cell>
          <cell r="CS2331">
            <v>0</v>
          </cell>
          <cell r="CT2331">
            <v>0</v>
          </cell>
          <cell r="CU2331">
            <v>0</v>
          </cell>
          <cell r="CV2331">
            <v>0</v>
          </cell>
          <cell r="CW2331">
            <v>0</v>
          </cell>
          <cell r="CX2331" t="str">
            <v>http://ipmatika.ru/upload/iblock/1c8/rsu2lpcnrfhm5sult56cqrgplorcbi0n/Jr1022b.jpg</v>
          </cell>
          <cell r="CY2331" t="str">
            <v>https://ipmatika.kz/products/analogovye-telefony/jr-jr102-2b/</v>
          </cell>
          <cell r="CZ2331" t="str">
            <v>Под заказ</v>
          </cell>
        </row>
        <row r="2332">
          <cell r="CJ2332" t="str">
            <v>JR102-SC-4G</v>
          </cell>
          <cell r="CK2332">
            <v>656050</v>
          </cell>
          <cell r="CL2332">
            <v>459290</v>
          </cell>
          <cell r="CM2332">
            <v>-29.991616492645377</v>
          </cell>
          <cell r="CN2332">
            <v>0</v>
          </cell>
          <cell r="CO2332">
            <v>0</v>
          </cell>
          <cell r="CP2332">
            <v>0</v>
          </cell>
          <cell r="CQ2332">
            <v>0</v>
          </cell>
          <cell r="CR2332">
            <v>0</v>
          </cell>
          <cell r="CS2332">
            <v>0</v>
          </cell>
          <cell r="CT2332">
            <v>0</v>
          </cell>
          <cell r="CU2332">
            <v>0</v>
          </cell>
          <cell r="CV2332">
            <v>0</v>
          </cell>
          <cell r="CW2332">
            <v>0</v>
          </cell>
          <cell r="CX2332" t="str">
            <v/>
          </cell>
          <cell r="CY2332" t="str">
            <v>https://ipmatika.kz/products/promyshlennye-telefony/jr-jr102-sc-y-sip/</v>
          </cell>
          <cell r="CZ2332" t="str">
            <v>Под заказ</v>
          </cell>
        </row>
        <row r="2333">
          <cell r="CJ2333" t="str">
            <v>JR102-SC-SIP</v>
          </cell>
          <cell r="CK2333">
            <v>545270</v>
          </cell>
          <cell r="CL2333">
            <v>381970</v>
          </cell>
          <cell r="CM2333">
            <v>-29.948465897628694</v>
          </cell>
          <cell r="CN2333">
            <v>0</v>
          </cell>
          <cell r="CO2333">
            <v>0</v>
          </cell>
          <cell r="CP2333">
            <v>0</v>
          </cell>
          <cell r="CQ2333">
            <v>0</v>
          </cell>
          <cell r="CR2333">
            <v>0</v>
          </cell>
          <cell r="CS2333">
            <v>0</v>
          </cell>
          <cell r="CT2333">
            <v>0</v>
          </cell>
          <cell r="CU2333">
            <v>0</v>
          </cell>
          <cell r="CV2333">
            <v>0</v>
          </cell>
          <cell r="CW2333">
            <v>0</v>
          </cell>
          <cell r="CX2333" t="str">
            <v>http://ipmatika.ru/upload/iblock/b90/rrj74omiidq9rjzk4v039lnzjn5r2z5x/JR102-SC-SIP.jpg</v>
          </cell>
          <cell r="CY2333" t="str">
            <v>https://ipmatika.kz/products/promyshlennye-telefony/jr-jr102-sc-sip/</v>
          </cell>
          <cell r="CZ2333" t="str">
            <v>Под заказ</v>
          </cell>
        </row>
        <row r="2334">
          <cell r="CJ2334" t="str">
            <v>JR102-SC</v>
          </cell>
          <cell r="CK2334">
            <v>452950</v>
          </cell>
          <cell r="CL2334">
            <v>317350</v>
          </cell>
          <cell r="CM2334">
            <v>-29.937079147808802</v>
          </cell>
          <cell r="CN2334">
            <v>0</v>
          </cell>
          <cell r="CO2334">
            <v>0</v>
          </cell>
          <cell r="CP2334">
            <v>0</v>
          </cell>
          <cell r="CQ2334">
            <v>0</v>
          </cell>
          <cell r="CR2334">
            <v>0</v>
          </cell>
          <cell r="CS2334">
            <v>0</v>
          </cell>
          <cell r="CT2334">
            <v>0</v>
          </cell>
          <cell r="CU2334">
            <v>0</v>
          </cell>
          <cell r="CV2334">
            <v>0</v>
          </cell>
          <cell r="CW2334">
            <v>0</v>
          </cell>
          <cell r="CX2334" t="str">
            <v>http://ipmatika.ru/upload/iblock/421/3eq11ioh370h2ke7td4iq3lsfdsvhacr/Jr1022b.jpg</v>
          </cell>
          <cell r="CY2334" t="str">
            <v>https://ipmatika.kz/products/analogovye-telefony/jr-jr102-sc/</v>
          </cell>
          <cell r="CZ2334" t="str">
            <v>Под заказ</v>
          </cell>
        </row>
        <row r="2335">
          <cell r="CJ2335" t="str">
            <v>JR200 общепользовательские телефоны</v>
          </cell>
          <cell r="CK2335">
            <v>0</v>
          </cell>
          <cell r="CL2335">
            <v>0</v>
          </cell>
          <cell r="CM2335" t="str">
            <v/>
          </cell>
          <cell r="CN2335">
            <v>0</v>
          </cell>
          <cell r="CO2335">
            <v>0</v>
          </cell>
          <cell r="CP2335">
            <v>0</v>
          </cell>
          <cell r="CQ2335">
            <v>0</v>
          </cell>
          <cell r="CR2335">
            <v>0</v>
          </cell>
          <cell r="CS2335">
            <v>0</v>
          </cell>
          <cell r="CT2335">
            <v>0</v>
          </cell>
          <cell r="CU2335">
            <v>0</v>
          </cell>
          <cell r="CV2335">
            <v>0</v>
          </cell>
          <cell r="CW2335">
            <v>0</v>
          </cell>
          <cell r="CX2335" t="str">
            <v/>
          </cell>
          <cell r="CY2335" t="str">
            <v/>
          </cell>
          <cell r="CZ2335" t="str">
            <v/>
          </cell>
        </row>
        <row r="2336">
          <cell r="CJ2336" t="str">
            <v>г). Горячая линия (без кнопок)</v>
          </cell>
          <cell r="CK2336">
            <v>0</v>
          </cell>
          <cell r="CL2336">
            <v>0</v>
          </cell>
          <cell r="CM2336" t="str">
            <v/>
          </cell>
          <cell r="CN2336">
            <v>0</v>
          </cell>
          <cell r="CO2336">
            <v>0</v>
          </cell>
          <cell r="CP2336">
            <v>0</v>
          </cell>
          <cell r="CQ2336">
            <v>0</v>
          </cell>
          <cell r="CR2336">
            <v>0</v>
          </cell>
          <cell r="CS2336">
            <v>0</v>
          </cell>
          <cell r="CT2336">
            <v>0</v>
          </cell>
          <cell r="CU2336">
            <v>0</v>
          </cell>
          <cell r="CV2336">
            <v>0</v>
          </cell>
          <cell r="CW2336">
            <v>0</v>
          </cell>
          <cell r="CX2336" t="str">
            <v/>
          </cell>
          <cell r="CY2336" t="str">
            <v/>
          </cell>
          <cell r="CZ2336" t="str">
            <v/>
          </cell>
        </row>
        <row r="2337">
          <cell r="CJ2337" t="str">
            <v>JR202-CB-4G</v>
          </cell>
          <cell r="CK2337">
            <v>452950</v>
          </cell>
          <cell r="CL2337">
            <v>317350</v>
          </cell>
          <cell r="CM2337">
            <v>-29.937079147808802</v>
          </cell>
          <cell r="CN2337">
            <v>0</v>
          </cell>
          <cell r="CO2337">
            <v>0</v>
          </cell>
          <cell r="CP2337">
            <v>0</v>
          </cell>
          <cell r="CQ2337">
            <v>0</v>
          </cell>
          <cell r="CR2337">
            <v>0</v>
          </cell>
          <cell r="CS2337">
            <v>0</v>
          </cell>
          <cell r="CT2337">
            <v>0</v>
          </cell>
          <cell r="CU2337">
            <v>0</v>
          </cell>
          <cell r="CV2337">
            <v>0</v>
          </cell>
          <cell r="CW2337">
            <v>0</v>
          </cell>
          <cell r="CX2337" t="str">
            <v/>
          </cell>
          <cell r="CY2337" t="str">
            <v>https://ipmatika.kz/products/obshchestvennye-telefony-s-trubkoy/J%26R-JR202-CB-OW-SIP/</v>
          </cell>
          <cell r="CZ2337" t="str">
            <v>Под заказ</v>
          </cell>
        </row>
        <row r="2338">
          <cell r="CJ2338" t="str">
            <v>JR202-CB-SIP</v>
          </cell>
          <cell r="CK2338">
            <v>323700</v>
          </cell>
          <cell r="CL2338">
            <v>226770</v>
          </cell>
          <cell r="CM2338">
            <v>-29.944392956441149</v>
          </cell>
          <cell r="CN2338">
            <v>0</v>
          </cell>
          <cell r="CO2338">
            <v>0</v>
          </cell>
          <cell r="CP2338">
            <v>0</v>
          </cell>
          <cell r="CQ2338">
            <v>0</v>
          </cell>
          <cell r="CR2338">
            <v>0</v>
          </cell>
          <cell r="CS2338">
            <v>0</v>
          </cell>
          <cell r="CT2338">
            <v>0</v>
          </cell>
          <cell r="CU2338">
            <v>0</v>
          </cell>
          <cell r="CV2338">
            <v>0</v>
          </cell>
          <cell r="CW2338">
            <v>0</v>
          </cell>
          <cell r="CX2338" t="str">
            <v>http://ipmatika.ru/upload/iblock/75c/7dn7pa2l4igrpgb36k5ekxyox2t2mq7u/HTB1I5dOaDHuK1RkSndV760VwpXaB.jpg</v>
          </cell>
          <cell r="CY2338" t="str">
            <v>https://ipmatika.kz/products/obshchestvennye-telefony-s-trubkoy/jr-jr202-cb-sip/</v>
          </cell>
          <cell r="CZ2338" t="str">
            <v>Под заказ</v>
          </cell>
        </row>
        <row r="2339">
          <cell r="CJ2339" t="str">
            <v>JR202-CB</v>
          </cell>
          <cell r="CK2339">
            <v>231380</v>
          </cell>
          <cell r="CL2339">
            <v>162140</v>
          </cell>
          <cell r="CM2339">
            <v>-29.924799031895589</v>
          </cell>
          <cell r="CN2339">
            <v>0</v>
          </cell>
          <cell r="CO2339">
            <v>0</v>
          </cell>
          <cell r="CP2339">
            <v>0</v>
          </cell>
          <cell r="CQ2339">
            <v>0</v>
          </cell>
          <cell r="CR2339">
            <v>0</v>
          </cell>
          <cell r="CS2339">
            <v>0</v>
          </cell>
          <cell r="CT2339">
            <v>0</v>
          </cell>
          <cell r="CU2339">
            <v>0</v>
          </cell>
          <cell r="CV2339">
            <v>0</v>
          </cell>
          <cell r="CW2339">
            <v>0</v>
          </cell>
          <cell r="CX2339" t="str">
            <v>http://ipmatika.ru/upload/iblock/db4/zfm6cqyhf53awjn33u80leq1byxv3jym/HTB1I5dOaDHuK1RkSndV760VwpXaB.jpg</v>
          </cell>
          <cell r="CY2339" t="str">
            <v>https://ipmatika.kz/products/analogovye-telefony/jr-jr202-cb-ow/</v>
          </cell>
          <cell r="CZ2339" t="str">
            <v>Под заказ</v>
          </cell>
        </row>
        <row r="2340">
          <cell r="CJ2340" t="str">
            <v>JR208-CB-4G</v>
          </cell>
          <cell r="CK2340">
            <v>545270</v>
          </cell>
          <cell r="CL2340">
            <v>381970</v>
          </cell>
          <cell r="CM2340">
            <v>-29.948465897628694</v>
          </cell>
          <cell r="CN2340">
            <v>0</v>
          </cell>
          <cell r="CO2340">
            <v>0</v>
          </cell>
          <cell r="CP2340">
            <v>0</v>
          </cell>
          <cell r="CQ2340">
            <v>0</v>
          </cell>
          <cell r="CR2340">
            <v>0</v>
          </cell>
          <cell r="CS2340">
            <v>0</v>
          </cell>
          <cell r="CT2340">
            <v>0</v>
          </cell>
          <cell r="CU2340">
            <v>0</v>
          </cell>
          <cell r="CV2340">
            <v>0</v>
          </cell>
          <cell r="CW2340">
            <v>0</v>
          </cell>
          <cell r="CX2340" t="str">
            <v/>
          </cell>
          <cell r="CY2340" t="str">
            <v>https://ipmatika.kz/products/asepticheskie-telefony-dlya-chistykh-pomeshcheniy/J%26R-JR209-FK-SIP/</v>
          </cell>
          <cell r="CZ2340" t="str">
            <v>Под заказ</v>
          </cell>
        </row>
        <row r="2341">
          <cell r="CJ2341" t="str">
            <v>JR208-CB-SIP</v>
          </cell>
          <cell r="CK2341">
            <v>434490</v>
          </cell>
          <cell r="CL2341">
            <v>304080</v>
          </cell>
          <cell r="CM2341">
            <v>-30.014499758337365</v>
          </cell>
          <cell r="CN2341">
            <v>0</v>
          </cell>
          <cell r="CO2341">
            <v>0</v>
          </cell>
          <cell r="CP2341">
            <v>0</v>
          </cell>
          <cell r="CQ2341">
            <v>0</v>
          </cell>
          <cell r="CR2341">
            <v>0</v>
          </cell>
          <cell r="CS2341">
            <v>0</v>
          </cell>
          <cell r="CT2341">
            <v>0</v>
          </cell>
          <cell r="CU2341">
            <v>0</v>
          </cell>
          <cell r="CV2341">
            <v>0</v>
          </cell>
          <cell r="CW2341">
            <v>0</v>
          </cell>
          <cell r="CX2341" t="str">
            <v>http://ipmatika.ru/upload/iblock/222/hmt4y91n869gudkw02lxf7ew934k0f6p/JR208-CB-SIP%20%281%29.jpg</v>
          </cell>
          <cell r="CY2341" t="str">
            <v>https://ipmatika.kz/products/obshchestvennye-telefony-s-trubkoy/jr-jr208-cb-sip/</v>
          </cell>
          <cell r="CZ2341" t="str">
            <v>Под заказ</v>
          </cell>
        </row>
        <row r="2342">
          <cell r="CJ2342" t="str">
            <v>JR208-CB</v>
          </cell>
          <cell r="CK2342">
            <v>342170</v>
          </cell>
          <cell r="CL2342">
            <v>239460</v>
          </cell>
          <cell r="CM2342">
            <v>-30.017242890960631</v>
          </cell>
          <cell r="CN2342">
            <v>0</v>
          </cell>
          <cell r="CO2342">
            <v>0</v>
          </cell>
          <cell r="CP2342">
            <v>0</v>
          </cell>
          <cell r="CQ2342">
            <v>0</v>
          </cell>
          <cell r="CR2342">
            <v>0</v>
          </cell>
          <cell r="CS2342">
            <v>0</v>
          </cell>
          <cell r="CT2342">
            <v>0</v>
          </cell>
          <cell r="CU2342">
            <v>0</v>
          </cell>
          <cell r="CV2342">
            <v>0</v>
          </cell>
          <cell r="CW2342">
            <v>0</v>
          </cell>
          <cell r="CX2342" t="str">
            <v>http://ipmatika.ru/upload/iblock/270/k6v5zj2v4g4rd3syholz3kuakor86u0l/JR208-CB-SIP1_batcheditor_fotor.jpg</v>
          </cell>
          <cell r="CY2342" t="str">
            <v>https://ipmatika.kz/products/analogovye-vyzyvnye-paneli/jr-jr208-cb/</v>
          </cell>
          <cell r="CZ2342" t="str">
            <v>Под заказ</v>
          </cell>
        </row>
        <row r="2343">
          <cell r="CJ2343" t="str">
            <v>JR210-1B-4G</v>
          </cell>
          <cell r="CK2343">
            <v>563730</v>
          </cell>
          <cell r="CL2343">
            <v>394670</v>
          </cell>
          <cell r="CM2343">
            <v>-29.989533996771499</v>
          </cell>
          <cell r="CN2343">
            <v>0</v>
          </cell>
          <cell r="CO2343">
            <v>0</v>
          </cell>
          <cell r="CP2343">
            <v>0</v>
          </cell>
          <cell r="CQ2343">
            <v>0</v>
          </cell>
          <cell r="CR2343">
            <v>0</v>
          </cell>
          <cell r="CS2343">
            <v>0</v>
          </cell>
          <cell r="CT2343">
            <v>0</v>
          </cell>
          <cell r="CU2343">
            <v>0</v>
          </cell>
          <cell r="CV2343">
            <v>0</v>
          </cell>
          <cell r="CW2343">
            <v>0</v>
          </cell>
          <cell r="CX2343" t="str">
            <v/>
          </cell>
          <cell r="CY2343" t="str">
            <v>https://ipmatika.kz/products/obshchestvennye-telefony-s-trubkoy/J%26R-JR211-FK-SIP/</v>
          </cell>
          <cell r="CZ2343" t="str">
            <v>Под заказ</v>
          </cell>
        </row>
        <row r="2344">
          <cell r="CJ2344" t="str">
            <v>JR210-1B-SIP</v>
          </cell>
          <cell r="CK2344">
            <v>452950</v>
          </cell>
          <cell r="CL2344">
            <v>317350</v>
          </cell>
          <cell r="CM2344">
            <v>-29.937079147808802</v>
          </cell>
          <cell r="CN2344">
            <v>0</v>
          </cell>
          <cell r="CO2344">
            <v>0</v>
          </cell>
          <cell r="CP2344">
            <v>0</v>
          </cell>
          <cell r="CQ2344">
            <v>0</v>
          </cell>
          <cell r="CR2344">
            <v>0</v>
          </cell>
          <cell r="CS2344">
            <v>0</v>
          </cell>
          <cell r="CT2344">
            <v>0</v>
          </cell>
          <cell r="CU2344">
            <v>0</v>
          </cell>
          <cell r="CV2344">
            <v>0</v>
          </cell>
          <cell r="CW2344">
            <v>0</v>
          </cell>
          <cell r="CX2344" t="str">
            <v>http://ipmatika.ru/upload/iblock/4cc/05b301i3306o0u3e9uxrfhys0rsc2xvl/AHS200K1_12.jpg</v>
          </cell>
          <cell r="CY2344" t="str">
            <v>https://ipmatika.kz/products/obshchestvennye-telefony-s-trubkoy/jr-jr210-1b-sip/</v>
          </cell>
          <cell r="CZ2344" t="str">
            <v>Под заказ</v>
          </cell>
        </row>
        <row r="2345">
          <cell r="CJ2345" t="str">
            <v>JR210-1B</v>
          </cell>
          <cell r="CK2345">
            <v>360630</v>
          </cell>
          <cell r="CL2345">
            <v>252730</v>
          </cell>
          <cell r="CM2345">
            <v>-29.919862462912121</v>
          </cell>
          <cell r="CN2345">
            <v>0</v>
          </cell>
          <cell r="CO2345">
            <v>0</v>
          </cell>
          <cell r="CP2345">
            <v>0</v>
          </cell>
          <cell r="CQ2345">
            <v>0</v>
          </cell>
          <cell r="CR2345">
            <v>0</v>
          </cell>
          <cell r="CS2345">
            <v>0</v>
          </cell>
          <cell r="CT2345">
            <v>0</v>
          </cell>
          <cell r="CU2345">
            <v>0</v>
          </cell>
          <cell r="CV2345">
            <v>0</v>
          </cell>
          <cell r="CW2345">
            <v>0</v>
          </cell>
          <cell r="CX2345" t="str">
            <v>http://ipmatika.ru/upload/iblock/6bc/u050z4ud1jk61qfw1b367ed6px2drns4/JR210-1B.jpg</v>
          </cell>
          <cell r="CY2345" t="str">
            <v>https://ipmatika.kz/products/analogovye-telefony/jr-jr210-1b/</v>
          </cell>
          <cell r="CZ2345" t="str">
            <v>Под заказ</v>
          </cell>
        </row>
        <row r="2346">
          <cell r="CJ2346" t="str">
            <v>JR211-CB-4G</v>
          </cell>
          <cell r="CK2346">
            <v>499110</v>
          </cell>
          <cell r="CL2346">
            <v>349660</v>
          </cell>
          <cell r="CM2346">
            <v>-29.943299072348779</v>
          </cell>
          <cell r="CN2346">
            <v>0</v>
          </cell>
          <cell r="CO2346">
            <v>0</v>
          </cell>
          <cell r="CP2346">
            <v>0</v>
          </cell>
          <cell r="CQ2346">
            <v>0</v>
          </cell>
          <cell r="CR2346">
            <v>0</v>
          </cell>
          <cell r="CS2346">
            <v>0</v>
          </cell>
          <cell r="CT2346">
            <v>0</v>
          </cell>
          <cell r="CU2346">
            <v>0</v>
          </cell>
          <cell r="CV2346">
            <v>0</v>
          </cell>
          <cell r="CW2346">
            <v>0</v>
          </cell>
          <cell r="CX2346" t="str">
            <v/>
          </cell>
          <cell r="CY2346" t="str">
            <v>https://ipmatika.kz/products/obshchestvennye-telefony-s-trubkoy/J%26R-JR211-FK-SIP/</v>
          </cell>
          <cell r="CZ2346" t="str">
            <v>Под заказ</v>
          </cell>
        </row>
        <row r="2347">
          <cell r="CJ2347" t="str">
            <v>JR211-CB-SIP</v>
          </cell>
          <cell r="CK2347">
            <v>388330</v>
          </cell>
          <cell r="CL2347">
            <v>271770</v>
          </cell>
          <cell r="CM2347">
            <v>-30.015708289341546</v>
          </cell>
          <cell r="CN2347">
            <v>0</v>
          </cell>
          <cell r="CO2347">
            <v>0</v>
          </cell>
          <cell r="CP2347">
            <v>0</v>
          </cell>
          <cell r="CQ2347">
            <v>0</v>
          </cell>
          <cell r="CR2347">
            <v>0</v>
          </cell>
          <cell r="CS2347">
            <v>0</v>
          </cell>
          <cell r="CT2347">
            <v>0</v>
          </cell>
          <cell r="CU2347">
            <v>0</v>
          </cell>
          <cell r="CV2347">
            <v>0</v>
          </cell>
          <cell r="CW2347">
            <v>0</v>
          </cell>
          <cell r="CX2347" t="str">
            <v>http://ipmatika.ru/upload/iblock/faf/k5v1seetj5kw06tjchc7c8596aow9a12/AHS109HL_13.jpg</v>
          </cell>
          <cell r="CY2347" t="str">
            <v>https://ipmatika.kz/products/obshchestvennye-telefony-s-trubkoy/jr-jr211-cb-sip/</v>
          </cell>
          <cell r="CZ2347" t="str">
            <v>Под заказ</v>
          </cell>
        </row>
        <row r="2348">
          <cell r="CJ2348" t="str">
            <v>JR211-CB</v>
          </cell>
          <cell r="CK2348">
            <v>296010</v>
          </cell>
          <cell r="CL2348">
            <v>207150</v>
          </cell>
          <cell r="CM2348">
            <v>-30.019256106212623</v>
          </cell>
          <cell r="CN2348">
            <v>0</v>
          </cell>
          <cell r="CO2348">
            <v>0</v>
          </cell>
          <cell r="CP2348">
            <v>0</v>
          </cell>
          <cell r="CQ2348">
            <v>0</v>
          </cell>
          <cell r="CR2348">
            <v>0</v>
          </cell>
          <cell r="CS2348">
            <v>0</v>
          </cell>
          <cell r="CT2348">
            <v>0</v>
          </cell>
          <cell r="CU2348">
            <v>0</v>
          </cell>
          <cell r="CV2348">
            <v>0</v>
          </cell>
          <cell r="CW2348">
            <v>0</v>
          </cell>
          <cell r="CX2348" t="str">
            <v>http://ipmatika.ru/upload/iblock/cd0/JR_yellow.jpg</v>
          </cell>
          <cell r="CY2348" t="str">
            <v>https://ipmatika.kz/products/analogovye-telefony/jr-jr211-cb/</v>
          </cell>
          <cell r="CZ2348" t="str">
            <v>Под заказ</v>
          </cell>
        </row>
        <row r="2349">
          <cell r="CJ2349" t="str">
            <v>д). Общественные телефоны с клавиатурой</v>
          </cell>
          <cell r="CK2349">
            <v>0</v>
          </cell>
          <cell r="CL2349">
            <v>0</v>
          </cell>
          <cell r="CM2349" t="str">
            <v/>
          </cell>
          <cell r="CN2349">
            <v>0</v>
          </cell>
          <cell r="CO2349">
            <v>0</v>
          </cell>
          <cell r="CP2349">
            <v>0</v>
          </cell>
          <cell r="CQ2349">
            <v>0</v>
          </cell>
          <cell r="CR2349">
            <v>0</v>
          </cell>
          <cell r="CS2349">
            <v>0</v>
          </cell>
          <cell r="CT2349">
            <v>0</v>
          </cell>
          <cell r="CU2349">
            <v>0</v>
          </cell>
          <cell r="CV2349">
            <v>0</v>
          </cell>
          <cell r="CW2349">
            <v>0</v>
          </cell>
          <cell r="CX2349" t="str">
            <v/>
          </cell>
          <cell r="CY2349" t="str">
            <v/>
          </cell>
          <cell r="CZ2349" t="str">
            <v/>
          </cell>
        </row>
        <row r="2350">
          <cell r="CJ2350" t="str">
            <v>JR201-FK-OW</v>
          </cell>
          <cell r="CK2350">
            <v>282150</v>
          </cell>
          <cell r="CL2350" t="str">
            <v/>
          </cell>
          <cell r="CM2350" t="str">
            <v/>
          </cell>
          <cell r="CN2350">
            <v>0</v>
          </cell>
          <cell r="CO2350">
            <v>0</v>
          </cell>
          <cell r="CP2350">
            <v>0</v>
          </cell>
          <cell r="CQ2350">
            <v>0</v>
          </cell>
          <cell r="CR2350">
            <v>0</v>
          </cell>
          <cell r="CS2350">
            <v>0</v>
          </cell>
          <cell r="CT2350">
            <v>0</v>
          </cell>
          <cell r="CU2350">
            <v>0</v>
          </cell>
          <cell r="CV2350">
            <v>1</v>
          </cell>
          <cell r="CW2350">
            <v>0</v>
          </cell>
          <cell r="CX2350" t="str">
            <v/>
          </cell>
          <cell r="CY2350" t="str">
            <v>https://ipmatika.kz/products/analogovye-telefony/jr-jr201-fk/</v>
          </cell>
          <cell r="CZ2350" t="str">
            <v>Под заказ</v>
          </cell>
        </row>
        <row r="2351">
          <cell r="CJ2351" t="str">
            <v>JR201-FK-SIP</v>
          </cell>
          <cell r="CK2351">
            <v>388330</v>
          </cell>
          <cell r="CL2351">
            <v>271770</v>
          </cell>
          <cell r="CM2351">
            <v>-30.015708289341546</v>
          </cell>
          <cell r="CN2351">
            <v>0</v>
          </cell>
          <cell r="CO2351">
            <v>0</v>
          </cell>
          <cell r="CP2351">
            <v>0</v>
          </cell>
          <cell r="CQ2351">
            <v>0</v>
          </cell>
          <cell r="CR2351">
            <v>0</v>
          </cell>
          <cell r="CS2351">
            <v>0</v>
          </cell>
          <cell r="CT2351">
            <v>0</v>
          </cell>
          <cell r="CU2351">
            <v>0</v>
          </cell>
          <cell r="CV2351">
            <v>0</v>
          </cell>
          <cell r="CW2351">
            <v>0</v>
          </cell>
          <cell r="CX2351" t="str">
            <v>http://ipmatika.ru/upload/iblock/1da/n4g9vypfa5v584zldn1ldv61nnyj9ld7/AHS100FK.VOL_9.jpg</v>
          </cell>
          <cell r="CY2351" t="str">
            <v>https://ipmatika.kz/products/obshchestvennye-telefony-s-trubkoy/jr-jr201-fk-sip/</v>
          </cell>
          <cell r="CZ2351" t="str">
            <v>Под заказ</v>
          </cell>
        </row>
        <row r="2352">
          <cell r="CJ2352" t="str">
            <v>JR201-FK-4G</v>
          </cell>
          <cell r="CK2352">
            <v>536040</v>
          </cell>
          <cell r="CL2352">
            <v>375050</v>
          </cell>
          <cell r="CM2352">
            <v>-30.033206477128573</v>
          </cell>
          <cell r="CN2352">
            <v>0</v>
          </cell>
          <cell r="CO2352">
            <v>0</v>
          </cell>
          <cell r="CP2352">
            <v>0</v>
          </cell>
          <cell r="CQ2352">
            <v>0</v>
          </cell>
          <cell r="CR2352">
            <v>0</v>
          </cell>
          <cell r="CS2352">
            <v>0</v>
          </cell>
          <cell r="CT2352">
            <v>0</v>
          </cell>
          <cell r="CU2352">
            <v>0</v>
          </cell>
          <cell r="CV2352">
            <v>0</v>
          </cell>
          <cell r="CW2352">
            <v>0</v>
          </cell>
          <cell r="CX2352" t="str">
            <v/>
          </cell>
          <cell r="CY2352" t="str">
            <v>https://ipmatika.kz/products/obshchestvennye-telefony-s-trubkoy/jr-jr201-fk-ow-sip/</v>
          </cell>
          <cell r="CZ2352" t="str">
            <v>Под заказ</v>
          </cell>
        </row>
        <row r="2353">
          <cell r="CJ2353" t="str">
            <v>JR201-FK-VC-4G</v>
          </cell>
          <cell r="CK2353">
            <v>600660</v>
          </cell>
          <cell r="CL2353">
            <v>420640</v>
          </cell>
          <cell r="CM2353">
            <v>-29.970365930809436</v>
          </cell>
          <cell r="CN2353">
            <v>0</v>
          </cell>
          <cell r="CO2353">
            <v>0</v>
          </cell>
          <cell r="CP2353">
            <v>0</v>
          </cell>
          <cell r="CQ2353">
            <v>0</v>
          </cell>
          <cell r="CR2353">
            <v>0</v>
          </cell>
          <cell r="CS2353">
            <v>0</v>
          </cell>
          <cell r="CT2353">
            <v>0</v>
          </cell>
          <cell r="CU2353">
            <v>0</v>
          </cell>
          <cell r="CV2353">
            <v>0</v>
          </cell>
          <cell r="CW2353">
            <v>0</v>
          </cell>
          <cell r="CX2353" t="str">
            <v/>
          </cell>
          <cell r="CY2353" t="str">
            <v>https://ipmatika.kz/products/obshchestvennye-telefony-s-trubkoy/JR201-FK-VC-SIP/</v>
          </cell>
          <cell r="CZ2353" t="str">
            <v>Под заказ</v>
          </cell>
        </row>
        <row r="2354">
          <cell r="CJ2354" t="str">
            <v>JR201-FK-VC-SIP</v>
          </cell>
          <cell r="CK2354">
            <v>452950</v>
          </cell>
          <cell r="CL2354">
            <v>317350</v>
          </cell>
          <cell r="CM2354">
            <v>-29.937079147808802</v>
          </cell>
          <cell r="CN2354">
            <v>0</v>
          </cell>
          <cell r="CO2354">
            <v>0</v>
          </cell>
          <cell r="CP2354">
            <v>0</v>
          </cell>
          <cell r="CQ2354">
            <v>0</v>
          </cell>
          <cell r="CR2354">
            <v>0</v>
          </cell>
          <cell r="CS2354">
            <v>0</v>
          </cell>
          <cell r="CT2354">
            <v>0</v>
          </cell>
          <cell r="CU2354">
            <v>0</v>
          </cell>
          <cell r="CV2354">
            <v>0</v>
          </cell>
          <cell r="CW2354">
            <v>0</v>
          </cell>
          <cell r="CX2354" t="str">
            <v>http://ipmatika.ru/upload/iblock/e6b/thfqiwuvihfuly7m6rm6iymkxsd06a83/JR201-FK-VC-SIP.jpg</v>
          </cell>
          <cell r="CY2354" t="str">
            <v>https://ipmatika.kz/products/obshchestvennye-telefony-s-trubkoy/JR201-FK-VC-SIP/</v>
          </cell>
          <cell r="CZ2354" t="str">
            <v>Под заказ</v>
          </cell>
        </row>
        <row r="2355">
          <cell r="CJ2355" t="str">
            <v>JR201-FK-VC</v>
          </cell>
          <cell r="CK2355">
            <v>360630</v>
          </cell>
          <cell r="CL2355">
            <v>252730</v>
          </cell>
          <cell r="CM2355">
            <v>-29.919862462912121</v>
          </cell>
          <cell r="CN2355">
            <v>0</v>
          </cell>
          <cell r="CO2355">
            <v>0</v>
          </cell>
          <cell r="CP2355">
            <v>0</v>
          </cell>
          <cell r="CQ2355">
            <v>0</v>
          </cell>
          <cell r="CR2355">
            <v>0</v>
          </cell>
          <cell r="CS2355">
            <v>0</v>
          </cell>
          <cell r="CT2355">
            <v>0</v>
          </cell>
          <cell r="CU2355">
            <v>0</v>
          </cell>
          <cell r="CV2355">
            <v>0</v>
          </cell>
          <cell r="CW2355">
            <v>0</v>
          </cell>
          <cell r="CX2355" t="str">
            <v>http://ipmatika.ru/upload/iblock/400/ff576mg4f7151e697w3azbww3l7bql83/JR201-FK-VC-SIP.jpg</v>
          </cell>
          <cell r="CY2355" t="str">
            <v>https://ipmatika.kz/products/analogovye-telefony/jr-jr201-fk-vc/</v>
          </cell>
          <cell r="CZ2355" t="str">
            <v>Под заказ</v>
          </cell>
        </row>
        <row r="2356">
          <cell r="CJ2356" t="str">
            <v>JR202-FK-4G</v>
          </cell>
          <cell r="CK2356">
            <v>452950</v>
          </cell>
          <cell r="CL2356">
            <v>317350</v>
          </cell>
          <cell r="CM2356">
            <v>-29.937079147808802</v>
          </cell>
          <cell r="CN2356">
            <v>0</v>
          </cell>
          <cell r="CO2356">
            <v>0</v>
          </cell>
          <cell r="CP2356">
            <v>0</v>
          </cell>
          <cell r="CQ2356">
            <v>0</v>
          </cell>
          <cell r="CR2356">
            <v>0</v>
          </cell>
          <cell r="CS2356">
            <v>0</v>
          </cell>
          <cell r="CT2356">
            <v>0</v>
          </cell>
          <cell r="CU2356">
            <v>0</v>
          </cell>
          <cell r="CV2356">
            <v>0</v>
          </cell>
          <cell r="CW2356">
            <v>0</v>
          </cell>
          <cell r="CX2356" t="str">
            <v/>
          </cell>
          <cell r="CY2356" t="str">
            <v>https://ipmatika.kz/products/analogovye-telefony/jr-jr202-fk/</v>
          </cell>
          <cell r="CZ2356" t="str">
            <v>Под заказ</v>
          </cell>
        </row>
        <row r="2357">
          <cell r="CJ2357" t="str">
            <v>JR202-FK-SIP</v>
          </cell>
          <cell r="CK2357">
            <v>342170</v>
          </cell>
          <cell r="CL2357">
            <v>239460</v>
          </cell>
          <cell r="CM2357">
            <v>-30.017242890960631</v>
          </cell>
          <cell r="CN2357">
            <v>0</v>
          </cell>
          <cell r="CO2357">
            <v>0</v>
          </cell>
          <cell r="CP2357">
            <v>0</v>
          </cell>
          <cell r="CQ2357">
            <v>0</v>
          </cell>
          <cell r="CR2357">
            <v>0</v>
          </cell>
          <cell r="CS2357">
            <v>0</v>
          </cell>
          <cell r="CT2357">
            <v>0</v>
          </cell>
          <cell r="CU2357">
            <v>0</v>
          </cell>
          <cell r="CV2357">
            <v>0</v>
          </cell>
          <cell r="CW2357">
            <v>0</v>
          </cell>
          <cell r="CX2357" t="str">
            <v>http://ipmatika.ru/upload/iblock/cce/xk5jdua14ykinf0lhfi0f4irisfyuz8b/JR202-FK-SIP1.jpg</v>
          </cell>
          <cell r="CY2357" t="str">
            <v>https://ipmatika.kz/products/obshchestvennye-telefony-s-trubkoy/jr-jr202-fk-sip/</v>
          </cell>
          <cell r="CZ2357" t="str">
            <v>Под заказ</v>
          </cell>
        </row>
        <row r="2358">
          <cell r="CJ2358" t="str">
            <v>JR202-FK</v>
          </cell>
          <cell r="CK2358">
            <v>249850</v>
          </cell>
          <cell r="CL2358">
            <v>174840</v>
          </cell>
          <cell r="CM2358">
            <v>-30.022013207924758</v>
          </cell>
          <cell r="CN2358">
            <v>0</v>
          </cell>
          <cell r="CO2358">
            <v>0</v>
          </cell>
          <cell r="CP2358">
            <v>0</v>
          </cell>
          <cell r="CQ2358">
            <v>0</v>
          </cell>
          <cell r="CR2358">
            <v>0</v>
          </cell>
          <cell r="CS2358">
            <v>0</v>
          </cell>
          <cell r="CT2358">
            <v>0</v>
          </cell>
          <cell r="CU2358">
            <v>0</v>
          </cell>
          <cell r="CV2358">
            <v>0</v>
          </cell>
          <cell r="CW2358">
            <v>0</v>
          </cell>
          <cell r="CX2358" t="str">
            <v>http://ipmatika.ru/upload/iblock/204/jkf8div2sukgxx2whp8o0ql3bb3664fd/JR202-FK-SIP%202.jpg</v>
          </cell>
          <cell r="CY2358" t="str">
            <v>https://ipmatika.kz/products/analogovye-telefony/jr-jr202-fk/</v>
          </cell>
          <cell r="CZ2358" t="str">
            <v>Под заказ</v>
          </cell>
        </row>
        <row r="2359">
          <cell r="CJ2359" t="str">
            <v>JR203-FK-4G</v>
          </cell>
          <cell r="CK2359">
            <v>517570</v>
          </cell>
          <cell r="CL2359">
            <v>362360</v>
          </cell>
          <cell r="CM2359">
            <v>-29.988214154607107</v>
          </cell>
          <cell r="CN2359">
            <v>0</v>
          </cell>
          <cell r="CO2359">
            <v>0</v>
          </cell>
          <cell r="CP2359">
            <v>0</v>
          </cell>
          <cell r="CQ2359">
            <v>0</v>
          </cell>
          <cell r="CR2359">
            <v>0</v>
          </cell>
          <cell r="CS2359">
            <v>0</v>
          </cell>
          <cell r="CT2359">
            <v>0</v>
          </cell>
          <cell r="CU2359">
            <v>0</v>
          </cell>
          <cell r="CV2359">
            <v>0</v>
          </cell>
          <cell r="CW2359">
            <v>0</v>
          </cell>
          <cell r="CX2359" t="str">
            <v/>
          </cell>
          <cell r="CY2359" t="str">
            <v>https://ipmatika.kz/products/obshchestvennye-telefony-s-trubkoy/jr-jr203-fk-ow-sip/</v>
          </cell>
          <cell r="CZ2359" t="str">
            <v>Под заказ</v>
          </cell>
        </row>
        <row r="2360">
          <cell r="CJ2360" t="str">
            <v>JR203-FK-SIP</v>
          </cell>
          <cell r="CK2360">
            <v>406790</v>
          </cell>
          <cell r="CL2360">
            <v>285040</v>
          </cell>
          <cell r="CM2360">
            <v>-29.929447626539499</v>
          </cell>
          <cell r="CN2360">
            <v>0</v>
          </cell>
          <cell r="CO2360">
            <v>0</v>
          </cell>
          <cell r="CP2360">
            <v>0</v>
          </cell>
          <cell r="CQ2360">
            <v>0</v>
          </cell>
          <cell r="CR2360">
            <v>0</v>
          </cell>
          <cell r="CS2360">
            <v>0</v>
          </cell>
          <cell r="CT2360">
            <v>0</v>
          </cell>
          <cell r="CU2360">
            <v>0</v>
          </cell>
          <cell r="CV2360">
            <v>0</v>
          </cell>
          <cell r="CW2360">
            <v>0</v>
          </cell>
          <cell r="CX2360" t="str">
            <v>http://ipmatika.ru/upload/iblock/afe/203FKOW.jpg</v>
          </cell>
          <cell r="CY2360" t="str">
            <v>https://ipmatika.kz/products/obshchestvennye-telefony-s-trubkoy/jr-jr203-fk-sip/</v>
          </cell>
          <cell r="CZ2360" t="str">
            <v>Под заказ</v>
          </cell>
        </row>
        <row r="2361">
          <cell r="CJ2361" t="str">
            <v>JR203-FK</v>
          </cell>
          <cell r="CK2361">
            <v>314470</v>
          </cell>
          <cell r="CL2361">
            <v>220410</v>
          </cell>
          <cell r="CM2361">
            <v>-29.91064330460776</v>
          </cell>
          <cell r="CN2361">
            <v>0</v>
          </cell>
          <cell r="CO2361">
            <v>0</v>
          </cell>
          <cell r="CP2361">
            <v>0</v>
          </cell>
          <cell r="CQ2361">
            <v>0</v>
          </cell>
          <cell r="CR2361">
            <v>0</v>
          </cell>
          <cell r="CS2361">
            <v>0</v>
          </cell>
          <cell r="CT2361">
            <v>0</v>
          </cell>
          <cell r="CU2361">
            <v>0</v>
          </cell>
          <cell r="CV2361">
            <v>0</v>
          </cell>
          <cell r="CW2361">
            <v>0</v>
          </cell>
          <cell r="CX2361" t="str">
            <v>http://ipmatika.ru/upload/iblock/d91/1.PNG</v>
          </cell>
          <cell r="CY2361" t="str">
            <v>https://ipmatika.kz/products/analogovye-telefony/jr-jr203-fk/</v>
          </cell>
          <cell r="CZ2361" t="str">
            <v>Под заказ</v>
          </cell>
        </row>
        <row r="2362">
          <cell r="CJ2362" t="str">
            <v>JR204-FK-4G</v>
          </cell>
          <cell r="CK2362">
            <v>545270</v>
          </cell>
          <cell r="CL2362">
            <v>381970</v>
          </cell>
          <cell r="CM2362">
            <v>-29.948465897628694</v>
          </cell>
          <cell r="CN2362">
            <v>0</v>
          </cell>
          <cell r="CO2362">
            <v>0</v>
          </cell>
          <cell r="CP2362">
            <v>0</v>
          </cell>
          <cell r="CQ2362">
            <v>0</v>
          </cell>
          <cell r="CR2362">
            <v>0</v>
          </cell>
          <cell r="CS2362">
            <v>0</v>
          </cell>
          <cell r="CT2362">
            <v>0</v>
          </cell>
          <cell r="CU2362">
            <v>0</v>
          </cell>
          <cell r="CV2362">
            <v>0</v>
          </cell>
          <cell r="CW2362">
            <v>0</v>
          </cell>
          <cell r="CX2362" t="str">
            <v/>
          </cell>
          <cell r="CY2362" t="str">
            <v>https://ipmatika.kz/products/obshchestvennye-telefony-s-trubkoy/J%26R-JR204-FK-SIP/</v>
          </cell>
          <cell r="CZ2362" t="str">
            <v>Под заказ</v>
          </cell>
        </row>
        <row r="2363">
          <cell r="CJ2363" t="str">
            <v>JR204-FK-SIP</v>
          </cell>
          <cell r="CK2363">
            <v>434490</v>
          </cell>
          <cell r="CL2363">
            <v>304080</v>
          </cell>
          <cell r="CM2363">
            <v>-30.014499758337365</v>
          </cell>
          <cell r="CN2363">
            <v>0</v>
          </cell>
          <cell r="CO2363">
            <v>0</v>
          </cell>
          <cell r="CP2363">
            <v>0</v>
          </cell>
          <cell r="CQ2363">
            <v>0</v>
          </cell>
          <cell r="CR2363">
            <v>0</v>
          </cell>
          <cell r="CS2363">
            <v>0</v>
          </cell>
          <cell r="CT2363">
            <v>0</v>
          </cell>
          <cell r="CU2363">
            <v>0</v>
          </cell>
          <cell r="CV2363">
            <v>0</v>
          </cell>
          <cell r="CW2363">
            <v>0</v>
          </cell>
          <cell r="CX2363" t="str">
            <v>http://ipmatika.ru/upload/iblock/92a/204.jpg</v>
          </cell>
          <cell r="CY2363" t="str">
            <v>https://ipmatika.kz/products/obshchestvennye-telefony-s-trubkoy/J%26R-JR204-FK-SIP/</v>
          </cell>
          <cell r="CZ2363" t="str">
            <v>Под заказ</v>
          </cell>
        </row>
        <row r="2364">
          <cell r="CJ2364" t="str">
            <v>JR204-FK</v>
          </cell>
          <cell r="CK2364">
            <v>342170</v>
          </cell>
          <cell r="CL2364">
            <v>239460</v>
          </cell>
          <cell r="CM2364">
            <v>-30.017242890960631</v>
          </cell>
          <cell r="CN2364">
            <v>0</v>
          </cell>
          <cell r="CO2364">
            <v>0</v>
          </cell>
          <cell r="CP2364">
            <v>0</v>
          </cell>
          <cell r="CQ2364">
            <v>0</v>
          </cell>
          <cell r="CR2364">
            <v>0</v>
          </cell>
          <cell r="CS2364">
            <v>0</v>
          </cell>
          <cell r="CT2364">
            <v>0</v>
          </cell>
          <cell r="CU2364">
            <v>0</v>
          </cell>
          <cell r="CV2364">
            <v>0</v>
          </cell>
          <cell r="CW2364">
            <v>0</v>
          </cell>
          <cell r="CX2364" t="str">
            <v>http://ipmatika.ru/upload/iblock/d72/1.PNG</v>
          </cell>
          <cell r="CY2364" t="str">
            <v>https://ipmatika.kz/products/analogovye-telefony/jr-jr204-fk/</v>
          </cell>
          <cell r="CZ2364" t="str">
            <v>Под заказ</v>
          </cell>
        </row>
        <row r="2365">
          <cell r="CJ2365" t="str">
            <v>JR205-FK-4G</v>
          </cell>
          <cell r="CK2365">
            <v>609890</v>
          </cell>
          <cell r="CL2365">
            <v>426980</v>
          </cell>
          <cell r="CM2365">
            <v>-29.990654052370104</v>
          </cell>
          <cell r="CN2365">
            <v>0</v>
          </cell>
          <cell r="CO2365">
            <v>0</v>
          </cell>
          <cell r="CP2365">
            <v>0</v>
          </cell>
          <cell r="CQ2365">
            <v>0</v>
          </cell>
          <cell r="CR2365">
            <v>0</v>
          </cell>
          <cell r="CS2365">
            <v>0</v>
          </cell>
          <cell r="CT2365">
            <v>0</v>
          </cell>
          <cell r="CU2365">
            <v>0</v>
          </cell>
          <cell r="CV2365">
            <v>0</v>
          </cell>
          <cell r="CW2365">
            <v>0</v>
          </cell>
          <cell r="CX2365" t="str">
            <v/>
          </cell>
          <cell r="CY2365" t="str">
            <v>https://ipmatika.kz/products/obshchestvennye-telefony-s-trubkoy/J%26R-JR205-FK-SIP/</v>
          </cell>
          <cell r="CZ2365" t="str">
            <v>Под заказ</v>
          </cell>
        </row>
        <row r="2366">
          <cell r="CJ2366" t="str">
            <v>JR205-FK-SIP</v>
          </cell>
          <cell r="CK2366">
            <v>499110</v>
          </cell>
          <cell r="CL2366">
            <v>349660</v>
          </cell>
          <cell r="CM2366">
            <v>-29.943299072348779</v>
          </cell>
          <cell r="CN2366">
            <v>0</v>
          </cell>
          <cell r="CO2366">
            <v>0</v>
          </cell>
          <cell r="CP2366">
            <v>0</v>
          </cell>
          <cell r="CQ2366">
            <v>0</v>
          </cell>
          <cell r="CR2366">
            <v>0</v>
          </cell>
          <cell r="CS2366">
            <v>0</v>
          </cell>
          <cell r="CT2366">
            <v>0</v>
          </cell>
          <cell r="CU2366">
            <v>0</v>
          </cell>
          <cell r="CV2366">
            <v>0</v>
          </cell>
          <cell r="CW2366">
            <v>0</v>
          </cell>
          <cell r="CX2366" t="str">
            <v>http://ipmatika.ru/upload/iblock/a1a/y6e2dtci4g7sbcq9d7cy2ror4s0jd2mo/sffhth1.jpg</v>
          </cell>
          <cell r="CY2366" t="str">
            <v>https://ipmatika.kz/products/obshchestvennye-telefony-s-trubkoy/J%26R-JR205-FK-SIP/</v>
          </cell>
          <cell r="CZ2366" t="str">
            <v>Под заказ</v>
          </cell>
        </row>
        <row r="2367">
          <cell r="CJ2367" t="str">
            <v>JR205-FK</v>
          </cell>
          <cell r="CK2367">
            <v>406790</v>
          </cell>
          <cell r="CL2367">
            <v>285040</v>
          </cell>
          <cell r="CM2367">
            <v>-29.929447626539499</v>
          </cell>
          <cell r="CN2367">
            <v>0</v>
          </cell>
          <cell r="CO2367">
            <v>0</v>
          </cell>
          <cell r="CP2367">
            <v>0</v>
          </cell>
          <cell r="CQ2367">
            <v>0</v>
          </cell>
          <cell r="CR2367">
            <v>0</v>
          </cell>
          <cell r="CS2367">
            <v>0</v>
          </cell>
          <cell r="CT2367">
            <v>0</v>
          </cell>
          <cell r="CU2367">
            <v>0</v>
          </cell>
          <cell r="CV2367">
            <v>0</v>
          </cell>
          <cell r="CW2367">
            <v>0</v>
          </cell>
          <cell r="CX2367" t="str">
            <v>http://ipmatika.ru/upload/iblock/264/1.PNG</v>
          </cell>
          <cell r="CY2367" t="str">
            <v>https://ipmatika.kz/products/analogovye-telefony/jr-jr205-fk/</v>
          </cell>
          <cell r="CZ2367" t="str">
            <v>Под заказ</v>
          </cell>
        </row>
        <row r="2368">
          <cell r="CJ2368" t="str">
            <v>JR206-FK-4G</v>
          </cell>
          <cell r="CK2368">
            <v>517570</v>
          </cell>
          <cell r="CL2368">
            <v>362360</v>
          </cell>
          <cell r="CM2368">
            <v>-29.988214154607107</v>
          </cell>
          <cell r="CN2368">
            <v>0</v>
          </cell>
          <cell r="CO2368">
            <v>0</v>
          </cell>
          <cell r="CP2368">
            <v>0</v>
          </cell>
          <cell r="CQ2368">
            <v>0</v>
          </cell>
          <cell r="CR2368">
            <v>0</v>
          </cell>
          <cell r="CS2368">
            <v>0</v>
          </cell>
          <cell r="CT2368">
            <v>0</v>
          </cell>
          <cell r="CU2368">
            <v>0</v>
          </cell>
          <cell r="CV2368">
            <v>0</v>
          </cell>
          <cell r="CW2368">
            <v>0</v>
          </cell>
          <cell r="CX2368" t="str">
            <v>http://ipmatika.ru/upload/iblock/720/js7es0gqbffjdkkc2clvwltf9pjjoox2/J_R-JR206-FK-SIP1.jpg</v>
          </cell>
          <cell r="CY2368" t="str">
            <v>https://ipmatika.kz/products/analogovye-telefony/jr-jr206-fk-4g/</v>
          </cell>
          <cell r="CZ2368" t="str">
            <v>Под заказ</v>
          </cell>
        </row>
        <row r="2369">
          <cell r="CJ2369" t="str">
            <v>JR206-FK-SIP</v>
          </cell>
          <cell r="CK2369">
            <v>406790</v>
          </cell>
          <cell r="CL2369">
            <v>285040</v>
          </cell>
          <cell r="CM2369">
            <v>-29.929447626539499</v>
          </cell>
          <cell r="CN2369">
            <v>0</v>
          </cell>
          <cell r="CO2369">
            <v>0</v>
          </cell>
          <cell r="CP2369">
            <v>0</v>
          </cell>
          <cell r="CQ2369">
            <v>0</v>
          </cell>
          <cell r="CR2369">
            <v>0</v>
          </cell>
          <cell r="CS2369">
            <v>0</v>
          </cell>
          <cell r="CT2369">
            <v>0</v>
          </cell>
          <cell r="CU2369">
            <v>0</v>
          </cell>
          <cell r="CV2369">
            <v>0</v>
          </cell>
          <cell r="CW2369">
            <v>0</v>
          </cell>
          <cell r="CX2369" t="str">
            <v>http://ipmatika.ru/upload/iblock/7e5/zdgax8mfvu5vdi7zqgyzzyycki8xc0g0/AHS105FK_8.jpg</v>
          </cell>
          <cell r="CY2369" t="str">
            <v>https://ipmatika.kz/products/analogovye-telefony/jr-jr206-fk-sip/</v>
          </cell>
          <cell r="CZ2369" t="str">
            <v>Под заказ</v>
          </cell>
        </row>
        <row r="2370">
          <cell r="CJ2370" t="str">
            <v>JR206-FK</v>
          </cell>
          <cell r="CK2370">
            <v>314470</v>
          </cell>
          <cell r="CL2370">
            <v>220410</v>
          </cell>
          <cell r="CM2370">
            <v>-29.91064330460776</v>
          </cell>
          <cell r="CN2370">
            <v>0</v>
          </cell>
          <cell r="CO2370">
            <v>0</v>
          </cell>
          <cell r="CP2370">
            <v>0</v>
          </cell>
          <cell r="CQ2370">
            <v>0</v>
          </cell>
          <cell r="CR2370">
            <v>0</v>
          </cell>
          <cell r="CS2370">
            <v>0</v>
          </cell>
          <cell r="CT2370">
            <v>0</v>
          </cell>
          <cell r="CU2370">
            <v>0</v>
          </cell>
          <cell r="CV2370">
            <v>0</v>
          </cell>
          <cell r="CW2370">
            <v>0</v>
          </cell>
          <cell r="CX2370" t="str">
            <v>http://ipmatika.ru/upload/iblock/1c7/06po6gyifpk6giakm3kt5r06v4qwt3n2/AHS105FK_8.jpg</v>
          </cell>
          <cell r="CY2370" t="str">
            <v>https://ipmatika.kz/products/analogovye-telefony/jr-jr206-fk/</v>
          </cell>
          <cell r="CZ2370" t="str">
            <v>Под заказ</v>
          </cell>
        </row>
        <row r="2371">
          <cell r="CJ2371" t="str">
            <v>JR207-FK-4G</v>
          </cell>
          <cell r="CK2371">
            <v>526810</v>
          </cell>
          <cell r="CL2371">
            <v>368710</v>
          </cell>
          <cell r="CM2371">
            <v>-30.010819840170086</v>
          </cell>
          <cell r="CN2371">
            <v>0</v>
          </cell>
          <cell r="CO2371">
            <v>0</v>
          </cell>
          <cell r="CP2371">
            <v>0</v>
          </cell>
          <cell r="CQ2371">
            <v>0</v>
          </cell>
          <cell r="CR2371">
            <v>0</v>
          </cell>
          <cell r="CS2371">
            <v>0</v>
          </cell>
          <cell r="CT2371">
            <v>0</v>
          </cell>
          <cell r="CU2371">
            <v>0</v>
          </cell>
          <cell r="CV2371">
            <v>0</v>
          </cell>
          <cell r="CW2371">
            <v>0</v>
          </cell>
          <cell r="CX2371" t="str">
            <v/>
          </cell>
          <cell r="CY2371" t="str">
            <v>https://ipmatika.kz/products/obshchestvennye-telefony-s-trubkoy/jr-jr207-fk-ow-sip/</v>
          </cell>
          <cell r="CZ2371" t="str">
            <v>Под заказ</v>
          </cell>
        </row>
        <row r="2372">
          <cell r="CJ2372" t="str">
            <v>JR207-FK-SIP</v>
          </cell>
          <cell r="CK2372">
            <v>416020</v>
          </cell>
          <cell r="CL2372">
            <v>291390</v>
          </cell>
          <cell r="CM2372">
            <v>-29.957694341618193</v>
          </cell>
          <cell r="CN2372">
            <v>0</v>
          </cell>
          <cell r="CO2372">
            <v>0</v>
          </cell>
          <cell r="CP2372">
            <v>0</v>
          </cell>
          <cell r="CQ2372">
            <v>0</v>
          </cell>
          <cell r="CR2372">
            <v>0</v>
          </cell>
          <cell r="CS2372">
            <v>0</v>
          </cell>
          <cell r="CT2372">
            <v>0</v>
          </cell>
          <cell r="CU2372">
            <v>0</v>
          </cell>
          <cell r="CV2372">
            <v>0</v>
          </cell>
          <cell r="CW2372">
            <v>0</v>
          </cell>
          <cell r="CX2372" t="str">
            <v>http://ipmatika.ru/upload/iblock/f4d/5ozwsjuh53n67w2nitstjbz2noe1734l/JR207-FK-SIP.jpg</v>
          </cell>
          <cell r="CY2372" t="str">
            <v>https://ipmatika.kz/products/obshchestvennye-telefony-s-trubkoy/jr-jr207-fk-sip/</v>
          </cell>
          <cell r="CZ2372" t="str">
            <v>Под заказ</v>
          </cell>
        </row>
        <row r="2373">
          <cell r="CJ2373" t="str">
            <v>JR207-FK</v>
          </cell>
          <cell r="CK2373">
            <v>323700</v>
          </cell>
          <cell r="CL2373">
            <v>226770</v>
          </cell>
          <cell r="CM2373">
            <v>-29.944392956441149</v>
          </cell>
          <cell r="CN2373">
            <v>0</v>
          </cell>
          <cell r="CO2373">
            <v>0</v>
          </cell>
          <cell r="CP2373">
            <v>0</v>
          </cell>
          <cell r="CQ2373">
            <v>0</v>
          </cell>
          <cell r="CR2373">
            <v>0</v>
          </cell>
          <cell r="CS2373">
            <v>0</v>
          </cell>
          <cell r="CT2373">
            <v>0</v>
          </cell>
          <cell r="CU2373">
            <v>0</v>
          </cell>
          <cell r="CV2373">
            <v>0</v>
          </cell>
          <cell r="CW2373">
            <v>0</v>
          </cell>
          <cell r="CX2373" t="str">
            <v>http://ipmatika.ru/upload/iblock/c18/0vbdpjq1ihvgicg8ccjej8qrrnnxzzk2/JyR%20JR207-FK%201.webp</v>
          </cell>
          <cell r="CY2373" t="str">
            <v>https://ipmatika.kz/products/analogovye-telefony/jr-jr207-fk/</v>
          </cell>
          <cell r="CZ2373" t="str">
            <v>Под заказ</v>
          </cell>
        </row>
        <row r="2374">
          <cell r="CJ2374" t="str">
            <v>JR208-FK-4G</v>
          </cell>
          <cell r="CK2374">
            <v>563730</v>
          </cell>
          <cell r="CL2374">
            <v>394670</v>
          </cell>
          <cell r="CM2374">
            <v>-29.989533996771499</v>
          </cell>
          <cell r="CN2374">
            <v>0</v>
          </cell>
          <cell r="CO2374">
            <v>0</v>
          </cell>
          <cell r="CP2374">
            <v>0</v>
          </cell>
          <cell r="CQ2374">
            <v>0</v>
          </cell>
          <cell r="CR2374">
            <v>0</v>
          </cell>
          <cell r="CS2374">
            <v>0</v>
          </cell>
          <cell r="CT2374">
            <v>0</v>
          </cell>
          <cell r="CU2374">
            <v>0</v>
          </cell>
          <cell r="CV2374">
            <v>0</v>
          </cell>
          <cell r="CW2374">
            <v>0</v>
          </cell>
          <cell r="CX2374" t="str">
            <v/>
          </cell>
          <cell r="CY2374" t="str">
            <v>https://ipmatika.kz/products/asepticheskie-telefony-dlya-chistykh-pomeshcheniy/J%26R-JR209-FK-SIP/</v>
          </cell>
          <cell r="CZ2374" t="str">
            <v>Под заказ</v>
          </cell>
        </row>
        <row r="2375">
          <cell r="CJ2375" t="str">
            <v>JR208-FK-SIP</v>
          </cell>
          <cell r="CK2375">
            <v>452950</v>
          </cell>
          <cell r="CL2375">
            <v>317350</v>
          </cell>
          <cell r="CM2375">
            <v>-29.937079147808802</v>
          </cell>
          <cell r="CN2375">
            <v>0</v>
          </cell>
          <cell r="CO2375">
            <v>0</v>
          </cell>
          <cell r="CP2375">
            <v>0</v>
          </cell>
          <cell r="CQ2375">
            <v>0</v>
          </cell>
          <cell r="CR2375">
            <v>0</v>
          </cell>
          <cell r="CS2375">
            <v>0</v>
          </cell>
          <cell r="CT2375">
            <v>0</v>
          </cell>
          <cell r="CU2375">
            <v>0</v>
          </cell>
          <cell r="CV2375">
            <v>0</v>
          </cell>
          <cell r="CW2375">
            <v>0</v>
          </cell>
          <cell r="CX2375" t="str">
            <v>http://ipmatika.ru/upload/iblock/0a9/cikg0ysmcl5h37wycrgjqtaguyzs6evt/fgfegrte1.jpg</v>
          </cell>
          <cell r="CY2375" t="str">
            <v>https://ipmatika.kz/products/obshchestvennye-telefony-s-trubkoy/jr-jr208-fk-sip/</v>
          </cell>
          <cell r="CZ2375" t="str">
            <v>Под заказ</v>
          </cell>
        </row>
        <row r="2376">
          <cell r="CJ2376" t="str">
            <v>JR208-FK</v>
          </cell>
          <cell r="CK2376">
            <v>360630</v>
          </cell>
          <cell r="CL2376">
            <v>252730</v>
          </cell>
          <cell r="CM2376">
            <v>-29.919862462912121</v>
          </cell>
          <cell r="CN2376">
            <v>0</v>
          </cell>
          <cell r="CO2376">
            <v>0</v>
          </cell>
          <cell r="CP2376">
            <v>0</v>
          </cell>
          <cell r="CQ2376">
            <v>0</v>
          </cell>
          <cell r="CR2376">
            <v>0</v>
          </cell>
          <cell r="CS2376">
            <v>0</v>
          </cell>
          <cell r="CT2376">
            <v>0</v>
          </cell>
          <cell r="CU2376">
            <v>0</v>
          </cell>
          <cell r="CV2376">
            <v>0</v>
          </cell>
          <cell r="CW2376">
            <v>0</v>
          </cell>
          <cell r="CX2376" t="str">
            <v>http://ipmatika.ru/upload/iblock/ff2/zkxt63ovtd6xc687x7ntovw7f36ah2ea/fgfegrte1.jpg</v>
          </cell>
          <cell r="CY2376" t="str">
            <v>https://ipmatika.kz/products/analogovye-telefony/jr-jr208-fk/</v>
          </cell>
          <cell r="CZ2376" t="str">
            <v>Под заказ</v>
          </cell>
        </row>
        <row r="2377">
          <cell r="CJ2377" t="str">
            <v>JR209-FK-4G</v>
          </cell>
          <cell r="CK2377">
            <v>563730</v>
          </cell>
          <cell r="CL2377">
            <v>394670</v>
          </cell>
          <cell r="CM2377">
            <v>-29.989533996771499</v>
          </cell>
          <cell r="CN2377">
            <v>0</v>
          </cell>
          <cell r="CO2377">
            <v>0</v>
          </cell>
          <cell r="CP2377">
            <v>0</v>
          </cell>
          <cell r="CQ2377">
            <v>0</v>
          </cell>
          <cell r="CR2377">
            <v>0</v>
          </cell>
          <cell r="CS2377">
            <v>0</v>
          </cell>
          <cell r="CT2377">
            <v>0</v>
          </cell>
          <cell r="CU2377">
            <v>0</v>
          </cell>
          <cell r="CV2377">
            <v>0</v>
          </cell>
          <cell r="CW2377">
            <v>0</v>
          </cell>
          <cell r="CX2377" t="str">
            <v/>
          </cell>
          <cell r="CY2377" t="str">
            <v>https://ipmatika.kz/products/asepticheskie-telefony-dlya-chistykh-pomeshcheniy/J%26R-JR209-FK-SIP/</v>
          </cell>
          <cell r="CZ2377" t="str">
            <v>Под заказ</v>
          </cell>
        </row>
        <row r="2378">
          <cell r="CJ2378" t="str">
            <v>JR209-FK-SIP</v>
          </cell>
          <cell r="CK2378">
            <v>452950</v>
          </cell>
          <cell r="CL2378">
            <v>317350</v>
          </cell>
          <cell r="CM2378">
            <v>-29.937079147808802</v>
          </cell>
          <cell r="CN2378">
            <v>0</v>
          </cell>
          <cell r="CO2378">
            <v>0</v>
          </cell>
          <cell r="CP2378">
            <v>0</v>
          </cell>
          <cell r="CQ2378">
            <v>0</v>
          </cell>
          <cell r="CR2378">
            <v>0</v>
          </cell>
          <cell r="CS2378">
            <v>0</v>
          </cell>
          <cell r="CT2378">
            <v>0</v>
          </cell>
          <cell r="CU2378">
            <v>0</v>
          </cell>
          <cell r="CV2378">
            <v>0</v>
          </cell>
          <cell r="CW2378">
            <v>0</v>
          </cell>
          <cell r="CX2378" t="str">
            <v>http://ipmatika.ru/upload/iblock/bf6/2mcc0momy4nt7wa4vuy3l9w17mj25bwj/31A147FA-02E9-48FD-85DF-06A2BD7C1B7A-28695-00005064F14C73C2.jpg</v>
          </cell>
          <cell r="CY2378" t="str">
            <v>https://ipmatika.kz/products/asepticheskie-telefony-dlya-chistykh-pomeshcheniy/J%26R-JR209-FK-SIP/</v>
          </cell>
          <cell r="CZ2378" t="str">
            <v>Под заказ</v>
          </cell>
        </row>
        <row r="2379">
          <cell r="CJ2379" t="str">
            <v>JR209-FK</v>
          </cell>
          <cell r="CK2379">
            <v>360630</v>
          </cell>
          <cell r="CL2379">
            <v>252730</v>
          </cell>
          <cell r="CM2379">
            <v>-29.919862462912121</v>
          </cell>
          <cell r="CN2379">
            <v>0</v>
          </cell>
          <cell r="CO2379">
            <v>0</v>
          </cell>
          <cell r="CP2379">
            <v>0</v>
          </cell>
          <cell r="CQ2379">
            <v>0</v>
          </cell>
          <cell r="CR2379">
            <v>0</v>
          </cell>
          <cell r="CS2379">
            <v>0</v>
          </cell>
          <cell r="CT2379">
            <v>0</v>
          </cell>
          <cell r="CU2379">
            <v>0</v>
          </cell>
          <cell r="CV2379">
            <v>0</v>
          </cell>
          <cell r="CW2379">
            <v>0</v>
          </cell>
          <cell r="CX2379" t="str">
            <v/>
          </cell>
          <cell r="CY2379" t="str">
            <v>https://ipmatika.kz/products/asepticheskie-telefony-dlya-chistykh-pomeshcheniy/J%26R-JR209-FK-SIP/</v>
          </cell>
          <cell r="CZ2379" t="str">
            <v>Под заказ</v>
          </cell>
        </row>
        <row r="2380">
          <cell r="CJ2380" t="str">
            <v>JR211-FK-4G</v>
          </cell>
          <cell r="CK2380">
            <v>600660</v>
          </cell>
          <cell r="CL2380">
            <v>420640</v>
          </cell>
          <cell r="CM2380">
            <v>-29.970365930809436</v>
          </cell>
          <cell r="CN2380">
            <v>0</v>
          </cell>
          <cell r="CO2380">
            <v>0</v>
          </cell>
          <cell r="CP2380">
            <v>0</v>
          </cell>
          <cell r="CQ2380">
            <v>0</v>
          </cell>
          <cell r="CR2380">
            <v>0</v>
          </cell>
          <cell r="CS2380">
            <v>0</v>
          </cell>
          <cell r="CT2380">
            <v>0</v>
          </cell>
          <cell r="CU2380">
            <v>0</v>
          </cell>
          <cell r="CV2380">
            <v>0</v>
          </cell>
          <cell r="CW2380">
            <v>0</v>
          </cell>
          <cell r="CX2380" t="str">
            <v/>
          </cell>
          <cell r="CY2380" t="str">
            <v>https://ipmatika.kz/products/obshchestvennye-telefony-s-trubkoy/J%26R-JR211-FK-SIP/</v>
          </cell>
          <cell r="CZ2380" t="str">
            <v>Под заказ</v>
          </cell>
        </row>
        <row r="2381">
          <cell r="CJ2381" t="str">
            <v>JR211-FK-SIP</v>
          </cell>
          <cell r="CK2381">
            <v>489880</v>
          </cell>
          <cell r="CL2381">
            <v>342740</v>
          </cell>
          <cell r="CM2381">
            <v>-30.035927165836526</v>
          </cell>
          <cell r="CN2381">
            <v>0</v>
          </cell>
          <cell r="CO2381">
            <v>0</v>
          </cell>
          <cell r="CP2381">
            <v>0</v>
          </cell>
          <cell r="CQ2381">
            <v>0</v>
          </cell>
          <cell r="CR2381">
            <v>0</v>
          </cell>
          <cell r="CS2381">
            <v>0</v>
          </cell>
          <cell r="CT2381">
            <v>0</v>
          </cell>
          <cell r="CU2381">
            <v>0</v>
          </cell>
          <cell r="CV2381">
            <v>0</v>
          </cell>
          <cell r="CW2381">
            <v>0</v>
          </cell>
          <cell r="CX2381" t="str">
            <v>http://ipmatika.ru/upload/iblock/64d/211.jpg</v>
          </cell>
          <cell r="CY2381" t="str">
            <v>https://ipmatika.kz/products/obshchestvennye-telefony-s-trubkoy/J%26R-JR211-FK-SIP/</v>
          </cell>
          <cell r="CZ2381" t="str">
            <v>Под заказ</v>
          </cell>
        </row>
        <row r="2382">
          <cell r="CJ2382" t="str">
            <v>JR211-FK</v>
          </cell>
          <cell r="CK2382">
            <v>397560</v>
          </cell>
          <cell r="CL2382">
            <v>278110</v>
          </cell>
          <cell r="CM2382">
            <v>-30.045779253446014</v>
          </cell>
          <cell r="CN2382">
            <v>0</v>
          </cell>
          <cell r="CO2382">
            <v>0</v>
          </cell>
          <cell r="CP2382">
            <v>0</v>
          </cell>
          <cell r="CQ2382">
            <v>0</v>
          </cell>
          <cell r="CR2382">
            <v>0</v>
          </cell>
          <cell r="CS2382">
            <v>0</v>
          </cell>
          <cell r="CT2382">
            <v>0</v>
          </cell>
          <cell r="CU2382">
            <v>0</v>
          </cell>
          <cell r="CV2382">
            <v>0</v>
          </cell>
          <cell r="CW2382">
            <v>0</v>
          </cell>
          <cell r="CX2382" t="str">
            <v>http://ipmatika.ru/upload/iblock/5a6/3.PNG</v>
          </cell>
          <cell r="CY2382" t="str">
            <v>https://ipmatika.kz/products/analogovye-telefony/jr-jr211-fk/</v>
          </cell>
          <cell r="CZ2382" t="str">
            <v>Под заказ</v>
          </cell>
        </row>
        <row r="2383">
          <cell r="CJ2383" t="str">
            <v>JR212-FK-4G</v>
          </cell>
          <cell r="CK2383">
            <v>628360</v>
          </cell>
          <cell r="CL2383">
            <v>439670</v>
          </cell>
          <cell r="CM2383">
            <v>-30.028964287987776</v>
          </cell>
          <cell r="CN2383">
            <v>0</v>
          </cell>
          <cell r="CO2383">
            <v>0</v>
          </cell>
          <cell r="CP2383">
            <v>0</v>
          </cell>
          <cell r="CQ2383">
            <v>0</v>
          </cell>
          <cell r="CR2383">
            <v>0</v>
          </cell>
          <cell r="CS2383">
            <v>0</v>
          </cell>
          <cell r="CT2383">
            <v>0</v>
          </cell>
          <cell r="CU2383">
            <v>0</v>
          </cell>
          <cell r="CV2383">
            <v>0</v>
          </cell>
          <cell r="CW2383">
            <v>0</v>
          </cell>
          <cell r="CX2383" t="str">
            <v/>
          </cell>
          <cell r="CY2383" t="str">
            <v>https://ipmatika.kz/products/obshchestvennye-telefony-s-trubkoy/J%26R-JR211-FK-SIP/</v>
          </cell>
          <cell r="CZ2383" t="str">
            <v>Под заказ</v>
          </cell>
        </row>
        <row r="2384">
          <cell r="CJ2384" t="str">
            <v>JR212-FK-SIP</v>
          </cell>
          <cell r="CK2384">
            <v>517570</v>
          </cell>
          <cell r="CL2384">
            <v>362360</v>
          </cell>
          <cell r="CM2384">
            <v>-29.988214154607107</v>
          </cell>
          <cell r="CN2384">
            <v>0</v>
          </cell>
          <cell r="CO2384">
            <v>0</v>
          </cell>
          <cell r="CP2384">
            <v>0</v>
          </cell>
          <cell r="CQ2384">
            <v>0</v>
          </cell>
          <cell r="CR2384">
            <v>0</v>
          </cell>
          <cell r="CS2384">
            <v>0</v>
          </cell>
          <cell r="CT2384">
            <v>0</v>
          </cell>
          <cell r="CU2384">
            <v>0</v>
          </cell>
          <cell r="CV2384">
            <v>0</v>
          </cell>
          <cell r="CW2384">
            <v>0</v>
          </cell>
          <cell r="CX2384" t="str">
            <v>http://ipmatika.ru/upload/iblock/857/vf0jcgfnz9tcw369uyq9xlwzgf7xad83/JR212-FK-SIP.jpg</v>
          </cell>
          <cell r="CY2384" t="str">
            <v>https://ipmatika.kz/products/obshchestvennye-telefony-s-trubkoy/jr-jr212-fk-sip/</v>
          </cell>
          <cell r="CZ2384" t="str">
            <v>Под заказ</v>
          </cell>
        </row>
        <row r="2385">
          <cell r="CJ2385" t="str">
            <v>JR212-FK</v>
          </cell>
          <cell r="CK2385">
            <v>425250</v>
          </cell>
          <cell r="CL2385">
            <v>297730</v>
          </cell>
          <cell r="CM2385">
            <v>-29.987066431510883</v>
          </cell>
          <cell r="CN2385">
            <v>0</v>
          </cell>
          <cell r="CO2385">
            <v>0</v>
          </cell>
          <cell r="CP2385">
            <v>0</v>
          </cell>
          <cell r="CQ2385">
            <v>0</v>
          </cell>
          <cell r="CR2385">
            <v>0</v>
          </cell>
          <cell r="CS2385">
            <v>0</v>
          </cell>
          <cell r="CT2385">
            <v>0</v>
          </cell>
          <cell r="CU2385">
            <v>0</v>
          </cell>
          <cell r="CV2385">
            <v>0</v>
          </cell>
          <cell r="CW2385">
            <v>0</v>
          </cell>
          <cell r="CX2385" t="str">
            <v>http://ipmatika.ru/upload/iblock/21b/ik32yhz6ifykzhf7uxmc8v47iwh12zjb/JR212-FK.jpg</v>
          </cell>
          <cell r="CY2385" t="str">
            <v>https://ipmatika.kz/products/analogovye-telefony/jr-jr212-fk/</v>
          </cell>
          <cell r="CZ2385" t="str">
            <v>Под заказ</v>
          </cell>
        </row>
        <row r="2386">
          <cell r="CJ2386" t="str">
            <v>JR213-FK-4G</v>
          </cell>
          <cell r="CK2386">
            <v>2181640</v>
          </cell>
          <cell r="CL2386">
            <v>1527320</v>
          </cell>
          <cell r="CM2386">
            <v>-29.992116022808531</v>
          </cell>
          <cell r="CN2386">
            <v>0</v>
          </cell>
          <cell r="CO2386">
            <v>0</v>
          </cell>
          <cell r="CP2386">
            <v>0</v>
          </cell>
          <cell r="CQ2386">
            <v>0</v>
          </cell>
          <cell r="CR2386">
            <v>0</v>
          </cell>
          <cell r="CS2386">
            <v>0</v>
          </cell>
          <cell r="CT2386">
            <v>0</v>
          </cell>
          <cell r="CU2386">
            <v>0</v>
          </cell>
          <cell r="CV2386">
            <v>0</v>
          </cell>
          <cell r="CW2386">
            <v>0</v>
          </cell>
          <cell r="CX2386" t="str">
            <v/>
          </cell>
          <cell r="CY2386" t="str">
            <v/>
          </cell>
          <cell r="CZ2386" t="str">
            <v/>
          </cell>
        </row>
        <row r="2387">
          <cell r="CJ2387" t="str">
            <v>JR213-FK-SIP</v>
          </cell>
          <cell r="CK2387">
            <v>1660030</v>
          </cell>
          <cell r="CL2387">
            <v>1162080</v>
          </cell>
          <cell r="CM2387">
            <v>-29.9964458473642</v>
          </cell>
          <cell r="CN2387">
            <v>0</v>
          </cell>
          <cell r="CO2387">
            <v>0</v>
          </cell>
          <cell r="CP2387">
            <v>0</v>
          </cell>
          <cell r="CQ2387">
            <v>0</v>
          </cell>
          <cell r="CR2387">
            <v>0</v>
          </cell>
          <cell r="CS2387">
            <v>0</v>
          </cell>
          <cell r="CT2387">
            <v>0</v>
          </cell>
          <cell r="CU2387">
            <v>0</v>
          </cell>
          <cell r="CV2387">
            <v>0</v>
          </cell>
          <cell r="CW2387">
            <v>0</v>
          </cell>
          <cell r="CX2387" t="str">
            <v>http://ipmatika.ru/upload/iblock/0ae/vagj2hd8zcl2jiefbwijrarj8p5jg1je/FB25253B-F159-4D22-9D88-0D2126E95EFE-73841-00002FD3AC150C94.jpg</v>
          </cell>
          <cell r="CY2387" t="str">
            <v>https://ipmatika.kz/products/obshchestvennye-telefony-s-trubkoy/JR213-FK-SIP/</v>
          </cell>
          <cell r="CZ2387" t="str">
            <v>Под заказ</v>
          </cell>
        </row>
        <row r="2388">
          <cell r="CJ2388" t="str">
            <v>JR300 панели и колонны</v>
          </cell>
          <cell r="CK2388">
            <v>0</v>
          </cell>
          <cell r="CL2388">
            <v>0</v>
          </cell>
          <cell r="CM2388" t="str">
            <v/>
          </cell>
          <cell r="CN2388">
            <v>0</v>
          </cell>
          <cell r="CO2388">
            <v>0</v>
          </cell>
          <cell r="CP2388">
            <v>0</v>
          </cell>
          <cell r="CQ2388">
            <v>0</v>
          </cell>
          <cell r="CR2388">
            <v>0</v>
          </cell>
          <cell r="CS2388">
            <v>0</v>
          </cell>
          <cell r="CT2388">
            <v>0</v>
          </cell>
          <cell r="CU2388">
            <v>0</v>
          </cell>
          <cell r="CV2388">
            <v>0</v>
          </cell>
          <cell r="CW2388">
            <v>0</v>
          </cell>
          <cell r="CX2388" t="str">
            <v/>
          </cell>
          <cell r="CY2388" t="str">
            <v/>
          </cell>
          <cell r="CZ2388" t="str">
            <v/>
          </cell>
        </row>
        <row r="2389">
          <cell r="CJ2389" t="str">
            <v>е). Вызывные панели</v>
          </cell>
          <cell r="CK2389">
            <v>0</v>
          </cell>
          <cell r="CL2389">
            <v>0</v>
          </cell>
          <cell r="CM2389" t="str">
            <v/>
          </cell>
          <cell r="CN2389">
            <v>0</v>
          </cell>
          <cell r="CO2389">
            <v>0</v>
          </cell>
          <cell r="CP2389">
            <v>0</v>
          </cell>
          <cell r="CQ2389">
            <v>0</v>
          </cell>
          <cell r="CR2389">
            <v>0</v>
          </cell>
          <cell r="CS2389">
            <v>0</v>
          </cell>
          <cell r="CT2389">
            <v>0</v>
          </cell>
          <cell r="CU2389">
            <v>0</v>
          </cell>
          <cell r="CV2389">
            <v>0</v>
          </cell>
          <cell r="CW2389">
            <v>0</v>
          </cell>
          <cell r="CX2389" t="str">
            <v/>
          </cell>
          <cell r="CY2389" t="str">
            <v/>
          </cell>
          <cell r="CZ2389" t="str">
            <v/>
          </cell>
        </row>
        <row r="2390">
          <cell r="CJ2390" t="str">
            <v>JR213-2B-4G</v>
          </cell>
          <cell r="CK2390">
            <v>1807750</v>
          </cell>
          <cell r="CL2390">
            <v>1265370</v>
          </cell>
          <cell r="CM2390">
            <v>-30.003042456091833</v>
          </cell>
          <cell r="CN2390">
            <v>0</v>
          </cell>
          <cell r="CO2390">
            <v>0</v>
          </cell>
          <cell r="CP2390">
            <v>0</v>
          </cell>
          <cell r="CQ2390">
            <v>0</v>
          </cell>
          <cell r="CR2390">
            <v>0</v>
          </cell>
          <cell r="CS2390">
            <v>0</v>
          </cell>
          <cell r="CT2390">
            <v>0</v>
          </cell>
          <cell r="CU2390">
            <v>0</v>
          </cell>
          <cell r="CV2390">
            <v>0</v>
          </cell>
          <cell r="CW2390">
            <v>0</v>
          </cell>
          <cell r="CX2390" t="str">
            <v/>
          </cell>
          <cell r="CY2390" t="str">
            <v/>
          </cell>
          <cell r="CZ2390" t="str">
            <v/>
          </cell>
        </row>
        <row r="2391">
          <cell r="CJ2391" t="str">
            <v>JR213-2B-SIP</v>
          </cell>
          <cell r="CK2391">
            <v>1368070</v>
          </cell>
          <cell r="CL2391">
            <v>957820</v>
          </cell>
          <cell r="CM2391">
            <v>-29.987500639587154</v>
          </cell>
          <cell r="CN2391">
            <v>0</v>
          </cell>
          <cell r="CO2391">
            <v>0</v>
          </cell>
          <cell r="CP2391">
            <v>0</v>
          </cell>
          <cell r="CQ2391">
            <v>0</v>
          </cell>
          <cell r="CR2391">
            <v>0</v>
          </cell>
          <cell r="CS2391">
            <v>0</v>
          </cell>
          <cell r="CT2391">
            <v>0</v>
          </cell>
          <cell r="CU2391">
            <v>0</v>
          </cell>
          <cell r="CV2391">
            <v>0</v>
          </cell>
          <cell r="CW2391">
            <v>0</v>
          </cell>
          <cell r="CX2391" t="str">
            <v>http://ipmatika.ru/upload/iblock/f85/1797ckjjsogjds15yp3brtdp6d4414gf/JR213intercom.jpg</v>
          </cell>
          <cell r="CY2391" t="str">
            <v>https://ipmatika.kz/products/vyzyvnye-paneli/JR213-2B-SIP/</v>
          </cell>
          <cell r="CZ2391" t="str">
            <v>Под заказ</v>
          </cell>
        </row>
        <row r="2392">
          <cell r="CJ2392" t="str">
            <v>JR301-2B-4G</v>
          </cell>
          <cell r="CK2392">
            <v>537760</v>
          </cell>
          <cell r="CL2392">
            <v>376200</v>
          </cell>
          <cell r="CM2392">
            <v>-30.043141922047013</v>
          </cell>
          <cell r="CN2392">
            <v>0</v>
          </cell>
          <cell r="CO2392">
            <v>0</v>
          </cell>
          <cell r="CP2392">
            <v>0</v>
          </cell>
          <cell r="CQ2392">
            <v>0</v>
          </cell>
          <cell r="CR2392">
            <v>0</v>
          </cell>
          <cell r="CS2392">
            <v>0</v>
          </cell>
          <cell r="CT2392">
            <v>0</v>
          </cell>
          <cell r="CU2392">
            <v>0</v>
          </cell>
          <cell r="CV2392">
            <v>0</v>
          </cell>
          <cell r="CW2392">
            <v>0</v>
          </cell>
          <cell r="CX2392" t="str">
            <v/>
          </cell>
          <cell r="CY2392" t="str">
            <v>https://ipmatika.kz/products/analogovye-vyzyvnye-paneli/jr-jr301-2b/</v>
          </cell>
          <cell r="CZ2392" t="str">
            <v>Под заказ</v>
          </cell>
        </row>
        <row r="2393">
          <cell r="CJ2393" t="str">
            <v>JR301-2B-IW-4G</v>
          </cell>
          <cell r="CK2393">
            <v>526810</v>
          </cell>
          <cell r="CL2393">
            <v>368710</v>
          </cell>
          <cell r="CM2393">
            <v>-30.010819840170086</v>
          </cell>
          <cell r="CN2393">
            <v>0</v>
          </cell>
          <cell r="CO2393">
            <v>0</v>
          </cell>
          <cell r="CP2393">
            <v>0</v>
          </cell>
          <cell r="CQ2393">
            <v>0</v>
          </cell>
          <cell r="CR2393">
            <v>0</v>
          </cell>
          <cell r="CS2393">
            <v>0</v>
          </cell>
          <cell r="CT2393">
            <v>0</v>
          </cell>
          <cell r="CU2393">
            <v>0</v>
          </cell>
          <cell r="CV2393">
            <v>0</v>
          </cell>
          <cell r="CW2393">
            <v>0</v>
          </cell>
          <cell r="CX2393" t="str">
            <v/>
          </cell>
          <cell r="CY2393" t="str">
            <v>https://ipmatika.kz/products/analogovye-vyzyvnye-paneli/jr-jr301-2b-iw/</v>
          </cell>
          <cell r="CZ2393" t="str">
            <v>Под заказ</v>
          </cell>
        </row>
        <row r="2394">
          <cell r="CJ2394" t="str">
            <v>JR301-2B-IW-SIP</v>
          </cell>
          <cell r="CK2394">
            <v>413130</v>
          </cell>
          <cell r="CL2394">
            <v>289080</v>
          </cell>
          <cell r="CM2394">
            <v>-30.02686805605984</v>
          </cell>
          <cell r="CN2394">
            <v>0</v>
          </cell>
          <cell r="CO2394">
            <v>0</v>
          </cell>
          <cell r="CP2394">
            <v>0</v>
          </cell>
          <cell r="CQ2394">
            <v>0</v>
          </cell>
          <cell r="CR2394">
            <v>0</v>
          </cell>
          <cell r="CS2394">
            <v>0</v>
          </cell>
          <cell r="CT2394">
            <v>0</v>
          </cell>
          <cell r="CU2394">
            <v>0</v>
          </cell>
          <cell r="CV2394">
            <v>0</v>
          </cell>
          <cell r="CW2394">
            <v>0</v>
          </cell>
          <cell r="CX2394" t="str">
            <v>http://ipmatika.ru/upload/iblock/e5e/3012B.jpg</v>
          </cell>
          <cell r="CY2394" t="str">
            <v>https://ipmatika.kz/products/vyzyvnye-paneli/jr-jr301-2b-iw-sip/</v>
          </cell>
          <cell r="CZ2394" t="str">
            <v>Под заказ</v>
          </cell>
        </row>
        <row r="2395">
          <cell r="CJ2395" t="str">
            <v>JR301-2B-IW</v>
          </cell>
          <cell r="CK2395">
            <v>319090</v>
          </cell>
          <cell r="CL2395">
            <v>223300</v>
          </cell>
          <cell r="CM2395">
            <v>-30.019743645993287</v>
          </cell>
          <cell r="CN2395">
            <v>0</v>
          </cell>
          <cell r="CO2395">
            <v>0</v>
          </cell>
          <cell r="CP2395">
            <v>0</v>
          </cell>
          <cell r="CQ2395">
            <v>0</v>
          </cell>
          <cell r="CR2395">
            <v>0</v>
          </cell>
          <cell r="CS2395">
            <v>0</v>
          </cell>
          <cell r="CT2395">
            <v>0</v>
          </cell>
          <cell r="CU2395">
            <v>0</v>
          </cell>
          <cell r="CV2395">
            <v>0</v>
          </cell>
          <cell r="CW2395">
            <v>0</v>
          </cell>
          <cell r="CX2395" t="str">
            <v>http://ipmatika.ru/upload/iblock/058/gr0r1t4inkf2q6xk2aq3o2alxl4qq0e1/jr301-2b-iw12172170215_batcheditor_fotor.jpg</v>
          </cell>
          <cell r="CY2395" t="str">
            <v>https://ipmatika.kz/products/analogovye-vyzyvnye-paneli/jr-jr301-2b-iw/</v>
          </cell>
          <cell r="CZ2395" t="str">
            <v>Под заказ</v>
          </cell>
        </row>
        <row r="2396">
          <cell r="CJ2396" t="str">
            <v>JR301-2B-SIP</v>
          </cell>
          <cell r="CK2396">
            <v>424670</v>
          </cell>
          <cell r="CL2396">
            <v>297160</v>
          </cell>
          <cell r="CM2396">
            <v>-30.02566698848517</v>
          </cell>
          <cell r="CN2396">
            <v>0</v>
          </cell>
          <cell r="CO2396">
            <v>0</v>
          </cell>
          <cell r="CP2396">
            <v>0</v>
          </cell>
          <cell r="CQ2396">
            <v>0</v>
          </cell>
          <cell r="CR2396">
            <v>0</v>
          </cell>
          <cell r="CS2396">
            <v>0</v>
          </cell>
          <cell r="CT2396">
            <v>0</v>
          </cell>
          <cell r="CU2396">
            <v>0</v>
          </cell>
          <cell r="CV2396">
            <v>0</v>
          </cell>
          <cell r="CW2396">
            <v>0</v>
          </cell>
          <cell r="CX2396" t="str">
            <v>http://ipmatika.ru/upload/iblock/278/ghl17zfukewafyc99o7yesdffikel1d9/JR301-2B-SIP2.jpg</v>
          </cell>
          <cell r="CY2396" t="str">
            <v>https://ipmatika.kz/products/vyzyvnye-paneli/jr-jr301-2b-sip/</v>
          </cell>
          <cell r="CZ2396" t="str">
            <v>Под заказ</v>
          </cell>
        </row>
        <row r="2397">
          <cell r="CJ2397" t="str">
            <v>JR301-2B</v>
          </cell>
          <cell r="CK2397">
            <v>330040</v>
          </cell>
          <cell r="CL2397">
            <v>230800</v>
          </cell>
          <cell r="CM2397">
            <v>-30.069082535450249</v>
          </cell>
          <cell r="CN2397">
            <v>0</v>
          </cell>
          <cell r="CO2397">
            <v>0</v>
          </cell>
          <cell r="CP2397">
            <v>0</v>
          </cell>
          <cell r="CQ2397">
            <v>0</v>
          </cell>
          <cell r="CR2397">
            <v>0</v>
          </cell>
          <cell r="CS2397">
            <v>0</v>
          </cell>
          <cell r="CT2397">
            <v>0</v>
          </cell>
          <cell r="CU2397">
            <v>0</v>
          </cell>
          <cell r="CV2397">
            <v>0</v>
          </cell>
          <cell r="CW2397">
            <v>0</v>
          </cell>
          <cell r="CX2397" t="str">
            <v>http://ipmatika.ru/upload/iblock/65c/i059fgoitayff4jzr0zxxtsvln1mee58/gfhytjy.png</v>
          </cell>
          <cell r="CY2397" t="str">
            <v>https://ipmatika.kz/products/analogovye-vyzyvnye-paneli/jr-jr301-2b/</v>
          </cell>
          <cell r="CZ2397" t="str">
            <v>Под заказ</v>
          </cell>
        </row>
        <row r="2398">
          <cell r="CJ2398" t="str">
            <v>JR301-SC-4G</v>
          </cell>
          <cell r="CK2398">
            <v>518730</v>
          </cell>
          <cell r="CL2398">
            <v>362940</v>
          </cell>
          <cell r="CM2398">
            <v>-30.032965126366321</v>
          </cell>
          <cell r="CN2398">
            <v>0</v>
          </cell>
          <cell r="CO2398">
            <v>0</v>
          </cell>
          <cell r="CP2398">
            <v>0</v>
          </cell>
          <cell r="CQ2398">
            <v>0</v>
          </cell>
          <cell r="CR2398">
            <v>0</v>
          </cell>
          <cell r="CS2398">
            <v>0</v>
          </cell>
          <cell r="CT2398">
            <v>0</v>
          </cell>
          <cell r="CU2398">
            <v>0</v>
          </cell>
          <cell r="CV2398">
            <v>0</v>
          </cell>
          <cell r="CW2398">
            <v>0</v>
          </cell>
          <cell r="CX2398" t="str">
            <v/>
          </cell>
          <cell r="CY2398" t="str">
            <v>https://ipmatika.kz/products/analogovye-vyzyvnye-paneli/jr-jr301-sc/</v>
          </cell>
          <cell r="CZ2398" t="str">
            <v>Под заказ</v>
          </cell>
        </row>
        <row r="2399">
          <cell r="CJ2399" t="str">
            <v>JR301-SC-C1-4G</v>
          </cell>
          <cell r="CK2399">
            <v>896660</v>
          </cell>
          <cell r="CL2399">
            <v>627780</v>
          </cell>
          <cell r="CM2399">
            <v>-29.986840050855392</v>
          </cell>
          <cell r="CN2399">
            <v>0</v>
          </cell>
          <cell r="CO2399">
            <v>0</v>
          </cell>
          <cell r="CP2399">
            <v>0</v>
          </cell>
          <cell r="CQ2399">
            <v>0</v>
          </cell>
          <cell r="CR2399">
            <v>0</v>
          </cell>
          <cell r="CS2399">
            <v>0</v>
          </cell>
          <cell r="CT2399">
            <v>0</v>
          </cell>
          <cell r="CU2399">
            <v>0</v>
          </cell>
          <cell r="CV2399">
            <v>0</v>
          </cell>
          <cell r="CW2399">
            <v>0</v>
          </cell>
          <cell r="CX2399" t="str">
            <v/>
          </cell>
          <cell r="CY2399" t="str">
            <v>https://ipmatika.kz/products/vyzyvnye-paneli/jr-jr301-sc-iw-sip/</v>
          </cell>
          <cell r="CZ2399" t="str">
            <v>Под заказ</v>
          </cell>
        </row>
        <row r="2400">
          <cell r="CJ2400" t="str">
            <v>JR301-SC-C1-SIP</v>
          </cell>
          <cell r="CK2400">
            <v>688940</v>
          </cell>
          <cell r="CL2400">
            <v>482370</v>
          </cell>
          <cell r="CM2400">
            <v>-29.983743141637873</v>
          </cell>
          <cell r="CN2400">
            <v>0</v>
          </cell>
          <cell r="CO2400">
            <v>0</v>
          </cell>
          <cell r="CP2400">
            <v>0</v>
          </cell>
          <cell r="CQ2400">
            <v>0</v>
          </cell>
          <cell r="CR2400">
            <v>0</v>
          </cell>
          <cell r="CS2400">
            <v>0</v>
          </cell>
          <cell r="CT2400">
            <v>0</v>
          </cell>
          <cell r="CU2400">
            <v>0</v>
          </cell>
          <cell r="CV2400">
            <v>0</v>
          </cell>
          <cell r="CW2400">
            <v>0</v>
          </cell>
          <cell r="CX2400" t="str">
            <v>http://ipmatika.ru/upload/iblock/419/8mcbahn0pf0at05jxvldah9uszt8kk1h/fgtjuk.png</v>
          </cell>
          <cell r="CY2400" t="str">
            <v>https://ipmatika.kz/products/vyzyvnye-paneli/jr-jr301-sc-c1-sip/</v>
          </cell>
          <cell r="CZ2400" t="str">
            <v>Под заказ</v>
          </cell>
        </row>
        <row r="2401">
          <cell r="CJ2401" t="str">
            <v>JR301-SC-C2-4G</v>
          </cell>
          <cell r="CK2401">
            <v>1038030</v>
          </cell>
          <cell r="CL2401">
            <v>726450</v>
          </cell>
          <cell r="CM2401">
            <v>-30.016473512326229</v>
          </cell>
          <cell r="CN2401">
            <v>0</v>
          </cell>
          <cell r="CO2401">
            <v>0</v>
          </cell>
          <cell r="CP2401">
            <v>0</v>
          </cell>
          <cell r="CQ2401">
            <v>0</v>
          </cell>
          <cell r="CR2401">
            <v>0</v>
          </cell>
          <cell r="CS2401">
            <v>0</v>
          </cell>
          <cell r="CT2401">
            <v>0</v>
          </cell>
          <cell r="CU2401">
            <v>0</v>
          </cell>
          <cell r="CV2401">
            <v>0</v>
          </cell>
          <cell r="CW2401">
            <v>0</v>
          </cell>
          <cell r="CX2401" t="str">
            <v/>
          </cell>
          <cell r="CY2401" t="str">
            <v>https://ipmatika.kz/products/vyzyvnye-paneli/jr-jr301-sc-iw-sip/</v>
          </cell>
          <cell r="CZ2401" t="str">
            <v>Под заказ</v>
          </cell>
        </row>
        <row r="2402">
          <cell r="CJ2402" t="str">
            <v>JR301-SC-C2-SIP</v>
          </cell>
          <cell r="CK2402">
            <v>745480</v>
          </cell>
          <cell r="CL2402">
            <v>521610</v>
          </cell>
          <cell r="CM2402">
            <v>-30.030316037988953</v>
          </cell>
          <cell r="CN2402">
            <v>0</v>
          </cell>
          <cell r="CO2402">
            <v>0</v>
          </cell>
          <cell r="CP2402">
            <v>0</v>
          </cell>
          <cell r="CQ2402">
            <v>0</v>
          </cell>
          <cell r="CR2402">
            <v>0</v>
          </cell>
          <cell r="CS2402">
            <v>0</v>
          </cell>
          <cell r="CT2402">
            <v>0</v>
          </cell>
          <cell r="CU2402">
            <v>0</v>
          </cell>
          <cell r="CV2402">
            <v>0</v>
          </cell>
          <cell r="CW2402">
            <v>0</v>
          </cell>
          <cell r="CX2402" t="str">
            <v>http://ipmatika.ru/upload/iblock/dbe/x5nemub5q2j0zbc9d0iluoutfsodalqi/fdfhigj.png</v>
          </cell>
          <cell r="CY2402" t="str">
            <v>https://ipmatika.kz/products/vyzyvnye-paneli/jr-jr301-sc-c2-sip/</v>
          </cell>
          <cell r="CZ2402" t="str">
            <v>Под заказ</v>
          </cell>
        </row>
        <row r="2403">
          <cell r="CJ2403" t="str">
            <v>JR301-SC-IW-4G</v>
          </cell>
          <cell r="CK2403">
            <v>507760</v>
          </cell>
          <cell r="CL2403">
            <v>355430</v>
          </cell>
          <cell r="CM2403">
            <v>-30.000393886875685</v>
          </cell>
          <cell r="CN2403">
            <v>0</v>
          </cell>
          <cell r="CO2403">
            <v>0</v>
          </cell>
          <cell r="CP2403">
            <v>0</v>
          </cell>
          <cell r="CQ2403">
            <v>0</v>
          </cell>
          <cell r="CR2403">
            <v>0</v>
          </cell>
          <cell r="CS2403">
            <v>0</v>
          </cell>
          <cell r="CT2403">
            <v>0</v>
          </cell>
          <cell r="CU2403">
            <v>0</v>
          </cell>
          <cell r="CV2403">
            <v>0</v>
          </cell>
          <cell r="CW2403">
            <v>0</v>
          </cell>
          <cell r="CX2403" t="str">
            <v/>
          </cell>
          <cell r="CY2403" t="str">
            <v>https://ipmatika.kz/products/vyzyvnye-paneli/jr-jr301-sc-iw-sip/</v>
          </cell>
          <cell r="CZ2403" t="str">
            <v>Под заказ</v>
          </cell>
        </row>
        <row r="2404">
          <cell r="CJ2404" t="str">
            <v>JR301-SC-IW-SIP</v>
          </cell>
          <cell r="CK2404">
            <v>394670</v>
          </cell>
          <cell r="CL2404">
            <v>276390</v>
          </cell>
          <cell r="CM2404">
            <v>-29.969341475156455</v>
          </cell>
          <cell r="CN2404">
            <v>0</v>
          </cell>
          <cell r="CO2404">
            <v>0</v>
          </cell>
          <cell r="CP2404">
            <v>0</v>
          </cell>
          <cell r="CQ2404">
            <v>0</v>
          </cell>
          <cell r="CR2404">
            <v>0</v>
          </cell>
          <cell r="CS2404">
            <v>0</v>
          </cell>
          <cell r="CT2404">
            <v>0</v>
          </cell>
          <cell r="CU2404">
            <v>0</v>
          </cell>
          <cell r="CV2404">
            <v>0</v>
          </cell>
          <cell r="CW2404">
            <v>0</v>
          </cell>
          <cell r="CX2404" t="str">
            <v>http://ipmatika.ru/upload/iblock/84d/obk8ozfqttgq07sbnn2wq7f9z1c9bprn/JR301-SC-IW-SIP4_batcheditor_fotor.jpg</v>
          </cell>
          <cell r="CY2404" t="str">
            <v>https://ipmatika.kz/products/vyzyvnye-paneli/jr-jr301-sc-iw-sip/</v>
          </cell>
          <cell r="CZ2404" t="str">
            <v>Под заказ</v>
          </cell>
        </row>
        <row r="2405">
          <cell r="CJ2405" t="str">
            <v>JR301-SC-IW</v>
          </cell>
          <cell r="CK2405">
            <v>300040</v>
          </cell>
          <cell r="CL2405">
            <v>210030</v>
          </cell>
          <cell r="CM2405">
            <v>-29.99933342221037</v>
          </cell>
          <cell r="CN2405">
            <v>0</v>
          </cell>
          <cell r="CO2405">
            <v>0</v>
          </cell>
          <cell r="CP2405">
            <v>0</v>
          </cell>
          <cell r="CQ2405">
            <v>0</v>
          </cell>
          <cell r="CR2405">
            <v>0</v>
          </cell>
          <cell r="CS2405">
            <v>0</v>
          </cell>
          <cell r="CT2405">
            <v>0</v>
          </cell>
          <cell r="CU2405">
            <v>0</v>
          </cell>
          <cell r="CV2405">
            <v>0</v>
          </cell>
          <cell r="CW2405">
            <v>0</v>
          </cell>
          <cell r="CX2405" t="str">
            <v>http://ipmatika.ru/upload/iblock/276/9t87jm3q183oij2uamx9u8ydhosq38ld/JR301-SC-IW-SIP4_batcheditor_fotor.jpg</v>
          </cell>
          <cell r="CY2405" t="str">
            <v>https://ipmatika.kz/products/analogovye-vyzyvnye-paneli/jr-jr301-sc-iw/</v>
          </cell>
          <cell r="CZ2405" t="str">
            <v>Под заказ</v>
          </cell>
        </row>
        <row r="2406">
          <cell r="CJ2406" t="str">
            <v>JR301-SC-SIP</v>
          </cell>
          <cell r="CK2406">
            <v>405640</v>
          </cell>
          <cell r="CL2406">
            <v>283880</v>
          </cell>
          <cell r="CM2406">
            <v>-30.016763632777838</v>
          </cell>
          <cell r="CN2406">
            <v>0</v>
          </cell>
          <cell r="CO2406">
            <v>0</v>
          </cell>
          <cell r="CP2406">
            <v>0</v>
          </cell>
          <cell r="CQ2406">
            <v>0</v>
          </cell>
          <cell r="CR2406">
            <v>0</v>
          </cell>
          <cell r="CS2406">
            <v>0</v>
          </cell>
          <cell r="CT2406">
            <v>0</v>
          </cell>
          <cell r="CU2406">
            <v>0</v>
          </cell>
          <cell r="CV2406">
            <v>0</v>
          </cell>
          <cell r="CW2406">
            <v>0</v>
          </cell>
          <cell r="CX2406" t="str">
            <v>http://ipmatika.ru/upload/iblock/78c/9ahyq55oz1rce42xbsulbik9cxj0c15f/WHF200K1_11_batcheditor_fotor.jpg</v>
          </cell>
          <cell r="CY2406" t="str">
            <v>https://ipmatika.kz/products/vyzyvnye-paneli/jr-jr301-sc-sip/</v>
          </cell>
          <cell r="CZ2406" t="str">
            <v>Под заказ</v>
          </cell>
        </row>
        <row r="2407">
          <cell r="CJ2407" t="str">
            <v>JR301-SC</v>
          </cell>
          <cell r="CK2407">
            <v>311580</v>
          </cell>
          <cell r="CL2407">
            <v>218110</v>
          </cell>
          <cell r="CM2407">
            <v>-29.998716220553305</v>
          </cell>
          <cell r="CN2407">
            <v>0</v>
          </cell>
          <cell r="CO2407">
            <v>0</v>
          </cell>
          <cell r="CP2407">
            <v>0</v>
          </cell>
          <cell r="CQ2407">
            <v>0</v>
          </cell>
          <cell r="CR2407">
            <v>0</v>
          </cell>
          <cell r="CS2407">
            <v>0</v>
          </cell>
          <cell r="CT2407">
            <v>0</v>
          </cell>
          <cell r="CU2407">
            <v>0</v>
          </cell>
          <cell r="CV2407">
            <v>0</v>
          </cell>
          <cell r="CW2407">
            <v>0</v>
          </cell>
          <cell r="CX2407" t="str">
            <v>http://ipmatika.ru/upload/iblock/f12/1.jpg</v>
          </cell>
          <cell r="CY2407" t="str">
            <v>https://ipmatika.kz/products/analogovye-vyzyvnye-paneli/jr-jr301-sc/</v>
          </cell>
          <cell r="CZ2407" t="str">
            <v>Под заказ</v>
          </cell>
        </row>
        <row r="2408">
          <cell r="CJ2408" t="str">
            <v>JR302-SC-4G</v>
          </cell>
          <cell r="CK2408">
            <v>601820</v>
          </cell>
          <cell r="CL2408">
            <v>421210</v>
          </cell>
          <cell r="CM2408">
            <v>-30.01063440895949</v>
          </cell>
          <cell r="CN2408">
            <v>0</v>
          </cell>
          <cell r="CO2408">
            <v>0</v>
          </cell>
          <cell r="CP2408">
            <v>0</v>
          </cell>
          <cell r="CQ2408">
            <v>0</v>
          </cell>
          <cell r="CR2408">
            <v>0</v>
          </cell>
          <cell r="CS2408">
            <v>0</v>
          </cell>
          <cell r="CT2408">
            <v>0</v>
          </cell>
          <cell r="CU2408">
            <v>0</v>
          </cell>
          <cell r="CV2408">
            <v>0</v>
          </cell>
          <cell r="CW2408">
            <v>0</v>
          </cell>
          <cell r="CX2408" t="str">
            <v/>
          </cell>
          <cell r="CY2408" t="str">
            <v>https://ipmatika.kz/products/analogovye-vyzyvnye-paneli/jr-jr302-sc/</v>
          </cell>
          <cell r="CZ2408" t="str">
            <v>Под заказ</v>
          </cell>
        </row>
        <row r="2409">
          <cell r="CJ2409" t="str">
            <v>JR302-SC-SIP</v>
          </cell>
          <cell r="CK2409">
            <v>451210</v>
          </cell>
          <cell r="CL2409">
            <v>315620</v>
          </cell>
          <cell r="CM2409">
            <v>-30.050309168679775</v>
          </cell>
          <cell r="CN2409">
            <v>0</v>
          </cell>
          <cell r="CO2409">
            <v>0</v>
          </cell>
          <cell r="CP2409">
            <v>0</v>
          </cell>
          <cell r="CQ2409">
            <v>0</v>
          </cell>
          <cell r="CR2409">
            <v>0</v>
          </cell>
          <cell r="CS2409">
            <v>0</v>
          </cell>
          <cell r="CT2409">
            <v>0</v>
          </cell>
          <cell r="CU2409">
            <v>0</v>
          </cell>
          <cell r="CV2409">
            <v>0</v>
          </cell>
          <cell r="CW2409">
            <v>0</v>
          </cell>
          <cell r="CX2409" t="str">
            <v>http://ipmatika.ru/upload/iblock/4f7/pfgtvng6yw20qj6zck7ok0vtttxtzi4s/JR302-SC-SIP_batcheditor_fotor.jpg</v>
          </cell>
          <cell r="CY2409" t="str">
            <v>https://ipmatika.kz/products/vyzyvnye-paneli/jr-jr302-sc-sip/</v>
          </cell>
          <cell r="CZ2409" t="str">
            <v>Под заказ</v>
          </cell>
        </row>
        <row r="2410">
          <cell r="CJ2410" t="str">
            <v>JR302-SC</v>
          </cell>
          <cell r="CK2410">
            <v>356590</v>
          </cell>
          <cell r="CL2410">
            <v>249850</v>
          </cell>
          <cell r="CM2410">
            <v>-29.933537115454726</v>
          </cell>
          <cell r="CN2410">
            <v>0</v>
          </cell>
          <cell r="CO2410">
            <v>0</v>
          </cell>
          <cell r="CP2410">
            <v>0</v>
          </cell>
          <cell r="CQ2410">
            <v>0</v>
          </cell>
          <cell r="CR2410">
            <v>0</v>
          </cell>
          <cell r="CS2410">
            <v>0</v>
          </cell>
          <cell r="CT2410">
            <v>0</v>
          </cell>
          <cell r="CU2410">
            <v>0</v>
          </cell>
          <cell r="CV2410">
            <v>0</v>
          </cell>
          <cell r="CW2410">
            <v>0</v>
          </cell>
          <cell r="CX2410" t="str">
            <v>http://ipmatika.ru/upload/iblock/e90/fn606vsxvrygvi56px1d4unw0rj0mq17/JR302-SC_batcheditor_fotor.jpg</v>
          </cell>
          <cell r="CY2410" t="str">
            <v>https://ipmatika.kz/products/analogovye-vyzyvnye-paneli/jr-jr302-sc/</v>
          </cell>
          <cell r="CZ2410" t="str">
            <v>Под заказ</v>
          </cell>
        </row>
        <row r="2411">
          <cell r="CJ2411" t="str">
            <v>JR303-2B-4G</v>
          </cell>
          <cell r="CK2411">
            <v>677400</v>
          </cell>
          <cell r="CL2411">
            <v>474290</v>
          </cell>
          <cell r="CM2411">
            <v>-29.983761440803065</v>
          </cell>
          <cell r="CN2411">
            <v>0</v>
          </cell>
          <cell r="CO2411">
            <v>0</v>
          </cell>
          <cell r="CP2411">
            <v>0</v>
          </cell>
          <cell r="CQ2411">
            <v>0</v>
          </cell>
          <cell r="CR2411">
            <v>0</v>
          </cell>
          <cell r="CS2411">
            <v>0</v>
          </cell>
          <cell r="CT2411">
            <v>0</v>
          </cell>
          <cell r="CU2411">
            <v>0</v>
          </cell>
          <cell r="CV2411">
            <v>0</v>
          </cell>
          <cell r="CW2411">
            <v>0</v>
          </cell>
          <cell r="CX2411" t="str">
            <v/>
          </cell>
          <cell r="CY2411" t="str">
            <v>https://ipmatika.kz/products/asepticheskie-telefony-dlya-chistykh-pomeshcheniy/J%26R-JR309-FK-SIP/</v>
          </cell>
          <cell r="CZ2411" t="str">
            <v>Под заказ</v>
          </cell>
        </row>
        <row r="2412">
          <cell r="CJ2412" t="str">
            <v>JR303-2B-SIP</v>
          </cell>
          <cell r="CK2412">
            <v>564310</v>
          </cell>
          <cell r="CL2412">
            <v>395250</v>
          </cell>
          <cell r="CM2412">
            <v>-29.958710637770025</v>
          </cell>
          <cell r="CN2412">
            <v>0</v>
          </cell>
          <cell r="CO2412">
            <v>0</v>
          </cell>
          <cell r="CP2412">
            <v>0</v>
          </cell>
          <cell r="CQ2412">
            <v>0</v>
          </cell>
          <cell r="CR2412">
            <v>0</v>
          </cell>
          <cell r="CS2412">
            <v>0</v>
          </cell>
          <cell r="CT2412">
            <v>0</v>
          </cell>
          <cell r="CU2412">
            <v>0</v>
          </cell>
          <cell r="CV2412">
            <v>0</v>
          </cell>
          <cell r="CW2412">
            <v>0</v>
          </cell>
          <cell r="CX2412" t="str">
            <v>http://ipmatika.ru/upload/iblock/0a1/pf2gbd4oc7dfd1nnnjedno9bw9lh5pna/UTB86uuTl9bIXKJkSaefq6yasXXag.jpg</v>
          </cell>
          <cell r="CY2412" t="str">
            <v>https://ipmatika.kz/products/asepticheskie-telefony-dlya-chistykh-pomeshcheniy/JR303-2B-SIP/</v>
          </cell>
          <cell r="CZ2412" t="str">
            <v>Под заказ</v>
          </cell>
        </row>
        <row r="2413">
          <cell r="CJ2413" t="str">
            <v>JR303-2B</v>
          </cell>
          <cell r="CK2413">
            <v>488720</v>
          </cell>
          <cell r="CL2413">
            <v>342170</v>
          </cell>
          <cell r="CM2413">
            <v>-29.986495334752007</v>
          </cell>
          <cell r="CN2413">
            <v>0</v>
          </cell>
          <cell r="CO2413">
            <v>0</v>
          </cell>
          <cell r="CP2413">
            <v>0</v>
          </cell>
          <cell r="CQ2413">
            <v>0</v>
          </cell>
          <cell r="CR2413">
            <v>0</v>
          </cell>
          <cell r="CS2413">
            <v>0</v>
          </cell>
          <cell r="CT2413">
            <v>0</v>
          </cell>
          <cell r="CU2413">
            <v>0</v>
          </cell>
          <cell r="CV2413">
            <v>0</v>
          </cell>
          <cell r="CW2413">
            <v>0</v>
          </cell>
          <cell r="CX2413" t="str">
            <v/>
          </cell>
          <cell r="CY2413" t="str">
            <v>https://ipmatika.kz/products/asepticheskie-telefony-dlya-chistykh-pomeshcheniy/J%26R-JR309-FK-SIP/</v>
          </cell>
          <cell r="CZ2413" t="str">
            <v>Под заказ</v>
          </cell>
        </row>
        <row r="2414">
          <cell r="CJ2414" t="str">
            <v>JR303-SC-4G</v>
          </cell>
          <cell r="CK2414">
            <v>658360</v>
          </cell>
          <cell r="CL2414">
            <v>461030</v>
          </cell>
          <cell r="CM2414">
            <v>-29.972963120481197</v>
          </cell>
          <cell r="CN2414">
            <v>0</v>
          </cell>
          <cell r="CO2414">
            <v>0</v>
          </cell>
          <cell r="CP2414">
            <v>0</v>
          </cell>
          <cell r="CQ2414">
            <v>0</v>
          </cell>
          <cell r="CR2414">
            <v>0</v>
          </cell>
          <cell r="CS2414">
            <v>0</v>
          </cell>
          <cell r="CT2414">
            <v>0</v>
          </cell>
          <cell r="CU2414">
            <v>0</v>
          </cell>
          <cell r="CV2414">
            <v>0</v>
          </cell>
          <cell r="CW2414">
            <v>0</v>
          </cell>
          <cell r="CX2414" t="str">
            <v/>
          </cell>
          <cell r="CY2414" t="str">
            <v>https://ipmatika.kz/products/asepticheskie-telefony-dlya-chistykh-pomeshcheniy/J%26R-JR309-FK-SIP/</v>
          </cell>
          <cell r="CZ2414" t="str">
            <v>Под заказ</v>
          </cell>
        </row>
        <row r="2415">
          <cell r="CJ2415" t="str">
            <v>JR303-SC-SIP</v>
          </cell>
          <cell r="CK2415">
            <v>545270</v>
          </cell>
          <cell r="CL2415">
            <v>381970</v>
          </cell>
          <cell r="CM2415">
            <v>-29.948465897628694</v>
          </cell>
          <cell r="CN2415">
            <v>0</v>
          </cell>
          <cell r="CO2415">
            <v>0</v>
          </cell>
          <cell r="CP2415">
            <v>0</v>
          </cell>
          <cell r="CQ2415">
            <v>0</v>
          </cell>
          <cell r="CR2415">
            <v>0</v>
          </cell>
          <cell r="CS2415">
            <v>0</v>
          </cell>
          <cell r="CT2415">
            <v>0</v>
          </cell>
          <cell r="CU2415">
            <v>0</v>
          </cell>
          <cell r="CV2415">
            <v>0</v>
          </cell>
          <cell r="CW2415">
            <v>0</v>
          </cell>
          <cell r="CX2415" t="str">
            <v>http://ipmatika.ru/upload/iblock/16c/3k1d9qrfl0u8hy7rck8iyc44by9n92ay/dvdvsd.png</v>
          </cell>
          <cell r="CY2415" t="str">
            <v>https://ipmatika.kz/products/asepticheskie-telefony-dlya-chistykh-pomeshcheniy/JR303-SC-SIP/</v>
          </cell>
          <cell r="CZ2415" t="str">
            <v>Под заказ</v>
          </cell>
        </row>
        <row r="2416">
          <cell r="CJ2416" t="str">
            <v>JR303-SC</v>
          </cell>
          <cell r="CK2416">
            <v>469680</v>
          </cell>
          <cell r="CL2416">
            <v>328890</v>
          </cell>
          <cell r="CM2416">
            <v>-29.975728155339809</v>
          </cell>
          <cell r="CN2416">
            <v>0</v>
          </cell>
          <cell r="CO2416">
            <v>0</v>
          </cell>
          <cell r="CP2416">
            <v>0</v>
          </cell>
          <cell r="CQ2416">
            <v>0</v>
          </cell>
          <cell r="CR2416">
            <v>0</v>
          </cell>
          <cell r="CS2416">
            <v>0</v>
          </cell>
          <cell r="CT2416">
            <v>0</v>
          </cell>
          <cell r="CU2416">
            <v>0</v>
          </cell>
          <cell r="CV2416">
            <v>0</v>
          </cell>
          <cell r="CW2416">
            <v>0</v>
          </cell>
          <cell r="CX2416" t="str">
            <v/>
          </cell>
          <cell r="CY2416" t="str">
            <v>https://ipmatika.kz/products/asepticheskie-telefony-dlya-chistykh-pomeshcheniy/J%26R-JR309-FK-SIP/</v>
          </cell>
          <cell r="CZ2416" t="str">
            <v>Под заказ</v>
          </cell>
        </row>
        <row r="2417">
          <cell r="CJ2417" t="str">
            <v>JR304-SC-4G</v>
          </cell>
          <cell r="CK2417">
            <v>545270</v>
          </cell>
          <cell r="CL2417">
            <v>381970</v>
          </cell>
          <cell r="CM2417">
            <v>-29.948465897628694</v>
          </cell>
          <cell r="CN2417">
            <v>0</v>
          </cell>
          <cell r="CO2417">
            <v>0</v>
          </cell>
          <cell r="CP2417">
            <v>0</v>
          </cell>
          <cell r="CQ2417">
            <v>0</v>
          </cell>
          <cell r="CR2417">
            <v>0</v>
          </cell>
          <cell r="CS2417">
            <v>0</v>
          </cell>
          <cell r="CT2417">
            <v>0</v>
          </cell>
          <cell r="CU2417">
            <v>0</v>
          </cell>
          <cell r="CV2417">
            <v>0</v>
          </cell>
          <cell r="CW2417">
            <v>0</v>
          </cell>
          <cell r="CX2417" t="str">
            <v/>
          </cell>
          <cell r="CY2417" t="str">
            <v>https://ipmatika.kz/products/analogovye-vyzyvnye-paneli/jr-jr304-sc/</v>
          </cell>
          <cell r="CZ2417" t="str">
            <v>Под заказ</v>
          </cell>
        </row>
        <row r="2418">
          <cell r="CJ2418" t="str">
            <v>JR304-SC-SIP</v>
          </cell>
          <cell r="CK2418">
            <v>432180</v>
          </cell>
          <cell r="CL2418">
            <v>302350</v>
          </cell>
          <cell r="CM2418">
            <v>-30.040723772502204</v>
          </cell>
          <cell r="CN2418">
            <v>0</v>
          </cell>
          <cell r="CO2418">
            <v>0</v>
          </cell>
          <cell r="CP2418">
            <v>0</v>
          </cell>
          <cell r="CQ2418">
            <v>0</v>
          </cell>
          <cell r="CR2418">
            <v>0</v>
          </cell>
          <cell r="CS2418">
            <v>0</v>
          </cell>
          <cell r="CT2418">
            <v>0</v>
          </cell>
          <cell r="CU2418">
            <v>0</v>
          </cell>
          <cell r="CV2418">
            <v>0</v>
          </cell>
          <cell r="CW2418">
            <v>0</v>
          </cell>
          <cell r="CX2418" t="str">
            <v>http://ipmatika.ru/upload/iblock/2f9/ufdop3xbarko2z23y7hntanum15iyqmt/304-sc.jpg</v>
          </cell>
          <cell r="CY2418" t="str">
            <v>https://ipmatika.kz/products/vyzyvnye-paneli/jr-jr304-sc-sip/</v>
          </cell>
          <cell r="CZ2418" t="str">
            <v>Под заказ</v>
          </cell>
        </row>
        <row r="2419">
          <cell r="CJ2419" t="str">
            <v>JR304-SC</v>
          </cell>
          <cell r="CK2419">
            <v>337550</v>
          </cell>
          <cell r="CL2419">
            <v>236570</v>
          </cell>
          <cell r="CM2419">
            <v>-29.91556806399052</v>
          </cell>
          <cell r="CN2419">
            <v>0</v>
          </cell>
          <cell r="CO2419">
            <v>0</v>
          </cell>
          <cell r="CP2419">
            <v>0</v>
          </cell>
          <cell r="CQ2419">
            <v>0</v>
          </cell>
          <cell r="CR2419">
            <v>0</v>
          </cell>
          <cell r="CS2419">
            <v>0</v>
          </cell>
          <cell r="CT2419">
            <v>0</v>
          </cell>
          <cell r="CU2419">
            <v>0</v>
          </cell>
          <cell r="CV2419">
            <v>0</v>
          </cell>
          <cell r="CW2419">
            <v>0</v>
          </cell>
          <cell r="CX2419" t="str">
            <v>http://ipmatika.ru/upload/iblock/f67/pnbtbmkrz5f8m18lem16wa4k6pcghhtq/cdvdfb1.jpg</v>
          </cell>
          <cell r="CY2419" t="str">
            <v>https://ipmatika.kz/products/analogovye-vyzyvnye-paneli/jr-jr304-sc/</v>
          </cell>
          <cell r="CZ2419" t="str">
            <v>Под заказ</v>
          </cell>
        </row>
        <row r="2420">
          <cell r="CJ2420" t="str">
            <v>JR305-SC-4G</v>
          </cell>
          <cell r="CK2420">
            <v>545270</v>
          </cell>
          <cell r="CL2420">
            <v>381970</v>
          </cell>
          <cell r="CM2420">
            <v>-29.948465897628694</v>
          </cell>
          <cell r="CN2420">
            <v>0</v>
          </cell>
          <cell r="CO2420">
            <v>0</v>
          </cell>
          <cell r="CP2420">
            <v>0</v>
          </cell>
          <cell r="CQ2420">
            <v>0</v>
          </cell>
          <cell r="CR2420">
            <v>0</v>
          </cell>
          <cell r="CS2420">
            <v>0</v>
          </cell>
          <cell r="CT2420">
            <v>0</v>
          </cell>
          <cell r="CU2420">
            <v>0</v>
          </cell>
          <cell r="CV2420">
            <v>0</v>
          </cell>
          <cell r="CW2420">
            <v>0</v>
          </cell>
          <cell r="CX2420" t="str">
            <v/>
          </cell>
          <cell r="CY2420" t="str">
            <v>https://ipmatika.kz/products/analogovye-vyzyvnye-paneli/jr-jr305-sc/</v>
          </cell>
          <cell r="CZ2420" t="str">
            <v>Под заказ</v>
          </cell>
        </row>
        <row r="2421">
          <cell r="CJ2421" t="str">
            <v>JR305-SC-SIP</v>
          </cell>
          <cell r="CK2421">
            <v>432180</v>
          </cell>
          <cell r="CL2421">
            <v>302350</v>
          </cell>
          <cell r="CM2421">
            <v>-30.040723772502204</v>
          </cell>
          <cell r="CN2421">
            <v>0</v>
          </cell>
          <cell r="CO2421">
            <v>0</v>
          </cell>
          <cell r="CP2421">
            <v>0</v>
          </cell>
          <cell r="CQ2421">
            <v>0</v>
          </cell>
          <cell r="CR2421">
            <v>0</v>
          </cell>
          <cell r="CS2421">
            <v>0</v>
          </cell>
          <cell r="CT2421">
            <v>0</v>
          </cell>
          <cell r="CU2421">
            <v>0</v>
          </cell>
          <cell r="CV2421">
            <v>0</v>
          </cell>
          <cell r="CW2421">
            <v>0</v>
          </cell>
          <cell r="CX2421" t="str">
            <v>http://ipmatika.ru/upload/iblock/066/hfyqku3cdsis29zmi0qdiaexaggu54q1/R305-SC-SIP.jpg</v>
          </cell>
          <cell r="CY2421" t="str">
            <v>https://ipmatika.kz/products/vyzyvnye-paneli/jr-jr305-sc-sip/</v>
          </cell>
          <cell r="CZ2421" t="str">
            <v>Под заказ</v>
          </cell>
        </row>
        <row r="2422">
          <cell r="CJ2422" t="str">
            <v>JR305-SC</v>
          </cell>
          <cell r="CK2422">
            <v>337550</v>
          </cell>
          <cell r="CL2422">
            <v>236570</v>
          </cell>
          <cell r="CM2422">
            <v>-29.91556806399052</v>
          </cell>
          <cell r="CN2422">
            <v>0</v>
          </cell>
          <cell r="CO2422">
            <v>0</v>
          </cell>
          <cell r="CP2422">
            <v>0</v>
          </cell>
          <cell r="CQ2422">
            <v>0</v>
          </cell>
          <cell r="CR2422">
            <v>0</v>
          </cell>
          <cell r="CS2422">
            <v>0</v>
          </cell>
          <cell r="CT2422">
            <v>0</v>
          </cell>
          <cell r="CU2422">
            <v>0</v>
          </cell>
          <cell r="CV2422">
            <v>0</v>
          </cell>
          <cell r="CW2422">
            <v>0</v>
          </cell>
          <cell r="CX2422" t="str">
            <v>http://ipmatika.ru/upload/iblock/21b/fxix2ctqr904pu9qhmefio2720h0ow92/dvddfbd_batcheditor_fotor.jpg</v>
          </cell>
          <cell r="CY2422" t="str">
            <v>https://ipmatika.kz/products/analogovye-vyzyvnye-paneli/jr-jr305-sc/</v>
          </cell>
          <cell r="CZ2422" t="str">
            <v>Под заказ</v>
          </cell>
        </row>
        <row r="2423">
          <cell r="CJ2423" t="str">
            <v>JR308-FK-4G</v>
          </cell>
          <cell r="CK2423">
            <v>564310</v>
          </cell>
          <cell r="CL2423">
            <v>395250</v>
          </cell>
          <cell r="CM2423">
            <v>-29.958710637770025</v>
          </cell>
          <cell r="CN2423">
            <v>0</v>
          </cell>
          <cell r="CO2423">
            <v>0</v>
          </cell>
          <cell r="CP2423">
            <v>0</v>
          </cell>
          <cell r="CQ2423">
            <v>0</v>
          </cell>
          <cell r="CR2423">
            <v>0</v>
          </cell>
          <cell r="CS2423">
            <v>0</v>
          </cell>
          <cell r="CT2423">
            <v>0</v>
          </cell>
          <cell r="CU2423">
            <v>0</v>
          </cell>
          <cell r="CV2423">
            <v>0</v>
          </cell>
          <cell r="CW2423">
            <v>0</v>
          </cell>
          <cell r="CX2423" t="str">
            <v/>
          </cell>
          <cell r="CY2423" t="str">
            <v>https://ipmatika.kz/products/analogovye-vyzyvnye-paneli/jr-jr308-fk/</v>
          </cell>
          <cell r="CZ2423" t="str">
            <v>Под заказ</v>
          </cell>
        </row>
        <row r="2424">
          <cell r="CJ2424" t="str">
            <v>JR308-FK-SIP</v>
          </cell>
          <cell r="CK2424">
            <v>451210</v>
          </cell>
          <cell r="CL2424">
            <v>315620</v>
          </cell>
          <cell r="CM2424">
            <v>-30.050309168679775</v>
          </cell>
          <cell r="CN2424">
            <v>0</v>
          </cell>
          <cell r="CO2424">
            <v>0</v>
          </cell>
          <cell r="CP2424">
            <v>0</v>
          </cell>
          <cell r="CQ2424">
            <v>0</v>
          </cell>
          <cell r="CR2424">
            <v>0</v>
          </cell>
          <cell r="CS2424">
            <v>0</v>
          </cell>
          <cell r="CT2424">
            <v>0</v>
          </cell>
          <cell r="CU2424">
            <v>0</v>
          </cell>
          <cell r="CV2424">
            <v>0</v>
          </cell>
          <cell r="CW2424">
            <v>0</v>
          </cell>
          <cell r="CX2424" t="str">
            <v>http://ipmatika.ru/upload/iblock/5a7/gkfeirq8gc7cizz8j1i9s1xtmd33fsb0/JR308-FK-SIP.jpg</v>
          </cell>
          <cell r="CY2424" t="str">
            <v>https://ipmatika.kz/products/vyzyvnye-paneli/jr-jr308-fk-SIP/</v>
          </cell>
          <cell r="CZ2424" t="str">
            <v>Под заказ</v>
          </cell>
        </row>
        <row r="2425">
          <cell r="CJ2425" t="str">
            <v>JR308-FK</v>
          </cell>
          <cell r="CK2425">
            <v>356590</v>
          </cell>
          <cell r="CL2425">
            <v>249850</v>
          </cell>
          <cell r="CM2425">
            <v>-29.933537115454726</v>
          </cell>
          <cell r="CN2425">
            <v>0</v>
          </cell>
          <cell r="CO2425">
            <v>0</v>
          </cell>
          <cell r="CP2425">
            <v>0</v>
          </cell>
          <cell r="CQ2425">
            <v>0</v>
          </cell>
          <cell r="CR2425">
            <v>0</v>
          </cell>
          <cell r="CS2425">
            <v>0</v>
          </cell>
          <cell r="CT2425">
            <v>0</v>
          </cell>
          <cell r="CU2425">
            <v>0</v>
          </cell>
          <cell r="CV2425">
            <v>0</v>
          </cell>
          <cell r="CW2425">
            <v>0</v>
          </cell>
          <cell r="CX2425" t="str">
            <v>http://ipmatika.ru/upload/iblock/369/zb5v0wth2rgbcfrin7k963dvenjk48qv/vfgsfsf1.jpg</v>
          </cell>
          <cell r="CY2425" t="str">
            <v>https://ipmatika.kz/products/analogovye-vyzyvnye-paneli/jr-jr308-fk/</v>
          </cell>
          <cell r="CZ2425" t="str">
            <v>Под заказ</v>
          </cell>
        </row>
        <row r="2426">
          <cell r="CJ2426" t="str">
            <v>JR309-FK-4G</v>
          </cell>
          <cell r="CK2426">
            <v>564310</v>
          </cell>
          <cell r="CL2426">
            <v>395250</v>
          </cell>
          <cell r="CM2426">
            <v>-29.958710637770025</v>
          </cell>
          <cell r="CN2426">
            <v>0</v>
          </cell>
          <cell r="CO2426">
            <v>0</v>
          </cell>
          <cell r="CP2426">
            <v>0</v>
          </cell>
          <cell r="CQ2426">
            <v>0</v>
          </cell>
          <cell r="CR2426">
            <v>0</v>
          </cell>
          <cell r="CS2426">
            <v>0</v>
          </cell>
          <cell r="CT2426">
            <v>0</v>
          </cell>
          <cell r="CU2426">
            <v>0</v>
          </cell>
          <cell r="CV2426">
            <v>0</v>
          </cell>
          <cell r="CW2426">
            <v>0</v>
          </cell>
          <cell r="CX2426" t="str">
            <v/>
          </cell>
          <cell r="CY2426" t="str">
            <v>https://ipmatika.kz/products/asepticheskie-telefony-dlya-chistykh-pomeshcheniy/J%26R-JR309-FK-SIP/</v>
          </cell>
          <cell r="CZ2426" t="str">
            <v>Под заказ</v>
          </cell>
        </row>
        <row r="2427">
          <cell r="CJ2427" t="str">
            <v>JR309-FK-A-4G</v>
          </cell>
          <cell r="CK2427">
            <v>583350</v>
          </cell>
          <cell r="CL2427">
            <v>408520</v>
          </cell>
          <cell r="CM2427">
            <v>-29.970000857118364</v>
          </cell>
          <cell r="CN2427">
            <v>0</v>
          </cell>
          <cell r="CO2427">
            <v>0</v>
          </cell>
          <cell r="CP2427">
            <v>0</v>
          </cell>
          <cell r="CQ2427">
            <v>0</v>
          </cell>
          <cell r="CR2427">
            <v>0</v>
          </cell>
          <cell r="CS2427">
            <v>0</v>
          </cell>
          <cell r="CT2427">
            <v>0</v>
          </cell>
          <cell r="CU2427">
            <v>0</v>
          </cell>
          <cell r="CV2427">
            <v>0</v>
          </cell>
          <cell r="CW2427">
            <v>0</v>
          </cell>
          <cell r="CX2427" t="str">
            <v/>
          </cell>
          <cell r="CY2427" t="str">
            <v>https://ipmatika.kz/products/asepticheskie-telefony-dlya-chistykh-pomeshcheniy/J%26R-JR309-FK-SIP/</v>
          </cell>
          <cell r="CZ2427" t="str">
            <v>Под заказ</v>
          </cell>
        </row>
        <row r="2428">
          <cell r="CJ2428" t="str">
            <v>JR309-FK-A-SIP</v>
          </cell>
          <cell r="CK2428">
            <v>469680</v>
          </cell>
          <cell r="CL2428">
            <v>328890</v>
          </cell>
          <cell r="CM2428">
            <v>-29.975728155339809</v>
          </cell>
          <cell r="CN2428">
            <v>0</v>
          </cell>
          <cell r="CO2428">
            <v>0</v>
          </cell>
          <cell r="CP2428">
            <v>0</v>
          </cell>
          <cell r="CQ2428">
            <v>0</v>
          </cell>
          <cell r="CR2428">
            <v>0</v>
          </cell>
          <cell r="CS2428">
            <v>0</v>
          </cell>
          <cell r="CT2428">
            <v>0</v>
          </cell>
          <cell r="CU2428">
            <v>0</v>
          </cell>
          <cell r="CV2428">
            <v>0</v>
          </cell>
          <cell r="CW2428">
            <v>0</v>
          </cell>
          <cell r="CX2428" t="str">
            <v>http://ipmatika.ru/upload/iblock/dba/g862zaggixwf0ygknqlpetteug1cub2i/309fk-a.png</v>
          </cell>
          <cell r="CY2428" t="str">
            <v>https://ipmatika.kz/products/asepticheskie-telefony-dlya-chistykh-pomeshcheniy/JR309-FK-A-SIP/</v>
          </cell>
          <cell r="CZ2428" t="str">
            <v>Под заказ</v>
          </cell>
        </row>
        <row r="2429">
          <cell r="CJ2429" t="str">
            <v>JR309-FK-A</v>
          </cell>
          <cell r="CK2429">
            <v>375630</v>
          </cell>
          <cell r="CL2429">
            <v>263110</v>
          </cell>
          <cell r="CM2429">
            <v>-29.955008918350501</v>
          </cell>
          <cell r="CN2429">
            <v>0</v>
          </cell>
          <cell r="CO2429">
            <v>0</v>
          </cell>
          <cell r="CP2429">
            <v>0</v>
          </cell>
          <cell r="CQ2429">
            <v>0</v>
          </cell>
          <cell r="CR2429">
            <v>0</v>
          </cell>
          <cell r="CS2429">
            <v>0</v>
          </cell>
          <cell r="CT2429">
            <v>0</v>
          </cell>
          <cell r="CU2429">
            <v>0</v>
          </cell>
          <cell r="CV2429">
            <v>0</v>
          </cell>
          <cell r="CW2429">
            <v>0</v>
          </cell>
          <cell r="CX2429" t="str">
            <v/>
          </cell>
          <cell r="CY2429" t="str">
            <v>https://ipmatika.kz/products/asepticheskie-telefony-dlya-chistykh-pomeshcheniy/J%26R-JR309-FK-SIP/</v>
          </cell>
          <cell r="CZ2429" t="str">
            <v>Под заказ</v>
          </cell>
        </row>
        <row r="2430">
          <cell r="CJ2430" t="str">
            <v>JR309-FK-LCD-SIP</v>
          </cell>
          <cell r="CK2430">
            <v>551610</v>
          </cell>
          <cell r="CL2430">
            <v>386120</v>
          </cell>
          <cell r="CM2430">
            <v>-30.001269012526961</v>
          </cell>
          <cell r="CN2430">
            <v>0</v>
          </cell>
          <cell r="CO2430">
            <v>0</v>
          </cell>
          <cell r="CP2430">
            <v>0</v>
          </cell>
          <cell r="CQ2430">
            <v>0</v>
          </cell>
          <cell r="CR2430">
            <v>0</v>
          </cell>
          <cell r="CS2430">
            <v>0</v>
          </cell>
          <cell r="CT2430">
            <v>0</v>
          </cell>
          <cell r="CU2430">
            <v>0</v>
          </cell>
          <cell r="CV2430">
            <v>0</v>
          </cell>
          <cell r="CW2430">
            <v>0</v>
          </cell>
          <cell r="CX2430" t="str">
            <v/>
          </cell>
          <cell r="CY2430" t="str">
            <v>https://ipmatika.kz/products/vyzyvnye-paneli/J%26R-JR309-FK-SIP/</v>
          </cell>
          <cell r="CZ2430" t="str">
            <v>Под заказ</v>
          </cell>
        </row>
        <row r="2431">
          <cell r="CJ2431" t="str">
            <v>JR309-FK-LCD</v>
          </cell>
          <cell r="CK2431">
            <v>436210</v>
          </cell>
          <cell r="CL2431">
            <v>305340</v>
          </cell>
          <cell r="CM2431">
            <v>-30.001604731665935</v>
          </cell>
          <cell r="CN2431">
            <v>0</v>
          </cell>
          <cell r="CO2431">
            <v>0</v>
          </cell>
          <cell r="CP2431">
            <v>0</v>
          </cell>
          <cell r="CQ2431">
            <v>0</v>
          </cell>
          <cell r="CR2431">
            <v>0</v>
          </cell>
          <cell r="CS2431">
            <v>0</v>
          </cell>
          <cell r="CT2431">
            <v>0</v>
          </cell>
          <cell r="CU2431">
            <v>0</v>
          </cell>
          <cell r="CV2431">
            <v>0</v>
          </cell>
          <cell r="CW2431">
            <v>0</v>
          </cell>
          <cell r="CX2431" t="str">
            <v/>
          </cell>
          <cell r="CY2431" t="str">
            <v>https://ipmatika.kz/products/vyzyvnye-paneli/J%26R-JR309-FK-SIP/</v>
          </cell>
          <cell r="CZ2431" t="str">
            <v>Под заказ</v>
          </cell>
        </row>
        <row r="2432">
          <cell r="CJ2432" t="str">
            <v>JR309-FK-SIP</v>
          </cell>
          <cell r="CK2432">
            <v>451210</v>
          </cell>
          <cell r="CL2432">
            <v>315620</v>
          </cell>
          <cell r="CM2432">
            <v>-30.050309168679775</v>
          </cell>
          <cell r="CN2432">
            <v>0</v>
          </cell>
          <cell r="CO2432">
            <v>0</v>
          </cell>
          <cell r="CP2432">
            <v>0</v>
          </cell>
          <cell r="CQ2432">
            <v>0</v>
          </cell>
          <cell r="CR2432">
            <v>0</v>
          </cell>
          <cell r="CS2432">
            <v>0</v>
          </cell>
          <cell r="CT2432">
            <v>0</v>
          </cell>
          <cell r="CU2432">
            <v>0</v>
          </cell>
          <cell r="CV2432">
            <v>0</v>
          </cell>
          <cell r="CW2432">
            <v>0</v>
          </cell>
          <cell r="CX2432" t="str">
            <v>http://ipmatika.ru/upload/iblock/19a/309.jpg</v>
          </cell>
          <cell r="CY2432" t="str">
            <v>https://ipmatika.kz/products/asepticheskie-telefony-dlya-chistykh-pomeshcheniy/J%26R-JR309-FK-SIP/</v>
          </cell>
          <cell r="CZ2432" t="str">
            <v>Под заказ</v>
          </cell>
        </row>
        <row r="2433">
          <cell r="CJ2433" t="str">
            <v>JR309-FK</v>
          </cell>
          <cell r="CK2433">
            <v>356590</v>
          </cell>
          <cell r="CL2433">
            <v>249850</v>
          </cell>
          <cell r="CM2433">
            <v>-29.933537115454726</v>
          </cell>
          <cell r="CN2433">
            <v>0</v>
          </cell>
          <cell r="CO2433">
            <v>0</v>
          </cell>
          <cell r="CP2433">
            <v>0</v>
          </cell>
          <cell r="CQ2433">
            <v>0</v>
          </cell>
          <cell r="CR2433">
            <v>0</v>
          </cell>
          <cell r="CS2433">
            <v>0</v>
          </cell>
          <cell r="CT2433">
            <v>0</v>
          </cell>
          <cell r="CU2433">
            <v>0</v>
          </cell>
          <cell r="CV2433">
            <v>0</v>
          </cell>
          <cell r="CW2433">
            <v>0</v>
          </cell>
          <cell r="CX2433" t="str">
            <v/>
          </cell>
          <cell r="CY2433" t="str">
            <v>https://ipmatika.kz/products/asepticheskie-telefony-dlya-chistykh-pomeshcheniy/J%26R-JR309-FK-SIP/</v>
          </cell>
          <cell r="CZ2433" t="str">
            <v>Под заказ</v>
          </cell>
        </row>
        <row r="2434">
          <cell r="CJ2434" t="str">
            <v>JR313-2B-4G</v>
          </cell>
          <cell r="CK2434">
            <v>432180</v>
          </cell>
          <cell r="CL2434">
            <v>302350</v>
          </cell>
          <cell r="CM2434">
            <v>-30.040723772502204</v>
          </cell>
          <cell r="CN2434">
            <v>0</v>
          </cell>
          <cell r="CO2434">
            <v>0</v>
          </cell>
          <cell r="CP2434">
            <v>0</v>
          </cell>
          <cell r="CQ2434">
            <v>0</v>
          </cell>
          <cell r="CR2434">
            <v>0</v>
          </cell>
          <cell r="CS2434">
            <v>0</v>
          </cell>
          <cell r="CT2434">
            <v>0</v>
          </cell>
          <cell r="CU2434">
            <v>0</v>
          </cell>
          <cell r="CV2434">
            <v>0</v>
          </cell>
          <cell r="CW2434">
            <v>0</v>
          </cell>
          <cell r="CX2434" t="str">
            <v/>
          </cell>
          <cell r="CY2434" t="str">
            <v>https://ipmatika.kz/products/analogovye-vyzyvnye-paneli/jr-jr313-sc/</v>
          </cell>
          <cell r="CZ2434" t="str">
            <v>Под заказ</v>
          </cell>
        </row>
        <row r="2435">
          <cell r="CJ2435" t="str">
            <v>JR313-2B-SIP</v>
          </cell>
          <cell r="CK2435">
            <v>337550</v>
          </cell>
          <cell r="CL2435">
            <v>236570</v>
          </cell>
          <cell r="CM2435">
            <v>-29.91556806399052</v>
          </cell>
          <cell r="CN2435">
            <v>0</v>
          </cell>
          <cell r="CO2435">
            <v>0</v>
          </cell>
          <cell r="CP2435">
            <v>0</v>
          </cell>
          <cell r="CQ2435">
            <v>0</v>
          </cell>
          <cell r="CR2435">
            <v>0</v>
          </cell>
          <cell r="CS2435">
            <v>0</v>
          </cell>
          <cell r="CT2435">
            <v>0</v>
          </cell>
          <cell r="CU2435">
            <v>0</v>
          </cell>
          <cell r="CV2435">
            <v>0</v>
          </cell>
          <cell r="CW2435">
            <v>0</v>
          </cell>
          <cell r="CX2435" t="str">
            <v>http://ipmatika.ru/upload/iblock/94a/pfmccqx2kgegsrrradj7snw7nzmj0oco/AHF101K2_4.jpg</v>
          </cell>
          <cell r="CY2435" t="str">
            <v>https://ipmatika.kz/products/vyzyvnye-paneli-dlya-liftov/jr313-2b-sip/</v>
          </cell>
          <cell r="CZ2435" t="str">
            <v>Под заказ</v>
          </cell>
        </row>
        <row r="2436">
          <cell r="CJ2436" t="str">
            <v>JR313-2B</v>
          </cell>
          <cell r="CK2436">
            <v>243490</v>
          </cell>
          <cell r="CL2436">
            <v>170220</v>
          </cell>
          <cell r="CM2436">
            <v>-30.091584870015197</v>
          </cell>
          <cell r="CN2436">
            <v>0</v>
          </cell>
          <cell r="CO2436">
            <v>0</v>
          </cell>
          <cell r="CP2436">
            <v>0</v>
          </cell>
          <cell r="CQ2436">
            <v>0</v>
          </cell>
          <cell r="CR2436">
            <v>0</v>
          </cell>
          <cell r="CS2436">
            <v>0</v>
          </cell>
          <cell r="CT2436">
            <v>0</v>
          </cell>
          <cell r="CU2436">
            <v>0</v>
          </cell>
          <cell r="CV2436">
            <v>0</v>
          </cell>
          <cell r="CW2436">
            <v>0</v>
          </cell>
          <cell r="CX2436" t="str">
            <v>http://ipmatika.ru/upload/iblock/570/rhr4518g6gqkvl7to7tdgjrxlld3o4wr/AHF101K2_4.jpg</v>
          </cell>
          <cell r="CY2436" t="str">
            <v>https://ipmatika.kz/products/analogovye-vyzyvnye-paneli/jr-jr313-2b/</v>
          </cell>
          <cell r="CZ2436" t="str">
            <v>Под заказ</v>
          </cell>
        </row>
        <row r="2437">
          <cell r="CJ2437" t="str">
            <v>JR313-SC-4G</v>
          </cell>
          <cell r="CK2437">
            <v>413130</v>
          </cell>
          <cell r="CL2437">
            <v>289080</v>
          </cell>
          <cell r="CM2437">
            <v>-30.02686805605984</v>
          </cell>
          <cell r="CN2437">
            <v>0</v>
          </cell>
          <cell r="CO2437">
            <v>0</v>
          </cell>
          <cell r="CP2437">
            <v>0</v>
          </cell>
          <cell r="CQ2437">
            <v>0</v>
          </cell>
          <cell r="CR2437">
            <v>0</v>
          </cell>
          <cell r="CS2437">
            <v>0</v>
          </cell>
          <cell r="CT2437">
            <v>0</v>
          </cell>
          <cell r="CU2437">
            <v>0</v>
          </cell>
          <cell r="CV2437">
            <v>0</v>
          </cell>
          <cell r="CW2437">
            <v>0</v>
          </cell>
          <cell r="CX2437" t="str">
            <v/>
          </cell>
          <cell r="CY2437" t="str">
            <v>https://ipmatika.kz/products/analogovye-vyzyvnye-paneli/jr-jr313-sc/</v>
          </cell>
          <cell r="CZ2437" t="str">
            <v>Под заказ</v>
          </cell>
        </row>
        <row r="2438">
          <cell r="CJ2438" t="str">
            <v>JR313-SC-OW-SIP-GREY</v>
          </cell>
          <cell r="CK2438">
            <v>390050</v>
          </cell>
          <cell r="CL2438">
            <v>273030</v>
          </cell>
          <cell r="CM2438">
            <v>-30.001281886937576</v>
          </cell>
          <cell r="CN2438">
            <v>0</v>
          </cell>
          <cell r="CO2438">
            <v>0</v>
          </cell>
          <cell r="CP2438">
            <v>0</v>
          </cell>
          <cell r="CQ2438">
            <v>0</v>
          </cell>
          <cell r="CR2438">
            <v>0</v>
          </cell>
          <cell r="CS2438">
            <v>0</v>
          </cell>
          <cell r="CT2438">
            <v>0</v>
          </cell>
          <cell r="CU2438">
            <v>0</v>
          </cell>
          <cell r="CV2438">
            <v>0</v>
          </cell>
          <cell r="CW2438">
            <v>0</v>
          </cell>
          <cell r="CX2438" t="str">
            <v/>
          </cell>
          <cell r="CY2438" t="str">
            <v>https://ipmatika.kz/products/vyzyvnye-paneli/jr-jr313-sc-ow-sip/</v>
          </cell>
          <cell r="CZ2438" t="str">
            <v>Под заказ</v>
          </cell>
        </row>
        <row r="2439">
          <cell r="CJ2439" t="str">
            <v>JR313-SC-SIP</v>
          </cell>
          <cell r="CK2439">
            <v>319090</v>
          </cell>
          <cell r="CL2439">
            <v>223300</v>
          </cell>
          <cell r="CM2439">
            <v>-30.019743645993287</v>
          </cell>
          <cell r="CN2439">
            <v>0</v>
          </cell>
          <cell r="CO2439">
            <v>0</v>
          </cell>
          <cell r="CP2439">
            <v>0</v>
          </cell>
          <cell r="CQ2439">
            <v>0</v>
          </cell>
          <cell r="CR2439">
            <v>0</v>
          </cell>
          <cell r="CS2439">
            <v>0</v>
          </cell>
          <cell r="CT2439">
            <v>0</v>
          </cell>
          <cell r="CU2439">
            <v>0</v>
          </cell>
          <cell r="CV2439">
            <v>0</v>
          </cell>
          <cell r="CW2439">
            <v>0</v>
          </cell>
          <cell r="CX2439" t="str">
            <v>http://ipmatika.ru/upload/iblock/2bb/kztkmg6vrfrbqtx9qzem1w29naf60cvm/AHF101K1_3.jpg</v>
          </cell>
          <cell r="CY2439" t="str">
            <v>https://ipmatika.kz/products/vyzyvnye-paneli/jr-jr313-sc-sip/</v>
          </cell>
          <cell r="CZ2439" t="str">
            <v>Под заказ</v>
          </cell>
        </row>
        <row r="2440">
          <cell r="CJ2440" t="str">
            <v>JR313-SC</v>
          </cell>
          <cell r="CK2440">
            <v>224460</v>
          </cell>
          <cell r="CL2440">
            <v>156940</v>
          </cell>
          <cell r="CM2440">
            <v>-30.081083489263122</v>
          </cell>
          <cell r="CN2440">
            <v>0</v>
          </cell>
          <cell r="CO2440">
            <v>0</v>
          </cell>
          <cell r="CP2440">
            <v>0</v>
          </cell>
          <cell r="CQ2440">
            <v>0</v>
          </cell>
          <cell r="CR2440">
            <v>0</v>
          </cell>
          <cell r="CS2440">
            <v>0</v>
          </cell>
          <cell r="CT2440">
            <v>0</v>
          </cell>
          <cell r="CU2440">
            <v>0</v>
          </cell>
          <cell r="CV2440">
            <v>0</v>
          </cell>
          <cell r="CW2440">
            <v>0</v>
          </cell>
          <cell r="CX2440" t="str">
            <v>http://ipmatika.ru/upload/iblock/4b1/5aljlweh8nbzh71vyfcqjz3wx616fxar/bgffhjg.jpeg</v>
          </cell>
          <cell r="CY2440" t="str">
            <v>https://ipmatika.kz/products/analogovye-vyzyvnye-paneli/jr-jr313-sc/</v>
          </cell>
          <cell r="CZ2440" t="str">
            <v>Под заказ</v>
          </cell>
        </row>
        <row r="2441">
          <cell r="CJ2441" t="str">
            <v>JR314-SC-4G</v>
          </cell>
          <cell r="CK2441">
            <v>432180</v>
          </cell>
          <cell r="CL2441">
            <v>302350</v>
          </cell>
          <cell r="CM2441">
            <v>-30.040723772502204</v>
          </cell>
          <cell r="CN2441">
            <v>0</v>
          </cell>
          <cell r="CO2441">
            <v>0</v>
          </cell>
          <cell r="CP2441">
            <v>0</v>
          </cell>
          <cell r="CQ2441">
            <v>0</v>
          </cell>
          <cell r="CR2441">
            <v>0</v>
          </cell>
          <cell r="CS2441">
            <v>0</v>
          </cell>
          <cell r="CT2441">
            <v>0</v>
          </cell>
          <cell r="CU2441">
            <v>0</v>
          </cell>
          <cell r="CV2441">
            <v>0</v>
          </cell>
          <cell r="CW2441">
            <v>0</v>
          </cell>
          <cell r="CX2441" t="str">
            <v/>
          </cell>
          <cell r="CY2441" t="str">
            <v>https://ipmatika.kz/products/analogovye-vyzyvnye-paneli/jr-jr313-sc/</v>
          </cell>
          <cell r="CZ2441" t="str">
            <v>Под заказ</v>
          </cell>
        </row>
        <row r="2442">
          <cell r="CJ2442" t="str">
            <v>JR314-SC-SIP</v>
          </cell>
          <cell r="CK2442">
            <v>356590</v>
          </cell>
          <cell r="CL2442">
            <v>249850</v>
          </cell>
          <cell r="CM2442">
            <v>-29.933537115454726</v>
          </cell>
          <cell r="CN2442">
            <v>0</v>
          </cell>
          <cell r="CO2442">
            <v>0</v>
          </cell>
          <cell r="CP2442">
            <v>0</v>
          </cell>
          <cell r="CQ2442">
            <v>0</v>
          </cell>
          <cell r="CR2442">
            <v>0</v>
          </cell>
          <cell r="CS2442">
            <v>0</v>
          </cell>
          <cell r="CT2442">
            <v>0</v>
          </cell>
          <cell r="CU2442">
            <v>0</v>
          </cell>
          <cell r="CV2442">
            <v>0</v>
          </cell>
          <cell r="CW2442">
            <v>0</v>
          </cell>
          <cell r="CX2442" t="str">
            <v>http://ipmatika.ru/upload/iblock/7c8/8tv271598zk4wdxh5ypg0g6krmf5arcp/AHF102K1_3.jpg</v>
          </cell>
          <cell r="CY2442" t="str">
            <v>https://ipmatika.kz/products/vyzyvnye-paneli-dlya-liftov/jr-jr314-sc-sip/</v>
          </cell>
          <cell r="CZ2442" t="str">
            <v>Под заказ</v>
          </cell>
        </row>
        <row r="2443">
          <cell r="CJ2443" t="str">
            <v>JR314-SC</v>
          </cell>
          <cell r="CK2443">
            <v>243490</v>
          </cell>
          <cell r="CL2443">
            <v>170220</v>
          </cell>
          <cell r="CM2443">
            <v>-30.091584870015197</v>
          </cell>
          <cell r="CN2443">
            <v>0</v>
          </cell>
          <cell r="CO2443">
            <v>0</v>
          </cell>
          <cell r="CP2443">
            <v>0</v>
          </cell>
          <cell r="CQ2443">
            <v>0</v>
          </cell>
          <cell r="CR2443">
            <v>0</v>
          </cell>
          <cell r="CS2443">
            <v>0</v>
          </cell>
          <cell r="CT2443">
            <v>0</v>
          </cell>
          <cell r="CU2443">
            <v>0</v>
          </cell>
          <cell r="CV2443">
            <v>0</v>
          </cell>
          <cell r="CW2443">
            <v>0</v>
          </cell>
          <cell r="CX2443" t="str">
            <v>http://ipmatika.ru/upload/iblock/850/xycqgx2m5bru2fkz4167qc4ftb0vxj7q/JR314-SC2.jpg</v>
          </cell>
          <cell r="CY2443" t="str">
            <v>https://ipmatika.kz/products/analogovye-vyzyvnye-paneli/jr-jr313-sc/</v>
          </cell>
          <cell r="CZ2443" t="str">
            <v>Под заказ</v>
          </cell>
        </row>
        <row r="2444">
          <cell r="CJ2444" t="str">
            <v>JR315-SC-4G</v>
          </cell>
          <cell r="CK2444">
            <v>1500200</v>
          </cell>
          <cell r="CL2444">
            <v>1050140</v>
          </cell>
          <cell r="CM2444">
            <v>-30</v>
          </cell>
          <cell r="CN2444">
            <v>0</v>
          </cell>
          <cell r="CO2444">
            <v>0</v>
          </cell>
          <cell r="CP2444">
            <v>0</v>
          </cell>
          <cell r="CQ2444">
            <v>0</v>
          </cell>
          <cell r="CR2444">
            <v>0</v>
          </cell>
          <cell r="CS2444">
            <v>0</v>
          </cell>
          <cell r="CT2444">
            <v>0</v>
          </cell>
          <cell r="CU2444">
            <v>0</v>
          </cell>
          <cell r="CV2444">
            <v>0</v>
          </cell>
          <cell r="CW2444">
            <v>0</v>
          </cell>
          <cell r="CX2444" t="str">
            <v/>
          </cell>
          <cell r="CY2444" t="str">
            <v>https://ipmatika.kz/products/vyzyvnye-paneli/jr-jr301-sc-iw-sip/</v>
          </cell>
          <cell r="CZ2444" t="str">
            <v>Под заказ</v>
          </cell>
        </row>
        <row r="2445">
          <cell r="CJ2445" t="str">
            <v>JR315-SC-SIP</v>
          </cell>
          <cell r="CK2445">
            <v>1387110</v>
          </cell>
          <cell r="CL2445">
            <v>971100</v>
          </cell>
          <cell r="CM2445">
            <v>-29.991132642688754</v>
          </cell>
          <cell r="CN2445">
            <v>0</v>
          </cell>
          <cell r="CO2445">
            <v>0</v>
          </cell>
          <cell r="CP2445">
            <v>0</v>
          </cell>
          <cell r="CQ2445">
            <v>0</v>
          </cell>
          <cell r="CR2445">
            <v>0</v>
          </cell>
          <cell r="CS2445">
            <v>0</v>
          </cell>
          <cell r="CT2445">
            <v>0</v>
          </cell>
          <cell r="CU2445">
            <v>0</v>
          </cell>
          <cell r="CV2445">
            <v>0</v>
          </cell>
          <cell r="CW2445">
            <v>0</v>
          </cell>
          <cell r="CX2445" t="str">
            <v>http://ipmatika.ru/upload/iblock/e24/cz0s4axsq7fr6130bm0morx973j3xda6/JR315-SC-SIP.jpg</v>
          </cell>
          <cell r="CY2445" t="str">
            <v>https://ipmatika.kz/products/vyzyvnye-paneli/JR315-SC-SIP/</v>
          </cell>
          <cell r="CZ2445" t="str">
            <v>Под заказ</v>
          </cell>
        </row>
        <row r="2446">
          <cell r="CJ2446" t="str">
            <v>JR316-4B-4G</v>
          </cell>
          <cell r="CK2446">
            <v>953200</v>
          </cell>
          <cell r="CL2446">
            <v>667010</v>
          </cell>
          <cell r="CM2446">
            <v>-30.024129248845995</v>
          </cell>
          <cell r="CN2446">
            <v>0</v>
          </cell>
          <cell r="CO2446">
            <v>0</v>
          </cell>
          <cell r="CP2446">
            <v>0</v>
          </cell>
          <cell r="CQ2446">
            <v>0</v>
          </cell>
          <cell r="CR2446">
            <v>0</v>
          </cell>
          <cell r="CS2446">
            <v>0</v>
          </cell>
          <cell r="CT2446">
            <v>0</v>
          </cell>
          <cell r="CU2446">
            <v>0</v>
          </cell>
          <cell r="CV2446">
            <v>0</v>
          </cell>
          <cell r="CW2446">
            <v>0</v>
          </cell>
          <cell r="CX2446" t="str">
            <v/>
          </cell>
          <cell r="CY2446" t="str">
            <v>https://ipmatika.kz/products/vyzyvnye-paneli/jr-jr313-sc-ow-sip/</v>
          </cell>
          <cell r="CZ2446" t="str">
            <v>Под заказ</v>
          </cell>
        </row>
        <row r="2447">
          <cell r="CJ2447" t="str">
            <v>JR316-4B-SIP</v>
          </cell>
          <cell r="CK2447">
            <v>839540</v>
          </cell>
          <cell r="CL2447">
            <v>587970</v>
          </cell>
          <cell r="CM2447">
            <v>-29.965219048526578</v>
          </cell>
          <cell r="CN2447">
            <v>0</v>
          </cell>
          <cell r="CO2447">
            <v>0</v>
          </cell>
          <cell r="CP2447">
            <v>0</v>
          </cell>
          <cell r="CQ2447">
            <v>0</v>
          </cell>
          <cell r="CR2447">
            <v>0</v>
          </cell>
          <cell r="CS2447">
            <v>0</v>
          </cell>
          <cell r="CT2447">
            <v>0</v>
          </cell>
          <cell r="CU2447">
            <v>0</v>
          </cell>
          <cell r="CV2447">
            <v>0</v>
          </cell>
          <cell r="CW2447">
            <v>0</v>
          </cell>
          <cell r="CX2447" t="str">
            <v/>
          </cell>
          <cell r="CY2447" t="str">
            <v>https://ipmatika.kz/products/vyzyvnye-paneli/jr-jr313-sc-ow-sip/</v>
          </cell>
          <cell r="CZ2447" t="str">
            <v>Под заказ</v>
          </cell>
        </row>
        <row r="2448">
          <cell r="CJ2448" t="str">
            <v>JR316-4B</v>
          </cell>
          <cell r="CK2448">
            <v>745480</v>
          </cell>
          <cell r="CL2448">
            <v>521610</v>
          </cell>
          <cell r="CM2448">
            <v>-30.030316037988953</v>
          </cell>
          <cell r="CN2448">
            <v>0</v>
          </cell>
          <cell r="CO2448">
            <v>0</v>
          </cell>
          <cell r="CP2448">
            <v>0</v>
          </cell>
          <cell r="CQ2448">
            <v>0</v>
          </cell>
          <cell r="CR2448">
            <v>0</v>
          </cell>
          <cell r="CS2448">
            <v>0</v>
          </cell>
          <cell r="CT2448">
            <v>0</v>
          </cell>
          <cell r="CU2448">
            <v>0</v>
          </cell>
          <cell r="CV2448">
            <v>0</v>
          </cell>
          <cell r="CW2448">
            <v>0</v>
          </cell>
          <cell r="CX2448" t="str">
            <v/>
          </cell>
          <cell r="CY2448" t="str">
            <v>https://ipmatika.kz/products/analogovye-vyzyvnye-paneli/jr-jr313-sc/</v>
          </cell>
          <cell r="CZ2448" t="str">
            <v>Под заказ</v>
          </cell>
        </row>
        <row r="2449">
          <cell r="CJ2449" t="str">
            <v>JR330-SC-4G</v>
          </cell>
          <cell r="CK2449">
            <v>839540</v>
          </cell>
          <cell r="CL2449">
            <v>587970</v>
          </cell>
          <cell r="CM2449">
            <v>-29.965219048526578</v>
          </cell>
          <cell r="CN2449">
            <v>0</v>
          </cell>
          <cell r="CO2449">
            <v>0</v>
          </cell>
          <cell r="CP2449">
            <v>0</v>
          </cell>
          <cell r="CQ2449">
            <v>0</v>
          </cell>
          <cell r="CR2449">
            <v>0</v>
          </cell>
          <cell r="CS2449">
            <v>0</v>
          </cell>
          <cell r="CT2449">
            <v>0</v>
          </cell>
          <cell r="CU2449">
            <v>0</v>
          </cell>
          <cell r="CV2449">
            <v>0</v>
          </cell>
          <cell r="CW2449">
            <v>0</v>
          </cell>
          <cell r="CX2449" t="str">
            <v/>
          </cell>
          <cell r="CY2449" t="str">
            <v>https://ipmatika.kz/products/vyzyvnye-paneli/jr-jr313-sc-ow-sip/</v>
          </cell>
          <cell r="CZ2449" t="str">
            <v>Под заказ</v>
          </cell>
        </row>
        <row r="2450">
          <cell r="CJ2450" t="str">
            <v>JR330-SC-SIP</v>
          </cell>
          <cell r="CK2450">
            <v>726450</v>
          </cell>
          <cell r="CL2450">
            <v>508340</v>
          </cell>
          <cell r="CM2450">
            <v>-30.02408975153142</v>
          </cell>
          <cell r="CN2450">
            <v>0</v>
          </cell>
          <cell r="CO2450">
            <v>0</v>
          </cell>
          <cell r="CP2450">
            <v>0</v>
          </cell>
          <cell r="CQ2450">
            <v>0</v>
          </cell>
          <cell r="CR2450">
            <v>0</v>
          </cell>
          <cell r="CS2450">
            <v>0</v>
          </cell>
          <cell r="CT2450">
            <v>0</v>
          </cell>
          <cell r="CU2450">
            <v>0</v>
          </cell>
          <cell r="CV2450">
            <v>0</v>
          </cell>
          <cell r="CW2450">
            <v>0</v>
          </cell>
          <cell r="CX2450" t="str">
            <v>http://ipmatika.ru/upload/iblock/e56/wemwo386p3lly1mtvahegri8v7jmbyyt/AHF201K1_2.jpg</v>
          </cell>
          <cell r="CY2450" t="str">
            <v>https://ipmatika.kz/products/kolonny-vyzova/JR330-SC-SIP/</v>
          </cell>
          <cell r="CZ2450" t="str">
            <v>Под заказ</v>
          </cell>
        </row>
        <row r="2451">
          <cell r="CJ2451" t="str">
            <v>JR330-SC</v>
          </cell>
          <cell r="CK2451">
            <v>632390</v>
          </cell>
          <cell r="CL2451">
            <v>442560</v>
          </cell>
          <cell r="CM2451">
            <v>-30.017868720251741</v>
          </cell>
          <cell r="CN2451">
            <v>0</v>
          </cell>
          <cell r="CO2451">
            <v>0</v>
          </cell>
          <cell r="CP2451">
            <v>0</v>
          </cell>
          <cell r="CQ2451">
            <v>0</v>
          </cell>
          <cell r="CR2451">
            <v>0</v>
          </cell>
          <cell r="CS2451">
            <v>0</v>
          </cell>
          <cell r="CT2451">
            <v>0</v>
          </cell>
          <cell r="CU2451">
            <v>0</v>
          </cell>
          <cell r="CV2451">
            <v>0</v>
          </cell>
          <cell r="CW2451">
            <v>0</v>
          </cell>
          <cell r="CX2451" t="str">
            <v/>
          </cell>
          <cell r="CY2451" t="str">
            <v>https://ipmatika.kz/products/vyzyvnye-paneli/jr-jr313-sc-ow-sip/</v>
          </cell>
          <cell r="CZ2451" t="str">
            <v>Под заказ</v>
          </cell>
        </row>
        <row r="2452">
          <cell r="CJ2452" t="str">
            <v>JR505-SC-4G</v>
          </cell>
          <cell r="CK2452">
            <v>451210</v>
          </cell>
          <cell r="CL2452">
            <v>315620</v>
          </cell>
          <cell r="CM2452">
            <v>-30.050309168679775</v>
          </cell>
          <cell r="CN2452">
            <v>0</v>
          </cell>
          <cell r="CO2452">
            <v>0</v>
          </cell>
          <cell r="CP2452">
            <v>0</v>
          </cell>
          <cell r="CQ2452">
            <v>0</v>
          </cell>
          <cell r="CR2452">
            <v>0</v>
          </cell>
          <cell r="CS2452">
            <v>0</v>
          </cell>
          <cell r="CT2452">
            <v>0</v>
          </cell>
          <cell r="CU2452">
            <v>0</v>
          </cell>
          <cell r="CV2452">
            <v>0</v>
          </cell>
          <cell r="CW2452">
            <v>0</v>
          </cell>
          <cell r="CX2452" t="str">
            <v/>
          </cell>
          <cell r="CY2452" t="str">
            <v>https://ipmatika.kz/products/analogovye-vyzyvnye-paneli/jr-jr505-sc/</v>
          </cell>
          <cell r="CZ2452" t="str">
            <v>Под заказ</v>
          </cell>
        </row>
        <row r="2453">
          <cell r="CJ2453" t="str">
            <v>JR505-SC-SIP</v>
          </cell>
          <cell r="CK2453">
            <v>356590</v>
          </cell>
          <cell r="CL2453">
            <v>249850</v>
          </cell>
          <cell r="CM2453">
            <v>-29.933537115454726</v>
          </cell>
          <cell r="CN2453">
            <v>0</v>
          </cell>
          <cell r="CO2453">
            <v>0</v>
          </cell>
          <cell r="CP2453">
            <v>0</v>
          </cell>
          <cell r="CQ2453">
            <v>0</v>
          </cell>
          <cell r="CR2453">
            <v>0</v>
          </cell>
          <cell r="CS2453">
            <v>0</v>
          </cell>
          <cell r="CT2453">
            <v>0</v>
          </cell>
          <cell r="CU2453">
            <v>0</v>
          </cell>
          <cell r="CV2453">
            <v>0</v>
          </cell>
          <cell r="CW2453">
            <v>0</v>
          </cell>
          <cell r="CX2453" t="str">
            <v>http://ipmatika.ru/upload/iblock/a6c/36g481iabh2yk2eanx5dkk59w1gcu1ex/LHF100K1_13_batcheditor_fotor.jpg</v>
          </cell>
          <cell r="CY2453" t="str">
            <v>https://ipmatika.kz/products/vyzyvnye-paneli-dlya-liftov/J%26R-JR505-SC-SIP/</v>
          </cell>
          <cell r="CZ2453" t="str">
            <v>Под заказ</v>
          </cell>
        </row>
        <row r="2454">
          <cell r="CJ2454" t="str">
            <v>JR505-SC</v>
          </cell>
          <cell r="CK2454">
            <v>262540</v>
          </cell>
          <cell r="CL2454">
            <v>184070</v>
          </cell>
          <cell r="CM2454">
            <v>-29.888778852746242</v>
          </cell>
          <cell r="CN2454">
            <v>0</v>
          </cell>
          <cell r="CO2454">
            <v>0</v>
          </cell>
          <cell r="CP2454">
            <v>0</v>
          </cell>
          <cell r="CQ2454">
            <v>0</v>
          </cell>
          <cell r="CR2454">
            <v>0</v>
          </cell>
          <cell r="CS2454">
            <v>0</v>
          </cell>
          <cell r="CT2454">
            <v>0</v>
          </cell>
          <cell r="CU2454">
            <v>0</v>
          </cell>
          <cell r="CV2454">
            <v>0</v>
          </cell>
          <cell r="CW2454">
            <v>0</v>
          </cell>
          <cell r="CX2454" t="str">
            <v>http://ipmatika.ru/upload/iblock/774/8f9ign0w5qy9ya7hyk363d0vmzuo4fzk/LHF100K1_13_batcheditor_fotor.jpg</v>
          </cell>
          <cell r="CY2454" t="str">
            <v>https://ipmatika.kz/products/analogovye-vyzyvnye-paneli/jr-jr505-sc/</v>
          </cell>
          <cell r="CZ2454" t="str">
            <v>Под заказ</v>
          </cell>
        </row>
        <row r="2455">
          <cell r="CJ2455" t="str">
            <v>ж). Колонны срочного вызова</v>
          </cell>
          <cell r="CK2455">
            <v>0</v>
          </cell>
          <cell r="CL2455">
            <v>0</v>
          </cell>
          <cell r="CM2455" t="str">
            <v/>
          </cell>
          <cell r="CN2455">
            <v>0</v>
          </cell>
          <cell r="CO2455">
            <v>0</v>
          </cell>
          <cell r="CP2455">
            <v>0</v>
          </cell>
          <cell r="CQ2455">
            <v>0</v>
          </cell>
          <cell r="CR2455">
            <v>0</v>
          </cell>
          <cell r="CS2455">
            <v>0</v>
          </cell>
          <cell r="CT2455">
            <v>0</v>
          </cell>
          <cell r="CU2455">
            <v>0</v>
          </cell>
          <cell r="CV2455">
            <v>0</v>
          </cell>
          <cell r="CW2455">
            <v>0</v>
          </cell>
          <cell r="CX2455" t="str">
            <v/>
          </cell>
          <cell r="CY2455" t="str">
            <v/>
          </cell>
          <cell r="CZ2455" t="str">
            <v/>
          </cell>
        </row>
        <row r="2456">
          <cell r="CJ2456" t="str">
            <v>JR306-SC-SP-4G</v>
          </cell>
          <cell r="CK2456">
            <v>1726970</v>
          </cell>
          <cell r="CL2456">
            <v>1208820</v>
          </cell>
          <cell r="CM2456">
            <v>-30.00341638824068</v>
          </cell>
          <cell r="CN2456">
            <v>0</v>
          </cell>
          <cell r="CO2456">
            <v>0</v>
          </cell>
          <cell r="CP2456">
            <v>0</v>
          </cell>
          <cell r="CQ2456">
            <v>0</v>
          </cell>
          <cell r="CR2456">
            <v>0</v>
          </cell>
          <cell r="CS2456">
            <v>0</v>
          </cell>
          <cell r="CT2456">
            <v>0</v>
          </cell>
          <cell r="CU2456">
            <v>0</v>
          </cell>
          <cell r="CV2456">
            <v>0</v>
          </cell>
          <cell r="CW2456">
            <v>0</v>
          </cell>
          <cell r="CX2456" t="str">
            <v/>
          </cell>
          <cell r="CY2456" t="str">
            <v>https://ipmatika.kz/products/kolonny-vyzova/J%26R-JR321-SC-SIP/</v>
          </cell>
          <cell r="CZ2456" t="str">
            <v>Под заказ</v>
          </cell>
        </row>
        <row r="2457">
          <cell r="CJ2457" t="str">
            <v>JR306-SC-SP-SIP</v>
          </cell>
          <cell r="CK2457">
            <v>1670420</v>
          </cell>
          <cell r="CL2457">
            <v>1169580</v>
          </cell>
          <cell r="CM2457">
            <v>-29.982878557488533</v>
          </cell>
          <cell r="CN2457">
            <v>0</v>
          </cell>
          <cell r="CO2457">
            <v>0</v>
          </cell>
          <cell r="CP2457">
            <v>0</v>
          </cell>
          <cell r="CQ2457">
            <v>0</v>
          </cell>
          <cell r="CR2457">
            <v>0</v>
          </cell>
          <cell r="CS2457">
            <v>0</v>
          </cell>
          <cell r="CT2457">
            <v>0</v>
          </cell>
          <cell r="CU2457">
            <v>0</v>
          </cell>
          <cell r="CV2457">
            <v>0</v>
          </cell>
          <cell r="CW2457">
            <v>0</v>
          </cell>
          <cell r="CX2457" t="str">
            <v>http://ipmatika.ru/upload/iblock/d2b/orzad9mbnk0qdiuu991x80355et6imk6/fjgjhoiyj.jpg</v>
          </cell>
          <cell r="CY2457" t="str">
            <v>https://ipmatika.kz/products/kolonny-vyzova/JR306-SC-SP-SIP/</v>
          </cell>
          <cell r="CZ2457" t="str">
            <v>Под заказ</v>
          </cell>
        </row>
        <row r="2458">
          <cell r="CJ2458" t="str">
            <v>JR306-SC-SP</v>
          </cell>
          <cell r="CK2458">
            <v>1575790</v>
          </cell>
          <cell r="CL2458">
            <v>1103220</v>
          </cell>
          <cell r="CM2458">
            <v>-29.989402141148247</v>
          </cell>
          <cell r="CN2458">
            <v>0</v>
          </cell>
          <cell r="CO2458">
            <v>0</v>
          </cell>
          <cell r="CP2458">
            <v>0</v>
          </cell>
          <cell r="CQ2458">
            <v>0</v>
          </cell>
          <cell r="CR2458">
            <v>0</v>
          </cell>
          <cell r="CS2458">
            <v>0</v>
          </cell>
          <cell r="CT2458">
            <v>0</v>
          </cell>
          <cell r="CU2458">
            <v>0</v>
          </cell>
          <cell r="CV2458">
            <v>0</v>
          </cell>
          <cell r="CW2458">
            <v>0</v>
          </cell>
          <cell r="CX2458" t="str">
            <v/>
          </cell>
          <cell r="CY2458" t="str">
            <v>https://ipmatika.kz/products/kolonny-vyzova/J%26R-JR321-SC-SIP/</v>
          </cell>
          <cell r="CZ2458" t="str">
            <v>Под заказ</v>
          </cell>
        </row>
        <row r="2459">
          <cell r="CJ2459" t="str">
            <v>JR315-SC-P-4G</v>
          </cell>
          <cell r="CK2459">
            <v>1877560</v>
          </cell>
          <cell r="CL2459">
            <v>1314410</v>
          </cell>
          <cell r="CM2459">
            <v>-29.993715247448819</v>
          </cell>
          <cell r="CN2459">
            <v>0</v>
          </cell>
          <cell r="CO2459">
            <v>0</v>
          </cell>
          <cell r="CP2459">
            <v>0</v>
          </cell>
          <cell r="CQ2459">
            <v>0</v>
          </cell>
          <cell r="CR2459">
            <v>0</v>
          </cell>
          <cell r="CS2459">
            <v>0</v>
          </cell>
          <cell r="CT2459">
            <v>0</v>
          </cell>
          <cell r="CU2459">
            <v>0</v>
          </cell>
          <cell r="CV2459">
            <v>0</v>
          </cell>
          <cell r="CW2459">
            <v>0</v>
          </cell>
          <cell r="CX2459" t="str">
            <v/>
          </cell>
          <cell r="CY2459" t="str">
            <v>https://ipmatika.kz/products/kolonny-vyzova/J%26R-JR321-SC-SIP/</v>
          </cell>
          <cell r="CZ2459" t="str">
            <v>Под заказ</v>
          </cell>
        </row>
        <row r="2460">
          <cell r="CJ2460" t="str">
            <v>JR315-SC-P-SIP</v>
          </cell>
          <cell r="CK2460">
            <v>1764470</v>
          </cell>
          <cell r="CL2460">
            <v>1235360</v>
          </cell>
          <cell r="CM2460">
            <v>-29.986908250069419</v>
          </cell>
          <cell r="CN2460">
            <v>0</v>
          </cell>
          <cell r="CO2460">
            <v>0</v>
          </cell>
          <cell r="CP2460">
            <v>0</v>
          </cell>
          <cell r="CQ2460">
            <v>0</v>
          </cell>
          <cell r="CR2460">
            <v>0</v>
          </cell>
          <cell r="CS2460">
            <v>0</v>
          </cell>
          <cell r="CT2460">
            <v>0</v>
          </cell>
          <cell r="CU2460">
            <v>0</v>
          </cell>
          <cell r="CV2460">
            <v>0</v>
          </cell>
          <cell r="CW2460">
            <v>0</v>
          </cell>
          <cell r="CX2460" t="str">
            <v>http://ipmatika.ru/upload/iblock/ff6/71igy3alf61n3ivqi3grsixco3qd7u1r/WHF302K2_1.jpg</v>
          </cell>
          <cell r="CY2460" t="str">
            <v>https://ipmatika.kz/products/kolonny-vyzova/JR315-SC-P-SIP/</v>
          </cell>
          <cell r="CZ2460" t="str">
            <v>Под заказ</v>
          </cell>
        </row>
        <row r="2461">
          <cell r="CJ2461" t="str">
            <v>JR315-SC-P</v>
          </cell>
          <cell r="CK2461">
            <v>1670420</v>
          </cell>
          <cell r="CL2461">
            <v>1169580</v>
          </cell>
          <cell r="CM2461">
            <v>-29.982878557488533</v>
          </cell>
          <cell r="CN2461">
            <v>0</v>
          </cell>
          <cell r="CO2461">
            <v>0</v>
          </cell>
          <cell r="CP2461">
            <v>0</v>
          </cell>
          <cell r="CQ2461">
            <v>0</v>
          </cell>
          <cell r="CR2461">
            <v>0</v>
          </cell>
          <cell r="CS2461">
            <v>0</v>
          </cell>
          <cell r="CT2461">
            <v>0</v>
          </cell>
          <cell r="CU2461">
            <v>0</v>
          </cell>
          <cell r="CV2461">
            <v>0</v>
          </cell>
          <cell r="CW2461">
            <v>0</v>
          </cell>
          <cell r="CX2461" t="str">
            <v/>
          </cell>
          <cell r="CY2461" t="str">
            <v>https://ipmatika.kz/products/kolonny-vyzova/J%26R-JR321-SC-SIP/</v>
          </cell>
          <cell r="CZ2461" t="str">
            <v>Под заказ</v>
          </cell>
        </row>
        <row r="2462">
          <cell r="CJ2462" t="str">
            <v>JR320-SC-4G</v>
          </cell>
          <cell r="CK2462">
            <v>1103810</v>
          </cell>
          <cell r="CL2462">
            <v>772610</v>
          </cell>
          <cell r="CM2462">
            <v>-30.005163932198471</v>
          </cell>
          <cell r="CN2462">
            <v>0</v>
          </cell>
          <cell r="CO2462">
            <v>0</v>
          </cell>
          <cell r="CP2462">
            <v>0</v>
          </cell>
          <cell r="CQ2462">
            <v>0</v>
          </cell>
          <cell r="CR2462">
            <v>0</v>
          </cell>
          <cell r="CS2462">
            <v>0</v>
          </cell>
          <cell r="CT2462">
            <v>0</v>
          </cell>
          <cell r="CU2462">
            <v>0</v>
          </cell>
          <cell r="CV2462">
            <v>0</v>
          </cell>
          <cell r="CW2462">
            <v>0</v>
          </cell>
          <cell r="CX2462" t="str">
            <v/>
          </cell>
          <cell r="CY2462" t="str">
            <v>https://ipmatika.kz/products/analogovye-vyzyvnye-paneli/J%26R-JR320-SC/</v>
          </cell>
          <cell r="CZ2462" t="str">
            <v>Под заказ</v>
          </cell>
        </row>
        <row r="2463">
          <cell r="CJ2463" t="str">
            <v>JR320-SC-SIP</v>
          </cell>
          <cell r="CK2463">
            <v>990710</v>
          </cell>
          <cell r="CL2463">
            <v>693550</v>
          </cell>
          <cell r="CM2463">
            <v>-29.994650301299075</v>
          </cell>
          <cell r="CN2463">
            <v>0</v>
          </cell>
          <cell r="CO2463">
            <v>0</v>
          </cell>
          <cell r="CP2463">
            <v>0</v>
          </cell>
          <cell r="CQ2463">
            <v>0</v>
          </cell>
          <cell r="CR2463">
            <v>0</v>
          </cell>
          <cell r="CS2463">
            <v>0</v>
          </cell>
          <cell r="CT2463">
            <v>0</v>
          </cell>
          <cell r="CU2463">
            <v>0</v>
          </cell>
          <cell r="CV2463">
            <v>0</v>
          </cell>
          <cell r="CW2463">
            <v>0</v>
          </cell>
          <cell r="CX2463" t="str">
            <v>http://ipmatika.ru/upload/iblock/fc2/yquk6fsrm7i7pbi80y2jha2hoif56j2h/JR320-SC-SIP.jpg</v>
          </cell>
          <cell r="CY2463" t="str">
            <v>https://ipmatika.kz/products/kolonny-vyzova/J%26R-JR320-SC-SIP/</v>
          </cell>
          <cell r="CZ2463" t="str">
            <v>Под заказ</v>
          </cell>
        </row>
        <row r="2464">
          <cell r="CJ2464" t="str">
            <v>JR320-SC</v>
          </cell>
          <cell r="CK2464">
            <v>896660</v>
          </cell>
          <cell r="CL2464">
            <v>627780</v>
          </cell>
          <cell r="CM2464">
            <v>-29.986840050855392</v>
          </cell>
          <cell r="CN2464">
            <v>0</v>
          </cell>
          <cell r="CO2464">
            <v>0</v>
          </cell>
          <cell r="CP2464">
            <v>0</v>
          </cell>
          <cell r="CQ2464">
            <v>0</v>
          </cell>
          <cell r="CR2464">
            <v>0</v>
          </cell>
          <cell r="CS2464">
            <v>0</v>
          </cell>
          <cell r="CT2464">
            <v>0</v>
          </cell>
          <cell r="CU2464">
            <v>0</v>
          </cell>
          <cell r="CV2464">
            <v>0</v>
          </cell>
          <cell r="CW2464">
            <v>0</v>
          </cell>
          <cell r="CX2464" t="str">
            <v>http://ipmatika.ru/upload/iblock/1b1/bxnoce1q3omvaz9hz9ifihjbu0vfillv/JR320-SC-SIP.jpg</v>
          </cell>
          <cell r="CY2464" t="str">
            <v>https://ipmatika.kz/products/analogovye-vyzyvnye-paneli/J%26R-JR320-SC/</v>
          </cell>
          <cell r="CZ2464" t="str">
            <v>Под заказ</v>
          </cell>
        </row>
        <row r="2465">
          <cell r="CJ2465" t="str">
            <v>JR321-SC-4G</v>
          </cell>
          <cell r="CK2465">
            <v>3114070</v>
          </cell>
          <cell r="CL2465">
            <v>2179910</v>
          </cell>
          <cell r="CM2465">
            <v>-29.998041148721768</v>
          </cell>
          <cell r="CN2465">
            <v>0</v>
          </cell>
          <cell r="CO2465">
            <v>0</v>
          </cell>
          <cell r="CP2465">
            <v>0</v>
          </cell>
          <cell r="CQ2465">
            <v>0</v>
          </cell>
          <cell r="CR2465">
            <v>0</v>
          </cell>
          <cell r="CS2465">
            <v>0</v>
          </cell>
          <cell r="CT2465">
            <v>0</v>
          </cell>
          <cell r="CU2465">
            <v>0</v>
          </cell>
          <cell r="CV2465">
            <v>0</v>
          </cell>
          <cell r="CW2465">
            <v>0</v>
          </cell>
          <cell r="CX2465" t="str">
            <v/>
          </cell>
          <cell r="CY2465" t="str">
            <v>https://ipmatika.kz/products/analogovye-vyzyvnye-paneli/J%26R-JR321-SC/</v>
          </cell>
          <cell r="CZ2465" t="str">
            <v>Под заказ</v>
          </cell>
        </row>
        <row r="2466">
          <cell r="CJ2466" t="str">
            <v>JR321-SC-SIP</v>
          </cell>
          <cell r="CK2466">
            <v>3000400</v>
          </cell>
          <cell r="CL2466">
            <v>2100280</v>
          </cell>
          <cell r="CM2466">
            <v>-30</v>
          </cell>
          <cell r="CN2466">
            <v>0</v>
          </cell>
          <cell r="CO2466">
            <v>0</v>
          </cell>
          <cell r="CP2466">
            <v>0</v>
          </cell>
          <cell r="CQ2466">
            <v>0</v>
          </cell>
          <cell r="CR2466">
            <v>0</v>
          </cell>
          <cell r="CS2466">
            <v>0</v>
          </cell>
          <cell r="CT2466">
            <v>0</v>
          </cell>
          <cell r="CU2466">
            <v>0</v>
          </cell>
          <cell r="CV2466">
            <v>0</v>
          </cell>
          <cell r="CW2466">
            <v>0</v>
          </cell>
          <cell r="CX2466" t="str">
            <v>http://ipmatika.ru/upload/iblock/0b8/d2rs4dm84fuhmx2bsdjtc7qitiopxqdg/JR321-SC-SIP.jpg</v>
          </cell>
          <cell r="CY2466" t="str">
            <v>https://ipmatika.kz/products/kolonny-vyzova/J%26R-JR321-SC-SIP/</v>
          </cell>
          <cell r="CZ2466" t="str">
            <v>Под заказ</v>
          </cell>
        </row>
        <row r="2467">
          <cell r="CJ2467" t="str">
            <v>JR321-SC-SP-4G</v>
          </cell>
          <cell r="CK2467">
            <v>3567010</v>
          </cell>
          <cell r="CL2467">
            <v>2496680</v>
          </cell>
          <cell r="CM2467">
            <v>-30.006363873384146</v>
          </cell>
          <cell r="CN2467">
            <v>0</v>
          </cell>
          <cell r="CO2467">
            <v>0</v>
          </cell>
          <cell r="CP2467">
            <v>0</v>
          </cell>
          <cell r="CQ2467">
            <v>0</v>
          </cell>
          <cell r="CR2467">
            <v>0</v>
          </cell>
          <cell r="CS2467">
            <v>0</v>
          </cell>
          <cell r="CT2467">
            <v>0</v>
          </cell>
          <cell r="CU2467">
            <v>0</v>
          </cell>
          <cell r="CV2467">
            <v>0</v>
          </cell>
          <cell r="CW2467">
            <v>0</v>
          </cell>
          <cell r="CX2467" t="str">
            <v/>
          </cell>
          <cell r="CY2467" t="str">
            <v>https://ipmatika.kz/products/kolonny-vyzova/J%26R-JR321-SC-SIP/</v>
          </cell>
          <cell r="CZ2467" t="str">
            <v>Под заказ</v>
          </cell>
        </row>
        <row r="2468">
          <cell r="CJ2468" t="str">
            <v>JR321-SC-SP-SIP</v>
          </cell>
          <cell r="CK2468">
            <v>3434890</v>
          </cell>
          <cell r="CL2468">
            <v>2404360</v>
          </cell>
          <cell r="CM2468">
            <v>-30.001834119869926</v>
          </cell>
          <cell r="CN2468">
            <v>0</v>
          </cell>
          <cell r="CO2468">
            <v>0</v>
          </cell>
          <cell r="CP2468">
            <v>0</v>
          </cell>
          <cell r="CQ2468">
            <v>0</v>
          </cell>
          <cell r="CR2468">
            <v>0</v>
          </cell>
          <cell r="CS2468">
            <v>0</v>
          </cell>
          <cell r="CT2468">
            <v>0</v>
          </cell>
          <cell r="CU2468">
            <v>0</v>
          </cell>
          <cell r="CV2468">
            <v>0</v>
          </cell>
          <cell r="CW2468">
            <v>0</v>
          </cell>
          <cell r="CX2468" t="str">
            <v>http://ipmatika.ru/upload/iblock/2cf/321.png</v>
          </cell>
          <cell r="CY2468" t="str">
            <v>https://ipmatika.kz/products/kolonny-vyzova/J%26R-JR321-SC-SP-SIP/</v>
          </cell>
          <cell r="CZ2468" t="str">
            <v>Под заказ</v>
          </cell>
        </row>
        <row r="2469">
          <cell r="CJ2469" t="str">
            <v>JR321-SC-SP</v>
          </cell>
          <cell r="CK2469">
            <v>3246200</v>
          </cell>
          <cell r="CL2469">
            <v>2272230</v>
          </cell>
          <cell r="CM2469">
            <v>-30.003388577413588</v>
          </cell>
          <cell r="CN2469">
            <v>0</v>
          </cell>
          <cell r="CO2469">
            <v>0</v>
          </cell>
          <cell r="CP2469">
            <v>0</v>
          </cell>
          <cell r="CQ2469">
            <v>0</v>
          </cell>
          <cell r="CR2469">
            <v>0</v>
          </cell>
          <cell r="CS2469">
            <v>0</v>
          </cell>
          <cell r="CT2469">
            <v>0</v>
          </cell>
          <cell r="CU2469">
            <v>0</v>
          </cell>
          <cell r="CV2469">
            <v>0</v>
          </cell>
          <cell r="CW2469">
            <v>0</v>
          </cell>
          <cell r="CX2469" t="str">
            <v/>
          </cell>
          <cell r="CY2469" t="str">
            <v>https://ipmatika.kz/products/kolonny-vyzova/J%26R-JR321-SC-SIP/</v>
          </cell>
          <cell r="CZ2469" t="str">
            <v>Под заказ</v>
          </cell>
        </row>
        <row r="2470">
          <cell r="CJ2470" t="str">
            <v>JR321-SC</v>
          </cell>
          <cell r="CK2470">
            <v>2811730</v>
          </cell>
          <cell r="CL2470">
            <v>1968150</v>
          </cell>
          <cell r="CM2470">
            <v>-30.002169482845076</v>
          </cell>
          <cell r="CN2470">
            <v>0</v>
          </cell>
          <cell r="CO2470">
            <v>0</v>
          </cell>
          <cell r="CP2470">
            <v>0</v>
          </cell>
          <cell r="CQ2470">
            <v>0</v>
          </cell>
          <cell r="CR2470">
            <v>0</v>
          </cell>
          <cell r="CS2470">
            <v>0</v>
          </cell>
          <cell r="CT2470">
            <v>0</v>
          </cell>
          <cell r="CU2470">
            <v>0</v>
          </cell>
          <cell r="CV2470">
            <v>0</v>
          </cell>
          <cell r="CW2470">
            <v>0</v>
          </cell>
          <cell r="CX2470" t="str">
            <v>http://ipmatika.ru/upload/iblock/43b/ubff59pcst2tnrwn4lva8stst9zc80su/JR321-SC-SIP.jpg</v>
          </cell>
          <cell r="CY2470" t="str">
            <v>https://ipmatika.kz/products/analogovye-vyzyvnye-paneli/J%26R-JR321-SC/</v>
          </cell>
          <cell r="CZ2470" t="str">
            <v>Под заказ</v>
          </cell>
        </row>
        <row r="2471">
          <cell r="CJ2471" t="str">
            <v>з). Телефоны срочного вызова</v>
          </cell>
          <cell r="CK2471">
            <v>0</v>
          </cell>
          <cell r="CL2471">
            <v>0</v>
          </cell>
          <cell r="CM2471" t="str">
            <v/>
          </cell>
          <cell r="CN2471">
            <v>0</v>
          </cell>
          <cell r="CO2471">
            <v>0</v>
          </cell>
          <cell r="CP2471">
            <v>0</v>
          </cell>
          <cell r="CQ2471">
            <v>0</v>
          </cell>
          <cell r="CR2471">
            <v>0</v>
          </cell>
          <cell r="CS2471">
            <v>0</v>
          </cell>
          <cell r="CT2471">
            <v>0</v>
          </cell>
          <cell r="CU2471">
            <v>0</v>
          </cell>
          <cell r="CV2471">
            <v>0</v>
          </cell>
          <cell r="CW2471">
            <v>0</v>
          </cell>
          <cell r="CX2471" t="str">
            <v/>
          </cell>
          <cell r="CY2471" t="str">
            <v/>
          </cell>
          <cell r="CZ2471" t="str">
            <v/>
          </cell>
        </row>
        <row r="2472">
          <cell r="CJ2472" t="str">
            <v>JR306-SC-4G</v>
          </cell>
          <cell r="CK2472">
            <v>601820</v>
          </cell>
          <cell r="CL2472">
            <v>421210</v>
          </cell>
          <cell r="CM2472">
            <v>-30.01063440895949</v>
          </cell>
          <cell r="CN2472">
            <v>0</v>
          </cell>
          <cell r="CO2472">
            <v>0</v>
          </cell>
          <cell r="CP2472">
            <v>0</v>
          </cell>
          <cell r="CQ2472">
            <v>0</v>
          </cell>
          <cell r="CR2472">
            <v>0</v>
          </cell>
          <cell r="CS2472">
            <v>0</v>
          </cell>
          <cell r="CT2472">
            <v>0</v>
          </cell>
          <cell r="CU2472">
            <v>0</v>
          </cell>
          <cell r="CV2472">
            <v>0</v>
          </cell>
          <cell r="CW2472">
            <v>0</v>
          </cell>
          <cell r="CX2472" t="str">
            <v/>
          </cell>
          <cell r="CY2472" t="str">
            <v>https://ipmatika.kz/products/analogovye-vyzyvnye-paneli/jr-jr306-sc/</v>
          </cell>
          <cell r="CZ2472" t="str">
            <v>Под заказ</v>
          </cell>
        </row>
        <row r="2473">
          <cell r="CJ2473" t="str">
            <v>JR306-SC-SIP</v>
          </cell>
          <cell r="CK2473">
            <v>488720</v>
          </cell>
          <cell r="CL2473">
            <v>342170</v>
          </cell>
          <cell r="CM2473">
            <v>-29.986495334752007</v>
          </cell>
          <cell r="CN2473">
            <v>0</v>
          </cell>
          <cell r="CO2473">
            <v>0</v>
          </cell>
          <cell r="CP2473">
            <v>0</v>
          </cell>
          <cell r="CQ2473">
            <v>0</v>
          </cell>
          <cell r="CR2473">
            <v>0</v>
          </cell>
          <cell r="CS2473">
            <v>0</v>
          </cell>
          <cell r="CT2473">
            <v>0</v>
          </cell>
          <cell r="CU2473">
            <v>0</v>
          </cell>
          <cell r="CV2473">
            <v>0</v>
          </cell>
          <cell r="CW2473">
            <v>0</v>
          </cell>
          <cell r="CX2473" t="str">
            <v>http://ipmatika.ru/upload/iblock/63d/9cgqirrzq8ma3vuqaczszflus8zvehov/yjyjtyjy.jpg</v>
          </cell>
          <cell r="CY2473" t="str">
            <v>https://ipmatika.kz/products/vyzyvnye-paneli/jr-jr306-sc-sip/</v>
          </cell>
          <cell r="CZ2473" t="str">
            <v>Под заказ</v>
          </cell>
        </row>
        <row r="2474">
          <cell r="CJ2474" t="str">
            <v>JR306-SC</v>
          </cell>
          <cell r="CK2474">
            <v>394670</v>
          </cell>
          <cell r="CL2474">
            <v>276390</v>
          </cell>
          <cell r="CM2474">
            <v>-29.969341475156455</v>
          </cell>
          <cell r="CN2474">
            <v>0</v>
          </cell>
          <cell r="CO2474">
            <v>0</v>
          </cell>
          <cell r="CP2474">
            <v>0</v>
          </cell>
          <cell r="CQ2474">
            <v>0</v>
          </cell>
          <cell r="CR2474">
            <v>0</v>
          </cell>
          <cell r="CS2474">
            <v>0</v>
          </cell>
          <cell r="CT2474">
            <v>0</v>
          </cell>
          <cell r="CU2474">
            <v>0</v>
          </cell>
          <cell r="CV2474">
            <v>0</v>
          </cell>
          <cell r="CW2474">
            <v>0</v>
          </cell>
          <cell r="CX2474" t="str">
            <v>http://ipmatika.ru/upload/iblock/e34/1.PNG</v>
          </cell>
          <cell r="CY2474" t="str">
            <v>https://ipmatika.kz/products/analogovye-vyzyvnye-paneli/jr-jr306-sc/</v>
          </cell>
          <cell r="CZ2474" t="str">
            <v>Под заказ</v>
          </cell>
        </row>
        <row r="2475">
          <cell r="CJ2475" t="str">
            <v>Звукоизоляционные кабины</v>
          </cell>
          <cell r="CK2475">
            <v>0</v>
          </cell>
          <cell r="CL2475">
            <v>0</v>
          </cell>
          <cell r="CM2475" t="str">
            <v/>
          </cell>
          <cell r="CN2475">
            <v>0</v>
          </cell>
          <cell r="CO2475">
            <v>0</v>
          </cell>
          <cell r="CP2475">
            <v>0</v>
          </cell>
          <cell r="CQ2475">
            <v>0</v>
          </cell>
          <cell r="CR2475">
            <v>0</v>
          </cell>
          <cell r="CS2475">
            <v>0</v>
          </cell>
          <cell r="CT2475">
            <v>0</v>
          </cell>
          <cell r="CU2475">
            <v>0</v>
          </cell>
          <cell r="CV2475">
            <v>0</v>
          </cell>
          <cell r="CW2475">
            <v>0</v>
          </cell>
          <cell r="CX2475" t="str">
            <v/>
          </cell>
          <cell r="CY2475" t="str">
            <v/>
          </cell>
          <cell r="CZ2475" t="str">
            <v/>
          </cell>
        </row>
        <row r="2476">
          <cell r="CJ2476" t="str">
            <v>JR-TH-01</v>
          </cell>
          <cell r="CK2476">
            <v>1200160</v>
          </cell>
          <cell r="CL2476">
            <v>840110</v>
          </cell>
          <cell r="CM2476">
            <v>-30.000166644447404</v>
          </cell>
          <cell r="CN2476">
            <v>0</v>
          </cell>
          <cell r="CO2476">
            <v>0</v>
          </cell>
          <cell r="CP2476">
            <v>0</v>
          </cell>
          <cell r="CQ2476">
            <v>0</v>
          </cell>
          <cell r="CR2476">
            <v>0</v>
          </cell>
          <cell r="CS2476">
            <v>0</v>
          </cell>
          <cell r="CT2476">
            <v>0</v>
          </cell>
          <cell r="CU2476">
            <v>0</v>
          </cell>
          <cell r="CV2476">
            <v>0</v>
          </cell>
          <cell r="CW2476">
            <v>0</v>
          </cell>
          <cell r="CX2476" t="str">
            <v/>
          </cell>
          <cell r="CY2476" t="str">
            <v>https://ipmatika.kz/products/zvukoizolyatsionnye-kabiny/JR-TH-01/</v>
          </cell>
          <cell r="CZ2476" t="str">
            <v>Под заказ</v>
          </cell>
        </row>
        <row r="2477">
          <cell r="CJ2477" t="str">
            <v>JR-TH-02</v>
          </cell>
          <cell r="CK2477">
            <v>877040</v>
          </cell>
          <cell r="CL2477">
            <v>613930</v>
          </cell>
          <cell r="CM2477">
            <v>-29.999771960229864</v>
          </cell>
          <cell r="CN2477">
            <v>0</v>
          </cell>
          <cell r="CO2477">
            <v>0</v>
          </cell>
          <cell r="CP2477">
            <v>0</v>
          </cell>
          <cell r="CQ2477">
            <v>0</v>
          </cell>
          <cell r="CR2477">
            <v>0</v>
          </cell>
          <cell r="CS2477">
            <v>0</v>
          </cell>
          <cell r="CT2477">
            <v>0</v>
          </cell>
          <cell r="CU2477">
            <v>0</v>
          </cell>
          <cell r="CV2477">
            <v>0</v>
          </cell>
          <cell r="CW2477">
            <v>0</v>
          </cell>
          <cell r="CX2477" t="str">
            <v/>
          </cell>
          <cell r="CY2477" t="str">
            <v>https://ipmatika.kz/products/zvukoizolyatsionnye-kabiny/J%26R-JR-TH-02/</v>
          </cell>
          <cell r="CZ2477" t="str">
            <v>Под заказ</v>
          </cell>
        </row>
        <row r="2478">
          <cell r="CJ2478" t="str">
            <v>JR-TH-03</v>
          </cell>
          <cell r="CK2478">
            <v>7962600</v>
          </cell>
          <cell r="CL2478">
            <v>5573820</v>
          </cell>
          <cell r="CM2478">
            <v>-30</v>
          </cell>
          <cell r="CN2478">
            <v>0</v>
          </cell>
          <cell r="CO2478">
            <v>0</v>
          </cell>
          <cell r="CP2478">
            <v>0</v>
          </cell>
          <cell r="CQ2478">
            <v>0</v>
          </cell>
          <cell r="CR2478">
            <v>0</v>
          </cell>
          <cell r="CS2478">
            <v>0</v>
          </cell>
          <cell r="CT2478">
            <v>0</v>
          </cell>
          <cell r="CU2478">
            <v>0</v>
          </cell>
          <cell r="CV2478">
            <v>0</v>
          </cell>
          <cell r="CW2478">
            <v>0</v>
          </cell>
          <cell r="CX2478" t="str">
            <v/>
          </cell>
          <cell r="CY2478" t="str">
            <v>https://ipmatika.kz/products/zvukoizolyatsionnye-kabiny/J%26R-JR-TH-03/</v>
          </cell>
          <cell r="CZ2478" t="str">
            <v>Под заказ</v>
          </cell>
        </row>
        <row r="2479">
          <cell r="CJ2479" t="str">
            <v>Системы оповещения JR</v>
          </cell>
          <cell r="CK2479" t="str">
            <v/>
          </cell>
          <cell r="CL2479" t="str">
            <v/>
          </cell>
          <cell r="CM2479" t="str">
            <v/>
          </cell>
          <cell r="CN2479">
            <v>0</v>
          </cell>
          <cell r="CO2479">
            <v>0</v>
          </cell>
          <cell r="CP2479">
            <v>0</v>
          </cell>
          <cell r="CQ2479">
            <v>0</v>
          </cell>
          <cell r="CR2479">
            <v>0</v>
          </cell>
          <cell r="CS2479">
            <v>0</v>
          </cell>
          <cell r="CT2479">
            <v>0</v>
          </cell>
          <cell r="CU2479">
            <v>0</v>
          </cell>
          <cell r="CV2479">
            <v>0</v>
          </cell>
          <cell r="CW2479">
            <v>0</v>
          </cell>
          <cell r="CX2479" t="str">
            <v/>
          </cell>
          <cell r="CY2479" t="str">
            <v/>
          </cell>
          <cell r="CZ2479" t="str">
            <v/>
          </cell>
        </row>
        <row r="2480">
          <cell r="CJ2480" t="str">
            <v>JRTNS-T1000</v>
          </cell>
          <cell r="CK2480">
            <v>13825350</v>
          </cell>
          <cell r="CL2480" t="str">
            <v/>
          </cell>
          <cell r="CM2480" t="str">
            <v/>
          </cell>
          <cell r="CN2480">
            <v>0</v>
          </cell>
          <cell r="CO2480">
            <v>0</v>
          </cell>
          <cell r="CP2480">
            <v>0</v>
          </cell>
          <cell r="CQ2480">
            <v>0</v>
          </cell>
          <cell r="CR2480">
            <v>0</v>
          </cell>
          <cell r="CS2480">
            <v>0</v>
          </cell>
          <cell r="CT2480">
            <v>0</v>
          </cell>
          <cell r="CU2480">
            <v>0</v>
          </cell>
          <cell r="CV2480">
            <v>0</v>
          </cell>
          <cell r="CW2480">
            <v>0</v>
          </cell>
          <cell r="CX2480" t="str">
            <v/>
          </cell>
          <cell r="CY2480" t="str">
            <v>https://ipmatika.kz/products/sistema-opoveshcheniya-j-r/jr-jrtns-t1000/</v>
          </cell>
          <cell r="CZ2480" t="str">
            <v>NEW. Под заказ</v>
          </cell>
        </row>
        <row r="2481">
          <cell r="CJ2481" t="str">
            <v>JRTNS-T120</v>
          </cell>
          <cell r="CK2481">
            <v>5979050</v>
          </cell>
          <cell r="CL2481" t="str">
            <v/>
          </cell>
          <cell r="CM2481" t="str">
            <v/>
          </cell>
          <cell r="CN2481">
            <v>0</v>
          </cell>
          <cell r="CO2481">
            <v>0</v>
          </cell>
          <cell r="CP2481">
            <v>0</v>
          </cell>
          <cell r="CQ2481">
            <v>0</v>
          </cell>
          <cell r="CR2481">
            <v>0</v>
          </cell>
          <cell r="CS2481">
            <v>0</v>
          </cell>
          <cell r="CT2481">
            <v>0</v>
          </cell>
          <cell r="CU2481">
            <v>0</v>
          </cell>
          <cell r="CV2481">
            <v>0</v>
          </cell>
          <cell r="CW2481">
            <v>0</v>
          </cell>
          <cell r="CX2481" t="str">
            <v/>
          </cell>
          <cell r="CY2481" t="str">
            <v>https://ipmatika.kz/products/sistema-opoveshcheniya-j-r/jr-jrtns-t120/</v>
          </cell>
          <cell r="CZ2481" t="str">
            <v>NEW. Под заказ</v>
          </cell>
        </row>
        <row r="2482">
          <cell r="CJ2482" t="str">
            <v>JRTNS-T20</v>
          </cell>
          <cell r="CK2482" t="str">
            <v/>
          </cell>
          <cell r="CL2482" t="str">
            <v/>
          </cell>
          <cell r="CM2482" t="str">
            <v/>
          </cell>
          <cell r="CN2482">
            <v>0</v>
          </cell>
          <cell r="CO2482">
            <v>0</v>
          </cell>
          <cell r="CP2482">
            <v>0</v>
          </cell>
          <cell r="CQ2482">
            <v>0</v>
          </cell>
          <cell r="CR2482">
            <v>0</v>
          </cell>
          <cell r="CS2482">
            <v>0</v>
          </cell>
          <cell r="CT2482">
            <v>0</v>
          </cell>
          <cell r="CU2482">
            <v>0</v>
          </cell>
          <cell r="CV2482">
            <v>0</v>
          </cell>
          <cell r="CW2482">
            <v>0</v>
          </cell>
          <cell r="CX2482" t="str">
            <v/>
          </cell>
          <cell r="CY2482" t="str">
            <v/>
          </cell>
          <cell r="CZ2482" t="str">
            <v/>
          </cell>
        </row>
        <row r="2483">
          <cell r="CJ2483" t="str">
            <v>JRTNS-T240</v>
          </cell>
          <cell r="CK2483">
            <v>7596050</v>
          </cell>
          <cell r="CL2483" t="str">
            <v/>
          </cell>
          <cell r="CM2483" t="str">
            <v/>
          </cell>
          <cell r="CN2483">
            <v>0</v>
          </cell>
          <cell r="CO2483">
            <v>0</v>
          </cell>
          <cell r="CP2483">
            <v>0</v>
          </cell>
          <cell r="CQ2483">
            <v>0</v>
          </cell>
          <cell r="CR2483">
            <v>0</v>
          </cell>
          <cell r="CS2483">
            <v>0</v>
          </cell>
          <cell r="CT2483">
            <v>0</v>
          </cell>
          <cell r="CU2483">
            <v>0</v>
          </cell>
          <cell r="CV2483">
            <v>0</v>
          </cell>
          <cell r="CW2483">
            <v>0</v>
          </cell>
          <cell r="CX2483" t="str">
            <v/>
          </cell>
          <cell r="CY2483" t="str">
            <v>https://ipmatika.kz/products/sistema-opoveshcheniya-j-r/jr-jrtns-t240/</v>
          </cell>
          <cell r="CZ2483" t="str">
            <v>NEW. Под заказ</v>
          </cell>
        </row>
        <row r="2484">
          <cell r="CJ2484" t="str">
            <v>JRTNS-T500</v>
          </cell>
          <cell r="CK2484">
            <v>10591350</v>
          </cell>
          <cell r="CL2484" t="str">
            <v/>
          </cell>
          <cell r="CM2484" t="str">
            <v/>
          </cell>
          <cell r="CN2484">
            <v>0</v>
          </cell>
          <cell r="CO2484">
            <v>0</v>
          </cell>
          <cell r="CP2484">
            <v>0</v>
          </cell>
          <cell r="CQ2484">
            <v>0</v>
          </cell>
          <cell r="CR2484">
            <v>0</v>
          </cell>
          <cell r="CS2484">
            <v>0</v>
          </cell>
          <cell r="CT2484">
            <v>0</v>
          </cell>
          <cell r="CU2484">
            <v>0</v>
          </cell>
          <cell r="CV2484">
            <v>0</v>
          </cell>
          <cell r="CW2484">
            <v>0</v>
          </cell>
          <cell r="CX2484" t="str">
            <v/>
          </cell>
          <cell r="CY2484" t="str">
            <v>https://ipmatika.kz/products/sistema-opoveshcheniya-j-r/jr-jrtns-t500/</v>
          </cell>
          <cell r="CZ2484" t="str">
            <v>NEW. Под заказ</v>
          </cell>
        </row>
        <row r="2485">
          <cell r="CJ2485" t="str">
            <v>JRTNS-T60</v>
          </cell>
          <cell r="CK2485">
            <v>4345550</v>
          </cell>
          <cell r="CL2485" t="str">
            <v/>
          </cell>
          <cell r="CM2485" t="str">
            <v/>
          </cell>
          <cell r="CN2485">
            <v>0</v>
          </cell>
          <cell r="CO2485">
            <v>0</v>
          </cell>
          <cell r="CP2485">
            <v>0</v>
          </cell>
          <cell r="CQ2485">
            <v>0</v>
          </cell>
          <cell r="CR2485">
            <v>0</v>
          </cell>
          <cell r="CS2485">
            <v>0</v>
          </cell>
          <cell r="CT2485">
            <v>0</v>
          </cell>
          <cell r="CU2485">
            <v>0</v>
          </cell>
          <cell r="CV2485">
            <v>0</v>
          </cell>
          <cell r="CW2485">
            <v>0</v>
          </cell>
          <cell r="CX2485" t="str">
            <v/>
          </cell>
          <cell r="CY2485" t="str">
            <v>https://ipmatika.kz/products/sistema-opoveshcheniya-j-r/jr-jrtns-t60/</v>
          </cell>
          <cell r="CZ2485" t="str">
            <v>NEW. Под заказ</v>
          </cell>
        </row>
      </sheetData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00000000-0016-0000-0900-000000000000}" autoFormatId="16" applyNumberFormats="0" applyBorderFormats="0" applyFontFormats="0" applyPatternFormats="0" applyAlignmentFormats="0" applyWidthHeightFormats="0">
  <queryTableRefresh nextId="765" unboundColumnsRight="16">
    <queryTableFields count="19">
      <queryTableField id="1" name="Артикул" tableColumnId="1"/>
      <queryTableField id="196" name="Номенклатура.Производитель (бренд)" tableColumnId="18"/>
      <queryTableField id="745" name="Номенклатура на 6 января 2026 г." tableColumnId="2"/>
      <queryTableField id="746" dataBound="0" tableColumnId="20"/>
      <queryTableField id="747" dataBound="0" tableColumnId="21"/>
      <queryTableField id="748" dataBound="0" tableColumnId="22"/>
      <queryTableField id="752" dataBound="0" tableColumnId="26"/>
      <queryTableField id="753" dataBound="0" tableColumnId="27"/>
      <queryTableField id="754" dataBound="0" tableColumnId="28"/>
      <queryTableField id="755" dataBound="0" tableColumnId="29"/>
      <queryTableField id="756" dataBound="0" tableColumnId="30"/>
      <queryTableField id="757" dataBound="0" tableColumnId="31"/>
      <queryTableField id="758" dataBound="0" tableColumnId="32"/>
      <queryTableField id="759" dataBound="0" tableColumnId="33"/>
      <queryTableField id="760" dataBound="0" tableColumnId="34"/>
      <queryTableField id="761" dataBound="0" tableColumnId="35"/>
      <queryTableField id="762" dataBound="0" tableColumnId="36"/>
      <queryTableField id="763" dataBound="0" tableColumnId="37"/>
      <queryTableField id="764" dataBound="0" tableColumnId="38"/>
    </queryTableFields>
    <queryTableDeletedFields count="113">
      <deletedField name="ALM дах  за 26мая 2025г."/>
      <deletedField name="AlmRes"/>
      <deletedField name="AlmAway"/>
      <deletedField name="Ast"/>
      <deletedField name="AstRes"/>
      <deletedField name="AstAway"/>
      <deletedField name="Alm2"/>
      <deletedField name="Msk ст на 26 мая 2025 г."/>
      <deletedField name="MskRes"/>
      <deletedField name="MskAway"/>
      <deletedField name="Pic"/>
      <deletedField name="URL"/>
      <deletedField name="Status"/>
      <deletedField name="ALM   за 24 июля 2025 г."/>
      <deletedField name="AlmRes"/>
      <deletedField name="AlmAway"/>
      <deletedField name="Ast"/>
      <deletedField name="AstRes"/>
      <deletedField name="AstAway"/>
      <deletedField name="Alm2"/>
      <deletedField name="Msk т на 25 июля 2025 г."/>
      <deletedField name="MskRes"/>
      <deletedField name="MskAway"/>
      <deletedField name="Pic"/>
      <deletedField name="URL"/>
      <deletedField name="Status"/>
      <deletedField name="ALM за 8 августа 2025 г."/>
      <deletedField name="AlmRes"/>
      <deletedField name="AlmAway"/>
      <deletedField name="Ast"/>
      <deletedField name="AstRes"/>
      <deletedField name="AstAway"/>
      <deletedField name="Alm2"/>
      <deletedField name="Msk на 7 августа 2025 г."/>
      <deletedField name="MskRes"/>
      <deletedField name="MskAway"/>
      <deletedField name="Pic"/>
      <deletedField name="URL"/>
      <deletedField name="Status"/>
      <deletedField name="ALM  17 сентября 2025 г."/>
      <deletedField name="AlmRes"/>
      <deletedField name="AlmAway"/>
      <deletedField name="Ast"/>
      <deletedField name="AstRes"/>
      <deletedField name="AstAway"/>
      <deletedField name="Alm2"/>
      <deletedField name="Msk  17 сентября 2025 г."/>
      <deletedField name="MskRes"/>
      <deletedField name="MskAway"/>
      <deletedField name="Pic"/>
      <deletedField name="URL"/>
      <deletedField name="Status"/>
      <deletedField name="ALM а 20 октября 2025 г."/>
      <deletedField name="AlmRes"/>
      <deletedField name="AlmAway"/>
      <deletedField name="Ast"/>
      <deletedField name="AstRes"/>
      <deletedField name="AstAway"/>
      <deletedField name="Alm2"/>
      <deletedField name="Msk а 20 октября 2025 г."/>
      <deletedField name="MskRes"/>
      <deletedField name="MskAway"/>
      <deletedField name="Pic"/>
      <deletedField name="URL"/>
      <deletedField name="Status"/>
      <deletedField name="ALM а 30 октября 2025 г."/>
      <deletedField name="AlmRes"/>
      <deletedField name="AlmAway"/>
      <deletedField name="Ast"/>
      <deletedField name="AstRes"/>
      <deletedField name="AstAway"/>
      <deletedField name="Alm2"/>
      <deletedField name="Msk а 30 октября 2025 г."/>
      <deletedField name="MskRes"/>
      <deletedField name="MskAway"/>
      <deletedField name="Pic"/>
      <deletedField name="URL"/>
      <deletedField name="Status"/>
      <deletedField name="ALM а 30 октября 2025 г."/>
      <deletedField name="AlmRes"/>
      <deletedField name="AlmAway"/>
      <deletedField name="Ast"/>
      <deletedField name="AstRes"/>
      <deletedField name="AstAway"/>
      <deletedField name="Alm2"/>
      <deletedField name="Msk а 30 октября 2025 г."/>
      <deletedField name="MskRes"/>
      <deletedField name="MskAway"/>
      <deletedField name="Pic"/>
      <deletedField name="URL"/>
      <deletedField name="Status"/>
      <deletedField name="KZ РРЦ"/>
      <deletedField name="KZ Дилер"/>
      <deletedField name="%"/>
      <deletedField name="KZ РРЦ_1"/>
      <deletedField name="KZ Дилер_2"/>
      <deletedField name="%_3"/>
      <deletedField name="KZ РРЦ"/>
      <deletedField name="KZ Дилер"/>
      <deletedField name="%"/>
      <deletedField name="ALM  за 6 января 2026 г."/>
      <deletedField name="AlmRes"/>
      <deletedField name="AlmAway"/>
      <deletedField name="Ast"/>
      <deletedField name="AstRes"/>
      <deletedField name="AstAway"/>
      <deletedField name="Alm2"/>
      <deletedField name="Msk  на 6 января 2026 г."/>
      <deletedField name="MskRes"/>
      <deletedField name="MskAway"/>
      <deletedField name="Pic"/>
      <deletedField name="URL"/>
      <deletedField name="Statu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Подбор" displayName="Подбор" ref="A1:S2491" tableType="queryTable" totalsRowShown="0" headerRowDxfId="6" dataDxfId="5">
  <autoFilter ref="A1:S2491" xr:uid="{00000000-0009-0000-0100-000001000000}"/>
  <tableColumns count="19">
    <tableColumn id="1" xr3:uid="{00000000-0010-0000-0000-000001000000}" uniqueName="1" name="Артикул" queryTableFieldId="1" dataDxfId="4"/>
    <tableColumn id="18" xr3:uid="{00000000-0010-0000-0000-000012000000}" uniqueName="18" name="Номенклатура.Производитель (бренд)" queryTableFieldId="196" dataDxfId="3"/>
    <tableColumn id="2" xr3:uid="{00000000-0010-0000-0000-000002000000}" uniqueName="2" name="Номенклатура на 6 января 2026 г." queryTableFieldId="745" dataDxfId="2"/>
    <tableColumn id="20" xr3:uid="{00000000-0010-0000-0000-000014000000}" uniqueName="20" name="KZ РРЦ" queryTableFieldId="746"/>
    <tableColumn id="21" xr3:uid="{00000000-0010-0000-0000-000015000000}" uniqueName="21" name="KZ Дилер" queryTableFieldId="747"/>
    <tableColumn id="22" xr3:uid="{00000000-0010-0000-0000-000016000000}" uniqueName="22" name="%" queryTableFieldId="748"/>
    <tableColumn id="26" xr3:uid="{00000000-0010-0000-0000-00001A000000}" uniqueName="26" name="ALM а 23 февраля 2026 г." queryTableFieldId="752"/>
    <tableColumn id="27" xr3:uid="{00000000-0010-0000-0000-00001B000000}" uniqueName="27" name="AlmRes" queryTableFieldId="753"/>
    <tableColumn id="28" xr3:uid="{00000000-0010-0000-0000-00001C000000}" uniqueName="28" name="AlmAway" queryTableFieldId="754"/>
    <tableColumn id="29" xr3:uid="{00000000-0010-0000-0000-00001D000000}" uniqueName="29" name="Ast" queryTableFieldId="755"/>
    <tableColumn id="30" xr3:uid="{00000000-0010-0000-0000-00001E000000}" uniqueName="30" name="AstRes" queryTableFieldId="756"/>
    <tableColumn id="31" xr3:uid="{00000000-0010-0000-0000-00001F000000}" uniqueName="31" name="AstAway" queryTableFieldId="757"/>
    <tableColumn id="32" xr3:uid="{00000000-0010-0000-0000-000020000000}" uniqueName="32" name="Alm2" queryTableFieldId="758"/>
    <tableColumn id="33" xr3:uid="{00000000-0010-0000-0000-000021000000}" uniqueName="33" name="Msk ст на 26 мая 2025 г." queryTableFieldId="759"/>
    <tableColumn id="34" xr3:uid="{00000000-0010-0000-0000-000022000000}" uniqueName="34" name="MskRes" queryTableFieldId="760"/>
    <tableColumn id="35" xr3:uid="{00000000-0010-0000-0000-000023000000}" uniqueName="35" name="MskAway" queryTableFieldId="761"/>
    <tableColumn id="36" xr3:uid="{00000000-0010-0000-0000-000024000000}" uniqueName="36" name="Pic" queryTableFieldId="762"/>
    <tableColumn id="37" xr3:uid="{00000000-0010-0000-0000-000025000000}" uniqueName="37" name="URL" queryTableFieldId="763"/>
    <tableColumn id="38" xr3:uid="{00000000-0010-0000-0000-000026000000}" uniqueName="38" name="Status" queryTableFieldId="76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pmatika.kz/products/provodnye/VT-VT5000-D-QD%28P%29-RJ9%2803%29/" TargetMode="External"/><Relationship Id="rId299" Type="http://schemas.openxmlformats.org/officeDocument/2006/relationships/hyperlink" Target="http://add.ipmatika.kz/?vc=W57R" TargetMode="External"/><Relationship Id="rId21" Type="http://schemas.openxmlformats.org/officeDocument/2006/relationships/hyperlink" Target="http://ipmatika.kz/products/provodnye/VT-VT1000-D-RJ9%2803%29/" TargetMode="External"/><Relationship Id="rId63" Type="http://schemas.openxmlformats.org/officeDocument/2006/relationships/hyperlink" Target="https://ipmatika.kz/products/dect/yealink-w59r/" TargetMode="External"/><Relationship Id="rId159" Type="http://schemas.openxmlformats.org/officeDocument/2006/relationships/hyperlink" Target="https://ipmatika.kz/products/voip-fxs-fxo/ipmatika-igw810/" TargetMode="External"/><Relationship Id="rId324" Type="http://schemas.openxmlformats.org/officeDocument/2006/relationships/hyperlink" Target="http://add.ipmatika.kz/?vc=VT1000-D%20USB" TargetMode="External"/><Relationship Id="rId366" Type="http://schemas.openxmlformats.org/officeDocument/2006/relationships/hyperlink" Target="http://add.ipmatika.kz/?vc=CP900%20UC" TargetMode="External"/><Relationship Id="rId170" Type="http://schemas.openxmlformats.org/officeDocument/2006/relationships/hyperlink" Target="https://ipmatika.kz/products/desktop/yealink-sip-t31w/" TargetMode="External"/><Relationship Id="rId226" Type="http://schemas.openxmlformats.org/officeDocument/2006/relationships/hyperlink" Target="https://ipmatika.kz/products/besprovodnye-bluetooth/yealink-bh74-uc-usb-ca/" TargetMode="External"/><Relationship Id="rId433" Type="http://schemas.openxmlformats.org/officeDocument/2006/relationships/hyperlink" Target="http://add.ipmatika.kz/?vc=SIP-T58W%20Pro" TargetMode="External"/><Relationship Id="rId268" Type="http://schemas.openxmlformats.org/officeDocument/2006/relationships/hyperlink" Target="http://add.ipmatika.kz/?vc=W74P" TargetMode="External"/><Relationship Id="rId32" Type="http://schemas.openxmlformats.org/officeDocument/2006/relationships/hyperlink" Target="http://ipmatika.kz/products/voip-fxs-fxo/yeastar-ta3200/" TargetMode="External"/><Relationship Id="rId74" Type="http://schemas.openxmlformats.org/officeDocument/2006/relationships/hyperlink" Target="https://ipmatika.kz/products/dect/yealink-w80b%28new%20version%29/" TargetMode="External"/><Relationship Id="rId128" Type="http://schemas.openxmlformats.org/officeDocument/2006/relationships/hyperlink" Target="https://ipmatika.kz/products/telefony-dlya-microsoft-teams/yealink-mp56-sfb/" TargetMode="External"/><Relationship Id="rId335" Type="http://schemas.openxmlformats.org/officeDocument/2006/relationships/hyperlink" Target="http://add.ipmatika.kz/?vc=VT5000%20QD(P)-RJ9(03)" TargetMode="External"/><Relationship Id="rId377" Type="http://schemas.openxmlformats.org/officeDocument/2006/relationships/hyperlink" Target="http://add.ipmatika.kz/?vc=W76P" TargetMode="External"/><Relationship Id="rId5" Type="http://schemas.openxmlformats.org/officeDocument/2006/relationships/hyperlink" Target="https://ipmatika.kz/products/desktop/yealink-sip-t43U/" TargetMode="External"/><Relationship Id="rId181" Type="http://schemas.openxmlformats.org/officeDocument/2006/relationships/hyperlink" Target="https://ipmatika.kz/products/desktop/yealink-sip-t31p-white/" TargetMode="External"/><Relationship Id="rId237" Type="http://schemas.openxmlformats.org/officeDocument/2006/relationships/hyperlink" Target="http://add.ipmatika.kz/?vc=VT9605-D" TargetMode="External"/><Relationship Id="rId402" Type="http://schemas.openxmlformats.org/officeDocument/2006/relationships/hyperlink" Target="http://add.ipmatika.kz/?vc=B2" TargetMode="External"/><Relationship Id="rId279" Type="http://schemas.openxmlformats.org/officeDocument/2006/relationships/hyperlink" Target="http://add.ipmatika.kz/?vc=SIP-T31W" TargetMode="External"/><Relationship Id="rId444" Type="http://schemas.openxmlformats.org/officeDocument/2006/relationships/hyperlink" Target="http://add.ipmatika.kz/?vc=SIP-T30P" TargetMode="External"/><Relationship Id="rId43" Type="http://schemas.openxmlformats.org/officeDocument/2006/relationships/hyperlink" Target="http://ipmatika.kz/products/pbx-module/yeastar-so/" TargetMode="External"/><Relationship Id="rId139" Type="http://schemas.openxmlformats.org/officeDocument/2006/relationships/hyperlink" Target="https://ipmatika.kz/products/phones-accessories/pa-1.2A/" TargetMode="External"/><Relationship Id="rId290" Type="http://schemas.openxmlformats.org/officeDocument/2006/relationships/hyperlink" Target="http://add.ipmatika.kz/?vc=IGW800" TargetMode="External"/><Relationship Id="rId304" Type="http://schemas.openxmlformats.org/officeDocument/2006/relationships/hyperlink" Target="http://add.ipmatika.kz/?vc=CP935W" TargetMode="External"/><Relationship Id="rId346" Type="http://schemas.openxmlformats.org/officeDocument/2006/relationships/hyperlink" Target="http://add.ipmatika.kz/?vc=5VDC.2A" TargetMode="External"/><Relationship Id="rId388" Type="http://schemas.openxmlformats.org/officeDocument/2006/relationships/hyperlink" Target="http://add.ipmatika.kz/?vc=TE200" TargetMode="External"/><Relationship Id="rId85" Type="http://schemas.openxmlformats.org/officeDocument/2006/relationships/hyperlink" Target="https://ipmatika.kz/products/provodnye-qd-rj9/yealink-yhs36-dual/" TargetMode="External"/><Relationship Id="rId150" Type="http://schemas.openxmlformats.org/officeDocument/2006/relationships/hyperlink" Target="https://ipmatika.kz/products/dect/yealink-w78p/" TargetMode="External"/><Relationship Id="rId192" Type="http://schemas.openxmlformats.org/officeDocument/2006/relationships/hyperlink" Target="https://ipmatika.kz/products/voip-isdn/ipmatika-igw1E1/" TargetMode="External"/><Relationship Id="rId206" Type="http://schemas.openxmlformats.org/officeDocument/2006/relationships/hyperlink" Target="https://ipmatika.kz/products/dect/yvim-add-on-1-license-for-dm/" TargetMode="External"/><Relationship Id="rId413" Type="http://schemas.openxmlformats.org/officeDocument/2006/relationships/hyperlink" Target="http://add.ipmatika.kz/?vc=TA2400" TargetMode="External"/><Relationship Id="rId248" Type="http://schemas.openxmlformats.org/officeDocument/2006/relationships/hyperlink" Target="http://add.ipmatika.kz/?vc=SIP-T58W%20Pro" TargetMode="External"/><Relationship Id="rId12" Type="http://schemas.openxmlformats.org/officeDocument/2006/relationships/hyperlink" Target="https://ipmatika.kz/products/besprovodnye-garnitury/yealink-wh63-uc/" TargetMode="External"/><Relationship Id="rId108" Type="http://schemas.openxmlformats.org/officeDocument/2006/relationships/hyperlink" Target="https://ipmatika.kz/products/provodnye-usb/yealink-uh34-lite-dual-uc/" TargetMode="External"/><Relationship Id="rId315" Type="http://schemas.openxmlformats.org/officeDocument/2006/relationships/hyperlink" Target="http://add.ipmatika.kz/?vc=UH34%20Mono%20UC" TargetMode="External"/><Relationship Id="rId357" Type="http://schemas.openxmlformats.org/officeDocument/2006/relationships/hyperlink" Target="http://add.ipmatika.kz/?vc=WF50" TargetMode="External"/><Relationship Id="rId54" Type="http://schemas.openxmlformats.org/officeDocument/2006/relationships/hyperlink" Target="http://ipmatika.kz/products/voip-isdn/yeastar-te200/" TargetMode="External"/><Relationship Id="rId96" Type="http://schemas.openxmlformats.org/officeDocument/2006/relationships/hyperlink" Target="https://ipmatika.kz/products/phones-accessories/Yealink-DD10K/" TargetMode="External"/><Relationship Id="rId161" Type="http://schemas.openxmlformats.org/officeDocument/2006/relationships/hyperlink" Target="https://ipmatika.kz/products/bluetooth/VT9200-D/" TargetMode="External"/><Relationship Id="rId217" Type="http://schemas.openxmlformats.org/officeDocument/2006/relationships/hyperlink" Target="https://ipmatika.kz/products/besprovodnye-bluetooth/yealink-bh76-plus-uc-black-usb-a/" TargetMode="External"/><Relationship Id="rId399" Type="http://schemas.openxmlformats.org/officeDocument/2006/relationships/hyperlink" Target="http://add.ipmatika.kz/?vc=SO" TargetMode="External"/><Relationship Id="rId259" Type="http://schemas.openxmlformats.org/officeDocument/2006/relationships/hyperlink" Target="http://add.ipmatika.kz/?vc=EHS36" TargetMode="External"/><Relationship Id="rId424" Type="http://schemas.openxmlformats.org/officeDocument/2006/relationships/hyperlink" Target="http://add.ipmatika.kz/?vc=WH66%20Dual%20UC" TargetMode="External"/><Relationship Id="rId23" Type="http://schemas.openxmlformats.org/officeDocument/2006/relationships/hyperlink" Target="http://ipmatika.kz/products/desktop/yealink-sip-t57w/" TargetMode="External"/><Relationship Id="rId119" Type="http://schemas.openxmlformats.org/officeDocument/2006/relationships/hyperlink" Target="https://ipmatika.kz/products/provodnye/VT-VT6200-D-QD%28P%29-RJ9%2803%29/" TargetMode="External"/><Relationship Id="rId270" Type="http://schemas.openxmlformats.org/officeDocument/2006/relationships/hyperlink" Target="http://add.ipmatika.kz/?vc=W73P" TargetMode="External"/><Relationship Id="rId326" Type="http://schemas.openxmlformats.org/officeDocument/2006/relationships/hyperlink" Target="http://add.ipmatika.kz/?vc=YHS36%20Dual" TargetMode="External"/><Relationship Id="rId65" Type="http://schemas.openxmlformats.org/officeDocument/2006/relationships/hyperlink" Target="https://ipmatika.kz/products/desktop/yealink-sip-t58w/" TargetMode="External"/><Relationship Id="rId130" Type="http://schemas.openxmlformats.org/officeDocument/2006/relationships/hyperlink" Target="https://ipmatika.kz/products/telefony-dlya-microsoft-teams/yealink-mp58-wh-sfb/" TargetMode="External"/><Relationship Id="rId368" Type="http://schemas.openxmlformats.org/officeDocument/2006/relationships/hyperlink" Target="http://add.ipmatika.kz/?vc=CP700" TargetMode="External"/><Relationship Id="rId172" Type="http://schemas.openxmlformats.org/officeDocument/2006/relationships/hyperlink" Target="https://ipmatika.kz/products/desktop/yealink-sip-t44u/" TargetMode="External"/><Relationship Id="rId228" Type="http://schemas.openxmlformats.org/officeDocument/2006/relationships/hyperlink" Target="https://ipmatika.kz/products/spikerfony/cp92-usb-ca/" TargetMode="External"/><Relationship Id="rId435" Type="http://schemas.openxmlformats.org/officeDocument/2006/relationships/hyperlink" Target="http://add.ipmatika.kz/?vc=SIP-T54W" TargetMode="External"/><Relationship Id="rId281" Type="http://schemas.openxmlformats.org/officeDocument/2006/relationships/hyperlink" Target="http://add.ipmatika.kz/?vc=UH34%20Dual%20Teams" TargetMode="External"/><Relationship Id="rId337" Type="http://schemas.openxmlformats.org/officeDocument/2006/relationships/hyperlink" Target="http://add.ipmatika.kz/?vc=VT1000%20RJ9(03)" TargetMode="External"/><Relationship Id="rId34" Type="http://schemas.openxmlformats.org/officeDocument/2006/relationships/hyperlink" Target="http://ipmatika.kz/products/voip-fxs-fxo/yeastar-ta810/" TargetMode="External"/><Relationship Id="rId76" Type="http://schemas.openxmlformats.org/officeDocument/2006/relationships/hyperlink" Target="https://ipmatika.kz/products/audioconference/yealink-cp925/" TargetMode="External"/><Relationship Id="rId141" Type="http://schemas.openxmlformats.org/officeDocument/2006/relationships/hyperlink" Target="https://ipmatika.kz/products/phones-accessories/pa-12V1A/" TargetMode="External"/><Relationship Id="rId379" Type="http://schemas.openxmlformats.org/officeDocument/2006/relationships/hyperlink" Target="http://add.ipmatika.kz/?vc=W80B-updated" TargetMode="External"/><Relationship Id="rId7" Type="http://schemas.openxmlformats.org/officeDocument/2006/relationships/hyperlink" Target="https://ipmatika.kz/products/desktop/yealink-sip-t48U/" TargetMode="External"/><Relationship Id="rId183" Type="http://schemas.openxmlformats.org/officeDocument/2006/relationships/hyperlink" Target="https://ipmatika.kz/products/besprovodnye-bluetooth/yealink-bh71-workstation/" TargetMode="External"/><Relationship Id="rId239" Type="http://schemas.openxmlformats.org/officeDocument/2006/relationships/hyperlink" Target="http://add.ipmatika.kz/?vc=UH36%20Dual-UC" TargetMode="External"/><Relationship Id="rId390" Type="http://schemas.openxmlformats.org/officeDocument/2006/relationships/hyperlink" Target="http://add.ipmatika.kz/?vc=TG1600" TargetMode="External"/><Relationship Id="rId404" Type="http://schemas.openxmlformats.org/officeDocument/2006/relationships/hyperlink" Target="http://add.ipmatika.kz/?vc=S50" TargetMode="External"/><Relationship Id="rId446" Type="http://schemas.openxmlformats.org/officeDocument/2006/relationships/hyperlink" Target="http://add.ipmatika.kz/?vc=EXP50" TargetMode="External"/><Relationship Id="rId250" Type="http://schemas.openxmlformats.org/officeDocument/2006/relationships/hyperlink" Target="http://add.ipmatika.kz/?vc=IPM58" TargetMode="External"/><Relationship Id="rId292" Type="http://schemas.openxmlformats.org/officeDocument/2006/relationships/hyperlink" Target="http://add.ipmatika.kz/?vc=IGW2400" TargetMode="External"/><Relationship Id="rId306" Type="http://schemas.openxmlformats.org/officeDocument/2006/relationships/hyperlink" Target="http://add.ipmatika.kz/?vc=BH76%20UC%20Black%20USB-A" TargetMode="External"/><Relationship Id="rId45" Type="http://schemas.openxmlformats.org/officeDocument/2006/relationships/hyperlink" Target="http://ipmatika.kz/products/pbx-module/yeastar-d30/" TargetMode="External"/><Relationship Id="rId87" Type="http://schemas.openxmlformats.org/officeDocument/2006/relationships/hyperlink" Target="https://ipmatika.kz/products/provodnye-qd-rj9/yealink-yhs34-mono/" TargetMode="External"/><Relationship Id="rId110" Type="http://schemas.openxmlformats.org/officeDocument/2006/relationships/hyperlink" Target="https://ipmatika.kz/products/provodnye/X208-D/" TargetMode="External"/><Relationship Id="rId348" Type="http://schemas.openxmlformats.org/officeDocument/2006/relationships/hyperlink" Target="http://add.ipmatika.kz/?vc=&#1047;&#1072;&#1097;&#1080;&#1090;&#1085;&#1099;&#1081;%20&#1095;&#1077;&#1093;&#1086;&#1083;%20&#1076;&#1083;&#1103;%20W53H" TargetMode="External"/><Relationship Id="rId152" Type="http://schemas.openxmlformats.org/officeDocument/2006/relationships/hyperlink" Target="https://ipmatika.kz/products/desktop/yealink-mp50/" TargetMode="External"/><Relationship Id="rId194" Type="http://schemas.openxmlformats.org/officeDocument/2006/relationships/hyperlink" Target="https://ipmatika.kz/products/voip-fxs-fxo/ipmatika-igw14400/" TargetMode="External"/><Relationship Id="rId208" Type="http://schemas.openxmlformats.org/officeDocument/2006/relationships/hyperlink" Target="https://ipmatika.kz/products/wifi-telefony/yealink-ax38h/" TargetMode="External"/><Relationship Id="rId415" Type="http://schemas.openxmlformats.org/officeDocument/2006/relationships/hyperlink" Target="http://add.ipmatika.kz/?vc=TA800" TargetMode="External"/><Relationship Id="rId261" Type="http://schemas.openxmlformats.org/officeDocument/2006/relationships/hyperlink" Target="http://add.ipmatika.kz/?vc=SIP-T43U" TargetMode="External"/><Relationship Id="rId14" Type="http://schemas.openxmlformats.org/officeDocument/2006/relationships/hyperlink" Target="https://ipmatika.kz/products/besprovodnye-garnitury/yealink-wh66-mono-teams/" TargetMode="External"/><Relationship Id="rId56" Type="http://schemas.openxmlformats.org/officeDocument/2006/relationships/hyperlink" Target="https://ipmatika.kz/products/dect-/VT-VT9400-D/" TargetMode="External"/><Relationship Id="rId317" Type="http://schemas.openxmlformats.org/officeDocument/2006/relationships/hyperlink" Target="http://add.ipmatika.kz/?vc=UH34%20Lite%20Mono%20Teams" TargetMode="External"/><Relationship Id="rId359" Type="http://schemas.openxmlformats.org/officeDocument/2006/relationships/hyperlink" Target="http://add.ipmatika.kz/?vc=CPN10" TargetMode="External"/><Relationship Id="rId98" Type="http://schemas.openxmlformats.org/officeDocument/2006/relationships/hyperlink" Target="https://ipmatika.kz/products/phones-accessories/yealink-wf50-1/" TargetMode="External"/><Relationship Id="rId121" Type="http://schemas.openxmlformats.org/officeDocument/2006/relationships/hyperlink" Target="https://ipmatika.kz/products/audioconference/yealink-cp930w/" TargetMode="External"/><Relationship Id="rId163" Type="http://schemas.openxmlformats.org/officeDocument/2006/relationships/hyperlink" Target="https://ipmatika.kz/products/provodnye/VT6300/" TargetMode="External"/><Relationship Id="rId219" Type="http://schemas.openxmlformats.org/officeDocument/2006/relationships/hyperlink" Target="https://ipmatika.kz/products/besprovodnye-bluetooth/yealink-bh70-mono-uc-usb-a/" TargetMode="External"/><Relationship Id="rId370" Type="http://schemas.openxmlformats.org/officeDocument/2006/relationships/hyperlink" Target="http://add.ipmatika.kz/?vc=CP930W" TargetMode="External"/><Relationship Id="rId426" Type="http://schemas.openxmlformats.org/officeDocument/2006/relationships/hyperlink" Target="http://add.ipmatika.kz/?vc=WH66%20Mono%20UC" TargetMode="External"/><Relationship Id="rId230" Type="http://schemas.openxmlformats.org/officeDocument/2006/relationships/hyperlink" Target="https://ipmatika.kz/products/spikerfony/cp96-usb-ca/" TargetMode="External"/><Relationship Id="rId25" Type="http://schemas.openxmlformats.org/officeDocument/2006/relationships/hyperlink" Target="http://ipmatika.kz/products/dect/yealink-w56h/" TargetMode="External"/><Relationship Id="rId67" Type="http://schemas.openxmlformats.org/officeDocument/2006/relationships/hyperlink" Target="https://ipmatika.kz/products/dect/yealink-W76P/" TargetMode="External"/><Relationship Id="rId272" Type="http://schemas.openxmlformats.org/officeDocument/2006/relationships/hyperlink" Target="http://add.ipmatika.kz/?vc=W74H" TargetMode="External"/><Relationship Id="rId328" Type="http://schemas.openxmlformats.org/officeDocument/2006/relationships/hyperlink" Target="http://add.ipmatika.kz/?vc=YHS34%20Lite%20Dual" TargetMode="External"/><Relationship Id="rId132" Type="http://schemas.openxmlformats.org/officeDocument/2006/relationships/hyperlink" Target="https://ipmatika.kz/products/phones-accessories/yealink-exp50/" TargetMode="External"/><Relationship Id="rId174" Type="http://schemas.openxmlformats.org/officeDocument/2006/relationships/hyperlink" Target="https://ipmatika.kz/products/provodnye/VT5000_USB/" TargetMode="External"/><Relationship Id="rId381" Type="http://schemas.openxmlformats.org/officeDocument/2006/relationships/hyperlink" Target="http://add.ipmatika.kz/?vc=W90B" TargetMode="External"/><Relationship Id="rId241" Type="http://schemas.openxmlformats.org/officeDocument/2006/relationships/hyperlink" Target="http://add.ipmatika.kz/?vc=UH38%20Dual%20UC-BAT" TargetMode="External"/><Relationship Id="rId437" Type="http://schemas.openxmlformats.org/officeDocument/2006/relationships/hyperlink" Target="http://add.ipmatika.kz/?vc=SIP-T48U" TargetMode="External"/><Relationship Id="rId36" Type="http://schemas.openxmlformats.org/officeDocument/2006/relationships/hyperlink" Target="http://yeastar.ipmatika.kz/" TargetMode="External"/><Relationship Id="rId283" Type="http://schemas.openxmlformats.org/officeDocument/2006/relationships/hyperlink" Target="http://add.ipmatika.kz/?vc=X208" TargetMode="External"/><Relationship Id="rId339" Type="http://schemas.openxmlformats.org/officeDocument/2006/relationships/hyperlink" Target="http://add.ipmatika.kz/?vc=YDMP%20Basic%20Package" TargetMode="External"/><Relationship Id="rId78" Type="http://schemas.openxmlformats.org/officeDocument/2006/relationships/hyperlink" Target="https://ipmatika.kz/products/besprovodnye-bluetooth/yealink-bh76-uc-black-usb/" TargetMode="External"/><Relationship Id="rId101" Type="http://schemas.openxmlformats.org/officeDocument/2006/relationships/hyperlink" Target="https://ipmatika.kz/products/provodnye-usb/yealink-uh36-mono-teams/" TargetMode="External"/><Relationship Id="rId143" Type="http://schemas.openxmlformats.org/officeDocument/2006/relationships/hyperlink" Target="https://ipmatika.kz/products/phones-accessories/bracket-t46x/" TargetMode="External"/><Relationship Id="rId185" Type="http://schemas.openxmlformats.org/officeDocument/2006/relationships/hyperlink" Target="https://ipmatika.kz/products/besprovodnye-bluetooth/yealink-bh71-pro/" TargetMode="External"/><Relationship Id="rId350" Type="http://schemas.openxmlformats.org/officeDocument/2006/relationships/hyperlink" Target="http://add.ipmatika.kz/?vc=EHS36" TargetMode="External"/><Relationship Id="rId406" Type="http://schemas.openxmlformats.org/officeDocument/2006/relationships/hyperlink" Target="http://add.ipmatika.kz/?vc=P570" TargetMode="External"/><Relationship Id="rId9" Type="http://schemas.openxmlformats.org/officeDocument/2006/relationships/hyperlink" Target="https://ipmatika.kz/products/besprovodnye-garnitury/yealink-wh62-mono-uc/" TargetMode="External"/><Relationship Id="rId210" Type="http://schemas.openxmlformats.org/officeDocument/2006/relationships/hyperlink" Target="https://ipmatika.kz/products/provodnye-usb/yealink-uh35-dual-uc/" TargetMode="External"/><Relationship Id="rId392" Type="http://schemas.openxmlformats.org/officeDocument/2006/relationships/hyperlink" Target="http://add.ipmatika.kz/?vc=TG400" TargetMode="External"/><Relationship Id="rId448" Type="http://schemas.openxmlformats.org/officeDocument/2006/relationships/printerSettings" Target="../printerSettings/printerSettings1.bin"/><Relationship Id="rId252" Type="http://schemas.openxmlformats.org/officeDocument/2006/relationships/hyperlink" Target="http://add.ipmatika.kz/?vc=IGW3200" TargetMode="External"/><Relationship Id="rId294" Type="http://schemas.openxmlformats.org/officeDocument/2006/relationships/hyperlink" Target="http://add.ipmatika.kz/?vc=UH36%20Dual-UC" TargetMode="External"/><Relationship Id="rId308" Type="http://schemas.openxmlformats.org/officeDocument/2006/relationships/hyperlink" Target="http://add.ipmatika.kz/?vc=VT9000" TargetMode="External"/><Relationship Id="rId47" Type="http://schemas.openxmlformats.org/officeDocument/2006/relationships/hyperlink" Target="http://ipmatika.kz/products/pbx-module/yeastar-ex30/" TargetMode="External"/><Relationship Id="rId89" Type="http://schemas.openxmlformats.org/officeDocument/2006/relationships/hyperlink" Target="https://ipmatika.kz/products/dect-/VT-VT9400/" TargetMode="External"/><Relationship Id="rId112" Type="http://schemas.openxmlformats.org/officeDocument/2006/relationships/hyperlink" Target="https://ipmatika.kz/products/provodnye/VT-VT6200-USB/" TargetMode="External"/><Relationship Id="rId154" Type="http://schemas.openxmlformats.org/officeDocument/2006/relationships/hyperlink" Target="https://ipmatika.kz/products/voip-fxs-fxo/ipmatika-igw3200/" TargetMode="External"/><Relationship Id="rId361" Type="http://schemas.openxmlformats.org/officeDocument/2006/relationships/hyperlink" Target="http://add.ipmatika.kz/?vc=MP58-WH-TEAMS" TargetMode="External"/><Relationship Id="rId196" Type="http://schemas.openxmlformats.org/officeDocument/2006/relationships/hyperlink" Target="https://ipmatika.kz/products/voip-fxs-fxo/ipmatika-igw9600/" TargetMode="External"/><Relationship Id="rId417" Type="http://schemas.openxmlformats.org/officeDocument/2006/relationships/hyperlink" Target="http://add.ipmatika.kz/?vc=TA200" TargetMode="External"/><Relationship Id="rId16" Type="http://schemas.openxmlformats.org/officeDocument/2006/relationships/hyperlink" Target="https://ipmatika.kz/products/besprovodnye-garnitury/yealink-wh66-dual-teams/" TargetMode="External"/><Relationship Id="rId221" Type="http://schemas.openxmlformats.org/officeDocument/2006/relationships/hyperlink" Target="https://ipmatika.kz/products/provodnye-usb/yealink-uh42-se-dual-uc-usb-ca/" TargetMode="External"/><Relationship Id="rId263" Type="http://schemas.openxmlformats.org/officeDocument/2006/relationships/hyperlink" Target="http://add.ipmatika.kz/?vc=P520" TargetMode="External"/><Relationship Id="rId319" Type="http://schemas.openxmlformats.org/officeDocument/2006/relationships/hyperlink" Target="http://add.ipmatika.kz/?vc=UH34%20Lite%20Mono%20UC" TargetMode="External"/><Relationship Id="rId58" Type="http://schemas.openxmlformats.org/officeDocument/2006/relationships/hyperlink" Target="https://ipmatika.kz/products/ip-ats/yeastar-p550/" TargetMode="External"/><Relationship Id="rId123" Type="http://schemas.openxmlformats.org/officeDocument/2006/relationships/hyperlink" Target="https://ipmatika.kz/products/spikerfony/cp700_uc/" TargetMode="External"/><Relationship Id="rId330" Type="http://schemas.openxmlformats.org/officeDocument/2006/relationships/hyperlink" Target="http://add.ipmatika.kz/?vc=YHS34%20Dual" TargetMode="External"/><Relationship Id="rId165" Type="http://schemas.openxmlformats.org/officeDocument/2006/relationships/hyperlink" Target="https://ipmatika.kz/products/aksessuary-dlya-garnitur/aksessuary-yealink-LeatherEarCushion-for-UH34-YHS34/" TargetMode="External"/><Relationship Id="rId372" Type="http://schemas.openxmlformats.org/officeDocument/2006/relationships/hyperlink" Target="http://add.ipmatika.kz/?vc=CP925" TargetMode="External"/><Relationship Id="rId428" Type="http://schemas.openxmlformats.org/officeDocument/2006/relationships/hyperlink" Target="http://add.ipmatika.kz/?vc=WH62%20Dual%20Teams" TargetMode="External"/><Relationship Id="rId232" Type="http://schemas.openxmlformats.org/officeDocument/2006/relationships/hyperlink" Target="http://add.ipmatika.kz/?vc=CP900%20with%20dongle%20Teams" TargetMode="External"/><Relationship Id="rId274" Type="http://schemas.openxmlformats.org/officeDocument/2006/relationships/hyperlink" Target="http://add.ipmatika.kz/?vc=VT9000-D_LFT" TargetMode="External"/><Relationship Id="rId27" Type="http://schemas.openxmlformats.org/officeDocument/2006/relationships/hyperlink" Target="http://ipmatika.kz/products/voip-fxs-fxo/yeastar-ta200/" TargetMode="External"/><Relationship Id="rId69" Type="http://schemas.openxmlformats.org/officeDocument/2006/relationships/hyperlink" Target="https://ipmatika.kz/products/videophones/yealink-sip-t58w-pro-with-camera/" TargetMode="External"/><Relationship Id="rId134" Type="http://schemas.openxmlformats.org/officeDocument/2006/relationships/hyperlink" Target="https://ipmatika.kz/products/phones-accessories/yealink-cpe80/" TargetMode="External"/><Relationship Id="rId80" Type="http://schemas.openxmlformats.org/officeDocument/2006/relationships/hyperlink" Target="https://ipmatika.kz/products/bluetooth/VT-VT9500-D/" TargetMode="External"/><Relationship Id="rId176" Type="http://schemas.openxmlformats.org/officeDocument/2006/relationships/hyperlink" Target="https://ipmatika.kz/products/dect/yealink-w71h/" TargetMode="External"/><Relationship Id="rId341" Type="http://schemas.openxmlformats.org/officeDocument/2006/relationships/hyperlink" Target="http://add.ipmatika.kz/?vc=&#1050;&#1088;&#1086;&#1085;&#1096;&#1090;&#1077;&#1081;&#1085;%20&#1076;&#1083;&#1103;%20T42X/T41X" TargetMode="External"/><Relationship Id="rId383" Type="http://schemas.openxmlformats.org/officeDocument/2006/relationships/hyperlink" Target="http://add.ipmatika.kz/?vc=SIP-T58W%20with%20camera" TargetMode="External"/><Relationship Id="rId439" Type="http://schemas.openxmlformats.org/officeDocument/2006/relationships/hyperlink" Target="http://add.ipmatika.kz/?vc=SIP-T43U" TargetMode="External"/><Relationship Id="rId201" Type="http://schemas.openxmlformats.org/officeDocument/2006/relationships/hyperlink" Target="https://ipmatika.kz/products/ip-ats-yeastar-serii-s/yeastar-s100/" TargetMode="External"/><Relationship Id="rId243" Type="http://schemas.openxmlformats.org/officeDocument/2006/relationships/hyperlink" Target="http://add.ipmatika.kz/?vc=VT9605-D" TargetMode="External"/><Relationship Id="rId285" Type="http://schemas.openxmlformats.org/officeDocument/2006/relationships/hyperlink" Target="http://add.ipmatika.kz/?vc=VT9200-D" TargetMode="External"/><Relationship Id="rId38" Type="http://schemas.openxmlformats.org/officeDocument/2006/relationships/hyperlink" Target="http://ipmatika.kz/products/s-series/yeastar-s50/" TargetMode="External"/><Relationship Id="rId103" Type="http://schemas.openxmlformats.org/officeDocument/2006/relationships/hyperlink" Target="https://ipmatika.kz/products/provodnye-usb/yealink-uh34-mono-teams/" TargetMode="External"/><Relationship Id="rId310" Type="http://schemas.openxmlformats.org/officeDocument/2006/relationships/hyperlink" Target="http://add.ipmatika.kz/?vc=VT9500-D" TargetMode="External"/><Relationship Id="rId91" Type="http://schemas.openxmlformats.org/officeDocument/2006/relationships/hyperlink" Target="https://ipmatika.kz/products/audioconference/yealink-cp935w/" TargetMode="External"/><Relationship Id="rId145" Type="http://schemas.openxmlformats.org/officeDocument/2006/relationships/hyperlink" Target="https://ipmatika.kz/products/sistemy-upravleniya/YDMP-Add-on-Package/" TargetMode="External"/><Relationship Id="rId187" Type="http://schemas.openxmlformats.org/officeDocument/2006/relationships/hyperlink" Target="https://www.ipmatika.kz/products/archive/phones-accessories/yealink-rt10/" TargetMode="External"/><Relationship Id="rId352" Type="http://schemas.openxmlformats.org/officeDocument/2006/relationships/hyperlink" Target="http://add.ipmatika.kz/?vc=DD10K" TargetMode="External"/><Relationship Id="rId394" Type="http://schemas.openxmlformats.org/officeDocument/2006/relationships/hyperlink" Target="http://add.ipmatika.kz/?vc=TG100" TargetMode="External"/><Relationship Id="rId408" Type="http://schemas.openxmlformats.org/officeDocument/2006/relationships/hyperlink" Target="http://add.ipmatika.kz/?vc=P550" TargetMode="External"/><Relationship Id="rId212" Type="http://schemas.openxmlformats.org/officeDocument/2006/relationships/hyperlink" Target="https://ipmatika.kz/products/besprovodnye-garnitury/yealink-wh64-mono-uc/" TargetMode="External"/><Relationship Id="rId254" Type="http://schemas.openxmlformats.org/officeDocument/2006/relationships/hyperlink" Target="http://add.ipmatika.kz/?vc=IGW3200" TargetMode="External"/><Relationship Id="rId49" Type="http://schemas.openxmlformats.org/officeDocument/2006/relationships/hyperlink" Target="http://ipmatika.kz/products/voip-gsm/yeastar-tg200/" TargetMode="External"/><Relationship Id="rId114" Type="http://schemas.openxmlformats.org/officeDocument/2006/relationships/hyperlink" Target="https://ipmatika.kz/products/provodnye/VT-VT1000-D-USB/" TargetMode="External"/><Relationship Id="rId296" Type="http://schemas.openxmlformats.org/officeDocument/2006/relationships/hyperlink" Target="http://add.ipmatika.kz/?vc=W77P" TargetMode="External"/><Relationship Id="rId60" Type="http://schemas.openxmlformats.org/officeDocument/2006/relationships/hyperlink" Target="https://ipmatika.kz/products/ip-ats/yeastar-p570/" TargetMode="External"/><Relationship Id="rId156" Type="http://schemas.openxmlformats.org/officeDocument/2006/relationships/hyperlink" Target="https://ipmatika.kz/products/voip-fxs-fxo/ipmatika-igw800/" TargetMode="External"/><Relationship Id="rId198" Type="http://schemas.openxmlformats.org/officeDocument/2006/relationships/hyperlink" Target="https://ipmatika.kz/products/voip-fxs-fxo/ipmatika-igw4800/" TargetMode="External"/><Relationship Id="rId321" Type="http://schemas.openxmlformats.org/officeDocument/2006/relationships/hyperlink" Target="http://add.ipmatika.kz/?vc=X208" TargetMode="External"/><Relationship Id="rId363" Type="http://schemas.openxmlformats.org/officeDocument/2006/relationships/hyperlink" Target="http://add.ipmatika.kz/?vc=MP56-Teams" TargetMode="External"/><Relationship Id="rId419" Type="http://schemas.openxmlformats.org/officeDocument/2006/relationships/hyperlink" Target="http://add.ipmatika.kz/?vc=BLT60" TargetMode="External"/><Relationship Id="rId223" Type="http://schemas.openxmlformats.org/officeDocument/2006/relationships/hyperlink" Target="https://ipmatika.kz/products/provodnye-usb/yealink-uh46-dual-uc-usb-ca/" TargetMode="External"/><Relationship Id="rId430" Type="http://schemas.openxmlformats.org/officeDocument/2006/relationships/hyperlink" Target="http://add.ipmatika.kz/?vc=WH62%20Mono%20UC" TargetMode="External"/><Relationship Id="rId18" Type="http://schemas.openxmlformats.org/officeDocument/2006/relationships/hyperlink" Target="https://ipmatika.kz/products/besprovodnye-garnitury/yealink-wh67-teams/" TargetMode="External"/><Relationship Id="rId265" Type="http://schemas.openxmlformats.org/officeDocument/2006/relationships/hyperlink" Target="http://add.ipmatika.kz/?vc=VT9605-D" TargetMode="External"/><Relationship Id="rId50" Type="http://schemas.openxmlformats.org/officeDocument/2006/relationships/hyperlink" Target="http://ipmatika.kz/products/voip-gsm/yeastar-tg400/" TargetMode="External"/><Relationship Id="rId104" Type="http://schemas.openxmlformats.org/officeDocument/2006/relationships/hyperlink" Target="https://ipmatika.kz/products/provodnye-usb/yealink-uh34-dual-uc/" TargetMode="External"/><Relationship Id="rId125" Type="http://schemas.openxmlformats.org/officeDocument/2006/relationships/hyperlink" Target="https://ipmatika.kz/products/spikerfony/cp900-uc/" TargetMode="External"/><Relationship Id="rId146" Type="http://schemas.openxmlformats.org/officeDocument/2006/relationships/hyperlink" Target="https://ipmatika.kz/products/sistemy-upravleniya/YDMP-Basic-Package/" TargetMode="External"/><Relationship Id="rId167" Type="http://schemas.openxmlformats.org/officeDocument/2006/relationships/hyperlink" Target="https://ipmatika.kz/products/provodnye-usb/yealink-uh34-se-dual-uc/" TargetMode="External"/><Relationship Id="rId188" Type="http://schemas.openxmlformats.org/officeDocument/2006/relationships/hyperlink" Target="https://ipmatika.kz/products/archive/desktop/yealink-sip-t42g/" TargetMode="External"/><Relationship Id="rId311" Type="http://schemas.openxmlformats.org/officeDocument/2006/relationships/hyperlink" Target="http://add.ipmatika.kz/?vc=UH36%20Mono-Teams" TargetMode="External"/><Relationship Id="rId332" Type="http://schemas.openxmlformats.org/officeDocument/2006/relationships/hyperlink" Target="http://add.ipmatika.kz/?vc=VT6200-D%20QD(P)-RJ9(03)" TargetMode="External"/><Relationship Id="rId353" Type="http://schemas.openxmlformats.org/officeDocument/2006/relationships/hyperlink" Target="http://add.ipmatika.kz/?vc=CPE80" TargetMode="External"/><Relationship Id="rId374" Type="http://schemas.openxmlformats.org/officeDocument/2006/relationships/hyperlink" Target="http://add.ipmatika.kz/?vc=SIP-T58W" TargetMode="External"/><Relationship Id="rId395" Type="http://schemas.openxmlformats.org/officeDocument/2006/relationships/hyperlink" Target="http://add.ipmatika.kz/?vc=EX30" TargetMode="External"/><Relationship Id="rId409" Type="http://schemas.openxmlformats.org/officeDocument/2006/relationships/hyperlink" Target="http://add.ipmatika.kz/?vc=TA1610" TargetMode="External"/><Relationship Id="rId71" Type="http://schemas.openxmlformats.org/officeDocument/2006/relationships/hyperlink" Target="https://ipmatika.kz/products/dect/yealink-w90dm/" TargetMode="External"/><Relationship Id="rId92" Type="http://schemas.openxmlformats.org/officeDocument/2006/relationships/hyperlink" Target="https://ipmatika.kz/products/audioconference/yealink-cp935w-base/" TargetMode="External"/><Relationship Id="rId213" Type="http://schemas.openxmlformats.org/officeDocument/2006/relationships/hyperlink" Target="https://ipmatika.kz/products/besprovodnye-garnitury/yealink-wh64-dual-uc/" TargetMode="External"/><Relationship Id="rId234" Type="http://schemas.openxmlformats.org/officeDocument/2006/relationships/hyperlink" Target="http://add.ipmatika.kz/?vc=CP900%20with%20dongle%20Teams" TargetMode="External"/><Relationship Id="rId420" Type="http://schemas.openxmlformats.org/officeDocument/2006/relationships/hyperlink" Target="http://add.ipmatika.kz/?vc=WHC60" TargetMode="External"/><Relationship Id="rId2" Type="http://schemas.openxmlformats.org/officeDocument/2006/relationships/hyperlink" Target="https://ipmatika.kz/products/desktop/yealink-sip-t31p/" TargetMode="External"/><Relationship Id="rId29" Type="http://schemas.openxmlformats.org/officeDocument/2006/relationships/hyperlink" Target="http://ipmatika.kz/products/voip-fxs-fxo/yeastar-ta800/" TargetMode="External"/><Relationship Id="rId255" Type="http://schemas.openxmlformats.org/officeDocument/2006/relationships/hyperlink" Target="http://add.ipmatika.kz/?vc=IGW3200" TargetMode="External"/><Relationship Id="rId276" Type="http://schemas.openxmlformats.org/officeDocument/2006/relationships/hyperlink" Target="http://add.ipmatika.kz/?vc=SIP-T44W" TargetMode="External"/><Relationship Id="rId297" Type="http://schemas.openxmlformats.org/officeDocument/2006/relationships/hyperlink" Target="http://add.ipmatika.kz/?vc=W78P" TargetMode="External"/><Relationship Id="rId441" Type="http://schemas.openxmlformats.org/officeDocument/2006/relationships/hyperlink" Target="http://add.ipmatika.kz/?vc=SIP-T31G" TargetMode="External"/><Relationship Id="rId40" Type="http://schemas.openxmlformats.org/officeDocument/2006/relationships/hyperlink" Target="http://ipmatika.kz/products/pbx-module/yeastar-b2/" TargetMode="External"/><Relationship Id="rId115" Type="http://schemas.openxmlformats.org/officeDocument/2006/relationships/hyperlink" Target="https://ipmatika.kz/products/provodnye/VT-VT1000-RJ9%2803%29/" TargetMode="External"/><Relationship Id="rId136" Type="http://schemas.openxmlformats.org/officeDocument/2006/relationships/hyperlink" Target="https://ipmatika.kz/products/phones-accessories/yealink-ehs36/" TargetMode="External"/><Relationship Id="rId157" Type="http://schemas.openxmlformats.org/officeDocument/2006/relationships/hyperlink" Target="https://ipmatika.kz/products/voip-fxs-fxo/ipmatika-igw400/" TargetMode="External"/><Relationship Id="rId178" Type="http://schemas.openxmlformats.org/officeDocument/2006/relationships/hyperlink" Target="https://ipmatika.kz/products/dect/yealink-W73P/" TargetMode="External"/><Relationship Id="rId301" Type="http://schemas.openxmlformats.org/officeDocument/2006/relationships/hyperlink" Target="http://add.ipmatika.kz/?vc=UH38%20Dual%20UC-BAT" TargetMode="External"/><Relationship Id="rId322" Type="http://schemas.openxmlformats.org/officeDocument/2006/relationships/hyperlink" Target="http://add.ipmatika.kz/?vc=VT6200%20USB" TargetMode="External"/><Relationship Id="rId343" Type="http://schemas.openxmlformats.org/officeDocument/2006/relationships/hyperlink" Target="http://add.ipmatika.kz/?vc=Wall%20mount%20EXP40" TargetMode="External"/><Relationship Id="rId364" Type="http://schemas.openxmlformats.org/officeDocument/2006/relationships/hyperlink" Target="http://add.ipmatika.kz/?vc=MP54-TEAMS" TargetMode="External"/><Relationship Id="rId61" Type="http://schemas.openxmlformats.org/officeDocument/2006/relationships/hyperlink" Target="http://yealink.review.ipmatika.kz/" TargetMode="External"/><Relationship Id="rId82" Type="http://schemas.openxmlformats.org/officeDocument/2006/relationships/hyperlink" Target="https://ipmatika.kz/products/provodnye-qd-rj9/yealink-yhs34-lite-mono/" TargetMode="External"/><Relationship Id="rId199" Type="http://schemas.openxmlformats.org/officeDocument/2006/relationships/hyperlink" Target="https://ipmatika.kz/products/voip-fxs-fxo/ipmatika-igw3210/" TargetMode="External"/><Relationship Id="rId203" Type="http://schemas.openxmlformats.org/officeDocument/2006/relationships/hyperlink" Target="https://ipmatika.kz/products/provodnye-usb/yealink-uh35-dual-uc/" TargetMode="External"/><Relationship Id="rId385" Type="http://schemas.openxmlformats.org/officeDocument/2006/relationships/hyperlink" Target="http://add.ipmatika.kz/?vc=VP59" TargetMode="External"/><Relationship Id="rId19" Type="http://schemas.openxmlformats.org/officeDocument/2006/relationships/hyperlink" Target="https://ipmatika.kz/products/aksessuary-dlya-garnitur/yealink-whc60/" TargetMode="External"/><Relationship Id="rId224" Type="http://schemas.openxmlformats.org/officeDocument/2006/relationships/hyperlink" Target="https://ipmatika.kz/products/provodnye-usb/yealink-uh44-dual-uc-usb-ca/" TargetMode="External"/><Relationship Id="rId245" Type="http://schemas.openxmlformats.org/officeDocument/2006/relationships/hyperlink" Target="http://add.ipmatika.kz/?vc=WH63%20UC" TargetMode="External"/><Relationship Id="rId266" Type="http://schemas.openxmlformats.org/officeDocument/2006/relationships/hyperlink" Target="http://add.ipmatika.kz/?vc=W75%20mini%20MC" TargetMode="External"/><Relationship Id="rId287" Type="http://schemas.openxmlformats.org/officeDocument/2006/relationships/hyperlink" Target="http://add.ipmatika.kz/?vc=IGW810" TargetMode="External"/><Relationship Id="rId410" Type="http://schemas.openxmlformats.org/officeDocument/2006/relationships/hyperlink" Target="http://add.ipmatika.kz/?vc=TA810" TargetMode="External"/><Relationship Id="rId431" Type="http://schemas.openxmlformats.org/officeDocument/2006/relationships/hyperlink" Target="http://add.ipmatika.kz/?vc=VT9400-D" TargetMode="External"/><Relationship Id="rId30" Type="http://schemas.openxmlformats.org/officeDocument/2006/relationships/hyperlink" Target="http://ipmatika.kz/products/voip-fxs-fxo/yeastar-ta1600/" TargetMode="External"/><Relationship Id="rId105" Type="http://schemas.openxmlformats.org/officeDocument/2006/relationships/hyperlink" Target="https://ipmatika.kz/products/provodnye-usb/yealink-uh34-mono-uc/" TargetMode="External"/><Relationship Id="rId126" Type="http://schemas.openxmlformats.org/officeDocument/2006/relationships/hyperlink" Target="https://ipmatika.kz/products/spikerfony/cp900-with-dongle-uc/" TargetMode="External"/><Relationship Id="rId147" Type="http://schemas.openxmlformats.org/officeDocument/2006/relationships/hyperlink" Target="https://ipmatika.kz/products/provodnye/VT6300-D/" TargetMode="External"/><Relationship Id="rId168" Type="http://schemas.openxmlformats.org/officeDocument/2006/relationships/hyperlink" Target="https://ipmatika.kz/products/provodnye-usb/yealink-uh34-se-dual-uc-usb-c/" TargetMode="External"/><Relationship Id="rId312" Type="http://schemas.openxmlformats.org/officeDocument/2006/relationships/hyperlink" Target="http://add.ipmatika.kz/?vc=UH34%20Dual%20Teams" TargetMode="External"/><Relationship Id="rId333" Type="http://schemas.openxmlformats.org/officeDocument/2006/relationships/hyperlink" Target="http://add.ipmatika.kz/?vc=VT6200%20QD(P)-RJ9(03)" TargetMode="External"/><Relationship Id="rId354" Type="http://schemas.openxmlformats.org/officeDocument/2006/relationships/hyperlink" Target="http://add.ipmatika.kz/?vc=RT30" TargetMode="External"/><Relationship Id="rId51" Type="http://schemas.openxmlformats.org/officeDocument/2006/relationships/hyperlink" Target="http://ipmatika.kz/products/voip-gsm/yeastar-tg800/" TargetMode="External"/><Relationship Id="rId72" Type="http://schemas.openxmlformats.org/officeDocument/2006/relationships/hyperlink" Target="https://ipmatika.kz/products/dect/yealink-w90b/" TargetMode="External"/><Relationship Id="rId93" Type="http://schemas.openxmlformats.org/officeDocument/2006/relationships/hyperlink" Target="https://ipmatika.kz/products/phones-accessories/yealink-cam50-new-version/" TargetMode="External"/><Relationship Id="rId189" Type="http://schemas.openxmlformats.org/officeDocument/2006/relationships/hyperlink" Target="https://ipmatika.kz/products/phones-accessories/yealink-wf50-1/" TargetMode="External"/><Relationship Id="rId375" Type="http://schemas.openxmlformats.org/officeDocument/2006/relationships/hyperlink" Target="http://add.ipmatika.kz/?vc=W70B" TargetMode="External"/><Relationship Id="rId396" Type="http://schemas.openxmlformats.org/officeDocument/2006/relationships/hyperlink" Target="http://add.ipmatika.kz/?vc=EX08" TargetMode="External"/><Relationship Id="rId3" Type="http://schemas.openxmlformats.org/officeDocument/2006/relationships/hyperlink" Target="https://ipmatika.kz/products/desktop/yealink-sip-t31g/" TargetMode="External"/><Relationship Id="rId214" Type="http://schemas.openxmlformats.org/officeDocument/2006/relationships/hyperlink" Target="https://ipmatika.kz/products/besprovodnye-garnitury/yealink-wh64-hybrid-mono-uc/" TargetMode="External"/><Relationship Id="rId235" Type="http://schemas.openxmlformats.org/officeDocument/2006/relationships/hyperlink" Target="http://add.ipmatika.kz/?vc=CP900%20with%20dongle%20Teams" TargetMode="External"/><Relationship Id="rId256" Type="http://schemas.openxmlformats.org/officeDocument/2006/relationships/hyperlink" Target="http://add.ipmatika.kz/?vc=IGW3200" TargetMode="External"/><Relationship Id="rId277" Type="http://schemas.openxmlformats.org/officeDocument/2006/relationships/hyperlink" Target="http://add.ipmatika.kz/?vc=SIP-T44U" TargetMode="External"/><Relationship Id="rId298" Type="http://schemas.openxmlformats.org/officeDocument/2006/relationships/hyperlink" Target="http://add.ipmatika.kz/?vc=W78H" TargetMode="External"/><Relationship Id="rId400" Type="http://schemas.openxmlformats.org/officeDocument/2006/relationships/hyperlink" Target="http://add.ipmatika.kz/?vc=S2" TargetMode="External"/><Relationship Id="rId421" Type="http://schemas.openxmlformats.org/officeDocument/2006/relationships/hyperlink" Target="http://add.ipmatika.kz/?vc=WH67%20Teams" TargetMode="External"/><Relationship Id="rId442" Type="http://schemas.openxmlformats.org/officeDocument/2006/relationships/hyperlink" Target="http://add.ipmatika.kz/?vc=SIP-T31P" TargetMode="External"/><Relationship Id="rId116" Type="http://schemas.openxmlformats.org/officeDocument/2006/relationships/hyperlink" Target="https://ipmatika.kz/products/provodnye/VT-VT5000-QD%28P%29-RJ9%2803%29/" TargetMode="External"/><Relationship Id="rId137" Type="http://schemas.openxmlformats.org/officeDocument/2006/relationships/hyperlink" Target="https://ipmatika.kz/products/phones-accessories/yealink-ehs40/" TargetMode="External"/><Relationship Id="rId158" Type="http://schemas.openxmlformats.org/officeDocument/2006/relationships/hyperlink" Target="https://ipmatika.kz/products/voip-fxs-fxo/ipmatika-igw410/" TargetMode="External"/><Relationship Id="rId302" Type="http://schemas.openxmlformats.org/officeDocument/2006/relationships/hyperlink" Target="http://add.ipmatika.kz/?vc=CPW65-DECT-Duo" TargetMode="External"/><Relationship Id="rId323" Type="http://schemas.openxmlformats.org/officeDocument/2006/relationships/hyperlink" Target="http://add.ipmatika.kz/?vc=VT6200-D%20USB" TargetMode="External"/><Relationship Id="rId344" Type="http://schemas.openxmlformats.org/officeDocument/2006/relationships/hyperlink" Target="http://add.ipmatika.kz/?vc=12VDC.1A" TargetMode="External"/><Relationship Id="rId20" Type="http://schemas.openxmlformats.org/officeDocument/2006/relationships/hyperlink" Target="https://ipmatika.kz/products/aksessuary-dlya-garnitur/yealink-blt60/" TargetMode="External"/><Relationship Id="rId41" Type="http://schemas.openxmlformats.org/officeDocument/2006/relationships/hyperlink" Target="http://ipmatika.kz/products/pbx-module/yeastar-o2/" TargetMode="External"/><Relationship Id="rId62" Type="http://schemas.openxmlformats.org/officeDocument/2006/relationships/hyperlink" Target="http://ipmatika.kz/products/desktop/yealink-sip-t53w/" TargetMode="External"/><Relationship Id="rId83" Type="http://schemas.openxmlformats.org/officeDocument/2006/relationships/hyperlink" Target="https://ipmatika.kz/products/provodnye-qd-rj9/yealink-yhs34-lite-dual/" TargetMode="External"/><Relationship Id="rId179" Type="http://schemas.openxmlformats.org/officeDocument/2006/relationships/hyperlink" Target="https://ipmatika.kz/products/dect/yealink-w71p/" TargetMode="External"/><Relationship Id="rId365" Type="http://schemas.openxmlformats.org/officeDocument/2006/relationships/hyperlink" Target="http://add.ipmatika.kz/?vc=CP900%20with%20BT50" TargetMode="External"/><Relationship Id="rId386" Type="http://schemas.openxmlformats.org/officeDocument/2006/relationships/hyperlink" Target="http://add.ipmatika.kz/?vc=W59R" TargetMode="External"/><Relationship Id="rId190" Type="http://schemas.openxmlformats.org/officeDocument/2006/relationships/hyperlink" Target="https://ipmatika.kz/products/phones-accessories/yealink-ehs36/" TargetMode="External"/><Relationship Id="rId204" Type="http://schemas.openxmlformats.org/officeDocument/2006/relationships/hyperlink" Target="https://ipmatika.kz/products/provodnye-usb/yealink-uh35-mono-uc/" TargetMode="External"/><Relationship Id="rId225" Type="http://schemas.openxmlformats.org/officeDocument/2006/relationships/hyperlink" Target="https://ipmatika.kz/products/provodnye-usb/yealink-uh48-dual-uc-usb-ca/" TargetMode="External"/><Relationship Id="rId246" Type="http://schemas.openxmlformats.org/officeDocument/2006/relationships/hyperlink" Target="http://add.ipmatika.kz/?vc=WH63%20UC" TargetMode="External"/><Relationship Id="rId267" Type="http://schemas.openxmlformats.org/officeDocument/2006/relationships/hyperlink" Target="http://add.ipmatika.kz/?vc=SIP-T31P%20Light%20Gray" TargetMode="External"/><Relationship Id="rId288" Type="http://schemas.openxmlformats.org/officeDocument/2006/relationships/hyperlink" Target="http://add.ipmatika.kz/?vc=IGW1610" TargetMode="External"/><Relationship Id="rId411" Type="http://schemas.openxmlformats.org/officeDocument/2006/relationships/hyperlink" Target="http://add.ipmatika.kz/?vc=TA410" TargetMode="External"/><Relationship Id="rId432" Type="http://schemas.openxmlformats.org/officeDocument/2006/relationships/hyperlink" Target="http://add.ipmatika.kz/?vc=W56H" TargetMode="External"/><Relationship Id="rId106" Type="http://schemas.openxmlformats.org/officeDocument/2006/relationships/hyperlink" Target="https://ipmatika.kz/products/provodnye-usb/yealink-uh34-lite-dual-teams/" TargetMode="External"/><Relationship Id="rId127" Type="http://schemas.openxmlformats.org/officeDocument/2006/relationships/hyperlink" Target="https://ipmatika.kz/products/telefony-dlya-microsoft-teams/yealink-mp54-teams/" TargetMode="External"/><Relationship Id="rId313" Type="http://schemas.openxmlformats.org/officeDocument/2006/relationships/hyperlink" Target="http://add.ipmatika.kz/?vc=UH34%20Mono%20Teams" TargetMode="External"/><Relationship Id="rId10" Type="http://schemas.openxmlformats.org/officeDocument/2006/relationships/hyperlink" Target="https://ipmatika.kz/products/besprovodnye-garnitury/yealink-wh62-dual-uc/" TargetMode="External"/><Relationship Id="rId31" Type="http://schemas.openxmlformats.org/officeDocument/2006/relationships/hyperlink" Target="http://ipmatika.kz/products/voip-fxs-fxo/yeastar-ta2400/" TargetMode="External"/><Relationship Id="rId52" Type="http://schemas.openxmlformats.org/officeDocument/2006/relationships/hyperlink" Target="https://ipmatika.kz/products/voip-gsm/yeastar-tg1600-16/" TargetMode="External"/><Relationship Id="rId73" Type="http://schemas.openxmlformats.org/officeDocument/2006/relationships/hyperlink" Target="https://ipmatika.kz/products/dect/yealink-w80dm/" TargetMode="External"/><Relationship Id="rId94" Type="http://schemas.openxmlformats.org/officeDocument/2006/relationships/hyperlink" Target="https://ipmatika.kz/products/phones-accessories/yealink-bt41/" TargetMode="External"/><Relationship Id="rId148" Type="http://schemas.openxmlformats.org/officeDocument/2006/relationships/hyperlink" Target="https://ipmatika.kz/products/dect/yealink-w57r/" TargetMode="External"/><Relationship Id="rId169" Type="http://schemas.openxmlformats.org/officeDocument/2006/relationships/hyperlink" Target="https://ipmatika.kz/products/provodnye-usb/yealink-uh37-mono-uc/" TargetMode="External"/><Relationship Id="rId334" Type="http://schemas.openxmlformats.org/officeDocument/2006/relationships/hyperlink" Target="http://add.ipmatika.kz/?vc=VT5000-D%20QD(P)-RJ9(03)" TargetMode="External"/><Relationship Id="rId355" Type="http://schemas.openxmlformats.org/officeDocument/2006/relationships/hyperlink" Target="http://add.ipmatika.kz/?vc=EXP50" TargetMode="External"/><Relationship Id="rId376" Type="http://schemas.openxmlformats.org/officeDocument/2006/relationships/hyperlink" Target="http://add.ipmatika.kz/?vc=W73H" TargetMode="External"/><Relationship Id="rId397" Type="http://schemas.openxmlformats.org/officeDocument/2006/relationships/hyperlink" Target="http://add.ipmatika.kz/?vc=D30" TargetMode="External"/><Relationship Id="rId4" Type="http://schemas.openxmlformats.org/officeDocument/2006/relationships/hyperlink" Target="https://ipmatika.kz/products/desktop/yealink-sip-t33g/" TargetMode="External"/><Relationship Id="rId180" Type="http://schemas.openxmlformats.org/officeDocument/2006/relationships/hyperlink" Target="https://ipmatika.kz/products/dect/yealink-W73P/" TargetMode="External"/><Relationship Id="rId215" Type="http://schemas.openxmlformats.org/officeDocument/2006/relationships/hyperlink" Target="https://ipmatika.kz/products/besprovodnye-garnitury/yealink-wh64-hybrid-dual-uc/" TargetMode="External"/><Relationship Id="rId236" Type="http://schemas.openxmlformats.org/officeDocument/2006/relationships/hyperlink" Target="http://add.ipmatika.kz/?vc=VT9605-D" TargetMode="External"/><Relationship Id="rId257" Type="http://schemas.openxmlformats.org/officeDocument/2006/relationships/hyperlink" Target="http://add.ipmatika.kz/?vc=IGW410" TargetMode="External"/><Relationship Id="rId278" Type="http://schemas.openxmlformats.org/officeDocument/2006/relationships/hyperlink" Target="http://add.ipmatika.kz/?vc=SIP-T34W" TargetMode="External"/><Relationship Id="rId401" Type="http://schemas.openxmlformats.org/officeDocument/2006/relationships/hyperlink" Target="http://add.ipmatika.kz/?vc=O2" TargetMode="External"/><Relationship Id="rId422" Type="http://schemas.openxmlformats.org/officeDocument/2006/relationships/hyperlink" Target="http://add.ipmatika.kz/?vc=WH67%20UC" TargetMode="External"/><Relationship Id="rId443" Type="http://schemas.openxmlformats.org/officeDocument/2006/relationships/hyperlink" Target="http://add.ipmatika.kz/?vc=SIP-T31" TargetMode="External"/><Relationship Id="rId303" Type="http://schemas.openxmlformats.org/officeDocument/2006/relationships/hyperlink" Target="http://add.ipmatika.kz/?vc=CP935W-Base" TargetMode="External"/><Relationship Id="rId42" Type="http://schemas.openxmlformats.org/officeDocument/2006/relationships/hyperlink" Target="http://ipmatika.kz/products/pbx-module/yeastar-s2/" TargetMode="External"/><Relationship Id="rId84" Type="http://schemas.openxmlformats.org/officeDocument/2006/relationships/hyperlink" Target="https://ipmatika.kz/products/provodnye-qd-rj9/yealink-yhs36-mono/" TargetMode="External"/><Relationship Id="rId138" Type="http://schemas.openxmlformats.org/officeDocument/2006/relationships/hyperlink" Target="https://ipmatika.kz/products/phones-accessories/pc-w53h/" TargetMode="External"/><Relationship Id="rId345" Type="http://schemas.openxmlformats.org/officeDocument/2006/relationships/hyperlink" Target="http://add.ipmatika.kz/?vc=5VDC,2A-ARDV" TargetMode="External"/><Relationship Id="rId387" Type="http://schemas.openxmlformats.org/officeDocument/2006/relationships/hyperlink" Target="http://add.ipmatika.kz/?vc=SIP-T53W" TargetMode="External"/><Relationship Id="rId191" Type="http://schemas.openxmlformats.org/officeDocument/2006/relationships/hyperlink" Target="../../user/Downloads/&#1043;&#1072;&#1088;&#1085;&#1080;&#1090;&#1091;&#1088;&#1072;%20MRD-509S%20+%20MRD-QD002%20&#1096;&#1085;&#1091;&#1088;-&#1087;&#1077;&#1088;&#1077;&#1093;&#1086;&#1076;&#1085;&#1080;&#1082;%20&#1089;%20&#1088;&#1072;&#1079;&#1098;&#1077;&#1084;&#1072;&#1084;&#1080;%20QD%20&#1080;%20RJ9" TargetMode="External"/><Relationship Id="rId205" Type="http://schemas.openxmlformats.org/officeDocument/2006/relationships/hyperlink" Target="https://ipmatika.kz/products/dect/yvim-basic-package-2-licenses-for-dm/" TargetMode="External"/><Relationship Id="rId247" Type="http://schemas.openxmlformats.org/officeDocument/2006/relationships/hyperlink" Target="http://add.ipmatika.kz/?vc=WH63%20UC" TargetMode="External"/><Relationship Id="rId412" Type="http://schemas.openxmlformats.org/officeDocument/2006/relationships/hyperlink" Target="http://add.ipmatika.kz/?vc=TA3200" TargetMode="External"/><Relationship Id="rId107" Type="http://schemas.openxmlformats.org/officeDocument/2006/relationships/hyperlink" Target="https://ipmatika.kz/products/provodnye-usb/yealink-uh34-lite-mono-teams/" TargetMode="External"/><Relationship Id="rId289" Type="http://schemas.openxmlformats.org/officeDocument/2006/relationships/hyperlink" Target="http://add.ipmatika.kz/?vc=IGW400" TargetMode="External"/><Relationship Id="rId11" Type="http://schemas.openxmlformats.org/officeDocument/2006/relationships/hyperlink" Target="https://ipmatika.kz/products/besprovodnye-garnitury/yealink-wh62-dual-portable-uc/" TargetMode="External"/><Relationship Id="rId53" Type="http://schemas.openxmlformats.org/officeDocument/2006/relationships/hyperlink" Target="http://ipmatika.kz/products/voip-isdn/yeastar-te100/" TargetMode="External"/><Relationship Id="rId149" Type="http://schemas.openxmlformats.org/officeDocument/2006/relationships/hyperlink" Target="https://ipmatika.kz/products/dect/yealink-W78H/" TargetMode="External"/><Relationship Id="rId314" Type="http://schemas.openxmlformats.org/officeDocument/2006/relationships/hyperlink" Target="http://add.ipmatika.kz/?vc=UH34%20Dual%20UC" TargetMode="External"/><Relationship Id="rId356" Type="http://schemas.openxmlformats.org/officeDocument/2006/relationships/hyperlink" Target="http://add.ipmatika.kz/?vc=EXP43" TargetMode="External"/><Relationship Id="rId398" Type="http://schemas.openxmlformats.org/officeDocument/2006/relationships/hyperlink" Target="http://add.ipmatika.kz/?vc=UMTS" TargetMode="External"/><Relationship Id="rId95" Type="http://schemas.openxmlformats.org/officeDocument/2006/relationships/hyperlink" Target="https://ipmatika.kz/products/phones-accessories/yealink-cpn10/" TargetMode="External"/><Relationship Id="rId160" Type="http://schemas.openxmlformats.org/officeDocument/2006/relationships/hyperlink" Target="https://ipmatika.kz/products/voip-fxs-fxo/ipmatika-igw1600/" TargetMode="External"/><Relationship Id="rId216" Type="http://schemas.openxmlformats.org/officeDocument/2006/relationships/hyperlink" Target="https://ipmatika.kz/products/besprovodnye-bluetooth/yealink-bh70-dual-uc-usb-a/" TargetMode="External"/><Relationship Id="rId423" Type="http://schemas.openxmlformats.org/officeDocument/2006/relationships/hyperlink" Target="http://add.ipmatika.kz/?vc=WH66%20Dual%20Teams" TargetMode="External"/><Relationship Id="rId258" Type="http://schemas.openxmlformats.org/officeDocument/2006/relationships/hyperlink" Target="http://add.ipmatika.kz/?vc=IGW410" TargetMode="External"/><Relationship Id="rId22" Type="http://schemas.openxmlformats.org/officeDocument/2006/relationships/hyperlink" Target="https://ipmatika.kz/products/desktop/yealink-sip-t30/" TargetMode="External"/><Relationship Id="rId64" Type="http://schemas.openxmlformats.org/officeDocument/2006/relationships/hyperlink" Target="http://ipmatika.kz/products/videophones/yealink-vp59/" TargetMode="External"/><Relationship Id="rId118" Type="http://schemas.openxmlformats.org/officeDocument/2006/relationships/hyperlink" Target="https://ipmatika.kz/products/provodnye/VT-VT6200-QD%28P%29-RJ9%2803%29/" TargetMode="External"/><Relationship Id="rId325" Type="http://schemas.openxmlformats.org/officeDocument/2006/relationships/hyperlink" Target="http://add.ipmatika.kz/?vc=VT5000%20USB" TargetMode="External"/><Relationship Id="rId367" Type="http://schemas.openxmlformats.org/officeDocument/2006/relationships/hyperlink" Target="http://add.ipmatika.kz/?vc=CP700%20with%20BT50" TargetMode="External"/><Relationship Id="rId171" Type="http://schemas.openxmlformats.org/officeDocument/2006/relationships/hyperlink" Target="https://ipmatika.kz/products/desktop/yealink-sip-t34w/" TargetMode="External"/><Relationship Id="rId227" Type="http://schemas.openxmlformats.org/officeDocument/2006/relationships/hyperlink" Target="https://ipmatika.kz/products/besprovodnye-bluetooth/yealink-bh74-with-stand-uc-usb-ca/" TargetMode="External"/><Relationship Id="rId269" Type="http://schemas.openxmlformats.org/officeDocument/2006/relationships/hyperlink" Target="http://add.ipmatika.kz/?vc=W73P" TargetMode="External"/><Relationship Id="rId434" Type="http://schemas.openxmlformats.org/officeDocument/2006/relationships/hyperlink" Target="http://add.ipmatika.kz/?vc=SIP-T57W" TargetMode="External"/><Relationship Id="rId33" Type="http://schemas.openxmlformats.org/officeDocument/2006/relationships/hyperlink" Target="http://ipmatika.kz/products/voip-fxs-fxo/yeastar-ta410/" TargetMode="External"/><Relationship Id="rId129" Type="http://schemas.openxmlformats.org/officeDocument/2006/relationships/hyperlink" Target="https://ipmatika.kz/products/telefony-dlya-microsoft-teams/yealink-mp58-teams/" TargetMode="External"/><Relationship Id="rId280" Type="http://schemas.openxmlformats.org/officeDocument/2006/relationships/hyperlink" Target="http://add.ipmatika.kz/?vc=UH36%20Mono-UC" TargetMode="External"/><Relationship Id="rId336" Type="http://schemas.openxmlformats.org/officeDocument/2006/relationships/hyperlink" Target="http://add.ipmatika.kz/?vc=VT1000-D%20RJ9(03)" TargetMode="External"/><Relationship Id="rId75" Type="http://schemas.openxmlformats.org/officeDocument/2006/relationships/hyperlink" Target="https://ipmatika.kz/products/audioconference/yealink-cp965/" TargetMode="External"/><Relationship Id="rId140" Type="http://schemas.openxmlformats.org/officeDocument/2006/relationships/hyperlink" Target="https://ipmatika.kz/products/phones-accessories/pa-2A/" TargetMode="External"/><Relationship Id="rId182" Type="http://schemas.openxmlformats.org/officeDocument/2006/relationships/hyperlink" Target="https://ipmatika.kz/products/besprovodnye-bluetooth/yealink-bh71-workstation-pro/" TargetMode="External"/><Relationship Id="rId378" Type="http://schemas.openxmlformats.org/officeDocument/2006/relationships/hyperlink" Target="http://add.ipmatika.kz/?vc=W79P" TargetMode="External"/><Relationship Id="rId403" Type="http://schemas.openxmlformats.org/officeDocument/2006/relationships/hyperlink" Target="http://add.ipmatika.kz/?vc=GSM" TargetMode="External"/><Relationship Id="rId6" Type="http://schemas.openxmlformats.org/officeDocument/2006/relationships/hyperlink" Target="https://ipmatika.kz/products/desktop/yealink-sip-t46U/" TargetMode="External"/><Relationship Id="rId238" Type="http://schemas.openxmlformats.org/officeDocument/2006/relationships/hyperlink" Target="http://add.ipmatika.kz/?vc=UH36%20Mono-UC" TargetMode="External"/><Relationship Id="rId445" Type="http://schemas.openxmlformats.org/officeDocument/2006/relationships/hyperlink" Target="http://add.ipmatika.kz/?vc=SIP-T30" TargetMode="External"/><Relationship Id="rId291" Type="http://schemas.openxmlformats.org/officeDocument/2006/relationships/hyperlink" Target="http://add.ipmatika.kz/?vc=IGW1600" TargetMode="External"/><Relationship Id="rId305" Type="http://schemas.openxmlformats.org/officeDocument/2006/relationships/hyperlink" Target="http://add.ipmatika.kz/?vc=BH76%20with%20Charging%20Stand%20UC%20Black%20USB-A" TargetMode="External"/><Relationship Id="rId347" Type="http://schemas.openxmlformats.org/officeDocument/2006/relationships/hyperlink" Target="http://add.ipmatika.kz/?vc=5VDC.1.2A" TargetMode="External"/><Relationship Id="rId44" Type="http://schemas.openxmlformats.org/officeDocument/2006/relationships/hyperlink" Target="http://ipmatika.kz/products/pbx-module/yeastar-umts/" TargetMode="External"/><Relationship Id="rId86" Type="http://schemas.openxmlformats.org/officeDocument/2006/relationships/hyperlink" Target="https://ipmatika.kz/products/provodnye-qd-rj9/yealink-yhs34-Dual/" TargetMode="External"/><Relationship Id="rId151" Type="http://schemas.openxmlformats.org/officeDocument/2006/relationships/hyperlink" Target="https://ipmatika.kz/products/dect/yealink-w77p/" TargetMode="External"/><Relationship Id="rId389" Type="http://schemas.openxmlformats.org/officeDocument/2006/relationships/hyperlink" Target="http://add.ipmatika.kz/?vc=TE100" TargetMode="External"/><Relationship Id="rId193" Type="http://schemas.openxmlformats.org/officeDocument/2006/relationships/hyperlink" Target="https://ipmatika.kz/products/voip-isdn/ipmatika-igw2E1/" TargetMode="External"/><Relationship Id="rId207" Type="http://schemas.openxmlformats.org/officeDocument/2006/relationships/hyperlink" Target="https://ipmatika.kz/products/usb-videokamery-i-byod-resheniya/vt-webcam-v100/" TargetMode="External"/><Relationship Id="rId249" Type="http://schemas.openxmlformats.org/officeDocument/2006/relationships/hyperlink" Target="http://add.ipmatika.kz/?vc=X208" TargetMode="External"/><Relationship Id="rId414" Type="http://schemas.openxmlformats.org/officeDocument/2006/relationships/hyperlink" Target="http://add.ipmatika.kz/?vc=TA1600" TargetMode="External"/><Relationship Id="rId13" Type="http://schemas.openxmlformats.org/officeDocument/2006/relationships/hyperlink" Target="https://ipmatika.kz/products/besprovodnye-garnitury/yealink-wh66-mono-uc/" TargetMode="External"/><Relationship Id="rId109" Type="http://schemas.openxmlformats.org/officeDocument/2006/relationships/hyperlink" Target="https://ipmatika.kz/products/provodnye-usb/yealink-uh34-lite-mono-uc/" TargetMode="External"/><Relationship Id="rId260" Type="http://schemas.openxmlformats.org/officeDocument/2006/relationships/hyperlink" Target="http://add.ipmatika.kz/?vc=WF50" TargetMode="External"/><Relationship Id="rId316" Type="http://schemas.openxmlformats.org/officeDocument/2006/relationships/hyperlink" Target="http://add.ipmatika.kz/?vc=UH34%20Lite%20Dual%20Teams" TargetMode="External"/><Relationship Id="rId55" Type="http://schemas.openxmlformats.org/officeDocument/2006/relationships/hyperlink" Target="https://ipmatika.kz/products/desktop/yealink-sip-t30p/" TargetMode="External"/><Relationship Id="rId97" Type="http://schemas.openxmlformats.org/officeDocument/2006/relationships/hyperlink" Target="https://ipmatika.kz/products/phones-accessories/yealink-rt30/" TargetMode="External"/><Relationship Id="rId120" Type="http://schemas.openxmlformats.org/officeDocument/2006/relationships/hyperlink" Target="https://ipmatika.kz/products/dect/yealink-W70B/" TargetMode="External"/><Relationship Id="rId358" Type="http://schemas.openxmlformats.org/officeDocument/2006/relationships/hyperlink" Target="http://add.ipmatika.kz/?vc=CAM50" TargetMode="External"/><Relationship Id="rId162" Type="http://schemas.openxmlformats.org/officeDocument/2006/relationships/hyperlink" Target="https://ipmatika.kz/products/bluetooth/VT9200/" TargetMode="External"/><Relationship Id="rId218" Type="http://schemas.openxmlformats.org/officeDocument/2006/relationships/hyperlink" Target="https://ipmatika.kz/products/besprovodnye-bluetooth/yealink-bh72-lite-uc-black-usb/" TargetMode="External"/><Relationship Id="rId425" Type="http://schemas.openxmlformats.org/officeDocument/2006/relationships/hyperlink" Target="http://add.ipmatika.kz/?vc=WH66%20Mono%20Teams" TargetMode="External"/><Relationship Id="rId271" Type="http://schemas.openxmlformats.org/officeDocument/2006/relationships/hyperlink" Target="http://add.ipmatika.kz/?vc=W71H" TargetMode="External"/><Relationship Id="rId24" Type="http://schemas.openxmlformats.org/officeDocument/2006/relationships/hyperlink" Target="http://ipmatika.kz/products/desktop/yealink-sip-t54w/" TargetMode="External"/><Relationship Id="rId66" Type="http://schemas.openxmlformats.org/officeDocument/2006/relationships/hyperlink" Target="https://ipmatika.kz/products/dect/yealink-W79P/" TargetMode="External"/><Relationship Id="rId131" Type="http://schemas.openxmlformats.org/officeDocument/2006/relationships/hyperlink" Target="https://ipmatika.kz/products/phones-accessories/yealink-exp43/" TargetMode="External"/><Relationship Id="rId327" Type="http://schemas.openxmlformats.org/officeDocument/2006/relationships/hyperlink" Target="http://add.ipmatika.kz/?vc=YHS36%20Mono" TargetMode="External"/><Relationship Id="rId369" Type="http://schemas.openxmlformats.org/officeDocument/2006/relationships/hyperlink" Target="http://add.ipmatika.kz/?vc=CP930W-Base" TargetMode="External"/><Relationship Id="rId173" Type="http://schemas.openxmlformats.org/officeDocument/2006/relationships/hyperlink" Target="https://ipmatika.kz/products/desktop/yealink-sip-t44w/" TargetMode="External"/><Relationship Id="rId229" Type="http://schemas.openxmlformats.org/officeDocument/2006/relationships/hyperlink" Target="https://ipmatika.kz/products/spikerfony/cp92-with-dongle-usb-ca/" TargetMode="External"/><Relationship Id="rId380" Type="http://schemas.openxmlformats.org/officeDocument/2006/relationships/hyperlink" Target="http://add.ipmatika.kz/?vc=W80DM" TargetMode="External"/><Relationship Id="rId436" Type="http://schemas.openxmlformats.org/officeDocument/2006/relationships/hyperlink" Target="http://add.ipmatika.kz/?vc=SIP-T53" TargetMode="External"/><Relationship Id="rId240" Type="http://schemas.openxmlformats.org/officeDocument/2006/relationships/hyperlink" Target="http://add.ipmatika.kz/?vc=UH38%20Mono%20UC-W/O%20BAT" TargetMode="External"/><Relationship Id="rId35" Type="http://schemas.openxmlformats.org/officeDocument/2006/relationships/hyperlink" Target="http://ipmatika.kz/products/voip-fxs-fxo/yeastar-ta1610/" TargetMode="External"/><Relationship Id="rId77" Type="http://schemas.openxmlformats.org/officeDocument/2006/relationships/hyperlink" Target="https://ipmatika.kz/products/pbx-module/yeastar-lte/" TargetMode="External"/><Relationship Id="rId100" Type="http://schemas.openxmlformats.org/officeDocument/2006/relationships/hyperlink" Target="https://ipmatika.kz/products/provodnye-usb/yealink-uh38-dual-uc-bat/" TargetMode="External"/><Relationship Id="rId282" Type="http://schemas.openxmlformats.org/officeDocument/2006/relationships/hyperlink" Target="http://add.ipmatika.kz/?vc=UH34%20Dual%20Teams" TargetMode="External"/><Relationship Id="rId338" Type="http://schemas.openxmlformats.org/officeDocument/2006/relationships/hyperlink" Target="http://add.ipmatika.kz/?vc=YDMP%20Add-on%20package" TargetMode="External"/><Relationship Id="rId8" Type="http://schemas.openxmlformats.org/officeDocument/2006/relationships/hyperlink" Target="https://ipmatika.kz/products/desktop/yealink-sip-t53/" TargetMode="External"/><Relationship Id="rId142" Type="http://schemas.openxmlformats.org/officeDocument/2006/relationships/hyperlink" Target="https://ipmatika.kz/products/phones-accessories/bracket-exp40/" TargetMode="External"/><Relationship Id="rId184" Type="http://schemas.openxmlformats.org/officeDocument/2006/relationships/hyperlink" Target="https://ipmatika.kz/products/besprovodnye-bluetooth/yealink-bh71/" TargetMode="External"/><Relationship Id="rId391" Type="http://schemas.openxmlformats.org/officeDocument/2006/relationships/hyperlink" Target="http://add.ipmatika.kz/?vc=TG800" TargetMode="External"/><Relationship Id="rId405" Type="http://schemas.openxmlformats.org/officeDocument/2006/relationships/hyperlink" Target="http://add.ipmatika.kz/?vc=S20" TargetMode="External"/><Relationship Id="rId447" Type="http://schemas.openxmlformats.org/officeDocument/2006/relationships/hyperlink" Target="https://ipmatika.kz/products/wifi-telefony/yealink-ax86r/" TargetMode="External"/><Relationship Id="rId251" Type="http://schemas.openxmlformats.org/officeDocument/2006/relationships/hyperlink" Target="http://add.ipmatika.kz/?vc=IGW3200" TargetMode="External"/><Relationship Id="rId46" Type="http://schemas.openxmlformats.org/officeDocument/2006/relationships/hyperlink" Target="http://ipmatika.kz/products/pbx-module/yeastar-ex08/" TargetMode="External"/><Relationship Id="rId293" Type="http://schemas.openxmlformats.org/officeDocument/2006/relationships/hyperlink" Target="http://add.ipmatika.kz/?vc=IGW3200" TargetMode="External"/><Relationship Id="rId307" Type="http://schemas.openxmlformats.org/officeDocument/2006/relationships/hyperlink" Target="http://add.ipmatika.kz/?vc=VT9400" TargetMode="External"/><Relationship Id="rId349" Type="http://schemas.openxmlformats.org/officeDocument/2006/relationships/hyperlink" Target="http://add.ipmatika.kz/?vc=EHS40" TargetMode="External"/><Relationship Id="rId88" Type="http://schemas.openxmlformats.org/officeDocument/2006/relationships/hyperlink" Target="https://ipmatika.kz/products/dect-/VT-VT9000/" TargetMode="External"/><Relationship Id="rId111" Type="http://schemas.openxmlformats.org/officeDocument/2006/relationships/hyperlink" Target="https://ipmatika.kz/products/provodnye/X208/" TargetMode="External"/><Relationship Id="rId153" Type="http://schemas.openxmlformats.org/officeDocument/2006/relationships/hyperlink" Target="https://ipmatika.kz/products/provodnye-usb/yealink-uh37-dual-uc/" TargetMode="External"/><Relationship Id="rId195" Type="http://schemas.openxmlformats.org/officeDocument/2006/relationships/hyperlink" Target="https://ipmatika.kz/products/voip-fxs-fxo/ipmatika-igw12000/" TargetMode="External"/><Relationship Id="rId209" Type="http://schemas.openxmlformats.org/officeDocument/2006/relationships/hyperlink" Target="https://ipmatika.kz/products/phones-accessories/BTH58/" TargetMode="External"/><Relationship Id="rId360" Type="http://schemas.openxmlformats.org/officeDocument/2006/relationships/hyperlink" Target="http://add.ipmatika.kz/?vc=BT41" TargetMode="External"/><Relationship Id="rId416" Type="http://schemas.openxmlformats.org/officeDocument/2006/relationships/hyperlink" Target="http://add.ipmatika.kz/?vc=TA400" TargetMode="External"/><Relationship Id="rId220" Type="http://schemas.openxmlformats.org/officeDocument/2006/relationships/hyperlink" Target="https://ipmatika.kz/products/provodnye-usb/yealink-uh35-mono-uc-usb-ca/" TargetMode="External"/><Relationship Id="rId15" Type="http://schemas.openxmlformats.org/officeDocument/2006/relationships/hyperlink" Target="https://ipmatika.kz/products/besprovodnye-garnitury/yealink-wh66-dual-uc/" TargetMode="External"/><Relationship Id="rId57" Type="http://schemas.openxmlformats.org/officeDocument/2006/relationships/hyperlink" Target="https://ipmatika.kz/products/desktop/yealink-sip-t58w-pro/" TargetMode="External"/><Relationship Id="rId262" Type="http://schemas.openxmlformats.org/officeDocument/2006/relationships/hyperlink" Target="http://add.ipmatika.kz/?vc=RT30" TargetMode="External"/><Relationship Id="rId318" Type="http://schemas.openxmlformats.org/officeDocument/2006/relationships/hyperlink" Target="http://add.ipmatika.kz/?vc=UH34%20Lite%20Dual%20UC" TargetMode="External"/><Relationship Id="rId99" Type="http://schemas.openxmlformats.org/officeDocument/2006/relationships/hyperlink" Target="https://ipmatika.kz/products/phones-accessories/yealink-cpw65/" TargetMode="External"/><Relationship Id="rId122" Type="http://schemas.openxmlformats.org/officeDocument/2006/relationships/hyperlink" Target="https://ipmatika.kz/products/audioconference/yealink-cp930w-base/" TargetMode="External"/><Relationship Id="rId164" Type="http://schemas.openxmlformats.org/officeDocument/2006/relationships/hyperlink" Target="https://ipmatika.kz/products/aksessuary-dlya-garnitur/aksessuary-yealink-FoamyEarCushion-for-UH-34/" TargetMode="External"/><Relationship Id="rId371" Type="http://schemas.openxmlformats.org/officeDocument/2006/relationships/hyperlink" Target="http://add.ipmatika.kz/?vc=LTE" TargetMode="External"/><Relationship Id="rId427" Type="http://schemas.openxmlformats.org/officeDocument/2006/relationships/hyperlink" Target="http://add.ipmatika.kz/?vc=WH63%20UC" TargetMode="External"/><Relationship Id="rId26" Type="http://schemas.openxmlformats.org/officeDocument/2006/relationships/hyperlink" Target="http://ipmatika.kz/products/voip-fxs-fxo/yeastar-ta100/" TargetMode="External"/><Relationship Id="rId231" Type="http://schemas.openxmlformats.org/officeDocument/2006/relationships/hyperlink" Target="https://ipmatika.kz/products/spikerfony/cp96-with-dongle-usb-ca/" TargetMode="External"/><Relationship Id="rId273" Type="http://schemas.openxmlformats.org/officeDocument/2006/relationships/hyperlink" Target="http://add.ipmatika.kz/?vc=VT5000-D%20USB" TargetMode="External"/><Relationship Id="rId329" Type="http://schemas.openxmlformats.org/officeDocument/2006/relationships/hyperlink" Target="http://add.ipmatika.kz/?vc=YHS34%20Lite%20Mono" TargetMode="External"/><Relationship Id="rId68" Type="http://schemas.openxmlformats.org/officeDocument/2006/relationships/hyperlink" Target="https://ipmatika.kz/products/dect/yealink-W73H/" TargetMode="External"/><Relationship Id="rId133" Type="http://schemas.openxmlformats.org/officeDocument/2006/relationships/hyperlink" Target="https://ipmatika.kz/products/phones-accessories/yealink-cpe90/" TargetMode="External"/><Relationship Id="rId175" Type="http://schemas.openxmlformats.org/officeDocument/2006/relationships/hyperlink" Target="https://ipmatika.kz/products/provodnye/VT5000-D_USB/" TargetMode="External"/><Relationship Id="rId340" Type="http://schemas.openxmlformats.org/officeDocument/2006/relationships/hyperlink" Target="http://add.ipmatika.kz/?vc=CPE90" TargetMode="External"/><Relationship Id="rId200" Type="http://schemas.openxmlformats.org/officeDocument/2006/relationships/hyperlink" Target="https://ipmatika.kz/products/desktop/ipm58/" TargetMode="External"/><Relationship Id="rId382" Type="http://schemas.openxmlformats.org/officeDocument/2006/relationships/hyperlink" Target="http://add.ipmatika.kz/?vc=W90DM" TargetMode="External"/><Relationship Id="rId438" Type="http://schemas.openxmlformats.org/officeDocument/2006/relationships/hyperlink" Target="http://add.ipmatika.kz/?vc=SIP-T46U" TargetMode="External"/><Relationship Id="rId242" Type="http://schemas.openxmlformats.org/officeDocument/2006/relationships/hyperlink" Target="http://add.ipmatika.kz/?vc=VT9605-D" TargetMode="External"/><Relationship Id="rId284" Type="http://schemas.openxmlformats.org/officeDocument/2006/relationships/hyperlink" Target="http://add.ipmatika.kz/?vc=VT9200" TargetMode="External"/><Relationship Id="rId37" Type="http://schemas.openxmlformats.org/officeDocument/2006/relationships/hyperlink" Target="http://ipmatika.kz/products/s-series/yeastar-s20/" TargetMode="External"/><Relationship Id="rId79" Type="http://schemas.openxmlformats.org/officeDocument/2006/relationships/hyperlink" Target="https://ipmatika.kz/products/besprovodnye-bluetooth/yealink-bh76-with-charging-stand-uc-black-usb/" TargetMode="External"/><Relationship Id="rId102" Type="http://schemas.openxmlformats.org/officeDocument/2006/relationships/hyperlink" Target="https://ipmatika.kz/products/provodnye-usb/yealink-uh34-dual-teams/" TargetMode="External"/><Relationship Id="rId144" Type="http://schemas.openxmlformats.org/officeDocument/2006/relationships/hyperlink" Target="https://ipmatika.kz/products/phones-accessories/bracket-t42x-t41x-t40x/" TargetMode="External"/><Relationship Id="rId90" Type="http://schemas.openxmlformats.org/officeDocument/2006/relationships/hyperlink" Target="https://ipmatika.kz/products/dect-network/%D2%D8%C0511-25.35.15-50-%D31-9720/" TargetMode="External"/><Relationship Id="rId186" Type="http://schemas.openxmlformats.org/officeDocument/2006/relationships/hyperlink" Target="https://ipmatika.kz/products/ip-ats/yeastar-p520/" TargetMode="External"/><Relationship Id="rId351" Type="http://schemas.openxmlformats.org/officeDocument/2006/relationships/hyperlink" Target="http://add.ipmatika.kz/?vc=5VDC.600mA" TargetMode="External"/><Relationship Id="rId393" Type="http://schemas.openxmlformats.org/officeDocument/2006/relationships/hyperlink" Target="http://add.ipmatika.kz/?vc=TG200" TargetMode="External"/><Relationship Id="rId407" Type="http://schemas.openxmlformats.org/officeDocument/2006/relationships/hyperlink" Target="http://add.ipmatika.kz/?vc=P560" TargetMode="External"/><Relationship Id="rId449" Type="http://schemas.openxmlformats.org/officeDocument/2006/relationships/drawing" Target="../drawings/drawing1.xml"/><Relationship Id="rId211" Type="http://schemas.openxmlformats.org/officeDocument/2006/relationships/hyperlink" Target="https://ipmatika.kz/products/desktop/yealink-mp50/" TargetMode="External"/><Relationship Id="rId253" Type="http://schemas.openxmlformats.org/officeDocument/2006/relationships/hyperlink" Target="http://add.ipmatika.kz/?vc=IGW3200" TargetMode="External"/><Relationship Id="rId295" Type="http://schemas.openxmlformats.org/officeDocument/2006/relationships/hyperlink" Target="http://add.ipmatika.kz/?vc=SIP-T58W%20Pro" TargetMode="External"/><Relationship Id="rId309" Type="http://schemas.openxmlformats.org/officeDocument/2006/relationships/hyperlink" Target="http://add.ipmatika.kz/?vc=VT9605-D" TargetMode="External"/><Relationship Id="rId48" Type="http://schemas.openxmlformats.org/officeDocument/2006/relationships/hyperlink" Target="http://ipmatika.kz/products/voip-gsm/yeastar-tg100/" TargetMode="External"/><Relationship Id="rId113" Type="http://schemas.openxmlformats.org/officeDocument/2006/relationships/hyperlink" Target="https://ipmatika.kz/products/provodnye/VT-VT6200-D-USB/" TargetMode="External"/><Relationship Id="rId320" Type="http://schemas.openxmlformats.org/officeDocument/2006/relationships/hyperlink" Target="http://add.ipmatika.kz/?vc=X208-D" TargetMode="External"/><Relationship Id="rId155" Type="http://schemas.openxmlformats.org/officeDocument/2006/relationships/hyperlink" Target="https://ipmatika.kz/products/voip-fxs-fxo/ipmatika-igw2400/" TargetMode="External"/><Relationship Id="rId197" Type="http://schemas.openxmlformats.org/officeDocument/2006/relationships/hyperlink" Target="https://ipmatika.kz/products/voip-fxs-fxo/ipmatika-igw7200/" TargetMode="External"/><Relationship Id="rId362" Type="http://schemas.openxmlformats.org/officeDocument/2006/relationships/hyperlink" Target="http://add.ipmatika.kz/?vc=MP58-TEAMS" TargetMode="External"/><Relationship Id="rId418" Type="http://schemas.openxmlformats.org/officeDocument/2006/relationships/hyperlink" Target="http://add.ipmatika.kz/?vc=TA100" TargetMode="External"/><Relationship Id="rId222" Type="http://schemas.openxmlformats.org/officeDocument/2006/relationships/hyperlink" Target="https://ipmatika.kz/products/provodnye-usb/yealink-uh42-dual-uc-usb-ca/" TargetMode="External"/><Relationship Id="rId264" Type="http://schemas.openxmlformats.org/officeDocument/2006/relationships/hyperlink" Target="http://add.ipmatika.kz/?vc=BH76%20with%20Charging%20Stand%20UC%20Black%20USB-A" TargetMode="External"/><Relationship Id="rId17" Type="http://schemas.openxmlformats.org/officeDocument/2006/relationships/hyperlink" Target="https://ipmatika.kz/products/besprovodnye-garnitury/yealink-wh67-uc/" TargetMode="External"/><Relationship Id="rId59" Type="http://schemas.openxmlformats.org/officeDocument/2006/relationships/hyperlink" Target="https://ipmatika.kz/products/ip-ats/yeastar-p560/" TargetMode="External"/><Relationship Id="rId124" Type="http://schemas.openxmlformats.org/officeDocument/2006/relationships/hyperlink" Target="https://ipmatika.kz/products/spikerfony/cp700_with_dongle_uc/" TargetMode="External"/><Relationship Id="rId70" Type="http://schemas.openxmlformats.org/officeDocument/2006/relationships/hyperlink" Target="https://ipmatika.kz/products/videophones/yealink-sip-t58w-with-camera/" TargetMode="External"/><Relationship Id="rId166" Type="http://schemas.openxmlformats.org/officeDocument/2006/relationships/hyperlink" Target="https://ipmatika.kz/products/aksessuary-dlya-garnitur/aksessuary-yealink-LeatherEarCushion-for-UH-36/" TargetMode="External"/><Relationship Id="rId331" Type="http://schemas.openxmlformats.org/officeDocument/2006/relationships/hyperlink" Target="http://add.ipmatika.kz/?vc=YHS34%20Mono" TargetMode="External"/><Relationship Id="rId373" Type="http://schemas.openxmlformats.org/officeDocument/2006/relationships/hyperlink" Target="http://add.ipmatika.kz/?vc=CP965" TargetMode="External"/><Relationship Id="rId429" Type="http://schemas.openxmlformats.org/officeDocument/2006/relationships/hyperlink" Target="http://add.ipmatika.kz/?vc=WH62%20Dual%20UC" TargetMode="External"/><Relationship Id="rId1" Type="http://schemas.openxmlformats.org/officeDocument/2006/relationships/hyperlink" Target="https://ipmatika.kz/products/desktop/yealink-sip-t31/" TargetMode="External"/><Relationship Id="rId233" Type="http://schemas.openxmlformats.org/officeDocument/2006/relationships/hyperlink" Target="http://add.ipmatika.kz/?vc=CP900%20with%20dongle%20Teams" TargetMode="External"/><Relationship Id="rId440" Type="http://schemas.openxmlformats.org/officeDocument/2006/relationships/hyperlink" Target="http://add.ipmatika.kz/?vc=SIP-T33G" TargetMode="External"/><Relationship Id="rId28" Type="http://schemas.openxmlformats.org/officeDocument/2006/relationships/hyperlink" Target="http://ipmatika.kz/products/voip-fxs-fxo/yeastar-ta400/" TargetMode="External"/><Relationship Id="rId275" Type="http://schemas.openxmlformats.org/officeDocument/2006/relationships/hyperlink" Target="http://add.ipmatika.kz/?vc=VT9000-D_LFT" TargetMode="External"/><Relationship Id="rId300" Type="http://schemas.openxmlformats.org/officeDocument/2006/relationships/hyperlink" Target="http://add.ipmatika.kz/?vc=X208" TargetMode="External"/><Relationship Id="rId81" Type="http://schemas.openxmlformats.org/officeDocument/2006/relationships/hyperlink" Target="https://ipmatika.kz/products/bluetooth/VT9605-D/" TargetMode="External"/><Relationship Id="rId135" Type="http://schemas.openxmlformats.org/officeDocument/2006/relationships/hyperlink" Target="https://ipmatika.kz/products/phones-accessories/pa-0.6A/" TargetMode="External"/><Relationship Id="rId177" Type="http://schemas.openxmlformats.org/officeDocument/2006/relationships/hyperlink" Target="https://ipmatika.kz/products/dect/yealink-w74h/" TargetMode="External"/><Relationship Id="rId342" Type="http://schemas.openxmlformats.org/officeDocument/2006/relationships/hyperlink" Target="http://add.ipmatika.kz/?vc=Wall%20mount%20SIP-T46U(S)" TargetMode="External"/><Relationship Id="rId384" Type="http://schemas.openxmlformats.org/officeDocument/2006/relationships/hyperlink" Target="http://add.ipmatika.kz/?vc=SIP-T58W%20Pro%20with%20camera" TargetMode="External"/><Relationship Id="rId202" Type="http://schemas.openxmlformats.org/officeDocument/2006/relationships/hyperlink" Target="https://ipmatika.kz/products/provodnye/vt_x140_d/" TargetMode="External"/><Relationship Id="rId244" Type="http://schemas.openxmlformats.org/officeDocument/2006/relationships/hyperlink" Target="http://add.ipmatika.kz/?vc=WH63%20UC" TargetMode="External"/><Relationship Id="rId39" Type="http://schemas.openxmlformats.org/officeDocument/2006/relationships/hyperlink" Target="http://ipmatika.kz/products/pbx-module/yeastar-gsm/" TargetMode="External"/><Relationship Id="rId286" Type="http://schemas.openxmlformats.org/officeDocument/2006/relationships/hyperlink" Target="http://add.ipmatika.kz/?vc=IGW410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ipmatika.kz/products/software-module/app-cloud%20linkus-s/" TargetMode="External"/><Relationship Id="rId21" Type="http://schemas.openxmlformats.org/officeDocument/2006/relationships/hyperlink" Target="https://ipmatika.kz/products/voip-fxs-fxo/yeastar-ta810/" TargetMode="External"/><Relationship Id="rId42" Type="http://schemas.openxmlformats.org/officeDocument/2006/relationships/hyperlink" Target="https://ipmatika.kz/products/licenses-p%20series/yeastar-p570-ultimate/" TargetMode="External"/><Relationship Id="rId47" Type="http://schemas.openxmlformats.org/officeDocument/2006/relationships/hyperlink" Target="https://ipmatika.kz/products/licenses-p%20series/yeastar-p550-enterprise/" TargetMode="External"/><Relationship Id="rId63" Type="http://schemas.openxmlformats.org/officeDocument/2006/relationships/hyperlink" Target="http://prices.ipmatika.kz/" TargetMode="External"/><Relationship Id="rId68" Type="http://schemas.openxmlformats.org/officeDocument/2006/relationships/hyperlink" Target="https://ipmatika.kz/products/ip-ats-yeastar-serii-s/yeastar-s100/" TargetMode="External"/><Relationship Id="rId16" Type="http://schemas.openxmlformats.org/officeDocument/2006/relationships/hyperlink" Target="https://ipmatika.kz/products/voip-fxs-fxo/yeastar-ta410/" TargetMode="External"/><Relationship Id="rId11" Type="http://schemas.openxmlformats.org/officeDocument/2006/relationships/hyperlink" Target="https://ipmatika.kz/products/voip-fxs-fxo/yeastar-ta200/" TargetMode="External"/><Relationship Id="rId24" Type="http://schemas.openxmlformats.org/officeDocument/2006/relationships/hyperlink" Target="https://ipmatika.kz/products/software-module/app-cloud%20linkus-s/" TargetMode="External"/><Relationship Id="rId32" Type="http://schemas.openxmlformats.org/officeDocument/2006/relationships/hyperlink" Target="https://ipmatika.kz/products/software-module/app-billing/" TargetMode="External"/><Relationship Id="rId37" Type="http://schemas.openxmlformats.org/officeDocument/2006/relationships/hyperlink" Target="https://ipmatika.kz/products/software-module/app-hotel/" TargetMode="External"/><Relationship Id="rId40" Type="http://schemas.openxmlformats.org/officeDocument/2006/relationships/hyperlink" Target="https://ipmatika.kz/products/software-module/app-cHar-s/" TargetMode="External"/><Relationship Id="rId45" Type="http://schemas.openxmlformats.org/officeDocument/2006/relationships/hyperlink" Target="https://ipmatika.kz/products/licenses-p%20series/yeastar-p560-ultimate/" TargetMode="External"/><Relationship Id="rId53" Type="http://schemas.openxmlformats.org/officeDocument/2006/relationships/hyperlink" Target="https://ipmatika.kz/products/pbx-module/yeastar-so/" TargetMode="External"/><Relationship Id="rId58" Type="http://schemas.openxmlformats.org/officeDocument/2006/relationships/hyperlink" Target="https://ipmatika.kz/products/licenses-p%20series/yeastar-p570-standard/" TargetMode="External"/><Relationship Id="rId66" Type="http://schemas.openxmlformats.org/officeDocument/2006/relationships/hyperlink" Target="https://ipmatika.kz/products/licenses-p-series/yeastar-p520-enterprise/" TargetMode="External"/><Relationship Id="rId74" Type="http://schemas.openxmlformats.org/officeDocument/2006/relationships/hyperlink" Target="https://ipmatika.kz/products/licenses-p-series/yeastar-p560-pms/" TargetMode="External"/><Relationship Id="rId5" Type="http://schemas.openxmlformats.org/officeDocument/2006/relationships/hyperlink" Target="https://ipmatika.kz/products/ip-ats/yeastar-p570/" TargetMode="External"/><Relationship Id="rId61" Type="http://schemas.openxmlformats.org/officeDocument/2006/relationships/hyperlink" Target="https://ipmatika.kz/products/ip-ats/yeastar-p520/" TargetMode="External"/><Relationship Id="rId19" Type="http://schemas.openxmlformats.org/officeDocument/2006/relationships/hyperlink" Target="https://ipmatika.kz/products/voip-isdn/yeastar-te100/" TargetMode="External"/><Relationship Id="rId14" Type="http://schemas.openxmlformats.org/officeDocument/2006/relationships/hyperlink" Target="https://ipmatika.kz/products/voip-fxs-fxo/yeastar-ta2400/" TargetMode="External"/><Relationship Id="rId22" Type="http://schemas.openxmlformats.org/officeDocument/2006/relationships/hyperlink" Target="https://ipmatika.kz/products/voip-fxs-fxo/yeastar-ta400/" TargetMode="External"/><Relationship Id="rId27" Type="http://schemas.openxmlformats.org/officeDocument/2006/relationships/hyperlink" Target="https://ipmatika.kz/products/software-module/app-cloud%20linkus-s/" TargetMode="External"/><Relationship Id="rId30" Type="http://schemas.openxmlformats.org/officeDocument/2006/relationships/hyperlink" Target="https://ipmatika.kz/products/software-module/app-billing/" TargetMode="External"/><Relationship Id="rId35" Type="http://schemas.openxmlformats.org/officeDocument/2006/relationships/hyperlink" Target="https://ipmatika.kz/products/software-module/app-hotel/" TargetMode="External"/><Relationship Id="rId43" Type="http://schemas.openxmlformats.org/officeDocument/2006/relationships/hyperlink" Target="https://ipmatika.kz/products/licenses-p%20series/yeastar-p570-enterprise/" TargetMode="External"/><Relationship Id="rId48" Type="http://schemas.openxmlformats.org/officeDocument/2006/relationships/hyperlink" Target="https://ipmatika.kz/products/pbx-module/yeastar-ex08/" TargetMode="External"/><Relationship Id="rId56" Type="http://schemas.openxmlformats.org/officeDocument/2006/relationships/hyperlink" Target="https://ipmatika.kz/products/pbx-module/yeastar-lte/" TargetMode="External"/><Relationship Id="rId64" Type="http://schemas.openxmlformats.org/officeDocument/2006/relationships/hyperlink" Target="https://ipmatika.kz/products/licenses-p-series/yeastar-p570-plus%20plan/" TargetMode="External"/><Relationship Id="rId69" Type="http://schemas.openxmlformats.org/officeDocument/2006/relationships/hyperlink" Target="https://ipmatika.kz/products/licenses-p-series/yeastar-p520-hmm/" TargetMode="External"/><Relationship Id="rId77" Type="http://schemas.openxmlformats.org/officeDocument/2006/relationships/drawing" Target="../drawings/drawing2.xml"/><Relationship Id="rId8" Type="http://schemas.openxmlformats.org/officeDocument/2006/relationships/hyperlink" Target="https://ipmatika.kz/products/voip-gsm/yeastar-tg400/" TargetMode="External"/><Relationship Id="rId51" Type="http://schemas.openxmlformats.org/officeDocument/2006/relationships/hyperlink" Target="https://ipmatika.kz/products/pbx-module/yeastar-o2/" TargetMode="External"/><Relationship Id="rId72" Type="http://schemas.openxmlformats.org/officeDocument/2006/relationships/hyperlink" Target="https://ipmatika.kz/products/licenses-p-series/yeastar-p570-hmm/" TargetMode="External"/><Relationship Id="rId3" Type="http://schemas.openxmlformats.org/officeDocument/2006/relationships/hyperlink" Target="https://ipmatika.kz/products/ip-ats/yeastar-p550/" TargetMode="External"/><Relationship Id="rId12" Type="http://schemas.openxmlformats.org/officeDocument/2006/relationships/hyperlink" Target="https://ipmatika.kz/products/voip-fxs-fxo/yeastar-ta800/" TargetMode="External"/><Relationship Id="rId17" Type="http://schemas.openxmlformats.org/officeDocument/2006/relationships/hyperlink" Target="https://ipmatika.kz/products/voip-fxs-fxo/yeastar-ta1610/" TargetMode="External"/><Relationship Id="rId25" Type="http://schemas.openxmlformats.org/officeDocument/2006/relationships/hyperlink" Target="https://ipmatika.kz/products/software-module/app-cloud%20linkus-s/" TargetMode="External"/><Relationship Id="rId33" Type="http://schemas.openxmlformats.org/officeDocument/2006/relationships/hyperlink" Target="https://ipmatika.kz/products/software-module/app-billing/" TargetMode="External"/><Relationship Id="rId38" Type="http://schemas.openxmlformats.org/officeDocument/2006/relationships/hyperlink" Target="https://ipmatika.kz/products/software-module/app-cHar-s/" TargetMode="External"/><Relationship Id="rId46" Type="http://schemas.openxmlformats.org/officeDocument/2006/relationships/hyperlink" Target="https://ipmatika.kz/products/licenses-p%20series/yeastar-p550-ultimate/" TargetMode="External"/><Relationship Id="rId59" Type="http://schemas.openxmlformats.org/officeDocument/2006/relationships/hyperlink" Target="https://ipmatika.kz/products/licenses-p%20series/yeastar-p560-standard/" TargetMode="External"/><Relationship Id="rId67" Type="http://schemas.openxmlformats.org/officeDocument/2006/relationships/hyperlink" Target="https://ipmatika.kz/products/licenses-p-series/yeastar-p520-standard/" TargetMode="External"/><Relationship Id="rId20" Type="http://schemas.openxmlformats.org/officeDocument/2006/relationships/hyperlink" Target="https://ipmatika.kz/products/voip-isdn/yeastar-tb400/" TargetMode="External"/><Relationship Id="rId41" Type="http://schemas.openxmlformats.org/officeDocument/2006/relationships/hyperlink" Target="https://ipmatika.kz/products/software-module/app-cHar-s/" TargetMode="External"/><Relationship Id="rId54" Type="http://schemas.openxmlformats.org/officeDocument/2006/relationships/hyperlink" Target="https://ipmatika.kz/products/pbx-module/yeastar-gsm/" TargetMode="External"/><Relationship Id="rId62" Type="http://schemas.openxmlformats.org/officeDocument/2006/relationships/hyperlink" Target="http://prices.ipmatika.kz/" TargetMode="External"/><Relationship Id="rId70" Type="http://schemas.openxmlformats.org/officeDocument/2006/relationships/hyperlink" Target="https://ipmatika.kz/products/licenses-p-series/yeastar-p560-hmm/" TargetMode="External"/><Relationship Id="rId75" Type="http://schemas.openxmlformats.org/officeDocument/2006/relationships/hyperlink" Target="https://ipmatika.kz/products/licenses-p-series/yeastar-p570-pms/" TargetMode="External"/><Relationship Id="rId1" Type="http://schemas.openxmlformats.org/officeDocument/2006/relationships/hyperlink" Target="https://ipmatika.kz/products/ip-ats-yeastar-serii-s/yeastar-s20/" TargetMode="External"/><Relationship Id="rId6" Type="http://schemas.openxmlformats.org/officeDocument/2006/relationships/hyperlink" Target="https://ipmatika.kz/products/voip-gsm/yeastar-tg100/" TargetMode="External"/><Relationship Id="rId15" Type="http://schemas.openxmlformats.org/officeDocument/2006/relationships/hyperlink" Target="https://ipmatika.kz/products/voip-fxs-fxo/yeastar-ta3200/" TargetMode="External"/><Relationship Id="rId23" Type="http://schemas.openxmlformats.org/officeDocument/2006/relationships/hyperlink" Target="https://ipmatika.kz/products/voip-gsm/yeastar-tg1600-16/" TargetMode="External"/><Relationship Id="rId28" Type="http://schemas.openxmlformats.org/officeDocument/2006/relationships/hyperlink" Target="https://ipmatika.kz/products/software-module/app-cloud%20linkus-s/" TargetMode="External"/><Relationship Id="rId36" Type="http://schemas.openxmlformats.org/officeDocument/2006/relationships/hyperlink" Target="https://ipmatika.kz/products/software-module/app-hotel/" TargetMode="External"/><Relationship Id="rId49" Type="http://schemas.openxmlformats.org/officeDocument/2006/relationships/hyperlink" Target="https://ipmatika.kz/products/pbx-module/yeastar-ex30/" TargetMode="External"/><Relationship Id="rId57" Type="http://schemas.openxmlformats.org/officeDocument/2006/relationships/hyperlink" Target="https://ipmatika.kz/products/pbx-module/yeastar-b2/" TargetMode="External"/><Relationship Id="rId10" Type="http://schemas.openxmlformats.org/officeDocument/2006/relationships/hyperlink" Target="https://ipmatika.kz/products/voip-fxs-fxo/yeastar-ta100/" TargetMode="External"/><Relationship Id="rId31" Type="http://schemas.openxmlformats.org/officeDocument/2006/relationships/hyperlink" Target="https://ipmatika.kz/products/software-module/app-billing/" TargetMode="External"/><Relationship Id="rId44" Type="http://schemas.openxmlformats.org/officeDocument/2006/relationships/hyperlink" Target="https://ipmatika.kz/products/licenses-p%20series/yeastar-p560-enterprise/" TargetMode="External"/><Relationship Id="rId52" Type="http://schemas.openxmlformats.org/officeDocument/2006/relationships/hyperlink" Target="https://ipmatika.kz/products/pbx-module/yeastar-s2/" TargetMode="External"/><Relationship Id="rId60" Type="http://schemas.openxmlformats.org/officeDocument/2006/relationships/hyperlink" Target="https://ipmatika.kz/products/licenses-p%20series/yeastar-p550-standard/" TargetMode="External"/><Relationship Id="rId65" Type="http://schemas.openxmlformats.org/officeDocument/2006/relationships/hyperlink" Target="https://ipmatika.kz/products/licenses-p-series/yeastar-p520-ultimate/" TargetMode="External"/><Relationship Id="rId73" Type="http://schemas.openxmlformats.org/officeDocument/2006/relationships/hyperlink" Target="https://ipmatika.kz/products/licenses-p-series/yeastar-p550-hmm/" TargetMode="External"/><Relationship Id="rId4" Type="http://schemas.openxmlformats.org/officeDocument/2006/relationships/hyperlink" Target="https://ipmatika.kz/products/ip-ats/yeastar-p560/" TargetMode="External"/><Relationship Id="rId9" Type="http://schemas.openxmlformats.org/officeDocument/2006/relationships/hyperlink" Target="https://ipmatika.kz/products/voip-gsm/yeastar-tg800/" TargetMode="External"/><Relationship Id="rId13" Type="http://schemas.openxmlformats.org/officeDocument/2006/relationships/hyperlink" Target="https://ipmatika.kz/products/voip-fxs-fxo/yeastar-ta1600/" TargetMode="External"/><Relationship Id="rId18" Type="http://schemas.openxmlformats.org/officeDocument/2006/relationships/hyperlink" Target="https://ipmatika.kz/products/voip-isdn/yeastar-te200/" TargetMode="External"/><Relationship Id="rId39" Type="http://schemas.openxmlformats.org/officeDocument/2006/relationships/hyperlink" Target="https://ipmatika.kz/products/software-module/app-cHar-s/" TargetMode="External"/><Relationship Id="rId34" Type="http://schemas.openxmlformats.org/officeDocument/2006/relationships/hyperlink" Target="https://ipmatika.kz/products/software-module/app-hotel/" TargetMode="External"/><Relationship Id="rId50" Type="http://schemas.openxmlformats.org/officeDocument/2006/relationships/hyperlink" Target="https://ipmatika.kz/products/pbx-module/yeastar-d30/" TargetMode="External"/><Relationship Id="rId55" Type="http://schemas.openxmlformats.org/officeDocument/2006/relationships/hyperlink" Target="https://ipmatika.kz/products/pbx-module/yeastar-umts/" TargetMode="External"/><Relationship Id="rId76" Type="http://schemas.openxmlformats.org/officeDocument/2006/relationships/printerSettings" Target="../printerSettings/printerSettings2.bin"/><Relationship Id="rId7" Type="http://schemas.openxmlformats.org/officeDocument/2006/relationships/hyperlink" Target="https://ipmatika.kz/products/voip-gsm/yeastar-tg200/" TargetMode="External"/><Relationship Id="rId71" Type="http://schemas.openxmlformats.org/officeDocument/2006/relationships/hyperlink" Target="https://ipmatika.kz/products/licenses-p-series/yeastar-p550-pms/" TargetMode="External"/><Relationship Id="rId2" Type="http://schemas.openxmlformats.org/officeDocument/2006/relationships/hyperlink" Target="https://ipmatika.kz/products/ip-ats-yeastar-serii-s/yeastar-s50/" TargetMode="External"/><Relationship Id="rId29" Type="http://schemas.openxmlformats.org/officeDocument/2006/relationships/hyperlink" Target="https://ipmatika.kz/products/software-module/app-rm-s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ipmatika.kz/products/promyshlennnye-kommutatory-poe-/wi-tek-wi-pcms312gf-bt-i/" TargetMode="External"/><Relationship Id="rId21" Type="http://schemas.openxmlformats.org/officeDocument/2006/relationships/hyperlink" Target="https://ipmatika.kz/products/wifi-smb/wi-tek-wi-ac50/" TargetMode="External"/><Relationship Id="rId42" Type="http://schemas.openxmlformats.org/officeDocument/2006/relationships/hyperlink" Target="https://ipmatika.kz/products/accessories/wi-tek-wi-poe31-48v/" TargetMode="External"/><Relationship Id="rId63" Type="http://schemas.openxmlformats.org/officeDocument/2006/relationships/hyperlink" Target="https://ipmatika.kz/products/8-poe-ports/wi-tek-wi-ps210-v4/" TargetMode="External"/><Relationship Id="rId84" Type="http://schemas.openxmlformats.org/officeDocument/2006/relationships/hyperlink" Target="https://ipmatika.kz/products/managed-l2/wi-tek-wi-pms320gf/" TargetMode="External"/><Relationship Id="rId138" Type="http://schemas.openxmlformats.org/officeDocument/2006/relationships/hyperlink" Target="https://ipmatika.kz/products/wifi-smb/wi-tek-wi-ap219ax-lite-v2/" TargetMode="External"/><Relationship Id="rId159" Type="http://schemas.openxmlformats.org/officeDocument/2006/relationships/hyperlink" Target="https://ipmatika.kz/products/promyshlennnye-kommutatory-poe-/wi-tek-sp3018fm-l2/" TargetMode="External"/><Relationship Id="rId170" Type="http://schemas.openxmlformats.org/officeDocument/2006/relationships/hyperlink" Target="https://ipmatika.kz/products/promyshlennye-lte-routery/" TargetMode="External"/><Relationship Id="rId191" Type="http://schemas.openxmlformats.org/officeDocument/2006/relationships/hyperlink" Target="https://ipmatika.kz/products/accessories/wi-tek-wi-dp240w-48v/" TargetMode="External"/><Relationship Id="rId205" Type="http://schemas.openxmlformats.org/officeDocument/2006/relationships/hyperlink" Target="https://ipmatika.kz/products/ulichnye-4-8-poe/wi-tek-wi-pces309gf-o/" TargetMode="External"/><Relationship Id="rId107" Type="http://schemas.openxmlformats.org/officeDocument/2006/relationships/hyperlink" Target="https://ipmatika.kz/products/opticheskie-moduli/wi-sfp20l-20km-i/" TargetMode="External"/><Relationship Id="rId11" Type="http://schemas.openxmlformats.org/officeDocument/2006/relationships/hyperlink" Target="https://ipmatika.kz/products/lte-routery/wi-tek-wi-lte113-o/" TargetMode="External"/><Relationship Id="rId32" Type="http://schemas.openxmlformats.org/officeDocument/2006/relationships/hyperlink" Target="https://ipmatika.kz/products/wifi-smb/wi-tek-wi-ap316/" TargetMode="External"/><Relationship Id="rId53" Type="http://schemas.openxmlformats.org/officeDocument/2006/relationships/hyperlink" Target="https://ipmatika.kz/products/ups/wi-tek-wi-ps306gf-ups/" TargetMode="External"/><Relationship Id="rId74" Type="http://schemas.openxmlformats.org/officeDocument/2006/relationships/hyperlink" Target="https://ipmatika.kz/products/promyshlennnye-kommutatory-poe-/wi-tek-wi-ps310gf-i-v2/" TargetMode="External"/><Relationship Id="rId128" Type="http://schemas.openxmlformats.org/officeDocument/2006/relationships/hyperlink" Target="https://ipmatika.kz/products/ulichnye-4-8-poe/wi-tek-wi-pcms310gf-o/" TargetMode="External"/><Relationship Id="rId149" Type="http://schemas.openxmlformats.org/officeDocument/2006/relationships/hyperlink" Target="https://ipmatika.kz/products/16-poe-ports/" TargetMode="External"/><Relationship Id="rId5" Type="http://schemas.openxmlformats.org/officeDocument/2006/relationships/hyperlink" Target="https://ipmatika.kz/products/promyshlennye-lte-routery/milesight-ur41-l08eu/" TargetMode="External"/><Relationship Id="rId95" Type="http://schemas.openxmlformats.org/officeDocument/2006/relationships/hyperlink" Target="https://ipmatika.kz/products/mediakonvertery/WI-PS302GF-I" TargetMode="External"/><Relationship Id="rId160" Type="http://schemas.openxmlformats.org/officeDocument/2006/relationships/hyperlink" Target="https://ipmatika.kz/products/promyshlennnye-kommutatory-poe-/wi-tek-sp5012fm-l2/" TargetMode="External"/><Relationship Id="rId181" Type="http://schemas.openxmlformats.org/officeDocument/2006/relationships/hyperlink" Target="https://ipmatika.kz/products/opticheskie-moduli/wi-sfp30/" TargetMode="External"/><Relationship Id="rId216" Type="http://schemas.openxmlformats.org/officeDocument/2006/relationships/hyperlink" Target="http://sale.ipmatika.kz/" TargetMode="External"/><Relationship Id="rId22" Type="http://schemas.openxmlformats.org/officeDocument/2006/relationships/hyperlink" Target="https://ipmatika.kz/products/wifi-smb/wi-tek-wi-ac500/" TargetMode="External"/><Relationship Id="rId43" Type="http://schemas.openxmlformats.org/officeDocument/2006/relationships/hyperlink" Target="https://ipmatika.kz/products/accessories/wi-tek-wi-poe31-48v/" TargetMode="External"/><Relationship Id="rId64" Type="http://schemas.openxmlformats.org/officeDocument/2006/relationships/hyperlink" Target="https://ipmatika.kz/products/8-poe-ports/wi-tek-wi-ps210g-v4/" TargetMode="External"/><Relationship Id="rId118" Type="http://schemas.openxmlformats.org/officeDocument/2006/relationships/hyperlink" Target="https://ipmatika.kz/products/nastraivaemye-easy-smart/wi-tek-wi-pces306g-v2/" TargetMode="External"/><Relationship Id="rId139" Type="http://schemas.openxmlformats.org/officeDocument/2006/relationships/hyperlink" Target="https://ipmatika.kz/products/wifi-smb/wi-tek-wi-ap316ax/" TargetMode="External"/><Relationship Id="rId85" Type="http://schemas.openxmlformats.org/officeDocument/2006/relationships/hyperlink" Target="https://ipmatika.kz/products/managed-l2/wi-tek-wi-pms552f/" TargetMode="External"/><Relationship Id="rId150" Type="http://schemas.openxmlformats.org/officeDocument/2006/relationships/hyperlink" Target="https://ipmatika.kz/products/24-48-poe-ports/" TargetMode="External"/><Relationship Id="rId171" Type="http://schemas.openxmlformats.org/officeDocument/2006/relationships/hyperlink" Target="https://ipmatika.kz/products/lte-routery/wi-tek-wi-lte117-o-v2/" TargetMode="External"/><Relationship Id="rId192" Type="http://schemas.openxmlformats.org/officeDocument/2006/relationships/hyperlink" Target="https://ipmatika.kz/products/accessories/wi-tek-wi-dp120w-48v/" TargetMode="External"/><Relationship Id="rId206" Type="http://schemas.openxmlformats.org/officeDocument/2006/relationships/hyperlink" Target="https://ipmatika.kz/products/kommutatory/wi-tek-wi-cfs6012-l3/" TargetMode="External"/><Relationship Id="rId12" Type="http://schemas.openxmlformats.org/officeDocument/2006/relationships/hyperlink" Target="https://ipmatika.kz/products/lte-routery/wi-tek-wi-lte115-o-v2/" TargetMode="External"/><Relationship Id="rId33" Type="http://schemas.openxmlformats.org/officeDocument/2006/relationships/hyperlink" Target="https://ipmatika.kz/products/wifi-smb/wi-tek-wi-ap317/" TargetMode="External"/><Relationship Id="rId108" Type="http://schemas.openxmlformats.org/officeDocument/2006/relationships/hyperlink" Target="https://ipmatika.kz/products/opticheskie-moduli/wi-sfp21l-550-i/" TargetMode="External"/><Relationship Id="rId129" Type="http://schemas.openxmlformats.org/officeDocument/2006/relationships/hyperlink" Target="https://ipmatika.kz/products/nastraivaemye-easy-smart/wi-tek-wi-pces310g/" TargetMode="External"/><Relationship Id="rId54" Type="http://schemas.openxmlformats.org/officeDocument/2006/relationships/hyperlink" Target="https://ipmatika.kz/products/16-poe-ports/wi-tek-wi-ps518g-v4/" TargetMode="External"/><Relationship Id="rId75" Type="http://schemas.openxmlformats.org/officeDocument/2006/relationships/hyperlink" Target="https://ipmatika.kz/products/ulichnye-4-8-poe/wi-tek-wi-ps209-o/" TargetMode="External"/><Relationship Id="rId96" Type="http://schemas.openxmlformats.org/officeDocument/2006/relationships/hyperlink" Target="https://ipmatika.kz/products/wifi-smb/wi-tek-wi-ap219ax/" TargetMode="External"/><Relationship Id="rId140" Type="http://schemas.openxmlformats.org/officeDocument/2006/relationships/hyperlink" Target="https://ipmatika.kz/products/wifi-smb/wi-tek-wi-ap417P/" TargetMode="External"/><Relationship Id="rId161" Type="http://schemas.openxmlformats.org/officeDocument/2006/relationships/hyperlink" Target="https://ipmatika.kz/products/promyshlennnye-kommutatory-poe-/wi-tek-wi-ps305g-i-dc/" TargetMode="External"/><Relationship Id="rId182" Type="http://schemas.openxmlformats.org/officeDocument/2006/relationships/hyperlink" Target="https://ipmatika.kz/products/opticheskie-moduli/wi-sfp30-10g-I/" TargetMode="External"/><Relationship Id="rId217" Type="http://schemas.openxmlformats.org/officeDocument/2006/relationships/hyperlink" Target="http://sale.ipmatika.kz/" TargetMode="External"/><Relationship Id="rId6" Type="http://schemas.openxmlformats.org/officeDocument/2006/relationships/hyperlink" Target="https://ipmatika.kz/products/promyshlennye-lte-routery/milesight-ur32l-l04eu/" TargetMode="External"/><Relationship Id="rId23" Type="http://schemas.openxmlformats.org/officeDocument/2006/relationships/hyperlink" Target="https://ipmatika.kz/products/accessories/wi-tek-wi-aod6/" TargetMode="External"/><Relationship Id="rId119" Type="http://schemas.openxmlformats.org/officeDocument/2006/relationships/hyperlink" Target="https://ipmatika.kz/products/managed-l2/wi-tek-wi-pcms310gf-v2/" TargetMode="External"/><Relationship Id="rId44" Type="http://schemas.openxmlformats.org/officeDocument/2006/relationships/hyperlink" Target="https://ipmatika.kz/products/accessories/wi-tek-wi-poe51-24v/" TargetMode="External"/><Relationship Id="rId65" Type="http://schemas.openxmlformats.org/officeDocument/2006/relationships/hyperlink" Target="https://ipmatika.kz/products/8-poe-ports/wi-tek-wi-ps210H/" TargetMode="External"/><Relationship Id="rId86" Type="http://schemas.openxmlformats.org/officeDocument/2006/relationships/hyperlink" Target="https://ipmatika.kz/products/kommutatory/wi-tek-wi-ms310gf/" TargetMode="External"/><Relationship Id="rId130" Type="http://schemas.openxmlformats.org/officeDocument/2006/relationships/hyperlink" Target="https://ipmatika.kz/products/lte-routery/" TargetMode="External"/><Relationship Id="rId151" Type="http://schemas.openxmlformats.org/officeDocument/2006/relationships/hyperlink" Target="https://ipmatika.kz/products/4-poe-ports/" TargetMode="External"/><Relationship Id="rId172" Type="http://schemas.openxmlformats.org/officeDocument/2006/relationships/hyperlink" Target="https://ipmatika.kz/products/kommutatory/wi-tek-wi-sg108-v3/" TargetMode="External"/><Relationship Id="rId193" Type="http://schemas.openxmlformats.org/officeDocument/2006/relationships/hyperlink" Target="https://ipmatika.kz/products/accessories/wi-tek-wi-dp75w-48v/" TargetMode="External"/><Relationship Id="rId207" Type="http://schemas.openxmlformats.org/officeDocument/2006/relationships/hyperlink" Target="https://ipmatika.kz/products/managed-l2/wi-tek-s5028fm-16s8c4x-l3/" TargetMode="External"/><Relationship Id="rId13" Type="http://schemas.openxmlformats.org/officeDocument/2006/relationships/hyperlink" Target="https://ipmatika.kz/products/wifi-mosty/wi-tek-wi-cpe110-kit/" TargetMode="External"/><Relationship Id="rId109" Type="http://schemas.openxmlformats.org/officeDocument/2006/relationships/hyperlink" Target="https://ipmatika.kz/products/opticheskie-moduli/wi-sfp30-i/" TargetMode="External"/><Relationship Id="rId34" Type="http://schemas.openxmlformats.org/officeDocument/2006/relationships/hyperlink" Target="https://ipmatika.kz/products/wifi-smb/wi-tek-wi-ap510/" TargetMode="External"/><Relationship Id="rId55" Type="http://schemas.openxmlformats.org/officeDocument/2006/relationships/hyperlink" Target="https://ipmatika.kz/products/16-poe-ports/wi-tek-wi-ps518gh/" TargetMode="External"/><Relationship Id="rId76" Type="http://schemas.openxmlformats.org/officeDocument/2006/relationships/hyperlink" Target="https://ipmatika.kz/products/ulichnye-4-8-poe/wi-tek-wi-ps209-o/" TargetMode="External"/><Relationship Id="rId97" Type="http://schemas.openxmlformats.org/officeDocument/2006/relationships/hyperlink" Target="https://ipmatika.kz/products/accessories/wi-tek-wi-poe51-48v/" TargetMode="External"/><Relationship Id="rId120" Type="http://schemas.openxmlformats.org/officeDocument/2006/relationships/hyperlink" Target="https://ipmatika.kz/products/managed-l2/wi-tek-wi-pcms554f-l3-v2/" TargetMode="External"/><Relationship Id="rId141" Type="http://schemas.openxmlformats.org/officeDocument/2006/relationships/hyperlink" Target="https://ipmatika.kz/products/accessories/wi-tek-wi-brkc135/" TargetMode="External"/><Relationship Id="rId7" Type="http://schemas.openxmlformats.org/officeDocument/2006/relationships/hyperlink" Target="https://ipmatika.kz/products/promyshlennye-lte-routery/milesight-ur32l-l04eu/" TargetMode="External"/><Relationship Id="rId162" Type="http://schemas.openxmlformats.org/officeDocument/2006/relationships/hyperlink" Target="https://ipmatika.kz/products/ulichnye-4-8-poe/" TargetMode="External"/><Relationship Id="rId183" Type="http://schemas.openxmlformats.org/officeDocument/2006/relationships/hyperlink" Target="https://ipmatika.kz/products/opticheskie-moduli/wi-sfp30-10g/" TargetMode="External"/><Relationship Id="rId218" Type="http://schemas.openxmlformats.org/officeDocument/2006/relationships/hyperlink" Target="http://sale.ipmatika.kz/" TargetMode="External"/><Relationship Id="rId24" Type="http://schemas.openxmlformats.org/officeDocument/2006/relationships/hyperlink" Target="https://ipmatika.kz/products/wifi-smb/wi-tek-wi-ap210-lite/" TargetMode="External"/><Relationship Id="rId45" Type="http://schemas.openxmlformats.org/officeDocument/2006/relationships/hyperlink" Target="https://ipmatika.kz/products/accessories/wi-tek-wi-poe51-48v/" TargetMode="External"/><Relationship Id="rId66" Type="http://schemas.openxmlformats.org/officeDocument/2006/relationships/hyperlink" Target="https://ipmatika.kz/products/8-poe-ports/wi-tek-wi-ps308g-v2/" TargetMode="External"/><Relationship Id="rId87" Type="http://schemas.openxmlformats.org/officeDocument/2006/relationships/hyperlink" Target="https://ipmatika.kz/products/kommutatory/wi-tek-wi-ms318gf/" TargetMode="External"/><Relationship Id="rId110" Type="http://schemas.openxmlformats.org/officeDocument/2006/relationships/hyperlink" Target="https://ipmatika.kz/products/promyshlennnye-kommutatory-poe-/wi-tek-sp3006f/" TargetMode="External"/><Relationship Id="rId131" Type="http://schemas.openxmlformats.org/officeDocument/2006/relationships/hyperlink" Target="https://ipmatika.kz/products/wifi-mosty/" TargetMode="External"/><Relationship Id="rId152" Type="http://schemas.openxmlformats.org/officeDocument/2006/relationships/hyperlink" Target="https://ipmatika.kz/products/8-poe-ports/" TargetMode="External"/><Relationship Id="rId173" Type="http://schemas.openxmlformats.org/officeDocument/2006/relationships/hyperlink" Target="https://ipmatika.kz/products/wifi-mosty/wi-tek-wi-cpe110-kit/" TargetMode="External"/><Relationship Id="rId194" Type="http://schemas.openxmlformats.org/officeDocument/2006/relationships/hyperlink" Target="https://ipmatika.kz/products/accessories/wi-poe58-bt%20v2/" TargetMode="External"/><Relationship Id="rId208" Type="http://schemas.openxmlformats.org/officeDocument/2006/relationships/hyperlink" Target="https://ipmatika.kz/products/managed-l2/wi-tek-s5028fm-16t8c4x-l3/" TargetMode="External"/><Relationship Id="rId14" Type="http://schemas.openxmlformats.org/officeDocument/2006/relationships/hyperlink" Target="https://ipmatika.kz/products/wifi-mosty/wi-tek-wi-cpe111-kit-v2/" TargetMode="External"/><Relationship Id="rId35" Type="http://schemas.openxmlformats.org/officeDocument/2006/relationships/hyperlink" Target="https://ipmatika.kz/products/wifi-smb/wi-tek-wi-ap518ax/" TargetMode="External"/><Relationship Id="rId56" Type="http://schemas.openxmlformats.org/officeDocument/2006/relationships/hyperlink" Target="https://ipmatika.kz/products/24-48-poe-ports/wi-tek-wi-ps348g/" TargetMode="External"/><Relationship Id="rId77" Type="http://schemas.openxmlformats.org/officeDocument/2006/relationships/hyperlink" Target="https://ipmatika.kz/products/ulichnye-4-8-poe/wi-tek-wi-ps306gf-o/" TargetMode="External"/><Relationship Id="rId100" Type="http://schemas.openxmlformats.org/officeDocument/2006/relationships/hyperlink" Target="https://ipmatika.kz/products/kommutatory/wi-tek-wi-cgs5026%20v2/" TargetMode="External"/><Relationship Id="rId8" Type="http://schemas.openxmlformats.org/officeDocument/2006/relationships/hyperlink" Target="https://ipmatika.kz/products/promyshlennye-lte-routery/milesight-ur35-l04eu-w/" TargetMode="External"/><Relationship Id="rId51" Type="http://schemas.openxmlformats.org/officeDocument/2006/relationships/hyperlink" Target="https://ipmatika.kz/products/nastraivaemye-easy-smart/wi-tek-wi-pces326gf/" TargetMode="External"/><Relationship Id="rId72" Type="http://schemas.openxmlformats.org/officeDocument/2006/relationships/hyperlink" Target="https://ipmatika.kz/products/promyshlennnye-kommutatory-poe-/wi-tek-wi-PS206gf-i/" TargetMode="External"/><Relationship Id="rId93" Type="http://schemas.openxmlformats.org/officeDocument/2006/relationships/hyperlink" Target="https://ipmatika.kz/products/mediakonvertery/WI-MC111GP-O" TargetMode="External"/><Relationship Id="rId98" Type="http://schemas.openxmlformats.org/officeDocument/2006/relationships/hyperlink" Target="https://ipmatika.kz/products/managed-l2/wi-tek-wi-pcms328gf/" TargetMode="External"/><Relationship Id="rId121" Type="http://schemas.openxmlformats.org/officeDocument/2006/relationships/hyperlink" Target="https://ipmatika.kz/products/kommutatory/wi-tek-wi-sg105-v2/" TargetMode="External"/><Relationship Id="rId142" Type="http://schemas.openxmlformats.org/officeDocument/2006/relationships/hyperlink" Target="https://ipmatika.kz/products/kommutatory-poe/" TargetMode="External"/><Relationship Id="rId163" Type="http://schemas.openxmlformats.org/officeDocument/2006/relationships/hyperlink" Target="https://ipmatika.kz/products/ulichnye-4-8-poe/wi-tek-wi-pces206-o/" TargetMode="External"/><Relationship Id="rId184" Type="http://schemas.openxmlformats.org/officeDocument/2006/relationships/hyperlink" Target="https://ipmatika.kz/products/switch-accessories/tgnet-sfp-10ge-lx-sm1310/" TargetMode="External"/><Relationship Id="rId189" Type="http://schemas.openxmlformats.org/officeDocument/2006/relationships/hyperlink" Target="https://ipmatika.kz/products/accessories/wi-tek-wi-dp480w-48v/" TargetMode="External"/><Relationship Id="rId219" Type="http://schemas.openxmlformats.org/officeDocument/2006/relationships/hyperlink" Target="http://sale.ipmatika.kz/" TargetMode="External"/><Relationship Id="rId3" Type="http://schemas.openxmlformats.org/officeDocument/2006/relationships/hyperlink" Target="https://ipmatika.kz/products/promyshlennye-lte-routery/milesight-ur32l-l04eu/" TargetMode="External"/><Relationship Id="rId214" Type="http://schemas.openxmlformats.org/officeDocument/2006/relationships/hyperlink" Target="http://sale.ipmatika.kz/" TargetMode="External"/><Relationship Id="rId25" Type="http://schemas.openxmlformats.org/officeDocument/2006/relationships/hyperlink" Target="https://ipmatika.kz/products/wifi-smb/wi-tek-wi-ap215/" TargetMode="External"/><Relationship Id="rId46" Type="http://schemas.openxmlformats.org/officeDocument/2006/relationships/hyperlink" Target="https://ipmatika.kz/products/accessories/wi-tek-wi-poe55-48v-60w/" TargetMode="External"/><Relationship Id="rId67" Type="http://schemas.openxmlformats.org/officeDocument/2006/relationships/hyperlink" Target="https://ipmatika.kz/products/promyshlennnye-kommutatory-poe-/wi-tek-wi-pcms306gf-i/" TargetMode="External"/><Relationship Id="rId116" Type="http://schemas.openxmlformats.org/officeDocument/2006/relationships/hyperlink" Target="https://ipmatika.kz/products/kommutatory/wi-tek-wi-cms328gf/" TargetMode="External"/><Relationship Id="rId137" Type="http://schemas.openxmlformats.org/officeDocument/2006/relationships/hyperlink" Target="https://ipmatika.kz/products/wifi-smb/wi-tek-wi-ap218ax-lite-v2/" TargetMode="External"/><Relationship Id="rId158" Type="http://schemas.openxmlformats.org/officeDocument/2006/relationships/hyperlink" Target="https://ipmatika.kz/products/promyshlennnye-kommutatory-poe-/wi-tek-sp3018f/" TargetMode="External"/><Relationship Id="rId20" Type="http://schemas.openxmlformats.org/officeDocument/2006/relationships/hyperlink" Target="https://ipmatika.kz/products/wifi-smb/wi-tek-wi-ac150/" TargetMode="External"/><Relationship Id="rId41" Type="http://schemas.openxmlformats.org/officeDocument/2006/relationships/hyperlink" Target="https://ipmatika.kz/products/accessories/wi-tek-wi-poe22e-o/" TargetMode="External"/><Relationship Id="rId62" Type="http://schemas.openxmlformats.org/officeDocument/2006/relationships/hyperlink" Target="https://ipmatika.kz/products/4-poe-ports/wi-tek-wi-ps305gh/" TargetMode="External"/><Relationship Id="rId83" Type="http://schemas.openxmlformats.org/officeDocument/2006/relationships/hyperlink" Target="https://ipmatika.kz/products/managed-l2/wi-tek-wi-pms310gf-alien/" TargetMode="External"/><Relationship Id="rId88" Type="http://schemas.openxmlformats.org/officeDocument/2006/relationships/hyperlink" Target="https://ipmatika.kz/products/kommutatory/wi-tek-wi-ms326gf/" TargetMode="External"/><Relationship Id="rId111" Type="http://schemas.openxmlformats.org/officeDocument/2006/relationships/hyperlink" Target="https://ipmatika.kz/products/promyshlennnye-kommutatory-poe-/wi-tek-sp3010f/" TargetMode="External"/><Relationship Id="rId132" Type="http://schemas.openxmlformats.org/officeDocument/2006/relationships/hyperlink" Target="https://ipmatika.kz/products/wifi-mosty/wi-tek-wi-cpe800-kit-v3/" TargetMode="External"/><Relationship Id="rId153" Type="http://schemas.openxmlformats.org/officeDocument/2006/relationships/hyperlink" Target="https://ipmatika.kz/products/promyshlennnye-kommutatory-poe-/" TargetMode="External"/><Relationship Id="rId174" Type="http://schemas.openxmlformats.org/officeDocument/2006/relationships/hyperlink" Target="https://ipmatika.kz/products/wifi-smb/wi-tek-wi-ap520ax-d/" TargetMode="External"/><Relationship Id="rId179" Type="http://schemas.openxmlformats.org/officeDocument/2006/relationships/hyperlink" Target="https://ipmatika.kz/products/opticheskie-moduli/wi-sfp10sc-3km/" TargetMode="External"/><Relationship Id="rId195" Type="http://schemas.openxmlformats.org/officeDocument/2006/relationships/hyperlink" Target="https://ipmatika.kz/products/accessories/wi-poe58-bt-l-dc/" TargetMode="External"/><Relationship Id="rId209" Type="http://schemas.openxmlformats.org/officeDocument/2006/relationships/hyperlink" Target="https://ipmatika.kz/products/kommutatory/wi-tek-wi-cms528f-l3/" TargetMode="External"/><Relationship Id="rId190" Type="http://schemas.openxmlformats.org/officeDocument/2006/relationships/hyperlink" Target="https://ipmatika.kz/products/accessories/wi-tek-wi-dp30w-12v/" TargetMode="External"/><Relationship Id="rId204" Type="http://schemas.openxmlformats.org/officeDocument/2006/relationships/hyperlink" Target="https://ipmatika.kz/products/promyshlennnye-kommutatory-poe-/wi-tek-wi-pcms312gf-bt-i/" TargetMode="External"/><Relationship Id="rId220" Type="http://schemas.openxmlformats.org/officeDocument/2006/relationships/hyperlink" Target="http://sale.ipmatika.kz/" TargetMode="External"/><Relationship Id="rId15" Type="http://schemas.openxmlformats.org/officeDocument/2006/relationships/hyperlink" Target="https://ipmatika.kz/products/wifi-mosty/wi-tek-wi-cpe511h-kit/" TargetMode="External"/><Relationship Id="rId36" Type="http://schemas.openxmlformats.org/officeDocument/2006/relationships/hyperlink" Target="https://ipmatika.kz/products/accessories/wi-tek-wi-08kit/" TargetMode="External"/><Relationship Id="rId57" Type="http://schemas.openxmlformats.org/officeDocument/2006/relationships/hyperlink" Target="https://ipmatika.kz/products/24-48-poe-ports/wi-tek-wi-ps526g-v4/" TargetMode="External"/><Relationship Id="rId106" Type="http://schemas.openxmlformats.org/officeDocument/2006/relationships/hyperlink" Target="https://ipmatika.kz/products/opticheskie-moduli/wi-sfp20l-25g-20km-i/" TargetMode="External"/><Relationship Id="rId127" Type="http://schemas.openxmlformats.org/officeDocument/2006/relationships/hyperlink" Target="https://ipmatika.kz/products/opticheskie-moduli/wi-sfp10s-20km-i/" TargetMode="External"/><Relationship Id="rId10" Type="http://schemas.openxmlformats.org/officeDocument/2006/relationships/hyperlink" Target="https://ipmatika.kz/products/lte-routery/wi-tek-wi-lte110-o-v2/" TargetMode="External"/><Relationship Id="rId31" Type="http://schemas.openxmlformats.org/officeDocument/2006/relationships/hyperlink" Target="https://ipmatika.kz/products/wifi-smb/wi-tek-wi-ap315/" TargetMode="External"/><Relationship Id="rId52" Type="http://schemas.openxmlformats.org/officeDocument/2006/relationships/hyperlink" Target="https://ipmatika.kz/products/ups/wi-tek-wi-pms310gf-ups/" TargetMode="External"/><Relationship Id="rId73" Type="http://schemas.openxmlformats.org/officeDocument/2006/relationships/hyperlink" Target="https://ipmatika.kz/products/promyshlennnye-kommutatory-poe-/wi-tek-wi-PS212gf-i_v2/" TargetMode="External"/><Relationship Id="rId78" Type="http://schemas.openxmlformats.org/officeDocument/2006/relationships/hyperlink" Target="https://ipmatika.kz/products/ulichnye-4-8-poe/wi-ps306gf-o-dc/" TargetMode="External"/><Relationship Id="rId94" Type="http://schemas.openxmlformats.org/officeDocument/2006/relationships/hyperlink" Target="https://ipmatika.kz/products/mediakonvertery/WI-MC111GP" TargetMode="External"/><Relationship Id="rId99" Type="http://schemas.openxmlformats.org/officeDocument/2006/relationships/hyperlink" Target="https://ipmatika.kz/products/managed-l2/wi-tek-wi-pcms528f-l3/" TargetMode="External"/><Relationship Id="rId101" Type="http://schemas.openxmlformats.org/officeDocument/2006/relationships/hyperlink" Target="https://ipmatika.kz/products/managed-l2/wi-tek-wi-cgs5328-l3/" TargetMode="External"/><Relationship Id="rId122" Type="http://schemas.openxmlformats.org/officeDocument/2006/relationships/hyperlink" Target="https://ipmatika.kz/products/promyshlennnye-kommutatory-poe-/wi-tek-wi-pms305gf-i/" TargetMode="External"/><Relationship Id="rId143" Type="http://schemas.openxmlformats.org/officeDocument/2006/relationships/hyperlink" Target="https://ipmatika.kz/products/nastraivaemye-easy-smart/" TargetMode="External"/><Relationship Id="rId148" Type="http://schemas.openxmlformats.org/officeDocument/2006/relationships/hyperlink" Target="https://ipmatika.kz/products/ups/" TargetMode="External"/><Relationship Id="rId164" Type="http://schemas.openxmlformats.org/officeDocument/2006/relationships/hyperlink" Target="https://ipmatika.kz/products/ulichnye-4-8-poe/wi-tek-wi-pces210g-o/" TargetMode="External"/><Relationship Id="rId169" Type="http://schemas.openxmlformats.org/officeDocument/2006/relationships/hyperlink" Target="https://ipmatika.kz/products/mediakonvertery/" TargetMode="External"/><Relationship Id="rId185" Type="http://schemas.openxmlformats.org/officeDocument/2006/relationships/hyperlink" Target="https://ipmatika.kz/products/opticheskie-moduli/" TargetMode="External"/><Relationship Id="rId4" Type="http://schemas.openxmlformats.org/officeDocument/2006/relationships/hyperlink" Target="https://ipmatika.kz/products/promyshlennye-lte-routery/milesight-ur35-l04eu-w/" TargetMode="External"/><Relationship Id="rId9" Type="http://schemas.openxmlformats.org/officeDocument/2006/relationships/hyperlink" Target="https://ipmatika.kz/products/promyshlennye-lte-routery/milesight-UR75-L04EU/" TargetMode="External"/><Relationship Id="rId180" Type="http://schemas.openxmlformats.org/officeDocument/2006/relationships/hyperlink" Target="https://ipmatika.kz/products/opticheskie-moduli/wi-sfp20-10g-20km/" TargetMode="External"/><Relationship Id="rId210" Type="http://schemas.openxmlformats.org/officeDocument/2006/relationships/hyperlink" Target="https://ipmatika.kz/products/kommutatory/wi-tek-wi-cms554f-l3/" TargetMode="External"/><Relationship Id="rId215" Type="http://schemas.openxmlformats.org/officeDocument/2006/relationships/hyperlink" Target="http://sale.ipmatika.kz/" TargetMode="External"/><Relationship Id="rId26" Type="http://schemas.openxmlformats.org/officeDocument/2006/relationships/hyperlink" Target="https://ipmatika.kz/products/wifi-smb/wi-tek-wi-ap216v2/" TargetMode="External"/><Relationship Id="rId47" Type="http://schemas.openxmlformats.org/officeDocument/2006/relationships/hyperlink" Target="https://ipmatika.kz/products/ups/wi-tek-wi-ps302g-ups/" TargetMode="External"/><Relationship Id="rId68" Type="http://schemas.openxmlformats.org/officeDocument/2006/relationships/hyperlink" Target="https://ipmatika.kz/products/promyshlennnye-kommutatory-poe-/wi-tek-wi-pms310gf-alien-i_v2/" TargetMode="External"/><Relationship Id="rId89" Type="http://schemas.openxmlformats.org/officeDocument/2006/relationships/hyperlink" Target="https://ipmatika.kz/products/kommutatory/wi-tek-wi-sg105/" TargetMode="External"/><Relationship Id="rId112" Type="http://schemas.openxmlformats.org/officeDocument/2006/relationships/hyperlink" Target="https://ipmatika.kz/products/promyshlennnye-kommutatory-poe-/wi-tek-wi-pces310gf-f/" TargetMode="External"/><Relationship Id="rId133" Type="http://schemas.openxmlformats.org/officeDocument/2006/relationships/hyperlink" Target="https://ipmatika.kz/products/wifi-mosty/wi-tek-wi-cpe821/" TargetMode="External"/><Relationship Id="rId154" Type="http://schemas.openxmlformats.org/officeDocument/2006/relationships/hyperlink" Target="https://ipmatika.kz/products/promyshlennnye-kommutatory-poe-/wi-tek-sp3006f-bt/" TargetMode="External"/><Relationship Id="rId175" Type="http://schemas.openxmlformats.org/officeDocument/2006/relationships/hyperlink" Target="https://ipmatika.kz/products/accessories/" TargetMode="External"/><Relationship Id="rId196" Type="http://schemas.openxmlformats.org/officeDocument/2006/relationships/hyperlink" Target="https://ipmatika.kz/products/opticheskie-moduli/wi-sfp10l-25g-20km-i/" TargetMode="External"/><Relationship Id="rId200" Type="http://schemas.openxmlformats.org/officeDocument/2006/relationships/hyperlink" Target="https://ipmatika.kz/products/promyshlennnye-kommutatory-poe-/wi-tek-sp3006fm-l2-v3/" TargetMode="External"/><Relationship Id="rId16" Type="http://schemas.openxmlformats.org/officeDocument/2006/relationships/hyperlink" Target="https://ipmatika.kz/products/wifi-mosty/wi-tek-wi-cpe513p-kit-v3/" TargetMode="External"/><Relationship Id="rId221" Type="http://schemas.openxmlformats.org/officeDocument/2006/relationships/hyperlink" Target="https://ipmatika.kz/products/managed-l2/wi-tek-wi-pcms554f-l3-v2/" TargetMode="External"/><Relationship Id="rId37" Type="http://schemas.openxmlformats.org/officeDocument/2006/relationships/hyperlink" Target="https://ipmatika.kz/products/accessories/wi-tek-wi-pe31e/" TargetMode="External"/><Relationship Id="rId58" Type="http://schemas.openxmlformats.org/officeDocument/2006/relationships/hyperlink" Target="https://ipmatika.kz/products/24-48-poe-ports/wi-tek-wi-ps526gh/" TargetMode="External"/><Relationship Id="rId79" Type="http://schemas.openxmlformats.org/officeDocument/2006/relationships/hyperlink" Target="https://ipmatika.kz/products/ulichnye-4-8-poe/wi-tek-wi-ps309gf-o/" TargetMode="External"/><Relationship Id="rId102" Type="http://schemas.openxmlformats.org/officeDocument/2006/relationships/hyperlink" Target="https://ipmatika.kz/products/managed-l2/wi-tek-wi-cgs5328-l3/" TargetMode="External"/><Relationship Id="rId123" Type="http://schemas.openxmlformats.org/officeDocument/2006/relationships/hyperlink" Target="https://ipmatika.kz/products/promyshlennnye-kommutatory-poe-/wi-tek-wi-pms306gf-i/" TargetMode="External"/><Relationship Id="rId144" Type="http://schemas.openxmlformats.org/officeDocument/2006/relationships/hyperlink" Target="https://ipmatika.kz/products/nastraivaemye-easy-smart/wi-tek-wi-pces206/" TargetMode="External"/><Relationship Id="rId90" Type="http://schemas.openxmlformats.org/officeDocument/2006/relationships/hyperlink" Target="https://ipmatika.kz/products/kommutatory/wi-tek-wi-sg108-v2/" TargetMode="External"/><Relationship Id="rId165" Type="http://schemas.openxmlformats.org/officeDocument/2006/relationships/hyperlink" Target="https://ipmatika.kz/products/ulichnye-4-8-poe/wi-tek-wi-pces306g-o/" TargetMode="External"/><Relationship Id="rId186" Type="http://schemas.openxmlformats.org/officeDocument/2006/relationships/hyperlink" Target="https://ipmatika.kz/products/accessories/wi-tek-wi-poe60-24v/" TargetMode="External"/><Relationship Id="rId211" Type="http://schemas.openxmlformats.org/officeDocument/2006/relationships/hyperlink" Target="https://ipmatika.kz/products/kommutatory/wi-tek-wi-sg105-v3/" TargetMode="External"/><Relationship Id="rId27" Type="http://schemas.openxmlformats.org/officeDocument/2006/relationships/hyperlink" Target="https://ipmatika.kz/products/wifi-smb/wi-tek-wi-ap217/" TargetMode="External"/><Relationship Id="rId48" Type="http://schemas.openxmlformats.org/officeDocument/2006/relationships/hyperlink" Target="https://ipmatika.kz/products/nastraivaemye-easy-smart/wi-tek-wi-pces306g/" TargetMode="External"/><Relationship Id="rId69" Type="http://schemas.openxmlformats.org/officeDocument/2006/relationships/hyperlink" Target="https://ipmatika.kz/products/promyshlennnye-kommutatory-poe-/wi-tek-wi-pms312gf-i-v2/" TargetMode="External"/><Relationship Id="rId113" Type="http://schemas.openxmlformats.org/officeDocument/2006/relationships/hyperlink" Target="https://ipmatika.kz/products/managed-l2/wi-tek-wi-pcms5010bt-l3/" TargetMode="External"/><Relationship Id="rId134" Type="http://schemas.openxmlformats.org/officeDocument/2006/relationships/hyperlink" Target="https://ipmatika.kz/products/wifi-smb/" TargetMode="External"/><Relationship Id="rId80" Type="http://schemas.openxmlformats.org/officeDocument/2006/relationships/hyperlink" Target="https://ipmatika.kz/products/managed-l2/wi-tek-wi-pcms310gf/" TargetMode="External"/><Relationship Id="rId155" Type="http://schemas.openxmlformats.org/officeDocument/2006/relationships/hyperlink" Target="https://ipmatika.kz/products/promyshlennnye-kommutatory-poe-/wi-tek-sp3006fm/" TargetMode="External"/><Relationship Id="rId176" Type="http://schemas.openxmlformats.org/officeDocument/2006/relationships/hyperlink" Target="https://ipmatika.kz/products/opticheskie-moduli/wi-sfp10lc-20km/" TargetMode="External"/><Relationship Id="rId197" Type="http://schemas.openxmlformats.org/officeDocument/2006/relationships/hyperlink" Target="https://ipmatika.kz/products/opticheskie-moduli/wi-sfp10l-10g-20km-l/" TargetMode="External"/><Relationship Id="rId201" Type="http://schemas.openxmlformats.org/officeDocument/2006/relationships/hyperlink" Target="https://ipmatika.kz/products/promyshlennnye-kommutatory-poe-/wi-tek-sp3010fm-l2-v3/" TargetMode="External"/><Relationship Id="rId222" Type="http://schemas.openxmlformats.org/officeDocument/2006/relationships/printerSettings" Target="../printerSettings/printerSettings3.bin"/><Relationship Id="rId17" Type="http://schemas.openxmlformats.org/officeDocument/2006/relationships/hyperlink" Target="https://ipmatika.kz/products/wifi-mosty/wi-tek-wi-cpe515h-kit/" TargetMode="External"/><Relationship Id="rId38" Type="http://schemas.openxmlformats.org/officeDocument/2006/relationships/hyperlink" Target="https://ipmatika.kz/products/accessories/wi-tek-wi-pe51e/" TargetMode="External"/><Relationship Id="rId59" Type="http://schemas.openxmlformats.org/officeDocument/2006/relationships/hyperlink" Target="https://ipmatika.kz/products/4-poe-ports/wi-tek-wi-ps205-v4/" TargetMode="External"/><Relationship Id="rId103" Type="http://schemas.openxmlformats.org/officeDocument/2006/relationships/hyperlink" Target="https://ipmatika.kz/products/opticheskie-moduli/wi-sfp10l-20km-i/" TargetMode="External"/><Relationship Id="rId124" Type="http://schemas.openxmlformats.org/officeDocument/2006/relationships/hyperlink" Target="https://ipmatika.kz/products/nastraivaemye-easy-smart/wi-tek-wi-pces318gf-v2/" TargetMode="External"/><Relationship Id="rId70" Type="http://schemas.openxmlformats.org/officeDocument/2006/relationships/hyperlink" Target="https://ipmatika.kz/products/promyshlennnye-kommutatory-poe-/wi-tek-wi-PS206-i-v2/" TargetMode="External"/><Relationship Id="rId91" Type="http://schemas.openxmlformats.org/officeDocument/2006/relationships/hyperlink" Target="https://ipmatika.kz/products/mediakonvertery/WI-MC101G" TargetMode="External"/><Relationship Id="rId145" Type="http://schemas.openxmlformats.org/officeDocument/2006/relationships/hyperlink" Target="https://ipmatika.kz/products/nastraivaemye-easy-smart/wi-tek-wi-pces210g/" TargetMode="External"/><Relationship Id="rId166" Type="http://schemas.openxmlformats.org/officeDocument/2006/relationships/hyperlink" Target="https://ipmatika.kz/products/managed-l2/" TargetMode="External"/><Relationship Id="rId187" Type="http://schemas.openxmlformats.org/officeDocument/2006/relationships/hyperlink" Target="https://ipmatika.kz/products/accessories/wi-tek-wi-poe90x/" TargetMode="External"/><Relationship Id="rId1" Type="http://schemas.openxmlformats.org/officeDocument/2006/relationships/hyperlink" Target="https://ipmatika.kz/products/promyshlennye-lte-routery/milesight-ur32-l04eu/" TargetMode="External"/><Relationship Id="rId212" Type="http://schemas.openxmlformats.org/officeDocument/2006/relationships/hyperlink" Target="https://ipmatika.kz/products/mediakonvertery/wi-rsc302pd/" TargetMode="External"/><Relationship Id="rId28" Type="http://schemas.openxmlformats.org/officeDocument/2006/relationships/hyperlink" Target="https://ipmatika.kz/products/wifi-smb/wi-tek-wi-ap217-lite/" TargetMode="External"/><Relationship Id="rId49" Type="http://schemas.openxmlformats.org/officeDocument/2006/relationships/hyperlink" Target="https://ipmatika.kz/products/nastraivaemye-easy-smart/wi-tek-wi-pces306gf/" TargetMode="External"/><Relationship Id="rId114" Type="http://schemas.openxmlformats.org/officeDocument/2006/relationships/hyperlink" Target="https://ipmatika.kz/products/kommutatory/wi-tek-wi-cms310gf/" TargetMode="External"/><Relationship Id="rId60" Type="http://schemas.openxmlformats.org/officeDocument/2006/relationships/hyperlink" Target="https://ipmatika.kz/products/4-poe-ports/wi-tek-wi-ps205H-v2/" TargetMode="External"/><Relationship Id="rId81" Type="http://schemas.openxmlformats.org/officeDocument/2006/relationships/hyperlink" Target="https://ipmatika.kz/products/managed-l2/wi-tek-wi-pcms328gf/" TargetMode="External"/><Relationship Id="rId135" Type="http://schemas.openxmlformats.org/officeDocument/2006/relationships/hyperlink" Target="https://ipmatika.kz/products/wifi-smb/wi-tek-wi-ap217-lite-v2/" TargetMode="External"/><Relationship Id="rId156" Type="http://schemas.openxmlformats.org/officeDocument/2006/relationships/hyperlink" Target="https://ipmatika.kz/products/promyshlennnye-kommutatory-poe-/wi-tek-sp3010f-bt/" TargetMode="External"/><Relationship Id="rId177" Type="http://schemas.openxmlformats.org/officeDocument/2006/relationships/hyperlink" Target="https://ipmatika.kz/products/opticheskie-moduli/wi-sfp10lc-3km/" TargetMode="External"/><Relationship Id="rId198" Type="http://schemas.openxmlformats.org/officeDocument/2006/relationships/hyperlink" Target="https://ipmatika.kz/products/accessories/wi-tek-wi-spd10kv-poe/" TargetMode="External"/><Relationship Id="rId202" Type="http://schemas.openxmlformats.org/officeDocument/2006/relationships/hyperlink" Target="https://ipmatika.kz/products/promyshlennnye-kommutatory-poe-/wi-tek-sp3012fm-l2-v3/" TargetMode="External"/><Relationship Id="rId223" Type="http://schemas.openxmlformats.org/officeDocument/2006/relationships/drawing" Target="../drawings/drawing3.xml"/><Relationship Id="rId18" Type="http://schemas.openxmlformats.org/officeDocument/2006/relationships/hyperlink" Target="https://ipmatika.kz/products/wifi-smb/wi-tek-wi-ac105p-v2/" TargetMode="External"/><Relationship Id="rId39" Type="http://schemas.openxmlformats.org/officeDocument/2006/relationships/hyperlink" Target="https://ipmatika.kz/products/accessories/wi-tek-wi-poe11s-48v/" TargetMode="External"/><Relationship Id="rId50" Type="http://schemas.openxmlformats.org/officeDocument/2006/relationships/hyperlink" Target="https://ipmatika.kz/products/nastraivaemye-easy-smart/wi-tek-wi-pces308gf/" TargetMode="External"/><Relationship Id="rId104" Type="http://schemas.openxmlformats.org/officeDocument/2006/relationships/hyperlink" Target="https://ipmatika.kz/products/opticheskie-moduli/wi-sfp10l-3km-i/" TargetMode="External"/><Relationship Id="rId125" Type="http://schemas.openxmlformats.org/officeDocument/2006/relationships/hyperlink" Target="https://ipmatika.kz/products/nastraivaemye-easy-smart/wi-tek-wi-pces326gf-v2/" TargetMode="External"/><Relationship Id="rId146" Type="http://schemas.openxmlformats.org/officeDocument/2006/relationships/hyperlink" Target="https://ipmatika.kz/products/nastraivaemye-easy-smart/wi-tek-wi-pces218gf/" TargetMode="External"/><Relationship Id="rId167" Type="http://schemas.openxmlformats.org/officeDocument/2006/relationships/hyperlink" Target="https://ipmatika.kz/products/managed-l2/wi-tek-wi-pcms554fp-l3/" TargetMode="External"/><Relationship Id="rId188" Type="http://schemas.openxmlformats.org/officeDocument/2006/relationships/hyperlink" Target="https://ipmatika.kz/products/accessories/wi-tek-wi-poe31-24v/" TargetMode="External"/><Relationship Id="rId71" Type="http://schemas.openxmlformats.org/officeDocument/2006/relationships/hyperlink" Target="https://ipmatika.kz/products/promyshlennnye-kommutatory-poe-/wi-tek-wi-ps206gf-i-v2/" TargetMode="External"/><Relationship Id="rId92" Type="http://schemas.openxmlformats.org/officeDocument/2006/relationships/hyperlink" Target="https://ipmatika.kz/products/mediakonvertery/WI-MC101M" TargetMode="External"/><Relationship Id="rId213" Type="http://schemas.openxmlformats.org/officeDocument/2006/relationships/hyperlink" Target="http://sale.ipmatika.kz/" TargetMode="External"/><Relationship Id="rId2" Type="http://schemas.openxmlformats.org/officeDocument/2006/relationships/hyperlink" Target="https://ipmatika.kz/products/promyshlennye-lte-routery/milesight-ur32-l04eu/" TargetMode="External"/><Relationship Id="rId29" Type="http://schemas.openxmlformats.org/officeDocument/2006/relationships/hyperlink" Target="https://ipmatika.kz/products/wifi-smb/wi-tek-wi-ap219ax/" TargetMode="External"/><Relationship Id="rId40" Type="http://schemas.openxmlformats.org/officeDocument/2006/relationships/hyperlink" Target="https://ipmatika.kz/products/accessories/wi-tek-wi-poe21e-o/" TargetMode="External"/><Relationship Id="rId115" Type="http://schemas.openxmlformats.org/officeDocument/2006/relationships/hyperlink" Target="https://ipmatika.kz/products/kommutatory/wi-tek-wi-cms318gf/" TargetMode="External"/><Relationship Id="rId136" Type="http://schemas.openxmlformats.org/officeDocument/2006/relationships/hyperlink" Target="https://ipmatika.kz/products/wifi-smb/wi-tek-wi-ap218ax-v2/" TargetMode="External"/><Relationship Id="rId157" Type="http://schemas.openxmlformats.org/officeDocument/2006/relationships/hyperlink" Target="https://ipmatika.kz/products/promyshlennnye-kommutatory-poe-/wi-tek-sp3010fm/" TargetMode="External"/><Relationship Id="rId178" Type="http://schemas.openxmlformats.org/officeDocument/2006/relationships/hyperlink" Target="https://ipmatika.kz/products/opticheskie-moduli/wi-sfp10sc-20km/" TargetMode="External"/><Relationship Id="rId61" Type="http://schemas.openxmlformats.org/officeDocument/2006/relationships/hyperlink" Target="https://ipmatika.kz/products/4-poe-ports/wi-tek-wi-ps305g-v2/" TargetMode="External"/><Relationship Id="rId82" Type="http://schemas.openxmlformats.org/officeDocument/2006/relationships/hyperlink" Target="https://ipmatika.kz/products/managed-l2/wi-tek-wi-pcms528f-l3/" TargetMode="External"/><Relationship Id="rId199" Type="http://schemas.openxmlformats.org/officeDocument/2006/relationships/hyperlink" Target="https://ipmatika.kz/products/accessories/wi-tek-wi-spd10kv-poe-a/" TargetMode="External"/><Relationship Id="rId203" Type="http://schemas.openxmlformats.org/officeDocument/2006/relationships/hyperlink" Target="https://ipmatika.kz/products/promyshlennnye-kommutatory-poe-/wi-tek-wi-pcms310gf-i%20v2/" TargetMode="External"/><Relationship Id="rId19" Type="http://schemas.openxmlformats.org/officeDocument/2006/relationships/hyperlink" Target="https://ipmatika.kz/products/wifi-smb/wi-tek-wi-ac108p-v2/" TargetMode="External"/><Relationship Id="rId30" Type="http://schemas.openxmlformats.org/officeDocument/2006/relationships/hyperlink" Target="https://ipmatika.kz/products/wifi-smb/wi-tek-wi-ap310-lite/" TargetMode="External"/><Relationship Id="rId105" Type="http://schemas.openxmlformats.org/officeDocument/2006/relationships/hyperlink" Target="https://ipmatika.kz/products/opticheskie-moduli/wi-sfp10s-3km-i/" TargetMode="External"/><Relationship Id="rId126" Type="http://schemas.openxmlformats.org/officeDocument/2006/relationships/hyperlink" Target="https://ipmatika.kz/products/nastraivaemye-easy-smart/wi-tek-wi-pces310gf-v2/" TargetMode="External"/><Relationship Id="rId147" Type="http://schemas.openxmlformats.org/officeDocument/2006/relationships/hyperlink" Target="https://ipmatika.kz/products/nastraivaemye-easy-smart/wi-tek-wi-pces226gf/" TargetMode="External"/><Relationship Id="rId168" Type="http://schemas.openxmlformats.org/officeDocument/2006/relationships/hyperlink" Target="https://ipmatika.kz/products/kommutatory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ipmatika.kz/products/telefony-dlya-call-tsentra/" TargetMode="External"/><Relationship Id="rId21" Type="http://schemas.openxmlformats.org/officeDocument/2006/relationships/hyperlink" Target="https://ipmatika.kz/products/konsoli-monitoringa-i-opoveshcheniya/X5UR/" TargetMode="External"/><Relationship Id="rId42" Type="http://schemas.openxmlformats.org/officeDocument/2006/relationships/hyperlink" Target="https://ipmatika.kz/products/hotel-phone/Fanvil-H5WF/" TargetMode="External"/><Relationship Id="rId63" Type="http://schemas.openxmlformats.org/officeDocument/2006/relationships/hyperlink" Target="https://ipmatika.kz/products/doorphones-aksessuary/F12V1A/" TargetMode="External"/><Relationship Id="rId84" Type="http://schemas.openxmlformats.org/officeDocument/2006/relationships/hyperlink" Target="https://ipmatika.kz/products/videodomofony/Fanvil-i61/" TargetMode="External"/><Relationship Id="rId16" Type="http://schemas.openxmlformats.org/officeDocument/2006/relationships/hyperlink" Target="https://ipmatika.kz/products/konsoli-monitoringa-i-opoveshcheniya/Fanvil-A320i/" TargetMode="External"/><Relationship Id="rId107" Type="http://schemas.openxmlformats.org/officeDocument/2006/relationships/hyperlink" Target="https://ipmatika.kz/products/spikerfony/CS20/" TargetMode="External"/><Relationship Id="rId11" Type="http://schemas.openxmlformats.org/officeDocument/2006/relationships/hyperlink" Target="https://ipmatika.kz/products/wifi-telefony/Linkvil-W610W/" TargetMode="External"/><Relationship Id="rId32" Type="http://schemas.openxmlformats.org/officeDocument/2006/relationships/hyperlink" Target="https://ipmatika.kz/products/hotel-phone/Fanvil-H3WFW/" TargetMode="External"/><Relationship Id="rId37" Type="http://schemas.openxmlformats.org/officeDocument/2006/relationships/hyperlink" Target="https://ipmatika.kz/products/hotel-phone/Fanvil-H5/" TargetMode="External"/><Relationship Id="rId53" Type="http://schemas.openxmlformats.org/officeDocument/2006/relationships/hyperlink" Target="https://ipmatika.kz/products/doorphones-aksessuary/CL-01/" TargetMode="External"/><Relationship Id="rId58" Type="http://schemas.openxmlformats.org/officeDocument/2006/relationships/hyperlink" Target="https://ipmatika.kz/products/doorphones-aksessuary/EX101-102/" TargetMode="External"/><Relationship Id="rId74" Type="http://schemas.openxmlformats.org/officeDocument/2006/relationships/hyperlink" Target="https://ipmatika.kz/products/audiodomofony/Fanvil-i20S/" TargetMode="External"/><Relationship Id="rId79" Type="http://schemas.openxmlformats.org/officeDocument/2006/relationships/hyperlink" Target="https://ipmatika.kz/products/videodomofony/Fanvil-i16SV/" TargetMode="External"/><Relationship Id="rId102" Type="http://schemas.openxmlformats.org/officeDocument/2006/relationships/hyperlink" Target="https://ipmatika.kz/products/vnutrennie-sip-paneli/Fanvil-i57A/" TargetMode="External"/><Relationship Id="rId123" Type="http://schemas.openxmlformats.org/officeDocument/2006/relationships/hyperlink" Target="https://ipmatika.kz/products/shlyuzy-kontrollery/" TargetMode="External"/><Relationship Id="rId128" Type="http://schemas.openxmlformats.org/officeDocument/2006/relationships/hyperlink" Target="https://ipmatika.kz/products/vnutrennie-sip-paneli/Fanvil-i53W/" TargetMode="External"/><Relationship Id="rId5" Type="http://schemas.openxmlformats.org/officeDocument/2006/relationships/hyperlink" Target="https://ipmatika.kz/products/voip-fxs-fxo/GA10/" TargetMode="External"/><Relationship Id="rId90" Type="http://schemas.openxmlformats.org/officeDocument/2006/relationships/hyperlink" Target="https://ipmatika.kz/products/videodomofony/Fanvil-i68/" TargetMode="External"/><Relationship Id="rId95" Type="http://schemas.openxmlformats.org/officeDocument/2006/relationships/hyperlink" Target="https://ipmatika.kz/products/vnutrennie-sip-paneli/Fanvil-i504/" TargetMode="External"/><Relationship Id="rId22" Type="http://schemas.openxmlformats.org/officeDocument/2006/relationships/hyperlink" Target="https://ipmatika.kz/products/phones-accessories/Fanvil-CM60/" TargetMode="External"/><Relationship Id="rId27" Type="http://schemas.openxmlformats.org/officeDocument/2006/relationships/hyperlink" Target="https://ipmatika.kz/products/hotel-phone/H2UB/" TargetMode="External"/><Relationship Id="rId43" Type="http://schemas.openxmlformats.org/officeDocument/2006/relationships/hyperlink" Target="https://ipmatika.kz/products/hotel-phone/Fanvil-H601W/" TargetMode="External"/><Relationship Id="rId48" Type="http://schemas.openxmlformats.org/officeDocument/2006/relationships/hyperlink" Target="https://ipmatika.kz/products/hotel-phone/Fanvil-H7/" TargetMode="External"/><Relationship Id="rId64" Type="http://schemas.openxmlformats.org/officeDocument/2006/relationships/hyperlink" Target="https://ipmatika.kz/products/doorphones-aksessuary/KT10/" TargetMode="External"/><Relationship Id="rId69" Type="http://schemas.openxmlformats.org/officeDocument/2006/relationships/hyperlink" Target="https://ipmatika.kz/products/audiodomofony/Fanvil-A12/" TargetMode="External"/><Relationship Id="rId113" Type="http://schemas.openxmlformats.org/officeDocument/2006/relationships/hyperlink" Target="https://ipmatika.kz/products/sip-opoveshchenie/" TargetMode="External"/><Relationship Id="rId118" Type="http://schemas.openxmlformats.org/officeDocument/2006/relationships/hyperlink" Target="https://ipmatika.kz/products/ip-telefony-dlya-pozhilykh/" TargetMode="External"/><Relationship Id="rId80" Type="http://schemas.openxmlformats.org/officeDocument/2006/relationships/hyperlink" Target="https://ipmatika.kz/products/videodomofony/Fanvil-i16SV-02P/" TargetMode="External"/><Relationship Id="rId85" Type="http://schemas.openxmlformats.org/officeDocument/2006/relationships/hyperlink" Target="https://ipmatika.kz/products/videodomofony/Fanvil-i62/" TargetMode="External"/><Relationship Id="rId12" Type="http://schemas.openxmlformats.org/officeDocument/2006/relationships/hyperlink" Target="https://ipmatika.kz/products/wifi-telefony/Linkvil-W611W/" TargetMode="External"/><Relationship Id="rId17" Type="http://schemas.openxmlformats.org/officeDocument/2006/relationships/hyperlink" Target="https://ipmatika.kz/products/konsoli-monitoringa-i-opoveshcheniya/Fanvil-A320i/" TargetMode="External"/><Relationship Id="rId33" Type="http://schemas.openxmlformats.org/officeDocument/2006/relationships/hyperlink" Target="https://ipmatika.kz/products/hotel-phone/Fanvil-H4/" TargetMode="External"/><Relationship Id="rId38" Type="http://schemas.openxmlformats.org/officeDocument/2006/relationships/hyperlink" Target="https://ipmatika.kz/products/hotel-phone/Fanvil-H5/" TargetMode="External"/><Relationship Id="rId59" Type="http://schemas.openxmlformats.org/officeDocument/2006/relationships/hyperlink" Target="https://ipmatika.kz/products/doorphones-aksessuary/PA2-KIT-NC/" TargetMode="External"/><Relationship Id="rId103" Type="http://schemas.openxmlformats.org/officeDocument/2006/relationships/hyperlink" Target="https://ipmatika.kz/products/shlyuzy-kontrollery/Fanvil-PA2S/" TargetMode="External"/><Relationship Id="rId108" Type="http://schemas.openxmlformats.org/officeDocument/2006/relationships/hyperlink" Target="https://ipmatika.kz/products/spikerfony/CS30/" TargetMode="External"/><Relationship Id="rId124" Type="http://schemas.openxmlformats.org/officeDocument/2006/relationships/hyperlink" Target="https://ipmatika.kz/products/spikerfony/" TargetMode="External"/><Relationship Id="rId129" Type="http://schemas.openxmlformats.org/officeDocument/2006/relationships/hyperlink" Target="http://sale.ipmatika.kz/" TargetMode="External"/><Relationship Id="rId54" Type="http://schemas.openxmlformats.org/officeDocument/2006/relationships/hyperlink" Target="https://ipmatika.kz/products/doorphones-aksessuary/Fanvil-DS101/" TargetMode="External"/><Relationship Id="rId70" Type="http://schemas.openxmlformats.org/officeDocument/2006/relationships/hyperlink" Target="https://ipmatika.kz/products/audiodomofony/Fanvil-i10S/" TargetMode="External"/><Relationship Id="rId75" Type="http://schemas.openxmlformats.org/officeDocument/2006/relationships/hyperlink" Target="https://ipmatika.kz/products/audiodomofony/Fanvil-Y501/" TargetMode="External"/><Relationship Id="rId91" Type="http://schemas.openxmlformats.org/officeDocument/2006/relationships/hyperlink" Target="https://ipmatika.kz/products/vnutrennie-sip-paneli/Fanvil-i10SD/" TargetMode="External"/><Relationship Id="rId96" Type="http://schemas.openxmlformats.org/officeDocument/2006/relationships/hyperlink" Target="https://ipmatika.kz/products/vnutrennie-sip-paneli/Fanvil-i505/" TargetMode="External"/><Relationship Id="rId1" Type="http://schemas.openxmlformats.org/officeDocument/2006/relationships/hyperlink" Target="https://ipmatika.kz/products/2-wire-shlyuzy/fanvil-pn1/" TargetMode="External"/><Relationship Id="rId6" Type="http://schemas.openxmlformats.org/officeDocument/2006/relationships/hyperlink" Target="https://ipmatika.kz/products/sip-opoveshchenie/Fanvil-A201/" TargetMode="External"/><Relationship Id="rId23" Type="http://schemas.openxmlformats.org/officeDocument/2006/relationships/hyperlink" Target="https://ipmatika.kz/products/hotel-phone/Fanvil-H1-2023/" TargetMode="External"/><Relationship Id="rId28" Type="http://schemas.openxmlformats.org/officeDocument/2006/relationships/hyperlink" Target="https://ipmatika.kz/products/hotel-phone/Fanvil-H3/" TargetMode="External"/><Relationship Id="rId49" Type="http://schemas.openxmlformats.org/officeDocument/2006/relationships/hyperlink" Target="https://ipmatika.kz/products/telefony-dlya-call-tsentra/Fanvil-X2C/" TargetMode="External"/><Relationship Id="rId114" Type="http://schemas.openxmlformats.org/officeDocument/2006/relationships/hyperlink" Target="https://ipmatika.kz/products/wifi-telefony/" TargetMode="External"/><Relationship Id="rId119" Type="http://schemas.openxmlformats.org/officeDocument/2006/relationships/hyperlink" Target="https://ipmatika.kz/products/sistemy-smart-workspace/" TargetMode="External"/><Relationship Id="rId44" Type="http://schemas.openxmlformats.org/officeDocument/2006/relationships/hyperlink" Target="https://ipmatika.kz/products/hotel-phone/Fanvil-H602/" TargetMode="External"/><Relationship Id="rId60" Type="http://schemas.openxmlformats.org/officeDocument/2006/relationships/hyperlink" Target="https://ipmatika.kz/products/doorphones-aksessuary/PA2-KIT/" TargetMode="External"/><Relationship Id="rId65" Type="http://schemas.openxmlformats.org/officeDocument/2006/relationships/hyperlink" Target="https://ipmatika.kz/products/doorphones-aksessuary/KT20/" TargetMode="External"/><Relationship Id="rId81" Type="http://schemas.openxmlformats.org/officeDocument/2006/relationships/hyperlink" Target="https://ipmatika.kz/products/videodomofony/Fanvil-i33V/" TargetMode="External"/><Relationship Id="rId86" Type="http://schemas.openxmlformats.org/officeDocument/2006/relationships/hyperlink" Target="https://ipmatika.kz/products/videodomofony/Fanvil-i63/" TargetMode="External"/><Relationship Id="rId130" Type="http://schemas.openxmlformats.org/officeDocument/2006/relationships/hyperlink" Target="http://sale.ipmatika.kz/" TargetMode="External"/><Relationship Id="rId13" Type="http://schemas.openxmlformats.org/officeDocument/2006/relationships/hyperlink" Target="https://ipmatika.kz/products/phones-accessories/WB108/" TargetMode="External"/><Relationship Id="rId18" Type="http://schemas.openxmlformats.org/officeDocument/2006/relationships/hyperlink" Target="https://ipmatika.kz/products/konsoli-monitoringa-i-opoveshcheniya/Fanvil-X210i/" TargetMode="External"/><Relationship Id="rId39" Type="http://schemas.openxmlformats.org/officeDocument/2006/relationships/hyperlink" Target="https://ipmatika.kz/products/hotel-phone/Fanvil-H5W/" TargetMode="External"/><Relationship Id="rId109" Type="http://schemas.openxmlformats.org/officeDocument/2006/relationships/hyperlink" Target="https://ipmatika.kz/products/spikerfony/CS40/" TargetMode="External"/><Relationship Id="rId34" Type="http://schemas.openxmlformats.org/officeDocument/2006/relationships/hyperlink" Target="https://ipmatika.kz/products/hotel-phone/Fanvil-H4-white/" TargetMode="External"/><Relationship Id="rId50" Type="http://schemas.openxmlformats.org/officeDocument/2006/relationships/hyperlink" Target="https://ipmatika.kz/products/telefony-dlya-call-tsentra/Fanvil-X2P/" TargetMode="External"/><Relationship Id="rId55" Type="http://schemas.openxmlformats.org/officeDocument/2006/relationships/hyperlink" Target="https://ipmatika.kz/products/doorphones-aksessuary/Fanvil-DS105/" TargetMode="External"/><Relationship Id="rId76" Type="http://schemas.openxmlformats.org/officeDocument/2006/relationships/hyperlink" Target="https://ipmatika.kz/products/audiodomofony/Fanvil-Y501W-Y/" TargetMode="External"/><Relationship Id="rId97" Type="http://schemas.openxmlformats.org/officeDocument/2006/relationships/hyperlink" Target="https://ipmatika.kz/products/vnutrennie-sip-paneli/Fanvil-i506W/" TargetMode="External"/><Relationship Id="rId104" Type="http://schemas.openxmlformats.org/officeDocument/2006/relationships/hyperlink" Target="https://ipmatika.kz/products/shlyuzy-kontrollery/Fanvil-PA3/" TargetMode="External"/><Relationship Id="rId120" Type="http://schemas.openxmlformats.org/officeDocument/2006/relationships/hyperlink" Target="https://ipmatika.kz/products/audiodomofony/" TargetMode="External"/><Relationship Id="rId125" Type="http://schemas.openxmlformats.org/officeDocument/2006/relationships/hyperlink" Target="https://ipmatika.kz/products/doorphones-aksessuary/" TargetMode="External"/><Relationship Id="rId7" Type="http://schemas.openxmlformats.org/officeDocument/2006/relationships/hyperlink" Target="https://ipmatika.kz/products/sip-opoveshchenie/Fanvil-A212/" TargetMode="External"/><Relationship Id="rId71" Type="http://schemas.openxmlformats.org/officeDocument/2006/relationships/hyperlink" Target="https://ipmatika.kz/products/audiodomofony/Fanvil-i11S/" TargetMode="External"/><Relationship Id="rId92" Type="http://schemas.openxmlformats.org/officeDocument/2006/relationships/hyperlink" Target="https://ipmatika.kz/products/vnutrennie-sip-paneli/Fanvil-i501/" TargetMode="External"/><Relationship Id="rId2" Type="http://schemas.openxmlformats.org/officeDocument/2006/relationships/hyperlink" Target="https://ipmatika.kz/products/2-wire-shlyuzy/fanvil-pn24/" TargetMode="External"/><Relationship Id="rId29" Type="http://schemas.openxmlformats.org/officeDocument/2006/relationships/hyperlink" Target="https://ipmatika.kz/products/hotel-phone/Fanvil-H3W/" TargetMode="External"/><Relationship Id="rId24" Type="http://schemas.openxmlformats.org/officeDocument/2006/relationships/hyperlink" Target="https://ipmatika.kz/products/hotel-phone/fanvil-h1-2-wire/" TargetMode="External"/><Relationship Id="rId40" Type="http://schemas.openxmlformats.org/officeDocument/2006/relationships/hyperlink" Target="https://ipmatika.kz/products/hotel-phone/Fanvil-H5W/" TargetMode="External"/><Relationship Id="rId45" Type="http://schemas.openxmlformats.org/officeDocument/2006/relationships/hyperlink" Target="https://ipmatika.kz/products/hotel-phone/Fanvil-H603W/" TargetMode="External"/><Relationship Id="rId66" Type="http://schemas.openxmlformats.org/officeDocument/2006/relationships/hyperlink" Target="https://ipmatika.kz/products/doorphones-aksessuary/KT30/" TargetMode="External"/><Relationship Id="rId87" Type="http://schemas.openxmlformats.org/officeDocument/2006/relationships/hyperlink" Target="https://ipmatika.kz/products/videodomofony/Fanvil-i64/" TargetMode="External"/><Relationship Id="rId110" Type="http://schemas.openxmlformats.org/officeDocument/2006/relationships/hyperlink" Target="https://ipmatika.kz/products/2-wire-shlyuzy/" TargetMode="External"/><Relationship Id="rId115" Type="http://schemas.openxmlformats.org/officeDocument/2006/relationships/hyperlink" Target="https://ipmatika.kz/products/konsoli-monitoringa-i-opoveshcheniya/" TargetMode="External"/><Relationship Id="rId131" Type="http://schemas.openxmlformats.org/officeDocument/2006/relationships/hyperlink" Target="http://sale.ipmatika.kz/" TargetMode="External"/><Relationship Id="rId61" Type="http://schemas.openxmlformats.org/officeDocument/2006/relationships/hyperlink" Target="https://ipmatika.kz/products/doorphones-aksessuary/RC01/" TargetMode="External"/><Relationship Id="rId82" Type="http://schemas.openxmlformats.org/officeDocument/2006/relationships/hyperlink" Target="https://ipmatika.kz/products/videodomofony/Fanvil-i60/" TargetMode="External"/><Relationship Id="rId19" Type="http://schemas.openxmlformats.org/officeDocument/2006/relationships/hyperlink" Target="https://ipmatika.kz/products/konsoli-monitoringa-i-opoveshcheniya/Fanvil-X210i/" TargetMode="External"/><Relationship Id="rId14" Type="http://schemas.openxmlformats.org/officeDocument/2006/relationships/hyperlink" Target="https://ipmatika.kz/products/konsoli-monitoringa-i-opoveshcheniya/Fanvil-A320/" TargetMode="External"/><Relationship Id="rId30" Type="http://schemas.openxmlformats.org/officeDocument/2006/relationships/hyperlink" Target="https://ipmatika.kz/products/hotel-phone/Fanvil-H3/" TargetMode="External"/><Relationship Id="rId35" Type="http://schemas.openxmlformats.org/officeDocument/2006/relationships/hyperlink" Target="https://ipmatika.kz/products/hotel-phone/Fanvil-H4W/" TargetMode="External"/><Relationship Id="rId56" Type="http://schemas.openxmlformats.org/officeDocument/2006/relationships/hyperlink" Target="https://ipmatika.kz/products/doorphones-aksessuary/EX101-102/" TargetMode="External"/><Relationship Id="rId77" Type="http://schemas.openxmlformats.org/officeDocument/2006/relationships/hyperlink" Target="https://ipmatika.kz/products/videodomofony/Fanvil-i10SV/" TargetMode="External"/><Relationship Id="rId100" Type="http://schemas.openxmlformats.org/officeDocument/2006/relationships/hyperlink" Target="https://ipmatika.kz/products/vnutrennie-sip-paneli/Fanvil-i52W/" TargetMode="External"/><Relationship Id="rId105" Type="http://schemas.openxmlformats.org/officeDocument/2006/relationships/hyperlink" Target="https://ipmatika.kz/products/shlyuzy-kontrollery/Fanvil-PA2S/" TargetMode="External"/><Relationship Id="rId126" Type="http://schemas.openxmlformats.org/officeDocument/2006/relationships/hyperlink" Target="http://sale.ipmatika.kz/" TargetMode="External"/><Relationship Id="rId8" Type="http://schemas.openxmlformats.org/officeDocument/2006/relationships/hyperlink" Target="https://ipmatika.kz/products/sip-opoveshchenie/Fanvil-A212/" TargetMode="External"/><Relationship Id="rId51" Type="http://schemas.openxmlformats.org/officeDocument/2006/relationships/hyperlink" Target="https://ipmatika.kz/products/ip-telefony-dlya-pozhilykh/X305/" TargetMode="External"/><Relationship Id="rId72" Type="http://schemas.openxmlformats.org/officeDocument/2006/relationships/hyperlink" Target="https://ipmatika.kz/products/audiodomofony/Fanvil-i16S/" TargetMode="External"/><Relationship Id="rId93" Type="http://schemas.openxmlformats.org/officeDocument/2006/relationships/hyperlink" Target="https://ipmatika.kz/products/vnutrennie-sip-paneli/Fanvil-i501W/" TargetMode="External"/><Relationship Id="rId98" Type="http://schemas.openxmlformats.org/officeDocument/2006/relationships/hyperlink" Target="https://ipmatika.kz/products/vnutrennie-sip-paneli/Fanvil-i507W/" TargetMode="External"/><Relationship Id="rId121" Type="http://schemas.openxmlformats.org/officeDocument/2006/relationships/hyperlink" Target="https://ipmatika.kz/products/videodomofony/" TargetMode="External"/><Relationship Id="rId3" Type="http://schemas.openxmlformats.org/officeDocument/2006/relationships/hyperlink" Target="https://ipmatika.kz/products/2-wire-shlyuzy/fanvil-pn8/" TargetMode="External"/><Relationship Id="rId25" Type="http://schemas.openxmlformats.org/officeDocument/2006/relationships/hyperlink" Target="https://ipmatika.kz/products/hotel-phone/H2UW/" TargetMode="External"/><Relationship Id="rId46" Type="http://schemas.openxmlformats.org/officeDocument/2006/relationships/hyperlink" Target="https://ipmatika.kz/products/hotel-phone/Fanvil-H6W/" TargetMode="External"/><Relationship Id="rId67" Type="http://schemas.openxmlformats.org/officeDocument/2006/relationships/hyperlink" Target="https://ipmatika.kz/products/audiodomofony/Fanvil-A10/" TargetMode="External"/><Relationship Id="rId116" Type="http://schemas.openxmlformats.org/officeDocument/2006/relationships/hyperlink" Target="https://ipmatika.kz/products/hotel-phone/" TargetMode="External"/><Relationship Id="rId20" Type="http://schemas.openxmlformats.org/officeDocument/2006/relationships/hyperlink" Target="https://ipmatika.kz/products/konsoli-monitoringa-i-opoveshcheniya/Fanvil-X210i/" TargetMode="External"/><Relationship Id="rId41" Type="http://schemas.openxmlformats.org/officeDocument/2006/relationships/hyperlink" Target="https://ipmatika.kz/products/hotel-phone/Fanvil-H5WFW/" TargetMode="External"/><Relationship Id="rId62" Type="http://schemas.openxmlformats.org/officeDocument/2006/relationships/hyperlink" Target="https://ipmatika.kz/products/doorphones-aksessuary/RC02/" TargetMode="External"/><Relationship Id="rId83" Type="http://schemas.openxmlformats.org/officeDocument/2006/relationships/hyperlink" Target="https://ipmatika.kz/products/videodomofony/Fanvil-i60K/" TargetMode="External"/><Relationship Id="rId88" Type="http://schemas.openxmlformats.org/officeDocument/2006/relationships/hyperlink" Target="https://ipmatika.kz/products/videodomofony/Fanvil-i66/" TargetMode="External"/><Relationship Id="rId111" Type="http://schemas.openxmlformats.org/officeDocument/2006/relationships/hyperlink" Target="https://ipmatika.kz/products/roip-shlyuzy/" TargetMode="External"/><Relationship Id="rId132" Type="http://schemas.openxmlformats.org/officeDocument/2006/relationships/printerSettings" Target="../printerSettings/printerSettings4.bin"/><Relationship Id="rId15" Type="http://schemas.openxmlformats.org/officeDocument/2006/relationships/hyperlink" Target="https://ipmatika.kz/products/konsoli-monitoringa-i-opoveshcheniya/Fanvil-A320/" TargetMode="External"/><Relationship Id="rId36" Type="http://schemas.openxmlformats.org/officeDocument/2006/relationships/hyperlink" Target="https://ipmatika.kz/products/hotel-phone/Fanvil-H4W-white/" TargetMode="External"/><Relationship Id="rId57" Type="http://schemas.openxmlformats.org/officeDocument/2006/relationships/hyperlink" Target="https://ipmatika.kz/products/doorphones-aksessuary/EX101-102/" TargetMode="External"/><Relationship Id="rId106" Type="http://schemas.openxmlformats.org/officeDocument/2006/relationships/hyperlink" Target="https://ipmatika.kz/products/shlyuzy-kontrollery/Fanvil-PA3/" TargetMode="External"/><Relationship Id="rId127" Type="http://schemas.openxmlformats.org/officeDocument/2006/relationships/hyperlink" Target="http://sale.ipmatika.kz/" TargetMode="External"/><Relationship Id="rId10" Type="http://schemas.openxmlformats.org/officeDocument/2006/relationships/hyperlink" Target="https://ipmatika.kz/products/sip-opoveshchenie/Fanvil-FH-S01/" TargetMode="External"/><Relationship Id="rId31" Type="http://schemas.openxmlformats.org/officeDocument/2006/relationships/hyperlink" Target="https://ipmatika.kz/products/hotel-phone/Fanvil-H3WF/" TargetMode="External"/><Relationship Id="rId52" Type="http://schemas.openxmlformats.org/officeDocument/2006/relationships/hyperlink" Target="https://ipmatika.kz/products/sistemy-smart-workspace/linkvil_ca400/" TargetMode="External"/><Relationship Id="rId73" Type="http://schemas.openxmlformats.org/officeDocument/2006/relationships/hyperlink" Target="https://ipmatika.kz/products/audiodomofony/Fanvil-i16S-02P/" TargetMode="External"/><Relationship Id="rId78" Type="http://schemas.openxmlformats.org/officeDocument/2006/relationships/hyperlink" Target="https://ipmatika.kz/products/videodomofony/Fanvil-i11SV/" TargetMode="External"/><Relationship Id="rId94" Type="http://schemas.openxmlformats.org/officeDocument/2006/relationships/hyperlink" Target="https://ipmatika.kz/products/vnutrennie-sip-paneli/Fanvil-i504/" TargetMode="External"/><Relationship Id="rId99" Type="http://schemas.openxmlformats.org/officeDocument/2006/relationships/hyperlink" Target="https://ipmatika.kz/products/vnutrennie-sip-paneli/Fanvil-i51W/" TargetMode="External"/><Relationship Id="rId101" Type="http://schemas.openxmlformats.org/officeDocument/2006/relationships/hyperlink" Target="https://ipmatika.kz/products/vnutrennie-sip-paneli/Fanvil-i55A/" TargetMode="External"/><Relationship Id="rId122" Type="http://schemas.openxmlformats.org/officeDocument/2006/relationships/hyperlink" Target="https://ipmatika.kz/products/vnutrennie-sip-paneli/" TargetMode="External"/><Relationship Id="rId4" Type="http://schemas.openxmlformats.org/officeDocument/2006/relationships/hyperlink" Target="https://ipmatika.kz/products/roip-shlyuzy/W712/" TargetMode="External"/><Relationship Id="rId9" Type="http://schemas.openxmlformats.org/officeDocument/2006/relationships/hyperlink" Target="https://ipmatika.kz/products/sip-opoveshchenie/Fanvil-A233/" TargetMode="External"/><Relationship Id="rId26" Type="http://schemas.openxmlformats.org/officeDocument/2006/relationships/hyperlink" Target="https://ipmatika.kz/products/vnutrennie-sip-paneli/H2URI/" TargetMode="External"/><Relationship Id="rId47" Type="http://schemas.openxmlformats.org/officeDocument/2006/relationships/hyperlink" Target="https://ipmatika.kz/products/hotel-phone/Fanvil-H6W-white/" TargetMode="External"/><Relationship Id="rId68" Type="http://schemas.openxmlformats.org/officeDocument/2006/relationships/hyperlink" Target="https://ipmatika.kz/products/audiodomofony/Fanvil-A10W/" TargetMode="External"/><Relationship Id="rId89" Type="http://schemas.openxmlformats.org/officeDocument/2006/relationships/hyperlink" Target="https://ipmatika.kz/products/videodomofony/Fanvil-i67/" TargetMode="External"/><Relationship Id="rId112" Type="http://schemas.openxmlformats.org/officeDocument/2006/relationships/hyperlink" Target="https://ipmatika.kz/products/voip-fxs-fxo/" TargetMode="External"/><Relationship Id="rId133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ipmatika.kz/products/bluetooth/vt_flow/" TargetMode="External"/><Relationship Id="rId18" Type="http://schemas.openxmlformats.org/officeDocument/2006/relationships/hyperlink" Target="https://ipmatika.kz/products/bluetooth/VT9200/" TargetMode="External"/><Relationship Id="rId26" Type="http://schemas.openxmlformats.org/officeDocument/2006/relationships/hyperlink" Target="https://ipmatika.kz/products/dect-/VT-VT9000_LFT/" TargetMode="External"/><Relationship Id="rId39" Type="http://schemas.openxmlformats.org/officeDocument/2006/relationships/hyperlink" Target="https://ipmatika.kz/products/provodnye/VT-VT1000-D-RJ9%2803%29/" TargetMode="External"/><Relationship Id="rId21" Type="http://schemas.openxmlformats.org/officeDocument/2006/relationships/hyperlink" Target="https://ipmatika.kz/products/bluetooth/VT9605-D/" TargetMode="External"/><Relationship Id="rId34" Type="http://schemas.openxmlformats.org/officeDocument/2006/relationships/hyperlink" Target="https://ipmatika.kz/products/garnitury-zashchishchyennye/vt-w300/" TargetMode="External"/><Relationship Id="rId42" Type="http://schemas.openxmlformats.org/officeDocument/2006/relationships/hyperlink" Target="https://ipmatika.kz/products/provodnye/VT5000_USB/" TargetMode="External"/><Relationship Id="rId47" Type="http://schemas.openxmlformats.org/officeDocument/2006/relationships/hyperlink" Target="https://ipmatika.kz/products/provodnye/VT-VT6200-D-QD%28P%29-RJ9%2803%29/" TargetMode="External"/><Relationship Id="rId50" Type="http://schemas.openxmlformats.org/officeDocument/2006/relationships/hyperlink" Target="https://ipmatika.kz/products/provodnye/VT6300-D/" TargetMode="External"/><Relationship Id="rId55" Type="http://schemas.openxmlformats.org/officeDocument/2006/relationships/hyperlink" Target="https://ipmatika.kz/products/spikerfony/VT-CS61/" TargetMode="External"/><Relationship Id="rId7" Type="http://schemas.openxmlformats.org/officeDocument/2006/relationships/hyperlink" Target="https://ipmatika.kz/products/aksessuary/VT-QD%28P%29-RJ09%2801%29/" TargetMode="External"/><Relationship Id="rId2" Type="http://schemas.openxmlformats.org/officeDocument/2006/relationships/hyperlink" Target="https://ipmatika.kz/products/aksessuary/" TargetMode="External"/><Relationship Id="rId16" Type="http://schemas.openxmlformats.org/officeDocument/2006/relationships/hyperlink" Target="https://ipmatika.kz/products/garnitury-vt/" TargetMode="External"/><Relationship Id="rId29" Type="http://schemas.openxmlformats.org/officeDocument/2006/relationships/hyperlink" Target="https://ipmatika.kz/products/dect-/VT-VT9000/" TargetMode="External"/><Relationship Id="rId11" Type="http://schemas.openxmlformats.org/officeDocument/2006/relationships/hyperlink" Target="https://ipmatika.kz/products/aksessuary/LeatherCusionX140/" TargetMode="External"/><Relationship Id="rId24" Type="http://schemas.openxmlformats.org/officeDocument/2006/relationships/hyperlink" Target="https://ipmatika.kz/products/dect-/" TargetMode="External"/><Relationship Id="rId32" Type="http://schemas.openxmlformats.org/officeDocument/2006/relationships/hyperlink" Target="https://ipmatika.kz/products/usb-videokamery-i-byod-resheniya/" TargetMode="External"/><Relationship Id="rId37" Type="http://schemas.openxmlformats.org/officeDocument/2006/relationships/hyperlink" Target="https://ipmatika.kz/products/provodnye/" TargetMode="External"/><Relationship Id="rId40" Type="http://schemas.openxmlformats.org/officeDocument/2006/relationships/hyperlink" Target="https://ipmatika.kz/products/provodnye/VT-VT1000-D-USB/" TargetMode="External"/><Relationship Id="rId45" Type="http://schemas.openxmlformats.org/officeDocument/2006/relationships/hyperlink" Target="https://ipmatika.kz/products/provodnye/VT-VT6200-QD%28P%29-RJ9%2803%29/" TargetMode="External"/><Relationship Id="rId53" Type="http://schemas.openxmlformats.org/officeDocument/2006/relationships/hyperlink" Target="https://ipmatika.kz/products/provodnye/X208-D/" TargetMode="External"/><Relationship Id="rId58" Type="http://schemas.openxmlformats.org/officeDocument/2006/relationships/drawing" Target="../drawings/drawing5.xml"/><Relationship Id="rId5" Type="http://schemas.openxmlformats.org/officeDocument/2006/relationships/hyperlink" Target="https://ipmatika.kz/products/aksessuary/VT-QD%28P%29-2QD%28P%29%2802%29/" TargetMode="External"/><Relationship Id="rId19" Type="http://schemas.openxmlformats.org/officeDocument/2006/relationships/hyperlink" Target="https://ipmatika.kz/products/bluetooth/VT9200_Without/" TargetMode="External"/><Relationship Id="rId4" Type="http://schemas.openxmlformats.org/officeDocument/2006/relationships/hyperlink" Target="https://ipmatika.kz/products/aksessuary/VT-QD%28P%29-USB-%2801%29/" TargetMode="External"/><Relationship Id="rId9" Type="http://schemas.openxmlformats.org/officeDocument/2006/relationships/hyperlink" Target="https://ipmatika.kz/products/aksessuary/VT-QD%28P%29-RJ09%2803%29/" TargetMode="External"/><Relationship Id="rId14" Type="http://schemas.openxmlformats.org/officeDocument/2006/relationships/hyperlink" Target="https://ipmatika.kz/products/bluetooth/" TargetMode="External"/><Relationship Id="rId22" Type="http://schemas.openxmlformats.org/officeDocument/2006/relationships/hyperlink" Target="https://ipmatika.kz/products/bluetooth/VT-X300BT-D/" TargetMode="External"/><Relationship Id="rId27" Type="http://schemas.openxmlformats.org/officeDocument/2006/relationships/hyperlink" Target="https://ipmatika.kz/products/dect-/VT-VT9000-D_LFT/" TargetMode="External"/><Relationship Id="rId30" Type="http://schemas.openxmlformats.org/officeDocument/2006/relationships/hyperlink" Target="https://ipmatika.kz/products/dect-/VT-VT9400-D/" TargetMode="External"/><Relationship Id="rId35" Type="http://schemas.openxmlformats.org/officeDocument/2006/relationships/hyperlink" Target="https://ipmatika.kz/products/garnitury-zashchishchyennye/" TargetMode="External"/><Relationship Id="rId43" Type="http://schemas.openxmlformats.org/officeDocument/2006/relationships/hyperlink" Target="https://ipmatika.kz/products/provodnye/VT-VT5000-D-QD%28P%29-RJ9%2803%29/" TargetMode="External"/><Relationship Id="rId48" Type="http://schemas.openxmlformats.org/officeDocument/2006/relationships/hyperlink" Target="https://ipmatika.kz/products/provodnye/VT-VT6200-D-USB/" TargetMode="External"/><Relationship Id="rId56" Type="http://schemas.openxmlformats.org/officeDocument/2006/relationships/hyperlink" Target="https://ipmatika.kz/products/spikerfony/" TargetMode="External"/><Relationship Id="rId8" Type="http://schemas.openxmlformats.org/officeDocument/2006/relationships/hyperlink" Target="https://ipmatika.kz/products/aksessuary/VT-QD%28P%29-RJ9%2802%29/" TargetMode="External"/><Relationship Id="rId51" Type="http://schemas.openxmlformats.org/officeDocument/2006/relationships/hyperlink" Target="https://ipmatika.kz/products/provodnye/vt_x140/" TargetMode="External"/><Relationship Id="rId3" Type="http://schemas.openxmlformats.org/officeDocument/2006/relationships/hyperlink" Target="https://ipmatika.kz/products/aksessuary/SmartCord/" TargetMode="External"/><Relationship Id="rId12" Type="http://schemas.openxmlformats.org/officeDocument/2006/relationships/hyperlink" Target="https://ipmatika.kz/products/aksessuary/VT-Lifter/" TargetMode="External"/><Relationship Id="rId17" Type="http://schemas.openxmlformats.org/officeDocument/2006/relationships/hyperlink" Target="https://ipmatika.kz/products/bluetooth/VT9200-D/" TargetMode="External"/><Relationship Id="rId25" Type="http://schemas.openxmlformats.org/officeDocument/2006/relationships/hyperlink" Target="https://ipmatika.kz/products/dect-/W310U/" TargetMode="External"/><Relationship Id="rId33" Type="http://schemas.openxmlformats.org/officeDocument/2006/relationships/hyperlink" Target="https://ipmatika.kz/products/usb-videokamery-i-byod-resheniya/vt-webcam-v100/" TargetMode="External"/><Relationship Id="rId38" Type="http://schemas.openxmlformats.org/officeDocument/2006/relationships/hyperlink" Target="https://ipmatika.kz/products/archive/provodnye/VT-VT1000-USB/" TargetMode="External"/><Relationship Id="rId46" Type="http://schemas.openxmlformats.org/officeDocument/2006/relationships/hyperlink" Target="https://ipmatika.kz/products/provodnye/VT-VT6200-USB/" TargetMode="External"/><Relationship Id="rId20" Type="http://schemas.openxmlformats.org/officeDocument/2006/relationships/hyperlink" Target="https://ipmatika.kz/products/bluetooth/VT-VT9500-D/" TargetMode="External"/><Relationship Id="rId41" Type="http://schemas.openxmlformats.org/officeDocument/2006/relationships/hyperlink" Target="https://ipmatika.kz/products/provodnye/VT-VT5000-QD%28P%29-RJ9%2803%29/" TargetMode="External"/><Relationship Id="rId54" Type="http://schemas.openxmlformats.org/officeDocument/2006/relationships/hyperlink" Target="https://ipmatika.kz/products/provodnye/X208/" TargetMode="External"/><Relationship Id="rId1" Type="http://schemas.openxmlformats.org/officeDocument/2006/relationships/hyperlink" Target="https://ipmatika.kz/products/aksessuary/VT-QD%28P%29-3.5-mm-%2801%29/" TargetMode="External"/><Relationship Id="rId6" Type="http://schemas.openxmlformats.org/officeDocument/2006/relationships/hyperlink" Target="https://ipmatika.kz/products/aksessuary/VT-QD%28P%29-HIS/" TargetMode="External"/><Relationship Id="rId15" Type="http://schemas.openxmlformats.org/officeDocument/2006/relationships/hyperlink" Target="https://ipmatika.kz/products/besprovodnye/" TargetMode="External"/><Relationship Id="rId23" Type="http://schemas.openxmlformats.org/officeDocument/2006/relationships/hyperlink" Target="https://ipmatika.kz/products/dect-/W310U-D/" TargetMode="External"/><Relationship Id="rId28" Type="http://schemas.openxmlformats.org/officeDocument/2006/relationships/hyperlink" Target="https://ipmatika.kz/products/dect-/VT-VT9000-D/" TargetMode="External"/><Relationship Id="rId36" Type="http://schemas.openxmlformats.org/officeDocument/2006/relationships/hyperlink" Target="https://ipmatika.kz/products/provodnye/VT-VT1000-RJ9%2803%29/" TargetMode="External"/><Relationship Id="rId49" Type="http://schemas.openxmlformats.org/officeDocument/2006/relationships/hyperlink" Target="https://ipmatika.kz/products/provodnye/VT6300/" TargetMode="External"/><Relationship Id="rId57" Type="http://schemas.openxmlformats.org/officeDocument/2006/relationships/printerSettings" Target="../printerSettings/printerSettings5.bin"/><Relationship Id="rId10" Type="http://schemas.openxmlformats.org/officeDocument/2006/relationships/hyperlink" Target="https://ipmatika.kz/products/aksessuary/VT-LeatherCushion/" TargetMode="External"/><Relationship Id="rId31" Type="http://schemas.openxmlformats.org/officeDocument/2006/relationships/hyperlink" Target="https://ipmatika.kz/products/dect-/VT-VT9400/" TargetMode="External"/><Relationship Id="rId44" Type="http://schemas.openxmlformats.org/officeDocument/2006/relationships/hyperlink" Target="https://ipmatika.kz/products/provodnye/VT5000-D_USB/" TargetMode="External"/><Relationship Id="rId52" Type="http://schemas.openxmlformats.org/officeDocument/2006/relationships/hyperlink" Target="https://ipmatika.kz/products/provodnye/vt_x140_d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ipmatika.kz/products/aksessuary-dlya-panelnykh-kompyuterov/ms-2000/" TargetMode="External"/><Relationship Id="rId18" Type="http://schemas.openxmlformats.org/officeDocument/2006/relationships/hyperlink" Target="https://ipmatika.kz/products/panelnye-kompyutery/ep-0400/" TargetMode="External"/><Relationship Id="rId26" Type="http://schemas.openxmlformats.org/officeDocument/2006/relationships/hyperlink" Target="https://ipmatika.kz/products/panelnye-kompyutery/qbic-td-1070-lite/" TargetMode="External"/><Relationship Id="rId39" Type="http://schemas.openxmlformats.org/officeDocument/2006/relationships/hyperlink" Target="https://ipmatika.kz/products/doortablet-on-premise/DT-RMO/" TargetMode="External"/><Relationship Id="rId21" Type="http://schemas.openxmlformats.org/officeDocument/2006/relationships/hyperlink" Target="https://ipmatika.kz/products/panelnye-kompyutery/qbic-td-0350-bh/" TargetMode="External"/><Relationship Id="rId34" Type="http://schemas.openxmlformats.org/officeDocument/2006/relationships/hyperlink" Target="https://ipmatika.kz/products/doortablet-on-premise/DT-PRE/" TargetMode="External"/><Relationship Id="rId42" Type="http://schemas.openxmlformats.org/officeDocument/2006/relationships/hyperlink" Target="https://ipmatika.kz/products/doortablet-on-premise/" TargetMode="External"/><Relationship Id="rId47" Type="http://schemas.openxmlformats.org/officeDocument/2006/relationships/hyperlink" Target="https://ipmatika.kz/products/qbic-lanneck/TD-1070_Lanneck/" TargetMode="External"/><Relationship Id="rId50" Type="http://schemas.openxmlformats.org/officeDocument/2006/relationships/drawing" Target="../drawings/drawing6.xml"/><Relationship Id="rId7" Type="http://schemas.openxmlformats.org/officeDocument/2006/relationships/hyperlink" Target="https://ipmatika.kz/products/aksessuary-dlya-panelnykh-kompyuterov/Qbic_AC_212/" TargetMode="External"/><Relationship Id="rId2" Type="http://schemas.openxmlformats.org/officeDocument/2006/relationships/hyperlink" Target="https://ipmatika.kz/products/aksessuary-dlya-panelnykh-kompyuterov/qbic-ac-112W/" TargetMode="External"/><Relationship Id="rId16" Type="http://schemas.openxmlformats.org/officeDocument/2006/relationships/hyperlink" Target="https://ipmatika.kz/products/promyshlennye-i-kommercheskie-kompyutery/" TargetMode="External"/><Relationship Id="rId29" Type="http://schemas.openxmlformats.org/officeDocument/2006/relationships/hyperlink" Target="https://ipmatika.kz/products/box-pc/BXP-320/" TargetMode="External"/><Relationship Id="rId11" Type="http://schemas.openxmlformats.org/officeDocument/2006/relationships/hyperlink" Target="https://ipmatika.kz/products/aksessuary-dlya-panelnykh-kompyuterov/qbic-cb-110/" TargetMode="External"/><Relationship Id="rId24" Type="http://schemas.openxmlformats.org/officeDocument/2006/relationships/hyperlink" Target="https://ipmatika.kz/products/panelnye-kompyutery/qbic-td-1070/" TargetMode="External"/><Relationship Id="rId32" Type="http://schemas.openxmlformats.org/officeDocument/2006/relationships/hyperlink" Target="https://ipmatika.kz/products/box-pc/qbic_BXT_512/" TargetMode="External"/><Relationship Id="rId37" Type="http://schemas.openxmlformats.org/officeDocument/2006/relationships/hyperlink" Target="https://ipmatika.kz/products/doortablet-on-premise/SUPG/" TargetMode="External"/><Relationship Id="rId40" Type="http://schemas.openxmlformats.org/officeDocument/2006/relationships/hyperlink" Target="https://ipmatika.kz/products/doortablet-on-premise/DT-SR/" TargetMode="External"/><Relationship Id="rId45" Type="http://schemas.openxmlformats.org/officeDocument/2006/relationships/hyperlink" Target="https://ipmatika.kz/products/qbic-lanneck/" TargetMode="External"/><Relationship Id="rId5" Type="http://schemas.openxmlformats.org/officeDocument/2006/relationships/hyperlink" Target="https://ipmatika.kz/products/aksessuary-dlya-panelnykh-kompyuterov/ac-210.ex/" TargetMode="External"/><Relationship Id="rId15" Type="http://schemas.openxmlformats.org/officeDocument/2006/relationships/hyperlink" Target="https://ipmatika.kz/products/aksessuary-dlya-panelnykh-kompyuterov/" TargetMode="External"/><Relationship Id="rId23" Type="http://schemas.openxmlformats.org/officeDocument/2006/relationships/hyperlink" Target="https://ipmatika.kz/products/panelnye-kompyutery/qbic-td-1060-slim/" TargetMode="External"/><Relationship Id="rId28" Type="http://schemas.openxmlformats.org/officeDocument/2006/relationships/hyperlink" Target="https://ipmatika.kz/products/box-pc/BXP-100/" TargetMode="External"/><Relationship Id="rId36" Type="http://schemas.openxmlformats.org/officeDocument/2006/relationships/hyperlink" Target="https://ipmatika.kz/products/doortablet-on-premise/DT-EN/" TargetMode="External"/><Relationship Id="rId49" Type="http://schemas.openxmlformats.org/officeDocument/2006/relationships/printerSettings" Target="../printerSettings/printerSettings6.bin"/><Relationship Id="rId10" Type="http://schemas.openxmlformats.org/officeDocument/2006/relationships/hyperlink" Target="https://ipmatika.kz/products/aksessuary-dlya-panelnykh-kompyuterov/qbic-ac-620/" TargetMode="External"/><Relationship Id="rId19" Type="http://schemas.openxmlformats.org/officeDocument/2006/relationships/hyperlink" Target="https://ipmatika.kz/products/panelnye-kompyutery/ep-0700/" TargetMode="External"/><Relationship Id="rId31" Type="http://schemas.openxmlformats.org/officeDocument/2006/relationships/hyperlink" Target="https://ipmatika.kz/products/box-pc/qbic-bxt-312/" TargetMode="External"/><Relationship Id="rId44" Type="http://schemas.openxmlformats.org/officeDocument/2006/relationships/hyperlink" Target="https://ipmatika.kz/products/qbic-lanneck/TD-1050PRO-B_Lanneck/" TargetMode="External"/><Relationship Id="rId4" Type="http://schemas.openxmlformats.org/officeDocument/2006/relationships/hyperlink" Target="https://ipmatika.kz/products/aksessuary-dlya-panelnykh-kompyuterov/ac-121/" TargetMode="External"/><Relationship Id="rId9" Type="http://schemas.openxmlformats.org/officeDocument/2006/relationships/hyperlink" Target="https://ipmatika.kz/products/aksessuary-dlya-panelnykh-kompyuterov/qbic-ac-610/" TargetMode="External"/><Relationship Id="rId14" Type="http://schemas.openxmlformats.org/officeDocument/2006/relationships/hyperlink" Target="https://ipmatika.kz/products/aksessuary-dlya-panelnykh-kompyuterov/AT-105_AC-00M/" TargetMode="External"/><Relationship Id="rId22" Type="http://schemas.openxmlformats.org/officeDocument/2006/relationships/hyperlink" Target="https://ipmatika.kz/products/panelnye-kompyutery/qbic-td-1050pro-b-/" TargetMode="External"/><Relationship Id="rId27" Type="http://schemas.openxmlformats.org/officeDocument/2006/relationships/hyperlink" Target="https://ipmatika.kz/products/panelnye-kompyutery/qbic-td-1070-lite/" TargetMode="External"/><Relationship Id="rId30" Type="http://schemas.openxmlformats.org/officeDocument/2006/relationships/hyperlink" Target="https://ipmatika.kz/products/box-pc/BXP-321/" TargetMode="External"/><Relationship Id="rId35" Type="http://schemas.openxmlformats.org/officeDocument/2006/relationships/hyperlink" Target="https://ipmatika.kz/products/doortablet-on-premise/DT-PRE/" TargetMode="External"/><Relationship Id="rId43" Type="http://schemas.openxmlformats.org/officeDocument/2006/relationships/hyperlink" Target="https://ipmatika.kz/products/sistemy-bronirovaniya/" TargetMode="External"/><Relationship Id="rId48" Type="http://schemas.openxmlformats.org/officeDocument/2006/relationships/hyperlink" Target="https://ipmatika.kz/products/box-pc/" TargetMode="External"/><Relationship Id="rId8" Type="http://schemas.openxmlformats.org/officeDocument/2006/relationships/hyperlink" Target="https://ipmatika.kz/products/aksessuary-dlya-panelnykh-kompyuterov/ac-500/" TargetMode="External"/><Relationship Id="rId3" Type="http://schemas.openxmlformats.org/officeDocument/2006/relationships/hyperlink" Target="https://ipmatika.kz/products/aksessuary-dlya-panelnykh-kompyuterov/ac-120/" TargetMode="External"/><Relationship Id="rId12" Type="http://schemas.openxmlformats.org/officeDocument/2006/relationships/hyperlink" Target="https://ipmatika.kz/products/aksessuary-dlya-panelnykh-kompyuterov/ms-1070/" TargetMode="External"/><Relationship Id="rId17" Type="http://schemas.openxmlformats.org/officeDocument/2006/relationships/hyperlink" Target="https://ipmatika.kz/products/panelnye-kompyutery/" TargetMode="External"/><Relationship Id="rId25" Type="http://schemas.openxmlformats.org/officeDocument/2006/relationships/hyperlink" Target="https://ipmatika.kz/products/panelnye-kompyutery/qbic-td-1070/" TargetMode="External"/><Relationship Id="rId33" Type="http://schemas.openxmlformats.org/officeDocument/2006/relationships/hyperlink" Target="https://ipmatika.kz/products/doortablet-on-premise/DT-PREC/" TargetMode="External"/><Relationship Id="rId38" Type="http://schemas.openxmlformats.org/officeDocument/2006/relationships/hyperlink" Target="https://ipmatika.kz/products/doortablet-on-premise/DT-DSKO/" TargetMode="External"/><Relationship Id="rId46" Type="http://schemas.openxmlformats.org/officeDocument/2006/relationships/hyperlink" Target="https://ipmatika.kz/products/qbic-lanneck/TD-1060-Slim-B-Lanneck/" TargetMode="External"/><Relationship Id="rId20" Type="http://schemas.openxmlformats.org/officeDocument/2006/relationships/hyperlink" Target="https://ipmatika.kz/products/panelnye-kompyutery/TD-0360/" TargetMode="External"/><Relationship Id="rId41" Type="http://schemas.openxmlformats.org/officeDocument/2006/relationships/hyperlink" Target="https://ipmatika.kz/products/doortablet-on-premise/DT-WF/" TargetMode="External"/><Relationship Id="rId1" Type="http://schemas.openxmlformats.org/officeDocument/2006/relationships/hyperlink" Target="https://ipmatika.kz/products/aksessuary-dlya-panelnykh-kompyuterov/qbic-ac-112/" TargetMode="External"/><Relationship Id="rId6" Type="http://schemas.openxmlformats.org/officeDocument/2006/relationships/hyperlink" Target="https://ipmatika.kz/products/aksessuary-dlya-panelnykh-kompyuterov/as-211/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ipmatika.kz/products/obshchestvennye-telefony-s-trubkoy/J%26R-JR211-FK-SIP/" TargetMode="External"/><Relationship Id="rId21" Type="http://schemas.openxmlformats.org/officeDocument/2006/relationships/hyperlink" Target="https://ipmatika.kz/products/vzryvozashchishchennoe-oborudovanie/J%26R-JREX103-FK-SIP/" TargetMode="External"/><Relationship Id="rId42" Type="http://schemas.openxmlformats.org/officeDocument/2006/relationships/hyperlink" Target="https://ipmatika.kz/products/promyshlennye-telefony/jr-jr105-fk-y-sip/" TargetMode="External"/><Relationship Id="rId63" Type="http://schemas.openxmlformats.org/officeDocument/2006/relationships/hyperlink" Target="https://ipmatika.kz/products/promyshlennye-telefony/jr-jr102-2b-y-sip/" TargetMode="External"/><Relationship Id="rId84" Type="http://schemas.openxmlformats.org/officeDocument/2006/relationships/hyperlink" Target="https://ipmatika.kz/products/obshchestvennye-telefony-s-trubkoy/JR201-FK-VC-SIP/" TargetMode="External"/><Relationship Id="rId138" Type="http://schemas.openxmlformats.org/officeDocument/2006/relationships/hyperlink" Target="https://ipmatika.kz/products/vyzyvnye-paneli/jr-jr302-sc-sip/" TargetMode="External"/><Relationship Id="rId159" Type="http://schemas.openxmlformats.org/officeDocument/2006/relationships/hyperlink" Target="https://ipmatika.kz/products/vyzyvnye-paneli/J%26R-JR309-FK-SIP/" TargetMode="External"/><Relationship Id="rId170" Type="http://schemas.openxmlformats.org/officeDocument/2006/relationships/hyperlink" Target="https://ipmatika.kz/products/analogovye-vyzyvnye-paneli/jr-jr313-sc/" TargetMode="External"/><Relationship Id="rId191" Type="http://schemas.openxmlformats.org/officeDocument/2006/relationships/hyperlink" Target="https://ipmatika.kz/products/kolonny-vyzova/J%26R-JR320-SC-SIP/" TargetMode="External"/><Relationship Id="rId205" Type="http://schemas.openxmlformats.org/officeDocument/2006/relationships/hyperlink" Target="https://ipmatika.kz/products/vzryvozashchishchennoe-oborudovanie/J%26R-JREX-CB-SIP/" TargetMode="External"/><Relationship Id="rId107" Type="http://schemas.openxmlformats.org/officeDocument/2006/relationships/hyperlink" Target="https://ipmatika.kz/products/asepticheskie-telefony-dlya-chistykh-pomeshcheniy/J%26R-JR209-FK-SIP/" TargetMode="External"/><Relationship Id="rId11" Type="http://schemas.openxmlformats.org/officeDocument/2006/relationships/hyperlink" Target="https://ipmatika.kz/products/vzryvozashchishchennoe-oborudovanie/J%26R-JREX-CB-SIP/" TargetMode="External"/><Relationship Id="rId32" Type="http://schemas.openxmlformats.org/officeDocument/2006/relationships/hyperlink" Target="https://ipmatika.kz/https:/ipmatika.kz/products/promyshlennye-telefony/jr-jr103-fk-y-hb-sip/" TargetMode="External"/><Relationship Id="rId53" Type="http://schemas.openxmlformats.org/officeDocument/2006/relationships/hyperlink" Target="https://ipmatika.kz/products/promyshlennye-telefony/jr-jr101-fk-y-h-sip/" TargetMode="External"/><Relationship Id="rId74" Type="http://schemas.openxmlformats.org/officeDocument/2006/relationships/hyperlink" Target="https://ipmatika.kz/products/asepticheskie-telefony-dlya-chistykh-pomeshcheniy/J%26R-JR209-FK-SIP/" TargetMode="External"/><Relationship Id="rId128" Type="http://schemas.openxmlformats.org/officeDocument/2006/relationships/hyperlink" Target="https://ipmatika.kz/products/vyzyvnye-paneli/jr-jr301-sc-iw-sip/" TargetMode="External"/><Relationship Id="rId149" Type="http://schemas.openxmlformats.org/officeDocument/2006/relationships/hyperlink" Target="https://ipmatika.kz/products/analogovye-vyzyvnye-paneli/jr-jr305-sc/" TargetMode="External"/><Relationship Id="rId5" Type="http://schemas.openxmlformats.org/officeDocument/2006/relationships/hyperlink" Target="https://ipmatika.kz/products/vzryvozashchishchennoe-oborudovanie/J%26R-JREX103-CB-SIP/" TargetMode="External"/><Relationship Id="rId95" Type="http://schemas.openxmlformats.org/officeDocument/2006/relationships/hyperlink" Target="https://ipmatika.kz/products/analogovye-telefony/jr-jr204-fk/" TargetMode="External"/><Relationship Id="rId160" Type="http://schemas.openxmlformats.org/officeDocument/2006/relationships/hyperlink" Target="https://ipmatika.kz/products/vyzyvnye-paneli/J%26R-JR309-FK-SIP/" TargetMode="External"/><Relationship Id="rId181" Type="http://schemas.openxmlformats.org/officeDocument/2006/relationships/hyperlink" Target="https://ipmatika.kz/products/analogovye-vyzyvnye-paneli/jr-jr505-sc/" TargetMode="External"/><Relationship Id="rId22" Type="http://schemas.openxmlformats.org/officeDocument/2006/relationships/hyperlink" Target="https://ipmatika.kz/products/promyshlennye-telefony/jr-jr103-cb-y-sip/" TargetMode="External"/><Relationship Id="rId43" Type="http://schemas.openxmlformats.org/officeDocument/2006/relationships/hyperlink" Target="https://ipmatika.kz/products/promyshlennye-telefony/jr-jr105-fk-sip/" TargetMode="External"/><Relationship Id="rId64" Type="http://schemas.openxmlformats.org/officeDocument/2006/relationships/hyperlink" Target="https://ipmatika.kz/products/promyshlennye-telefony/jr-jr102-2b-y-sip/" TargetMode="External"/><Relationship Id="rId118" Type="http://schemas.openxmlformats.org/officeDocument/2006/relationships/hyperlink" Target="https://ipmatika.kz/products/obshchestvennye-telefony-s-trubkoy/J%26R-JR211-FK-SIP/" TargetMode="External"/><Relationship Id="rId139" Type="http://schemas.openxmlformats.org/officeDocument/2006/relationships/hyperlink" Target="https://ipmatika.kz/products/analogovye-vyzyvnye-paneli/jr-jr302-sc/" TargetMode="External"/><Relationship Id="rId85" Type="http://schemas.openxmlformats.org/officeDocument/2006/relationships/hyperlink" Target="https://ipmatika.kz/products/analogovye-telefony/jr-jr201-fk-vc/" TargetMode="External"/><Relationship Id="rId150" Type="http://schemas.openxmlformats.org/officeDocument/2006/relationships/hyperlink" Target="https://ipmatika.kz/products/vyzyvnye-paneli/jr-jr305-sc-sip/" TargetMode="External"/><Relationship Id="rId171" Type="http://schemas.openxmlformats.org/officeDocument/2006/relationships/hyperlink" Target="https://ipmatika.kz/products/vyzyvnye-paneli/jr-jr313-sc-ow-sip/" TargetMode="External"/><Relationship Id="rId192" Type="http://schemas.openxmlformats.org/officeDocument/2006/relationships/hyperlink" Target="https://ipmatika.kz/products/analogovye-vyzyvnye-paneli/J%26R-JR320-SC/" TargetMode="External"/><Relationship Id="rId206" Type="http://schemas.openxmlformats.org/officeDocument/2006/relationships/hyperlink" Target="https://ipmatika.kz/products/vzryvozashchishchennoe-oborudovanie/J%26R-JREX103-CB-SIP/" TargetMode="External"/><Relationship Id="rId12" Type="http://schemas.openxmlformats.org/officeDocument/2006/relationships/hyperlink" Target="https://ipmatika.kz/products/vzryvozashchishchennoe-oborudovanie/J%26R-JREX-FK-SIP/" TargetMode="External"/><Relationship Id="rId33" Type="http://schemas.openxmlformats.org/officeDocument/2006/relationships/hyperlink" Target="https://ipmatika.kz/products/promyshlennye-telefony/jr-jr103-fk-y-sip/" TargetMode="External"/><Relationship Id="rId108" Type="http://schemas.openxmlformats.org/officeDocument/2006/relationships/hyperlink" Target="https://ipmatika.kz/products/asepticheskie-telefony-dlya-chistykh-pomeshcheniy/J%26R-JR209-FK-SIP/" TargetMode="External"/><Relationship Id="rId129" Type="http://schemas.openxmlformats.org/officeDocument/2006/relationships/hyperlink" Target="https://ipmatika.kz/products/vyzyvnye-paneli/jr-jr301-sc-iw-sip/" TargetMode="External"/><Relationship Id="rId54" Type="http://schemas.openxmlformats.org/officeDocument/2006/relationships/hyperlink" Target="https://ipmatika.kz/products/promyshlennye-telefony/jr-jr101-fk-y-h-sip/" TargetMode="External"/><Relationship Id="rId75" Type="http://schemas.openxmlformats.org/officeDocument/2006/relationships/hyperlink" Target="https://ipmatika.kz/products/obshchestvennye-telefony-s-trubkoy/J%26R-JR211-FK-SIP/" TargetMode="External"/><Relationship Id="rId96" Type="http://schemas.openxmlformats.org/officeDocument/2006/relationships/hyperlink" Target="https://ipmatika.kz/products/obshchestvennye-telefony-s-trubkoy/J%26R-JR205-FK-SIP/" TargetMode="External"/><Relationship Id="rId140" Type="http://schemas.openxmlformats.org/officeDocument/2006/relationships/hyperlink" Target="https://ipmatika.kz/products/asepticheskie-telefony-dlya-chistykh-pomeshcheniy/J%26R-JR309-FK-SIP/" TargetMode="External"/><Relationship Id="rId161" Type="http://schemas.openxmlformats.org/officeDocument/2006/relationships/hyperlink" Target="https://ipmatika.kz/products/asepticheskie-telefony-dlya-chistykh-pomeshcheniy/J%26R-JR309-FK-SIP/" TargetMode="External"/><Relationship Id="rId182" Type="http://schemas.openxmlformats.org/officeDocument/2006/relationships/hyperlink" Target="https://ipmatika.kz/products/vyzyvnye-paneli-dlya-liftov/J%26R-JR505-SC-SIP/" TargetMode="External"/><Relationship Id="rId6" Type="http://schemas.openxmlformats.org/officeDocument/2006/relationships/hyperlink" Target="https://ipmatika.kz/products/vzryvozashchishchennoe-oborudovanie/J%26R-JREX-FK-SIP/" TargetMode="External"/><Relationship Id="rId23" Type="http://schemas.openxmlformats.org/officeDocument/2006/relationships/hyperlink" Target="https://ipmatika.kz/products/promyshlennye-telefony/jr-jr103-cb-y-sip/" TargetMode="External"/><Relationship Id="rId119" Type="http://schemas.openxmlformats.org/officeDocument/2006/relationships/hyperlink" Target="https://ipmatika.kz/products/vyzyvnye-paneli/jr-jr301-sc-sip/" TargetMode="External"/><Relationship Id="rId44" Type="http://schemas.openxmlformats.org/officeDocument/2006/relationships/hyperlink" Target="https://ipmatika.kz/products/promyshlennye-telefony/jr-jr105-fk-y-sip/" TargetMode="External"/><Relationship Id="rId65" Type="http://schemas.openxmlformats.org/officeDocument/2006/relationships/hyperlink" Target="https://ipmatika.kz/products/promyshlennye-telefony/jr-jr102-2b-y-sip/" TargetMode="External"/><Relationship Id="rId86" Type="http://schemas.openxmlformats.org/officeDocument/2006/relationships/hyperlink" Target="https://ipmatika.kz/products/obshchestvennye-telefony-s-trubkoy/jr-jr201-fk-ow-sip/" TargetMode="External"/><Relationship Id="rId130" Type="http://schemas.openxmlformats.org/officeDocument/2006/relationships/hyperlink" Target="https://ipmatika.kz/products/vyzyvnye-paneli/jr-jr301-sc-iw-sip/" TargetMode="External"/><Relationship Id="rId151" Type="http://schemas.openxmlformats.org/officeDocument/2006/relationships/hyperlink" Target="https://ipmatika.kz/products/analogovye-vyzyvnye-paneli/jr-jr305-sc/" TargetMode="External"/><Relationship Id="rId172" Type="http://schemas.openxmlformats.org/officeDocument/2006/relationships/hyperlink" Target="https://ipmatika.kz/products/analogovye-vyzyvnye-paneli/jr-jr313-sc/" TargetMode="External"/><Relationship Id="rId193" Type="http://schemas.openxmlformats.org/officeDocument/2006/relationships/hyperlink" Target="https://ipmatika.kz/products/analogovye-vyzyvnye-paneli/J%26R-JR321-SC/" TargetMode="External"/><Relationship Id="rId207" Type="http://schemas.openxmlformats.org/officeDocument/2006/relationships/hyperlink" Target="https://ipmatika.kz/products/vzryvozashchishchennoe-oborudovanie/J%26R-JREX105-FK-SIP/" TargetMode="External"/><Relationship Id="rId13" Type="http://schemas.openxmlformats.org/officeDocument/2006/relationships/hyperlink" Target="https://ipmatika.kz/products/vzryvozashchishchennoe-oborudovanie/J%26R-JREX-FK-SIP/" TargetMode="External"/><Relationship Id="rId109" Type="http://schemas.openxmlformats.org/officeDocument/2006/relationships/hyperlink" Target="https://ipmatika.kz/products/asepticheskie-telefony-dlya-chistykh-pomeshcheniy/J%26R-JR209-FK-SIP/" TargetMode="External"/><Relationship Id="rId34" Type="http://schemas.openxmlformats.org/officeDocument/2006/relationships/hyperlink" Target="https://ipmatika.kz/products/promyshlennye-telefony/jr-jr103-fk-y-hb-sip/" TargetMode="External"/><Relationship Id="rId55" Type="http://schemas.openxmlformats.org/officeDocument/2006/relationships/hyperlink" Target="https://ipmatika.kz/products/promyshlennye-telefony/jr-jr101-fk-y-h-sip/" TargetMode="External"/><Relationship Id="rId76" Type="http://schemas.openxmlformats.org/officeDocument/2006/relationships/hyperlink" Target="https://ipmatika.kz/products/obshchestvennye-telefony-s-trubkoy/J%26R-JR211-FK-SIP/" TargetMode="External"/><Relationship Id="rId97" Type="http://schemas.openxmlformats.org/officeDocument/2006/relationships/hyperlink" Target="https://ipmatika.kz/products/obshchestvennye-telefony-s-trubkoy/J%26R-JR205-FK-SIP/" TargetMode="External"/><Relationship Id="rId120" Type="http://schemas.openxmlformats.org/officeDocument/2006/relationships/hyperlink" Target="https://ipmatika.kz/products/vyzyvnye-paneli/jr-jr301-sc-sip/" TargetMode="External"/><Relationship Id="rId141" Type="http://schemas.openxmlformats.org/officeDocument/2006/relationships/hyperlink" Target="https://ipmatika.kz/products/asepticheskie-telefony-dlya-chistykh-pomeshcheniy/J%26R-JR309-FK-SIP/" TargetMode="External"/><Relationship Id="rId7" Type="http://schemas.openxmlformats.org/officeDocument/2006/relationships/hyperlink" Target="https://ipmatika.kz/products/vzryvozashchishchennoe-oborudovanie/J%26R-JREX103-CB-SIP/" TargetMode="External"/><Relationship Id="rId162" Type="http://schemas.openxmlformats.org/officeDocument/2006/relationships/hyperlink" Target="https://ipmatika.kz/products/asepticheskie-telefony-dlya-chistykh-pomeshcheniy/J%26R-JR309-FK-SIP/" TargetMode="External"/><Relationship Id="rId183" Type="http://schemas.openxmlformats.org/officeDocument/2006/relationships/hyperlink" Target="https://ipmatika.kz/products/analogovye-vyzyvnye-paneli/jr-jr505-sc/" TargetMode="External"/><Relationship Id="rId24" Type="http://schemas.openxmlformats.org/officeDocument/2006/relationships/hyperlink" Target="https://ipmatika.kz/products/promyshlennye-telefony/jr-jr103-cb-y-sip/" TargetMode="External"/><Relationship Id="rId45" Type="http://schemas.openxmlformats.org/officeDocument/2006/relationships/hyperlink" Target="https://ipmatika.kz/products/analogovye-telefony/jr-jr101-3b-y/" TargetMode="External"/><Relationship Id="rId66" Type="http://schemas.openxmlformats.org/officeDocument/2006/relationships/hyperlink" Target="https://ipmatika.kz/products/promyshlennye-telefony/jr-jr102-sc-y-sip/" TargetMode="External"/><Relationship Id="rId87" Type="http://schemas.openxmlformats.org/officeDocument/2006/relationships/hyperlink" Target="https://ipmatika.kz/products/obshchestvennye-telefony-s-trubkoy/jr-jr202-fk-ow-sip/" TargetMode="External"/><Relationship Id="rId110" Type="http://schemas.openxmlformats.org/officeDocument/2006/relationships/hyperlink" Target="https://ipmatika.kz/products/asepticheskie-telefony-dlya-chistykh-pomeshcheniy/J%26R-JR209-FK-SIP/" TargetMode="External"/><Relationship Id="rId131" Type="http://schemas.openxmlformats.org/officeDocument/2006/relationships/hyperlink" Target="https://ipmatika.kz/products/vyzyvnye-paneli/jr-jr301-sc-iw-sip/" TargetMode="External"/><Relationship Id="rId61" Type="http://schemas.openxmlformats.org/officeDocument/2006/relationships/hyperlink" Target="https://ipmatika.kz/products/promyshlennye-telefony/jr-jr101-fk-sip/" TargetMode="External"/><Relationship Id="rId82" Type="http://schemas.openxmlformats.org/officeDocument/2006/relationships/hyperlink" Target="https://ipmatika.kz/products/obshchestvennye-telefony-s-trubkoy/jr-jr201-fk-ow-sip/" TargetMode="External"/><Relationship Id="rId152" Type="http://schemas.openxmlformats.org/officeDocument/2006/relationships/hyperlink" Target="https://ipmatika.kz/products/analogovye-vyzyvnye-paneli/jr-jr308-fk/" TargetMode="External"/><Relationship Id="rId173" Type="http://schemas.openxmlformats.org/officeDocument/2006/relationships/hyperlink" Target="https://ipmatika.kz/products/vyzyvnye-paneli/jr-jr301-sc-iw-sip/" TargetMode="External"/><Relationship Id="rId194" Type="http://schemas.openxmlformats.org/officeDocument/2006/relationships/hyperlink" Target="https://ipmatika.kz/products/kolonny-vyzova/J%26R-JR321-SC-SIP/" TargetMode="External"/><Relationship Id="rId199" Type="http://schemas.openxmlformats.org/officeDocument/2006/relationships/hyperlink" Target="https://ipmatika.kz/products/analogovye-vyzyvnye-paneli/jr-jr306-sc/" TargetMode="External"/><Relationship Id="rId203" Type="http://schemas.openxmlformats.org/officeDocument/2006/relationships/hyperlink" Target="https://ipmatika.kz/products/zvukoizolyatsionnye-kabiny/J%26R-JR-TH-02/" TargetMode="External"/><Relationship Id="rId208" Type="http://schemas.openxmlformats.org/officeDocument/2006/relationships/printerSettings" Target="../printerSettings/printerSettings7.bin"/><Relationship Id="rId19" Type="http://schemas.openxmlformats.org/officeDocument/2006/relationships/hyperlink" Target="https://ipmatika.kz/products/vzryvozashchishchennoe-oborudovanie/J%26R-JREX103-FK-SIP/" TargetMode="External"/><Relationship Id="rId14" Type="http://schemas.openxmlformats.org/officeDocument/2006/relationships/hyperlink" Target="https://ipmatika.kz/products/vzryvozashchishchennoe-oborudovanie/J%26R-JREX103-CB-SIP/" TargetMode="External"/><Relationship Id="rId30" Type="http://schemas.openxmlformats.org/officeDocument/2006/relationships/hyperlink" Target="https://ipmatika.kz/https:/ipmatika.kz/products/promyshlennye-telefony/jr-jr103-fk-y-hb-sip/" TargetMode="External"/><Relationship Id="rId35" Type="http://schemas.openxmlformats.org/officeDocument/2006/relationships/hyperlink" Target="https://ipmatika.kz/products/promyshlennye-telefony/jr-jr103-fk-y-sip/" TargetMode="External"/><Relationship Id="rId56" Type="http://schemas.openxmlformats.org/officeDocument/2006/relationships/hyperlink" Target="https://ipmatika.kz/products/promyshlennye-telefony/jr-jr101-fk-y-hb-sip/" TargetMode="External"/><Relationship Id="rId77" Type="http://schemas.openxmlformats.org/officeDocument/2006/relationships/hyperlink" Target="https://ipmatika.kz/products/obshchestvennye-telefony-s-trubkoy/J%26R-JR211-FK-SIP/" TargetMode="External"/><Relationship Id="rId100" Type="http://schemas.openxmlformats.org/officeDocument/2006/relationships/hyperlink" Target="https://ipmatika.kz/products/obshchestvennye-telefony-s-trubkoy/jr-jr206-fk-ow-3g/" TargetMode="External"/><Relationship Id="rId105" Type="http://schemas.openxmlformats.org/officeDocument/2006/relationships/hyperlink" Target="https://ipmatika.kz/products/asepticheskie-telefony-dlya-chistykh-pomeshcheniy/J%26R-JR209-FK-SIP/" TargetMode="External"/><Relationship Id="rId126" Type="http://schemas.openxmlformats.org/officeDocument/2006/relationships/hyperlink" Target="https://ipmatika.kz/products/vyzyvnye-paneli/jr-jr301-2b-sip/" TargetMode="External"/><Relationship Id="rId147" Type="http://schemas.openxmlformats.org/officeDocument/2006/relationships/hyperlink" Target="https://ipmatika.kz/products/vyzyvnye-paneli/jr-jr304-sc-sip/" TargetMode="External"/><Relationship Id="rId168" Type="http://schemas.openxmlformats.org/officeDocument/2006/relationships/hyperlink" Target="https://ipmatika.kz/products/vyzyvnye-paneli/jr-jr313-sc-ow-sip/" TargetMode="External"/><Relationship Id="rId8" Type="http://schemas.openxmlformats.org/officeDocument/2006/relationships/hyperlink" Target="https://ipmatika.kz/products/vzryvozashchishchennoe-oborudovanie/J%26R-JREX103-FK-HB-SIP/" TargetMode="External"/><Relationship Id="rId51" Type="http://schemas.openxmlformats.org/officeDocument/2006/relationships/hyperlink" Target="https://ipmatika.kz/products/promyshlennye-telefony/jr-jr101-cb-y-sip/" TargetMode="External"/><Relationship Id="rId72" Type="http://schemas.openxmlformats.org/officeDocument/2006/relationships/hyperlink" Target="https://ipmatika.kz/products/asepticheskie-telefony-dlya-chistykh-pomeshcheniy/J%26R-JR209-FK-SIP/" TargetMode="External"/><Relationship Id="rId93" Type="http://schemas.openxmlformats.org/officeDocument/2006/relationships/hyperlink" Target="https://ipmatika.kz/products/obshchestvennye-telefony-s-trubkoy/J%26R-JR204-FK-SIP/" TargetMode="External"/><Relationship Id="rId98" Type="http://schemas.openxmlformats.org/officeDocument/2006/relationships/hyperlink" Target="https://ipmatika.kz/products/obshchestvennye-telefony-s-trubkoy/J%26R-JR205-FK-SIP/" TargetMode="External"/><Relationship Id="rId121" Type="http://schemas.openxmlformats.org/officeDocument/2006/relationships/hyperlink" Target="https://ipmatika.kz/products/analogovye-vyzyvnye-paneli/jr-jr301-2b/" TargetMode="External"/><Relationship Id="rId142" Type="http://schemas.openxmlformats.org/officeDocument/2006/relationships/hyperlink" Target="https://ipmatika.kz/products/asepticheskie-telefony-dlya-chistykh-pomeshcheniy/J%26R-JR309-FK-SIP/" TargetMode="External"/><Relationship Id="rId163" Type="http://schemas.openxmlformats.org/officeDocument/2006/relationships/hyperlink" Target="https://ipmatika.kz/products/analogovye-vyzyvnye-paneli/jr-jr313-sc/" TargetMode="External"/><Relationship Id="rId184" Type="http://schemas.openxmlformats.org/officeDocument/2006/relationships/hyperlink" Target="https://ipmatika.kz/products/kolonny-vyzova/J%26R-JR321-SC-SIP/" TargetMode="External"/><Relationship Id="rId189" Type="http://schemas.openxmlformats.org/officeDocument/2006/relationships/hyperlink" Target="https://ipmatika.kz/products/kolonny-vyzova/J%26R-JR321-SC-SIP/" TargetMode="External"/><Relationship Id="rId3" Type="http://schemas.openxmlformats.org/officeDocument/2006/relationships/hyperlink" Target="https://ipmatika.kz/products/vzryvozashchishchennoe-oborudovanie/J%26R-JREX-FK-SIP/" TargetMode="External"/><Relationship Id="rId25" Type="http://schemas.openxmlformats.org/officeDocument/2006/relationships/hyperlink" Target="https://ipmatika.kz/products/promyshlennye-telefony/jr-jr103-cb-y-sip/" TargetMode="External"/><Relationship Id="rId46" Type="http://schemas.openxmlformats.org/officeDocument/2006/relationships/hyperlink" Target="https://ipmatika.kz/products/analogovye-telefony/jr-jr101-3b-y/" TargetMode="External"/><Relationship Id="rId67" Type="http://schemas.openxmlformats.org/officeDocument/2006/relationships/hyperlink" Target="https://ipmatika.kz/products/promyshlennye-telefony/jr-jr102-sc-y-sip/" TargetMode="External"/><Relationship Id="rId116" Type="http://schemas.openxmlformats.org/officeDocument/2006/relationships/hyperlink" Target="https://ipmatika.kz/products/obshchestvennye-telefony-s-trubkoy/J%26R-JR211-FK-SIP/" TargetMode="External"/><Relationship Id="rId137" Type="http://schemas.openxmlformats.org/officeDocument/2006/relationships/hyperlink" Target="https://ipmatika.kz/products/analogovye-vyzyvnye-paneli/jr-jr302-sc/" TargetMode="External"/><Relationship Id="rId158" Type="http://schemas.openxmlformats.org/officeDocument/2006/relationships/hyperlink" Target="https://ipmatika.kz/products/asepticheskie-telefony-dlya-chistykh-pomeshcheniy/J%26R-JR309-FK-SIP/" TargetMode="External"/><Relationship Id="rId20" Type="http://schemas.openxmlformats.org/officeDocument/2006/relationships/hyperlink" Target="https://ipmatika.kz/products/vzryvozashchishchennoe-oborudovanie/J%26R-JREX103-FK-SIP/" TargetMode="External"/><Relationship Id="rId41" Type="http://schemas.openxmlformats.org/officeDocument/2006/relationships/hyperlink" Target="https://ipmatika.kz/products/promyshlennye-telefony/jr-jr104-sc-y-sip/" TargetMode="External"/><Relationship Id="rId62" Type="http://schemas.openxmlformats.org/officeDocument/2006/relationships/hyperlink" Target="https://ipmatika.kz/products/promyshlennye-telefony/jr-jr101-fk-y-sip/" TargetMode="External"/><Relationship Id="rId83" Type="http://schemas.openxmlformats.org/officeDocument/2006/relationships/hyperlink" Target="https://ipmatika.kz/products/obshchestvennye-telefony-s-trubkoy/JR201-FK-VC-SIP/" TargetMode="External"/><Relationship Id="rId88" Type="http://schemas.openxmlformats.org/officeDocument/2006/relationships/hyperlink" Target="https://ipmatika.kz/products/obshchestvennye-telefony-s-trubkoy/jr-jr203-fk-ow-sip/" TargetMode="External"/><Relationship Id="rId111" Type="http://schemas.openxmlformats.org/officeDocument/2006/relationships/hyperlink" Target="https://ipmatika.kz/products/obshchestvennye-telefony-s-trubkoy/J%26R-JR211-FK-SIP/" TargetMode="External"/><Relationship Id="rId132" Type="http://schemas.openxmlformats.org/officeDocument/2006/relationships/hyperlink" Target="https://ipmatika.kz/products/vyzyvnye-paneli/jr-jr301-sc-iw-sip/" TargetMode="External"/><Relationship Id="rId153" Type="http://schemas.openxmlformats.org/officeDocument/2006/relationships/hyperlink" Target="https://ipmatika.kz/products/vyzyvnye-paneli/jr-jr308-fk-SIP/" TargetMode="External"/><Relationship Id="rId174" Type="http://schemas.openxmlformats.org/officeDocument/2006/relationships/hyperlink" Target="https://ipmatika.kz/products/vyzyvnye-paneli/jr-jr301-sc-iw-sip/" TargetMode="External"/><Relationship Id="rId179" Type="http://schemas.openxmlformats.org/officeDocument/2006/relationships/hyperlink" Target="https://ipmatika.kz/products/vyzyvnye-paneli/jr-jr313-sc-ow-sip/" TargetMode="External"/><Relationship Id="rId195" Type="http://schemas.openxmlformats.org/officeDocument/2006/relationships/hyperlink" Target="https://ipmatika.kz/products/kolonny-vyzova/J%26R-JR321-SC-SIP/" TargetMode="External"/><Relationship Id="rId209" Type="http://schemas.openxmlformats.org/officeDocument/2006/relationships/drawing" Target="../drawings/drawing7.xml"/><Relationship Id="rId190" Type="http://schemas.openxmlformats.org/officeDocument/2006/relationships/hyperlink" Target="https://ipmatika.kz/products/analogovye-vyzyvnye-paneli/J%26R-JR320-SC/" TargetMode="External"/><Relationship Id="rId204" Type="http://schemas.openxmlformats.org/officeDocument/2006/relationships/hyperlink" Target="https://ipmatika.kz/products/zvukoizolyatsionnye-kabiny/J%26R-JR-TH-03/" TargetMode="External"/><Relationship Id="rId15" Type="http://schemas.openxmlformats.org/officeDocument/2006/relationships/hyperlink" Target="https://ipmatika.kz/products/vzryvozashchishchennoe-oborudovanie/J%26R-JREX103-FK-SIP/" TargetMode="External"/><Relationship Id="rId36" Type="http://schemas.openxmlformats.org/officeDocument/2006/relationships/hyperlink" Target="https://ipmatika.kz/products/promyshlennye-telefony/jr-jr104-2b-y-sip/" TargetMode="External"/><Relationship Id="rId57" Type="http://schemas.openxmlformats.org/officeDocument/2006/relationships/hyperlink" Target="https://ipmatika.kz/products/promyshlennye-telefony/jr-jr101-fk-y-hb-sip/" TargetMode="External"/><Relationship Id="rId106" Type="http://schemas.openxmlformats.org/officeDocument/2006/relationships/hyperlink" Target="https://ipmatika.kz/products/asepticheskie-telefony-dlya-chistykh-pomeshcheniy/J%26R-JR209-FK-SIP/" TargetMode="External"/><Relationship Id="rId127" Type="http://schemas.openxmlformats.org/officeDocument/2006/relationships/hyperlink" Target="https://ipmatika.kz/products/analogovye-vyzyvnye-paneli/jr-jr301-sc/" TargetMode="External"/><Relationship Id="rId10" Type="http://schemas.openxmlformats.org/officeDocument/2006/relationships/hyperlink" Target="https://ipmatika.kz/products/vzryvozashchishchennoe-oborudovanie/J%26R-JREX-CB-SIP/" TargetMode="External"/><Relationship Id="rId31" Type="http://schemas.openxmlformats.org/officeDocument/2006/relationships/hyperlink" Target="https://ipmatika.kz/https:/ipmatika.kz/products/promyshlennye-telefony/jr-jr103-fk-y-hb-sip/" TargetMode="External"/><Relationship Id="rId52" Type="http://schemas.openxmlformats.org/officeDocument/2006/relationships/hyperlink" Target="https://ipmatika.kz/products/promyshlennye-telefony/jr-jr101-cb-y-sip/" TargetMode="External"/><Relationship Id="rId73" Type="http://schemas.openxmlformats.org/officeDocument/2006/relationships/hyperlink" Target="https://ipmatika.kz/products/asepticheskie-telefony-dlya-chistykh-pomeshcheniy/J%26R-JR209-FK-SIP/" TargetMode="External"/><Relationship Id="rId78" Type="http://schemas.openxmlformats.org/officeDocument/2006/relationships/hyperlink" Target="https://ipmatika.kz/products/obshchestvennye-telefony-s-trubkoy/J%26R-JR211-FK-SIP/" TargetMode="External"/><Relationship Id="rId94" Type="http://schemas.openxmlformats.org/officeDocument/2006/relationships/hyperlink" Target="https://ipmatika.kz/products/obshchestvennye-telefony-s-trubkoy/J%26R-JR204-FK-SIP/" TargetMode="External"/><Relationship Id="rId99" Type="http://schemas.openxmlformats.org/officeDocument/2006/relationships/hyperlink" Target="https://ipmatika.kz/products/obshchestvennye-telefony-s-trubkoy/jr-jr206-fk-ow-3g/" TargetMode="External"/><Relationship Id="rId101" Type="http://schemas.openxmlformats.org/officeDocument/2006/relationships/hyperlink" Target="https://ipmatika.kz/products/obshchestvennye-telefony-s-trubkoy/jr-jr206-fk-ow-3g/" TargetMode="External"/><Relationship Id="rId122" Type="http://schemas.openxmlformats.org/officeDocument/2006/relationships/hyperlink" Target="https://ipmatika.kz/products/analogovye-vyzyvnye-paneli/jr-jr301-2b-iw/" TargetMode="External"/><Relationship Id="rId143" Type="http://schemas.openxmlformats.org/officeDocument/2006/relationships/hyperlink" Target="https://ipmatika.kz/products/asepticheskie-telefony-dlya-chistykh-pomeshcheniy/J%26R-JR309-FK-SIP/" TargetMode="External"/><Relationship Id="rId148" Type="http://schemas.openxmlformats.org/officeDocument/2006/relationships/hyperlink" Target="https://ipmatika.kz/products/analogovye-vyzyvnye-paneli/jr-jr304-sc/" TargetMode="External"/><Relationship Id="rId164" Type="http://schemas.openxmlformats.org/officeDocument/2006/relationships/hyperlink" Target="https://ipmatika.kz/products/vyzyvnye-paneli/jr-jr313-sc-ow-sip/" TargetMode="External"/><Relationship Id="rId169" Type="http://schemas.openxmlformats.org/officeDocument/2006/relationships/hyperlink" Target="https://ipmatika.kz/products/analogovye-vyzyvnye-paneli/jr-jr313-sc/" TargetMode="External"/><Relationship Id="rId185" Type="http://schemas.openxmlformats.org/officeDocument/2006/relationships/hyperlink" Target="https://ipmatika.kz/products/kolonny-vyzova/J%26R-JR321-SC-SIP/" TargetMode="External"/><Relationship Id="rId4" Type="http://schemas.openxmlformats.org/officeDocument/2006/relationships/hyperlink" Target="https://ipmatika.kz/products/vzryvozashchishchennoe-oborudovanie/J%26R-JREX103-CB-HB-SIP/" TargetMode="External"/><Relationship Id="rId9" Type="http://schemas.openxmlformats.org/officeDocument/2006/relationships/hyperlink" Target="https://ipmatika.kz/products/vzryvozashchishchennoe-oborudovanie/J%26R-JREX103-FK-SIP/" TargetMode="External"/><Relationship Id="rId180" Type="http://schemas.openxmlformats.org/officeDocument/2006/relationships/hyperlink" Target="https://ipmatika.kz/products/vyzyvnye-paneli/jr-jr313-sc-ow-sip/" TargetMode="External"/><Relationship Id="rId26" Type="http://schemas.openxmlformats.org/officeDocument/2006/relationships/hyperlink" Target="https://ipmatika.kz/products/promyshlennye-telefony/jr-jr103-fk-y-sip/" TargetMode="External"/><Relationship Id="rId47" Type="http://schemas.openxmlformats.org/officeDocument/2006/relationships/hyperlink" Target="https://ipmatika.kz/products/analogovye-telefony/jr-jr101-3b-y/" TargetMode="External"/><Relationship Id="rId68" Type="http://schemas.openxmlformats.org/officeDocument/2006/relationships/hyperlink" Target="https://ipmatika.kz/products/promyshlennye-telefony/jr-jr102-sc-y-sip/" TargetMode="External"/><Relationship Id="rId89" Type="http://schemas.openxmlformats.org/officeDocument/2006/relationships/hyperlink" Target="https://ipmatika.kz/products/obshchestvennye-telefony-s-trubkoy/jr-jr203-fk-ow-sip/" TargetMode="External"/><Relationship Id="rId112" Type="http://schemas.openxmlformats.org/officeDocument/2006/relationships/hyperlink" Target="https://ipmatika.kz/products/obshchestvennye-telefony-s-trubkoy/J%26R-JR211-FK-SIP/" TargetMode="External"/><Relationship Id="rId133" Type="http://schemas.openxmlformats.org/officeDocument/2006/relationships/hyperlink" Target="https://ipmatika.kz/products/vyzyvnye-paneli/jr-jr301-sc-iw-sip/" TargetMode="External"/><Relationship Id="rId154" Type="http://schemas.openxmlformats.org/officeDocument/2006/relationships/hyperlink" Target="https://ipmatika.kz/products/analogovye-vyzyvnye-paneli/jr-jr308-fk/" TargetMode="External"/><Relationship Id="rId175" Type="http://schemas.openxmlformats.org/officeDocument/2006/relationships/hyperlink" Target="https://ipmatika.kz/products/vyzyvnye-paneli/jr-jr313-sc-ow-sip/" TargetMode="External"/><Relationship Id="rId196" Type="http://schemas.openxmlformats.org/officeDocument/2006/relationships/hyperlink" Target="https://ipmatika.kz/products/kolonny-vyzova/J%26R-JR321-SC-SIP/" TargetMode="External"/><Relationship Id="rId200" Type="http://schemas.openxmlformats.org/officeDocument/2006/relationships/hyperlink" Target="https://ipmatika.kz/products/vyzyvnye-paneli/jr-jr306-sc-sip/" TargetMode="External"/><Relationship Id="rId16" Type="http://schemas.openxmlformats.org/officeDocument/2006/relationships/hyperlink" Target="https://ipmatika.kz/products/vzryvozashchishchennoe-oborudovanie/J%26R-JREX103-FK-SIP/" TargetMode="External"/><Relationship Id="rId37" Type="http://schemas.openxmlformats.org/officeDocument/2006/relationships/hyperlink" Target="https://ipmatika.kz/products/promyshlennye-telefony/jr-jr104-2b-y-sip/" TargetMode="External"/><Relationship Id="rId58" Type="http://schemas.openxmlformats.org/officeDocument/2006/relationships/hyperlink" Target="https://ipmatika.kz/products/promyshlennye-telefony/jr-jr101-fk-l/" TargetMode="External"/><Relationship Id="rId79" Type="http://schemas.openxmlformats.org/officeDocument/2006/relationships/hyperlink" Target="https://ipmatika.kz/products/obshchestvennye-telefony-s-trubkoy/J%26R-JR211-FK-SIP/" TargetMode="External"/><Relationship Id="rId102" Type="http://schemas.openxmlformats.org/officeDocument/2006/relationships/hyperlink" Target="https://ipmatika.kz/products/obshchestvennye-telefony-s-trubkoy/jr-jr207-fk-ow-sip/" TargetMode="External"/><Relationship Id="rId123" Type="http://schemas.openxmlformats.org/officeDocument/2006/relationships/hyperlink" Target="https://ipmatika.kz/products/vyzyvnye-paneli/jr-jr301-2b-iw-sip/" TargetMode="External"/><Relationship Id="rId144" Type="http://schemas.openxmlformats.org/officeDocument/2006/relationships/hyperlink" Target="https://ipmatika.kz/products/asepticheskie-telefony-dlya-chistykh-pomeshcheniy/J%26R-JR309-FK-SIP/" TargetMode="External"/><Relationship Id="rId90" Type="http://schemas.openxmlformats.org/officeDocument/2006/relationships/hyperlink" Target="https://ipmatika.kz/products/obshchestvennye-telefony-s-trubkoy/jr-jr203-fk-ow-sip/" TargetMode="External"/><Relationship Id="rId165" Type="http://schemas.openxmlformats.org/officeDocument/2006/relationships/hyperlink" Target="https://ipmatika.kz/products/analogovye-vyzyvnye-paneli/jr-jr313-sc/" TargetMode="External"/><Relationship Id="rId186" Type="http://schemas.openxmlformats.org/officeDocument/2006/relationships/hyperlink" Target="https://ipmatika.kz/products/kolonny-vyzova/J%26R-JR321-SC-SIP/" TargetMode="External"/><Relationship Id="rId27" Type="http://schemas.openxmlformats.org/officeDocument/2006/relationships/hyperlink" Target="https://ipmatika.kz/products/promyshlennye-telefony/jr-jr103-fk-y-sip/" TargetMode="External"/><Relationship Id="rId48" Type="http://schemas.openxmlformats.org/officeDocument/2006/relationships/hyperlink" Target="https://ipmatika.kz/products/promyshlennye-telefony/jr-jr101-cb-y-sip/" TargetMode="External"/><Relationship Id="rId69" Type="http://schemas.openxmlformats.org/officeDocument/2006/relationships/hyperlink" Target="https://ipmatika.kz/products/obshchestvennye-telefony-s-trubkoy/J%26R-JR202-CB-OW-SIP/" TargetMode="External"/><Relationship Id="rId113" Type="http://schemas.openxmlformats.org/officeDocument/2006/relationships/hyperlink" Target="https://ipmatika.kz/products/obshchestvennye-telefony-s-trubkoy/J%26R-JR211-FK-SIP/" TargetMode="External"/><Relationship Id="rId134" Type="http://schemas.openxmlformats.org/officeDocument/2006/relationships/hyperlink" Target="https://ipmatika.kz/products/vyzyvnye-paneli/jr-jr301-sc-iw-sip/" TargetMode="External"/><Relationship Id="rId80" Type="http://schemas.openxmlformats.org/officeDocument/2006/relationships/hyperlink" Target="https://ipmatika.kz/products/obshchestvennye-telefony-s-trubkoy/J%26R-JR211-FK-SIP/" TargetMode="External"/><Relationship Id="rId155" Type="http://schemas.openxmlformats.org/officeDocument/2006/relationships/hyperlink" Target="https://ipmatika.kz/products/asepticheskie-telefony-dlya-chistykh-pomeshcheniy/J%26R-JR309-FK-SIP/" TargetMode="External"/><Relationship Id="rId176" Type="http://schemas.openxmlformats.org/officeDocument/2006/relationships/hyperlink" Target="https://ipmatika.kz/products/vyzyvnye-paneli/jr-jr313-sc-ow-sip/" TargetMode="External"/><Relationship Id="rId197" Type="http://schemas.openxmlformats.org/officeDocument/2006/relationships/hyperlink" Target="https://ipmatika.kz/products/kolonny-vyzova/J%26R-JR321-SC-SIP/" TargetMode="External"/><Relationship Id="rId201" Type="http://schemas.openxmlformats.org/officeDocument/2006/relationships/hyperlink" Target="https://ipmatika.kz/products/analogovye-vyzyvnye-paneli/jr-jr306-sc/" TargetMode="External"/><Relationship Id="rId17" Type="http://schemas.openxmlformats.org/officeDocument/2006/relationships/hyperlink" Target="https://ipmatika.kz/products/vzryvozashchishchennoe-oborudovanie/J%26R-JREX106-FK-SIP/" TargetMode="External"/><Relationship Id="rId38" Type="http://schemas.openxmlformats.org/officeDocument/2006/relationships/hyperlink" Target="https://ipmatika.kz/products/promyshlennye-telefony/jr-jr104-2b-y-sip/" TargetMode="External"/><Relationship Id="rId59" Type="http://schemas.openxmlformats.org/officeDocument/2006/relationships/hyperlink" Target="https://ipmatika.kz/products/promyshlennye-telefony/jr-jr101-fk-l-sip/" TargetMode="External"/><Relationship Id="rId103" Type="http://schemas.openxmlformats.org/officeDocument/2006/relationships/hyperlink" Target="https://ipmatika.kz/products/obshchestvennye-telefony-s-trubkoy/jr-jr207-fk-ow-sip/" TargetMode="External"/><Relationship Id="rId124" Type="http://schemas.openxmlformats.org/officeDocument/2006/relationships/hyperlink" Target="https://ipmatika.kz/products/analogovye-vyzyvnye-paneli/jr-jr301-2b-iw/" TargetMode="External"/><Relationship Id="rId70" Type="http://schemas.openxmlformats.org/officeDocument/2006/relationships/hyperlink" Target="https://ipmatika.kz/products/obshchestvennye-telefony-s-trubkoy/J%26R-JR202-CB-OW-SIP/" TargetMode="External"/><Relationship Id="rId91" Type="http://schemas.openxmlformats.org/officeDocument/2006/relationships/hyperlink" Target="https://ipmatika.kz/products/promyshlennye-telefony/jr-jr101-fk-y-sip/" TargetMode="External"/><Relationship Id="rId145" Type="http://schemas.openxmlformats.org/officeDocument/2006/relationships/hyperlink" Target="https://ipmatika.kz/products/asepticheskie-telefony-dlya-chistykh-pomeshcheniy/J%26R-JR309-FK-SIP/" TargetMode="External"/><Relationship Id="rId166" Type="http://schemas.openxmlformats.org/officeDocument/2006/relationships/hyperlink" Target="https://ipmatika.kz/products/analogovye-vyzyvnye-paneli/jr-jr313-sc/" TargetMode="External"/><Relationship Id="rId187" Type="http://schemas.openxmlformats.org/officeDocument/2006/relationships/hyperlink" Target="https://ipmatika.kz/products/kolonny-vyzova/J%26R-JR321-SC-SIP/" TargetMode="External"/><Relationship Id="rId1" Type="http://schemas.openxmlformats.org/officeDocument/2006/relationships/hyperlink" Target="https://ipmatika.kz/products/vzryvozashchishchennoe-oborudovanie/J%26R-JREX-FK-SIP/" TargetMode="External"/><Relationship Id="rId28" Type="http://schemas.openxmlformats.org/officeDocument/2006/relationships/hyperlink" Target="https://ipmatika.kz/products/promyshlennye-telefony/jr-jr103-fk-y-h-sip/" TargetMode="External"/><Relationship Id="rId49" Type="http://schemas.openxmlformats.org/officeDocument/2006/relationships/hyperlink" Target="https://ipmatika.kz/products/promyshlennye-telefony/jr-jr101-%F1b-l-sip/" TargetMode="External"/><Relationship Id="rId114" Type="http://schemas.openxmlformats.org/officeDocument/2006/relationships/hyperlink" Target="https://ipmatika.kz/products/obshchestvennye-telefony-s-trubkoy/J%26R-JR211-FK-SIP/" TargetMode="External"/><Relationship Id="rId60" Type="http://schemas.openxmlformats.org/officeDocument/2006/relationships/hyperlink" Target="https://ipmatika.kz/products/promyshlennye-telefony/jr-jr101-fk-l/" TargetMode="External"/><Relationship Id="rId81" Type="http://schemas.openxmlformats.org/officeDocument/2006/relationships/hyperlink" Target="https://ipmatika.kz/products/obshchestvennye-telefony-s-trubkoy/jr-jr201-fk-ow-sip/" TargetMode="External"/><Relationship Id="rId135" Type="http://schemas.openxmlformats.org/officeDocument/2006/relationships/hyperlink" Target="https://ipmatika.kz/products/vyzyvnye-paneli/jr-jr301-sc-sip/" TargetMode="External"/><Relationship Id="rId156" Type="http://schemas.openxmlformats.org/officeDocument/2006/relationships/hyperlink" Target="https://ipmatika.kz/products/asepticheskie-telefony-dlya-chistykh-pomeshcheniy/J%26R-JR309-FK-SIP/" TargetMode="External"/><Relationship Id="rId177" Type="http://schemas.openxmlformats.org/officeDocument/2006/relationships/hyperlink" Target="https://ipmatika.kz/products/analogovye-vyzyvnye-paneli/jr-jr313-sc/" TargetMode="External"/><Relationship Id="rId198" Type="http://schemas.openxmlformats.org/officeDocument/2006/relationships/hyperlink" Target="https://ipmatika.kz/products/analogovye-vyzyvnye-paneli/J%26R-JR321-SC/" TargetMode="External"/><Relationship Id="rId202" Type="http://schemas.openxmlformats.org/officeDocument/2006/relationships/hyperlink" Target="https://ipmatika.kz/products/zvukoizolyatsionnye-kabiny/J%26R-JR-TH-02/" TargetMode="External"/><Relationship Id="rId18" Type="http://schemas.openxmlformats.org/officeDocument/2006/relationships/hyperlink" Target="https://ipmatika.kz/products/vzryvozashchishchennoe-oborudovanie/J%26R-JREX106-FK-SIP/" TargetMode="External"/><Relationship Id="rId39" Type="http://schemas.openxmlformats.org/officeDocument/2006/relationships/hyperlink" Target="https://ipmatika.kz/products/promyshlennye-telefony/jr-jr104-sc-y-sip/" TargetMode="External"/><Relationship Id="rId50" Type="http://schemas.openxmlformats.org/officeDocument/2006/relationships/hyperlink" Target="https://ipmatika.kz/products/promyshlennye-telefony/jr-jr101-sb-sip/" TargetMode="External"/><Relationship Id="rId104" Type="http://schemas.openxmlformats.org/officeDocument/2006/relationships/hyperlink" Target="https://ipmatika.kz/products/obshchestvennye-telefony-s-trubkoy/jr-jr207-fk-ow-sip/" TargetMode="External"/><Relationship Id="rId125" Type="http://schemas.openxmlformats.org/officeDocument/2006/relationships/hyperlink" Target="https://ipmatika.kz/products/vyzyvnye-paneli/jr-jr301-2b-sip/" TargetMode="External"/><Relationship Id="rId146" Type="http://schemas.openxmlformats.org/officeDocument/2006/relationships/hyperlink" Target="https://ipmatika.kz/products/analogovye-vyzyvnye-paneli/jr-jr304-sc/" TargetMode="External"/><Relationship Id="rId167" Type="http://schemas.openxmlformats.org/officeDocument/2006/relationships/hyperlink" Target="https://ipmatika.kz/products/vyzyvnye-paneli/jr-jr313-sc-ow-sip/" TargetMode="External"/><Relationship Id="rId188" Type="http://schemas.openxmlformats.org/officeDocument/2006/relationships/hyperlink" Target="https://ipmatika.kz/products/kolonny-vyzova/J%26R-JR321-SC-SIP/" TargetMode="External"/><Relationship Id="rId71" Type="http://schemas.openxmlformats.org/officeDocument/2006/relationships/hyperlink" Target="https://ipmatika.kz/products/obshchestvennye-telefony-s-trubkoy/J%26R-JR202-CB-OW-SIP/" TargetMode="External"/><Relationship Id="rId92" Type="http://schemas.openxmlformats.org/officeDocument/2006/relationships/hyperlink" Target="https://ipmatika.kz/products/promyshlennye-telefony/jr-jr101-fk-y-hb-sip/" TargetMode="External"/><Relationship Id="rId2" Type="http://schemas.openxmlformats.org/officeDocument/2006/relationships/hyperlink" Target="https://ipmatika.kz/products/vzryvozashchishchennoe-oborudovanie/J%26R-JREX-CB-SIP/" TargetMode="External"/><Relationship Id="rId29" Type="http://schemas.openxmlformats.org/officeDocument/2006/relationships/hyperlink" Target="https://ipmatika.kz/products/promyshlennye-telefony/jr-jr103-fk-y-sip/" TargetMode="External"/><Relationship Id="rId40" Type="http://schemas.openxmlformats.org/officeDocument/2006/relationships/hyperlink" Target="https://ipmatika.kz/products/promyshlennye-telefony/jr-jr104-sc-y-sip/" TargetMode="External"/><Relationship Id="rId115" Type="http://schemas.openxmlformats.org/officeDocument/2006/relationships/hyperlink" Target="https://ipmatika.kz/products/obshchestvennye-telefony-s-trubkoy/J%26R-JR211-FK-SIP/" TargetMode="External"/><Relationship Id="rId136" Type="http://schemas.openxmlformats.org/officeDocument/2006/relationships/hyperlink" Target="https://ipmatika.kz/products/analogovye-vyzyvnye-paneli/jr-jr301-sc/" TargetMode="External"/><Relationship Id="rId157" Type="http://schemas.openxmlformats.org/officeDocument/2006/relationships/hyperlink" Target="https://ipmatika.kz/products/asepticheskie-telefony-dlya-chistykh-pomeshcheniy/J%26R-JR309-FK-SIP/" TargetMode="External"/><Relationship Id="rId178" Type="http://schemas.openxmlformats.org/officeDocument/2006/relationships/hyperlink" Target="https://ipmatika.kz/products/vyzyvnye-paneli/jr-jr313-sc-ow-sip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ipmatika.kz/products/dect-network/N670_License/" TargetMode="External"/><Relationship Id="rId13" Type="http://schemas.openxmlformats.org/officeDocument/2006/relationships/hyperlink" Target="https://ipmatika.kz/products/dect-network/Gigaset-R700H/" TargetMode="External"/><Relationship Id="rId18" Type="http://schemas.openxmlformats.org/officeDocument/2006/relationships/printerSettings" Target="../printerSettings/printerSettings8.bin"/><Relationship Id="rId3" Type="http://schemas.openxmlformats.org/officeDocument/2006/relationships/hyperlink" Target="http://ipmatika.kz/products/dect-network/Gigaset-N870IP/" TargetMode="External"/><Relationship Id="rId7" Type="http://schemas.openxmlformats.org/officeDocument/2006/relationships/hyperlink" Target="https://ipmatika.kz/products/dect-network/N670_upgrade_license/" TargetMode="External"/><Relationship Id="rId12" Type="http://schemas.openxmlformats.org/officeDocument/2006/relationships/hyperlink" Target="https://ipmatika.kz/products/dect-network/box511-25.35.15-50-y1-9720/" TargetMode="External"/><Relationship Id="rId17" Type="http://schemas.openxmlformats.org/officeDocument/2006/relationships/hyperlink" Target="https://ipmatika.kz/products/dect-network/gigaset-n870e-ip-pro/" TargetMode="External"/><Relationship Id="rId2" Type="http://schemas.openxmlformats.org/officeDocument/2006/relationships/hyperlink" Target="http://ipmatika.kz/products/dect-network/Gigaset-N720IP/" TargetMode="External"/><Relationship Id="rId16" Type="http://schemas.openxmlformats.org/officeDocument/2006/relationships/hyperlink" Target="https://ipmatika.kz/products/dect-network/gigaset-s700h-pro/" TargetMode="External"/><Relationship Id="rId1" Type="http://schemas.openxmlformats.org/officeDocument/2006/relationships/hyperlink" Target="http://ipmatika.kz/products/dect-network/Gigaset-N720DM/" TargetMode="External"/><Relationship Id="rId6" Type="http://schemas.openxmlformats.org/officeDocument/2006/relationships/hyperlink" Target="https://gigaset.review.ipmatika.kz/" TargetMode="External"/><Relationship Id="rId11" Type="http://schemas.openxmlformats.org/officeDocument/2006/relationships/hyperlink" Target="https://ipmatika.kz/products/dect-network/adapter-for-n870ip-n720dm/" TargetMode="External"/><Relationship Id="rId5" Type="http://schemas.openxmlformats.org/officeDocument/2006/relationships/hyperlink" Target="http://gigaset.review.ipmatika.kz/" TargetMode="External"/><Relationship Id="rId15" Type="http://schemas.openxmlformats.org/officeDocument/2006/relationships/hyperlink" Target="https://ipmatika.kz/products/dect-network/Gigaset-N670IP-PRO/" TargetMode="External"/><Relationship Id="rId10" Type="http://schemas.openxmlformats.org/officeDocument/2006/relationships/hyperlink" Target="https://ipmatika.kz/products/dect-network/gigaset-integrator-license/" TargetMode="External"/><Relationship Id="rId19" Type="http://schemas.openxmlformats.org/officeDocument/2006/relationships/drawing" Target="../drawings/drawing8.xml"/><Relationship Id="rId4" Type="http://schemas.openxmlformats.org/officeDocument/2006/relationships/hyperlink" Target="http://prices.ipmatika.kz/" TargetMode="External"/><Relationship Id="rId9" Type="http://schemas.openxmlformats.org/officeDocument/2006/relationships/hyperlink" Target="https://ipmatika.kz/products/dect-network/N870_License/" TargetMode="External"/><Relationship Id="rId14" Type="http://schemas.openxmlformats.org/officeDocument/2006/relationships/hyperlink" Target="https://ipmatika.kz/products/dect-network/Gigaset-SL800H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www.3cx.com/partners/apply/?distributorID=240660" TargetMode="External"/><Relationship Id="rId1" Type="http://schemas.openxmlformats.org/officeDocument/2006/relationships/hyperlink" Target="http://prices.ipmatika.kz/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1036"/>
  <sheetViews>
    <sheetView zoomScaleNormal="100" workbookViewId="0">
      <pane ySplit="2" topLeftCell="A6" activePane="bottomLeft" state="frozen"/>
      <selection pane="bottomLeft" activeCell="G6" sqref="G6"/>
    </sheetView>
  </sheetViews>
  <sheetFormatPr defaultColWidth="12.58203125" defaultRowHeight="15" customHeight="1"/>
  <cols>
    <col min="1" max="1" width="71.25" style="32" customWidth="1"/>
    <col min="2" max="2" width="20.25" style="32" customWidth="1"/>
    <col min="3" max="3" width="9.08203125" style="32" customWidth="1"/>
    <col min="4" max="4" width="10" style="21" customWidth="1"/>
    <col min="5" max="5" width="8.58203125" style="21" customWidth="1"/>
    <col min="6" max="6" width="9.75" style="61" customWidth="1"/>
    <col min="7" max="7" width="20.5" style="32" customWidth="1"/>
    <col min="8" max="8" width="7.25" style="61" hidden="1" customWidth="1"/>
    <col min="9" max="9" width="6.58203125" style="32" customWidth="1"/>
    <col min="10" max="16384" width="12.58203125" style="32"/>
  </cols>
  <sheetData>
    <row r="1" spans="1:9" ht="48.75" customHeight="1">
      <c r="A1" s="62" t="s">
        <v>312</v>
      </c>
      <c r="B1" s="62"/>
      <c r="C1" s="140"/>
      <c r="D1" s="140"/>
      <c r="E1" s="140"/>
      <c r="F1" s="140"/>
      <c r="G1" s="78"/>
      <c r="H1" s="77" t="s">
        <v>3322</v>
      </c>
      <c r="I1" s="77" t="s">
        <v>5029</v>
      </c>
    </row>
    <row r="2" spans="1:9" ht="14.5">
      <c r="A2" s="4" t="s">
        <v>0</v>
      </c>
      <c r="B2" s="4" t="s">
        <v>1</v>
      </c>
      <c r="C2" s="4" t="s">
        <v>2</v>
      </c>
      <c r="D2" s="4"/>
      <c r="E2" s="4"/>
      <c r="F2" s="22" t="s">
        <v>7648</v>
      </c>
      <c r="G2" s="114" t="s">
        <v>3</v>
      </c>
      <c r="H2" s="63" t="s">
        <v>432</v>
      </c>
      <c r="I2" s="30"/>
    </row>
    <row r="3" spans="1:9" ht="14.5">
      <c r="A3" s="5" t="s">
        <v>4</v>
      </c>
      <c r="B3" s="6"/>
      <c r="C3" s="6"/>
      <c r="D3" s="6"/>
      <c r="E3" s="6"/>
      <c r="F3" s="23"/>
      <c r="G3" s="33"/>
      <c r="H3" s="29"/>
      <c r="I3" s="30"/>
    </row>
    <row r="4" spans="1:9" ht="15" customHeight="1">
      <c r="A4" s="10" t="s">
        <v>5</v>
      </c>
      <c r="B4" s="75" t="s">
        <v>462</v>
      </c>
      <c r="C4" s="35">
        <v>27960</v>
      </c>
      <c r="D4" s="34"/>
      <c r="E4" s="35"/>
      <c r="F4" s="36">
        <f>C4*0.93</f>
        <v>26002.800000000003</v>
      </c>
      <c r="G4" s="33"/>
      <c r="H4" s="37" t="s">
        <v>361</v>
      </c>
      <c r="I4" s="38"/>
    </row>
    <row r="5" spans="1:9" ht="15" customHeight="1">
      <c r="A5" s="10" t="s">
        <v>6</v>
      </c>
      <c r="B5" s="67" t="s">
        <v>222</v>
      </c>
      <c r="C5" s="35">
        <v>31370</v>
      </c>
      <c r="D5" s="34"/>
      <c r="E5" s="35"/>
      <c r="F5" s="36">
        <f t="shared" ref="F5:F68" si="0">C5*0.93</f>
        <v>29174.100000000002</v>
      </c>
      <c r="G5" s="33"/>
      <c r="H5" s="37" t="s">
        <v>361</v>
      </c>
      <c r="I5" s="38"/>
    </row>
    <row r="6" spans="1:9" ht="15" customHeight="1">
      <c r="A6" s="10" t="s">
        <v>7</v>
      </c>
      <c r="B6" s="34" t="s">
        <v>8</v>
      </c>
      <c r="C6" s="35">
        <v>29810</v>
      </c>
      <c r="D6" s="34"/>
      <c r="E6" s="35"/>
      <c r="F6" s="36">
        <f t="shared" si="0"/>
        <v>27723.300000000003</v>
      </c>
      <c r="G6" s="33"/>
      <c r="H6" s="37" t="s">
        <v>361</v>
      </c>
      <c r="I6" s="38"/>
    </row>
    <row r="7" spans="1:9" ht="15" customHeight="1">
      <c r="A7" s="10" t="s">
        <v>9</v>
      </c>
      <c r="B7" s="34" t="s">
        <v>337</v>
      </c>
      <c r="C7" s="35">
        <v>35000</v>
      </c>
      <c r="D7" s="34"/>
      <c r="E7" s="35"/>
      <c r="F7" s="36">
        <f t="shared" si="0"/>
        <v>32550</v>
      </c>
      <c r="G7" s="33"/>
      <c r="H7" s="37" t="s">
        <v>361</v>
      </c>
      <c r="I7" s="38"/>
    </row>
    <row r="8" spans="1:9" ht="15" customHeight="1">
      <c r="A8" s="93" t="s">
        <v>2938</v>
      </c>
      <c r="B8" s="94" t="s">
        <v>2597</v>
      </c>
      <c r="C8" s="35">
        <v>42120</v>
      </c>
      <c r="D8" s="34"/>
      <c r="E8" s="35"/>
      <c r="F8" s="36">
        <f t="shared" si="0"/>
        <v>39171.599999999999</v>
      </c>
      <c r="G8" s="7"/>
      <c r="H8" s="24" t="s">
        <v>361</v>
      </c>
      <c r="I8" s="38"/>
    </row>
    <row r="9" spans="1:9" ht="15" customHeight="1">
      <c r="A9" s="10" t="s">
        <v>10</v>
      </c>
      <c r="B9" s="34" t="s">
        <v>11</v>
      </c>
      <c r="C9" s="35">
        <v>40170</v>
      </c>
      <c r="D9" s="34"/>
      <c r="E9" s="35"/>
      <c r="F9" s="36">
        <f t="shared" si="0"/>
        <v>37358.1</v>
      </c>
      <c r="G9" s="33"/>
      <c r="H9" s="37" t="s">
        <v>361</v>
      </c>
      <c r="I9" s="38"/>
    </row>
    <row r="10" spans="1:9" ht="15" customHeight="1">
      <c r="A10" s="10" t="s">
        <v>13</v>
      </c>
      <c r="B10" s="34" t="s">
        <v>14</v>
      </c>
      <c r="C10" s="35">
        <v>52530</v>
      </c>
      <c r="D10" s="34"/>
      <c r="E10" s="35"/>
      <c r="F10" s="36">
        <f t="shared" si="0"/>
        <v>48852.9</v>
      </c>
      <c r="G10" s="33"/>
      <c r="H10" s="37" t="s">
        <v>361</v>
      </c>
    </row>
    <row r="11" spans="1:9" ht="15" customHeight="1">
      <c r="A11" s="11" t="s">
        <v>2591</v>
      </c>
      <c r="B11" s="43" t="s">
        <v>2301</v>
      </c>
      <c r="C11" s="35">
        <v>45360</v>
      </c>
      <c r="D11" s="34"/>
      <c r="E11" s="35"/>
      <c r="F11" s="36">
        <f t="shared" si="0"/>
        <v>42184.800000000003</v>
      </c>
      <c r="G11" s="7"/>
      <c r="H11" s="37" t="s">
        <v>361</v>
      </c>
    </row>
    <row r="12" spans="1:9" ht="15" customHeight="1">
      <c r="A12" s="11" t="s">
        <v>2592</v>
      </c>
      <c r="B12" s="43" t="s">
        <v>2297</v>
      </c>
      <c r="C12" s="35">
        <v>61880</v>
      </c>
      <c r="D12" s="34"/>
      <c r="E12" s="35"/>
      <c r="F12" s="36">
        <f t="shared" si="0"/>
        <v>57548.4</v>
      </c>
      <c r="G12" s="7"/>
      <c r="H12" s="37" t="s">
        <v>361</v>
      </c>
    </row>
    <row r="13" spans="1:9" ht="15" customHeight="1">
      <c r="A13" s="10" t="s">
        <v>3331</v>
      </c>
      <c r="B13" s="312" t="s">
        <v>3330</v>
      </c>
      <c r="C13" s="39">
        <v>63420</v>
      </c>
      <c r="D13" s="40"/>
      <c r="E13" s="39"/>
      <c r="F13" s="36">
        <f t="shared" si="0"/>
        <v>58980.600000000006</v>
      </c>
      <c r="G13" s="41"/>
      <c r="H13" s="37" t="s">
        <v>361</v>
      </c>
    </row>
    <row r="14" spans="1:9" ht="15" customHeight="1">
      <c r="A14" s="10" t="s">
        <v>15</v>
      </c>
      <c r="B14" s="34" t="s">
        <v>16</v>
      </c>
      <c r="C14" s="35">
        <v>85360</v>
      </c>
      <c r="D14" s="34"/>
      <c r="E14" s="35"/>
      <c r="F14" s="36">
        <f t="shared" si="0"/>
        <v>79384.800000000003</v>
      </c>
      <c r="G14" s="33"/>
      <c r="H14" s="37" t="s">
        <v>361</v>
      </c>
    </row>
    <row r="15" spans="1:9" ht="15" customHeight="1">
      <c r="A15" s="11" t="s">
        <v>2722</v>
      </c>
      <c r="B15" s="43" t="s">
        <v>2599</v>
      </c>
      <c r="C15" s="35">
        <v>93180</v>
      </c>
      <c r="D15" s="34"/>
      <c r="E15" s="35"/>
      <c r="F15" s="36">
        <f t="shared" si="0"/>
        <v>86657.400000000009</v>
      </c>
      <c r="G15" s="7"/>
      <c r="H15" s="24" t="s">
        <v>361</v>
      </c>
    </row>
    <row r="16" spans="1:9" ht="15" customHeight="1">
      <c r="A16" s="11" t="s">
        <v>2721</v>
      </c>
      <c r="B16" s="43" t="s">
        <v>2601</v>
      </c>
      <c r="C16" s="35">
        <v>97830</v>
      </c>
      <c r="D16" s="34"/>
      <c r="E16" s="35"/>
      <c r="F16" s="36">
        <f t="shared" si="0"/>
        <v>90981.900000000009</v>
      </c>
      <c r="G16" s="7"/>
      <c r="H16" s="24" t="s">
        <v>361</v>
      </c>
    </row>
    <row r="17" spans="1:10" ht="15" customHeight="1">
      <c r="A17" s="9" t="s">
        <v>17</v>
      </c>
      <c r="B17" s="34" t="s">
        <v>18</v>
      </c>
      <c r="C17" s="35">
        <v>135800</v>
      </c>
      <c r="D17" s="34"/>
      <c r="E17" s="35"/>
      <c r="F17" s="36">
        <f t="shared" si="0"/>
        <v>126294</v>
      </c>
      <c r="G17" s="42"/>
      <c r="H17" s="37" t="s">
        <v>361</v>
      </c>
    </row>
    <row r="18" spans="1:10" ht="15.75" customHeight="1">
      <c r="A18" s="9" t="s">
        <v>19</v>
      </c>
      <c r="B18" s="34" t="s">
        <v>20</v>
      </c>
      <c r="C18" s="35">
        <v>186160</v>
      </c>
      <c r="D18" s="34"/>
      <c r="E18" s="35"/>
      <c r="F18" s="36">
        <f t="shared" si="0"/>
        <v>173128.80000000002</v>
      </c>
      <c r="G18" s="42"/>
      <c r="H18" s="37" t="s">
        <v>361</v>
      </c>
    </row>
    <row r="19" spans="1:10" ht="15" customHeight="1">
      <c r="A19" s="10" t="s">
        <v>21</v>
      </c>
      <c r="B19" s="34" t="s">
        <v>22</v>
      </c>
      <c r="C19" s="35">
        <v>118400</v>
      </c>
      <c r="D19" s="34"/>
      <c r="E19" s="35"/>
      <c r="F19" s="36">
        <f t="shared" si="0"/>
        <v>110112</v>
      </c>
      <c r="G19" s="142"/>
      <c r="H19" s="37" t="s">
        <v>361</v>
      </c>
    </row>
    <row r="20" spans="1:10" ht="15.75" customHeight="1">
      <c r="A20" s="10" t="s">
        <v>23</v>
      </c>
      <c r="B20" s="34" t="s">
        <v>24</v>
      </c>
      <c r="C20" s="35">
        <v>140500</v>
      </c>
      <c r="D20" s="34"/>
      <c r="E20" s="35"/>
      <c r="F20" s="36">
        <f t="shared" si="0"/>
        <v>130665</v>
      </c>
      <c r="G20" s="42"/>
      <c r="H20" s="37" t="s">
        <v>361</v>
      </c>
    </row>
    <row r="21" spans="1:10" ht="15.75" customHeight="1">
      <c r="A21" s="10" t="s">
        <v>25</v>
      </c>
      <c r="B21" s="34" t="s">
        <v>26</v>
      </c>
      <c r="C21" s="35">
        <v>177850</v>
      </c>
      <c r="D21" s="34"/>
      <c r="E21" s="35"/>
      <c r="F21" s="36">
        <f t="shared" si="0"/>
        <v>165400.5</v>
      </c>
      <c r="G21" s="42"/>
      <c r="H21" s="37" t="s">
        <v>361</v>
      </c>
    </row>
    <row r="22" spans="1:10" ht="15.75" customHeight="1">
      <c r="A22" s="10" t="s">
        <v>27</v>
      </c>
      <c r="B22" s="34" t="s">
        <v>28</v>
      </c>
      <c r="C22" s="35">
        <v>248070</v>
      </c>
      <c r="D22" s="34"/>
      <c r="E22" s="35"/>
      <c r="F22" s="36">
        <f t="shared" si="0"/>
        <v>230705.1</v>
      </c>
      <c r="G22" s="42"/>
      <c r="H22" s="37" t="s">
        <v>361</v>
      </c>
    </row>
    <row r="23" spans="1:10" ht="15" customHeight="1">
      <c r="A23" s="10" t="s">
        <v>348</v>
      </c>
      <c r="B23" s="34" t="s">
        <v>345</v>
      </c>
      <c r="C23" s="35">
        <v>297700</v>
      </c>
      <c r="D23" s="34"/>
      <c r="E23" s="35"/>
      <c r="F23" s="36">
        <f t="shared" si="0"/>
        <v>276861</v>
      </c>
      <c r="G23" s="42"/>
      <c r="H23" s="37" t="s">
        <v>361</v>
      </c>
    </row>
    <row r="24" spans="1:10" ht="15" customHeight="1">
      <c r="A24" s="10" t="s">
        <v>347</v>
      </c>
      <c r="B24" s="34" t="s">
        <v>346</v>
      </c>
      <c r="C24" s="35">
        <v>344150</v>
      </c>
      <c r="D24" s="34"/>
      <c r="E24" s="35"/>
      <c r="F24" s="36">
        <f t="shared" si="0"/>
        <v>320059.5</v>
      </c>
      <c r="G24" s="42"/>
      <c r="H24" s="37" t="s">
        <v>361</v>
      </c>
    </row>
    <row r="25" spans="1:10" ht="15" customHeight="1">
      <c r="A25" s="93" t="s">
        <v>3345</v>
      </c>
      <c r="B25" s="135" t="s">
        <v>3344</v>
      </c>
      <c r="C25" s="35">
        <v>342120</v>
      </c>
      <c r="D25" s="34"/>
      <c r="E25" s="35"/>
      <c r="F25" s="36">
        <f t="shared" si="0"/>
        <v>318171.60000000003</v>
      </c>
      <c r="G25" s="7"/>
      <c r="H25" s="24" t="s">
        <v>361</v>
      </c>
    </row>
    <row r="26" spans="1:10" ht="15" customHeight="1">
      <c r="A26" s="10" t="s">
        <v>511</v>
      </c>
      <c r="B26" s="69" t="s">
        <v>510</v>
      </c>
      <c r="C26" s="35">
        <v>105370</v>
      </c>
      <c r="D26" s="34"/>
      <c r="E26" s="35"/>
      <c r="F26" s="36">
        <f t="shared" si="0"/>
        <v>97994.1</v>
      </c>
      <c r="G26" s="42"/>
      <c r="H26" s="37" t="s">
        <v>361</v>
      </c>
    </row>
    <row r="27" spans="1:10" ht="15" customHeight="1">
      <c r="A27" s="10" t="s">
        <v>5483</v>
      </c>
      <c r="B27" s="69" t="s">
        <v>5369</v>
      </c>
      <c r="C27" s="35">
        <v>88480</v>
      </c>
      <c r="D27" s="34"/>
      <c r="E27" s="35"/>
      <c r="F27" s="36">
        <f t="shared" si="0"/>
        <v>82286.400000000009</v>
      </c>
      <c r="G27" s="7"/>
      <c r="H27" s="37"/>
      <c r="J27" s="283"/>
    </row>
    <row r="28" spans="1:10" ht="15" customHeight="1">
      <c r="A28" s="10" t="s">
        <v>5484</v>
      </c>
      <c r="B28" s="69" t="s">
        <v>5371</v>
      </c>
      <c r="C28" s="35">
        <v>100060</v>
      </c>
      <c r="D28" s="34"/>
      <c r="E28" s="35"/>
      <c r="F28" s="36">
        <f t="shared" si="0"/>
        <v>93055.8</v>
      </c>
      <c r="G28" s="7"/>
      <c r="H28" s="37"/>
      <c r="J28" s="283"/>
    </row>
    <row r="29" spans="1:10" ht="15" customHeight="1">
      <c r="A29" s="10" t="s">
        <v>5485</v>
      </c>
      <c r="B29" s="69" t="s">
        <v>5373</v>
      </c>
      <c r="C29" s="35">
        <v>140760</v>
      </c>
      <c r="D29" s="34"/>
      <c r="E29" s="35"/>
      <c r="F29" s="36">
        <f t="shared" si="0"/>
        <v>130906.8</v>
      </c>
      <c r="G29" s="7"/>
      <c r="H29" s="37"/>
      <c r="J29" s="283"/>
    </row>
    <row r="30" spans="1:10" ht="15" customHeight="1">
      <c r="A30" s="10" t="s">
        <v>5486</v>
      </c>
      <c r="B30" s="69" t="s">
        <v>5375</v>
      </c>
      <c r="C30" s="35">
        <v>154830</v>
      </c>
      <c r="D30" s="34"/>
      <c r="E30" s="35"/>
      <c r="F30" s="36">
        <f t="shared" si="0"/>
        <v>143991.9</v>
      </c>
      <c r="G30" s="7"/>
      <c r="H30" s="37"/>
      <c r="J30" s="283"/>
    </row>
    <row r="31" spans="1:10" ht="15" customHeight="1">
      <c r="A31" s="10" t="s">
        <v>5487</v>
      </c>
      <c r="B31" s="69" t="s">
        <v>5377</v>
      </c>
      <c r="C31" s="35">
        <v>192970</v>
      </c>
      <c r="D31" s="34"/>
      <c r="E31" s="35"/>
      <c r="F31" s="36">
        <f t="shared" si="0"/>
        <v>179462.1</v>
      </c>
      <c r="G31" s="7"/>
      <c r="H31" s="37"/>
      <c r="J31" s="283"/>
    </row>
    <row r="32" spans="1:10" ht="15.75" customHeight="1">
      <c r="A32" s="148" t="s">
        <v>3979</v>
      </c>
      <c r="B32" s="149" t="s">
        <v>3747</v>
      </c>
      <c r="C32" s="35">
        <v>90010</v>
      </c>
      <c r="D32" s="34"/>
      <c r="E32" s="35"/>
      <c r="F32" s="36">
        <f t="shared" si="0"/>
        <v>83709.3</v>
      </c>
      <c r="G32" s="7"/>
      <c r="H32" s="37"/>
    </row>
    <row r="33" spans="1:8" ht="15.75" customHeight="1">
      <c r="A33" s="148" t="s">
        <v>7613</v>
      </c>
      <c r="B33" s="311" t="s">
        <v>5189</v>
      </c>
      <c r="C33" s="35">
        <v>142980</v>
      </c>
      <c r="D33" s="34"/>
      <c r="E33" s="35"/>
      <c r="F33" s="36">
        <f t="shared" si="0"/>
        <v>132971.4</v>
      </c>
      <c r="G33" s="7"/>
      <c r="H33" s="37"/>
    </row>
    <row r="34" spans="1:8" ht="15.75" customHeight="1">
      <c r="A34" s="9" t="s">
        <v>29</v>
      </c>
      <c r="B34" s="34" t="s">
        <v>30</v>
      </c>
      <c r="C34" s="35">
        <v>70360</v>
      </c>
      <c r="D34" s="34"/>
      <c r="E34" s="35"/>
      <c r="F34" s="36">
        <f t="shared" si="0"/>
        <v>65434.8</v>
      </c>
      <c r="G34" s="33"/>
      <c r="H34" s="37" t="s">
        <v>361</v>
      </c>
    </row>
    <row r="35" spans="1:8" ht="15.75" customHeight="1">
      <c r="A35" s="8" t="s">
        <v>31</v>
      </c>
      <c r="B35" s="34" t="s">
        <v>32</v>
      </c>
      <c r="C35" s="35">
        <v>124080</v>
      </c>
      <c r="D35" s="34"/>
      <c r="E35" s="35"/>
      <c r="F35" s="36">
        <f t="shared" si="0"/>
        <v>115394.40000000001</v>
      </c>
      <c r="G35" s="33"/>
      <c r="H35" s="37" t="s">
        <v>361</v>
      </c>
    </row>
    <row r="36" spans="1:8" ht="15.75" customHeight="1">
      <c r="A36" s="8" t="s">
        <v>483</v>
      </c>
      <c r="B36" s="92" t="s">
        <v>479</v>
      </c>
      <c r="C36" s="35">
        <v>112710</v>
      </c>
      <c r="D36" s="34"/>
      <c r="E36" s="35"/>
      <c r="F36" s="36">
        <f t="shared" si="0"/>
        <v>104820.3</v>
      </c>
      <c r="G36" s="33"/>
      <c r="H36" s="37" t="s">
        <v>361</v>
      </c>
    </row>
    <row r="37" spans="1:8" ht="15.75" customHeight="1">
      <c r="A37" s="8" t="s">
        <v>353</v>
      </c>
      <c r="B37" s="34" t="s">
        <v>354</v>
      </c>
      <c r="C37" s="35">
        <v>54110</v>
      </c>
      <c r="D37" s="34"/>
      <c r="E37" s="35"/>
      <c r="F37" s="36">
        <f t="shared" si="0"/>
        <v>50322.3</v>
      </c>
      <c r="G37" s="33"/>
      <c r="H37" s="37" t="s">
        <v>361</v>
      </c>
    </row>
    <row r="38" spans="1:8" ht="15.75" customHeight="1">
      <c r="A38" s="66" t="s">
        <v>2935</v>
      </c>
      <c r="B38" s="91" t="s">
        <v>2849</v>
      </c>
      <c r="C38" s="35">
        <v>68810</v>
      </c>
      <c r="D38" s="34"/>
      <c r="E38" s="35"/>
      <c r="F38" s="36">
        <f t="shared" si="0"/>
        <v>63993.3</v>
      </c>
      <c r="G38" s="7"/>
      <c r="H38" s="24" t="s">
        <v>361</v>
      </c>
    </row>
    <row r="39" spans="1:8" ht="15.75" customHeight="1">
      <c r="A39" s="8" t="s">
        <v>340</v>
      </c>
      <c r="B39" s="34" t="s">
        <v>339</v>
      </c>
      <c r="C39" s="35">
        <v>61930</v>
      </c>
      <c r="D39" s="34"/>
      <c r="E39" s="35"/>
      <c r="F39" s="36">
        <f t="shared" si="0"/>
        <v>57594.9</v>
      </c>
      <c r="G39" s="33"/>
      <c r="H39" s="37" t="s">
        <v>361</v>
      </c>
    </row>
    <row r="40" spans="1:8" ht="15.75" customHeight="1">
      <c r="A40" s="66" t="s">
        <v>2934</v>
      </c>
      <c r="B40" s="91" t="s">
        <v>2845</v>
      </c>
      <c r="C40" s="35">
        <v>49910</v>
      </c>
      <c r="D40" s="34"/>
      <c r="E40" s="35"/>
      <c r="F40" s="36">
        <f t="shared" si="0"/>
        <v>46416.3</v>
      </c>
      <c r="G40" s="7"/>
      <c r="H40" s="24" t="s">
        <v>361</v>
      </c>
    </row>
    <row r="41" spans="1:8" ht="15.75" customHeight="1">
      <c r="A41" s="8" t="s">
        <v>484</v>
      </c>
      <c r="B41" s="92" t="s">
        <v>480</v>
      </c>
      <c r="C41" s="35">
        <v>93050</v>
      </c>
      <c r="D41" s="34"/>
      <c r="E41" s="35"/>
      <c r="F41" s="36">
        <f t="shared" si="0"/>
        <v>86536.5</v>
      </c>
      <c r="G41" s="33"/>
      <c r="H41" s="37" t="s">
        <v>361</v>
      </c>
    </row>
    <row r="42" spans="1:8" ht="15.75" customHeight="1">
      <c r="A42" s="8" t="s">
        <v>344</v>
      </c>
      <c r="B42" s="34" t="s">
        <v>343</v>
      </c>
      <c r="C42" s="35">
        <v>173970</v>
      </c>
      <c r="D42" s="34"/>
      <c r="E42" s="35"/>
      <c r="F42" s="36">
        <f t="shared" si="0"/>
        <v>161792.1</v>
      </c>
      <c r="G42" s="33"/>
      <c r="H42" s="37" t="s">
        <v>361</v>
      </c>
    </row>
    <row r="43" spans="1:8" ht="15.75" customHeight="1">
      <c r="A43" s="8" t="s">
        <v>485</v>
      </c>
      <c r="B43" s="92" t="s">
        <v>481</v>
      </c>
      <c r="C43" s="35">
        <v>132370</v>
      </c>
      <c r="D43" s="34"/>
      <c r="E43" s="35"/>
      <c r="F43" s="36">
        <f t="shared" si="0"/>
        <v>123104.1</v>
      </c>
      <c r="G43" s="33"/>
      <c r="H43" s="37" t="s">
        <v>361</v>
      </c>
    </row>
    <row r="44" spans="1:8" ht="15.75" customHeight="1">
      <c r="A44" s="8" t="s">
        <v>486</v>
      </c>
      <c r="B44" s="92" t="s">
        <v>482</v>
      </c>
      <c r="C44" s="35">
        <v>158580</v>
      </c>
      <c r="D44" s="34"/>
      <c r="E44" s="35"/>
      <c r="F44" s="36">
        <f t="shared" si="0"/>
        <v>147479.4</v>
      </c>
      <c r="G44" s="33"/>
      <c r="H44" s="37" t="s">
        <v>361</v>
      </c>
    </row>
    <row r="45" spans="1:8" ht="15.75" customHeight="1">
      <c r="A45" s="8" t="s">
        <v>355</v>
      </c>
      <c r="B45" s="34" t="s">
        <v>356</v>
      </c>
      <c r="C45" s="35">
        <v>111290</v>
      </c>
      <c r="D45" s="34"/>
      <c r="E45" s="35"/>
      <c r="F45" s="36">
        <f t="shared" si="0"/>
        <v>103499.70000000001</v>
      </c>
      <c r="G45" s="33"/>
      <c r="H45" s="37" t="s">
        <v>361</v>
      </c>
    </row>
    <row r="46" spans="1:8" ht="15.75" customHeight="1">
      <c r="A46" s="66" t="s">
        <v>2937</v>
      </c>
      <c r="B46" s="91" t="s">
        <v>2851</v>
      </c>
      <c r="C46" s="35">
        <v>102440</v>
      </c>
      <c r="D46" s="34"/>
      <c r="E46" s="35"/>
      <c r="F46" s="36">
        <f t="shared" si="0"/>
        <v>95269.200000000012</v>
      </c>
      <c r="G46" s="7"/>
      <c r="H46" s="24" t="s">
        <v>361</v>
      </c>
    </row>
    <row r="47" spans="1:8" ht="15.75" customHeight="1">
      <c r="A47" s="8" t="s">
        <v>342</v>
      </c>
      <c r="B47" s="90" t="s">
        <v>341</v>
      </c>
      <c r="C47" s="35">
        <v>98350</v>
      </c>
      <c r="D47" s="34"/>
      <c r="E47" s="35"/>
      <c r="F47" s="36">
        <f t="shared" si="0"/>
        <v>91465.5</v>
      </c>
      <c r="G47" s="33"/>
      <c r="H47" s="37" t="s">
        <v>361</v>
      </c>
    </row>
    <row r="48" spans="1:8" ht="15.75" customHeight="1">
      <c r="A48" s="66" t="s">
        <v>2936</v>
      </c>
      <c r="B48" s="91" t="s">
        <v>2847</v>
      </c>
      <c r="C48" s="35">
        <v>77480</v>
      </c>
      <c r="D48" s="34"/>
      <c r="E48" s="35"/>
      <c r="F48" s="36">
        <f t="shared" si="0"/>
        <v>72056.400000000009</v>
      </c>
      <c r="G48" s="7"/>
      <c r="H48" s="37" t="s">
        <v>361</v>
      </c>
    </row>
    <row r="49" spans="1:8" ht="15.75" customHeight="1">
      <c r="A49" s="66" t="s">
        <v>2939</v>
      </c>
      <c r="B49" s="95" t="s">
        <v>2844</v>
      </c>
      <c r="C49" s="35">
        <v>106940</v>
      </c>
      <c r="D49" s="34"/>
      <c r="E49" s="35"/>
      <c r="F49" s="36">
        <f t="shared" si="0"/>
        <v>99454.200000000012</v>
      </c>
      <c r="G49" s="7"/>
      <c r="H49" s="24" t="s">
        <v>361</v>
      </c>
    </row>
    <row r="50" spans="1:8" ht="15.75" customHeight="1">
      <c r="A50" s="9" t="s">
        <v>33</v>
      </c>
      <c r="B50" s="34" t="s">
        <v>34</v>
      </c>
      <c r="C50" s="35">
        <v>206970</v>
      </c>
      <c r="D50" s="34"/>
      <c r="E50" s="35"/>
      <c r="F50" s="36">
        <f t="shared" si="0"/>
        <v>192482.1</v>
      </c>
      <c r="G50" s="33"/>
      <c r="H50" s="37" t="s">
        <v>361</v>
      </c>
    </row>
    <row r="51" spans="1:8" ht="15.75" customHeight="1">
      <c r="A51" s="9" t="s">
        <v>35</v>
      </c>
      <c r="B51" s="34" t="s">
        <v>36</v>
      </c>
      <c r="C51" s="35">
        <v>206970</v>
      </c>
      <c r="D51" s="34"/>
      <c r="E51" s="35"/>
      <c r="F51" s="36">
        <f t="shared" si="0"/>
        <v>192482.1</v>
      </c>
      <c r="G51" s="33"/>
      <c r="H51" s="37" t="s">
        <v>361</v>
      </c>
    </row>
    <row r="52" spans="1:8" ht="15.75" customHeight="1">
      <c r="A52" s="9" t="s">
        <v>360</v>
      </c>
      <c r="B52" s="34" t="s">
        <v>358</v>
      </c>
      <c r="C52" s="35">
        <v>247490</v>
      </c>
      <c r="D52" s="34"/>
      <c r="E52" s="35"/>
      <c r="F52" s="36">
        <f t="shared" si="0"/>
        <v>230165.7</v>
      </c>
      <c r="G52" s="33"/>
      <c r="H52" s="37" t="s">
        <v>361</v>
      </c>
    </row>
    <row r="53" spans="1:8" ht="15.75" customHeight="1">
      <c r="A53" s="9" t="s">
        <v>359</v>
      </c>
      <c r="B53" s="34" t="s">
        <v>357</v>
      </c>
      <c r="C53" s="35">
        <v>247490</v>
      </c>
      <c r="D53" s="34"/>
      <c r="E53" s="35"/>
      <c r="F53" s="36">
        <f t="shared" si="0"/>
        <v>230165.7</v>
      </c>
      <c r="G53" s="33"/>
      <c r="H53" s="37" t="s">
        <v>361</v>
      </c>
    </row>
    <row r="54" spans="1:8" ht="15.75" customHeight="1">
      <c r="A54" s="9" t="s">
        <v>351</v>
      </c>
      <c r="B54" s="34" t="s">
        <v>349</v>
      </c>
      <c r="C54" s="35">
        <v>375720</v>
      </c>
      <c r="D54" s="34"/>
      <c r="E54" s="35"/>
      <c r="F54" s="36">
        <f t="shared" si="0"/>
        <v>349419.60000000003</v>
      </c>
      <c r="G54" s="68"/>
      <c r="H54" s="37" t="s">
        <v>361</v>
      </c>
    </row>
    <row r="55" spans="1:8" ht="15.75" customHeight="1">
      <c r="A55" s="9" t="s">
        <v>352</v>
      </c>
      <c r="B55" s="34" t="s">
        <v>350</v>
      </c>
      <c r="C55" s="35">
        <v>407300</v>
      </c>
      <c r="D55" s="34"/>
      <c r="E55" s="35"/>
      <c r="F55" s="36">
        <f t="shared" si="0"/>
        <v>378789</v>
      </c>
      <c r="G55" s="68"/>
      <c r="H55" s="37" t="s">
        <v>361</v>
      </c>
    </row>
    <row r="56" spans="1:8" ht="15" customHeight="1">
      <c r="A56" s="9" t="s">
        <v>37</v>
      </c>
      <c r="B56" s="303" t="s">
        <v>38</v>
      </c>
      <c r="C56" s="35">
        <v>526230</v>
      </c>
      <c r="D56" s="34"/>
      <c r="E56" s="35"/>
      <c r="F56" s="36">
        <f t="shared" si="0"/>
        <v>489393.9</v>
      </c>
      <c r="G56" s="68"/>
      <c r="H56" s="37" t="s">
        <v>361</v>
      </c>
    </row>
    <row r="57" spans="1:8" ht="15" customHeight="1">
      <c r="A57" s="11" t="s">
        <v>386</v>
      </c>
      <c r="B57" s="43" t="s">
        <v>384</v>
      </c>
      <c r="C57" s="35">
        <v>599900</v>
      </c>
      <c r="D57" s="34"/>
      <c r="E57" s="35"/>
      <c r="F57" s="36">
        <f t="shared" si="0"/>
        <v>557907</v>
      </c>
      <c r="G57" s="7"/>
      <c r="H57" s="37" t="s">
        <v>361</v>
      </c>
    </row>
    <row r="58" spans="1:8" ht="15" customHeight="1">
      <c r="A58" s="11" t="s">
        <v>387</v>
      </c>
      <c r="B58" s="43" t="s">
        <v>385</v>
      </c>
      <c r="C58" s="35">
        <v>365150</v>
      </c>
      <c r="D58" s="34"/>
      <c r="E58" s="35"/>
      <c r="F58" s="36">
        <f t="shared" si="0"/>
        <v>339589.5</v>
      </c>
      <c r="G58" s="7"/>
      <c r="H58" s="37" t="s">
        <v>361</v>
      </c>
    </row>
    <row r="59" spans="1:8" ht="15.75" customHeight="1">
      <c r="A59" s="11" t="s">
        <v>454</v>
      </c>
      <c r="B59" s="43" t="s">
        <v>456</v>
      </c>
      <c r="C59" s="35">
        <v>496160</v>
      </c>
      <c r="D59" s="34"/>
      <c r="E59" s="35"/>
      <c r="F59" s="36">
        <f t="shared" si="0"/>
        <v>461428.80000000005</v>
      </c>
      <c r="G59" s="7"/>
      <c r="H59" s="37" t="s">
        <v>361</v>
      </c>
    </row>
    <row r="60" spans="1:8" ht="15.75" customHeight="1">
      <c r="A60" s="11" t="s">
        <v>455</v>
      </c>
      <c r="B60" s="43" t="s">
        <v>457</v>
      </c>
      <c r="C60" s="35">
        <v>556300</v>
      </c>
      <c r="D60" s="34"/>
      <c r="E60" s="35"/>
      <c r="F60" s="36">
        <f t="shared" si="0"/>
        <v>517359</v>
      </c>
      <c r="G60" s="7"/>
      <c r="H60" s="37" t="s">
        <v>361</v>
      </c>
    </row>
    <row r="61" spans="1:8" ht="15.75" customHeight="1">
      <c r="A61" s="9" t="s">
        <v>39</v>
      </c>
      <c r="B61" s="34" t="s">
        <v>40</v>
      </c>
      <c r="C61" s="35">
        <v>339330</v>
      </c>
      <c r="D61" s="34"/>
      <c r="E61" s="35"/>
      <c r="F61" s="36">
        <f t="shared" si="0"/>
        <v>315576.90000000002</v>
      </c>
      <c r="G61" s="42"/>
      <c r="H61" s="37" t="s">
        <v>361</v>
      </c>
    </row>
    <row r="62" spans="1:8" ht="15.75" customHeight="1">
      <c r="A62" s="9" t="s">
        <v>41</v>
      </c>
      <c r="B62" s="34" t="s">
        <v>42</v>
      </c>
      <c r="C62" s="35">
        <v>373320</v>
      </c>
      <c r="D62" s="34"/>
      <c r="E62" s="35"/>
      <c r="F62" s="36">
        <f t="shared" si="0"/>
        <v>347187.60000000003</v>
      </c>
      <c r="G62" s="42"/>
      <c r="H62" s="37" t="s">
        <v>361</v>
      </c>
    </row>
    <row r="63" spans="1:8" ht="15" customHeight="1">
      <c r="A63" s="9" t="s">
        <v>43</v>
      </c>
      <c r="B63" s="34" t="s">
        <v>444</v>
      </c>
      <c r="C63" s="35">
        <v>86270</v>
      </c>
      <c r="D63" s="34"/>
      <c r="E63" s="35"/>
      <c r="F63" s="36">
        <f t="shared" si="0"/>
        <v>80231.100000000006</v>
      </c>
      <c r="G63" s="33"/>
      <c r="H63" s="37" t="s">
        <v>361</v>
      </c>
    </row>
    <row r="64" spans="1:8" ht="15" customHeight="1">
      <c r="A64" s="9" t="s">
        <v>44</v>
      </c>
      <c r="B64" s="34" t="s">
        <v>445</v>
      </c>
      <c r="C64" s="35">
        <v>107140</v>
      </c>
      <c r="D64" s="34"/>
      <c r="E64" s="35"/>
      <c r="F64" s="36">
        <f t="shared" si="0"/>
        <v>99640.200000000012</v>
      </c>
      <c r="G64" s="33"/>
      <c r="H64" s="37" t="s">
        <v>361</v>
      </c>
    </row>
    <row r="65" spans="1:8" ht="15" customHeight="1">
      <c r="A65" s="9" t="s">
        <v>45</v>
      </c>
      <c r="B65" s="34" t="s">
        <v>46</v>
      </c>
      <c r="C65" s="35">
        <v>118900</v>
      </c>
      <c r="D65" s="34"/>
      <c r="E65" s="35"/>
      <c r="F65" s="36">
        <f t="shared" si="0"/>
        <v>110577</v>
      </c>
      <c r="G65" s="33"/>
      <c r="H65" s="37" t="s">
        <v>361</v>
      </c>
    </row>
    <row r="66" spans="1:8" ht="15" customHeight="1">
      <c r="A66" s="9" t="s">
        <v>47</v>
      </c>
      <c r="B66" s="34" t="s">
        <v>446</v>
      </c>
      <c r="C66" s="35">
        <v>134080</v>
      </c>
      <c r="D66" s="34"/>
      <c r="E66" s="35"/>
      <c r="F66" s="36">
        <f t="shared" si="0"/>
        <v>124694.40000000001</v>
      </c>
      <c r="G66" s="33"/>
      <c r="H66" s="37" t="s">
        <v>361</v>
      </c>
    </row>
    <row r="67" spans="1:8" ht="15" customHeight="1">
      <c r="A67" s="9" t="s">
        <v>7329</v>
      </c>
      <c r="B67" s="303" t="s">
        <v>5355</v>
      </c>
      <c r="C67" s="35">
        <v>86270</v>
      </c>
      <c r="D67" s="34"/>
      <c r="E67" s="35"/>
      <c r="F67" s="36">
        <f t="shared" si="0"/>
        <v>80231.100000000006</v>
      </c>
      <c r="G67" s="33"/>
      <c r="H67" s="37" t="s">
        <v>361</v>
      </c>
    </row>
    <row r="68" spans="1:8" ht="15" customHeight="1">
      <c r="A68" s="9" t="s">
        <v>7330</v>
      </c>
      <c r="B68" s="34" t="s">
        <v>5357</v>
      </c>
      <c r="C68" s="35">
        <v>107140</v>
      </c>
      <c r="D68" s="34"/>
      <c r="E68" s="35"/>
      <c r="F68" s="36">
        <f t="shared" si="0"/>
        <v>99640.200000000012</v>
      </c>
      <c r="G68" s="33"/>
      <c r="H68" s="37" t="s">
        <v>361</v>
      </c>
    </row>
    <row r="69" spans="1:8" ht="15" customHeight="1">
      <c r="A69" s="9" t="s">
        <v>7331</v>
      </c>
      <c r="B69" s="34" t="s">
        <v>5359</v>
      </c>
      <c r="C69" s="35">
        <v>118900</v>
      </c>
      <c r="D69" s="34"/>
      <c r="E69" s="35"/>
      <c r="F69" s="36">
        <f t="shared" ref="F69:F132" si="1">C69*0.93</f>
        <v>110577</v>
      </c>
      <c r="G69" s="33"/>
      <c r="H69" s="37" t="s">
        <v>361</v>
      </c>
    </row>
    <row r="70" spans="1:8" ht="15" customHeight="1">
      <c r="A70" s="9" t="s">
        <v>7332</v>
      </c>
      <c r="B70" s="34" t="s">
        <v>5465</v>
      </c>
      <c r="C70" s="35">
        <v>134080</v>
      </c>
      <c r="D70" s="34"/>
      <c r="E70" s="35"/>
      <c r="F70" s="36">
        <f t="shared" si="1"/>
        <v>124694.40000000001</v>
      </c>
      <c r="G70" s="33"/>
      <c r="H70" s="37" t="s">
        <v>361</v>
      </c>
    </row>
    <row r="71" spans="1:8" ht="15.75" customHeight="1">
      <c r="A71" s="13" t="s">
        <v>299</v>
      </c>
      <c r="B71" s="14"/>
      <c r="C71" s="14"/>
      <c r="D71" s="14"/>
      <c r="E71" s="14"/>
      <c r="F71" s="36">
        <f t="shared" si="1"/>
        <v>0</v>
      </c>
      <c r="G71" s="12"/>
      <c r="H71" s="25"/>
    </row>
    <row r="72" spans="1:8" ht="15" customHeight="1">
      <c r="A72" s="10" t="s">
        <v>511</v>
      </c>
      <c r="B72" s="69" t="s">
        <v>510</v>
      </c>
      <c r="C72" s="35">
        <v>105370</v>
      </c>
      <c r="D72" s="34"/>
      <c r="E72" s="35"/>
      <c r="F72" s="36">
        <f t="shared" si="1"/>
        <v>97994.1</v>
      </c>
      <c r="G72" s="42"/>
      <c r="H72" s="37" t="s">
        <v>361</v>
      </c>
    </row>
    <row r="73" spans="1:8" ht="15.75" customHeight="1">
      <c r="A73" s="9" t="s">
        <v>325</v>
      </c>
      <c r="B73" s="44" t="s">
        <v>319</v>
      </c>
      <c r="C73" s="35">
        <v>218260</v>
      </c>
      <c r="D73" s="34"/>
      <c r="E73" s="35"/>
      <c r="F73" s="36">
        <f t="shared" si="1"/>
        <v>202981.80000000002</v>
      </c>
      <c r="G73" s="12"/>
      <c r="H73" s="37" t="s">
        <v>361</v>
      </c>
    </row>
    <row r="74" spans="1:8" ht="15.75" customHeight="1">
      <c r="A74" s="9" t="s">
        <v>326</v>
      </c>
      <c r="B74" s="44" t="s">
        <v>322</v>
      </c>
      <c r="C74" s="35">
        <v>276460</v>
      </c>
      <c r="D74" s="34"/>
      <c r="E74" s="35"/>
      <c r="F74" s="36">
        <f t="shared" si="1"/>
        <v>257107.80000000002</v>
      </c>
      <c r="G74" s="12"/>
      <c r="H74" s="37" t="s">
        <v>361</v>
      </c>
    </row>
    <row r="75" spans="1:8" ht="15.75" customHeight="1">
      <c r="A75" s="9" t="s">
        <v>323</v>
      </c>
      <c r="B75" s="44" t="s">
        <v>320</v>
      </c>
      <c r="C75" s="35">
        <v>294840</v>
      </c>
      <c r="D75" s="34"/>
      <c r="E75" s="35"/>
      <c r="F75" s="36">
        <f t="shared" si="1"/>
        <v>274201.2</v>
      </c>
      <c r="G75" s="12"/>
      <c r="H75" s="37" t="s">
        <v>361</v>
      </c>
    </row>
    <row r="76" spans="1:8" ht="15.75" customHeight="1">
      <c r="A76" s="9" t="s">
        <v>324</v>
      </c>
      <c r="B76" s="44" t="s">
        <v>321</v>
      </c>
      <c r="C76" s="35">
        <v>337940</v>
      </c>
      <c r="D76" s="34"/>
      <c r="E76" s="35"/>
      <c r="F76" s="36">
        <f t="shared" si="1"/>
        <v>314284.2</v>
      </c>
      <c r="G76" s="12"/>
      <c r="H76" s="37" t="s">
        <v>361</v>
      </c>
    </row>
    <row r="77" spans="1:8" ht="15.75" customHeight="1">
      <c r="A77" s="15" t="s">
        <v>50</v>
      </c>
      <c r="B77" s="16"/>
      <c r="C77" s="16"/>
      <c r="D77" s="16"/>
      <c r="E77" s="16"/>
      <c r="F77" s="36">
        <f t="shared" si="1"/>
        <v>0</v>
      </c>
      <c r="G77" s="45"/>
      <c r="H77" s="25"/>
    </row>
    <row r="78" spans="1:8" ht="15.75" customHeight="1">
      <c r="A78" s="8" t="s">
        <v>51</v>
      </c>
      <c r="B78" s="34" t="s">
        <v>52</v>
      </c>
      <c r="C78" s="35">
        <v>23380</v>
      </c>
      <c r="D78" s="34"/>
      <c r="E78" s="35"/>
      <c r="F78" s="36">
        <f t="shared" si="1"/>
        <v>21743.4</v>
      </c>
      <c r="G78" s="45"/>
      <c r="H78" s="37" t="s">
        <v>361</v>
      </c>
    </row>
    <row r="79" spans="1:8" ht="15.75" customHeight="1">
      <c r="A79" s="8" t="s">
        <v>3980</v>
      </c>
      <c r="B79" s="150" t="s">
        <v>2360</v>
      </c>
      <c r="C79" s="35">
        <v>38040</v>
      </c>
      <c r="D79" s="34"/>
      <c r="E79" s="35"/>
      <c r="F79" s="36">
        <f t="shared" si="1"/>
        <v>35377.200000000004</v>
      </c>
      <c r="G79" s="45"/>
      <c r="H79" s="37"/>
    </row>
    <row r="80" spans="1:8" ht="15.75" customHeight="1">
      <c r="A80" s="8" t="s">
        <v>53</v>
      </c>
      <c r="B80" s="34" t="s">
        <v>54</v>
      </c>
      <c r="C80" s="35">
        <v>39350</v>
      </c>
      <c r="D80" s="34"/>
      <c r="E80" s="35"/>
      <c r="F80" s="36">
        <f t="shared" si="1"/>
        <v>36595.5</v>
      </c>
      <c r="G80" s="45"/>
      <c r="H80" s="37" t="s">
        <v>361</v>
      </c>
    </row>
    <row r="81" spans="1:8" ht="15.75" customHeight="1">
      <c r="A81" s="8" t="s">
        <v>55</v>
      </c>
      <c r="B81" s="34" t="s">
        <v>447</v>
      </c>
      <c r="C81" s="35">
        <v>79880</v>
      </c>
      <c r="D81" s="34"/>
      <c r="E81" s="35"/>
      <c r="F81" s="36">
        <f t="shared" si="1"/>
        <v>74288.400000000009</v>
      </c>
      <c r="G81" s="45"/>
      <c r="H81" s="37" t="s">
        <v>361</v>
      </c>
    </row>
    <row r="82" spans="1:8" ht="15.75" customHeight="1">
      <c r="A82" s="8" t="s">
        <v>56</v>
      </c>
      <c r="B82" s="34" t="s">
        <v>57</v>
      </c>
      <c r="C82" s="35">
        <v>22560</v>
      </c>
      <c r="D82" s="34"/>
      <c r="E82" s="35"/>
      <c r="F82" s="36">
        <f t="shared" si="1"/>
        <v>20980.800000000003</v>
      </c>
      <c r="G82" s="45"/>
      <c r="H82" s="37" t="s">
        <v>361</v>
      </c>
    </row>
    <row r="83" spans="1:8" ht="15.75" customHeight="1">
      <c r="A83" s="8" t="s">
        <v>56</v>
      </c>
      <c r="B83" s="119" t="s">
        <v>3332</v>
      </c>
      <c r="C83" s="39">
        <v>29990</v>
      </c>
      <c r="D83" s="40"/>
      <c r="E83" s="39"/>
      <c r="F83" s="36">
        <f t="shared" si="1"/>
        <v>27890.7</v>
      </c>
      <c r="G83" s="41"/>
      <c r="H83" s="37" t="s">
        <v>361</v>
      </c>
    </row>
    <row r="84" spans="1:8" ht="15.75" customHeight="1">
      <c r="A84" s="46" t="s">
        <v>58</v>
      </c>
      <c r="B84" s="34" t="s">
        <v>59</v>
      </c>
      <c r="C84" s="35">
        <v>77060</v>
      </c>
      <c r="D84" s="34"/>
      <c r="E84" s="35"/>
      <c r="F84" s="36">
        <f t="shared" si="1"/>
        <v>71665.8</v>
      </c>
      <c r="G84" s="42"/>
      <c r="H84" s="37" t="s">
        <v>361</v>
      </c>
    </row>
    <row r="85" spans="1:8" ht="15.75" customHeight="1">
      <c r="A85" s="46" t="s">
        <v>60</v>
      </c>
      <c r="B85" s="34" t="s">
        <v>61</v>
      </c>
      <c r="C85" s="35">
        <v>96650</v>
      </c>
      <c r="D85" s="34"/>
      <c r="E85" s="35"/>
      <c r="F85" s="36">
        <f t="shared" si="1"/>
        <v>89884.5</v>
      </c>
      <c r="G85" s="47"/>
      <c r="H85" s="37" t="s">
        <v>361</v>
      </c>
    </row>
    <row r="86" spans="1:8" ht="15.75" customHeight="1">
      <c r="A86" s="307" t="s">
        <v>7594</v>
      </c>
      <c r="B86" s="306" t="s">
        <v>5367</v>
      </c>
      <c r="C86" s="35">
        <v>96650</v>
      </c>
      <c r="D86" s="34"/>
      <c r="E86" s="35"/>
      <c r="F86" s="36">
        <f t="shared" si="1"/>
        <v>89884.5</v>
      </c>
      <c r="G86" s="47"/>
      <c r="H86" s="37" t="s">
        <v>361</v>
      </c>
    </row>
    <row r="87" spans="1:8" ht="15.75" customHeight="1">
      <c r="A87" s="10" t="s">
        <v>3329</v>
      </c>
      <c r="B87" s="118" t="s">
        <v>3328</v>
      </c>
      <c r="C87" s="39">
        <v>75510</v>
      </c>
      <c r="D87" s="40"/>
      <c r="E87" s="39"/>
      <c r="F87" s="36">
        <f t="shared" si="1"/>
        <v>70224.3</v>
      </c>
      <c r="G87" s="41"/>
      <c r="H87" s="37" t="s">
        <v>361</v>
      </c>
    </row>
    <row r="88" spans="1:8" ht="15.75" customHeight="1">
      <c r="A88" s="8" t="s">
        <v>62</v>
      </c>
      <c r="B88" s="117" t="s">
        <v>63</v>
      </c>
      <c r="C88" s="35">
        <v>98330</v>
      </c>
      <c r="D88" s="34"/>
      <c r="E88" s="35"/>
      <c r="F88" s="36">
        <f t="shared" si="1"/>
        <v>91446.900000000009</v>
      </c>
      <c r="G88" s="47"/>
      <c r="H88" s="37" t="s">
        <v>361</v>
      </c>
    </row>
    <row r="89" spans="1:8" ht="15.75" customHeight="1">
      <c r="A89" s="8" t="s">
        <v>459</v>
      </c>
      <c r="B89" s="34" t="s">
        <v>458</v>
      </c>
      <c r="C89" s="35">
        <v>272720</v>
      </c>
      <c r="D89" s="34"/>
      <c r="E89" s="35"/>
      <c r="F89" s="36">
        <f t="shared" si="1"/>
        <v>253629.6</v>
      </c>
      <c r="G89" s="47"/>
      <c r="H89" s="37" t="s">
        <v>361</v>
      </c>
    </row>
    <row r="90" spans="1:8" ht="15.75" customHeight="1">
      <c r="A90" s="48" t="s">
        <v>78</v>
      </c>
      <c r="B90" s="34" t="s">
        <v>303</v>
      </c>
      <c r="C90" s="35" t="s">
        <v>578</v>
      </c>
      <c r="D90" s="34"/>
      <c r="E90" s="35"/>
      <c r="F90" s="36" t="e">
        <f t="shared" si="1"/>
        <v>#VALUE!</v>
      </c>
      <c r="G90" s="47"/>
      <c r="H90" s="37" t="s">
        <v>361</v>
      </c>
    </row>
    <row r="91" spans="1:8" ht="15.75" customHeight="1">
      <c r="A91" s="46" t="s">
        <v>64</v>
      </c>
      <c r="B91" s="34" t="s">
        <v>65</v>
      </c>
      <c r="C91" s="35" t="s">
        <v>578</v>
      </c>
      <c r="D91" s="34"/>
      <c r="E91" s="35"/>
      <c r="F91" s="36" t="e">
        <f t="shared" si="1"/>
        <v>#VALUE!</v>
      </c>
      <c r="G91" s="47"/>
      <c r="H91" s="37" t="s">
        <v>361</v>
      </c>
    </row>
    <row r="92" spans="1:8" ht="15.75" customHeight="1">
      <c r="A92" s="8" t="s">
        <v>66</v>
      </c>
      <c r="B92" s="34" t="s">
        <v>67</v>
      </c>
      <c r="C92" s="35">
        <v>17580</v>
      </c>
      <c r="D92" s="34"/>
      <c r="E92" s="35"/>
      <c r="F92" s="36">
        <f t="shared" si="1"/>
        <v>16349.400000000001</v>
      </c>
      <c r="G92" s="47"/>
      <c r="H92" s="37" t="s">
        <v>361</v>
      </c>
    </row>
    <row r="93" spans="1:8" ht="15.75" customHeight="1">
      <c r="A93" s="46" t="s">
        <v>68</v>
      </c>
      <c r="B93" s="34" t="s">
        <v>69</v>
      </c>
      <c r="C93" s="35">
        <v>54270</v>
      </c>
      <c r="D93" s="34"/>
      <c r="E93" s="35"/>
      <c r="F93" s="36">
        <f t="shared" si="1"/>
        <v>50471.100000000006</v>
      </c>
      <c r="G93" s="47"/>
      <c r="H93" s="37" t="s">
        <v>361</v>
      </c>
    </row>
    <row r="94" spans="1:8" ht="15.75" customHeight="1">
      <c r="A94" s="46" t="s">
        <v>68</v>
      </c>
      <c r="B94" s="119" t="s">
        <v>3333</v>
      </c>
      <c r="C94" s="39">
        <v>53210</v>
      </c>
      <c r="D94" s="40"/>
      <c r="E94" s="39"/>
      <c r="F94" s="36">
        <f t="shared" si="1"/>
        <v>49485.3</v>
      </c>
      <c r="G94" s="41"/>
      <c r="H94" s="37" t="s">
        <v>361</v>
      </c>
    </row>
    <row r="95" spans="1:8" ht="15.75" customHeight="1">
      <c r="A95" s="46" t="s">
        <v>70</v>
      </c>
      <c r="B95" s="34" t="s">
        <v>71</v>
      </c>
      <c r="C95" s="35">
        <v>54270</v>
      </c>
      <c r="D95" s="34"/>
      <c r="E95" s="35"/>
      <c r="F95" s="36">
        <f t="shared" si="1"/>
        <v>50471.100000000006</v>
      </c>
      <c r="G95" s="47"/>
      <c r="H95" s="37" t="s">
        <v>361</v>
      </c>
    </row>
    <row r="96" spans="1:8" ht="15.75" customHeight="1">
      <c r="A96" s="46" t="s">
        <v>72</v>
      </c>
      <c r="B96" s="303" t="s">
        <v>5131</v>
      </c>
      <c r="C96" s="35">
        <v>20390</v>
      </c>
      <c r="D96" s="34"/>
      <c r="E96" s="35"/>
      <c r="F96" s="36">
        <f t="shared" si="1"/>
        <v>18962.7</v>
      </c>
      <c r="G96" s="47"/>
      <c r="H96" s="49" t="s">
        <v>361</v>
      </c>
    </row>
    <row r="97" spans="1:8" ht="15.75" customHeight="1">
      <c r="A97" s="46" t="s">
        <v>469</v>
      </c>
      <c r="B97" s="34" t="s">
        <v>244</v>
      </c>
      <c r="C97" s="35">
        <v>7080</v>
      </c>
      <c r="D97" s="34"/>
      <c r="E97" s="35"/>
      <c r="F97" s="36">
        <f t="shared" si="1"/>
        <v>6584.4000000000005</v>
      </c>
      <c r="G97" s="47"/>
      <c r="H97" s="37" t="s">
        <v>361</v>
      </c>
    </row>
    <row r="98" spans="1:8" ht="15.75" customHeight="1">
      <c r="A98" s="46" t="s">
        <v>468</v>
      </c>
      <c r="B98" s="305" t="s">
        <v>245</v>
      </c>
      <c r="C98" s="35">
        <v>9230</v>
      </c>
      <c r="D98" s="34"/>
      <c r="E98" s="35"/>
      <c r="F98" s="36">
        <f t="shared" si="1"/>
        <v>8583.9</v>
      </c>
      <c r="G98" s="47"/>
      <c r="H98" s="37" t="s">
        <v>361</v>
      </c>
    </row>
    <row r="99" spans="1:8" ht="15.75" customHeight="1">
      <c r="A99" s="46" t="s">
        <v>470</v>
      </c>
      <c r="B99" s="305" t="s">
        <v>304</v>
      </c>
      <c r="C99" s="35">
        <v>12310</v>
      </c>
      <c r="D99" s="34"/>
      <c r="E99" s="35"/>
      <c r="F99" s="36">
        <f t="shared" si="1"/>
        <v>11448.300000000001</v>
      </c>
      <c r="G99" s="47"/>
      <c r="H99" s="37" t="s">
        <v>361</v>
      </c>
    </row>
    <row r="100" spans="1:8" ht="15.75" customHeight="1">
      <c r="A100" s="46" t="s">
        <v>433</v>
      </c>
      <c r="B100" s="34" t="s">
        <v>434</v>
      </c>
      <c r="C100" s="35" t="s">
        <v>578</v>
      </c>
      <c r="D100" s="34"/>
      <c r="E100" s="35"/>
      <c r="F100" s="36" t="e">
        <f t="shared" si="1"/>
        <v>#VALUE!</v>
      </c>
      <c r="G100" s="47"/>
      <c r="H100" s="49" t="s">
        <v>361</v>
      </c>
    </row>
    <row r="101" spans="1:8" ht="15.75" customHeight="1">
      <c r="A101" s="46" t="s">
        <v>471</v>
      </c>
      <c r="B101" s="34" t="s">
        <v>305</v>
      </c>
      <c r="C101" s="35">
        <v>12310</v>
      </c>
      <c r="D101" s="34"/>
      <c r="E101" s="35"/>
      <c r="F101" s="36">
        <f t="shared" si="1"/>
        <v>11448.300000000001</v>
      </c>
      <c r="G101" s="47"/>
      <c r="H101" s="37" t="s">
        <v>361</v>
      </c>
    </row>
    <row r="102" spans="1:8" ht="15.75" customHeight="1">
      <c r="A102" s="46" t="s">
        <v>74</v>
      </c>
      <c r="B102" s="34" t="s">
        <v>306</v>
      </c>
      <c r="C102" s="35">
        <v>5240</v>
      </c>
      <c r="D102" s="34"/>
      <c r="E102" s="35"/>
      <c r="F102" s="36">
        <f t="shared" si="1"/>
        <v>4873.2</v>
      </c>
      <c r="G102" s="47"/>
      <c r="H102" s="37" t="s">
        <v>361</v>
      </c>
    </row>
    <row r="103" spans="1:8" ht="15.75" customHeight="1">
      <c r="A103" s="46" t="s">
        <v>75</v>
      </c>
      <c r="B103" s="34" t="s">
        <v>307</v>
      </c>
      <c r="C103" s="35">
        <v>5240</v>
      </c>
      <c r="D103" s="34"/>
      <c r="E103" s="35"/>
      <c r="F103" s="36">
        <f t="shared" si="1"/>
        <v>4873.2</v>
      </c>
      <c r="G103" s="47"/>
      <c r="H103" s="37" t="s">
        <v>361</v>
      </c>
    </row>
    <row r="104" spans="1:8" ht="15.75" customHeight="1">
      <c r="A104" s="46" t="s">
        <v>76</v>
      </c>
      <c r="B104" s="34" t="s">
        <v>77</v>
      </c>
      <c r="C104" s="35" t="s">
        <v>578</v>
      </c>
      <c r="D104" s="34"/>
      <c r="E104" s="35"/>
      <c r="F104" s="36" t="e">
        <f t="shared" si="1"/>
        <v>#VALUE!</v>
      </c>
      <c r="G104" s="47"/>
      <c r="H104" s="37" t="s">
        <v>361</v>
      </c>
    </row>
    <row r="105" spans="1:8" ht="15.75" customHeight="1">
      <c r="A105" s="48" t="s">
        <v>388</v>
      </c>
      <c r="B105" s="34" t="s">
        <v>390</v>
      </c>
      <c r="C105" s="35">
        <v>427930</v>
      </c>
      <c r="D105" s="34"/>
      <c r="E105" s="35"/>
      <c r="F105" s="36">
        <f t="shared" si="1"/>
        <v>397974.9</v>
      </c>
      <c r="G105" s="47"/>
      <c r="H105" s="37" t="s">
        <v>361</v>
      </c>
    </row>
    <row r="106" spans="1:8" ht="15.75" customHeight="1">
      <c r="A106" s="48" t="s">
        <v>389</v>
      </c>
      <c r="B106" s="34" t="s">
        <v>391</v>
      </c>
      <c r="C106" s="35">
        <v>42800</v>
      </c>
      <c r="D106" s="34"/>
      <c r="E106" s="35"/>
      <c r="F106" s="36">
        <f t="shared" si="1"/>
        <v>39804</v>
      </c>
      <c r="G106" s="47"/>
      <c r="H106" s="37" t="s">
        <v>361</v>
      </c>
    </row>
    <row r="107" spans="1:8" ht="15.75" customHeight="1">
      <c r="A107" s="46" t="s">
        <v>2313</v>
      </c>
      <c r="B107" s="34" t="s">
        <v>2314</v>
      </c>
      <c r="C107" s="35" t="s">
        <v>578</v>
      </c>
      <c r="D107" s="34"/>
      <c r="E107" s="35"/>
      <c r="F107" s="36" t="e">
        <f t="shared" si="1"/>
        <v>#VALUE!</v>
      </c>
      <c r="G107" s="47"/>
      <c r="H107" s="37"/>
    </row>
    <row r="108" spans="1:8" ht="15.75" customHeight="1">
      <c r="A108" s="46" t="s">
        <v>2315</v>
      </c>
      <c r="B108" s="34" t="s">
        <v>2316</v>
      </c>
      <c r="C108" s="35" t="s">
        <v>578</v>
      </c>
      <c r="D108" s="34"/>
      <c r="E108" s="35"/>
      <c r="F108" s="36" t="e">
        <f t="shared" si="1"/>
        <v>#VALUE!</v>
      </c>
      <c r="G108" s="47"/>
      <c r="H108" s="37"/>
    </row>
    <row r="109" spans="1:8" ht="15.75" customHeight="1">
      <c r="A109" s="17" t="s">
        <v>449</v>
      </c>
      <c r="B109" s="34" t="s">
        <v>451</v>
      </c>
      <c r="C109" s="35" t="s">
        <v>578</v>
      </c>
      <c r="D109" s="34"/>
      <c r="E109" s="35"/>
      <c r="F109" s="36" t="e">
        <f t="shared" si="1"/>
        <v>#VALUE!</v>
      </c>
      <c r="G109" s="47"/>
      <c r="H109" s="37"/>
    </row>
    <row r="110" spans="1:8" ht="15.75" customHeight="1">
      <c r="A110" s="50" t="s">
        <v>450</v>
      </c>
      <c r="B110" s="34" t="s">
        <v>452</v>
      </c>
      <c r="C110" s="35" t="s">
        <v>578</v>
      </c>
      <c r="D110" s="34"/>
      <c r="E110" s="35"/>
      <c r="F110" s="36" t="e">
        <f t="shared" si="1"/>
        <v>#VALUE!</v>
      </c>
      <c r="G110" s="47"/>
      <c r="H110" s="37"/>
    </row>
    <row r="111" spans="1:8" ht="15.75" customHeight="1">
      <c r="A111" s="48" t="s">
        <v>1727</v>
      </c>
      <c r="B111" s="145" t="s">
        <v>1728</v>
      </c>
      <c r="C111" s="35">
        <v>38500</v>
      </c>
      <c r="D111" s="34"/>
      <c r="E111" s="35"/>
      <c r="F111" s="36">
        <f t="shared" si="1"/>
        <v>35805</v>
      </c>
      <c r="G111" s="47"/>
      <c r="H111" s="37"/>
    </row>
    <row r="112" spans="1:8" ht="15.75" customHeight="1">
      <c r="A112" s="15" t="s">
        <v>297</v>
      </c>
      <c r="B112" s="16"/>
      <c r="C112" s="16"/>
      <c r="D112" s="16"/>
      <c r="E112" s="16"/>
      <c r="F112" s="36">
        <f t="shared" si="1"/>
        <v>0</v>
      </c>
      <c r="G112" s="45"/>
      <c r="H112" s="25"/>
    </row>
    <row r="113" spans="1:9" ht="15.75" customHeight="1">
      <c r="A113" s="276" t="s">
        <v>333</v>
      </c>
      <c r="B113" s="277"/>
      <c r="C113" s="277"/>
      <c r="D113" s="277"/>
      <c r="E113" s="277"/>
      <c r="F113" s="36">
        <f t="shared" si="1"/>
        <v>0</v>
      </c>
      <c r="G113" s="12"/>
      <c r="H113" s="25"/>
    </row>
    <row r="114" spans="1:9" ht="15.75" customHeight="1">
      <c r="A114" s="8" t="s">
        <v>81</v>
      </c>
      <c r="B114" s="34" t="s">
        <v>82</v>
      </c>
      <c r="C114" s="35">
        <f>VLOOKUP(B114,VT!B:E,3,0)</f>
        <v>10000</v>
      </c>
      <c r="D114" s="34"/>
      <c r="E114" s="35"/>
      <c r="F114" s="36">
        <f t="shared" si="1"/>
        <v>9300</v>
      </c>
      <c r="G114" s="42"/>
      <c r="H114" s="37" t="s">
        <v>361</v>
      </c>
    </row>
    <row r="115" spans="1:9" ht="15.75" customHeight="1">
      <c r="A115" s="8" t="s">
        <v>83</v>
      </c>
      <c r="B115" s="34" t="s">
        <v>84</v>
      </c>
      <c r="C115" s="35">
        <f>VLOOKUP(B115,VT!B:E,3,0)</f>
        <v>11610</v>
      </c>
      <c r="D115" s="34"/>
      <c r="E115" s="35"/>
      <c r="F115" s="36">
        <f t="shared" si="1"/>
        <v>10797.300000000001</v>
      </c>
      <c r="G115" s="42"/>
      <c r="H115" s="37" t="s">
        <v>361</v>
      </c>
    </row>
    <row r="116" spans="1:9" ht="15.75" customHeight="1">
      <c r="A116" s="8" t="s">
        <v>87</v>
      </c>
      <c r="B116" s="34" t="s">
        <v>302</v>
      </c>
      <c r="C116" s="35">
        <f>VLOOKUP(B116,VT!B:E,3,0)</f>
        <v>15770</v>
      </c>
      <c r="D116" s="34"/>
      <c r="E116" s="35"/>
      <c r="F116" s="36">
        <f t="shared" si="1"/>
        <v>14666.1</v>
      </c>
      <c r="G116" s="42"/>
      <c r="H116" s="37" t="s">
        <v>361</v>
      </c>
    </row>
    <row r="117" spans="1:9" ht="15.75" customHeight="1">
      <c r="A117" s="8" t="s">
        <v>88</v>
      </c>
      <c r="B117" s="34" t="s">
        <v>89</v>
      </c>
      <c r="C117" s="35">
        <f>VLOOKUP(B117,VT!B:E,3,0)</f>
        <v>19500</v>
      </c>
      <c r="D117" s="34"/>
      <c r="E117" s="35"/>
      <c r="F117" s="36">
        <f t="shared" si="1"/>
        <v>18135</v>
      </c>
      <c r="G117" s="42"/>
      <c r="H117" s="37" t="s">
        <v>361</v>
      </c>
    </row>
    <row r="118" spans="1:9" ht="15.75" customHeight="1">
      <c r="A118" s="8" t="s">
        <v>90</v>
      </c>
      <c r="B118" s="34" t="s">
        <v>91</v>
      </c>
      <c r="C118" s="35">
        <f>VLOOKUP(B118,VT!B:E,3,0)</f>
        <v>19570</v>
      </c>
      <c r="D118" s="34"/>
      <c r="E118" s="35"/>
      <c r="F118" s="36">
        <f t="shared" si="1"/>
        <v>18200.100000000002</v>
      </c>
      <c r="G118" s="42"/>
      <c r="H118" s="37" t="s">
        <v>361</v>
      </c>
    </row>
    <row r="119" spans="1:9" ht="15.75" customHeight="1">
      <c r="A119" s="8" t="s">
        <v>92</v>
      </c>
      <c r="B119" s="119" t="s">
        <v>93</v>
      </c>
      <c r="C119" s="39">
        <f>VLOOKUP(B119,VT!B:E,3,0)</f>
        <v>22370</v>
      </c>
      <c r="D119" s="40"/>
      <c r="E119" s="39"/>
      <c r="F119" s="36">
        <f t="shared" si="1"/>
        <v>20804.100000000002</v>
      </c>
      <c r="G119" s="287"/>
      <c r="H119" s="37" t="s">
        <v>361</v>
      </c>
    </row>
    <row r="120" spans="1:9" ht="15.75" customHeight="1">
      <c r="A120" s="8" t="s">
        <v>296</v>
      </c>
      <c r="B120" s="34" t="s">
        <v>295</v>
      </c>
      <c r="C120" s="35">
        <v>20240</v>
      </c>
      <c r="D120" s="34"/>
      <c r="E120" s="35"/>
      <c r="F120" s="36">
        <f t="shared" si="1"/>
        <v>18823.2</v>
      </c>
      <c r="G120" s="68"/>
      <c r="H120" s="37" t="s">
        <v>361</v>
      </c>
      <c r="I120" s="283"/>
    </row>
    <row r="121" spans="1:9" ht="15.75" customHeight="1">
      <c r="A121" s="8" t="s">
        <v>294</v>
      </c>
      <c r="B121" s="34" t="s">
        <v>293</v>
      </c>
      <c r="C121" s="35">
        <v>27830</v>
      </c>
      <c r="D121" s="34"/>
      <c r="E121" s="35"/>
      <c r="F121" s="36">
        <f t="shared" si="1"/>
        <v>25881.9</v>
      </c>
      <c r="G121" s="71"/>
      <c r="H121" s="37" t="s">
        <v>361</v>
      </c>
      <c r="I121" s="283"/>
    </row>
    <row r="122" spans="1:9" ht="15.75" customHeight="1">
      <c r="A122" s="8" t="s">
        <v>292</v>
      </c>
      <c r="B122" s="34" t="s">
        <v>291</v>
      </c>
      <c r="C122" s="35">
        <v>17710</v>
      </c>
      <c r="D122" s="34"/>
      <c r="E122" s="35"/>
      <c r="F122" s="36">
        <f t="shared" si="1"/>
        <v>16470.3</v>
      </c>
      <c r="G122" s="68"/>
      <c r="H122" s="37" t="s">
        <v>361</v>
      </c>
      <c r="I122" s="283"/>
    </row>
    <row r="123" spans="1:9" ht="15.75" customHeight="1">
      <c r="A123" s="8" t="s">
        <v>290</v>
      </c>
      <c r="B123" s="34" t="s">
        <v>289</v>
      </c>
      <c r="C123" s="35">
        <v>22770</v>
      </c>
      <c r="D123" s="34"/>
      <c r="E123" s="35"/>
      <c r="F123" s="36">
        <f t="shared" si="1"/>
        <v>21176.100000000002</v>
      </c>
      <c r="G123" s="12"/>
      <c r="H123" s="37" t="s">
        <v>361</v>
      </c>
      <c r="I123" s="283"/>
    </row>
    <row r="124" spans="1:9" ht="15.75" customHeight="1">
      <c r="A124" s="8" t="s">
        <v>288</v>
      </c>
      <c r="B124" s="34" t="s">
        <v>287</v>
      </c>
      <c r="C124" s="35">
        <v>27830</v>
      </c>
      <c r="D124" s="34"/>
      <c r="E124" s="35"/>
      <c r="F124" s="36">
        <f t="shared" si="1"/>
        <v>25881.9</v>
      </c>
      <c r="G124" s="12"/>
      <c r="H124" s="37" t="s">
        <v>361</v>
      </c>
      <c r="I124" s="283"/>
    </row>
    <row r="125" spans="1:9" ht="15.75" customHeight="1">
      <c r="A125" s="8" t="s">
        <v>286</v>
      </c>
      <c r="B125" s="34" t="s">
        <v>285</v>
      </c>
      <c r="C125" s="35">
        <v>35410</v>
      </c>
      <c r="D125" s="34"/>
      <c r="E125" s="35"/>
      <c r="F125" s="36">
        <f t="shared" si="1"/>
        <v>32931.300000000003</v>
      </c>
      <c r="G125" s="12"/>
      <c r="H125" s="37" t="s">
        <v>361</v>
      </c>
      <c r="I125" s="283"/>
    </row>
    <row r="126" spans="1:9" ht="15.75" customHeight="1">
      <c r="A126" s="8" t="s">
        <v>3334</v>
      </c>
      <c r="B126" s="119" t="s">
        <v>3335</v>
      </c>
      <c r="C126" s="39">
        <v>13450</v>
      </c>
      <c r="D126" s="40"/>
      <c r="E126" s="39"/>
      <c r="F126" s="36">
        <f t="shared" si="1"/>
        <v>12508.5</v>
      </c>
      <c r="G126" s="41"/>
      <c r="H126" s="37"/>
    </row>
    <row r="127" spans="1:9" ht="15.75" customHeight="1">
      <c r="A127" s="13" t="s">
        <v>334</v>
      </c>
      <c r="B127" s="14"/>
      <c r="C127" s="14"/>
      <c r="D127" s="14"/>
      <c r="E127" s="14"/>
      <c r="F127" s="36">
        <f t="shared" si="1"/>
        <v>0</v>
      </c>
      <c r="G127" s="12"/>
      <c r="H127" s="25"/>
    </row>
    <row r="128" spans="1:9" ht="15.75" customHeight="1">
      <c r="A128" s="46" t="s">
        <v>2840</v>
      </c>
      <c r="B128" s="89" t="s">
        <v>1720</v>
      </c>
      <c r="C128" s="35">
        <f>VLOOKUP(B128,VT!B:E,3,0)</f>
        <v>17890</v>
      </c>
      <c r="D128" s="34"/>
      <c r="E128" s="35"/>
      <c r="F128" s="36">
        <f t="shared" si="1"/>
        <v>16637.7</v>
      </c>
      <c r="G128" s="42"/>
      <c r="H128" s="24" t="s">
        <v>361</v>
      </c>
    </row>
    <row r="129" spans="1:8" ht="15.75" customHeight="1">
      <c r="A129" s="46" t="s">
        <v>2841</v>
      </c>
      <c r="B129" s="34" t="s">
        <v>1717</v>
      </c>
      <c r="C129" s="35">
        <f>VLOOKUP(B129,VT!B:E,3,0)</f>
        <v>19930</v>
      </c>
      <c r="D129" s="34"/>
      <c r="E129" s="35"/>
      <c r="F129" s="36">
        <f t="shared" si="1"/>
        <v>18534.900000000001</v>
      </c>
      <c r="G129" s="42"/>
      <c r="H129" s="24" t="s">
        <v>361</v>
      </c>
    </row>
    <row r="130" spans="1:8" ht="15.75" customHeight="1">
      <c r="A130" s="46" t="s">
        <v>85</v>
      </c>
      <c r="B130" s="289" t="s">
        <v>3632</v>
      </c>
      <c r="C130" s="39">
        <v>11000</v>
      </c>
      <c r="D130" s="40"/>
      <c r="E130" s="39"/>
      <c r="F130" s="36">
        <f t="shared" si="1"/>
        <v>10230</v>
      </c>
      <c r="G130" s="41"/>
      <c r="H130" s="37" t="s">
        <v>361</v>
      </c>
    </row>
    <row r="131" spans="1:8" ht="15.75" customHeight="1">
      <c r="A131" s="46" t="s">
        <v>94</v>
      </c>
      <c r="B131" s="34" t="s">
        <v>234</v>
      </c>
      <c r="C131" s="35">
        <f>VLOOKUP(B131,VT!B:E,3,0)</f>
        <v>24440</v>
      </c>
      <c r="D131" s="34"/>
      <c r="E131" s="35"/>
      <c r="F131" s="36">
        <f t="shared" si="1"/>
        <v>22729.200000000001</v>
      </c>
      <c r="G131" s="42"/>
      <c r="H131" s="37" t="s">
        <v>361</v>
      </c>
    </row>
    <row r="132" spans="1:8" ht="15.75" customHeight="1">
      <c r="A132" s="46" t="s">
        <v>95</v>
      </c>
      <c r="B132" s="34" t="s">
        <v>96</v>
      </c>
      <c r="C132" s="35">
        <f>VLOOKUP(B132,VT!B:E,3,0)</f>
        <v>22370</v>
      </c>
      <c r="D132" s="34"/>
      <c r="E132" s="35"/>
      <c r="F132" s="36">
        <f t="shared" si="1"/>
        <v>20804.100000000002</v>
      </c>
      <c r="G132" s="42"/>
      <c r="H132" s="37" t="s">
        <v>361</v>
      </c>
    </row>
    <row r="133" spans="1:8" ht="15.75" customHeight="1">
      <c r="A133" s="46" t="s">
        <v>566</v>
      </c>
      <c r="B133" s="70" t="s">
        <v>565</v>
      </c>
      <c r="C133" s="35">
        <f>VLOOKUP(B133,VT!B:E,3,0)</f>
        <v>27400</v>
      </c>
      <c r="D133" s="34"/>
      <c r="E133" s="35"/>
      <c r="F133" s="36">
        <f t="shared" ref="F133:F196" si="2">C133*0.93</f>
        <v>25482</v>
      </c>
      <c r="G133" s="7"/>
      <c r="H133" s="37" t="s">
        <v>361</v>
      </c>
    </row>
    <row r="134" spans="1:8" ht="15.75" customHeight="1">
      <c r="A134" s="46" t="s">
        <v>478</v>
      </c>
      <c r="B134" s="144" t="s">
        <v>477</v>
      </c>
      <c r="C134" s="144">
        <f>VLOOKUP(B134,VT!B:E,3,0)</f>
        <v>26850</v>
      </c>
      <c r="D134" s="144"/>
      <c r="E134" s="144"/>
      <c r="F134" s="36">
        <f t="shared" si="2"/>
        <v>24970.5</v>
      </c>
      <c r="G134" s="41"/>
      <c r="H134" s="37" t="s">
        <v>361</v>
      </c>
    </row>
    <row r="135" spans="1:8" ht="15.75" customHeight="1">
      <c r="A135" s="46" t="s">
        <v>3641</v>
      </c>
      <c r="B135" s="141" t="s">
        <v>3520</v>
      </c>
      <c r="C135" s="35">
        <f>VLOOKUP(B135,VT!B:E,3,0)</f>
        <v>44740</v>
      </c>
      <c r="D135" s="34"/>
      <c r="E135" s="35"/>
      <c r="F135" s="36">
        <f t="shared" si="2"/>
        <v>41608.200000000004</v>
      </c>
      <c r="G135" s="7"/>
      <c r="H135" s="37" t="s">
        <v>361</v>
      </c>
    </row>
    <row r="136" spans="1:8" ht="15.75" customHeight="1">
      <c r="A136" s="51" t="s">
        <v>309</v>
      </c>
      <c r="B136" s="34" t="s">
        <v>310</v>
      </c>
      <c r="C136" s="35">
        <f>VLOOKUP(B136,VT!B:E,3,0)</f>
        <v>36300</v>
      </c>
      <c r="D136" s="34"/>
      <c r="E136" s="35"/>
      <c r="F136" s="36">
        <f t="shared" si="2"/>
        <v>33759</v>
      </c>
      <c r="G136" s="12"/>
      <c r="H136" s="37" t="s">
        <v>361</v>
      </c>
    </row>
    <row r="137" spans="1:8" ht="15.75" customHeight="1">
      <c r="A137" s="51" t="s">
        <v>308</v>
      </c>
      <c r="B137" s="34" t="s">
        <v>311</v>
      </c>
      <c r="C137" s="35">
        <f>VLOOKUP(B137,VT!B:E,3,0)</f>
        <v>42350</v>
      </c>
      <c r="D137" s="34"/>
      <c r="E137" s="35"/>
      <c r="F137" s="36">
        <f t="shared" si="2"/>
        <v>39385.5</v>
      </c>
      <c r="G137" s="12"/>
      <c r="H137" s="37" t="s">
        <v>361</v>
      </c>
    </row>
    <row r="138" spans="1:8" ht="15.75" customHeight="1">
      <c r="A138" s="51" t="s">
        <v>284</v>
      </c>
      <c r="B138" s="34" t="s">
        <v>283</v>
      </c>
      <c r="C138" s="35">
        <v>18340</v>
      </c>
      <c r="D138" s="34"/>
      <c r="E138" s="35"/>
      <c r="F138" s="36">
        <f t="shared" si="2"/>
        <v>17056.2</v>
      </c>
      <c r="G138" s="71"/>
      <c r="H138" s="37" t="s">
        <v>361</v>
      </c>
    </row>
    <row r="139" spans="1:8" ht="15.75" customHeight="1">
      <c r="A139" s="51" t="s">
        <v>282</v>
      </c>
      <c r="B139" s="34" t="s">
        <v>281</v>
      </c>
      <c r="C139" s="35">
        <v>20240</v>
      </c>
      <c r="D139" s="34"/>
      <c r="E139" s="35"/>
      <c r="F139" s="36">
        <f t="shared" si="2"/>
        <v>18823.2</v>
      </c>
      <c r="G139" s="68"/>
      <c r="H139" s="37" t="s">
        <v>361</v>
      </c>
    </row>
    <row r="140" spans="1:8" ht="15.75" customHeight="1">
      <c r="A140" s="51" t="s">
        <v>280</v>
      </c>
      <c r="B140" s="34" t="s">
        <v>279</v>
      </c>
      <c r="C140" s="35">
        <v>18340</v>
      </c>
      <c r="D140" s="34"/>
      <c r="E140" s="35"/>
      <c r="F140" s="36">
        <f t="shared" si="2"/>
        <v>17056.2</v>
      </c>
      <c r="G140" s="71"/>
      <c r="H140" s="37" t="s">
        <v>361</v>
      </c>
    </row>
    <row r="141" spans="1:8" ht="15.75" customHeight="1">
      <c r="A141" s="51" t="s">
        <v>278</v>
      </c>
      <c r="B141" s="34" t="s">
        <v>277</v>
      </c>
      <c r="C141" s="35" t="s">
        <v>578</v>
      </c>
      <c r="D141" s="34"/>
      <c r="E141" s="35"/>
      <c r="F141" s="36" t="e">
        <f t="shared" si="2"/>
        <v>#VALUE!</v>
      </c>
      <c r="G141" s="68"/>
      <c r="H141" s="37" t="s">
        <v>361</v>
      </c>
    </row>
    <row r="142" spans="1:8" ht="15.75" customHeight="1">
      <c r="A142" s="51" t="s">
        <v>276</v>
      </c>
      <c r="B142" s="34" t="s">
        <v>275</v>
      </c>
      <c r="C142" s="35">
        <v>21510</v>
      </c>
      <c r="D142" s="34"/>
      <c r="E142" s="35"/>
      <c r="F142" s="36">
        <f t="shared" si="2"/>
        <v>20004.3</v>
      </c>
      <c r="G142" s="68"/>
      <c r="H142" s="37" t="s">
        <v>361</v>
      </c>
    </row>
    <row r="143" spans="1:8" ht="15.75" customHeight="1">
      <c r="A143" s="51" t="s">
        <v>274</v>
      </c>
      <c r="B143" s="34" t="s">
        <v>273</v>
      </c>
      <c r="C143" s="35">
        <v>26570</v>
      </c>
      <c r="D143" s="34"/>
      <c r="E143" s="35"/>
      <c r="F143" s="36">
        <f t="shared" si="2"/>
        <v>24710.100000000002</v>
      </c>
      <c r="G143" s="68"/>
      <c r="H143" s="37" t="s">
        <v>361</v>
      </c>
    </row>
    <row r="144" spans="1:8" ht="15.75" customHeight="1">
      <c r="A144" s="51" t="s">
        <v>272</v>
      </c>
      <c r="B144" s="34" t="s">
        <v>271</v>
      </c>
      <c r="C144" s="35">
        <v>21510</v>
      </c>
      <c r="D144" s="34"/>
      <c r="E144" s="35"/>
      <c r="F144" s="36">
        <f t="shared" si="2"/>
        <v>20004.3</v>
      </c>
      <c r="G144" s="68"/>
      <c r="H144" s="37" t="s">
        <v>361</v>
      </c>
    </row>
    <row r="145" spans="1:9" ht="15.75" customHeight="1">
      <c r="A145" s="51" t="s">
        <v>270</v>
      </c>
      <c r="B145" s="34" t="s">
        <v>269</v>
      </c>
      <c r="C145" s="35">
        <v>26570</v>
      </c>
      <c r="D145" s="34"/>
      <c r="E145" s="35"/>
      <c r="F145" s="36">
        <f t="shared" si="2"/>
        <v>24710.100000000002</v>
      </c>
      <c r="G145" s="68"/>
      <c r="H145" s="37" t="s">
        <v>361</v>
      </c>
    </row>
    <row r="146" spans="1:9" ht="15.75" customHeight="1">
      <c r="A146" s="51" t="s">
        <v>568</v>
      </c>
      <c r="B146" s="303" t="s">
        <v>567</v>
      </c>
      <c r="C146" s="35">
        <v>35420</v>
      </c>
      <c r="D146" s="34"/>
      <c r="E146" s="35"/>
      <c r="F146" s="36">
        <f t="shared" si="2"/>
        <v>32940.6</v>
      </c>
      <c r="G146" s="12"/>
      <c r="H146" s="37" t="s">
        <v>361</v>
      </c>
      <c r="I146" s="283"/>
    </row>
    <row r="147" spans="1:9" ht="15.75" customHeight="1">
      <c r="A147" s="51" t="s">
        <v>569</v>
      </c>
      <c r="B147" s="278" t="s">
        <v>570</v>
      </c>
      <c r="C147" s="35">
        <v>35420</v>
      </c>
      <c r="D147" s="34"/>
      <c r="E147" s="35"/>
      <c r="F147" s="36">
        <f t="shared" si="2"/>
        <v>32940.6</v>
      </c>
      <c r="G147" s="12"/>
      <c r="H147" s="37" t="s">
        <v>361</v>
      </c>
      <c r="I147" s="283"/>
    </row>
    <row r="148" spans="1:9" ht="15.75" customHeight="1">
      <c r="A148" s="51" t="s">
        <v>463</v>
      </c>
      <c r="B148" s="34" t="s">
        <v>79</v>
      </c>
      <c r="C148" s="35">
        <v>37950</v>
      </c>
      <c r="D148" s="34"/>
      <c r="E148" s="35"/>
      <c r="F148" s="36">
        <f t="shared" si="2"/>
        <v>35293.5</v>
      </c>
      <c r="G148" s="12"/>
      <c r="H148" s="37" t="s">
        <v>361</v>
      </c>
      <c r="I148" s="283"/>
    </row>
    <row r="149" spans="1:9" ht="15.75" customHeight="1">
      <c r="A149" s="52" t="s">
        <v>3746</v>
      </c>
      <c r="B149" s="282" t="s">
        <v>3728</v>
      </c>
      <c r="C149" s="35">
        <v>32890</v>
      </c>
      <c r="D149" s="53"/>
      <c r="E149" s="54"/>
      <c r="F149" s="36">
        <f t="shared" si="2"/>
        <v>30587.7</v>
      </c>
      <c r="G149" s="12"/>
      <c r="H149" s="37"/>
    </row>
    <row r="150" spans="1:9" ht="15.75" customHeight="1">
      <c r="A150" s="52" t="s">
        <v>4578</v>
      </c>
      <c r="B150" s="151" t="s">
        <v>3525</v>
      </c>
      <c r="C150" s="35">
        <v>32890</v>
      </c>
      <c r="D150" s="53"/>
      <c r="E150" s="54"/>
      <c r="F150" s="36">
        <f t="shared" si="2"/>
        <v>30587.7</v>
      </c>
      <c r="G150" s="12"/>
      <c r="H150" s="37"/>
    </row>
    <row r="151" spans="1:9" ht="15.75" customHeight="1">
      <c r="A151" s="52" t="s">
        <v>3745</v>
      </c>
      <c r="B151" s="282" t="s">
        <v>3527</v>
      </c>
      <c r="C151" s="35">
        <v>30360</v>
      </c>
      <c r="D151" s="53"/>
      <c r="E151" s="54"/>
      <c r="F151" s="36">
        <f t="shared" si="2"/>
        <v>28234.800000000003</v>
      </c>
      <c r="G151" s="12"/>
      <c r="H151" s="37"/>
    </row>
    <row r="152" spans="1:9" ht="15.75" customHeight="1">
      <c r="A152" s="52" t="s">
        <v>3745</v>
      </c>
      <c r="B152" s="282" t="s">
        <v>3828</v>
      </c>
      <c r="C152" s="35">
        <v>30360</v>
      </c>
      <c r="D152" s="53"/>
      <c r="E152" s="54"/>
      <c r="F152" s="36">
        <f t="shared" si="2"/>
        <v>28234.800000000003</v>
      </c>
      <c r="G152" s="12"/>
      <c r="H152" s="37"/>
    </row>
    <row r="153" spans="1:9" ht="15.75" customHeight="1">
      <c r="A153" s="52" t="s">
        <v>4579</v>
      </c>
      <c r="B153" s="151" t="s">
        <v>3529</v>
      </c>
      <c r="C153" s="35">
        <v>46800</v>
      </c>
      <c r="D153" s="53"/>
      <c r="E153" s="54"/>
      <c r="F153" s="36">
        <f t="shared" si="2"/>
        <v>43524</v>
      </c>
      <c r="G153" s="12"/>
      <c r="H153" s="37" t="s">
        <v>361</v>
      </c>
      <c r="I153" s="283"/>
    </row>
    <row r="154" spans="1:9" ht="15.75" customHeight="1">
      <c r="A154" s="52" t="s">
        <v>4580</v>
      </c>
      <c r="B154" s="151" t="s">
        <v>3531</v>
      </c>
      <c r="C154" s="35">
        <v>41740</v>
      </c>
      <c r="D154" s="53"/>
      <c r="E154" s="54"/>
      <c r="F154" s="36">
        <f t="shared" si="2"/>
        <v>38818.200000000004</v>
      </c>
      <c r="G154" s="12"/>
      <c r="H154" s="24" t="s">
        <v>361</v>
      </c>
      <c r="I154" s="283"/>
    </row>
    <row r="155" spans="1:9" ht="15.75" customHeight="1">
      <c r="A155" s="26" t="s">
        <v>461</v>
      </c>
      <c r="B155" s="119" t="s">
        <v>460</v>
      </c>
      <c r="C155" s="39">
        <v>83480</v>
      </c>
      <c r="D155" s="40"/>
      <c r="E155" s="39"/>
      <c r="F155" s="36">
        <f t="shared" si="2"/>
        <v>77636.400000000009</v>
      </c>
      <c r="G155" s="41"/>
      <c r="H155" s="37" t="s">
        <v>361</v>
      </c>
      <c r="I155" s="283"/>
    </row>
    <row r="156" spans="1:9" ht="15.75" customHeight="1">
      <c r="A156" s="52" t="s">
        <v>5361</v>
      </c>
      <c r="B156" s="282" t="s">
        <v>5322</v>
      </c>
      <c r="C156" s="54">
        <v>27830</v>
      </c>
      <c r="D156" s="55"/>
      <c r="E156" s="56"/>
      <c r="F156" s="36">
        <f t="shared" si="2"/>
        <v>25881.9</v>
      </c>
      <c r="G156" s="7"/>
      <c r="H156" s="37"/>
      <c r="I156" s="283"/>
    </row>
    <row r="157" spans="1:9" ht="15.75" customHeight="1">
      <c r="A157" s="52" t="s">
        <v>5362</v>
      </c>
      <c r="B157" s="151" t="s">
        <v>5324</v>
      </c>
      <c r="C157" s="54">
        <v>35420</v>
      </c>
      <c r="D157" s="55"/>
      <c r="E157" s="56"/>
      <c r="F157" s="36">
        <f t="shared" si="2"/>
        <v>32940.6</v>
      </c>
      <c r="G157" s="7"/>
      <c r="H157" s="37" t="s">
        <v>361</v>
      </c>
      <c r="I157" s="283"/>
    </row>
    <row r="158" spans="1:9" ht="15.75" customHeight="1">
      <c r="A158" s="52" t="s">
        <v>5363</v>
      </c>
      <c r="B158" s="151" t="s">
        <v>5326</v>
      </c>
      <c r="C158" s="54">
        <v>37940</v>
      </c>
      <c r="D158" s="55"/>
      <c r="E158" s="56"/>
      <c r="F158" s="36">
        <f t="shared" si="2"/>
        <v>35284.200000000004</v>
      </c>
      <c r="G158" s="7"/>
      <c r="H158" s="24" t="s">
        <v>361</v>
      </c>
      <c r="I158" s="283"/>
    </row>
    <row r="159" spans="1:9" ht="15.75" customHeight="1">
      <c r="A159" s="52" t="s">
        <v>5364</v>
      </c>
      <c r="B159" s="55" t="s">
        <v>5328</v>
      </c>
      <c r="C159" s="54">
        <v>56920</v>
      </c>
      <c r="D159" s="55"/>
      <c r="E159" s="56"/>
      <c r="F159" s="36">
        <f t="shared" si="2"/>
        <v>52935.600000000006</v>
      </c>
      <c r="G159" s="7"/>
      <c r="H159" s="37" t="s">
        <v>361</v>
      </c>
      <c r="I159" s="283"/>
    </row>
    <row r="160" spans="1:9" ht="15.75" customHeight="1">
      <c r="A160" s="52" t="s">
        <v>5365</v>
      </c>
      <c r="B160" s="55" t="s">
        <v>5330</v>
      </c>
      <c r="C160" s="54">
        <v>73360</v>
      </c>
      <c r="D160" s="55"/>
      <c r="E160" s="56"/>
      <c r="F160" s="36">
        <f t="shared" si="2"/>
        <v>68224.800000000003</v>
      </c>
      <c r="G160" s="7"/>
      <c r="H160" s="37" t="s">
        <v>361</v>
      </c>
      <c r="I160" s="283"/>
    </row>
    <row r="161" spans="1:8" ht="15.75" customHeight="1">
      <c r="A161" s="27" t="s">
        <v>335</v>
      </c>
      <c r="B161" s="28"/>
      <c r="C161" s="28"/>
      <c r="D161" s="28"/>
      <c r="E161" s="28"/>
      <c r="F161" s="36">
        <f t="shared" si="2"/>
        <v>0</v>
      </c>
      <c r="G161" s="12"/>
      <c r="H161" s="25"/>
    </row>
    <row r="162" spans="1:8" ht="15.75" customHeight="1">
      <c r="A162" s="26" t="s">
        <v>564</v>
      </c>
      <c r="B162" s="70" t="s">
        <v>561</v>
      </c>
      <c r="C162" s="35">
        <f>VLOOKUP(B162,VT!B:E,3,0)</f>
        <v>52800</v>
      </c>
      <c r="D162" s="34"/>
      <c r="E162" s="35"/>
      <c r="F162" s="36">
        <f t="shared" si="2"/>
        <v>49104</v>
      </c>
      <c r="G162" s="42"/>
      <c r="H162" s="24" t="s">
        <v>361</v>
      </c>
    </row>
    <row r="163" spans="1:8" ht="15.75" customHeight="1">
      <c r="A163" s="26" t="s">
        <v>563</v>
      </c>
      <c r="B163" s="70" t="s">
        <v>562</v>
      </c>
      <c r="C163" s="35">
        <f>VLOOKUP(B163,VT!B:E,3,0)</f>
        <v>46750</v>
      </c>
      <c r="D163" s="34"/>
      <c r="E163" s="35"/>
      <c r="F163" s="36">
        <f t="shared" si="2"/>
        <v>43477.5</v>
      </c>
      <c r="G163" s="42"/>
      <c r="H163" s="24" t="s">
        <v>361</v>
      </c>
    </row>
    <row r="164" spans="1:8" ht="15.75" customHeight="1">
      <c r="A164" s="26" t="s">
        <v>97</v>
      </c>
      <c r="B164" s="34" t="s">
        <v>98</v>
      </c>
      <c r="C164" s="35">
        <f>VLOOKUP(B164,VT!B:E,3,0)</f>
        <v>33300</v>
      </c>
      <c r="D164" s="34"/>
      <c r="E164" s="35"/>
      <c r="F164" s="36">
        <f t="shared" si="2"/>
        <v>30969</v>
      </c>
      <c r="G164" s="42"/>
      <c r="H164" s="37" t="s">
        <v>361</v>
      </c>
    </row>
    <row r="165" spans="1:8" ht="15.75" customHeight="1">
      <c r="A165" s="26" t="s">
        <v>318</v>
      </c>
      <c r="B165" s="96" t="s">
        <v>317</v>
      </c>
      <c r="C165" s="35">
        <f>VLOOKUP(B165,VT!B:E,3,0)</f>
        <v>53020</v>
      </c>
      <c r="D165" s="34"/>
      <c r="E165" s="35"/>
      <c r="F165" s="36">
        <f t="shared" si="2"/>
        <v>49308.600000000006</v>
      </c>
      <c r="G165" s="42"/>
      <c r="H165" s="37" t="s">
        <v>361</v>
      </c>
    </row>
    <row r="166" spans="1:8" ht="15.75" customHeight="1">
      <c r="A166" s="8" t="s">
        <v>7589</v>
      </c>
      <c r="B166" s="304" t="s">
        <v>5316</v>
      </c>
      <c r="C166" s="56">
        <v>81760</v>
      </c>
      <c r="D166" s="97"/>
      <c r="E166" s="98"/>
      <c r="F166" s="36">
        <f t="shared" si="2"/>
        <v>76036.800000000003</v>
      </c>
      <c r="G166" s="12"/>
      <c r="H166" s="37" t="s">
        <v>361</v>
      </c>
    </row>
    <row r="167" spans="1:8" ht="15.75" customHeight="1">
      <c r="A167" s="8" t="s">
        <v>7588</v>
      </c>
      <c r="B167" s="303" t="s">
        <v>5314</v>
      </c>
      <c r="C167" s="56">
        <v>96900</v>
      </c>
      <c r="D167" s="97"/>
      <c r="E167" s="98"/>
      <c r="F167" s="36">
        <f t="shared" si="2"/>
        <v>90117</v>
      </c>
      <c r="G167" s="12"/>
      <c r="H167" s="37" t="s">
        <v>361</v>
      </c>
    </row>
    <row r="168" spans="1:8" ht="15.75" customHeight="1">
      <c r="A168" s="26" t="s">
        <v>3073</v>
      </c>
      <c r="B168" s="96" t="s">
        <v>2930</v>
      </c>
      <c r="C168" s="56">
        <v>63590</v>
      </c>
      <c r="D168" s="97"/>
      <c r="E168" s="98"/>
      <c r="F168" s="36">
        <f t="shared" si="2"/>
        <v>59138.700000000004</v>
      </c>
      <c r="G168" s="12"/>
      <c r="H168" s="37" t="s">
        <v>361</v>
      </c>
    </row>
    <row r="169" spans="1:8" ht="15.75" customHeight="1">
      <c r="A169" s="26" t="s">
        <v>7587</v>
      </c>
      <c r="B169" s="303" t="s">
        <v>7452</v>
      </c>
      <c r="C169" s="56">
        <v>98420</v>
      </c>
      <c r="D169" s="97"/>
      <c r="E169" s="98"/>
      <c r="F169" s="36">
        <f t="shared" si="2"/>
        <v>91530.6</v>
      </c>
      <c r="G169" s="12"/>
      <c r="H169" s="37" t="s">
        <v>361</v>
      </c>
    </row>
    <row r="170" spans="1:8" ht="15.75" customHeight="1">
      <c r="A170" s="26" t="s">
        <v>3072</v>
      </c>
      <c r="B170" s="34" t="s">
        <v>2928</v>
      </c>
      <c r="C170" s="56">
        <v>189260</v>
      </c>
      <c r="D170" s="97"/>
      <c r="E170" s="98"/>
      <c r="F170" s="36">
        <f t="shared" si="2"/>
        <v>176011.80000000002</v>
      </c>
      <c r="G170" s="12"/>
      <c r="H170" s="37" t="s">
        <v>361</v>
      </c>
    </row>
    <row r="171" spans="1:8" ht="15.75" customHeight="1">
      <c r="A171" s="26" t="s">
        <v>3071</v>
      </c>
      <c r="B171" s="96" t="s">
        <v>2926</v>
      </c>
      <c r="C171" s="56">
        <v>242250</v>
      </c>
      <c r="D171" s="97"/>
      <c r="E171" s="98"/>
      <c r="F171" s="36">
        <f t="shared" si="2"/>
        <v>225292.5</v>
      </c>
      <c r="G171" s="12"/>
      <c r="H171" s="37" t="s">
        <v>361</v>
      </c>
    </row>
    <row r="172" spans="1:8" ht="15.75" customHeight="1">
      <c r="A172" s="26" t="s">
        <v>5188</v>
      </c>
      <c r="B172" s="280" t="s">
        <v>3726</v>
      </c>
      <c r="C172" s="56">
        <v>96900</v>
      </c>
      <c r="D172" s="97"/>
      <c r="E172" s="98"/>
      <c r="F172" s="36">
        <f t="shared" si="2"/>
        <v>90117</v>
      </c>
      <c r="G172" s="12"/>
      <c r="H172" s="37" t="s">
        <v>361</v>
      </c>
    </row>
    <row r="173" spans="1:8" ht="15.75" customHeight="1">
      <c r="A173" s="8" t="s">
        <v>7278</v>
      </c>
      <c r="B173" s="286" t="s">
        <v>5318</v>
      </c>
      <c r="C173" s="56">
        <v>136270</v>
      </c>
      <c r="D173" s="97"/>
      <c r="E173" s="98"/>
      <c r="F173" s="36">
        <f t="shared" si="2"/>
        <v>126731.1</v>
      </c>
      <c r="G173" s="7"/>
      <c r="H173" s="37" t="s">
        <v>361</v>
      </c>
    </row>
    <row r="174" spans="1:8" ht="15.75" customHeight="1">
      <c r="A174" s="8" t="s">
        <v>7279</v>
      </c>
      <c r="B174" s="286" t="s">
        <v>5320</v>
      </c>
      <c r="C174" s="56">
        <v>143840</v>
      </c>
      <c r="D174" s="97"/>
      <c r="E174" s="98"/>
      <c r="F174" s="36">
        <f t="shared" si="2"/>
        <v>133771.20000000001</v>
      </c>
      <c r="G174" s="7"/>
      <c r="H174" s="37" t="s">
        <v>361</v>
      </c>
    </row>
    <row r="175" spans="1:8" ht="15.75" customHeight="1">
      <c r="A175" s="8" t="s">
        <v>437</v>
      </c>
      <c r="B175" s="34" t="s">
        <v>435</v>
      </c>
      <c r="C175" s="56">
        <v>136270</v>
      </c>
      <c r="D175" s="53"/>
      <c r="E175" s="54"/>
      <c r="F175" s="36">
        <f t="shared" si="2"/>
        <v>126731.1</v>
      </c>
      <c r="G175" s="12"/>
      <c r="H175" s="57" t="s">
        <v>361</v>
      </c>
    </row>
    <row r="176" spans="1:8" ht="15.75" customHeight="1">
      <c r="A176" s="8" t="s">
        <v>7277</v>
      </c>
      <c r="B176" s="115" t="s">
        <v>3106</v>
      </c>
      <c r="C176" s="56">
        <v>151410</v>
      </c>
      <c r="D176" s="53"/>
      <c r="E176" s="54"/>
      <c r="F176" s="36">
        <f t="shared" si="2"/>
        <v>140811.30000000002</v>
      </c>
      <c r="G176" s="12"/>
      <c r="H176" s="57" t="s">
        <v>361</v>
      </c>
    </row>
    <row r="177" spans="1:8" ht="15.75" customHeight="1">
      <c r="A177" s="8" t="s">
        <v>438</v>
      </c>
      <c r="B177" s="34" t="s">
        <v>436</v>
      </c>
      <c r="C177" s="56">
        <v>158980</v>
      </c>
      <c r="D177" s="53"/>
      <c r="E177" s="54"/>
      <c r="F177" s="36">
        <f t="shared" si="2"/>
        <v>147851.4</v>
      </c>
      <c r="G177" s="12"/>
      <c r="H177" s="57" t="s">
        <v>361</v>
      </c>
    </row>
    <row r="178" spans="1:8" ht="15.75" customHeight="1">
      <c r="A178" s="27" t="s">
        <v>336</v>
      </c>
      <c r="B178" s="28"/>
      <c r="C178" s="28"/>
      <c r="D178" s="28"/>
      <c r="E178" s="28"/>
      <c r="F178" s="36">
        <f t="shared" si="2"/>
        <v>0</v>
      </c>
      <c r="G178" s="12"/>
      <c r="H178" s="25"/>
    </row>
    <row r="179" spans="1:8" ht="15.75" customHeight="1">
      <c r="A179" s="8" t="s">
        <v>99</v>
      </c>
      <c r="B179" s="34" t="s">
        <v>100</v>
      </c>
      <c r="C179" s="35">
        <f>VLOOKUP(B179,VT!B:E,3,0)</f>
        <v>58740</v>
      </c>
      <c r="D179" s="34"/>
      <c r="E179" s="35"/>
      <c r="F179" s="36">
        <f t="shared" si="2"/>
        <v>54628.200000000004</v>
      </c>
      <c r="G179" s="42"/>
      <c r="H179" s="37" t="s">
        <v>361</v>
      </c>
    </row>
    <row r="180" spans="1:8" ht="15.75" customHeight="1">
      <c r="A180" s="8" t="s">
        <v>2838</v>
      </c>
      <c r="B180" s="88" t="s">
        <v>1736</v>
      </c>
      <c r="C180" s="35">
        <f>VLOOKUP(B180,VT!B:E,3,0)</f>
        <v>124140</v>
      </c>
      <c r="D180" s="34"/>
      <c r="E180" s="35"/>
      <c r="F180" s="36">
        <f t="shared" si="2"/>
        <v>115450.20000000001</v>
      </c>
      <c r="G180" s="42"/>
      <c r="H180" s="24" t="s">
        <v>361</v>
      </c>
    </row>
    <row r="181" spans="1:8" ht="15.75" customHeight="1">
      <c r="A181" s="8" t="s">
        <v>2839</v>
      </c>
      <c r="B181" s="88" t="s">
        <v>1734</v>
      </c>
      <c r="C181" s="35">
        <f>VLOOKUP(B181,VT!B:E,3,0)</f>
        <v>130290</v>
      </c>
      <c r="D181" s="34"/>
      <c r="E181" s="35"/>
      <c r="F181" s="36">
        <f t="shared" si="2"/>
        <v>121169.70000000001</v>
      </c>
      <c r="G181" s="42"/>
      <c r="H181" s="24" t="s">
        <v>361</v>
      </c>
    </row>
    <row r="182" spans="1:8" ht="15.75" customHeight="1">
      <c r="A182" s="8" t="s">
        <v>101</v>
      </c>
      <c r="B182" s="34" t="s">
        <v>102</v>
      </c>
      <c r="C182" s="35">
        <f>VLOOKUP(B182,VT!B:E,3,0)</f>
        <v>67060</v>
      </c>
      <c r="D182" s="34"/>
      <c r="E182" s="35"/>
      <c r="F182" s="36">
        <f t="shared" si="2"/>
        <v>62365.8</v>
      </c>
      <c r="G182" s="42"/>
      <c r="H182" s="37" t="s">
        <v>361</v>
      </c>
    </row>
    <row r="183" spans="1:8" ht="15.75" customHeight="1">
      <c r="A183" s="8" t="s">
        <v>316</v>
      </c>
      <c r="B183" s="34" t="s">
        <v>315</v>
      </c>
      <c r="C183" s="35">
        <f>VLOOKUP(B183,VT!B:E,3,0)</f>
        <v>118000</v>
      </c>
      <c r="D183" s="34"/>
      <c r="E183" s="35"/>
      <c r="F183" s="36">
        <f t="shared" si="2"/>
        <v>109740</v>
      </c>
      <c r="G183" s="42"/>
      <c r="H183" s="37" t="s">
        <v>361</v>
      </c>
    </row>
    <row r="184" spans="1:8" ht="15.75" customHeight="1">
      <c r="A184" s="8" t="s">
        <v>268</v>
      </c>
      <c r="B184" s="34" t="s">
        <v>267</v>
      </c>
      <c r="C184" s="35">
        <v>128690</v>
      </c>
      <c r="D184" s="34"/>
      <c r="E184" s="35"/>
      <c r="F184" s="36">
        <f t="shared" si="2"/>
        <v>119681.70000000001</v>
      </c>
      <c r="G184" s="12"/>
      <c r="H184" s="37" t="s">
        <v>361</v>
      </c>
    </row>
    <row r="185" spans="1:8" ht="15.75" customHeight="1">
      <c r="A185" s="8" t="s">
        <v>266</v>
      </c>
      <c r="B185" s="34" t="s">
        <v>265</v>
      </c>
      <c r="C185" s="35">
        <v>146870</v>
      </c>
      <c r="D185" s="34"/>
      <c r="E185" s="35"/>
      <c r="F185" s="36">
        <f t="shared" si="2"/>
        <v>136589.1</v>
      </c>
      <c r="G185" s="12"/>
      <c r="H185" s="37" t="s">
        <v>361</v>
      </c>
    </row>
    <row r="186" spans="1:8" ht="15.75" customHeight="1">
      <c r="A186" s="8" t="s">
        <v>3696</v>
      </c>
      <c r="B186" s="143" t="s">
        <v>3108</v>
      </c>
      <c r="C186" s="35">
        <v>131730</v>
      </c>
      <c r="D186" s="34"/>
      <c r="E186" s="35"/>
      <c r="F186" s="36">
        <f t="shared" si="2"/>
        <v>122508.90000000001</v>
      </c>
      <c r="G186" s="12"/>
      <c r="H186" s="37" t="s">
        <v>361</v>
      </c>
    </row>
    <row r="187" spans="1:8" ht="15.75" customHeight="1">
      <c r="A187" s="8" t="s">
        <v>264</v>
      </c>
      <c r="B187" s="34" t="s">
        <v>263</v>
      </c>
      <c r="C187" s="35">
        <v>125670</v>
      </c>
      <c r="D187" s="34"/>
      <c r="E187" s="35"/>
      <c r="F187" s="36">
        <f t="shared" si="2"/>
        <v>116873.1</v>
      </c>
      <c r="G187" s="12"/>
      <c r="H187" s="37" t="s">
        <v>361</v>
      </c>
    </row>
    <row r="188" spans="1:8" ht="15.75" customHeight="1">
      <c r="A188" s="8" t="s">
        <v>5185</v>
      </c>
      <c r="B188" s="34" t="s">
        <v>3826</v>
      </c>
      <c r="C188" s="35">
        <v>139290</v>
      </c>
      <c r="D188" s="34"/>
      <c r="E188" s="35"/>
      <c r="F188" s="36">
        <f t="shared" si="2"/>
        <v>129539.70000000001</v>
      </c>
      <c r="G188" s="12"/>
      <c r="H188" s="37" t="s">
        <v>361</v>
      </c>
    </row>
    <row r="189" spans="1:8" ht="15.75" customHeight="1">
      <c r="A189" s="8" t="s">
        <v>5185</v>
      </c>
      <c r="B189" s="34" t="s">
        <v>3524</v>
      </c>
      <c r="C189" s="35">
        <v>158980</v>
      </c>
      <c r="D189" s="34"/>
      <c r="E189" s="35"/>
      <c r="F189" s="36">
        <f t="shared" si="2"/>
        <v>147851.4</v>
      </c>
      <c r="G189" s="12"/>
      <c r="H189" s="37" t="s">
        <v>361</v>
      </c>
    </row>
    <row r="190" spans="1:8" ht="15.75" customHeight="1">
      <c r="A190" s="8" t="s">
        <v>5186</v>
      </c>
      <c r="B190" s="143" t="s">
        <v>3824</v>
      </c>
      <c r="C190" s="35">
        <v>102950</v>
      </c>
      <c r="D190" s="34"/>
      <c r="E190" s="35"/>
      <c r="F190" s="36">
        <f t="shared" si="2"/>
        <v>95743.5</v>
      </c>
      <c r="G190" s="12"/>
      <c r="H190" s="37" t="s">
        <v>361</v>
      </c>
    </row>
    <row r="191" spans="1:8" ht="15.75" customHeight="1">
      <c r="A191" s="8" t="s">
        <v>5187</v>
      </c>
      <c r="B191" s="34" t="s">
        <v>3822</v>
      </c>
      <c r="C191" s="35">
        <v>121130</v>
      </c>
      <c r="D191" s="34"/>
      <c r="E191" s="35"/>
      <c r="F191" s="36">
        <f t="shared" si="2"/>
        <v>112650.90000000001</v>
      </c>
      <c r="G191" s="12"/>
      <c r="H191" s="37" t="s">
        <v>361</v>
      </c>
    </row>
    <row r="192" spans="1:8" ht="15.75" customHeight="1">
      <c r="A192" s="8" t="s">
        <v>262</v>
      </c>
      <c r="B192" s="119" t="s">
        <v>261</v>
      </c>
      <c r="C192" s="39">
        <v>224080</v>
      </c>
      <c r="D192" s="40"/>
      <c r="E192" s="39"/>
      <c r="F192" s="36">
        <f t="shared" si="2"/>
        <v>208394.40000000002</v>
      </c>
      <c r="G192" s="41"/>
      <c r="H192" s="37" t="s">
        <v>361</v>
      </c>
    </row>
    <row r="193" spans="1:8" ht="15.75" customHeight="1">
      <c r="A193" s="8" t="s">
        <v>260</v>
      </c>
      <c r="B193" s="34" t="s">
        <v>259</v>
      </c>
      <c r="C193" s="35">
        <v>224080</v>
      </c>
      <c r="D193" s="34"/>
      <c r="E193" s="35"/>
      <c r="F193" s="36">
        <f t="shared" si="2"/>
        <v>208394.40000000002</v>
      </c>
      <c r="G193" s="12"/>
      <c r="H193" s="37" t="s">
        <v>361</v>
      </c>
    </row>
    <row r="194" spans="1:8" ht="15.75" customHeight="1">
      <c r="A194" s="8" t="s">
        <v>258</v>
      </c>
      <c r="B194" s="119" t="s">
        <v>257</v>
      </c>
      <c r="C194" s="39">
        <v>242250</v>
      </c>
      <c r="D194" s="40"/>
      <c r="E194" s="39"/>
      <c r="F194" s="36">
        <f t="shared" si="2"/>
        <v>225292.5</v>
      </c>
      <c r="G194" s="41"/>
      <c r="H194" s="37" t="s">
        <v>361</v>
      </c>
    </row>
    <row r="195" spans="1:8" ht="15.75" customHeight="1">
      <c r="A195" s="8" t="s">
        <v>256</v>
      </c>
      <c r="B195" s="34" t="s">
        <v>255</v>
      </c>
      <c r="C195" s="35">
        <v>242250</v>
      </c>
      <c r="D195" s="34"/>
      <c r="E195" s="35"/>
      <c r="F195" s="36">
        <f t="shared" si="2"/>
        <v>225292.5</v>
      </c>
      <c r="G195" s="12"/>
      <c r="H195" s="37" t="s">
        <v>361</v>
      </c>
    </row>
    <row r="196" spans="1:8" ht="15.75" customHeight="1">
      <c r="A196" s="8" t="s">
        <v>254</v>
      </c>
      <c r="B196" s="119" t="s">
        <v>253</v>
      </c>
      <c r="C196" s="39">
        <v>224080</v>
      </c>
      <c r="D196" s="40"/>
      <c r="E196" s="39"/>
      <c r="F196" s="36">
        <f t="shared" si="2"/>
        <v>208394.40000000002</v>
      </c>
      <c r="G196" s="41"/>
      <c r="H196" s="37" t="s">
        <v>361</v>
      </c>
    </row>
    <row r="197" spans="1:8" ht="15.75" customHeight="1">
      <c r="A197" s="8" t="s">
        <v>252</v>
      </c>
      <c r="B197" s="34" t="s">
        <v>251</v>
      </c>
      <c r="C197" s="35">
        <v>224080</v>
      </c>
      <c r="D197" s="34"/>
      <c r="E197" s="35"/>
      <c r="F197" s="36">
        <f t="shared" ref="F197:F257" si="3">C197*0.93</f>
        <v>208394.40000000002</v>
      </c>
      <c r="G197" s="12"/>
      <c r="H197" s="37" t="s">
        <v>361</v>
      </c>
    </row>
    <row r="198" spans="1:8" ht="15.75" customHeight="1">
      <c r="A198" s="27" t="s">
        <v>571</v>
      </c>
      <c r="B198" s="28"/>
      <c r="C198" s="28"/>
      <c r="D198" s="28"/>
      <c r="E198" s="28"/>
      <c r="F198" s="36">
        <f t="shared" si="3"/>
        <v>0</v>
      </c>
      <c r="G198" s="12"/>
      <c r="H198" s="25"/>
    </row>
    <row r="199" spans="1:8" ht="15.75" customHeight="1">
      <c r="A199" s="8" t="s">
        <v>250</v>
      </c>
      <c r="B199" s="34" t="s">
        <v>249</v>
      </c>
      <c r="C199" s="35">
        <v>37940</v>
      </c>
      <c r="D199" s="34"/>
      <c r="E199" s="35"/>
      <c r="F199" s="36">
        <f t="shared" si="3"/>
        <v>35284.200000000004</v>
      </c>
      <c r="G199" s="12"/>
      <c r="H199" s="37" t="s">
        <v>361</v>
      </c>
    </row>
    <row r="200" spans="1:8" ht="15.75" customHeight="1">
      <c r="A200" s="8" t="s">
        <v>248</v>
      </c>
      <c r="B200" s="34" t="s">
        <v>247</v>
      </c>
      <c r="C200" s="35">
        <v>12640</v>
      </c>
      <c r="D200" s="34"/>
      <c r="E200" s="35"/>
      <c r="F200" s="36">
        <f t="shared" si="3"/>
        <v>11755.2</v>
      </c>
      <c r="G200" s="68"/>
      <c r="H200" s="37" t="s">
        <v>361</v>
      </c>
    </row>
    <row r="201" spans="1:8" ht="15.75" customHeight="1">
      <c r="A201" s="8" t="s">
        <v>573</v>
      </c>
      <c r="B201" s="34" t="s">
        <v>572</v>
      </c>
      <c r="C201" s="35">
        <v>2200</v>
      </c>
      <c r="D201" s="34"/>
      <c r="E201" s="35"/>
      <c r="F201" s="36">
        <f t="shared" si="3"/>
        <v>2046</v>
      </c>
      <c r="G201" s="68"/>
      <c r="H201" s="37"/>
    </row>
    <row r="202" spans="1:8" ht="15.75" customHeight="1">
      <c r="A202" s="8" t="s">
        <v>574</v>
      </c>
      <c r="B202" s="34" t="s">
        <v>576</v>
      </c>
      <c r="C202" s="35">
        <v>6600</v>
      </c>
      <c r="D202" s="34"/>
      <c r="E202" s="35"/>
      <c r="F202" s="36">
        <f t="shared" si="3"/>
        <v>6138</v>
      </c>
      <c r="G202" s="68"/>
      <c r="H202" s="37"/>
    </row>
    <row r="203" spans="1:8" ht="15.75" customHeight="1">
      <c r="A203" s="8" t="s">
        <v>575</v>
      </c>
      <c r="B203" s="34" t="s">
        <v>577</v>
      </c>
      <c r="C203" s="35">
        <v>6600</v>
      </c>
      <c r="D203" s="34"/>
      <c r="E203" s="35"/>
      <c r="F203" s="36">
        <f t="shared" si="3"/>
        <v>6138</v>
      </c>
      <c r="G203" s="68"/>
      <c r="H203" s="37"/>
    </row>
    <row r="204" spans="1:8" ht="15.75" customHeight="1">
      <c r="A204" s="18" t="s">
        <v>103</v>
      </c>
      <c r="B204" s="16"/>
      <c r="C204" s="16"/>
      <c r="D204" s="16"/>
      <c r="E204" s="16"/>
      <c r="F204" s="36">
        <f t="shared" si="3"/>
        <v>0</v>
      </c>
      <c r="G204" s="45"/>
      <c r="H204" s="58"/>
    </row>
    <row r="205" spans="1:8" ht="15.75" customHeight="1">
      <c r="A205" s="128" t="s">
        <v>3610</v>
      </c>
      <c r="B205" s="126" t="s">
        <v>3608</v>
      </c>
      <c r="C205" s="124">
        <v>1345300</v>
      </c>
      <c r="D205" s="125"/>
      <c r="E205" s="124"/>
      <c r="F205" s="36">
        <f t="shared" si="3"/>
        <v>1251129</v>
      </c>
      <c r="G205" s="12"/>
      <c r="H205" s="37" t="s">
        <v>361</v>
      </c>
    </row>
    <row r="206" spans="1:8" ht="15.75" customHeight="1">
      <c r="A206" s="128" t="s">
        <v>3611</v>
      </c>
      <c r="B206" s="126" t="s">
        <v>3607</v>
      </c>
      <c r="C206" s="124">
        <v>1151700</v>
      </c>
      <c r="D206" s="125"/>
      <c r="E206" s="124"/>
      <c r="F206" s="36">
        <f t="shared" si="3"/>
        <v>1071081</v>
      </c>
      <c r="G206" s="12"/>
      <c r="H206" s="37" t="s">
        <v>361</v>
      </c>
    </row>
    <row r="207" spans="1:8" ht="15.75" customHeight="1">
      <c r="A207" s="128" t="s">
        <v>3612</v>
      </c>
      <c r="B207" s="126" t="s">
        <v>3606</v>
      </c>
      <c r="C207" s="124">
        <v>945450</v>
      </c>
      <c r="D207" s="125"/>
      <c r="E207" s="124"/>
      <c r="F207" s="36">
        <f t="shared" si="3"/>
        <v>879268.5</v>
      </c>
      <c r="G207" s="12"/>
      <c r="H207" s="37" t="s">
        <v>361</v>
      </c>
    </row>
    <row r="208" spans="1:8" ht="15.75" customHeight="1">
      <c r="A208" s="128" t="s">
        <v>3613</v>
      </c>
      <c r="B208" s="126" t="s">
        <v>3605</v>
      </c>
      <c r="C208" s="124">
        <v>727100</v>
      </c>
      <c r="D208" s="125"/>
      <c r="E208" s="124"/>
      <c r="F208" s="36">
        <f t="shared" si="3"/>
        <v>676203</v>
      </c>
      <c r="G208" s="12"/>
      <c r="H208" s="37" t="s">
        <v>361</v>
      </c>
    </row>
    <row r="209" spans="1:8" ht="15.75" customHeight="1">
      <c r="A209" s="128" t="s">
        <v>3614</v>
      </c>
      <c r="B209" s="126" t="s">
        <v>3604</v>
      </c>
      <c r="C209" s="124">
        <v>504900</v>
      </c>
      <c r="D209" s="125"/>
      <c r="E209" s="124"/>
      <c r="F209" s="36">
        <f t="shared" si="3"/>
        <v>469557</v>
      </c>
      <c r="G209" s="12"/>
      <c r="H209" s="37" t="s">
        <v>361</v>
      </c>
    </row>
    <row r="210" spans="1:8" ht="15.75" customHeight="1">
      <c r="A210" s="127" t="s">
        <v>557</v>
      </c>
      <c r="B210" s="122" t="s">
        <v>550</v>
      </c>
      <c r="C210" s="35">
        <v>347050</v>
      </c>
      <c r="D210" s="34"/>
      <c r="E210" s="35"/>
      <c r="F210" s="36">
        <f t="shared" si="3"/>
        <v>322756.5</v>
      </c>
      <c r="G210" s="12"/>
      <c r="H210" s="37" t="s">
        <v>361</v>
      </c>
    </row>
    <row r="211" spans="1:8" ht="15.75" customHeight="1">
      <c r="A211" s="8" t="s">
        <v>556</v>
      </c>
      <c r="B211" s="122" t="s">
        <v>549</v>
      </c>
      <c r="C211" s="35">
        <v>287650</v>
      </c>
      <c r="D211" s="34"/>
      <c r="E211" s="35"/>
      <c r="F211" s="36">
        <f t="shared" si="3"/>
        <v>267514.5</v>
      </c>
      <c r="G211" s="12"/>
      <c r="H211" s="37" t="s">
        <v>361</v>
      </c>
    </row>
    <row r="212" spans="1:8" ht="15.75" customHeight="1">
      <c r="A212" s="8" t="s">
        <v>554</v>
      </c>
      <c r="B212" s="122" t="s">
        <v>547</v>
      </c>
      <c r="C212" s="35">
        <v>233750</v>
      </c>
      <c r="D212" s="34"/>
      <c r="E212" s="35"/>
      <c r="F212" s="36">
        <f t="shared" si="3"/>
        <v>217387.5</v>
      </c>
      <c r="G212" s="12"/>
      <c r="H212" s="37" t="s">
        <v>361</v>
      </c>
    </row>
    <row r="213" spans="1:8" ht="15.75" customHeight="1">
      <c r="A213" s="8" t="s">
        <v>559</v>
      </c>
      <c r="B213" s="122" t="s">
        <v>552</v>
      </c>
      <c r="C213" s="35">
        <v>110000</v>
      </c>
      <c r="D213" s="34"/>
      <c r="E213" s="35"/>
      <c r="F213" s="36">
        <f t="shared" si="3"/>
        <v>102300</v>
      </c>
      <c r="G213" s="12"/>
      <c r="H213" s="37" t="s">
        <v>361</v>
      </c>
    </row>
    <row r="214" spans="1:8" ht="15.75" customHeight="1">
      <c r="A214" s="8" t="s">
        <v>545</v>
      </c>
      <c r="B214" s="122" t="s">
        <v>546</v>
      </c>
      <c r="C214" s="35">
        <v>66000</v>
      </c>
      <c r="D214" s="34"/>
      <c r="E214" s="35"/>
      <c r="F214" s="36">
        <f t="shared" si="3"/>
        <v>61380</v>
      </c>
      <c r="G214" s="12"/>
      <c r="H214" s="37" t="s">
        <v>361</v>
      </c>
    </row>
    <row r="215" spans="1:8" ht="15.75" customHeight="1">
      <c r="A215" s="129" t="s">
        <v>3609</v>
      </c>
      <c r="B215" s="123" t="s">
        <v>3603</v>
      </c>
      <c r="C215" s="124">
        <v>633600</v>
      </c>
      <c r="D215" s="125"/>
      <c r="E215" s="124"/>
      <c r="F215" s="36">
        <f t="shared" si="3"/>
        <v>589248</v>
      </c>
      <c r="G215" s="12"/>
      <c r="H215" s="37" t="s">
        <v>361</v>
      </c>
    </row>
    <row r="216" spans="1:8" ht="15.75" customHeight="1">
      <c r="A216" s="8" t="s">
        <v>555</v>
      </c>
      <c r="B216" s="122" t="s">
        <v>548</v>
      </c>
      <c r="C216" s="35">
        <v>373450</v>
      </c>
      <c r="D216" s="34"/>
      <c r="E216" s="35"/>
      <c r="F216" s="36">
        <f t="shared" si="3"/>
        <v>347308.5</v>
      </c>
      <c r="G216" s="12"/>
      <c r="H216" s="37" t="s">
        <v>361</v>
      </c>
    </row>
    <row r="217" spans="1:8" ht="15.75" customHeight="1">
      <c r="A217" s="8" t="s">
        <v>560</v>
      </c>
      <c r="B217" s="122" t="s">
        <v>553</v>
      </c>
      <c r="C217" s="35">
        <v>176000</v>
      </c>
      <c r="D217" s="34"/>
      <c r="E217" s="35"/>
      <c r="F217" s="36">
        <f t="shared" si="3"/>
        <v>163680</v>
      </c>
      <c r="G217" s="12"/>
      <c r="H217" s="37" t="s">
        <v>361</v>
      </c>
    </row>
    <row r="218" spans="1:8" ht="15.75" customHeight="1">
      <c r="A218" s="8" t="s">
        <v>558</v>
      </c>
      <c r="B218" s="122" t="s">
        <v>551</v>
      </c>
      <c r="C218" s="35">
        <v>106150</v>
      </c>
      <c r="D218" s="34"/>
      <c r="E218" s="35"/>
      <c r="F218" s="36">
        <f t="shared" si="3"/>
        <v>98719.5</v>
      </c>
      <c r="G218" s="12"/>
      <c r="H218" s="37" t="s">
        <v>361</v>
      </c>
    </row>
    <row r="219" spans="1:8" ht="15.75" customHeight="1">
      <c r="A219" s="8" t="s">
        <v>104</v>
      </c>
      <c r="B219" s="34" t="s">
        <v>105</v>
      </c>
      <c r="C219" s="35">
        <f>VLOOKUP(B219,Yeastar!A:D,3,0)</f>
        <v>22000</v>
      </c>
      <c r="D219" s="34"/>
      <c r="E219" s="35"/>
      <c r="F219" s="36">
        <f t="shared" si="3"/>
        <v>20460</v>
      </c>
      <c r="G219" s="45"/>
      <c r="H219" s="37" t="s">
        <v>361</v>
      </c>
    </row>
    <row r="220" spans="1:8" ht="15.75" customHeight="1">
      <c r="A220" s="8" t="s">
        <v>106</v>
      </c>
      <c r="B220" s="34" t="s">
        <v>107</v>
      </c>
      <c r="C220" s="35">
        <f>VLOOKUP(B220,Yeastar!A:D,3,0)</f>
        <v>32090</v>
      </c>
      <c r="D220" s="34"/>
      <c r="E220" s="35"/>
      <c r="F220" s="36">
        <f t="shared" si="3"/>
        <v>29843.7</v>
      </c>
      <c r="G220" s="45"/>
      <c r="H220" s="37" t="s">
        <v>361</v>
      </c>
    </row>
    <row r="221" spans="1:8" ht="15.75" customHeight="1">
      <c r="A221" s="8" t="s">
        <v>108</v>
      </c>
      <c r="B221" s="34" t="s">
        <v>109</v>
      </c>
      <c r="C221" s="35">
        <f>VLOOKUP(B221,Yeastar!A:D,3,0)</f>
        <v>73860</v>
      </c>
      <c r="D221" s="34"/>
      <c r="E221" s="35"/>
      <c r="F221" s="36">
        <f t="shared" si="3"/>
        <v>68689.8</v>
      </c>
      <c r="G221" s="72"/>
      <c r="H221" s="37" t="s">
        <v>361</v>
      </c>
    </row>
    <row r="222" spans="1:8" ht="15.75" customHeight="1">
      <c r="A222" s="8" t="s">
        <v>110</v>
      </c>
      <c r="B222" s="34" t="s">
        <v>111</v>
      </c>
      <c r="C222" s="35">
        <f>VLOOKUP(B222,Yeastar!A:D,3,0)</f>
        <v>122900</v>
      </c>
      <c r="D222" s="34"/>
      <c r="E222" s="35"/>
      <c r="F222" s="36">
        <f t="shared" si="3"/>
        <v>114297</v>
      </c>
      <c r="G222" s="72"/>
      <c r="H222" s="37" t="s">
        <v>361</v>
      </c>
    </row>
    <row r="223" spans="1:8" ht="15.75" customHeight="1">
      <c r="A223" s="8" t="s">
        <v>112</v>
      </c>
      <c r="B223" s="34" t="s">
        <v>113</v>
      </c>
      <c r="C223" s="35">
        <f>VLOOKUP(B223,Yeastar!A:D,3,0)</f>
        <v>304440</v>
      </c>
      <c r="D223" s="34"/>
      <c r="E223" s="35"/>
      <c r="F223" s="36">
        <f t="shared" si="3"/>
        <v>283129.2</v>
      </c>
      <c r="G223" s="72"/>
      <c r="H223" s="37" t="s">
        <v>361</v>
      </c>
    </row>
    <row r="224" spans="1:8" ht="15.75" customHeight="1">
      <c r="A224" s="8" t="s">
        <v>114</v>
      </c>
      <c r="B224" s="34" t="s">
        <v>115</v>
      </c>
      <c r="C224" s="35">
        <f>VLOOKUP(B224,Yeastar!A:D,3,0)</f>
        <v>378740</v>
      </c>
      <c r="D224" s="34"/>
      <c r="E224" s="35"/>
      <c r="F224" s="36">
        <f t="shared" si="3"/>
        <v>352228.2</v>
      </c>
      <c r="G224" s="72"/>
      <c r="H224" s="37" t="s">
        <v>361</v>
      </c>
    </row>
    <row r="225" spans="1:8" ht="15.75" customHeight="1">
      <c r="A225" s="8" t="s">
        <v>116</v>
      </c>
      <c r="B225" s="34" t="s">
        <v>117</v>
      </c>
      <c r="C225" s="35">
        <f>VLOOKUP(B225,Yeastar!A:D,3,0)</f>
        <v>453730</v>
      </c>
      <c r="D225" s="34"/>
      <c r="E225" s="35"/>
      <c r="F225" s="36">
        <f t="shared" si="3"/>
        <v>421968.9</v>
      </c>
      <c r="G225" s="72"/>
      <c r="H225" s="37" t="s">
        <v>361</v>
      </c>
    </row>
    <row r="226" spans="1:8" ht="15.75" customHeight="1">
      <c r="A226" s="8" t="s">
        <v>118</v>
      </c>
      <c r="B226" s="34" t="s">
        <v>119</v>
      </c>
      <c r="C226" s="35">
        <f>VLOOKUP(B226,Yeastar!A:D,3,0)</f>
        <v>134570</v>
      </c>
      <c r="D226" s="34"/>
      <c r="E226" s="35"/>
      <c r="F226" s="36">
        <f t="shared" si="3"/>
        <v>125150.1</v>
      </c>
      <c r="G226" s="72"/>
      <c r="H226" s="37" t="s">
        <v>361</v>
      </c>
    </row>
    <row r="227" spans="1:8" ht="15.75" customHeight="1">
      <c r="A227" s="8" t="s">
        <v>120</v>
      </c>
      <c r="B227" s="34" t="s">
        <v>121</v>
      </c>
      <c r="C227" s="35">
        <f>VLOOKUP(B227,Yeastar!A:D,3,0)</f>
        <v>230560</v>
      </c>
      <c r="D227" s="34"/>
      <c r="E227" s="35"/>
      <c r="F227" s="36">
        <f t="shared" si="3"/>
        <v>214420.80000000002</v>
      </c>
      <c r="G227" s="72"/>
      <c r="H227" s="37" t="s">
        <v>361</v>
      </c>
    </row>
    <row r="228" spans="1:8" ht="15.75" customHeight="1">
      <c r="A228" s="8" t="s">
        <v>122</v>
      </c>
      <c r="B228" s="34" t="s">
        <v>123</v>
      </c>
      <c r="C228" s="35">
        <f>VLOOKUP(B228,Yeastar!A:D,3,0)</f>
        <v>489500</v>
      </c>
      <c r="D228" s="34"/>
      <c r="E228" s="35"/>
      <c r="F228" s="36">
        <f t="shared" si="3"/>
        <v>455235</v>
      </c>
      <c r="G228" s="72"/>
      <c r="H228" s="37" t="s">
        <v>361</v>
      </c>
    </row>
    <row r="229" spans="1:8" ht="15.75" customHeight="1">
      <c r="A229" s="18" t="s">
        <v>124</v>
      </c>
      <c r="B229" s="19"/>
      <c r="C229" s="19"/>
      <c r="D229" s="19"/>
      <c r="E229" s="19"/>
      <c r="F229" s="36">
        <f t="shared" si="3"/>
        <v>0</v>
      </c>
      <c r="G229" s="45"/>
      <c r="H229" s="58"/>
    </row>
    <row r="230" spans="1:8" ht="15.75" customHeight="1">
      <c r="A230" s="64" t="s">
        <v>214</v>
      </c>
      <c r="B230" s="65"/>
      <c r="C230" s="65"/>
      <c r="D230" s="65"/>
      <c r="E230" s="65"/>
      <c r="F230" s="36">
        <f t="shared" si="3"/>
        <v>0</v>
      </c>
      <c r="G230" s="45"/>
      <c r="H230" s="58"/>
    </row>
    <row r="231" spans="1:8" ht="15.75" customHeight="1">
      <c r="A231" s="11" t="s">
        <v>3168</v>
      </c>
      <c r="B231" s="116" t="s">
        <v>3167</v>
      </c>
      <c r="C231" s="35">
        <f>VLOOKUP(B231,Yeastar!A:D,3,0)</f>
        <v>314050</v>
      </c>
      <c r="D231" s="34"/>
      <c r="E231" s="35"/>
      <c r="F231" s="36">
        <f t="shared" si="3"/>
        <v>292066.5</v>
      </c>
      <c r="G231" s="50"/>
      <c r="H231" s="24" t="s">
        <v>361</v>
      </c>
    </row>
    <row r="232" spans="1:8" ht="15.75" customHeight="1">
      <c r="A232" s="11" t="s">
        <v>330</v>
      </c>
      <c r="B232" s="43" t="s">
        <v>327</v>
      </c>
      <c r="C232" s="35">
        <f>VLOOKUP(B232,Yeastar!A:D,3,0)</f>
        <v>615450</v>
      </c>
      <c r="D232" s="34"/>
      <c r="E232" s="35"/>
      <c r="F232" s="36">
        <f t="shared" si="3"/>
        <v>572368.5</v>
      </c>
      <c r="G232" s="50"/>
      <c r="H232" s="37" t="s">
        <v>361</v>
      </c>
    </row>
    <row r="233" spans="1:8" ht="15.75" customHeight="1">
      <c r="A233" s="11" t="s">
        <v>331</v>
      </c>
      <c r="B233" s="43" t="s">
        <v>328</v>
      </c>
      <c r="C233" s="35">
        <f>VLOOKUP(B233,Yeastar!A:D,3,0)</f>
        <v>813450</v>
      </c>
      <c r="D233" s="34"/>
      <c r="E233" s="35"/>
      <c r="F233" s="36">
        <f t="shared" si="3"/>
        <v>756508.5</v>
      </c>
      <c r="G233" s="50"/>
      <c r="H233" s="37" t="s">
        <v>361</v>
      </c>
    </row>
    <row r="234" spans="1:8" ht="15.75" customHeight="1">
      <c r="A234" s="11" t="s">
        <v>332</v>
      </c>
      <c r="B234" s="43" t="s">
        <v>329</v>
      </c>
      <c r="C234" s="35">
        <f>VLOOKUP(B234,Yeastar!A:D,3,0)</f>
        <v>1658800</v>
      </c>
      <c r="D234" s="34"/>
      <c r="E234" s="35"/>
      <c r="F234" s="36">
        <f t="shared" si="3"/>
        <v>1542684</v>
      </c>
      <c r="G234" s="50"/>
      <c r="H234" s="37" t="s">
        <v>361</v>
      </c>
    </row>
    <row r="235" spans="1:8" ht="15.75" customHeight="1">
      <c r="A235" s="8" t="s">
        <v>125</v>
      </c>
      <c r="B235" s="34" t="s">
        <v>126</v>
      </c>
      <c r="C235" s="35">
        <f>VLOOKUP(B235,Yeastar!A:D,3,0)</f>
        <v>276100</v>
      </c>
      <c r="D235" s="34"/>
      <c r="E235" s="35"/>
      <c r="F235" s="36">
        <f t="shared" si="3"/>
        <v>256773</v>
      </c>
      <c r="G235" s="50"/>
      <c r="H235" s="37" t="s">
        <v>361</v>
      </c>
    </row>
    <row r="236" spans="1:8" ht="15.75" customHeight="1">
      <c r="A236" s="8" t="s">
        <v>127</v>
      </c>
      <c r="B236" s="34" t="s">
        <v>128</v>
      </c>
      <c r="C236" s="35">
        <f>VLOOKUP(B236,Yeastar!A:D,3,0)</f>
        <v>520850</v>
      </c>
      <c r="D236" s="34"/>
      <c r="E236" s="35"/>
      <c r="F236" s="36">
        <f t="shared" si="3"/>
        <v>484390.5</v>
      </c>
      <c r="G236" s="50"/>
      <c r="H236" s="37" t="s">
        <v>361</v>
      </c>
    </row>
    <row r="237" spans="1:8" ht="15.75" customHeight="1">
      <c r="A237" s="11" t="s">
        <v>3640</v>
      </c>
      <c r="B237" s="43" t="s">
        <v>3601</v>
      </c>
      <c r="C237" s="35">
        <f>VLOOKUP(B237,Yeastar!A:D,3,0)</f>
        <v>691820</v>
      </c>
      <c r="D237" s="34"/>
      <c r="E237" s="35"/>
      <c r="F237" s="36">
        <f t="shared" si="3"/>
        <v>643392.6</v>
      </c>
      <c r="G237" s="50"/>
      <c r="H237" s="37"/>
    </row>
    <row r="238" spans="1:8" ht="15.75" customHeight="1">
      <c r="A238" s="8" t="s">
        <v>129</v>
      </c>
      <c r="B238" s="34" t="s">
        <v>130</v>
      </c>
      <c r="C238" s="35">
        <f>VLOOKUP(B238,Yeastar!A:D,3,0)</f>
        <v>95150</v>
      </c>
      <c r="D238" s="34"/>
      <c r="E238" s="35"/>
      <c r="F238" s="36">
        <f t="shared" si="3"/>
        <v>88489.5</v>
      </c>
      <c r="G238" s="12"/>
      <c r="H238" s="37" t="s">
        <v>361</v>
      </c>
    </row>
    <row r="239" spans="1:8" ht="15.75" customHeight="1">
      <c r="A239" s="8" t="s">
        <v>131</v>
      </c>
      <c r="B239" s="34" t="s">
        <v>132</v>
      </c>
      <c r="C239" s="35">
        <f>VLOOKUP(B239,Yeastar!A:D,3,0)</f>
        <v>110200</v>
      </c>
      <c r="D239" s="34"/>
      <c r="E239" s="35"/>
      <c r="F239" s="36">
        <f t="shared" si="3"/>
        <v>102486</v>
      </c>
      <c r="G239" s="12"/>
      <c r="H239" s="37" t="s">
        <v>361</v>
      </c>
    </row>
    <row r="240" spans="1:8" ht="15.75" customHeight="1">
      <c r="A240" s="8" t="s">
        <v>133</v>
      </c>
      <c r="B240" s="34" t="s">
        <v>134</v>
      </c>
      <c r="C240" s="35">
        <f>VLOOKUP(B240,Yeastar!A:D,3,0)</f>
        <v>64900</v>
      </c>
      <c r="D240" s="34"/>
      <c r="E240" s="35"/>
      <c r="F240" s="36">
        <f t="shared" si="3"/>
        <v>60357</v>
      </c>
      <c r="G240" s="12"/>
      <c r="H240" s="37" t="s">
        <v>361</v>
      </c>
    </row>
    <row r="241" spans="1:8" ht="15.75" customHeight="1">
      <c r="A241" s="8" t="s">
        <v>135</v>
      </c>
      <c r="B241" s="34" t="s">
        <v>136</v>
      </c>
      <c r="C241" s="35">
        <f>VLOOKUP(B241,Yeastar!A:D,3,0)</f>
        <v>57750</v>
      </c>
      <c r="D241" s="34"/>
      <c r="E241" s="35"/>
      <c r="F241" s="36">
        <f t="shared" si="3"/>
        <v>53707.5</v>
      </c>
      <c r="G241" s="12"/>
      <c r="H241" s="37" t="s">
        <v>361</v>
      </c>
    </row>
    <row r="242" spans="1:8" ht="15.75" customHeight="1">
      <c r="A242" s="8" t="s">
        <v>137</v>
      </c>
      <c r="B242" s="34" t="s">
        <v>138</v>
      </c>
      <c r="C242" s="35">
        <f>VLOOKUP(B242,Yeastar!A:D,3,0)</f>
        <v>67100</v>
      </c>
      <c r="D242" s="34"/>
      <c r="E242" s="35"/>
      <c r="F242" s="36">
        <f t="shared" si="3"/>
        <v>62403</v>
      </c>
      <c r="G242" s="12"/>
      <c r="H242" s="37" t="s">
        <v>361</v>
      </c>
    </row>
    <row r="243" spans="1:8" ht="15.75" customHeight="1">
      <c r="A243" s="8" t="s">
        <v>393</v>
      </c>
      <c r="B243" s="34" t="s">
        <v>392</v>
      </c>
      <c r="C243" s="35">
        <f>VLOOKUP(B243,Yeastar!A:D,3,0)</f>
        <v>219450</v>
      </c>
      <c r="D243" s="34"/>
      <c r="E243" s="35"/>
      <c r="F243" s="36">
        <f t="shared" si="3"/>
        <v>204088.5</v>
      </c>
      <c r="G243" s="12"/>
      <c r="H243" s="37" t="s">
        <v>361</v>
      </c>
    </row>
    <row r="244" spans="1:8" ht="15.75" customHeight="1">
      <c r="A244" s="8" t="s">
        <v>139</v>
      </c>
      <c r="B244" s="34" t="s">
        <v>140</v>
      </c>
      <c r="C244" s="35">
        <f>VLOOKUP(B244,Yeastar!A:D,3,0)</f>
        <v>154050</v>
      </c>
      <c r="D244" s="34"/>
      <c r="E244" s="35"/>
      <c r="F244" s="36">
        <f t="shared" si="3"/>
        <v>143266.5</v>
      </c>
      <c r="G244" s="12"/>
      <c r="H244" s="37" t="s">
        <v>361</v>
      </c>
    </row>
    <row r="245" spans="1:8" ht="15.75" customHeight="1">
      <c r="A245" s="8" t="s">
        <v>141</v>
      </c>
      <c r="B245" s="34" t="s">
        <v>442</v>
      </c>
      <c r="C245" s="35">
        <f>VLOOKUP(B245,Yeastar!A:D,3,0)</f>
        <v>163350</v>
      </c>
      <c r="D245" s="34"/>
      <c r="E245" s="35"/>
      <c r="F245" s="36">
        <f t="shared" si="3"/>
        <v>151915.5</v>
      </c>
      <c r="G245" s="12"/>
      <c r="H245" s="37" t="s">
        <v>361</v>
      </c>
    </row>
    <row r="246" spans="1:8" ht="15.75" customHeight="1">
      <c r="A246" s="8" t="s">
        <v>142</v>
      </c>
      <c r="B246" s="34" t="s">
        <v>143</v>
      </c>
      <c r="C246" s="35">
        <f>VLOOKUP(B246,Yeastar!A:D,3,0)</f>
        <v>56100</v>
      </c>
      <c r="D246" s="34"/>
      <c r="E246" s="35"/>
      <c r="F246" s="36">
        <f t="shared" si="3"/>
        <v>52173</v>
      </c>
      <c r="G246" s="12"/>
      <c r="H246" s="37" t="s">
        <v>361</v>
      </c>
    </row>
    <row r="247" spans="1:8" ht="15.75" customHeight="1">
      <c r="A247" s="8" t="s">
        <v>144</v>
      </c>
      <c r="B247" s="34" t="s">
        <v>145</v>
      </c>
      <c r="C247" s="35">
        <f>VLOOKUP(B247,Yeastar!A:D,3,0)</f>
        <v>486200</v>
      </c>
      <c r="D247" s="34"/>
      <c r="E247" s="35"/>
      <c r="F247" s="36">
        <f t="shared" si="3"/>
        <v>452166</v>
      </c>
      <c r="G247" s="12"/>
      <c r="H247" s="37" t="s">
        <v>361</v>
      </c>
    </row>
    <row r="248" spans="1:8" ht="15.75" customHeight="1">
      <c r="A248" s="15" t="s">
        <v>5017</v>
      </c>
      <c r="B248" s="16"/>
      <c r="C248" s="16"/>
      <c r="D248" s="16"/>
      <c r="E248" s="16"/>
      <c r="F248" s="36"/>
      <c r="G248" s="45"/>
      <c r="H248" s="58"/>
    </row>
    <row r="249" spans="1:8" ht="15.75" customHeight="1">
      <c r="A249" s="8" t="s">
        <v>147</v>
      </c>
      <c r="B249" s="34" t="s">
        <v>148</v>
      </c>
      <c r="C249" s="35">
        <f>VLOOKUP(B249,Yeastar!A:D,3,0)</f>
        <v>87050</v>
      </c>
      <c r="D249" s="34"/>
      <c r="E249" s="35"/>
      <c r="F249" s="36">
        <f t="shared" si="3"/>
        <v>80956.5</v>
      </c>
      <c r="G249" s="45"/>
      <c r="H249" s="37" t="s">
        <v>361</v>
      </c>
    </row>
    <row r="250" spans="1:8" ht="15.75" customHeight="1">
      <c r="A250" s="8" t="s">
        <v>149</v>
      </c>
      <c r="B250" s="34" t="s">
        <v>150</v>
      </c>
      <c r="C250" s="35">
        <f>VLOOKUP(B250,Yeastar!A:D,3,0)</f>
        <v>174710</v>
      </c>
      <c r="D250" s="34"/>
      <c r="E250" s="35"/>
      <c r="F250" s="36">
        <f t="shared" si="3"/>
        <v>162480.30000000002</v>
      </c>
      <c r="G250" s="45"/>
      <c r="H250" s="37" t="s">
        <v>361</v>
      </c>
    </row>
    <row r="251" spans="1:8" ht="15.75" customHeight="1">
      <c r="A251" s="8" t="s">
        <v>151</v>
      </c>
      <c r="B251" s="34" t="s">
        <v>152</v>
      </c>
      <c r="C251" s="35">
        <f>VLOOKUP(B251,Yeastar!A:D,3,0)</f>
        <v>330290</v>
      </c>
      <c r="D251" s="34"/>
      <c r="E251" s="35"/>
      <c r="F251" s="36">
        <f t="shared" si="3"/>
        <v>307169.7</v>
      </c>
      <c r="G251" s="45"/>
      <c r="H251" s="37" t="s">
        <v>361</v>
      </c>
    </row>
    <row r="252" spans="1:8" ht="15.75" customHeight="1">
      <c r="A252" s="8" t="s">
        <v>153</v>
      </c>
      <c r="B252" s="34" t="s">
        <v>154</v>
      </c>
      <c r="C252" s="35">
        <f>VLOOKUP(B252,Yeastar!A:D,3,0)</f>
        <v>598250</v>
      </c>
      <c r="D252" s="34"/>
      <c r="E252" s="35"/>
      <c r="F252" s="36">
        <f t="shared" si="3"/>
        <v>556372.5</v>
      </c>
      <c r="G252" s="45"/>
      <c r="H252" s="37" t="s">
        <v>361</v>
      </c>
    </row>
    <row r="253" spans="1:8" ht="15.75" customHeight="1">
      <c r="A253" s="8" t="s">
        <v>394</v>
      </c>
      <c r="B253" s="34" t="s">
        <v>443</v>
      </c>
      <c r="C253" s="35">
        <f>VLOOKUP(B253,Yeastar!A:D,3,0)</f>
        <v>1234780</v>
      </c>
      <c r="D253" s="34"/>
      <c r="E253" s="35"/>
      <c r="F253" s="36">
        <f t="shared" si="3"/>
        <v>1148345.4000000001</v>
      </c>
      <c r="G253" s="45"/>
      <c r="H253" s="37" t="s">
        <v>361</v>
      </c>
    </row>
    <row r="254" spans="1:8" ht="15.75" customHeight="1">
      <c r="A254" s="8" t="s">
        <v>156</v>
      </c>
      <c r="B254" s="34" t="s">
        <v>157</v>
      </c>
      <c r="C254" s="35">
        <f>VLOOKUP(B254,Yeastar!A:D,3,0)</f>
        <v>474070</v>
      </c>
      <c r="D254" s="34"/>
      <c r="E254" s="35"/>
      <c r="F254" s="36">
        <f t="shared" si="3"/>
        <v>440885.10000000003</v>
      </c>
      <c r="G254" s="45"/>
      <c r="H254" s="37" t="s">
        <v>361</v>
      </c>
    </row>
    <row r="255" spans="1:8" ht="15.75" customHeight="1">
      <c r="A255" s="8" t="s">
        <v>158</v>
      </c>
      <c r="B255" s="34" t="s">
        <v>159</v>
      </c>
      <c r="C255" s="35">
        <f>VLOOKUP(B255,Yeastar!A:D,3,0)</f>
        <v>786230</v>
      </c>
      <c r="D255" s="34"/>
      <c r="E255" s="35"/>
      <c r="F255" s="36">
        <f t="shared" si="3"/>
        <v>731193.9</v>
      </c>
      <c r="G255" s="45"/>
      <c r="H255" s="37" t="s">
        <v>361</v>
      </c>
    </row>
    <row r="256" spans="1:8" ht="15.75" customHeight="1">
      <c r="A256" s="11" t="s">
        <v>3591</v>
      </c>
      <c r="B256" s="121" t="s">
        <v>2433</v>
      </c>
      <c r="C256" s="35">
        <v>397100</v>
      </c>
      <c r="D256" s="34"/>
      <c r="E256" s="35"/>
      <c r="F256" s="36">
        <f t="shared" si="3"/>
        <v>369303</v>
      </c>
      <c r="G256" s="12"/>
      <c r="H256" s="37" t="s">
        <v>361</v>
      </c>
    </row>
    <row r="257" spans="1:9" ht="15.75" customHeight="1">
      <c r="A257" s="11" t="s">
        <v>3592</v>
      </c>
      <c r="B257" s="121" t="s">
        <v>2431</v>
      </c>
      <c r="C257" s="35">
        <v>630300</v>
      </c>
      <c r="D257" s="34"/>
      <c r="E257" s="35"/>
      <c r="F257" s="36">
        <f t="shared" si="3"/>
        <v>586179</v>
      </c>
      <c r="G257" s="12"/>
      <c r="H257" s="37" t="s">
        <v>361</v>
      </c>
    </row>
    <row r="258" spans="1:9" ht="15.75" customHeight="1">
      <c r="A258" s="30"/>
      <c r="B258" s="31"/>
      <c r="C258" s="31"/>
      <c r="D258" s="20"/>
      <c r="E258" s="20"/>
      <c r="F258" s="59"/>
      <c r="G258" s="60"/>
      <c r="H258" s="29"/>
      <c r="I258" s="30"/>
    </row>
    <row r="259" spans="1:9" ht="15.75" customHeight="1">
      <c r="A259" s="30"/>
      <c r="B259" s="31"/>
      <c r="C259" s="31"/>
      <c r="D259" s="20"/>
      <c r="E259" s="20"/>
      <c r="F259" s="59"/>
      <c r="G259" s="60"/>
      <c r="H259" s="29"/>
      <c r="I259" s="30"/>
    </row>
    <row r="260" spans="1:9" ht="15.75" customHeight="1">
      <c r="A260" s="30"/>
      <c r="B260" s="31"/>
      <c r="C260" s="31"/>
      <c r="D260" s="20"/>
      <c r="E260" s="20"/>
      <c r="F260" s="59"/>
      <c r="G260" s="60"/>
      <c r="H260" s="29"/>
      <c r="I260" s="30"/>
    </row>
    <row r="261" spans="1:9" ht="15.75" customHeight="1">
      <c r="A261" s="30"/>
      <c r="B261" s="31"/>
      <c r="C261" s="31"/>
      <c r="D261" s="20"/>
      <c r="E261" s="20"/>
      <c r="F261" s="59"/>
      <c r="G261" s="60"/>
      <c r="H261" s="29"/>
      <c r="I261" s="30"/>
    </row>
    <row r="262" spans="1:9" ht="15.75" customHeight="1">
      <c r="A262" s="30"/>
      <c r="B262" s="31"/>
      <c r="C262" s="31"/>
      <c r="D262" s="20"/>
      <c r="E262" s="20"/>
      <c r="F262" s="59"/>
      <c r="G262" s="60"/>
      <c r="H262" s="29"/>
      <c r="I262" s="30"/>
    </row>
    <row r="263" spans="1:9" ht="15.75" customHeight="1">
      <c r="A263" s="30"/>
      <c r="B263" s="31"/>
      <c r="C263" s="31"/>
      <c r="D263" s="20"/>
      <c r="E263" s="20"/>
      <c r="F263" s="59"/>
      <c r="G263" s="60"/>
      <c r="H263" s="29"/>
      <c r="I263" s="30"/>
    </row>
    <row r="264" spans="1:9" ht="15.75" customHeight="1">
      <c r="A264" s="30"/>
      <c r="B264" s="31"/>
      <c r="C264" s="31"/>
      <c r="D264" s="20"/>
      <c r="E264" s="20"/>
      <c r="F264" s="59"/>
      <c r="G264" s="60"/>
      <c r="H264" s="29"/>
      <c r="I264" s="30"/>
    </row>
    <row r="265" spans="1:9" ht="15.75" customHeight="1">
      <c r="A265" s="30"/>
      <c r="B265" s="31"/>
      <c r="C265" s="31"/>
      <c r="D265" s="20"/>
      <c r="E265" s="20"/>
      <c r="F265" s="59"/>
      <c r="G265" s="60"/>
      <c r="H265" s="29"/>
      <c r="I265" s="30"/>
    </row>
    <row r="266" spans="1:9" ht="15.75" customHeight="1">
      <c r="A266" s="30"/>
      <c r="B266" s="31"/>
      <c r="C266" s="31"/>
      <c r="D266" s="20"/>
      <c r="E266" s="20"/>
      <c r="F266" s="59"/>
      <c r="G266" s="60"/>
      <c r="H266" s="29"/>
      <c r="I266" s="30"/>
    </row>
    <row r="267" spans="1:9" ht="15.75" customHeight="1">
      <c r="A267" s="30"/>
      <c r="B267" s="31"/>
      <c r="C267" s="31"/>
      <c r="D267" s="20"/>
      <c r="E267" s="20"/>
      <c r="F267" s="59"/>
      <c r="G267" s="60"/>
      <c r="H267" s="29"/>
      <c r="I267" s="30"/>
    </row>
    <row r="268" spans="1:9" ht="15.75" customHeight="1">
      <c r="A268" s="30"/>
      <c r="B268" s="31"/>
      <c r="C268" s="31"/>
      <c r="D268" s="20"/>
      <c r="E268" s="20"/>
      <c r="F268" s="59"/>
      <c r="G268" s="60"/>
      <c r="H268" s="29"/>
      <c r="I268" s="30"/>
    </row>
    <row r="269" spans="1:9" ht="15.75" customHeight="1">
      <c r="A269" s="30"/>
      <c r="B269" s="31"/>
      <c r="C269" s="31"/>
      <c r="D269" s="20"/>
      <c r="E269" s="20"/>
      <c r="F269" s="59"/>
      <c r="G269" s="60"/>
      <c r="H269" s="29"/>
      <c r="I269" s="30"/>
    </row>
    <row r="270" spans="1:9" ht="15.75" customHeight="1">
      <c r="A270" s="30"/>
      <c r="B270" s="31"/>
      <c r="C270" s="31"/>
      <c r="D270" s="20"/>
      <c r="E270" s="20"/>
      <c r="F270" s="59"/>
      <c r="G270" s="60"/>
      <c r="H270" s="29"/>
      <c r="I270" s="30"/>
    </row>
    <row r="271" spans="1:9" ht="15.75" customHeight="1">
      <c r="A271" s="30"/>
      <c r="B271" s="31"/>
      <c r="C271" s="31"/>
      <c r="D271" s="20"/>
      <c r="E271" s="20"/>
      <c r="F271" s="59"/>
      <c r="G271" s="60"/>
      <c r="H271" s="29"/>
      <c r="I271" s="30"/>
    </row>
    <row r="272" spans="1:9" ht="15.75" customHeight="1">
      <c r="A272" s="30"/>
      <c r="B272" s="31"/>
      <c r="C272" s="31"/>
      <c r="D272" s="20"/>
      <c r="E272" s="20"/>
      <c r="F272" s="59"/>
      <c r="G272" s="60"/>
      <c r="H272" s="29"/>
      <c r="I272" s="30"/>
    </row>
    <row r="273" spans="1:9" ht="15.75" customHeight="1">
      <c r="A273" s="30"/>
      <c r="B273" s="31"/>
      <c r="C273" s="31"/>
      <c r="D273" s="20"/>
      <c r="E273" s="20"/>
      <c r="F273" s="59"/>
      <c r="G273" s="60"/>
      <c r="H273" s="29"/>
      <c r="I273" s="30"/>
    </row>
    <row r="274" spans="1:9" ht="15.75" customHeight="1">
      <c r="A274" s="30"/>
      <c r="B274" s="31"/>
      <c r="C274" s="31"/>
      <c r="D274" s="20"/>
      <c r="E274" s="20"/>
      <c r="F274" s="59"/>
      <c r="G274" s="60"/>
      <c r="H274" s="29"/>
      <c r="I274" s="30"/>
    </row>
    <row r="275" spans="1:9" ht="15.75" customHeight="1">
      <c r="A275" s="30"/>
      <c r="B275" s="31"/>
      <c r="C275" s="31"/>
      <c r="D275" s="20"/>
      <c r="E275" s="20"/>
      <c r="F275" s="59"/>
      <c r="G275" s="60"/>
      <c r="H275" s="29"/>
      <c r="I275" s="30"/>
    </row>
    <row r="276" spans="1:9" ht="15.75" customHeight="1">
      <c r="A276" s="30"/>
      <c r="B276" s="31"/>
      <c r="C276" s="31"/>
      <c r="D276" s="20"/>
      <c r="E276" s="20"/>
      <c r="F276" s="59"/>
      <c r="G276" s="60"/>
      <c r="H276" s="29"/>
      <c r="I276" s="30"/>
    </row>
    <row r="277" spans="1:9" ht="15.75" customHeight="1">
      <c r="A277" s="30"/>
      <c r="B277" s="31"/>
      <c r="C277" s="31"/>
      <c r="D277" s="20"/>
      <c r="E277" s="20"/>
      <c r="F277" s="59"/>
      <c r="G277" s="60"/>
      <c r="H277" s="29"/>
      <c r="I277" s="30"/>
    </row>
    <row r="278" spans="1:9" ht="15.75" customHeight="1">
      <c r="A278" s="30"/>
      <c r="B278" s="31"/>
      <c r="C278" s="31"/>
      <c r="D278" s="20"/>
      <c r="E278" s="20"/>
      <c r="F278" s="59"/>
      <c r="G278" s="60"/>
      <c r="H278" s="29"/>
      <c r="I278" s="30"/>
    </row>
    <row r="279" spans="1:9" ht="15.75" customHeight="1">
      <c r="A279" s="30"/>
      <c r="B279" s="31"/>
      <c r="C279" s="31"/>
      <c r="D279" s="20"/>
      <c r="E279" s="20"/>
      <c r="F279" s="59"/>
      <c r="G279" s="60"/>
      <c r="H279" s="29"/>
      <c r="I279" s="30"/>
    </row>
    <row r="280" spans="1:9" ht="15.75" customHeight="1">
      <c r="A280" s="30"/>
      <c r="B280" s="31"/>
      <c r="C280" s="31"/>
      <c r="D280" s="20"/>
      <c r="E280" s="20"/>
      <c r="F280" s="59"/>
      <c r="G280" s="60"/>
      <c r="H280" s="29"/>
      <c r="I280" s="30"/>
    </row>
    <row r="281" spans="1:9" ht="15.75" customHeight="1">
      <c r="A281" s="30"/>
      <c r="B281" s="31"/>
      <c r="C281" s="31"/>
      <c r="D281" s="20"/>
      <c r="E281" s="20"/>
      <c r="F281" s="59"/>
      <c r="G281" s="60"/>
      <c r="H281" s="29"/>
      <c r="I281" s="30"/>
    </row>
    <row r="282" spans="1:9" ht="15.75" customHeight="1">
      <c r="A282" s="30"/>
      <c r="B282" s="31"/>
      <c r="C282" s="31"/>
      <c r="D282" s="20"/>
      <c r="E282" s="20"/>
      <c r="F282" s="59"/>
      <c r="G282" s="60"/>
      <c r="H282" s="29"/>
      <c r="I282" s="30"/>
    </row>
    <row r="283" spans="1:9" ht="15.75" customHeight="1">
      <c r="A283" s="30"/>
      <c r="B283" s="31"/>
      <c r="C283" s="31"/>
      <c r="D283" s="20"/>
      <c r="E283" s="20"/>
      <c r="F283" s="59"/>
      <c r="G283" s="60"/>
      <c r="H283" s="29"/>
      <c r="I283" s="30"/>
    </row>
    <row r="284" spans="1:9" ht="15.75" customHeight="1">
      <c r="A284" s="30"/>
      <c r="B284" s="31"/>
      <c r="C284" s="31"/>
      <c r="D284" s="20"/>
      <c r="E284" s="20"/>
      <c r="F284" s="59"/>
      <c r="G284" s="60"/>
      <c r="H284" s="29"/>
      <c r="I284" s="30"/>
    </row>
    <row r="285" spans="1:9" ht="15.75" customHeight="1">
      <c r="A285" s="30"/>
      <c r="B285" s="31"/>
      <c r="C285" s="31"/>
      <c r="D285" s="20"/>
      <c r="E285" s="20"/>
      <c r="F285" s="59"/>
      <c r="G285" s="60"/>
      <c r="H285" s="29"/>
      <c r="I285" s="30"/>
    </row>
    <row r="286" spans="1:9" ht="15.75" customHeight="1">
      <c r="A286" s="30"/>
      <c r="B286" s="31"/>
      <c r="C286" s="31"/>
      <c r="D286" s="20"/>
      <c r="E286" s="20"/>
      <c r="F286" s="59"/>
      <c r="G286" s="60"/>
      <c r="H286" s="29"/>
      <c r="I286" s="30"/>
    </row>
    <row r="287" spans="1:9" ht="15.75" customHeight="1">
      <c r="A287" s="30"/>
      <c r="B287" s="31"/>
      <c r="C287" s="31"/>
      <c r="D287" s="20"/>
      <c r="E287" s="20"/>
      <c r="F287" s="59"/>
      <c r="G287" s="60"/>
      <c r="H287" s="29"/>
      <c r="I287" s="30"/>
    </row>
    <row r="288" spans="1:9" ht="15.75" customHeight="1">
      <c r="A288" s="30"/>
      <c r="B288" s="31"/>
      <c r="C288" s="31"/>
      <c r="D288" s="20"/>
      <c r="E288" s="20"/>
      <c r="F288" s="59"/>
      <c r="G288" s="60"/>
      <c r="H288" s="29"/>
      <c r="I288" s="30"/>
    </row>
    <row r="289" spans="1:9" ht="15.75" customHeight="1">
      <c r="A289" s="30"/>
      <c r="B289" s="31"/>
      <c r="C289" s="31"/>
      <c r="D289" s="20"/>
      <c r="E289" s="20"/>
      <c r="F289" s="59"/>
      <c r="G289" s="60"/>
      <c r="H289" s="29"/>
      <c r="I289" s="30"/>
    </row>
    <row r="290" spans="1:9" ht="15.75" customHeight="1">
      <c r="A290" s="30"/>
      <c r="B290" s="31"/>
      <c r="C290" s="31"/>
      <c r="D290" s="20"/>
      <c r="E290" s="20"/>
      <c r="F290" s="59"/>
      <c r="G290" s="60"/>
      <c r="H290" s="29"/>
      <c r="I290" s="30"/>
    </row>
    <row r="291" spans="1:9" ht="15.75" customHeight="1">
      <c r="A291" s="30"/>
      <c r="B291" s="31"/>
      <c r="C291" s="31"/>
      <c r="D291" s="20"/>
      <c r="E291" s="20"/>
      <c r="F291" s="59"/>
      <c r="G291" s="60"/>
      <c r="H291" s="29"/>
      <c r="I291" s="30"/>
    </row>
    <row r="292" spans="1:9" ht="15.75" customHeight="1">
      <c r="A292" s="30"/>
      <c r="B292" s="31"/>
      <c r="C292" s="31"/>
      <c r="D292" s="20"/>
      <c r="E292" s="20"/>
      <c r="F292" s="59"/>
      <c r="G292" s="60"/>
      <c r="H292" s="29"/>
      <c r="I292" s="30"/>
    </row>
    <row r="293" spans="1:9" ht="15.75" customHeight="1">
      <c r="A293" s="30"/>
      <c r="B293" s="31"/>
      <c r="C293" s="31"/>
      <c r="D293" s="20"/>
      <c r="E293" s="20"/>
      <c r="F293" s="59"/>
      <c r="G293" s="60"/>
      <c r="H293" s="29"/>
      <c r="I293" s="30"/>
    </row>
    <row r="294" spans="1:9" ht="15.75" customHeight="1">
      <c r="A294" s="30"/>
      <c r="B294" s="31"/>
      <c r="C294" s="31"/>
      <c r="D294" s="20"/>
      <c r="E294" s="20"/>
      <c r="F294" s="59"/>
      <c r="G294" s="60"/>
      <c r="H294" s="29"/>
      <c r="I294" s="30"/>
    </row>
    <row r="295" spans="1:9" ht="15.75" customHeight="1">
      <c r="A295" s="30"/>
      <c r="B295" s="31"/>
      <c r="C295" s="31"/>
      <c r="D295" s="20"/>
      <c r="E295" s="20"/>
      <c r="F295" s="59"/>
      <c r="G295" s="60"/>
      <c r="H295" s="29"/>
      <c r="I295" s="30"/>
    </row>
    <row r="296" spans="1:9" ht="15.75" customHeight="1">
      <c r="A296" s="30"/>
      <c r="B296" s="31"/>
      <c r="C296" s="31"/>
      <c r="D296" s="20"/>
      <c r="E296" s="20"/>
      <c r="F296" s="59"/>
      <c r="G296" s="60"/>
      <c r="H296" s="29"/>
      <c r="I296" s="30"/>
    </row>
    <row r="297" spans="1:9" ht="15.75" customHeight="1">
      <c r="A297" s="30"/>
      <c r="B297" s="31"/>
      <c r="C297" s="31"/>
      <c r="D297" s="20"/>
      <c r="E297" s="20"/>
      <c r="F297" s="59"/>
      <c r="G297" s="60"/>
      <c r="H297" s="29"/>
      <c r="I297" s="30"/>
    </row>
    <row r="298" spans="1:9" ht="15.75" customHeight="1">
      <c r="A298" s="30"/>
      <c r="B298" s="31"/>
      <c r="C298" s="31"/>
      <c r="D298" s="20"/>
      <c r="E298" s="20"/>
      <c r="F298" s="59"/>
      <c r="G298" s="60"/>
      <c r="H298" s="29"/>
      <c r="I298" s="30"/>
    </row>
    <row r="299" spans="1:9" ht="15.75" customHeight="1">
      <c r="A299" s="30"/>
      <c r="B299" s="31"/>
      <c r="C299" s="31"/>
      <c r="D299" s="20"/>
      <c r="E299" s="20"/>
      <c r="F299" s="59"/>
      <c r="G299" s="60"/>
      <c r="H299" s="29"/>
      <c r="I299" s="30"/>
    </row>
    <row r="300" spans="1:9" ht="15.75" customHeight="1">
      <c r="A300" s="30"/>
      <c r="B300" s="31"/>
      <c r="C300" s="31"/>
      <c r="D300" s="20"/>
      <c r="E300" s="20"/>
      <c r="F300" s="59"/>
      <c r="G300" s="60"/>
      <c r="H300" s="29"/>
      <c r="I300" s="30"/>
    </row>
    <row r="301" spans="1:9" ht="15.75" customHeight="1">
      <c r="A301" s="30"/>
      <c r="B301" s="31"/>
      <c r="C301" s="31"/>
      <c r="D301" s="20"/>
      <c r="E301" s="20"/>
      <c r="F301" s="59"/>
      <c r="G301" s="60"/>
      <c r="H301" s="29"/>
      <c r="I301" s="30"/>
    </row>
    <row r="302" spans="1:9" ht="15.75" customHeight="1">
      <c r="A302" s="30"/>
      <c r="B302" s="31"/>
      <c r="C302" s="31"/>
      <c r="D302" s="20"/>
      <c r="E302" s="20"/>
      <c r="F302" s="59"/>
      <c r="G302" s="60"/>
      <c r="H302" s="29"/>
      <c r="I302" s="30"/>
    </row>
    <row r="303" spans="1:9" ht="15.75" customHeight="1">
      <c r="A303" s="30"/>
      <c r="B303" s="31"/>
      <c r="C303" s="31"/>
      <c r="D303" s="20"/>
      <c r="E303" s="20"/>
      <c r="F303" s="59"/>
      <c r="G303" s="60"/>
      <c r="H303" s="29"/>
      <c r="I303" s="30"/>
    </row>
    <row r="304" spans="1:9" ht="15.75" customHeight="1">
      <c r="A304" s="30"/>
      <c r="B304" s="31"/>
      <c r="C304" s="31"/>
      <c r="D304" s="20"/>
      <c r="E304" s="20"/>
      <c r="F304" s="59"/>
      <c r="G304" s="60"/>
      <c r="H304" s="29"/>
      <c r="I304" s="30"/>
    </row>
    <row r="305" spans="1:9" ht="15.75" customHeight="1">
      <c r="A305" s="30"/>
      <c r="B305" s="31"/>
      <c r="C305" s="31"/>
      <c r="D305" s="20"/>
      <c r="E305" s="20"/>
      <c r="F305" s="59"/>
      <c r="G305" s="60"/>
      <c r="H305" s="29"/>
      <c r="I305" s="30"/>
    </row>
    <row r="306" spans="1:9" ht="15.75" customHeight="1">
      <c r="A306" s="30"/>
      <c r="B306" s="31"/>
      <c r="C306" s="31"/>
      <c r="D306" s="20"/>
      <c r="E306" s="20"/>
      <c r="F306" s="59"/>
      <c r="G306" s="60"/>
      <c r="H306" s="29"/>
      <c r="I306" s="30"/>
    </row>
    <row r="307" spans="1:9" ht="15.75" customHeight="1">
      <c r="A307" s="30"/>
      <c r="B307" s="31"/>
      <c r="C307" s="31"/>
      <c r="D307" s="20"/>
      <c r="E307" s="20"/>
      <c r="F307" s="59"/>
      <c r="G307" s="60"/>
      <c r="H307" s="29"/>
      <c r="I307" s="30"/>
    </row>
    <row r="308" spans="1:9" ht="15.75" customHeight="1">
      <c r="A308" s="30"/>
      <c r="B308" s="31"/>
      <c r="C308" s="31"/>
      <c r="D308" s="20"/>
      <c r="E308" s="20"/>
      <c r="F308" s="59"/>
      <c r="G308" s="60"/>
      <c r="H308" s="29"/>
      <c r="I308" s="30"/>
    </row>
    <row r="309" spans="1:9" ht="15.75" customHeight="1">
      <c r="A309" s="30"/>
      <c r="B309" s="31"/>
      <c r="C309" s="31"/>
      <c r="D309" s="20"/>
      <c r="E309" s="20"/>
      <c r="F309" s="59"/>
      <c r="G309" s="60"/>
      <c r="H309" s="29"/>
      <c r="I309" s="30"/>
    </row>
    <row r="310" spans="1:9" ht="15.75" customHeight="1">
      <c r="A310" s="30"/>
      <c r="B310" s="31"/>
      <c r="C310" s="31"/>
      <c r="D310" s="20"/>
      <c r="E310" s="20"/>
      <c r="F310" s="59"/>
      <c r="G310" s="60"/>
      <c r="H310" s="29"/>
      <c r="I310" s="30"/>
    </row>
    <row r="311" spans="1:9" ht="15.75" customHeight="1">
      <c r="A311" s="30"/>
      <c r="B311" s="31"/>
      <c r="C311" s="31"/>
      <c r="D311" s="20"/>
      <c r="E311" s="20"/>
      <c r="F311" s="59"/>
      <c r="G311" s="60"/>
      <c r="H311" s="29"/>
      <c r="I311" s="30"/>
    </row>
    <row r="312" spans="1:9" ht="15.75" customHeight="1">
      <c r="A312" s="30"/>
      <c r="B312" s="31"/>
      <c r="C312" s="31"/>
      <c r="D312" s="20"/>
      <c r="E312" s="20"/>
      <c r="F312" s="59"/>
      <c r="G312" s="60"/>
      <c r="H312" s="29"/>
      <c r="I312" s="30"/>
    </row>
    <row r="313" spans="1:9" ht="15.75" customHeight="1">
      <c r="A313" s="30"/>
      <c r="B313" s="31"/>
      <c r="C313" s="31"/>
      <c r="D313" s="20"/>
      <c r="E313" s="20"/>
      <c r="F313" s="59"/>
      <c r="G313" s="60"/>
      <c r="H313" s="29"/>
      <c r="I313" s="30"/>
    </row>
    <row r="314" spans="1:9" ht="15.75" customHeight="1">
      <c r="A314" s="30"/>
      <c r="B314" s="31"/>
      <c r="C314" s="31"/>
      <c r="D314" s="20"/>
      <c r="E314" s="20"/>
      <c r="F314" s="59"/>
      <c r="G314" s="60"/>
      <c r="H314" s="29"/>
      <c r="I314" s="30"/>
    </row>
    <row r="315" spans="1:9" ht="15.75" customHeight="1">
      <c r="A315" s="30"/>
      <c r="B315" s="31"/>
      <c r="C315" s="31"/>
      <c r="D315" s="20"/>
      <c r="E315" s="20"/>
      <c r="F315" s="59"/>
      <c r="G315" s="60"/>
      <c r="H315" s="29"/>
      <c r="I315" s="30"/>
    </row>
    <row r="316" spans="1:9" ht="15.75" customHeight="1">
      <c r="A316" s="30"/>
      <c r="B316" s="31"/>
      <c r="C316" s="31"/>
      <c r="D316" s="20"/>
      <c r="E316" s="20"/>
      <c r="F316" s="59"/>
      <c r="G316" s="60"/>
      <c r="H316" s="29"/>
      <c r="I316" s="30"/>
    </row>
    <row r="317" spans="1:9" ht="15.75" customHeight="1">
      <c r="A317" s="30"/>
      <c r="B317" s="31"/>
      <c r="C317" s="31"/>
      <c r="D317" s="20"/>
      <c r="E317" s="20"/>
      <c r="F317" s="59"/>
      <c r="G317" s="60"/>
      <c r="H317" s="29"/>
      <c r="I317" s="30"/>
    </row>
    <row r="318" spans="1:9" ht="15.75" customHeight="1">
      <c r="A318" s="30"/>
      <c r="B318" s="31"/>
      <c r="C318" s="31"/>
      <c r="D318" s="20"/>
      <c r="E318" s="20"/>
      <c r="F318" s="59"/>
      <c r="G318" s="60"/>
      <c r="H318" s="29"/>
      <c r="I318" s="30"/>
    </row>
    <row r="319" spans="1:9" ht="15.75" customHeight="1">
      <c r="A319" s="30"/>
      <c r="B319" s="31"/>
      <c r="C319" s="31"/>
      <c r="D319" s="20"/>
      <c r="E319" s="20"/>
      <c r="F319" s="59"/>
      <c r="G319" s="60"/>
      <c r="H319" s="29"/>
      <c r="I319" s="30"/>
    </row>
    <row r="320" spans="1:9" ht="15.75" customHeight="1">
      <c r="A320" s="30"/>
      <c r="B320" s="31"/>
      <c r="C320" s="31"/>
      <c r="D320" s="20"/>
      <c r="E320" s="20"/>
      <c r="F320" s="59"/>
      <c r="G320" s="60"/>
      <c r="H320" s="29"/>
      <c r="I320" s="30"/>
    </row>
    <row r="321" spans="1:9" ht="15.75" customHeight="1">
      <c r="A321" s="30"/>
      <c r="B321" s="31"/>
      <c r="C321" s="31"/>
      <c r="D321" s="20"/>
      <c r="E321" s="20"/>
      <c r="F321" s="59"/>
      <c r="G321" s="60"/>
      <c r="H321" s="29"/>
      <c r="I321" s="30"/>
    </row>
    <row r="322" spans="1:9" ht="15.75" customHeight="1">
      <c r="A322" s="30"/>
      <c r="B322" s="31"/>
      <c r="C322" s="31"/>
      <c r="D322" s="20"/>
      <c r="E322" s="20"/>
      <c r="F322" s="59"/>
      <c r="G322" s="60"/>
      <c r="H322" s="29"/>
      <c r="I322" s="30"/>
    </row>
    <row r="323" spans="1:9" ht="15.75" customHeight="1">
      <c r="A323" s="30"/>
      <c r="B323" s="31"/>
      <c r="C323" s="31"/>
      <c r="D323" s="20"/>
      <c r="E323" s="20"/>
      <c r="F323" s="59"/>
      <c r="G323" s="60"/>
      <c r="H323" s="29"/>
      <c r="I323" s="30"/>
    </row>
    <row r="324" spans="1:9" ht="15.75" customHeight="1">
      <c r="A324" s="30"/>
      <c r="B324" s="31"/>
      <c r="C324" s="31"/>
      <c r="D324" s="20"/>
      <c r="E324" s="20"/>
      <c r="F324" s="59"/>
      <c r="G324" s="60"/>
      <c r="H324" s="29"/>
      <c r="I324" s="30"/>
    </row>
    <row r="325" spans="1:9" ht="15.75" customHeight="1">
      <c r="A325" s="30"/>
      <c r="B325" s="31"/>
      <c r="C325" s="31"/>
      <c r="D325" s="20"/>
      <c r="E325" s="20"/>
      <c r="F325" s="59"/>
      <c r="G325" s="60"/>
      <c r="H325" s="29"/>
      <c r="I325" s="30"/>
    </row>
    <row r="326" spans="1:9" ht="15.75" customHeight="1">
      <c r="A326" s="30"/>
      <c r="B326" s="31"/>
      <c r="C326" s="31"/>
      <c r="D326" s="20"/>
      <c r="E326" s="20"/>
      <c r="F326" s="59"/>
      <c r="G326" s="60"/>
      <c r="H326" s="29"/>
      <c r="I326" s="30"/>
    </row>
    <row r="327" spans="1:9" ht="15.75" customHeight="1">
      <c r="A327" s="30"/>
      <c r="B327" s="31"/>
      <c r="C327" s="31"/>
      <c r="D327" s="20"/>
      <c r="E327" s="20"/>
      <c r="F327" s="59"/>
      <c r="G327" s="60"/>
      <c r="H327" s="29"/>
      <c r="I327" s="30"/>
    </row>
    <row r="328" spans="1:9" ht="15.75" customHeight="1">
      <c r="A328" s="30"/>
      <c r="B328" s="31"/>
      <c r="C328" s="31"/>
      <c r="D328" s="20"/>
      <c r="E328" s="20"/>
      <c r="F328" s="59"/>
      <c r="G328" s="60"/>
      <c r="H328" s="29"/>
      <c r="I328" s="30"/>
    </row>
    <row r="329" spans="1:9" ht="15.75" customHeight="1">
      <c r="A329" s="30"/>
      <c r="B329" s="31"/>
      <c r="C329" s="31"/>
      <c r="D329" s="20"/>
      <c r="E329" s="20"/>
      <c r="F329" s="59"/>
      <c r="G329" s="60"/>
      <c r="H329" s="29"/>
      <c r="I329" s="30"/>
    </row>
    <row r="330" spans="1:9" ht="15.75" customHeight="1">
      <c r="A330" s="30"/>
      <c r="B330" s="31"/>
      <c r="C330" s="31"/>
      <c r="D330" s="20"/>
      <c r="E330" s="20"/>
      <c r="F330" s="59"/>
      <c r="G330" s="60"/>
      <c r="H330" s="29"/>
      <c r="I330" s="30"/>
    </row>
    <row r="331" spans="1:9" ht="15.75" customHeight="1">
      <c r="A331" s="30"/>
      <c r="B331" s="31"/>
      <c r="C331" s="31"/>
      <c r="D331" s="20"/>
      <c r="E331" s="20"/>
      <c r="F331" s="59"/>
      <c r="G331" s="60"/>
      <c r="H331" s="29"/>
      <c r="I331" s="30"/>
    </row>
    <row r="332" spans="1:9" ht="15.75" customHeight="1">
      <c r="A332" s="30"/>
      <c r="B332" s="31"/>
      <c r="C332" s="31"/>
      <c r="D332" s="20"/>
      <c r="E332" s="20"/>
      <c r="F332" s="59"/>
      <c r="G332" s="60"/>
      <c r="H332" s="29"/>
      <c r="I332" s="30"/>
    </row>
    <row r="333" spans="1:9" ht="15.75" customHeight="1">
      <c r="A333" s="30"/>
      <c r="B333" s="31"/>
      <c r="C333" s="31"/>
      <c r="D333" s="20"/>
      <c r="E333" s="20"/>
      <c r="F333" s="59"/>
      <c r="G333" s="60"/>
      <c r="H333" s="29"/>
      <c r="I333" s="30"/>
    </row>
    <row r="334" spans="1:9" ht="15.75" customHeight="1">
      <c r="A334" s="30"/>
      <c r="B334" s="31"/>
      <c r="C334" s="31"/>
      <c r="D334" s="20"/>
      <c r="E334" s="20"/>
      <c r="F334" s="59"/>
      <c r="G334" s="60"/>
      <c r="H334" s="29"/>
      <c r="I334" s="30"/>
    </row>
    <row r="335" spans="1:9" ht="15.75" customHeight="1">
      <c r="A335" s="30"/>
      <c r="B335" s="31"/>
      <c r="C335" s="31"/>
      <c r="D335" s="20"/>
      <c r="E335" s="20"/>
      <c r="F335" s="59"/>
      <c r="G335" s="60"/>
      <c r="H335" s="29"/>
      <c r="I335" s="30"/>
    </row>
    <row r="336" spans="1:9" ht="15.75" customHeight="1">
      <c r="A336" s="30"/>
      <c r="B336" s="31"/>
      <c r="C336" s="31"/>
      <c r="D336" s="20"/>
      <c r="E336" s="20"/>
      <c r="F336" s="59"/>
      <c r="G336" s="60"/>
      <c r="H336" s="29"/>
      <c r="I336" s="30"/>
    </row>
    <row r="337" spans="1:9" ht="15.75" customHeight="1">
      <c r="A337" s="30"/>
      <c r="B337" s="31"/>
      <c r="C337" s="31"/>
      <c r="D337" s="20"/>
      <c r="E337" s="20"/>
      <c r="F337" s="59"/>
      <c r="G337" s="60"/>
      <c r="H337" s="29"/>
      <c r="I337" s="30"/>
    </row>
    <row r="338" spans="1:9" ht="15.75" customHeight="1">
      <c r="A338" s="30"/>
      <c r="B338" s="31"/>
      <c r="C338" s="31"/>
      <c r="D338" s="20"/>
      <c r="E338" s="20"/>
      <c r="F338" s="59"/>
      <c r="G338" s="60"/>
      <c r="H338" s="29"/>
      <c r="I338" s="30"/>
    </row>
    <row r="339" spans="1:9" ht="15.75" customHeight="1">
      <c r="A339" s="30"/>
      <c r="B339" s="31"/>
      <c r="C339" s="31"/>
      <c r="D339" s="20"/>
      <c r="E339" s="20"/>
      <c r="F339" s="59"/>
      <c r="G339" s="60"/>
      <c r="H339" s="29"/>
      <c r="I339" s="30"/>
    </row>
    <row r="340" spans="1:9" ht="15.75" customHeight="1">
      <c r="A340" s="30"/>
      <c r="B340" s="31"/>
      <c r="C340" s="31"/>
      <c r="D340" s="20"/>
      <c r="E340" s="20"/>
      <c r="F340" s="59"/>
      <c r="G340" s="60"/>
      <c r="H340" s="29"/>
      <c r="I340" s="30"/>
    </row>
    <row r="341" spans="1:9" ht="15.75" customHeight="1">
      <c r="A341" s="30"/>
      <c r="B341" s="31"/>
      <c r="C341" s="31"/>
      <c r="D341" s="20"/>
      <c r="E341" s="20"/>
      <c r="F341" s="59"/>
      <c r="G341" s="60"/>
      <c r="H341" s="29"/>
      <c r="I341" s="30"/>
    </row>
    <row r="342" spans="1:9" ht="15.75" customHeight="1">
      <c r="A342" s="30"/>
      <c r="B342" s="31"/>
      <c r="C342" s="31"/>
      <c r="D342" s="20"/>
      <c r="E342" s="20"/>
      <c r="F342" s="59"/>
      <c r="G342" s="60"/>
      <c r="H342" s="29"/>
      <c r="I342" s="30"/>
    </row>
    <row r="343" spans="1:9" ht="15.75" customHeight="1">
      <c r="A343" s="30"/>
      <c r="B343" s="31"/>
      <c r="C343" s="31"/>
      <c r="D343" s="20"/>
      <c r="E343" s="20"/>
      <c r="F343" s="59"/>
      <c r="G343" s="60"/>
      <c r="H343" s="29"/>
      <c r="I343" s="30"/>
    </row>
    <row r="344" spans="1:9" ht="15.75" customHeight="1">
      <c r="A344" s="30"/>
      <c r="B344" s="31"/>
      <c r="C344" s="31"/>
      <c r="D344" s="20"/>
      <c r="E344" s="20"/>
      <c r="F344" s="59"/>
      <c r="G344" s="60"/>
      <c r="H344" s="29"/>
      <c r="I344" s="30"/>
    </row>
    <row r="345" spans="1:9" ht="15.75" customHeight="1">
      <c r="A345" s="30"/>
      <c r="B345" s="31"/>
      <c r="C345" s="31"/>
      <c r="D345" s="20"/>
      <c r="E345" s="20"/>
      <c r="F345" s="59"/>
      <c r="G345" s="60"/>
      <c r="H345" s="29"/>
      <c r="I345" s="30"/>
    </row>
    <row r="346" spans="1:9" ht="15.75" customHeight="1">
      <c r="A346" s="30"/>
      <c r="B346" s="31"/>
      <c r="C346" s="31"/>
      <c r="D346" s="20"/>
      <c r="E346" s="20"/>
      <c r="F346" s="59"/>
      <c r="G346" s="60"/>
      <c r="H346" s="29"/>
      <c r="I346" s="30"/>
    </row>
    <row r="347" spans="1:9" ht="15.75" customHeight="1">
      <c r="A347" s="30"/>
      <c r="B347" s="31"/>
      <c r="C347" s="31"/>
      <c r="D347" s="20"/>
      <c r="E347" s="20"/>
      <c r="F347" s="59"/>
      <c r="G347" s="60"/>
      <c r="H347" s="29"/>
      <c r="I347" s="30"/>
    </row>
    <row r="348" spans="1:9" ht="15.75" customHeight="1">
      <c r="A348" s="30"/>
      <c r="B348" s="31"/>
      <c r="C348" s="31"/>
      <c r="D348" s="20"/>
      <c r="E348" s="20"/>
      <c r="F348" s="59"/>
      <c r="G348" s="60"/>
      <c r="H348" s="29"/>
      <c r="I348" s="30"/>
    </row>
    <row r="349" spans="1:9" ht="15.75" customHeight="1">
      <c r="A349" s="30"/>
      <c r="B349" s="31"/>
      <c r="C349" s="31"/>
      <c r="D349" s="20"/>
      <c r="E349" s="20"/>
      <c r="F349" s="59"/>
      <c r="G349" s="60"/>
      <c r="H349" s="29"/>
      <c r="I349" s="30"/>
    </row>
    <row r="350" spans="1:9" ht="15.75" customHeight="1">
      <c r="A350" s="30"/>
      <c r="B350" s="31"/>
      <c r="C350" s="31"/>
      <c r="D350" s="20"/>
      <c r="E350" s="20"/>
      <c r="F350" s="59"/>
      <c r="G350" s="60"/>
      <c r="H350" s="29"/>
      <c r="I350" s="30"/>
    </row>
    <row r="351" spans="1:9" ht="15.75" customHeight="1">
      <c r="A351" s="30"/>
      <c r="B351" s="31"/>
      <c r="C351" s="31"/>
      <c r="D351" s="20"/>
      <c r="E351" s="20"/>
      <c r="F351" s="59"/>
      <c r="G351" s="60"/>
      <c r="H351" s="29"/>
      <c r="I351" s="30"/>
    </row>
    <row r="352" spans="1:9" ht="15.75" customHeight="1">
      <c r="A352" s="30"/>
      <c r="B352" s="31"/>
      <c r="C352" s="31"/>
      <c r="D352" s="20"/>
      <c r="E352" s="20"/>
      <c r="F352" s="59"/>
      <c r="G352" s="60"/>
      <c r="H352" s="29"/>
      <c r="I352" s="30"/>
    </row>
    <row r="353" spans="1:9" ht="15.75" customHeight="1">
      <c r="A353" s="30"/>
      <c r="B353" s="31"/>
      <c r="C353" s="31"/>
      <c r="D353" s="20"/>
      <c r="E353" s="20"/>
      <c r="F353" s="59"/>
      <c r="G353" s="60"/>
      <c r="H353" s="29"/>
      <c r="I353" s="30"/>
    </row>
    <row r="354" spans="1:9" ht="15.75" customHeight="1">
      <c r="A354" s="30"/>
      <c r="B354" s="31"/>
      <c r="C354" s="31"/>
      <c r="D354" s="20"/>
      <c r="E354" s="20"/>
      <c r="F354" s="59"/>
      <c r="G354" s="60"/>
      <c r="H354" s="29"/>
      <c r="I354" s="30"/>
    </row>
    <row r="355" spans="1:9" ht="15.75" customHeight="1">
      <c r="A355" s="30"/>
      <c r="B355" s="31"/>
      <c r="C355" s="31"/>
      <c r="D355" s="20"/>
      <c r="E355" s="20"/>
      <c r="F355" s="59"/>
      <c r="G355" s="60"/>
      <c r="H355" s="29"/>
      <c r="I355" s="30"/>
    </row>
    <row r="356" spans="1:9" ht="15.75" customHeight="1">
      <c r="A356" s="30"/>
      <c r="B356" s="31"/>
      <c r="C356" s="31"/>
      <c r="D356" s="20"/>
      <c r="E356" s="20"/>
      <c r="F356" s="59"/>
      <c r="G356" s="60"/>
      <c r="H356" s="29"/>
      <c r="I356" s="30"/>
    </row>
    <row r="357" spans="1:9" ht="15.75" customHeight="1">
      <c r="A357" s="30"/>
      <c r="B357" s="31"/>
      <c r="C357" s="31"/>
      <c r="D357" s="20"/>
      <c r="E357" s="20"/>
      <c r="F357" s="59"/>
      <c r="G357" s="60"/>
      <c r="H357" s="29"/>
      <c r="I357" s="30"/>
    </row>
    <row r="358" spans="1:9" ht="15.75" customHeight="1">
      <c r="A358" s="30"/>
      <c r="B358" s="31"/>
      <c r="C358" s="31"/>
      <c r="D358" s="20"/>
      <c r="E358" s="20"/>
      <c r="F358" s="59"/>
      <c r="G358" s="60"/>
      <c r="H358" s="29"/>
      <c r="I358" s="30"/>
    </row>
    <row r="359" spans="1:9" ht="15.75" customHeight="1">
      <c r="A359" s="30"/>
      <c r="B359" s="31"/>
      <c r="C359" s="31"/>
      <c r="D359" s="20"/>
      <c r="E359" s="20"/>
      <c r="F359" s="59"/>
      <c r="G359" s="60"/>
      <c r="H359" s="29"/>
      <c r="I359" s="30"/>
    </row>
    <row r="360" spans="1:9" ht="15.75" customHeight="1">
      <c r="A360" s="30"/>
      <c r="B360" s="31"/>
      <c r="C360" s="31"/>
      <c r="D360" s="20"/>
      <c r="E360" s="20"/>
      <c r="F360" s="59"/>
      <c r="G360" s="60"/>
      <c r="H360" s="29"/>
      <c r="I360" s="30"/>
    </row>
    <row r="361" spans="1:9" ht="15.75" customHeight="1">
      <c r="A361" s="30"/>
      <c r="B361" s="31"/>
      <c r="C361" s="31"/>
      <c r="D361" s="20"/>
      <c r="E361" s="20"/>
      <c r="F361" s="59"/>
      <c r="G361" s="60"/>
      <c r="H361" s="29"/>
      <c r="I361" s="30"/>
    </row>
    <row r="362" spans="1:9" ht="15.75" customHeight="1">
      <c r="A362" s="30"/>
      <c r="B362" s="31"/>
      <c r="C362" s="31"/>
      <c r="D362" s="20"/>
      <c r="E362" s="20"/>
      <c r="F362" s="59"/>
      <c r="G362" s="60"/>
      <c r="H362" s="29"/>
      <c r="I362" s="30"/>
    </row>
    <row r="363" spans="1:9" ht="15.75" customHeight="1">
      <c r="A363" s="30"/>
      <c r="B363" s="31"/>
      <c r="C363" s="31"/>
      <c r="D363" s="20"/>
      <c r="E363" s="20"/>
      <c r="F363" s="59"/>
      <c r="G363" s="60"/>
      <c r="H363" s="29"/>
      <c r="I363" s="30"/>
    </row>
    <row r="364" spans="1:9" ht="15.75" customHeight="1">
      <c r="A364" s="30"/>
      <c r="B364" s="31"/>
      <c r="C364" s="31"/>
      <c r="D364" s="20"/>
      <c r="E364" s="20"/>
      <c r="F364" s="59"/>
      <c r="G364" s="60"/>
      <c r="H364" s="29"/>
      <c r="I364" s="30"/>
    </row>
    <row r="365" spans="1:9" ht="15.75" customHeight="1">
      <c r="A365" s="30"/>
      <c r="B365" s="31"/>
      <c r="C365" s="31"/>
      <c r="D365" s="20"/>
      <c r="E365" s="20"/>
      <c r="F365" s="59"/>
      <c r="G365" s="60"/>
      <c r="H365" s="29"/>
      <c r="I365" s="30"/>
    </row>
    <row r="366" spans="1:9" ht="15.75" customHeight="1">
      <c r="A366" s="30"/>
      <c r="B366" s="31"/>
      <c r="C366" s="31"/>
      <c r="D366" s="20"/>
      <c r="E366" s="20"/>
      <c r="F366" s="59"/>
      <c r="G366" s="60"/>
      <c r="H366" s="29"/>
      <c r="I366" s="30"/>
    </row>
    <row r="367" spans="1:9" ht="15.75" customHeight="1">
      <c r="A367" s="30"/>
      <c r="B367" s="31"/>
      <c r="C367" s="31"/>
      <c r="D367" s="20"/>
      <c r="E367" s="20"/>
      <c r="F367" s="59"/>
      <c r="G367" s="60"/>
      <c r="H367" s="29"/>
      <c r="I367" s="30"/>
    </row>
    <row r="368" spans="1:9" ht="15.75" customHeight="1">
      <c r="A368" s="30"/>
      <c r="B368" s="31"/>
      <c r="C368" s="31"/>
      <c r="D368" s="20"/>
      <c r="E368" s="20"/>
      <c r="F368" s="59"/>
      <c r="G368" s="60"/>
      <c r="H368" s="29"/>
      <c r="I368" s="30"/>
    </row>
    <row r="369" spans="1:9" ht="15.75" customHeight="1">
      <c r="A369" s="30"/>
      <c r="B369" s="31"/>
      <c r="C369" s="31"/>
      <c r="D369" s="20"/>
      <c r="E369" s="20"/>
      <c r="F369" s="59"/>
      <c r="G369" s="60"/>
      <c r="H369" s="29"/>
      <c r="I369" s="30"/>
    </row>
    <row r="370" spans="1:9" ht="15.75" customHeight="1">
      <c r="A370" s="30"/>
      <c r="B370" s="31"/>
      <c r="C370" s="31"/>
      <c r="D370" s="20"/>
      <c r="E370" s="20"/>
      <c r="F370" s="59"/>
      <c r="G370" s="60"/>
      <c r="H370" s="29"/>
      <c r="I370" s="30"/>
    </row>
    <row r="371" spans="1:9" ht="15.75" customHeight="1">
      <c r="A371" s="30"/>
      <c r="B371" s="31"/>
      <c r="C371" s="31"/>
      <c r="D371" s="20"/>
      <c r="E371" s="20"/>
      <c r="F371" s="59"/>
      <c r="G371" s="60"/>
      <c r="H371" s="29"/>
      <c r="I371" s="30"/>
    </row>
    <row r="372" spans="1:9" ht="15.75" customHeight="1">
      <c r="A372" s="30"/>
      <c r="B372" s="31"/>
      <c r="C372" s="31"/>
      <c r="D372" s="20"/>
      <c r="E372" s="20"/>
      <c r="F372" s="59"/>
      <c r="G372" s="60"/>
      <c r="H372" s="29"/>
      <c r="I372" s="30"/>
    </row>
    <row r="373" spans="1:9" ht="15.75" customHeight="1">
      <c r="A373" s="30"/>
      <c r="B373" s="31"/>
      <c r="C373" s="31"/>
      <c r="D373" s="20"/>
      <c r="E373" s="20"/>
      <c r="F373" s="59"/>
      <c r="G373" s="60"/>
      <c r="H373" s="29"/>
      <c r="I373" s="30"/>
    </row>
    <row r="374" spans="1:9" ht="15.75" customHeight="1">
      <c r="A374" s="30"/>
      <c r="B374" s="31"/>
      <c r="C374" s="31"/>
      <c r="D374" s="20"/>
      <c r="E374" s="20"/>
      <c r="F374" s="59"/>
      <c r="G374" s="60"/>
      <c r="H374" s="29"/>
      <c r="I374" s="30"/>
    </row>
    <row r="375" spans="1:9" ht="15.75" customHeight="1">
      <c r="A375" s="30"/>
      <c r="B375" s="31"/>
      <c r="C375" s="31"/>
      <c r="D375" s="20"/>
      <c r="E375" s="20"/>
      <c r="F375" s="59"/>
      <c r="G375" s="60"/>
      <c r="H375" s="29"/>
      <c r="I375" s="30"/>
    </row>
    <row r="376" spans="1:9" ht="15.75" customHeight="1">
      <c r="A376" s="30"/>
      <c r="B376" s="31"/>
      <c r="C376" s="31"/>
      <c r="D376" s="20"/>
      <c r="E376" s="20"/>
      <c r="F376" s="59"/>
      <c r="G376" s="60"/>
      <c r="H376" s="29"/>
      <c r="I376" s="30"/>
    </row>
    <row r="377" spans="1:9" ht="15.75" customHeight="1">
      <c r="A377" s="30"/>
      <c r="B377" s="31"/>
      <c r="C377" s="31"/>
      <c r="D377" s="20"/>
      <c r="E377" s="20"/>
      <c r="F377" s="59"/>
      <c r="G377" s="60"/>
      <c r="H377" s="29"/>
      <c r="I377" s="30"/>
    </row>
    <row r="378" spans="1:9" ht="15.75" customHeight="1">
      <c r="A378" s="30"/>
      <c r="B378" s="31"/>
      <c r="C378" s="31"/>
      <c r="D378" s="20"/>
      <c r="E378" s="20"/>
      <c r="F378" s="59"/>
      <c r="G378" s="60"/>
      <c r="H378" s="29"/>
      <c r="I378" s="30"/>
    </row>
    <row r="379" spans="1:9" ht="15.75" customHeight="1">
      <c r="A379" s="30"/>
      <c r="B379" s="31"/>
      <c r="C379" s="31"/>
      <c r="D379" s="20"/>
      <c r="E379" s="20"/>
      <c r="F379" s="59"/>
      <c r="G379" s="60"/>
      <c r="H379" s="29"/>
      <c r="I379" s="30"/>
    </row>
    <row r="380" spans="1:9" ht="15.75" customHeight="1">
      <c r="A380" s="30"/>
      <c r="B380" s="31"/>
      <c r="C380" s="31"/>
      <c r="D380" s="20"/>
      <c r="E380" s="20"/>
      <c r="F380" s="59"/>
      <c r="G380" s="60"/>
      <c r="H380" s="29"/>
      <c r="I380" s="30"/>
    </row>
    <row r="381" spans="1:9" ht="15.75" customHeight="1">
      <c r="A381" s="30"/>
      <c r="B381" s="31"/>
      <c r="C381" s="31"/>
      <c r="D381" s="20"/>
      <c r="E381" s="20"/>
      <c r="F381" s="59"/>
      <c r="G381" s="60"/>
      <c r="H381" s="29"/>
      <c r="I381" s="30"/>
    </row>
    <row r="382" spans="1:9" ht="15.75" customHeight="1">
      <c r="A382" s="30"/>
      <c r="B382" s="31"/>
      <c r="C382" s="31"/>
      <c r="D382" s="20"/>
      <c r="E382" s="20"/>
      <c r="F382" s="59"/>
      <c r="G382" s="60"/>
      <c r="H382" s="29"/>
      <c r="I382" s="30"/>
    </row>
    <row r="383" spans="1:9" ht="15.75" customHeight="1">
      <c r="A383" s="30"/>
      <c r="B383" s="31"/>
      <c r="C383" s="31"/>
      <c r="D383" s="20"/>
      <c r="E383" s="20"/>
      <c r="F383" s="59"/>
      <c r="G383" s="60"/>
      <c r="H383" s="29"/>
      <c r="I383" s="30"/>
    </row>
    <row r="384" spans="1:9" ht="15.75" customHeight="1">
      <c r="A384" s="30"/>
      <c r="B384" s="31"/>
      <c r="C384" s="31"/>
      <c r="D384" s="20"/>
      <c r="E384" s="20"/>
      <c r="F384" s="59"/>
      <c r="G384" s="60"/>
      <c r="H384" s="29"/>
      <c r="I384" s="30"/>
    </row>
    <row r="385" spans="1:9" ht="15.75" customHeight="1">
      <c r="A385" s="30"/>
      <c r="B385" s="31"/>
      <c r="C385" s="31"/>
      <c r="D385" s="20"/>
      <c r="E385" s="20"/>
      <c r="F385" s="59"/>
      <c r="G385" s="60"/>
      <c r="H385" s="29"/>
      <c r="I385" s="30"/>
    </row>
    <row r="386" spans="1:9" ht="15.75" customHeight="1">
      <c r="A386" s="30"/>
      <c r="B386" s="31"/>
      <c r="C386" s="31"/>
      <c r="D386" s="20"/>
      <c r="E386" s="20"/>
      <c r="F386" s="59"/>
      <c r="G386" s="60"/>
      <c r="H386" s="29"/>
      <c r="I386" s="30"/>
    </row>
    <row r="387" spans="1:9" ht="15.75" customHeight="1">
      <c r="A387" s="30"/>
      <c r="B387" s="31"/>
      <c r="C387" s="31"/>
      <c r="D387" s="20"/>
      <c r="E387" s="20"/>
      <c r="F387" s="59"/>
      <c r="G387" s="60"/>
      <c r="H387" s="29"/>
      <c r="I387" s="30"/>
    </row>
    <row r="388" spans="1:9" ht="15.75" customHeight="1">
      <c r="A388" s="30"/>
      <c r="B388" s="31"/>
      <c r="C388" s="31"/>
      <c r="D388" s="20"/>
      <c r="E388" s="20"/>
      <c r="F388" s="59"/>
      <c r="G388" s="60"/>
      <c r="H388" s="29"/>
      <c r="I388" s="30"/>
    </row>
    <row r="389" spans="1:9" ht="15.75" customHeight="1">
      <c r="A389" s="30"/>
      <c r="B389" s="31"/>
      <c r="C389" s="31"/>
      <c r="D389" s="20"/>
      <c r="E389" s="20"/>
      <c r="F389" s="59"/>
      <c r="G389" s="60"/>
      <c r="H389" s="29"/>
      <c r="I389" s="30"/>
    </row>
    <row r="390" spans="1:9" ht="15.75" customHeight="1">
      <c r="A390" s="30"/>
      <c r="B390" s="31"/>
      <c r="C390" s="31"/>
      <c r="D390" s="20"/>
      <c r="E390" s="20"/>
      <c r="F390" s="59"/>
      <c r="G390" s="60"/>
      <c r="H390" s="29"/>
      <c r="I390" s="30"/>
    </row>
    <row r="391" spans="1:9" ht="15.75" customHeight="1">
      <c r="A391" s="30"/>
      <c r="B391" s="31"/>
      <c r="C391" s="31"/>
      <c r="D391" s="20"/>
      <c r="E391" s="20"/>
      <c r="F391" s="59"/>
      <c r="G391" s="60"/>
      <c r="H391" s="29"/>
      <c r="I391" s="30"/>
    </row>
    <row r="392" spans="1:9" ht="15.75" customHeight="1">
      <c r="A392" s="30"/>
      <c r="B392" s="31"/>
      <c r="C392" s="31"/>
      <c r="D392" s="20"/>
      <c r="E392" s="20"/>
      <c r="F392" s="59"/>
      <c r="G392" s="60"/>
      <c r="H392" s="29"/>
      <c r="I392" s="30"/>
    </row>
    <row r="393" spans="1:9" ht="15.75" customHeight="1">
      <c r="A393" s="30"/>
      <c r="B393" s="31"/>
      <c r="C393" s="31"/>
      <c r="D393" s="20"/>
      <c r="E393" s="20"/>
      <c r="F393" s="59"/>
      <c r="G393" s="60"/>
      <c r="H393" s="29"/>
      <c r="I393" s="30"/>
    </row>
    <row r="394" spans="1:9" ht="15.75" customHeight="1">
      <c r="A394" s="30"/>
      <c r="B394" s="31"/>
      <c r="C394" s="31"/>
      <c r="D394" s="20"/>
      <c r="E394" s="20"/>
      <c r="F394" s="59"/>
      <c r="G394" s="60"/>
      <c r="H394" s="29"/>
      <c r="I394" s="30"/>
    </row>
    <row r="395" spans="1:9" ht="15.75" customHeight="1">
      <c r="A395" s="30"/>
      <c r="B395" s="31"/>
      <c r="C395" s="31"/>
      <c r="D395" s="20"/>
      <c r="E395" s="20"/>
      <c r="F395" s="59"/>
      <c r="G395" s="60"/>
      <c r="H395" s="29"/>
      <c r="I395" s="30"/>
    </row>
    <row r="396" spans="1:9" ht="15.75" customHeight="1">
      <c r="A396" s="30"/>
      <c r="B396" s="31"/>
      <c r="C396" s="31"/>
      <c r="D396" s="20"/>
      <c r="E396" s="20"/>
      <c r="F396" s="59"/>
      <c r="G396" s="60"/>
      <c r="H396" s="29"/>
      <c r="I396" s="30"/>
    </row>
    <row r="397" spans="1:9" ht="15.75" customHeight="1">
      <c r="A397" s="30"/>
      <c r="B397" s="31"/>
      <c r="C397" s="31"/>
      <c r="D397" s="20"/>
      <c r="E397" s="20"/>
      <c r="F397" s="59"/>
      <c r="G397" s="60"/>
      <c r="H397" s="29"/>
      <c r="I397" s="30"/>
    </row>
    <row r="398" spans="1:9" ht="15.75" customHeight="1">
      <c r="A398" s="30"/>
      <c r="B398" s="31"/>
      <c r="C398" s="31"/>
      <c r="D398" s="20"/>
      <c r="E398" s="20"/>
      <c r="F398" s="59"/>
      <c r="G398" s="60"/>
      <c r="H398" s="29"/>
      <c r="I398" s="30"/>
    </row>
    <row r="399" spans="1:9" ht="15.75" customHeight="1">
      <c r="A399" s="30"/>
      <c r="B399" s="31"/>
      <c r="C399" s="31"/>
      <c r="D399" s="20"/>
      <c r="E399" s="20"/>
      <c r="F399" s="59"/>
      <c r="G399" s="60"/>
      <c r="H399" s="29"/>
      <c r="I399" s="30"/>
    </row>
    <row r="400" spans="1:9" ht="15.75" customHeight="1">
      <c r="A400" s="30"/>
      <c r="B400" s="31"/>
      <c r="C400" s="31"/>
      <c r="D400" s="20"/>
      <c r="E400" s="20"/>
      <c r="F400" s="59"/>
      <c r="G400" s="60"/>
      <c r="H400" s="29"/>
      <c r="I400" s="30"/>
    </row>
    <row r="401" spans="1:9" ht="15.75" customHeight="1">
      <c r="A401" s="30"/>
      <c r="B401" s="31"/>
      <c r="C401" s="31"/>
      <c r="D401" s="20"/>
      <c r="E401" s="20"/>
      <c r="F401" s="59"/>
      <c r="G401" s="60"/>
      <c r="H401" s="29"/>
      <c r="I401" s="30"/>
    </row>
    <row r="402" spans="1:9" ht="15.75" customHeight="1">
      <c r="A402" s="30"/>
      <c r="B402" s="31"/>
      <c r="C402" s="31"/>
      <c r="D402" s="20"/>
      <c r="E402" s="20"/>
      <c r="F402" s="59"/>
      <c r="G402" s="60"/>
      <c r="H402" s="29"/>
      <c r="I402" s="30"/>
    </row>
    <row r="403" spans="1:9" ht="15.75" customHeight="1">
      <c r="A403" s="30"/>
      <c r="B403" s="31"/>
      <c r="C403" s="31"/>
      <c r="D403" s="20"/>
      <c r="E403" s="20"/>
      <c r="F403" s="59"/>
      <c r="G403" s="60"/>
      <c r="H403" s="29"/>
      <c r="I403" s="30"/>
    </row>
    <row r="404" spans="1:9" ht="15.75" customHeight="1">
      <c r="A404" s="30"/>
      <c r="B404" s="31"/>
      <c r="C404" s="31"/>
      <c r="D404" s="20"/>
      <c r="E404" s="20"/>
      <c r="F404" s="59"/>
      <c r="G404" s="60"/>
      <c r="H404" s="29"/>
      <c r="I404" s="30"/>
    </row>
    <row r="405" spans="1:9" ht="15.75" customHeight="1">
      <c r="A405" s="30"/>
      <c r="B405" s="31"/>
      <c r="C405" s="31"/>
      <c r="D405" s="20"/>
      <c r="E405" s="20"/>
      <c r="F405" s="59"/>
      <c r="G405" s="60"/>
      <c r="H405" s="29"/>
      <c r="I405" s="30"/>
    </row>
    <row r="406" spans="1:9" ht="15.75" customHeight="1">
      <c r="A406" s="30"/>
      <c r="B406" s="31"/>
      <c r="C406" s="31"/>
      <c r="D406" s="20"/>
      <c r="E406" s="20"/>
      <c r="F406" s="59"/>
      <c r="G406" s="60"/>
      <c r="H406" s="29"/>
      <c r="I406" s="30"/>
    </row>
    <row r="407" spans="1:9" ht="15.75" customHeight="1">
      <c r="A407" s="30"/>
      <c r="B407" s="31"/>
      <c r="C407" s="31"/>
      <c r="D407" s="20"/>
      <c r="E407" s="20"/>
      <c r="F407" s="59"/>
      <c r="G407" s="60"/>
      <c r="H407" s="29"/>
      <c r="I407" s="30"/>
    </row>
    <row r="408" spans="1:9" ht="15.75" customHeight="1">
      <c r="A408" s="30"/>
      <c r="B408" s="31"/>
      <c r="C408" s="31"/>
      <c r="D408" s="20"/>
      <c r="E408" s="20"/>
      <c r="F408" s="59"/>
      <c r="G408" s="60"/>
      <c r="H408" s="29"/>
      <c r="I408" s="30"/>
    </row>
    <row r="409" spans="1:9" ht="15.75" customHeight="1">
      <c r="A409" s="30"/>
      <c r="B409" s="31"/>
      <c r="C409" s="31"/>
      <c r="D409" s="20"/>
      <c r="E409" s="20"/>
      <c r="F409" s="59"/>
      <c r="G409" s="60"/>
      <c r="H409" s="29"/>
      <c r="I409" s="30"/>
    </row>
    <row r="410" spans="1:9" ht="15.75" customHeight="1">
      <c r="A410" s="30"/>
      <c r="B410" s="31"/>
      <c r="C410" s="31"/>
      <c r="D410" s="20"/>
      <c r="E410" s="20"/>
      <c r="F410" s="59"/>
      <c r="G410" s="60"/>
      <c r="H410" s="29"/>
      <c r="I410" s="30"/>
    </row>
    <row r="411" spans="1:9" ht="15.75" customHeight="1">
      <c r="A411" s="30"/>
      <c r="B411" s="31"/>
      <c r="C411" s="31"/>
      <c r="D411" s="20"/>
      <c r="E411" s="20"/>
      <c r="F411" s="59"/>
      <c r="G411" s="60"/>
      <c r="H411" s="29"/>
      <c r="I411" s="30"/>
    </row>
    <row r="412" spans="1:9" ht="15.75" customHeight="1">
      <c r="A412" s="30"/>
      <c r="B412" s="31"/>
      <c r="C412" s="31"/>
      <c r="D412" s="20"/>
      <c r="E412" s="20"/>
      <c r="F412" s="59"/>
      <c r="G412" s="60"/>
      <c r="H412" s="29"/>
      <c r="I412" s="30"/>
    </row>
    <row r="413" spans="1:9" ht="15.75" customHeight="1">
      <c r="A413" s="30"/>
      <c r="B413" s="31"/>
      <c r="C413" s="31"/>
      <c r="D413" s="20"/>
      <c r="E413" s="20"/>
      <c r="F413" s="59"/>
      <c r="G413" s="60"/>
      <c r="H413" s="29"/>
      <c r="I413" s="30"/>
    </row>
    <row r="414" spans="1:9" ht="15.75" customHeight="1">
      <c r="A414" s="30"/>
      <c r="B414" s="31"/>
      <c r="C414" s="31"/>
      <c r="D414" s="20"/>
      <c r="E414" s="20"/>
      <c r="F414" s="59"/>
      <c r="G414" s="60"/>
      <c r="H414" s="29"/>
      <c r="I414" s="30"/>
    </row>
    <row r="415" spans="1:9" ht="15.75" customHeight="1">
      <c r="A415" s="30"/>
      <c r="B415" s="31"/>
      <c r="C415" s="31"/>
      <c r="D415" s="20"/>
      <c r="E415" s="20"/>
      <c r="F415" s="59"/>
      <c r="G415" s="60"/>
      <c r="H415" s="29"/>
      <c r="I415" s="30"/>
    </row>
    <row r="416" spans="1:9" ht="15.75" customHeight="1">
      <c r="A416" s="30"/>
      <c r="B416" s="31"/>
      <c r="C416" s="31"/>
      <c r="D416" s="20"/>
      <c r="E416" s="20"/>
      <c r="F416" s="59"/>
      <c r="G416" s="60"/>
      <c r="H416" s="29"/>
      <c r="I416" s="30"/>
    </row>
    <row r="417" spans="1:9" ht="15.75" customHeight="1">
      <c r="A417" s="30"/>
      <c r="B417" s="31"/>
      <c r="C417" s="31"/>
      <c r="D417" s="20"/>
      <c r="E417" s="20"/>
      <c r="F417" s="59"/>
      <c r="G417" s="60"/>
      <c r="H417" s="29"/>
      <c r="I417" s="30"/>
    </row>
    <row r="418" spans="1:9" ht="15.75" customHeight="1">
      <c r="A418" s="30"/>
      <c r="B418" s="31"/>
      <c r="C418" s="31"/>
      <c r="D418" s="20"/>
      <c r="E418" s="20"/>
      <c r="F418" s="59"/>
      <c r="G418" s="60"/>
      <c r="H418" s="29"/>
      <c r="I418" s="30"/>
    </row>
    <row r="419" spans="1:9" ht="15.75" customHeight="1">
      <c r="A419" s="30"/>
      <c r="B419" s="31"/>
      <c r="C419" s="31"/>
      <c r="D419" s="20"/>
      <c r="E419" s="20"/>
      <c r="F419" s="59"/>
      <c r="G419" s="60"/>
      <c r="H419" s="29"/>
      <c r="I419" s="30"/>
    </row>
    <row r="420" spans="1:9" ht="15.75" customHeight="1">
      <c r="A420" s="30"/>
      <c r="B420" s="31"/>
      <c r="C420" s="31"/>
      <c r="D420" s="20"/>
      <c r="E420" s="20"/>
      <c r="F420" s="59"/>
      <c r="G420" s="60"/>
      <c r="H420" s="29"/>
      <c r="I420" s="30"/>
    </row>
    <row r="421" spans="1:9" ht="15.75" customHeight="1">
      <c r="A421" s="30"/>
      <c r="B421" s="31"/>
      <c r="C421" s="31"/>
      <c r="D421" s="20"/>
      <c r="E421" s="20"/>
      <c r="F421" s="59"/>
      <c r="G421" s="60"/>
      <c r="H421" s="29"/>
      <c r="I421" s="30"/>
    </row>
    <row r="422" spans="1:9" ht="15.75" customHeight="1">
      <c r="A422" s="30"/>
      <c r="B422" s="31"/>
      <c r="C422" s="31"/>
      <c r="D422" s="20"/>
      <c r="E422" s="20"/>
      <c r="F422" s="59"/>
      <c r="G422" s="60"/>
      <c r="H422" s="29"/>
      <c r="I422" s="30"/>
    </row>
    <row r="423" spans="1:9" ht="15.75" customHeight="1">
      <c r="A423" s="30"/>
      <c r="B423" s="31"/>
      <c r="C423" s="31"/>
      <c r="D423" s="20"/>
      <c r="E423" s="20"/>
      <c r="F423" s="59"/>
      <c r="G423" s="60"/>
      <c r="H423" s="29"/>
      <c r="I423" s="30"/>
    </row>
    <row r="424" spans="1:9" ht="15.75" customHeight="1">
      <c r="A424" s="30"/>
      <c r="B424" s="31"/>
      <c r="C424" s="31"/>
      <c r="D424" s="20"/>
      <c r="E424" s="20"/>
      <c r="F424" s="59"/>
      <c r="G424" s="60"/>
      <c r="H424" s="29"/>
      <c r="I424" s="30"/>
    </row>
    <row r="425" spans="1:9" ht="15.75" customHeight="1">
      <c r="A425" s="30"/>
      <c r="B425" s="31"/>
      <c r="C425" s="31"/>
      <c r="D425" s="20"/>
      <c r="E425" s="20"/>
      <c r="F425" s="59"/>
      <c r="G425" s="60"/>
      <c r="H425" s="29"/>
      <c r="I425" s="30"/>
    </row>
    <row r="426" spans="1:9" ht="15.75" customHeight="1">
      <c r="A426" s="30"/>
      <c r="B426" s="31"/>
      <c r="C426" s="31"/>
      <c r="D426" s="20"/>
      <c r="E426" s="20"/>
      <c r="F426" s="59"/>
      <c r="G426" s="60"/>
      <c r="H426" s="29"/>
      <c r="I426" s="30"/>
    </row>
    <row r="427" spans="1:9" ht="15.75" customHeight="1">
      <c r="A427" s="30"/>
      <c r="B427" s="31"/>
      <c r="C427" s="31"/>
      <c r="D427" s="20"/>
      <c r="E427" s="20"/>
      <c r="F427" s="59"/>
      <c r="G427" s="60"/>
      <c r="H427" s="29"/>
      <c r="I427" s="30"/>
    </row>
    <row r="428" spans="1:9" ht="15.75" customHeight="1">
      <c r="A428" s="30"/>
      <c r="B428" s="31"/>
      <c r="C428" s="31"/>
      <c r="D428" s="20"/>
      <c r="E428" s="20"/>
      <c r="F428" s="59"/>
      <c r="G428" s="60"/>
      <c r="H428" s="29"/>
      <c r="I428" s="30"/>
    </row>
    <row r="429" spans="1:9" ht="15.75" customHeight="1">
      <c r="A429" s="30"/>
      <c r="B429" s="31"/>
      <c r="C429" s="31"/>
      <c r="D429" s="20"/>
      <c r="E429" s="20"/>
      <c r="F429" s="59"/>
      <c r="G429" s="60"/>
      <c r="H429" s="29"/>
      <c r="I429" s="30"/>
    </row>
    <row r="430" spans="1:9" ht="15.75" customHeight="1">
      <c r="A430" s="30"/>
      <c r="B430" s="31"/>
      <c r="C430" s="31"/>
      <c r="D430" s="20"/>
      <c r="E430" s="20"/>
      <c r="F430" s="59"/>
      <c r="G430" s="60"/>
      <c r="H430" s="29"/>
      <c r="I430" s="30"/>
    </row>
    <row r="431" spans="1:9" ht="15.75" customHeight="1">
      <c r="A431" s="30"/>
      <c r="B431" s="31"/>
      <c r="C431" s="31"/>
      <c r="D431" s="20"/>
      <c r="E431" s="20"/>
      <c r="F431" s="59"/>
      <c r="G431" s="60"/>
      <c r="H431" s="29"/>
      <c r="I431" s="30"/>
    </row>
    <row r="432" spans="1:9" ht="15.75" customHeight="1">
      <c r="A432" s="30"/>
      <c r="B432" s="31"/>
      <c r="C432" s="31"/>
      <c r="D432" s="20"/>
      <c r="E432" s="20"/>
      <c r="F432" s="59"/>
      <c r="G432" s="60"/>
      <c r="H432" s="29"/>
      <c r="I432" s="30"/>
    </row>
    <row r="433" spans="1:9" ht="15.75" customHeight="1">
      <c r="A433" s="30"/>
      <c r="B433" s="31"/>
      <c r="C433" s="31"/>
      <c r="D433" s="20"/>
      <c r="E433" s="20"/>
      <c r="F433" s="59"/>
      <c r="G433" s="60"/>
      <c r="H433" s="29"/>
      <c r="I433" s="30"/>
    </row>
    <row r="434" spans="1:9" ht="15.75" customHeight="1">
      <c r="A434" s="30"/>
      <c r="B434" s="31"/>
      <c r="C434" s="31"/>
      <c r="D434" s="20"/>
      <c r="E434" s="20"/>
      <c r="F434" s="59"/>
      <c r="G434" s="60"/>
      <c r="H434" s="29"/>
      <c r="I434" s="30"/>
    </row>
    <row r="435" spans="1:9" ht="15.75" customHeight="1">
      <c r="A435" s="30"/>
      <c r="B435" s="31"/>
      <c r="C435" s="31"/>
      <c r="D435" s="20"/>
      <c r="E435" s="20"/>
      <c r="F435" s="59"/>
      <c r="G435" s="60"/>
      <c r="H435" s="29"/>
      <c r="I435" s="30"/>
    </row>
    <row r="436" spans="1:9" ht="15.75" customHeight="1">
      <c r="A436" s="30"/>
      <c r="B436" s="31"/>
      <c r="C436" s="31"/>
      <c r="D436" s="20"/>
      <c r="E436" s="20"/>
      <c r="F436" s="59"/>
      <c r="G436" s="60"/>
      <c r="H436" s="29"/>
      <c r="I436" s="30"/>
    </row>
    <row r="437" spans="1:9" ht="15.75" customHeight="1">
      <c r="A437" s="30"/>
      <c r="B437" s="31"/>
      <c r="C437" s="31"/>
      <c r="D437" s="20"/>
      <c r="E437" s="20"/>
      <c r="F437" s="59"/>
      <c r="G437" s="60"/>
      <c r="H437" s="29"/>
      <c r="I437" s="30"/>
    </row>
    <row r="438" spans="1:9" ht="15.75" customHeight="1">
      <c r="A438" s="30"/>
      <c r="B438" s="31"/>
      <c r="C438" s="31"/>
      <c r="D438" s="20"/>
      <c r="E438" s="20"/>
      <c r="F438" s="59"/>
      <c r="G438" s="60"/>
      <c r="H438" s="29"/>
      <c r="I438" s="30"/>
    </row>
    <row r="439" spans="1:9" ht="15.75" customHeight="1">
      <c r="A439" s="30"/>
      <c r="B439" s="31"/>
      <c r="C439" s="31"/>
      <c r="D439" s="20"/>
      <c r="E439" s="20"/>
      <c r="F439" s="59"/>
      <c r="G439" s="60"/>
      <c r="H439" s="29"/>
      <c r="I439" s="30"/>
    </row>
    <row r="440" spans="1:9" ht="15.75" customHeight="1">
      <c r="A440" s="30"/>
      <c r="B440" s="31"/>
      <c r="C440" s="31"/>
      <c r="D440" s="20"/>
      <c r="E440" s="20"/>
      <c r="F440" s="59"/>
      <c r="G440" s="60"/>
      <c r="H440" s="29"/>
      <c r="I440" s="30"/>
    </row>
    <row r="441" spans="1:9" ht="15.75" customHeight="1">
      <c r="A441" s="30"/>
      <c r="B441" s="31"/>
      <c r="C441" s="31"/>
      <c r="D441" s="20"/>
      <c r="E441" s="20"/>
      <c r="F441" s="59"/>
      <c r="G441" s="60"/>
      <c r="H441" s="29"/>
      <c r="I441" s="30"/>
    </row>
    <row r="442" spans="1:9" ht="15.75" customHeight="1">
      <c r="A442" s="30"/>
      <c r="B442" s="31"/>
      <c r="C442" s="31"/>
      <c r="D442" s="20"/>
      <c r="E442" s="20"/>
      <c r="F442" s="59"/>
      <c r="G442" s="60"/>
      <c r="H442" s="29"/>
      <c r="I442" s="30"/>
    </row>
    <row r="443" spans="1:9" ht="15.75" customHeight="1">
      <c r="A443" s="30"/>
      <c r="B443" s="31"/>
      <c r="C443" s="31"/>
      <c r="D443" s="20"/>
      <c r="E443" s="20"/>
      <c r="F443" s="59"/>
      <c r="G443" s="60"/>
      <c r="H443" s="29"/>
      <c r="I443" s="30"/>
    </row>
    <row r="444" spans="1:9" ht="15.75" customHeight="1">
      <c r="A444" s="30"/>
      <c r="B444" s="31"/>
      <c r="C444" s="31"/>
      <c r="D444" s="20"/>
      <c r="E444" s="20"/>
      <c r="F444" s="59"/>
      <c r="G444" s="60"/>
      <c r="H444" s="29"/>
      <c r="I444" s="30"/>
    </row>
    <row r="445" spans="1:9" ht="15.75" customHeight="1">
      <c r="A445" s="30"/>
      <c r="B445" s="31"/>
      <c r="C445" s="31"/>
      <c r="D445" s="20"/>
      <c r="E445" s="20"/>
      <c r="F445" s="59"/>
      <c r="G445" s="60"/>
      <c r="H445" s="29"/>
      <c r="I445" s="30"/>
    </row>
    <row r="446" spans="1:9" ht="15.75" customHeight="1">
      <c r="A446" s="30"/>
      <c r="B446" s="31"/>
      <c r="C446" s="31"/>
      <c r="D446" s="20"/>
      <c r="E446" s="20"/>
      <c r="F446" s="59"/>
      <c r="G446" s="60"/>
      <c r="H446" s="29"/>
      <c r="I446" s="30"/>
    </row>
    <row r="447" spans="1:9" ht="15.75" customHeight="1">
      <c r="A447" s="30"/>
      <c r="B447" s="31"/>
      <c r="C447" s="31"/>
      <c r="D447" s="20"/>
      <c r="E447" s="20"/>
      <c r="F447" s="59"/>
      <c r="G447" s="60"/>
      <c r="H447" s="29"/>
      <c r="I447" s="30"/>
    </row>
    <row r="448" spans="1:9" ht="15.75" customHeight="1">
      <c r="A448" s="30"/>
      <c r="B448" s="31"/>
      <c r="C448" s="31"/>
      <c r="D448" s="20"/>
      <c r="E448" s="20"/>
      <c r="F448" s="59"/>
      <c r="G448" s="60"/>
      <c r="H448" s="29"/>
      <c r="I448" s="30"/>
    </row>
    <row r="449" spans="1:9" ht="15.75" customHeight="1">
      <c r="A449" s="30"/>
      <c r="B449" s="31"/>
      <c r="C449" s="31"/>
      <c r="D449" s="20"/>
      <c r="E449" s="20"/>
      <c r="F449" s="59"/>
      <c r="G449" s="60"/>
      <c r="H449" s="29"/>
      <c r="I449" s="30"/>
    </row>
    <row r="450" spans="1:9" ht="15.75" customHeight="1">
      <c r="A450" s="30"/>
      <c r="B450" s="31"/>
      <c r="C450" s="31"/>
      <c r="D450" s="20"/>
      <c r="E450" s="20"/>
      <c r="F450" s="59"/>
      <c r="G450" s="60"/>
      <c r="H450" s="29"/>
      <c r="I450" s="30"/>
    </row>
    <row r="451" spans="1:9" ht="15.75" customHeight="1">
      <c r="A451" s="30"/>
      <c r="B451" s="31"/>
      <c r="C451" s="31"/>
      <c r="D451" s="20"/>
      <c r="E451" s="20"/>
      <c r="F451" s="59"/>
      <c r="G451" s="60"/>
      <c r="H451" s="29"/>
      <c r="I451" s="30"/>
    </row>
    <row r="452" spans="1:9" ht="15.75" customHeight="1">
      <c r="A452" s="30"/>
      <c r="B452" s="31"/>
      <c r="C452" s="31"/>
      <c r="D452" s="20"/>
      <c r="E452" s="20"/>
      <c r="F452" s="59"/>
      <c r="G452" s="60"/>
      <c r="H452" s="29"/>
      <c r="I452" s="30"/>
    </row>
    <row r="453" spans="1:9" ht="15.75" customHeight="1">
      <c r="A453" s="30"/>
      <c r="B453" s="31"/>
      <c r="C453" s="31"/>
      <c r="D453" s="20"/>
      <c r="E453" s="20"/>
      <c r="F453" s="59"/>
      <c r="G453" s="60"/>
      <c r="H453" s="29"/>
      <c r="I453" s="30"/>
    </row>
    <row r="454" spans="1:9" ht="15.75" customHeight="1">
      <c r="A454" s="30"/>
      <c r="B454" s="31"/>
      <c r="C454" s="31"/>
      <c r="D454" s="20"/>
      <c r="E454" s="20"/>
      <c r="F454" s="59"/>
      <c r="G454" s="60"/>
      <c r="H454" s="29"/>
      <c r="I454" s="30"/>
    </row>
    <row r="455" spans="1:9" ht="15.75" customHeight="1">
      <c r="A455" s="30"/>
      <c r="B455" s="31"/>
      <c r="C455" s="31"/>
      <c r="D455" s="20"/>
      <c r="E455" s="20"/>
      <c r="F455" s="59"/>
      <c r="G455" s="60"/>
      <c r="H455" s="29"/>
      <c r="I455" s="30"/>
    </row>
    <row r="456" spans="1:9" ht="15.75" customHeight="1">
      <c r="A456" s="30"/>
      <c r="B456" s="31"/>
      <c r="C456" s="31"/>
      <c r="D456" s="20"/>
      <c r="E456" s="20"/>
      <c r="F456" s="59"/>
      <c r="G456" s="60"/>
      <c r="H456" s="29"/>
      <c r="I456" s="30"/>
    </row>
    <row r="457" spans="1:9" ht="15.75" customHeight="1"/>
    <row r="458" spans="1:9" ht="15.75" customHeight="1"/>
    <row r="459" spans="1:9" ht="15.75" customHeight="1"/>
    <row r="460" spans="1:9" ht="15.75" customHeight="1"/>
    <row r="461" spans="1:9" ht="15.75" customHeight="1"/>
    <row r="462" spans="1:9" ht="15.75" customHeight="1"/>
    <row r="463" spans="1:9" ht="15.75" customHeight="1"/>
    <row r="464" spans="1:9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</sheetData>
  <autoFilter ref="A2:G257" xr:uid="{00000000-0009-0000-0000-000000000000}"/>
  <phoneticPr fontId="89" type="noConversion"/>
  <hyperlinks>
    <hyperlink ref="A6" r:id="rId1" xr:uid="{00000000-0004-0000-0000-000000000000}"/>
    <hyperlink ref="A7" r:id="rId2" xr:uid="{00000000-0004-0000-0000-000001000000}"/>
    <hyperlink ref="A9" r:id="rId3" xr:uid="{00000000-0004-0000-0000-000002000000}"/>
    <hyperlink ref="A10" r:id="rId4" xr:uid="{00000000-0004-0000-0000-000003000000}"/>
    <hyperlink ref="A14" r:id="rId5" xr:uid="{00000000-0004-0000-0000-000004000000}"/>
    <hyperlink ref="A17" r:id="rId6" xr:uid="{00000000-0004-0000-0000-000005000000}"/>
    <hyperlink ref="A18" r:id="rId7" xr:uid="{00000000-0004-0000-0000-000006000000}"/>
    <hyperlink ref="A19" r:id="rId8" xr:uid="{00000000-0004-0000-0000-000007000000}"/>
    <hyperlink ref="A184" r:id="rId9" xr:uid="{00000000-0004-0000-0000-000008000000}"/>
    <hyperlink ref="A185" r:id="rId10" xr:uid="{00000000-0004-0000-0000-000009000000}"/>
    <hyperlink ref="A186" r:id="rId11" xr:uid="{00000000-0004-0000-0000-00000A000000}"/>
    <hyperlink ref="A187" r:id="rId12" xr:uid="{00000000-0004-0000-0000-00000B000000}"/>
    <hyperlink ref="A192" r:id="rId13" xr:uid="{00000000-0004-0000-0000-00000C000000}"/>
    <hyperlink ref="A193" r:id="rId14" xr:uid="{00000000-0004-0000-0000-00000D000000}"/>
    <hyperlink ref="A194" r:id="rId15" xr:uid="{00000000-0004-0000-0000-00000E000000}"/>
    <hyperlink ref="A195" r:id="rId16" xr:uid="{00000000-0004-0000-0000-00000F000000}"/>
    <hyperlink ref="A196" r:id="rId17" xr:uid="{00000000-0004-0000-0000-000010000000}"/>
    <hyperlink ref="A197" r:id="rId18" xr:uid="{00000000-0004-0000-0000-000011000000}"/>
    <hyperlink ref="A199" r:id="rId19" xr:uid="{00000000-0004-0000-0000-000012000000}"/>
    <hyperlink ref="A200" r:id="rId20" xr:uid="{00000000-0004-0000-0000-000013000000}"/>
    <hyperlink ref="A115" r:id="rId21" xr:uid="{00000000-0004-0000-0000-000014000000}"/>
    <hyperlink ref="A4" r:id="rId22" xr:uid="{00000000-0004-0000-0000-000015000000}"/>
    <hyperlink ref="A22" r:id="rId23" xr:uid="{00000000-0004-0000-0000-000016000000}"/>
    <hyperlink ref="A21" r:id="rId24" xr:uid="{00000000-0004-0000-0000-000017000000}"/>
    <hyperlink ref="A34" r:id="rId25" xr:uid="{00000000-0004-0000-0000-000018000000}"/>
    <hyperlink ref="A219" r:id="rId26" xr:uid="{00000000-0004-0000-0000-000019000000}"/>
    <hyperlink ref="A220" r:id="rId27" xr:uid="{00000000-0004-0000-0000-00001A000000}"/>
    <hyperlink ref="A221" r:id="rId28" xr:uid="{00000000-0004-0000-0000-00001B000000}"/>
    <hyperlink ref="A222" r:id="rId29" xr:uid="{00000000-0004-0000-0000-00001C000000}"/>
    <hyperlink ref="A223" r:id="rId30" xr:uid="{00000000-0004-0000-0000-00001D000000}"/>
    <hyperlink ref="A224" r:id="rId31" xr:uid="{00000000-0004-0000-0000-00001E000000}"/>
    <hyperlink ref="A225" r:id="rId32" xr:uid="{00000000-0004-0000-0000-00001F000000}"/>
    <hyperlink ref="A226" r:id="rId33" xr:uid="{00000000-0004-0000-0000-000020000000}"/>
    <hyperlink ref="A227" r:id="rId34" xr:uid="{00000000-0004-0000-0000-000021000000}"/>
    <hyperlink ref="A228" r:id="rId35" xr:uid="{00000000-0004-0000-0000-000022000000}"/>
    <hyperlink ref="A230" r:id="rId36" xr:uid="{00000000-0004-0000-0000-000023000000}"/>
    <hyperlink ref="A235" r:id="rId37" xr:uid="{00000000-0004-0000-0000-000024000000}"/>
    <hyperlink ref="A236" r:id="rId38" xr:uid="{00000000-0004-0000-0000-000025000000}"/>
    <hyperlink ref="A238" r:id="rId39" xr:uid="{00000000-0004-0000-0000-000026000000}"/>
    <hyperlink ref="A239" r:id="rId40" xr:uid="{00000000-0004-0000-0000-000027000000}"/>
    <hyperlink ref="A240" r:id="rId41" xr:uid="{00000000-0004-0000-0000-000028000000}"/>
    <hyperlink ref="A241" r:id="rId42" xr:uid="{00000000-0004-0000-0000-000029000000}"/>
    <hyperlink ref="A242" r:id="rId43" xr:uid="{00000000-0004-0000-0000-00002A000000}"/>
    <hyperlink ref="A244" r:id="rId44" xr:uid="{00000000-0004-0000-0000-00002B000000}"/>
    <hyperlink ref="A245" r:id="rId45" xr:uid="{00000000-0004-0000-0000-00002C000000}"/>
    <hyperlink ref="A246" r:id="rId46" xr:uid="{00000000-0004-0000-0000-00002D000000}"/>
    <hyperlink ref="A247" r:id="rId47" xr:uid="{00000000-0004-0000-0000-00002E000000}"/>
    <hyperlink ref="A249" r:id="rId48" xr:uid="{00000000-0004-0000-0000-00002F000000}"/>
    <hyperlink ref="A250" r:id="rId49" xr:uid="{00000000-0004-0000-0000-000030000000}"/>
    <hyperlink ref="A251" r:id="rId50" xr:uid="{00000000-0004-0000-0000-000031000000}"/>
    <hyperlink ref="A252" r:id="rId51" xr:uid="{00000000-0004-0000-0000-000032000000}"/>
    <hyperlink ref="A253" r:id="rId52" xr:uid="{00000000-0004-0000-0000-000033000000}"/>
    <hyperlink ref="A254" r:id="rId53" xr:uid="{00000000-0004-0000-0000-000034000000}"/>
    <hyperlink ref="A255" r:id="rId54" xr:uid="{00000000-0004-0000-0000-000035000000}"/>
    <hyperlink ref="A5" r:id="rId55" xr:uid="{00000000-0004-0000-0000-000036000000}"/>
    <hyperlink ref="A183" r:id="rId56" xr:uid="{00000000-0004-0000-0000-000037000000}"/>
    <hyperlink ref="A24" r:id="rId57" xr:uid="{00000000-0004-0000-0000-000038000000}"/>
    <hyperlink ref="A232" r:id="rId58" xr:uid="{00000000-0004-0000-0000-000039000000}"/>
    <hyperlink ref="A233" r:id="rId59" xr:uid="{00000000-0004-0000-0000-00003A000000}"/>
    <hyperlink ref="A234" r:id="rId60" xr:uid="{00000000-0004-0000-0000-00003B000000}"/>
    <hyperlink ref="A1" r:id="rId61" xr:uid="{00000000-0004-0000-0000-00003C000000}"/>
    <hyperlink ref="A20" r:id="rId62" xr:uid="{00000000-0004-0000-0000-00003D000000}"/>
    <hyperlink ref="A35" r:id="rId63" xr:uid="{00000000-0004-0000-0000-00003E000000}"/>
    <hyperlink ref="A56" r:id="rId64" xr:uid="{00000000-0004-0000-0000-00003F000000}"/>
    <hyperlink ref="A23" r:id="rId65" xr:uid="{00000000-0004-0000-0000-000040000000}"/>
    <hyperlink ref="A42" r:id="rId66" xr:uid="{00000000-0004-0000-0000-000041000000}"/>
    <hyperlink ref="A45" r:id="rId67" xr:uid="{00000000-0004-0000-0000-000042000000}"/>
    <hyperlink ref="A39" r:id="rId68" xr:uid="{00000000-0004-0000-0000-000043000000}"/>
    <hyperlink ref="A55" r:id="rId69" xr:uid="{00000000-0004-0000-0000-000044000000}"/>
    <hyperlink ref="A54" r:id="rId70" xr:uid="{00000000-0004-0000-0000-000045000000}"/>
    <hyperlink ref="A53" r:id="rId71" xr:uid="{00000000-0004-0000-0000-000046000000}"/>
    <hyperlink ref="A52" r:id="rId72" xr:uid="{00000000-0004-0000-0000-000047000000}"/>
    <hyperlink ref="A51" r:id="rId73" xr:uid="{00000000-0004-0000-0000-000048000000}"/>
    <hyperlink ref="A50" r:id="rId74" xr:uid="{00000000-0004-0000-0000-000049000000}"/>
    <hyperlink ref="A57" r:id="rId75" xr:uid="{00000000-0004-0000-0000-00004A000000}"/>
    <hyperlink ref="A58" r:id="rId76" xr:uid="{00000000-0004-0000-0000-00004B000000}"/>
    <hyperlink ref="A243" r:id="rId77" xr:uid="{00000000-0004-0000-0000-00004C000000}"/>
    <hyperlink ref="A175" r:id="rId78" xr:uid="{00000000-0004-0000-0000-00004D000000}"/>
    <hyperlink ref="A177" r:id="rId79" xr:uid="{00000000-0004-0000-0000-00004E000000}"/>
    <hyperlink ref="A164" r:id="rId80" xr:uid="{00000000-0004-0000-0000-00004F000000}"/>
    <hyperlink ref="A165" r:id="rId81" xr:uid="{00000000-0004-0000-0000-000050000000}"/>
    <hyperlink ref="A122" r:id="rId82" xr:uid="{00000000-0004-0000-0000-000051000000}"/>
    <hyperlink ref="A123" r:id="rId83" xr:uid="{00000000-0004-0000-0000-000052000000}"/>
    <hyperlink ref="A124" r:id="rId84" xr:uid="{00000000-0004-0000-0000-000053000000}"/>
    <hyperlink ref="A125" r:id="rId85" xr:uid="{00000000-0004-0000-0000-000054000000}"/>
    <hyperlink ref="A121" r:id="rId86" xr:uid="{00000000-0004-0000-0000-000055000000}"/>
    <hyperlink ref="A120" r:id="rId87" xr:uid="{00000000-0004-0000-0000-000056000000}"/>
    <hyperlink ref="A179" r:id="rId88" xr:uid="{00000000-0004-0000-0000-000057000000}"/>
    <hyperlink ref="A182" r:id="rId89" xr:uid="{00000000-0004-0000-0000-000058000000}"/>
    <hyperlink ref="A109" r:id="rId90" display="ТША511-25.35.15-50-У1-9720" xr:uid="{00000000-0004-0000-0000-000059000000}"/>
    <hyperlink ref="A59" r:id="rId91" xr:uid="{00000000-0004-0000-0000-00005A000000}"/>
    <hyperlink ref="A60" r:id="rId92" xr:uid="{00000000-0004-0000-0000-00005B000000}"/>
    <hyperlink ref="A81" r:id="rId93" xr:uid="{00000000-0004-0000-0000-00005C000000}"/>
    <hyperlink ref="A78" r:id="rId94" xr:uid="{00000000-0004-0000-0000-00005D000000}"/>
    <hyperlink ref="A80" r:id="rId95" xr:uid="{00000000-0004-0000-0000-00005E000000}"/>
    <hyperlink ref="A92" r:id="rId96" xr:uid="{00000000-0004-0000-0000-00005F000000}"/>
    <hyperlink ref="A88" r:id="rId97" xr:uid="{00000000-0004-0000-0000-000060000000}"/>
    <hyperlink ref="A82" r:id="rId98" xr:uid="{00000000-0004-0000-0000-000061000000}"/>
    <hyperlink ref="A89" r:id="rId99" xr:uid="{00000000-0004-0000-0000-000062000000}"/>
    <hyperlink ref="A155" r:id="rId100" xr:uid="{00000000-0004-0000-0000-000063000000}"/>
    <hyperlink ref="A148" r:id="rId101" xr:uid="{00000000-0004-0000-0000-000064000000}"/>
    <hyperlink ref="A145" r:id="rId102" xr:uid="{00000000-0004-0000-0000-000065000000}"/>
    <hyperlink ref="A144" r:id="rId103" xr:uid="{00000000-0004-0000-0000-000066000000}"/>
    <hyperlink ref="A143" r:id="rId104" xr:uid="{00000000-0004-0000-0000-000067000000}"/>
    <hyperlink ref="A142" r:id="rId105" xr:uid="{00000000-0004-0000-0000-000068000000}"/>
    <hyperlink ref="A141" r:id="rId106" xr:uid="{00000000-0004-0000-0000-000069000000}"/>
    <hyperlink ref="A140" r:id="rId107" xr:uid="{00000000-0004-0000-0000-00006A000000}"/>
    <hyperlink ref="A139" r:id="rId108" xr:uid="{00000000-0004-0000-0000-00006B000000}"/>
    <hyperlink ref="A138" r:id="rId109" xr:uid="{00000000-0004-0000-0000-00006C000000}"/>
    <hyperlink ref="A137" r:id="rId110" xr:uid="{00000000-0004-0000-0000-00006D000000}"/>
    <hyperlink ref="A136" r:id="rId111" xr:uid="{00000000-0004-0000-0000-00006E000000}"/>
    <hyperlink ref="A132" r:id="rId112" xr:uid="{00000000-0004-0000-0000-00006F000000}"/>
    <hyperlink ref="A131" r:id="rId113" xr:uid="{00000000-0004-0000-0000-000070000000}"/>
    <hyperlink ref="A130" r:id="rId114" xr:uid="{00000000-0004-0000-0000-000071000000}"/>
    <hyperlink ref="A114" r:id="rId115" xr:uid="{00000000-0004-0000-0000-000072000000}"/>
    <hyperlink ref="A116" r:id="rId116" xr:uid="{00000000-0004-0000-0000-000073000000}"/>
    <hyperlink ref="A117" r:id="rId117" xr:uid="{00000000-0004-0000-0000-000074000000}"/>
    <hyperlink ref="A118" r:id="rId118" xr:uid="{00000000-0004-0000-0000-000075000000}"/>
    <hyperlink ref="A119" r:id="rId119" xr:uid="{00000000-0004-0000-0000-000076000000}"/>
    <hyperlink ref="A37" r:id="rId120" xr:uid="{00000000-0004-0000-0000-000077000000}"/>
    <hyperlink ref="A61" r:id="rId121" xr:uid="{00000000-0004-0000-0000-000078000000}"/>
    <hyperlink ref="A62" r:id="rId122" xr:uid="{00000000-0004-0000-0000-000079000000}"/>
    <hyperlink ref="A63" r:id="rId123" xr:uid="{00000000-0004-0000-0000-00007A000000}"/>
    <hyperlink ref="A64" r:id="rId124" xr:uid="{00000000-0004-0000-0000-00007B000000}"/>
    <hyperlink ref="A65" r:id="rId125" xr:uid="{00000000-0004-0000-0000-00007C000000}"/>
    <hyperlink ref="A66" r:id="rId126" xr:uid="{00000000-0004-0000-0000-00007D000000}"/>
    <hyperlink ref="A73" r:id="rId127" xr:uid="{00000000-0004-0000-0000-00007E000000}"/>
    <hyperlink ref="A74" r:id="rId128" xr:uid="{00000000-0004-0000-0000-00007F000000}"/>
    <hyperlink ref="A75" r:id="rId129" xr:uid="{00000000-0004-0000-0000-000080000000}"/>
    <hyperlink ref="A76" r:id="rId130" xr:uid="{00000000-0004-0000-0000-000081000000}"/>
    <hyperlink ref="A84" r:id="rId131" xr:uid="{00000000-0004-0000-0000-000082000000}"/>
    <hyperlink ref="A85" r:id="rId132" xr:uid="{00000000-0004-0000-0000-000083000000}"/>
    <hyperlink ref="A90" r:id="rId133" xr:uid="{00000000-0004-0000-0000-000084000000}"/>
    <hyperlink ref="A91" r:id="rId134" xr:uid="{00000000-0004-0000-0000-000085000000}"/>
    <hyperlink ref="A97" r:id="rId135" display="Yealink Блок питания 5VDC,600mА(0,6А)для SIP-Т19Р/Т21Р/Т23G/Т40Р(G)/W52P(H)/W60P" xr:uid="{00000000-0004-0000-0000-000086000000}"/>
    <hyperlink ref="A93" r:id="rId136" xr:uid="{00000000-0004-0000-0000-000087000000}"/>
    <hyperlink ref="A95" r:id="rId137" xr:uid="{00000000-0004-0000-0000-000088000000}"/>
    <hyperlink ref="A96" r:id="rId138" xr:uid="{00000000-0004-0000-0000-000089000000}"/>
    <hyperlink ref="A98" r:id="rId139" display="Yealink Блок питания 5VDC,1.2A для SIP-T20(P), SIP-T22(P), SIP-T26(P), SIP-T28(P), SIP-T41P, SIP-T42G" xr:uid="{00000000-0004-0000-0000-00008A000000}"/>
    <hyperlink ref="A99" r:id="rId140" display="Yealink Блок питания 5VDC, 2A для SIP-T29G/T43U/T46U(S)/T48U(S)/T58A/T57W/T54W" xr:uid="{00000000-0004-0000-0000-00008B000000}"/>
    <hyperlink ref="A101" r:id="rId141" display="Yealink Блок питания 12VDC, 1A для VP59, CP920," xr:uid="{00000000-0004-0000-0000-00008C000000}"/>
    <hyperlink ref="A102" r:id="rId142" xr:uid="{00000000-0004-0000-0000-00008D000000}"/>
    <hyperlink ref="A103" r:id="rId143" xr:uid="{00000000-0004-0000-0000-00008E000000}"/>
    <hyperlink ref="A104" r:id="rId144" xr:uid="{00000000-0004-0000-0000-00008F000000}"/>
    <hyperlink ref="A106" r:id="rId145" xr:uid="{00000000-0004-0000-0000-000090000000}"/>
    <hyperlink ref="A105" r:id="rId146" xr:uid="{00000000-0004-0000-0000-000091000000}"/>
    <hyperlink ref="A134" r:id="rId147" display="VT Проводная гарнитура X208, Моно, HD звук, разъемы 3,5 мм Jack и USB" xr:uid="{00000000-0004-0000-0000-000092000000}"/>
    <hyperlink ref="A36" r:id="rId148" xr:uid="{00000000-0004-0000-0000-000093000000}"/>
    <hyperlink ref="A41" r:id="rId149" xr:uid="{00000000-0004-0000-0000-000094000000}"/>
    <hyperlink ref="A43" r:id="rId150" xr:uid="{00000000-0004-0000-0000-000095000000}"/>
    <hyperlink ref="A44" r:id="rId151" display="W77P (база W70B+трубка W57R) до 10 SIP-аккаунтов, до 10 трубок на базу, до 20 одновременных вызовов" xr:uid="{00000000-0004-0000-0000-000096000000}"/>
    <hyperlink ref="A26" r:id="rId152" display="Yealink MP50" xr:uid="{00000000-0004-0000-0000-000097000000}"/>
    <hyperlink ref="A153" r:id="rId153" display="Yealink UH36 Dual-UC Дуо, Проводная, HD звук, USB и 3,5 mm jack" xr:uid="{00000000-0004-0000-0000-000098000000}"/>
    <hyperlink ref="A210" r:id="rId154" xr:uid="{00000000-0004-0000-0000-000099000000}"/>
    <hyperlink ref="A211" r:id="rId155" xr:uid="{00000000-0004-0000-0000-00009A000000}"/>
    <hyperlink ref="A213" r:id="rId156" xr:uid="{00000000-0004-0000-0000-00009B000000}"/>
    <hyperlink ref="A214" r:id="rId157" xr:uid="{00000000-0004-0000-0000-00009C000000}"/>
    <hyperlink ref="A218" r:id="rId158" xr:uid="{00000000-0004-0000-0000-00009D000000}"/>
    <hyperlink ref="A217" r:id="rId159" xr:uid="{00000000-0004-0000-0000-00009E000000}"/>
    <hyperlink ref="A212" r:id="rId160" xr:uid="{00000000-0004-0000-0000-00009F000000}"/>
    <hyperlink ref="A162" r:id="rId161" xr:uid="{00000000-0004-0000-0000-0000A0000000}"/>
    <hyperlink ref="A163" r:id="rId162" xr:uid="{00000000-0004-0000-0000-0000A1000000}"/>
    <hyperlink ref="A133" r:id="rId163" xr:uid="{00000000-0004-0000-0000-0000A2000000}"/>
    <hyperlink ref="A201" r:id="rId164" xr:uid="{00000000-0004-0000-0000-0000A3000000}"/>
    <hyperlink ref="A202" r:id="rId165" xr:uid="{00000000-0004-0000-0000-0000A4000000}"/>
    <hyperlink ref="A203" r:id="rId166" xr:uid="{00000000-0004-0000-0000-0000A5000000}"/>
    <hyperlink ref="A147" r:id="rId167" xr:uid="{00000000-0004-0000-0000-0000A6000000}"/>
    <hyperlink ref="A146" r:id="rId168" xr:uid="{00000000-0004-0000-0000-0000A7000000}"/>
    <hyperlink ref="A154" r:id="rId169" display="Yealink UH37 Mono UC Моно, Проводная, HD звук, шумоподавление, LED-индикатор, USB" xr:uid="{00000000-0004-0000-0000-0000A8000000}"/>
    <hyperlink ref="A11" r:id="rId170" xr:uid="{00000000-0004-0000-0000-0000A9000000}"/>
    <hyperlink ref="A12" r:id="rId171" xr:uid="{00000000-0004-0000-0000-0000AA000000}"/>
    <hyperlink ref="A15" r:id="rId172" xr:uid="{00000000-0004-0000-0000-0000AB000000}"/>
    <hyperlink ref="A16" r:id="rId173" xr:uid="{00000000-0004-0000-0000-0000AC000000}"/>
    <hyperlink ref="A128" r:id="rId174" xr:uid="{00000000-0004-0000-0000-0000AD000000}"/>
    <hyperlink ref="A129" r:id="rId175" xr:uid="{00000000-0004-0000-0000-0000AE000000}"/>
    <hyperlink ref="A40" r:id="rId176" xr:uid="{00000000-0004-0000-0000-0000AF000000}"/>
    <hyperlink ref="A38" r:id="rId177" xr:uid="{00000000-0004-0000-0000-0000B0000000}"/>
    <hyperlink ref="A47" r:id="rId178" xr:uid="{00000000-0004-0000-0000-0000B1000000}"/>
    <hyperlink ref="A48" r:id="rId179" xr:uid="{00000000-0004-0000-0000-0000B2000000}"/>
    <hyperlink ref="A46" r:id="rId180" display="Yealink W73P DECT (база W70B+трубка W73H) до 10 SIP-аккаунтов, до 10 трубок на базу, до 20 одноврем. Вызовов" xr:uid="{00000000-0004-0000-0000-0000B3000000}"/>
    <hyperlink ref="A8" r:id="rId181" xr:uid="{00000000-0004-0000-0000-0000B4000000}"/>
    <hyperlink ref="A171" r:id="rId182" xr:uid="{00000000-0004-0000-0000-0000B5000000}"/>
    <hyperlink ref="A170" r:id="rId183" xr:uid="{00000000-0004-0000-0000-0000B6000000}"/>
    <hyperlink ref="A168" r:id="rId184" xr:uid="{00000000-0004-0000-0000-0000B7000000}"/>
    <hyperlink ref="A169" r:id="rId185" display="Yealink BH71 Pro, Беспроводная Bluetooth, Шумоподав, Зарядный кейс, USB адаптер" xr:uid="{00000000-0004-0000-0000-0000B8000000}"/>
    <hyperlink ref="A231" r:id="rId186" xr:uid="{00000000-0004-0000-0000-0000B9000000}"/>
    <hyperlink ref="A87" r:id="rId187" display="Yealink RT30 DECT-репитер для  SIP- телефонов W52P/W60P/W41P" xr:uid="{00000000-0004-0000-0000-0000BA000000}"/>
    <hyperlink ref="A13" r:id="rId188" xr:uid="{00000000-0004-0000-0000-0000BB000000}"/>
    <hyperlink ref="A83" r:id="rId189" xr:uid="{00000000-0004-0000-0000-0000BC000000}"/>
    <hyperlink ref="A94" r:id="rId190" xr:uid="{00000000-0004-0000-0000-0000BD000000}"/>
    <hyperlink ref="A126" r:id="rId191" xr:uid="{00000000-0004-0000-0000-0000BE000000}"/>
    <hyperlink ref="A256" r:id="rId192" xr:uid="{00000000-0004-0000-0000-0000BF000000}"/>
    <hyperlink ref="A257" r:id="rId193" xr:uid="{00000000-0004-0000-0000-0000C0000000}"/>
    <hyperlink ref="A205" r:id="rId194" xr:uid="{00000000-0004-0000-0000-0000C1000000}"/>
    <hyperlink ref="A206" r:id="rId195" xr:uid="{00000000-0004-0000-0000-0000C2000000}"/>
    <hyperlink ref="A207" r:id="rId196" xr:uid="{00000000-0004-0000-0000-0000C3000000}"/>
    <hyperlink ref="A208" r:id="rId197" xr:uid="{00000000-0004-0000-0000-0000C4000000}"/>
    <hyperlink ref="A209" r:id="rId198" xr:uid="{00000000-0004-0000-0000-0000C5000000}"/>
    <hyperlink ref="A215" r:id="rId199" xr:uid="{00000000-0004-0000-0000-0000C6000000}"/>
    <hyperlink ref="A25" r:id="rId200" xr:uid="{00000000-0004-0000-0000-0000C7000000}"/>
    <hyperlink ref="A237" r:id="rId201" xr:uid="{00000000-0004-0000-0000-0000C8000000}"/>
    <hyperlink ref="A135" r:id="rId202" xr:uid="{00000000-0004-0000-0000-0000C9000000}"/>
    <hyperlink ref="A149" r:id="rId203" xr:uid="{00000000-0004-0000-0000-0000CA000000}"/>
    <hyperlink ref="A151" r:id="rId204" xr:uid="{00000000-0004-0000-0000-0000CB000000}"/>
    <hyperlink ref="A107" r:id="rId205" xr:uid="{00000000-0004-0000-0000-0000CC000000}"/>
    <hyperlink ref="A108" r:id="rId206" xr:uid="{00000000-0004-0000-0000-0000CD000000}"/>
    <hyperlink ref="A111" r:id="rId207" xr:uid="{00000000-0004-0000-0000-0000CE000000}"/>
    <hyperlink ref="A32" r:id="rId208" xr:uid="{00000000-0004-0000-0000-0000CF000000}"/>
    <hyperlink ref="A79" r:id="rId209" xr:uid="{00000000-0004-0000-0000-0000D0000000}"/>
    <hyperlink ref="A150" r:id="rId210" xr:uid="{00000000-0004-0000-0000-0000D1000000}"/>
    <hyperlink ref="A72" r:id="rId211" display="Yealink MP50" xr:uid="{00000000-0004-0000-0000-0000D2000000}"/>
    <hyperlink ref="A188" r:id="rId212" xr:uid="{00000000-0004-0000-0000-0000D3000000}"/>
    <hyperlink ref="A189" r:id="rId213" xr:uid="{00000000-0004-0000-0000-0000D4000000}"/>
    <hyperlink ref="A190" r:id="rId214" xr:uid="{00000000-0004-0000-0000-0000D5000000}"/>
    <hyperlink ref="A191" r:id="rId215" xr:uid="{00000000-0004-0000-0000-0000D6000000}"/>
    <hyperlink ref="A167" r:id="rId216" display="Yealink BH70 Dual UC USB-A Дуо, Беспроводная Bluetooth, HD звук, Шумоподав." xr:uid="{00000000-0004-0000-0000-0000D7000000}"/>
    <hyperlink ref="A176" r:id="rId217" display="Yealink BH76 with Charging Stand Teams Light Gray USB-A, Беспроводная BT,BHC76,Зарядка Qi,HD звук,Шумоподав.ANС,Серая" xr:uid="{00000000-0004-0000-0000-0000D8000000}"/>
    <hyperlink ref="A172" r:id="rId218" xr:uid="{00000000-0004-0000-0000-0000D9000000}"/>
    <hyperlink ref="A166" r:id="rId219" display="Yealink BH70 Mono UC USB-A Моно, Беспроводная Bluetooth, HD звук, Шумоподав." xr:uid="{00000000-0004-0000-0000-0000DA000000}"/>
    <hyperlink ref="A152" r:id="rId220" xr:uid="{00000000-0004-0000-0000-0000DB000000}"/>
    <hyperlink ref="A157" r:id="rId221" xr:uid="{00000000-0004-0000-0000-0000DC000000}"/>
    <hyperlink ref="A156" r:id="rId222" xr:uid="{00000000-0004-0000-0000-0000DD000000}"/>
    <hyperlink ref="A159" r:id="rId223" xr:uid="{00000000-0004-0000-0000-0000DE000000}"/>
    <hyperlink ref="A158" r:id="rId224" xr:uid="{00000000-0004-0000-0000-0000DF000000}"/>
    <hyperlink ref="A160" r:id="rId225" xr:uid="{00000000-0004-0000-0000-0000E0000000}"/>
    <hyperlink ref="A173" r:id="rId226" xr:uid="{00000000-0004-0000-0000-0000E1000000}"/>
    <hyperlink ref="A174" r:id="rId227" xr:uid="{00000000-0004-0000-0000-0000E2000000}"/>
    <hyperlink ref="A67" r:id="rId228" xr:uid="{00000000-0004-0000-0000-0000E3000000}"/>
    <hyperlink ref="A68" r:id="rId229" xr:uid="{00000000-0004-0000-0000-0000E4000000}"/>
    <hyperlink ref="A69" r:id="rId230" xr:uid="{00000000-0004-0000-0000-0000E5000000}"/>
    <hyperlink ref="A70" r:id="rId231" xr:uid="{00000000-0004-0000-0000-0000E6000000}"/>
    <hyperlink ref="H70" r:id="rId232" xr:uid="{00000000-0004-0000-0000-0000E7000000}"/>
    <hyperlink ref="H69" r:id="rId233" xr:uid="{00000000-0004-0000-0000-0000E8000000}"/>
    <hyperlink ref="H68" r:id="rId234" xr:uid="{00000000-0004-0000-0000-0000E9000000}"/>
    <hyperlink ref="H67" r:id="rId235" xr:uid="{00000000-0004-0000-0000-0000EA000000}"/>
    <hyperlink ref="H174" r:id="rId236" xr:uid="{00000000-0004-0000-0000-0000F1000000}"/>
    <hyperlink ref="H173" r:id="rId237" xr:uid="{00000000-0004-0000-0000-0000F2000000}"/>
    <hyperlink ref="H158" r:id="rId238" xr:uid="{00000000-0004-0000-0000-0000F3000000}"/>
    <hyperlink ref="H157" r:id="rId239" xr:uid="{00000000-0004-0000-0000-0000F4000000}"/>
    <hyperlink ref="H160" r:id="rId240" xr:uid="{00000000-0004-0000-0000-0000F5000000}"/>
    <hyperlink ref="H159" r:id="rId241" xr:uid="{00000000-0004-0000-0000-0000F6000000}"/>
    <hyperlink ref="H166" r:id="rId242" xr:uid="{00000000-0004-0000-0000-0000F7000000}"/>
    <hyperlink ref="H172" r:id="rId243" xr:uid="{00000000-0004-0000-0000-0000F8000000}"/>
    <hyperlink ref="H191" r:id="rId244" xr:uid="{00000000-0004-0000-0000-0000F9000000}"/>
    <hyperlink ref="H190" r:id="rId245" xr:uid="{00000000-0004-0000-0000-0000FA000000}"/>
    <hyperlink ref="H189" r:id="rId246" xr:uid="{00000000-0004-0000-0000-0000FB000000}"/>
    <hyperlink ref="H188" r:id="rId247" xr:uid="{00000000-0004-0000-0000-0000FC000000}"/>
    <hyperlink ref="H72" r:id="rId248" xr:uid="{00000000-0004-0000-0000-0000FD000000}"/>
    <hyperlink ref="H135" r:id="rId249" xr:uid="{00000000-0004-0000-0000-0000FE000000}"/>
    <hyperlink ref="H25" r:id="rId250" xr:uid="{00000000-0004-0000-0000-0000FF000000}"/>
    <hyperlink ref="H215" r:id="rId251" xr:uid="{00000000-0004-0000-0000-000000010000}"/>
    <hyperlink ref="H209" r:id="rId252" xr:uid="{00000000-0004-0000-0000-000001010000}"/>
    <hyperlink ref="H208" r:id="rId253" xr:uid="{00000000-0004-0000-0000-000002010000}"/>
    <hyperlink ref="H207" r:id="rId254" xr:uid="{00000000-0004-0000-0000-000003010000}"/>
    <hyperlink ref="H206" r:id="rId255" xr:uid="{00000000-0004-0000-0000-000004010000}"/>
    <hyperlink ref="H205" r:id="rId256" xr:uid="{00000000-0004-0000-0000-000005010000}"/>
    <hyperlink ref="H257" r:id="rId257" xr:uid="{00000000-0004-0000-0000-000006010000}"/>
    <hyperlink ref="H256" r:id="rId258" xr:uid="{00000000-0004-0000-0000-000007010000}"/>
    <hyperlink ref="H94" r:id="rId259" xr:uid="{00000000-0004-0000-0000-00000A010000}"/>
    <hyperlink ref="H83" r:id="rId260" xr:uid="{00000000-0004-0000-0000-00000C010000}"/>
    <hyperlink ref="H13" r:id="rId261" xr:uid="{00000000-0004-0000-0000-00000E010000}"/>
    <hyperlink ref="H87" r:id="rId262" xr:uid="{00000000-0004-0000-0000-000010010000}"/>
    <hyperlink ref="H231" r:id="rId263" xr:uid="{00000000-0004-0000-0000-000011010000}"/>
    <hyperlink ref="H176" r:id="rId264" xr:uid="{00000000-0004-0000-0000-000012010000}"/>
    <hyperlink ref="H167:H171" r:id="rId265" display="add" xr:uid="{00000000-0004-0000-0000-000013010000}"/>
    <hyperlink ref="H49" r:id="rId266" xr:uid="{00000000-0004-0000-0000-000014010000}"/>
    <hyperlink ref="H8" r:id="rId267" xr:uid="{00000000-0004-0000-0000-000015010000}"/>
    <hyperlink ref="H46" r:id="rId268" xr:uid="{00000000-0004-0000-0000-000016010000}"/>
    <hyperlink ref="H48" r:id="rId269" xr:uid="{00000000-0004-0000-0000-000017010000}"/>
    <hyperlink ref="H47" r:id="rId270" xr:uid="{00000000-0004-0000-0000-000018010000}"/>
    <hyperlink ref="H40" r:id="rId271" xr:uid="{00000000-0004-0000-0000-000019010000}"/>
    <hyperlink ref="H38" r:id="rId272" xr:uid="{00000000-0004-0000-0000-00001A010000}"/>
    <hyperlink ref="H129" r:id="rId273" xr:uid="{00000000-0004-0000-0000-00001B010000}"/>
    <hyperlink ref="H181" r:id="rId274" xr:uid="{00000000-0004-0000-0000-00001C010000}"/>
    <hyperlink ref="H180" r:id="rId275" xr:uid="{00000000-0004-0000-0000-00001D010000}"/>
    <hyperlink ref="H16" r:id="rId276" xr:uid="{00000000-0004-0000-0000-00001E010000}"/>
    <hyperlink ref="H15" r:id="rId277" xr:uid="{00000000-0004-0000-0000-00001F010000}"/>
    <hyperlink ref="H12" r:id="rId278" xr:uid="{00000000-0004-0000-0000-000020010000}"/>
    <hyperlink ref="H11" r:id="rId279" xr:uid="{00000000-0004-0000-0000-000021010000}"/>
    <hyperlink ref="H154" r:id="rId280" xr:uid="{00000000-0004-0000-0000-000022010000}"/>
    <hyperlink ref="H147" r:id="rId281" xr:uid="{00000000-0004-0000-0000-000023010000}"/>
    <hyperlink ref="H146" r:id="rId282" xr:uid="{00000000-0004-0000-0000-000024010000}"/>
    <hyperlink ref="H133" r:id="rId283" xr:uid="{00000000-0004-0000-0000-000025010000}"/>
    <hyperlink ref="H163" r:id="rId284" xr:uid="{00000000-0004-0000-0000-000026010000}"/>
    <hyperlink ref="H162" r:id="rId285" xr:uid="{00000000-0004-0000-0000-000027010000}"/>
    <hyperlink ref="H218" r:id="rId286" xr:uid="{00000000-0004-0000-0000-000028010000}"/>
    <hyperlink ref="H217" r:id="rId287" xr:uid="{00000000-0004-0000-0000-000029010000}"/>
    <hyperlink ref="H216" r:id="rId288" xr:uid="{00000000-0004-0000-0000-00002A010000}"/>
    <hyperlink ref="H214" r:id="rId289" xr:uid="{00000000-0004-0000-0000-00002B010000}"/>
    <hyperlink ref="H213" r:id="rId290" xr:uid="{00000000-0004-0000-0000-00002C010000}"/>
    <hyperlink ref="H212" r:id="rId291" xr:uid="{00000000-0004-0000-0000-00002D010000}"/>
    <hyperlink ref="H211" r:id="rId292" xr:uid="{00000000-0004-0000-0000-00002E010000}"/>
    <hyperlink ref="H210" r:id="rId293" xr:uid="{00000000-0004-0000-0000-00002F010000}"/>
    <hyperlink ref="H153" r:id="rId294" xr:uid="{00000000-0004-0000-0000-000030010000}"/>
    <hyperlink ref="H26" r:id="rId295" xr:uid="{00000000-0004-0000-0000-000031010000}"/>
    <hyperlink ref="H44" r:id="rId296" xr:uid="{00000000-0004-0000-0000-000032010000}"/>
    <hyperlink ref="H43" r:id="rId297" xr:uid="{00000000-0004-0000-0000-000033010000}"/>
    <hyperlink ref="H41" r:id="rId298" xr:uid="{00000000-0004-0000-0000-000034010000}"/>
    <hyperlink ref="H36" r:id="rId299" xr:uid="{00000000-0004-0000-0000-000035010000}"/>
    <hyperlink ref="H134" r:id="rId300" xr:uid="{00000000-0004-0000-0000-000036010000}"/>
    <hyperlink ref="H155" r:id="rId301" xr:uid="{00000000-0004-0000-0000-000037010000}"/>
    <hyperlink ref="H89" r:id="rId302" xr:uid="{00000000-0004-0000-0000-000038010000}"/>
    <hyperlink ref="H60" r:id="rId303" xr:uid="{00000000-0004-0000-0000-000039010000}"/>
    <hyperlink ref="H59" r:id="rId304" xr:uid="{00000000-0004-0000-0000-00003A010000}"/>
    <hyperlink ref="H177" r:id="rId305" xr:uid="{00000000-0004-0000-0000-00003B010000}"/>
    <hyperlink ref="H175" r:id="rId306" xr:uid="{00000000-0004-0000-0000-00003C010000}"/>
    <hyperlink ref="H182" r:id="rId307" xr:uid="{00000000-0004-0000-0000-00003D010000}"/>
    <hyperlink ref="H179" r:id="rId308" xr:uid="{00000000-0004-0000-0000-00003E010000}"/>
    <hyperlink ref="H165" r:id="rId309" xr:uid="{00000000-0004-0000-0000-00003F010000}"/>
    <hyperlink ref="H164" r:id="rId310" xr:uid="{00000000-0004-0000-0000-000040010000}"/>
    <hyperlink ref="H148" r:id="rId311" xr:uid="{00000000-0004-0000-0000-000041010000}"/>
    <hyperlink ref="H145" r:id="rId312" xr:uid="{00000000-0004-0000-0000-000042010000}"/>
    <hyperlink ref="H144" r:id="rId313" xr:uid="{00000000-0004-0000-0000-000043010000}"/>
    <hyperlink ref="H143" r:id="rId314" xr:uid="{00000000-0004-0000-0000-000044010000}"/>
    <hyperlink ref="H142" r:id="rId315" xr:uid="{00000000-0004-0000-0000-000045010000}"/>
    <hyperlink ref="H141" r:id="rId316" xr:uid="{00000000-0004-0000-0000-000046010000}"/>
    <hyperlink ref="H140" r:id="rId317" xr:uid="{00000000-0004-0000-0000-000047010000}"/>
    <hyperlink ref="H139" r:id="rId318" xr:uid="{00000000-0004-0000-0000-000048010000}"/>
    <hyperlink ref="H138" r:id="rId319" xr:uid="{00000000-0004-0000-0000-000049010000}"/>
    <hyperlink ref="H137" r:id="rId320" xr:uid="{00000000-0004-0000-0000-00004A010000}"/>
    <hyperlink ref="H136" r:id="rId321" xr:uid="{00000000-0004-0000-0000-00004B010000}"/>
    <hyperlink ref="H132" r:id="rId322" xr:uid="{00000000-0004-0000-0000-00004C010000}"/>
    <hyperlink ref="H131" r:id="rId323" xr:uid="{00000000-0004-0000-0000-00004D010000}"/>
    <hyperlink ref="H130" r:id="rId324" xr:uid="{00000000-0004-0000-0000-00004E010000}"/>
    <hyperlink ref="H128" r:id="rId325" xr:uid="{00000000-0004-0000-0000-00004F010000}"/>
    <hyperlink ref="H125" r:id="rId326" xr:uid="{00000000-0004-0000-0000-000050010000}"/>
    <hyperlink ref="H124" r:id="rId327" xr:uid="{00000000-0004-0000-0000-000051010000}"/>
    <hyperlink ref="H123" r:id="rId328" xr:uid="{00000000-0004-0000-0000-000052010000}"/>
    <hyperlink ref="H122" r:id="rId329" xr:uid="{00000000-0004-0000-0000-000053010000}"/>
    <hyperlink ref="H121" r:id="rId330" xr:uid="{00000000-0004-0000-0000-000054010000}"/>
    <hyperlink ref="H120" r:id="rId331" xr:uid="{00000000-0004-0000-0000-000055010000}"/>
    <hyperlink ref="H119" r:id="rId332" xr:uid="{00000000-0004-0000-0000-000056010000}"/>
    <hyperlink ref="H118" r:id="rId333" xr:uid="{00000000-0004-0000-0000-000057010000}"/>
    <hyperlink ref="H117" r:id="rId334" xr:uid="{00000000-0004-0000-0000-000058010000}"/>
    <hyperlink ref="H116" r:id="rId335" xr:uid="{00000000-0004-0000-0000-000059010000}"/>
    <hyperlink ref="H115" r:id="rId336" xr:uid="{00000000-0004-0000-0000-00005A010000}"/>
    <hyperlink ref="H114" r:id="rId337" xr:uid="{00000000-0004-0000-0000-00005B010000}"/>
    <hyperlink ref="H106" r:id="rId338" xr:uid="{00000000-0004-0000-0000-00005C010000}"/>
    <hyperlink ref="H105" r:id="rId339" xr:uid="{00000000-0004-0000-0000-00005D010000}"/>
    <hyperlink ref="H90" r:id="rId340" xr:uid="{00000000-0004-0000-0000-00005E010000}"/>
    <hyperlink ref="H104" r:id="rId341" xr:uid="{00000000-0004-0000-0000-00005F010000}"/>
    <hyperlink ref="H103" r:id="rId342" xr:uid="{00000000-0004-0000-0000-000060010000}"/>
    <hyperlink ref="H102" r:id="rId343" xr:uid="{00000000-0004-0000-0000-000061010000}"/>
    <hyperlink ref="H101" r:id="rId344" xr:uid="{00000000-0004-0000-0000-000062010000}"/>
    <hyperlink ref="H100" r:id="rId345" xr:uid="{00000000-0004-0000-0000-000063010000}"/>
    <hyperlink ref="H99" r:id="rId346" xr:uid="{00000000-0004-0000-0000-000064010000}"/>
    <hyperlink ref="H98" r:id="rId347" xr:uid="{00000000-0004-0000-0000-000065010000}"/>
    <hyperlink ref="H96" r:id="rId348" xr:uid="{00000000-0004-0000-0000-000066010000}"/>
    <hyperlink ref="H95" r:id="rId349" xr:uid="{00000000-0004-0000-0000-000067010000}"/>
    <hyperlink ref="H93" r:id="rId350" xr:uid="{00000000-0004-0000-0000-000068010000}"/>
    <hyperlink ref="H97" r:id="rId351" xr:uid="{00000000-0004-0000-0000-000069010000}"/>
    <hyperlink ref="H92" r:id="rId352" xr:uid="{00000000-0004-0000-0000-00006A010000}"/>
    <hyperlink ref="H91" r:id="rId353" xr:uid="{00000000-0004-0000-0000-00006B010000}"/>
    <hyperlink ref="H88" r:id="rId354" xr:uid="{00000000-0004-0000-0000-00006C010000}"/>
    <hyperlink ref="H85" r:id="rId355" xr:uid="{00000000-0004-0000-0000-00006D010000}"/>
    <hyperlink ref="H84" r:id="rId356" xr:uid="{00000000-0004-0000-0000-00006E010000}"/>
    <hyperlink ref="H82" r:id="rId357" xr:uid="{00000000-0004-0000-0000-00006F010000}"/>
    <hyperlink ref="H81" r:id="rId358" xr:uid="{00000000-0004-0000-0000-000070010000}"/>
    <hyperlink ref="H80" r:id="rId359" xr:uid="{00000000-0004-0000-0000-000071010000}"/>
    <hyperlink ref="H78" r:id="rId360" xr:uid="{00000000-0004-0000-0000-000072010000}"/>
    <hyperlink ref="H76" r:id="rId361" xr:uid="{00000000-0004-0000-0000-000073010000}"/>
    <hyperlink ref="H75" r:id="rId362" xr:uid="{00000000-0004-0000-0000-000074010000}"/>
    <hyperlink ref="H74" r:id="rId363" xr:uid="{00000000-0004-0000-0000-000075010000}"/>
    <hyperlink ref="H73" r:id="rId364" xr:uid="{00000000-0004-0000-0000-000076010000}"/>
    <hyperlink ref="H66" r:id="rId365" xr:uid="{00000000-0004-0000-0000-000077010000}"/>
    <hyperlink ref="H65" r:id="rId366" xr:uid="{00000000-0004-0000-0000-000078010000}"/>
    <hyperlink ref="H64" r:id="rId367" xr:uid="{00000000-0004-0000-0000-000079010000}"/>
    <hyperlink ref="H63" r:id="rId368" xr:uid="{00000000-0004-0000-0000-00007A010000}"/>
    <hyperlink ref="H62" r:id="rId369" xr:uid="{00000000-0004-0000-0000-00007B010000}"/>
    <hyperlink ref="H61" r:id="rId370" xr:uid="{00000000-0004-0000-0000-00007C010000}"/>
    <hyperlink ref="H243" r:id="rId371" xr:uid="{00000000-0004-0000-0000-00007D010000}"/>
    <hyperlink ref="H58" r:id="rId372" xr:uid="{00000000-0004-0000-0000-00007E010000}"/>
    <hyperlink ref="H57" r:id="rId373" xr:uid="{00000000-0004-0000-0000-00007F010000}"/>
    <hyperlink ref="H23" r:id="rId374" xr:uid="{00000000-0004-0000-0000-000080010000}"/>
    <hyperlink ref="H37" r:id="rId375" xr:uid="{00000000-0004-0000-0000-000081010000}"/>
    <hyperlink ref="H39" r:id="rId376" xr:uid="{00000000-0004-0000-0000-000082010000}"/>
    <hyperlink ref="H45" r:id="rId377" xr:uid="{00000000-0004-0000-0000-000083010000}"/>
    <hyperlink ref="H42" r:id="rId378" xr:uid="{00000000-0004-0000-0000-000084010000}"/>
    <hyperlink ref="H50" r:id="rId379" xr:uid="{00000000-0004-0000-0000-000085010000}"/>
    <hyperlink ref="H51" r:id="rId380" xr:uid="{00000000-0004-0000-0000-000086010000}"/>
    <hyperlink ref="H52" r:id="rId381" xr:uid="{00000000-0004-0000-0000-000087010000}"/>
    <hyperlink ref="H53" r:id="rId382" xr:uid="{00000000-0004-0000-0000-000088010000}"/>
    <hyperlink ref="H54" r:id="rId383" xr:uid="{00000000-0004-0000-0000-000089010000}"/>
    <hyperlink ref="H55" r:id="rId384" xr:uid="{00000000-0004-0000-0000-00008A010000}"/>
    <hyperlink ref="H56" r:id="rId385" xr:uid="{00000000-0004-0000-0000-00008B010000}"/>
    <hyperlink ref="H35" r:id="rId386" xr:uid="{00000000-0004-0000-0000-00008C010000}"/>
    <hyperlink ref="H20" r:id="rId387" xr:uid="{00000000-0004-0000-0000-00008D010000}"/>
    <hyperlink ref="H255" r:id="rId388" xr:uid="{00000000-0004-0000-0000-00008E010000}"/>
    <hyperlink ref="H254" r:id="rId389" xr:uid="{00000000-0004-0000-0000-00008F010000}"/>
    <hyperlink ref="H253" r:id="rId390" xr:uid="{00000000-0004-0000-0000-000090010000}"/>
    <hyperlink ref="H252" r:id="rId391" xr:uid="{00000000-0004-0000-0000-000091010000}"/>
    <hyperlink ref="H251" r:id="rId392" xr:uid="{00000000-0004-0000-0000-000092010000}"/>
    <hyperlink ref="H250" r:id="rId393" xr:uid="{00000000-0004-0000-0000-000093010000}"/>
    <hyperlink ref="H249" r:id="rId394" xr:uid="{00000000-0004-0000-0000-000094010000}"/>
    <hyperlink ref="H247" r:id="rId395" xr:uid="{00000000-0004-0000-0000-000095010000}"/>
    <hyperlink ref="H246" r:id="rId396" xr:uid="{00000000-0004-0000-0000-000096010000}"/>
    <hyperlink ref="H245" r:id="rId397" xr:uid="{00000000-0004-0000-0000-000097010000}"/>
    <hyperlink ref="H244" r:id="rId398" xr:uid="{00000000-0004-0000-0000-000098010000}"/>
    <hyperlink ref="H242" r:id="rId399" xr:uid="{00000000-0004-0000-0000-000099010000}"/>
    <hyperlink ref="H241" r:id="rId400" xr:uid="{00000000-0004-0000-0000-00009A010000}"/>
    <hyperlink ref="H240" r:id="rId401" xr:uid="{00000000-0004-0000-0000-00009B010000}"/>
    <hyperlink ref="H239" r:id="rId402" xr:uid="{00000000-0004-0000-0000-00009C010000}"/>
    <hyperlink ref="H238" r:id="rId403" xr:uid="{00000000-0004-0000-0000-00009D010000}"/>
    <hyperlink ref="H236" r:id="rId404" xr:uid="{00000000-0004-0000-0000-00009E010000}"/>
    <hyperlink ref="H235" r:id="rId405" xr:uid="{00000000-0004-0000-0000-00009F010000}"/>
    <hyperlink ref="H234" r:id="rId406" xr:uid="{00000000-0004-0000-0000-0000A0010000}"/>
    <hyperlink ref="H233" r:id="rId407" xr:uid="{00000000-0004-0000-0000-0000A1010000}"/>
    <hyperlink ref="H232" r:id="rId408" xr:uid="{00000000-0004-0000-0000-0000A2010000}"/>
    <hyperlink ref="H228" r:id="rId409" xr:uid="{00000000-0004-0000-0000-0000A3010000}"/>
    <hyperlink ref="H227" r:id="rId410" xr:uid="{00000000-0004-0000-0000-0000A4010000}"/>
    <hyperlink ref="H226" r:id="rId411" xr:uid="{00000000-0004-0000-0000-0000A5010000}"/>
    <hyperlink ref="H225" r:id="rId412" xr:uid="{00000000-0004-0000-0000-0000A6010000}"/>
    <hyperlink ref="H224" r:id="rId413" xr:uid="{00000000-0004-0000-0000-0000A7010000}"/>
    <hyperlink ref="H223" r:id="rId414" xr:uid="{00000000-0004-0000-0000-0000A8010000}"/>
    <hyperlink ref="H222" r:id="rId415" xr:uid="{00000000-0004-0000-0000-0000A9010000}"/>
    <hyperlink ref="H221" r:id="rId416" xr:uid="{00000000-0004-0000-0000-0000AA010000}"/>
    <hyperlink ref="H220" r:id="rId417" xr:uid="{00000000-0004-0000-0000-0000AB010000}"/>
    <hyperlink ref="H219" r:id="rId418" xr:uid="{00000000-0004-0000-0000-0000AC010000}"/>
    <hyperlink ref="H200" r:id="rId419" xr:uid="{00000000-0004-0000-0000-0000AD010000}"/>
    <hyperlink ref="H199" r:id="rId420" xr:uid="{00000000-0004-0000-0000-0000AE010000}"/>
    <hyperlink ref="H197" r:id="rId421" xr:uid="{00000000-0004-0000-0000-0000AF010000}"/>
    <hyperlink ref="H196" r:id="rId422" xr:uid="{00000000-0004-0000-0000-0000B0010000}"/>
    <hyperlink ref="H195" r:id="rId423" xr:uid="{00000000-0004-0000-0000-0000B1010000}"/>
    <hyperlink ref="H194" r:id="rId424" xr:uid="{00000000-0004-0000-0000-0000B2010000}"/>
    <hyperlink ref="H193" r:id="rId425" xr:uid="{00000000-0004-0000-0000-0000B3010000}"/>
    <hyperlink ref="H192" r:id="rId426" xr:uid="{00000000-0004-0000-0000-0000B4010000}"/>
    <hyperlink ref="H187" r:id="rId427" xr:uid="{00000000-0004-0000-0000-0000B5010000}"/>
    <hyperlink ref="H186" r:id="rId428" xr:uid="{00000000-0004-0000-0000-0000B6010000}"/>
    <hyperlink ref="H185" r:id="rId429" xr:uid="{00000000-0004-0000-0000-0000B7010000}"/>
    <hyperlink ref="H184" r:id="rId430" xr:uid="{00000000-0004-0000-0000-0000B8010000}"/>
    <hyperlink ref="H183" r:id="rId431" xr:uid="{00000000-0004-0000-0000-0000B9010000}"/>
    <hyperlink ref="H34" r:id="rId432" xr:uid="{00000000-0004-0000-0000-0000BA010000}"/>
    <hyperlink ref="H24" r:id="rId433" xr:uid="{00000000-0004-0000-0000-0000BB010000}"/>
    <hyperlink ref="H22" r:id="rId434" xr:uid="{00000000-0004-0000-0000-0000BC010000}"/>
    <hyperlink ref="H21" r:id="rId435" xr:uid="{00000000-0004-0000-0000-0000BD010000}"/>
    <hyperlink ref="H19" r:id="rId436" xr:uid="{00000000-0004-0000-0000-0000BE010000}"/>
    <hyperlink ref="H18" r:id="rId437" xr:uid="{00000000-0004-0000-0000-0000BF010000}"/>
    <hyperlink ref="H17" r:id="rId438" xr:uid="{00000000-0004-0000-0000-0000C0010000}"/>
    <hyperlink ref="H14" r:id="rId439" xr:uid="{00000000-0004-0000-0000-0000C1010000}"/>
    <hyperlink ref="H10" r:id="rId440" xr:uid="{00000000-0004-0000-0000-0000C2010000}"/>
    <hyperlink ref="H9" r:id="rId441" xr:uid="{00000000-0004-0000-0000-0000C3010000}"/>
    <hyperlink ref="H7" r:id="rId442" xr:uid="{00000000-0004-0000-0000-0000C4010000}"/>
    <hyperlink ref="H6" r:id="rId443" xr:uid="{00000000-0004-0000-0000-0000C5010000}"/>
    <hyperlink ref="H5" r:id="rId444" xr:uid="{00000000-0004-0000-0000-0000C6010000}"/>
    <hyperlink ref="H4" r:id="rId445" xr:uid="{00000000-0004-0000-0000-0000C7010000}"/>
    <hyperlink ref="H86" r:id="rId446" xr:uid="{00000000-0004-0000-0000-0000C8010000}"/>
    <hyperlink ref="A33" r:id="rId447" xr:uid="{00000000-0004-0000-0000-0000C9010000}"/>
  </hyperlinks>
  <pageMargins left="0.7" right="0.7" top="0.75" bottom="0.75" header="0" footer="0"/>
  <pageSetup paperSize="9" orientation="portrait" r:id="rId448"/>
  <drawing r:id="rId4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outlinePr summaryBelow="0" summaryRight="0"/>
  </sheetPr>
  <dimension ref="A1:GT151"/>
  <sheetViews>
    <sheetView zoomScaleNormal="100" workbookViewId="0">
      <pane xSplit="1" ySplit="2" topLeftCell="B3" activePane="bottomRight" state="frozen"/>
      <selection pane="topRight" activeCell="D1" sqref="D1"/>
      <selection pane="bottomLeft" activeCell="A3" sqref="A3"/>
      <selection pane="bottomRight" activeCell="D4" sqref="D4"/>
    </sheetView>
  </sheetViews>
  <sheetFormatPr defaultColWidth="8.83203125" defaultRowHeight="14.15" customHeight="1" outlineLevelRow="1"/>
  <cols>
    <col min="1" max="1" width="15.08203125" style="157" customWidth="1"/>
    <col min="2" max="2" width="55.5" style="158" customWidth="1"/>
    <col min="3" max="3" width="10.83203125" style="157" customWidth="1"/>
    <col min="4" max="4" width="10.58203125" style="157" customWidth="1"/>
    <col min="5" max="5" width="10.08203125" style="157" bestFit="1" customWidth="1"/>
    <col min="6" max="16384" width="8.83203125" style="157"/>
  </cols>
  <sheetData>
    <row r="1" spans="1:202" ht="48.75" customHeight="1">
      <c r="A1" s="313"/>
      <c r="B1" s="313"/>
      <c r="C1" s="192"/>
      <c r="D1" s="191"/>
    </row>
    <row r="2" spans="1:202" ht="16.5" customHeight="1">
      <c r="A2" s="190" t="s">
        <v>1</v>
      </c>
      <c r="B2" s="190" t="s">
        <v>4996</v>
      </c>
      <c r="C2" s="190" t="s">
        <v>2</v>
      </c>
      <c r="D2" s="189" t="s">
        <v>7649</v>
      </c>
    </row>
    <row r="3" spans="1:202" s="159" customFormat="1" ht="15" customHeight="1">
      <c r="A3" s="188" t="s">
        <v>4995</v>
      </c>
      <c r="B3" s="186"/>
      <c r="C3" s="185"/>
      <c r="D3" s="185"/>
    </row>
    <row r="4" spans="1:202" s="195" customFormat="1" ht="14.15" customHeight="1" outlineLevel="1">
      <c r="A4" s="193" t="s">
        <v>3167</v>
      </c>
      <c r="B4" s="194" t="s">
        <v>4991</v>
      </c>
      <c r="C4" s="161">
        <v>314050</v>
      </c>
      <c r="D4" s="160">
        <f>C4*0.93</f>
        <v>292066.5</v>
      </c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  <c r="DJ4" s="159"/>
      <c r="DK4" s="159"/>
      <c r="DL4" s="159"/>
      <c r="DM4" s="159"/>
      <c r="DN4" s="159"/>
      <c r="DO4" s="159"/>
      <c r="DP4" s="159"/>
      <c r="DQ4" s="159"/>
      <c r="DR4" s="159"/>
      <c r="DS4" s="159"/>
      <c r="DT4" s="159"/>
      <c r="DU4" s="159"/>
      <c r="DV4" s="159"/>
      <c r="DW4" s="159"/>
      <c r="DX4" s="159"/>
      <c r="DY4" s="159"/>
      <c r="DZ4" s="159"/>
      <c r="EA4" s="159"/>
      <c r="EB4" s="159"/>
      <c r="EC4" s="159"/>
      <c r="ED4" s="159"/>
      <c r="EE4" s="159"/>
      <c r="EF4" s="159"/>
      <c r="EG4" s="159"/>
      <c r="EH4" s="159"/>
      <c r="EI4" s="159"/>
      <c r="EJ4" s="159"/>
      <c r="EK4" s="159"/>
      <c r="EL4" s="159"/>
      <c r="EM4" s="159"/>
      <c r="EN4" s="159"/>
      <c r="EO4" s="159"/>
      <c r="EP4" s="159"/>
      <c r="EQ4" s="159"/>
      <c r="ER4" s="159"/>
      <c r="ES4" s="159"/>
      <c r="ET4" s="159"/>
      <c r="EU4" s="159"/>
      <c r="EV4" s="159"/>
      <c r="EW4" s="159"/>
      <c r="EX4" s="159"/>
      <c r="EY4" s="159"/>
      <c r="EZ4" s="159"/>
      <c r="FA4" s="159"/>
      <c r="FB4" s="159"/>
      <c r="FC4" s="159"/>
      <c r="FD4" s="159"/>
      <c r="FE4" s="159"/>
      <c r="FF4" s="159"/>
      <c r="FG4" s="159"/>
      <c r="FH4" s="159"/>
      <c r="FI4" s="159"/>
      <c r="FJ4" s="159"/>
      <c r="FK4" s="159"/>
      <c r="FL4" s="159"/>
      <c r="FM4" s="159"/>
      <c r="FN4" s="159"/>
      <c r="FO4" s="159"/>
      <c r="FP4" s="159"/>
      <c r="FQ4" s="159"/>
      <c r="FR4" s="159"/>
      <c r="FS4" s="159"/>
      <c r="FT4" s="159"/>
      <c r="FU4" s="159"/>
      <c r="FV4" s="159"/>
      <c r="FW4" s="159"/>
      <c r="FX4" s="159"/>
      <c r="FY4" s="159"/>
      <c r="FZ4" s="159"/>
      <c r="GA4" s="159"/>
      <c r="GB4" s="159"/>
      <c r="GC4" s="159"/>
      <c r="GD4" s="159"/>
      <c r="GE4" s="159"/>
      <c r="GF4" s="159"/>
      <c r="GG4" s="159"/>
      <c r="GH4" s="159"/>
      <c r="GI4" s="159"/>
      <c r="GJ4" s="159"/>
      <c r="GK4" s="159"/>
      <c r="GL4" s="159"/>
      <c r="GM4" s="159"/>
      <c r="GN4" s="159"/>
      <c r="GO4" s="159"/>
      <c r="GP4" s="159"/>
      <c r="GQ4" s="159"/>
      <c r="GR4" s="159"/>
      <c r="GS4" s="159"/>
      <c r="GT4" s="159"/>
    </row>
    <row r="5" spans="1:202" s="195" customFormat="1" ht="14.15" customHeight="1" outlineLevel="1">
      <c r="A5" s="193" t="s">
        <v>327</v>
      </c>
      <c r="B5" s="194" t="s">
        <v>4994</v>
      </c>
      <c r="C5" s="161">
        <v>615450</v>
      </c>
      <c r="D5" s="160">
        <f t="shared" ref="D5:D68" si="0">C5*0.93</f>
        <v>572368.5</v>
      </c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  <c r="DJ5" s="159"/>
      <c r="DK5" s="159"/>
      <c r="DL5" s="159"/>
      <c r="DM5" s="159"/>
      <c r="DN5" s="159"/>
      <c r="DO5" s="159"/>
      <c r="DP5" s="159"/>
      <c r="DQ5" s="159"/>
      <c r="DR5" s="159"/>
      <c r="DS5" s="159"/>
      <c r="DT5" s="159"/>
      <c r="DU5" s="159"/>
      <c r="DV5" s="159"/>
      <c r="DW5" s="159"/>
      <c r="DX5" s="159"/>
      <c r="DY5" s="159"/>
      <c r="DZ5" s="159"/>
      <c r="EA5" s="159"/>
      <c r="EB5" s="159"/>
      <c r="EC5" s="159"/>
      <c r="ED5" s="159"/>
      <c r="EE5" s="159"/>
      <c r="EF5" s="159"/>
      <c r="EG5" s="159"/>
      <c r="EH5" s="159"/>
      <c r="EI5" s="159"/>
      <c r="EJ5" s="159"/>
      <c r="EK5" s="159"/>
      <c r="EL5" s="159"/>
      <c r="EM5" s="159"/>
      <c r="EN5" s="159"/>
      <c r="EO5" s="159"/>
      <c r="EP5" s="159"/>
      <c r="EQ5" s="159"/>
      <c r="ER5" s="159"/>
      <c r="ES5" s="159"/>
      <c r="ET5" s="159"/>
      <c r="EU5" s="159"/>
      <c r="EV5" s="159"/>
      <c r="EW5" s="159"/>
      <c r="EX5" s="159"/>
      <c r="EY5" s="159"/>
      <c r="EZ5" s="159"/>
      <c r="FA5" s="159"/>
      <c r="FB5" s="159"/>
      <c r="FC5" s="159"/>
      <c r="FD5" s="159"/>
      <c r="FE5" s="159"/>
      <c r="FF5" s="159"/>
      <c r="FG5" s="159"/>
      <c r="FH5" s="159"/>
      <c r="FI5" s="159"/>
      <c r="FJ5" s="159"/>
      <c r="FK5" s="159"/>
      <c r="FL5" s="159"/>
      <c r="FM5" s="159"/>
      <c r="FN5" s="159"/>
      <c r="FO5" s="159"/>
      <c r="FP5" s="159"/>
      <c r="FQ5" s="159"/>
      <c r="FR5" s="159"/>
      <c r="FS5" s="159"/>
      <c r="FT5" s="159"/>
      <c r="FU5" s="159"/>
      <c r="FV5" s="159"/>
      <c r="FW5" s="159"/>
      <c r="FX5" s="159"/>
      <c r="FY5" s="159"/>
      <c r="FZ5" s="159"/>
      <c r="GA5" s="159"/>
      <c r="GB5" s="159"/>
      <c r="GC5" s="159"/>
      <c r="GD5" s="159"/>
      <c r="GE5" s="159"/>
      <c r="GF5" s="159"/>
      <c r="GG5" s="159"/>
      <c r="GH5" s="159"/>
      <c r="GI5" s="159"/>
      <c r="GJ5" s="159"/>
      <c r="GK5" s="159"/>
      <c r="GL5" s="159"/>
      <c r="GM5" s="159"/>
      <c r="GN5" s="159"/>
      <c r="GO5" s="159"/>
      <c r="GP5" s="159"/>
      <c r="GQ5" s="159"/>
      <c r="GR5" s="159"/>
      <c r="GS5" s="159"/>
      <c r="GT5" s="159"/>
    </row>
    <row r="6" spans="1:202" s="198" customFormat="1" ht="14.15" customHeight="1" outlineLevel="1">
      <c r="A6" s="196" t="s">
        <v>328</v>
      </c>
      <c r="B6" s="197" t="s">
        <v>4989</v>
      </c>
      <c r="C6" s="161">
        <v>813450</v>
      </c>
      <c r="D6" s="160">
        <f t="shared" si="0"/>
        <v>756508.5</v>
      </c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187"/>
      <c r="BI6" s="187"/>
      <c r="BJ6" s="187"/>
      <c r="BK6" s="187"/>
      <c r="BL6" s="187"/>
      <c r="BM6" s="187"/>
      <c r="BN6" s="187"/>
      <c r="BO6" s="187"/>
      <c r="BP6" s="187"/>
      <c r="BQ6" s="187"/>
      <c r="BR6" s="187"/>
      <c r="BS6" s="187"/>
      <c r="BT6" s="187"/>
      <c r="BU6" s="187"/>
      <c r="BV6" s="187"/>
      <c r="BW6" s="187"/>
      <c r="BX6" s="187"/>
      <c r="BY6" s="187"/>
      <c r="BZ6" s="187"/>
      <c r="CA6" s="187"/>
      <c r="CB6" s="187"/>
      <c r="CC6" s="187"/>
      <c r="CD6" s="187"/>
      <c r="CE6" s="187"/>
      <c r="CF6" s="187"/>
      <c r="CG6" s="187"/>
      <c r="CH6" s="187"/>
      <c r="CI6" s="187"/>
      <c r="CJ6" s="187"/>
      <c r="CK6" s="187"/>
      <c r="CL6" s="187"/>
      <c r="CM6" s="187"/>
      <c r="CN6" s="187"/>
      <c r="CO6" s="187"/>
      <c r="CP6" s="187"/>
      <c r="CQ6" s="187"/>
      <c r="CR6" s="187"/>
      <c r="CS6" s="187"/>
      <c r="CT6" s="187"/>
      <c r="CU6" s="187"/>
      <c r="CV6" s="187"/>
      <c r="CW6" s="187"/>
      <c r="CX6" s="187"/>
      <c r="CY6" s="187"/>
      <c r="CZ6" s="187"/>
      <c r="DA6" s="187"/>
      <c r="DB6" s="187"/>
      <c r="DC6" s="187"/>
      <c r="DD6" s="187"/>
      <c r="DE6" s="187"/>
      <c r="DF6" s="187"/>
      <c r="DG6" s="187"/>
      <c r="DH6" s="187"/>
      <c r="DI6" s="187"/>
      <c r="DJ6" s="187"/>
      <c r="DK6" s="187"/>
      <c r="DL6" s="187"/>
      <c r="DM6" s="187"/>
      <c r="DN6" s="187"/>
      <c r="DO6" s="187"/>
      <c r="DP6" s="187"/>
      <c r="DQ6" s="187"/>
      <c r="DR6" s="187"/>
      <c r="DS6" s="187"/>
      <c r="DT6" s="187"/>
      <c r="DU6" s="187"/>
      <c r="DV6" s="187"/>
      <c r="DW6" s="187"/>
      <c r="DX6" s="187"/>
      <c r="DY6" s="187"/>
      <c r="DZ6" s="187"/>
      <c r="EA6" s="187"/>
      <c r="EB6" s="187"/>
      <c r="EC6" s="187"/>
      <c r="ED6" s="187"/>
      <c r="EE6" s="187"/>
      <c r="EF6" s="187"/>
      <c r="EG6" s="187"/>
      <c r="EH6" s="187"/>
      <c r="EI6" s="187"/>
      <c r="EJ6" s="187"/>
      <c r="EK6" s="187"/>
      <c r="EL6" s="187"/>
      <c r="EM6" s="187"/>
      <c r="EN6" s="187"/>
      <c r="EO6" s="187"/>
      <c r="EP6" s="187"/>
      <c r="EQ6" s="187"/>
      <c r="ER6" s="187"/>
      <c r="ES6" s="187"/>
      <c r="ET6" s="187"/>
      <c r="EU6" s="187"/>
      <c r="EV6" s="187"/>
      <c r="EW6" s="187"/>
      <c r="EX6" s="187"/>
      <c r="EY6" s="187"/>
      <c r="EZ6" s="187"/>
      <c r="FA6" s="187"/>
      <c r="FB6" s="187"/>
      <c r="FC6" s="187"/>
      <c r="FD6" s="187"/>
      <c r="FE6" s="187"/>
      <c r="FF6" s="187"/>
      <c r="FG6" s="187"/>
      <c r="FH6" s="187"/>
      <c r="FI6" s="187"/>
      <c r="FJ6" s="187"/>
      <c r="FK6" s="187"/>
      <c r="FL6" s="187"/>
      <c r="FM6" s="187"/>
      <c r="FN6" s="187"/>
      <c r="FO6" s="187"/>
      <c r="FP6" s="187"/>
      <c r="FQ6" s="187"/>
      <c r="FR6" s="187"/>
      <c r="FS6" s="187"/>
      <c r="FT6" s="187"/>
      <c r="FU6" s="187"/>
      <c r="FV6" s="187"/>
      <c r="FW6" s="187"/>
      <c r="FX6" s="187"/>
      <c r="FY6" s="187"/>
      <c r="FZ6" s="187"/>
      <c r="GA6" s="187"/>
      <c r="GB6" s="187"/>
      <c r="GC6" s="187"/>
      <c r="GD6" s="187"/>
      <c r="GE6" s="187"/>
      <c r="GF6" s="187"/>
      <c r="GG6" s="187"/>
      <c r="GH6" s="187"/>
      <c r="GI6" s="187"/>
      <c r="GJ6" s="187"/>
      <c r="GK6" s="187"/>
      <c r="GL6" s="187"/>
      <c r="GM6" s="187"/>
      <c r="GN6" s="187"/>
      <c r="GO6" s="187"/>
      <c r="GP6" s="187"/>
      <c r="GQ6" s="187"/>
      <c r="GR6" s="187"/>
      <c r="GS6" s="187"/>
      <c r="GT6" s="187"/>
    </row>
    <row r="7" spans="1:202" s="195" customFormat="1" ht="14.15" customHeight="1" outlineLevel="1">
      <c r="A7" s="199" t="s">
        <v>329</v>
      </c>
      <c r="B7" s="200" t="s">
        <v>4993</v>
      </c>
      <c r="C7" s="161">
        <v>1658800</v>
      </c>
      <c r="D7" s="160">
        <f t="shared" si="0"/>
        <v>1542684</v>
      </c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  <c r="BP7" s="159"/>
      <c r="BQ7" s="159"/>
      <c r="BR7" s="159"/>
      <c r="BS7" s="159"/>
      <c r="BT7" s="159"/>
      <c r="BU7" s="159"/>
      <c r="BV7" s="159"/>
      <c r="BW7" s="159"/>
      <c r="BX7" s="159"/>
      <c r="BY7" s="159"/>
      <c r="BZ7" s="159"/>
      <c r="CA7" s="159"/>
      <c r="CB7" s="159"/>
      <c r="CC7" s="159"/>
      <c r="CD7" s="159"/>
      <c r="CE7" s="159"/>
      <c r="CF7" s="159"/>
      <c r="CG7" s="159"/>
      <c r="CH7" s="159"/>
      <c r="CI7" s="159"/>
      <c r="CJ7" s="159"/>
      <c r="CK7" s="159"/>
      <c r="CL7" s="159"/>
      <c r="CM7" s="159"/>
      <c r="CN7" s="159"/>
      <c r="CO7" s="159"/>
      <c r="CP7" s="159"/>
      <c r="CQ7" s="159"/>
      <c r="CR7" s="159"/>
      <c r="CS7" s="159"/>
      <c r="CT7" s="159"/>
      <c r="CU7" s="159"/>
      <c r="CV7" s="159"/>
      <c r="CW7" s="159"/>
      <c r="CX7" s="159"/>
      <c r="CY7" s="159"/>
      <c r="CZ7" s="159"/>
      <c r="DA7" s="159"/>
      <c r="DB7" s="159"/>
      <c r="DC7" s="159"/>
      <c r="DD7" s="159"/>
      <c r="DE7" s="159"/>
      <c r="DF7" s="159"/>
      <c r="DG7" s="159"/>
      <c r="DH7" s="159"/>
      <c r="DI7" s="159"/>
      <c r="DJ7" s="159"/>
      <c r="DK7" s="159"/>
      <c r="DL7" s="159"/>
      <c r="DM7" s="159"/>
      <c r="DN7" s="159"/>
      <c r="DO7" s="159"/>
      <c r="DP7" s="159"/>
      <c r="DQ7" s="159"/>
      <c r="DR7" s="159"/>
      <c r="DS7" s="159"/>
      <c r="DT7" s="159"/>
      <c r="DU7" s="159"/>
      <c r="DV7" s="159"/>
      <c r="DW7" s="159"/>
      <c r="DX7" s="159"/>
      <c r="DY7" s="159"/>
      <c r="DZ7" s="159"/>
      <c r="EA7" s="159"/>
      <c r="EB7" s="159"/>
      <c r="EC7" s="159"/>
      <c r="ED7" s="159"/>
      <c r="EE7" s="159"/>
      <c r="EF7" s="159"/>
      <c r="EG7" s="159"/>
      <c r="EH7" s="159"/>
      <c r="EI7" s="159"/>
      <c r="EJ7" s="159"/>
      <c r="EK7" s="159"/>
      <c r="EL7" s="159"/>
      <c r="EM7" s="159"/>
      <c r="EN7" s="159"/>
      <c r="EO7" s="159"/>
      <c r="EP7" s="159"/>
      <c r="EQ7" s="159"/>
      <c r="ER7" s="159"/>
      <c r="ES7" s="159"/>
      <c r="ET7" s="159"/>
      <c r="EU7" s="159"/>
      <c r="EV7" s="159"/>
      <c r="EW7" s="159"/>
      <c r="EX7" s="159"/>
      <c r="EY7" s="159"/>
      <c r="EZ7" s="159"/>
      <c r="FA7" s="159"/>
      <c r="FB7" s="159"/>
      <c r="FC7" s="159"/>
      <c r="FD7" s="159"/>
      <c r="FE7" s="159"/>
      <c r="FF7" s="159"/>
      <c r="FG7" s="159"/>
      <c r="FH7" s="159"/>
      <c r="FI7" s="159"/>
      <c r="FJ7" s="159"/>
      <c r="FK7" s="159"/>
      <c r="FL7" s="159"/>
      <c r="FM7" s="159"/>
      <c r="FN7" s="159"/>
      <c r="FO7" s="159"/>
      <c r="FP7" s="159"/>
      <c r="FQ7" s="159"/>
      <c r="FR7" s="159"/>
      <c r="FS7" s="159"/>
      <c r="FT7" s="159"/>
      <c r="FU7" s="159"/>
      <c r="FV7" s="159"/>
      <c r="FW7" s="159"/>
      <c r="FX7" s="159"/>
      <c r="FY7" s="159"/>
      <c r="FZ7" s="159"/>
      <c r="GA7" s="159"/>
      <c r="GB7" s="159"/>
      <c r="GC7" s="159"/>
      <c r="GD7" s="159"/>
      <c r="GE7" s="159"/>
      <c r="GF7" s="159"/>
      <c r="GG7" s="159"/>
      <c r="GH7" s="159"/>
      <c r="GI7" s="159"/>
      <c r="GJ7" s="159"/>
      <c r="GK7" s="159"/>
      <c r="GL7" s="159"/>
      <c r="GM7" s="159"/>
      <c r="GN7" s="159"/>
      <c r="GO7" s="159"/>
      <c r="GP7" s="159"/>
      <c r="GQ7" s="159"/>
      <c r="GR7" s="159"/>
      <c r="GS7" s="159"/>
      <c r="GT7" s="159"/>
    </row>
    <row r="8" spans="1:202" ht="15" customHeight="1">
      <c r="A8" s="165" t="s">
        <v>4992</v>
      </c>
      <c r="B8" s="186"/>
      <c r="C8" s="185"/>
      <c r="D8" s="160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59"/>
      <c r="BP8" s="159"/>
      <c r="BQ8" s="159"/>
      <c r="BR8" s="159"/>
      <c r="BS8" s="159"/>
      <c r="BT8" s="159"/>
      <c r="BU8" s="159"/>
      <c r="BV8" s="159"/>
      <c r="BW8" s="159"/>
      <c r="BX8" s="159"/>
      <c r="BY8" s="159"/>
      <c r="BZ8" s="159"/>
      <c r="CA8" s="159"/>
      <c r="CB8" s="159"/>
      <c r="CC8" s="159"/>
      <c r="CD8" s="159"/>
      <c r="CE8" s="159"/>
      <c r="CF8" s="159"/>
      <c r="CG8" s="159"/>
      <c r="CH8" s="159"/>
      <c r="CI8" s="159"/>
      <c r="CJ8" s="159"/>
      <c r="CK8" s="159"/>
      <c r="CL8" s="159"/>
      <c r="CM8" s="159"/>
      <c r="CN8" s="159"/>
      <c r="CO8" s="159"/>
      <c r="CP8" s="159"/>
      <c r="CQ8" s="159"/>
      <c r="CR8" s="159"/>
      <c r="CS8" s="159"/>
      <c r="CT8" s="159"/>
      <c r="CU8" s="159"/>
      <c r="CV8" s="159"/>
      <c r="CW8" s="159"/>
      <c r="CX8" s="159"/>
      <c r="CY8" s="159"/>
      <c r="CZ8" s="159"/>
      <c r="DA8" s="159"/>
      <c r="DB8" s="159"/>
      <c r="DC8" s="159"/>
      <c r="DD8" s="159"/>
      <c r="DE8" s="159"/>
      <c r="DF8" s="159"/>
      <c r="DG8" s="159"/>
      <c r="DH8" s="159"/>
      <c r="DI8" s="159"/>
      <c r="DJ8" s="159"/>
      <c r="DK8" s="159"/>
      <c r="DL8" s="159"/>
      <c r="DM8" s="159"/>
      <c r="DN8" s="159"/>
      <c r="DO8" s="159"/>
      <c r="DP8" s="159"/>
      <c r="DQ8" s="159"/>
      <c r="DR8" s="159"/>
      <c r="DS8" s="159"/>
      <c r="DT8" s="159"/>
      <c r="DU8" s="159"/>
      <c r="DV8" s="159"/>
      <c r="DW8" s="159"/>
      <c r="DX8" s="159"/>
      <c r="DY8" s="159"/>
      <c r="DZ8" s="159"/>
      <c r="EA8" s="159"/>
      <c r="EB8" s="159"/>
      <c r="EC8" s="159"/>
      <c r="ED8" s="159"/>
      <c r="EE8" s="159"/>
      <c r="EF8" s="159"/>
      <c r="EG8" s="159"/>
      <c r="EH8" s="159"/>
      <c r="EI8" s="159"/>
      <c r="EJ8" s="159"/>
      <c r="EK8" s="159"/>
      <c r="EL8" s="159"/>
      <c r="EM8" s="159"/>
      <c r="EN8" s="159"/>
      <c r="EO8" s="159"/>
      <c r="EP8" s="159"/>
      <c r="EQ8" s="159"/>
      <c r="ER8" s="159"/>
      <c r="ES8" s="159"/>
      <c r="ET8" s="159"/>
      <c r="EU8" s="159"/>
      <c r="EV8" s="159"/>
      <c r="EW8" s="159"/>
      <c r="EX8" s="159"/>
      <c r="EY8" s="159"/>
      <c r="EZ8" s="159"/>
      <c r="FA8" s="159"/>
      <c r="FB8" s="159"/>
      <c r="FC8" s="159"/>
      <c r="FD8" s="159"/>
      <c r="FE8" s="159"/>
      <c r="FF8" s="159"/>
      <c r="FG8" s="159"/>
      <c r="FH8" s="159"/>
      <c r="FI8" s="159"/>
      <c r="FJ8" s="159"/>
      <c r="FK8" s="159"/>
      <c r="FL8" s="159"/>
      <c r="FM8" s="159"/>
      <c r="FN8" s="159"/>
      <c r="FO8" s="159"/>
      <c r="FP8" s="159"/>
      <c r="FQ8" s="159"/>
      <c r="FR8" s="159"/>
      <c r="FS8" s="159"/>
      <c r="FT8" s="159"/>
      <c r="FU8" s="159"/>
      <c r="FV8" s="159"/>
      <c r="FW8" s="159"/>
      <c r="FX8" s="159"/>
      <c r="FY8" s="159"/>
      <c r="FZ8" s="159"/>
      <c r="GA8" s="159"/>
      <c r="GB8" s="159"/>
      <c r="GC8" s="159"/>
      <c r="GD8" s="159"/>
      <c r="GE8" s="159"/>
      <c r="GF8" s="159"/>
      <c r="GG8" s="159"/>
      <c r="GH8" s="159"/>
      <c r="GI8" s="159"/>
      <c r="GJ8" s="159"/>
      <c r="GK8" s="159"/>
      <c r="GL8" s="159"/>
      <c r="GM8" s="159"/>
      <c r="GN8" s="159"/>
      <c r="GO8" s="159"/>
      <c r="GP8" s="159"/>
      <c r="GQ8" s="159"/>
      <c r="GR8" s="159"/>
      <c r="GS8" s="159"/>
      <c r="GT8" s="159"/>
    </row>
    <row r="9" spans="1:202" s="195" customFormat="1" ht="14.15" customHeight="1" outlineLevel="1">
      <c r="A9" s="196" t="s">
        <v>126</v>
      </c>
      <c r="B9" s="201" t="s">
        <v>4991</v>
      </c>
      <c r="C9" s="161">
        <v>276100</v>
      </c>
      <c r="D9" s="160">
        <f t="shared" si="0"/>
        <v>256773</v>
      </c>
    </row>
    <row r="10" spans="1:202" s="195" customFormat="1" ht="14.15" customHeight="1" outlineLevel="1">
      <c r="A10" s="196" t="s">
        <v>128</v>
      </c>
      <c r="B10" s="201" t="s">
        <v>4990</v>
      </c>
      <c r="C10" s="161">
        <v>520850</v>
      </c>
      <c r="D10" s="160">
        <f t="shared" si="0"/>
        <v>484390.5</v>
      </c>
    </row>
    <row r="11" spans="1:202" s="195" customFormat="1" ht="14.15" customHeight="1" outlineLevel="1">
      <c r="A11" s="196" t="s">
        <v>3601</v>
      </c>
      <c r="B11" s="201" t="s">
        <v>4989</v>
      </c>
      <c r="C11" s="161">
        <v>691820</v>
      </c>
      <c r="D11" s="160">
        <f t="shared" si="0"/>
        <v>643392.6</v>
      </c>
    </row>
    <row r="12" spans="1:202" ht="15" customHeight="1">
      <c r="A12" s="165" t="s">
        <v>4988</v>
      </c>
      <c r="B12" s="186"/>
      <c r="C12" s="185"/>
      <c r="D12" s="160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  <c r="BP12" s="159"/>
      <c r="BQ12" s="159"/>
      <c r="BR12" s="159"/>
      <c r="BS12" s="159"/>
      <c r="BT12" s="159"/>
      <c r="BU12" s="159"/>
      <c r="BV12" s="159"/>
      <c r="BW12" s="159"/>
      <c r="BX12" s="159"/>
      <c r="BY12" s="159"/>
      <c r="BZ12" s="159"/>
      <c r="CA12" s="159"/>
      <c r="CB12" s="159"/>
      <c r="CC12" s="159"/>
      <c r="CD12" s="159"/>
      <c r="CE12" s="159"/>
      <c r="CF12" s="159"/>
      <c r="CG12" s="159"/>
      <c r="CH12" s="159"/>
      <c r="CI12" s="159"/>
      <c r="CJ12" s="159"/>
      <c r="CK12" s="159"/>
      <c r="CL12" s="159"/>
      <c r="CM12" s="159"/>
      <c r="CN12" s="159"/>
      <c r="CO12" s="159"/>
      <c r="CP12" s="159"/>
      <c r="CQ12" s="159"/>
      <c r="CR12" s="159"/>
      <c r="CS12" s="159"/>
      <c r="CT12" s="159"/>
      <c r="CU12" s="159"/>
      <c r="CV12" s="159"/>
      <c r="CW12" s="159"/>
      <c r="CX12" s="159"/>
      <c r="CY12" s="159"/>
      <c r="CZ12" s="159"/>
      <c r="DA12" s="159"/>
      <c r="DB12" s="159"/>
      <c r="DC12" s="159"/>
      <c r="DD12" s="159"/>
      <c r="DE12" s="159"/>
      <c r="DF12" s="159"/>
      <c r="DG12" s="159"/>
      <c r="DH12" s="159"/>
      <c r="DI12" s="159"/>
      <c r="DJ12" s="159"/>
      <c r="DK12" s="159"/>
      <c r="DL12" s="159"/>
      <c r="DM12" s="159"/>
      <c r="DN12" s="159"/>
      <c r="DO12" s="159"/>
      <c r="DP12" s="159"/>
      <c r="DQ12" s="159"/>
      <c r="DR12" s="159"/>
      <c r="DS12" s="159"/>
      <c r="DT12" s="159"/>
      <c r="DU12" s="159"/>
      <c r="DV12" s="159"/>
      <c r="DW12" s="159"/>
      <c r="DX12" s="159"/>
      <c r="DY12" s="159"/>
      <c r="DZ12" s="159"/>
      <c r="EA12" s="159"/>
      <c r="EB12" s="159"/>
      <c r="EC12" s="159"/>
      <c r="ED12" s="159"/>
      <c r="EE12" s="159"/>
      <c r="EF12" s="159"/>
      <c r="EG12" s="159"/>
      <c r="EH12" s="159"/>
      <c r="EI12" s="159"/>
      <c r="EJ12" s="159"/>
      <c r="EK12" s="159"/>
      <c r="EL12" s="159"/>
      <c r="EM12" s="159"/>
      <c r="EN12" s="159"/>
      <c r="EO12" s="159"/>
      <c r="EP12" s="159"/>
      <c r="EQ12" s="159"/>
      <c r="ER12" s="159"/>
      <c r="ES12" s="159"/>
      <c r="ET12" s="159"/>
      <c r="EU12" s="159"/>
      <c r="EV12" s="159"/>
      <c r="EW12" s="159"/>
      <c r="EX12" s="159"/>
      <c r="EY12" s="159"/>
      <c r="EZ12" s="159"/>
      <c r="FA12" s="159"/>
      <c r="FB12" s="159"/>
      <c r="FC12" s="159"/>
      <c r="FD12" s="159"/>
      <c r="FE12" s="159"/>
      <c r="FF12" s="159"/>
      <c r="FG12" s="159"/>
      <c r="FH12" s="159"/>
      <c r="FI12" s="159"/>
      <c r="FJ12" s="159"/>
      <c r="FK12" s="159"/>
      <c r="FL12" s="159"/>
      <c r="FM12" s="159"/>
      <c r="FN12" s="159"/>
      <c r="FO12" s="159"/>
      <c r="FP12" s="159"/>
      <c r="FQ12" s="159"/>
      <c r="FR12" s="159"/>
      <c r="FS12" s="159"/>
      <c r="FT12" s="159"/>
      <c r="FU12" s="159"/>
      <c r="FV12" s="159"/>
      <c r="FW12" s="159"/>
      <c r="FX12" s="159"/>
      <c r="FY12" s="159"/>
      <c r="FZ12" s="159"/>
      <c r="GA12" s="159"/>
      <c r="GB12" s="159"/>
      <c r="GC12" s="159"/>
      <c r="GD12" s="159"/>
      <c r="GE12" s="159"/>
      <c r="GF12" s="159"/>
      <c r="GG12" s="159"/>
      <c r="GH12" s="159"/>
      <c r="GI12" s="159"/>
      <c r="GJ12" s="159"/>
      <c r="GK12" s="159"/>
      <c r="GL12" s="159"/>
      <c r="GM12" s="159"/>
      <c r="GN12" s="159"/>
      <c r="GO12" s="159"/>
      <c r="GP12" s="159"/>
      <c r="GQ12" s="159"/>
      <c r="GR12" s="159"/>
      <c r="GS12" s="159"/>
      <c r="GT12" s="159"/>
    </row>
    <row r="13" spans="1:202" s="195" customFormat="1" ht="14.15" customHeight="1" outlineLevel="1">
      <c r="A13" s="193" t="s">
        <v>143</v>
      </c>
      <c r="B13" s="202" t="s">
        <v>4987</v>
      </c>
      <c r="C13" s="161">
        <v>56100</v>
      </c>
      <c r="D13" s="160">
        <f t="shared" si="0"/>
        <v>52173</v>
      </c>
    </row>
    <row r="14" spans="1:202" s="195" customFormat="1" ht="14.15" customHeight="1" outlineLevel="1">
      <c r="A14" s="196" t="s">
        <v>145</v>
      </c>
      <c r="B14" s="202" t="s">
        <v>4986</v>
      </c>
      <c r="C14" s="161">
        <v>486200</v>
      </c>
      <c r="D14" s="160">
        <f t="shared" si="0"/>
        <v>452166</v>
      </c>
    </row>
    <row r="15" spans="1:202" s="195" customFormat="1" ht="14.15" customHeight="1" outlineLevel="1">
      <c r="A15" s="199" t="s">
        <v>442</v>
      </c>
      <c r="B15" s="202" t="s">
        <v>4985</v>
      </c>
      <c r="C15" s="161">
        <v>163350</v>
      </c>
      <c r="D15" s="160">
        <f t="shared" si="0"/>
        <v>151915.5</v>
      </c>
    </row>
    <row r="16" spans="1:202" s="195" customFormat="1" ht="14.15" customHeight="1" outlineLevel="1">
      <c r="A16" s="193" t="s">
        <v>134</v>
      </c>
      <c r="B16" s="202" t="s">
        <v>4984</v>
      </c>
      <c r="C16" s="161">
        <v>64900</v>
      </c>
      <c r="D16" s="160">
        <f t="shared" si="0"/>
        <v>60357</v>
      </c>
    </row>
    <row r="17" spans="1:201" s="195" customFormat="1" ht="14.15" customHeight="1" outlineLevel="1">
      <c r="A17" s="193" t="s">
        <v>136</v>
      </c>
      <c r="B17" s="202" t="s">
        <v>4983</v>
      </c>
      <c r="C17" s="161">
        <v>57750</v>
      </c>
      <c r="D17" s="160">
        <f t="shared" si="0"/>
        <v>53707.5</v>
      </c>
    </row>
    <row r="18" spans="1:201" s="195" customFormat="1" ht="14.15" customHeight="1" outlineLevel="1">
      <c r="A18" s="196" t="s">
        <v>138</v>
      </c>
      <c r="B18" s="202" t="s">
        <v>4982</v>
      </c>
      <c r="C18" s="161">
        <v>67100</v>
      </c>
      <c r="D18" s="160">
        <f t="shared" si="0"/>
        <v>62403</v>
      </c>
    </row>
    <row r="19" spans="1:201" s="195" customFormat="1" ht="14.15" customHeight="1" outlineLevel="1">
      <c r="A19" s="199" t="s">
        <v>130</v>
      </c>
      <c r="B19" s="202" t="s">
        <v>4981</v>
      </c>
      <c r="C19" s="161">
        <v>95150</v>
      </c>
      <c r="D19" s="160">
        <f t="shared" si="0"/>
        <v>88489.5</v>
      </c>
    </row>
    <row r="20" spans="1:201" s="195" customFormat="1" ht="14.15" customHeight="1" outlineLevel="1">
      <c r="A20" s="193" t="s">
        <v>140</v>
      </c>
      <c r="B20" s="202" t="s">
        <v>4980</v>
      </c>
      <c r="C20" s="161">
        <v>154050</v>
      </c>
      <c r="D20" s="160">
        <f t="shared" si="0"/>
        <v>143266.5</v>
      </c>
    </row>
    <row r="21" spans="1:201" s="195" customFormat="1" ht="14.15" customHeight="1" outlineLevel="1">
      <c r="A21" s="193" t="s">
        <v>392</v>
      </c>
      <c r="B21" s="202" t="s">
        <v>4979</v>
      </c>
      <c r="C21" s="161">
        <v>219450</v>
      </c>
      <c r="D21" s="160">
        <f t="shared" si="0"/>
        <v>204088.5</v>
      </c>
    </row>
    <row r="22" spans="1:201" s="195" customFormat="1" ht="14.15" customHeight="1" outlineLevel="1">
      <c r="A22" s="196" t="s">
        <v>132</v>
      </c>
      <c r="B22" s="202" t="s">
        <v>4978</v>
      </c>
      <c r="C22" s="161">
        <v>110200</v>
      </c>
      <c r="D22" s="160">
        <f t="shared" si="0"/>
        <v>102486</v>
      </c>
    </row>
    <row r="23" spans="1:201" s="180" customFormat="1" ht="15" customHeight="1">
      <c r="A23" s="165" t="s">
        <v>4977</v>
      </c>
      <c r="B23" s="181"/>
      <c r="C23" s="181"/>
      <c r="D23" s="160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2"/>
      <c r="BV23" s="162"/>
      <c r="BW23" s="162"/>
      <c r="BX23" s="162"/>
      <c r="BY23" s="162"/>
      <c r="BZ23" s="162"/>
      <c r="CA23" s="162"/>
      <c r="CB23" s="162"/>
      <c r="CC23" s="162"/>
      <c r="CD23" s="162"/>
      <c r="CE23" s="162"/>
      <c r="CF23" s="162"/>
      <c r="CG23" s="162"/>
      <c r="CH23" s="162"/>
      <c r="CI23" s="162"/>
      <c r="CJ23" s="162"/>
      <c r="CK23" s="162"/>
      <c r="CL23" s="162"/>
      <c r="CM23" s="162"/>
      <c r="CN23" s="162"/>
      <c r="CO23" s="162"/>
      <c r="CP23" s="162"/>
      <c r="CQ23" s="162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  <c r="DB23" s="162"/>
      <c r="DC23" s="162"/>
      <c r="DD23" s="162"/>
      <c r="DE23" s="162"/>
      <c r="DF23" s="162"/>
      <c r="DG23" s="162"/>
      <c r="DH23" s="162"/>
      <c r="DI23" s="162"/>
      <c r="DJ23" s="162"/>
      <c r="DK23" s="162"/>
      <c r="DL23" s="162"/>
      <c r="DM23" s="162"/>
      <c r="DN23" s="162"/>
      <c r="DO23" s="162"/>
      <c r="DP23" s="162"/>
      <c r="DQ23" s="162"/>
      <c r="DR23" s="162"/>
      <c r="DS23" s="162"/>
      <c r="DT23" s="162"/>
      <c r="DU23" s="162"/>
      <c r="DV23" s="162"/>
      <c r="DW23" s="162"/>
      <c r="DX23" s="162"/>
      <c r="DY23" s="162"/>
      <c r="DZ23" s="162"/>
      <c r="EA23" s="162"/>
      <c r="EB23" s="162"/>
      <c r="EC23" s="162"/>
      <c r="ED23" s="162"/>
      <c r="EE23" s="162"/>
      <c r="EF23" s="162"/>
      <c r="EG23" s="162"/>
      <c r="EH23" s="162"/>
      <c r="EI23" s="162"/>
      <c r="EJ23" s="162"/>
      <c r="EK23" s="162"/>
      <c r="EL23" s="162"/>
      <c r="EM23" s="162"/>
      <c r="EN23" s="162"/>
      <c r="EO23" s="162"/>
      <c r="EP23" s="162"/>
      <c r="EQ23" s="162"/>
      <c r="ER23" s="162"/>
      <c r="ES23" s="162"/>
      <c r="ET23" s="162"/>
      <c r="EU23" s="162"/>
      <c r="EV23" s="162"/>
      <c r="EW23" s="162"/>
      <c r="EX23" s="162"/>
      <c r="EY23" s="162"/>
      <c r="EZ23" s="162"/>
      <c r="FA23" s="162"/>
      <c r="FB23" s="162"/>
      <c r="FC23" s="162"/>
      <c r="FD23" s="162"/>
      <c r="FE23" s="162"/>
      <c r="FF23" s="162"/>
      <c r="FG23" s="162"/>
      <c r="FH23" s="162"/>
      <c r="FI23" s="162"/>
      <c r="FJ23" s="162"/>
      <c r="FK23" s="162"/>
      <c r="FL23" s="162"/>
      <c r="FM23" s="162"/>
      <c r="FN23" s="162"/>
      <c r="FO23" s="162"/>
      <c r="FP23" s="162"/>
      <c r="FQ23" s="162"/>
      <c r="FR23" s="162"/>
      <c r="FS23" s="162"/>
      <c r="FT23" s="162"/>
      <c r="FU23" s="162"/>
      <c r="FV23" s="162"/>
      <c r="FW23" s="162"/>
      <c r="FX23" s="162"/>
      <c r="FY23" s="162"/>
      <c r="FZ23" s="162"/>
      <c r="GA23" s="162"/>
      <c r="GB23" s="162"/>
      <c r="GC23" s="162"/>
      <c r="GD23" s="162"/>
      <c r="GE23" s="162"/>
      <c r="GF23" s="162"/>
      <c r="GG23" s="162"/>
      <c r="GH23" s="162"/>
      <c r="GI23" s="162"/>
      <c r="GJ23" s="162"/>
      <c r="GK23" s="162"/>
      <c r="GL23" s="162"/>
      <c r="GM23" s="162"/>
      <c r="GN23" s="162"/>
      <c r="GO23" s="162"/>
      <c r="GP23" s="162"/>
      <c r="GQ23" s="162"/>
      <c r="GR23" s="162"/>
      <c r="GS23" s="162"/>
    </row>
    <row r="24" spans="1:201" s="180" customFormat="1" ht="14.15" customHeight="1" outlineLevel="1">
      <c r="A24" s="193" t="s">
        <v>148</v>
      </c>
      <c r="B24" s="203" t="s">
        <v>4976</v>
      </c>
      <c r="C24" s="161">
        <v>87050</v>
      </c>
      <c r="D24" s="160">
        <f t="shared" si="0"/>
        <v>80956.5</v>
      </c>
      <c r="E24" s="281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  <c r="CE24" s="162"/>
      <c r="CF24" s="162"/>
      <c r="CG24" s="162"/>
      <c r="CH24" s="162"/>
      <c r="CI24" s="162"/>
      <c r="CJ24" s="162"/>
      <c r="CK24" s="162"/>
      <c r="CL24" s="162"/>
      <c r="CM24" s="162"/>
      <c r="CN24" s="162"/>
      <c r="CO24" s="162"/>
      <c r="CP24" s="162"/>
      <c r="CQ24" s="162"/>
      <c r="CR24" s="162"/>
      <c r="CS24" s="162"/>
      <c r="CT24" s="162"/>
      <c r="CU24" s="162"/>
      <c r="CV24" s="162"/>
      <c r="CW24" s="162"/>
      <c r="CX24" s="162"/>
      <c r="CY24" s="162"/>
      <c r="CZ24" s="162"/>
      <c r="DA24" s="162"/>
      <c r="DB24" s="162"/>
      <c r="DC24" s="162"/>
      <c r="DD24" s="162"/>
      <c r="DE24" s="162"/>
      <c r="DF24" s="162"/>
      <c r="DG24" s="162"/>
      <c r="DH24" s="162"/>
      <c r="DI24" s="162"/>
      <c r="DJ24" s="162"/>
      <c r="DK24" s="162"/>
      <c r="DL24" s="162"/>
      <c r="DM24" s="162"/>
      <c r="DN24" s="162"/>
      <c r="DO24" s="162"/>
      <c r="DP24" s="162"/>
      <c r="DQ24" s="162"/>
      <c r="DR24" s="162"/>
      <c r="DS24" s="162"/>
      <c r="DT24" s="162"/>
      <c r="DU24" s="162"/>
      <c r="DV24" s="162"/>
      <c r="DW24" s="162"/>
      <c r="DX24" s="162"/>
      <c r="DY24" s="162"/>
      <c r="DZ24" s="162"/>
      <c r="EA24" s="162"/>
      <c r="EB24" s="162"/>
      <c r="EC24" s="162"/>
      <c r="ED24" s="162"/>
      <c r="EE24" s="162"/>
      <c r="EF24" s="162"/>
      <c r="EG24" s="162"/>
      <c r="EH24" s="162"/>
      <c r="EI24" s="162"/>
      <c r="EJ24" s="162"/>
      <c r="EK24" s="162"/>
      <c r="EL24" s="162"/>
      <c r="EM24" s="162"/>
      <c r="EN24" s="162"/>
      <c r="EO24" s="162"/>
      <c r="EP24" s="162"/>
      <c r="EQ24" s="162"/>
      <c r="ER24" s="162"/>
      <c r="ES24" s="162"/>
      <c r="ET24" s="162"/>
      <c r="EU24" s="162"/>
      <c r="EV24" s="162"/>
      <c r="EW24" s="162"/>
      <c r="EX24" s="162"/>
      <c r="EY24" s="162"/>
      <c r="EZ24" s="162"/>
      <c r="FA24" s="162"/>
      <c r="FB24" s="162"/>
      <c r="FC24" s="162"/>
      <c r="FD24" s="162"/>
      <c r="FE24" s="162"/>
      <c r="FF24" s="162"/>
      <c r="FG24" s="162"/>
      <c r="FH24" s="162"/>
      <c r="FI24" s="162"/>
      <c r="FJ24" s="162"/>
      <c r="FK24" s="162"/>
      <c r="FL24" s="162"/>
      <c r="FM24" s="162"/>
      <c r="FN24" s="162"/>
      <c r="FO24" s="162"/>
      <c r="FP24" s="162"/>
      <c r="FQ24" s="162"/>
      <c r="FR24" s="162"/>
      <c r="FS24" s="162"/>
      <c r="FT24" s="162"/>
      <c r="FU24" s="162"/>
      <c r="FV24" s="162"/>
      <c r="FW24" s="162"/>
      <c r="FX24" s="162"/>
      <c r="FY24" s="162"/>
      <c r="FZ24" s="162"/>
      <c r="GA24" s="162"/>
      <c r="GB24" s="162"/>
      <c r="GC24" s="162"/>
      <c r="GD24" s="162"/>
      <c r="GE24" s="162"/>
      <c r="GF24" s="162"/>
      <c r="GG24" s="162"/>
      <c r="GH24" s="162"/>
      <c r="GI24" s="162"/>
      <c r="GJ24" s="162"/>
      <c r="GK24" s="162"/>
      <c r="GL24" s="162"/>
      <c r="GM24" s="162"/>
      <c r="GN24" s="162"/>
      <c r="GO24" s="162"/>
      <c r="GP24" s="162"/>
      <c r="GQ24" s="162"/>
      <c r="GR24" s="162"/>
      <c r="GS24" s="162"/>
    </row>
    <row r="25" spans="1:201" s="180" customFormat="1" ht="14.15" customHeight="1" outlineLevel="1">
      <c r="A25" s="196" t="s">
        <v>150</v>
      </c>
      <c r="B25" s="203" t="s">
        <v>4975</v>
      </c>
      <c r="C25" s="161">
        <v>174710</v>
      </c>
      <c r="D25" s="160">
        <f t="shared" si="0"/>
        <v>162480.30000000002</v>
      </c>
      <c r="E25" s="281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162"/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2"/>
      <c r="BM25" s="162"/>
      <c r="BN25" s="162"/>
      <c r="BO25" s="162"/>
      <c r="BP25" s="162"/>
      <c r="BQ25" s="162"/>
      <c r="BR25" s="162"/>
      <c r="BS25" s="162"/>
      <c r="BT25" s="162"/>
      <c r="BU25" s="162"/>
      <c r="BV25" s="162"/>
      <c r="BW25" s="162"/>
      <c r="BX25" s="162"/>
      <c r="BY25" s="162"/>
      <c r="BZ25" s="162"/>
      <c r="CA25" s="162"/>
      <c r="CB25" s="162"/>
      <c r="CC25" s="162"/>
      <c r="CD25" s="162"/>
      <c r="CE25" s="162"/>
      <c r="CF25" s="162"/>
      <c r="CG25" s="162"/>
      <c r="CH25" s="162"/>
      <c r="CI25" s="162"/>
      <c r="CJ25" s="162"/>
      <c r="CK25" s="162"/>
      <c r="CL25" s="162"/>
      <c r="CM25" s="162"/>
      <c r="CN25" s="162"/>
      <c r="CO25" s="162"/>
      <c r="CP25" s="162"/>
      <c r="CQ25" s="162"/>
      <c r="CR25" s="162"/>
      <c r="CS25" s="162"/>
      <c r="CT25" s="162"/>
      <c r="CU25" s="162"/>
      <c r="CV25" s="162"/>
      <c r="CW25" s="162"/>
      <c r="CX25" s="162"/>
      <c r="CY25" s="162"/>
      <c r="CZ25" s="162"/>
      <c r="DA25" s="162"/>
      <c r="DB25" s="162"/>
      <c r="DC25" s="162"/>
      <c r="DD25" s="162"/>
      <c r="DE25" s="162"/>
      <c r="DF25" s="162"/>
      <c r="DG25" s="162"/>
      <c r="DH25" s="162"/>
      <c r="DI25" s="162"/>
      <c r="DJ25" s="162"/>
      <c r="DK25" s="162"/>
      <c r="DL25" s="162"/>
      <c r="DM25" s="162"/>
      <c r="DN25" s="162"/>
      <c r="DO25" s="162"/>
      <c r="DP25" s="162"/>
      <c r="DQ25" s="162"/>
      <c r="DR25" s="162"/>
      <c r="DS25" s="162"/>
      <c r="DT25" s="162"/>
      <c r="DU25" s="162"/>
      <c r="DV25" s="162"/>
      <c r="DW25" s="162"/>
      <c r="DX25" s="162"/>
      <c r="DY25" s="162"/>
      <c r="DZ25" s="162"/>
      <c r="EA25" s="162"/>
      <c r="EB25" s="162"/>
      <c r="EC25" s="162"/>
      <c r="ED25" s="162"/>
      <c r="EE25" s="162"/>
      <c r="EF25" s="162"/>
      <c r="EG25" s="162"/>
      <c r="EH25" s="162"/>
      <c r="EI25" s="162"/>
      <c r="EJ25" s="162"/>
      <c r="EK25" s="162"/>
      <c r="EL25" s="162"/>
      <c r="EM25" s="162"/>
      <c r="EN25" s="162"/>
      <c r="EO25" s="162"/>
      <c r="EP25" s="162"/>
      <c r="EQ25" s="162"/>
      <c r="ER25" s="162"/>
      <c r="ES25" s="162"/>
      <c r="ET25" s="162"/>
      <c r="EU25" s="162"/>
      <c r="EV25" s="162"/>
      <c r="EW25" s="162"/>
      <c r="EX25" s="162"/>
      <c r="EY25" s="162"/>
      <c r="EZ25" s="162"/>
      <c r="FA25" s="162"/>
      <c r="FB25" s="162"/>
      <c r="FC25" s="162"/>
      <c r="FD25" s="162"/>
      <c r="FE25" s="162"/>
      <c r="FF25" s="162"/>
      <c r="FG25" s="162"/>
      <c r="FH25" s="162"/>
      <c r="FI25" s="162"/>
      <c r="FJ25" s="162"/>
      <c r="FK25" s="162"/>
      <c r="FL25" s="162"/>
      <c r="FM25" s="162"/>
      <c r="FN25" s="162"/>
      <c r="FO25" s="162"/>
      <c r="FP25" s="162"/>
      <c r="FQ25" s="162"/>
      <c r="FR25" s="162"/>
      <c r="FS25" s="162"/>
      <c r="FT25" s="162"/>
      <c r="FU25" s="162"/>
      <c r="FV25" s="162"/>
      <c r="FW25" s="162"/>
      <c r="FX25" s="162"/>
      <c r="FY25" s="162"/>
      <c r="FZ25" s="162"/>
      <c r="GA25" s="162"/>
      <c r="GB25" s="162"/>
      <c r="GC25" s="162"/>
      <c r="GD25" s="162"/>
      <c r="GE25" s="162"/>
      <c r="GF25" s="162"/>
      <c r="GG25" s="162"/>
      <c r="GH25" s="162"/>
      <c r="GI25" s="162"/>
      <c r="GJ25" s="162"/>
      <c r="GK25" s="162"/>
      <c r="GL25" s="162"/>
      <c r="GM25" s="162"/>
      <c r="GN25" s="162"/>
      <c r="GO25" s="162"/>
      <c r="GP25" s="162"/>
      <c r="GQ25" s="162"/>
      <c r="GR25" s="162"/>
      <c r="GS25" s="162"/>
    </row>
    <row r="26" spans="1:201" s="180" customFormat="1" ht="14.15" customHeight="1" outlineLevel="1">
      <c r="A26" s="199" t="s">
        <v>152</v>
      </c>
      <c r="B26" s="203" t="s">
        <v>4974</v>
      </c>
      <c r="C26" s="161">
        <v>330290</v>
      </c>
      <c r="D26" s="160">
        <f t="shared" si="0"/>
        <v>307169.7</v>
      </c>
      <c r="E26" s="281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</row>
    <row r="27" spans="1:201" s="180" customFormat="1" ht="14.15" customHeight="1" outlineLevel="1">
      <c r="A27" s="193" t="s">
        <v>154</v>
      </c>
      <c r="B27" s="203" t="s">
        <v>4973</v>
      </c>
      <c r="C27" s="161">
        <v>598250</v>
      </c>
      <c r="D27" s="160">
        <f t="shared" si="0"/>
        <v>556372.5</v>
      </c>
      <c r="E27" s="281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  <c r="BN27" s="162"/>
      <c r="BO27" s="162"/>
      <c r="BP27" s="162"/>
      <c r="BQ27" s="162"/>
      <c r="BR27" s="162"/>
      <c r="BS27" s="162"/>
      <c r="BT27" s="162"/>
      <c r="BU27" s="162"/>
      <c r="BV27" s="162"/>
      <c r="BW27" s="162"/>
      <c r="BX27" s="162"/>
      <c r="BY27" s="162"/>
      <c r="BZ27" s="162"/>
      <c r="CA27" s="162"/>
      <c r="CB27" s="162"/>
      <c r="CC27" s="162"/>
      <c r="CD27" s="162"/>
      <c r="CE27" s="162"/>
      <c r="CF27" s="162"/>
      <c r="CG27" s="162"/>
      <c r="CH27" s="162"/>
      <c r="CI27" s="162"/>
      <c r="CJ27" s="162"/>
      <c r="CK27" s="162"/>
      <c r="CL27" s="162"/>
      <c r="CM27" s="162"/>
      <c r="CN27" s="162"/>
      <c r="CO27" s="162"/>
      <c r="CP27" s="162"/>
      <c r="CQ27" s="162"/>
      <c r="CR27" s="162"/>
      <c r="CS27" s="162"/>
      <c r="CT27" s="162"/>
      <c r="CU27" s="162"/>
      <c r="CV27" s="162"/>
      <c r="CW27" s="162"/>
      <c r="CX27" s="162"/>
      <c r="CY27" s="162"/>
      <c r="CZ27" s="162"/>
      <c r="DA27" s="162"/>
      <c r="DB27" s="162"/>
      <c r="DC27" s="162"/>
      <c r="DD27" s="162"/>
      <c r="DE27" s="162"/>
      <c r="DF27" s="162"/>
      <c r="DG27" s="162"/>
      <c r="DH27" s="162"/>
      <c r="DI27" s="162"/>
      <c r="DJ27" s="162"/>
      <c r="DK27" s="162"/>
      <c r="DL27" s="162"/>
      <c r="DM27" s="162"/>
      <c r="DN27" s="162"/>
      <c r="DO27" s="162"/>
      <c r="DP27" s="162"/>
      <c r="DQ27" s="162"/>
      <c r="DR27" s="162"/>
      <c r="DS27" s="162"/>
      <c r="DT27" s="162"/>
      <c r="DU27" s="162"/>
      <c r="DV27" s="162"/>
      <c r="DW27" s="162"/>
      <c r="DX27" s="162"/>
      <c r="DY27" s="162"/>
      <c r="DZ27" s="162"/>
      <c r="EA27" s="162"/>
      <c r="EB27" s="162"/>
      <c r="EC27" s="162"/>
      <c r="ED27" s="162"/>
      <c r="EE27" s="162"/>
      <c r="EF27" s="162"/>
      <c r="EG27" s="162"/>
      <c r="EH27" s="162"/>
      <c r="EI27" s="162"/>
      <c r="EJ27" s="162"/>
      <c r="EK27" s="162"/>
      <c r="EL27" s="162"/>
      <c r="EM27" s="162"/>
      <c r="EN27" s="162"/>
      <c r="EO27" s="162"/>
      <c r="EP27" s="162"/>
      <c r="EQ27" s="162"/>
      <c r="ER27" s="162"/>
      <c r="ES27" s="162"/>
      <c r="ET27" s="162"/>
      <c r="EU27" s="162"/>
      <c r="EV27" s="162"/>
      <c r="EW27" s="162"/>
      <c r="EX27" s="162"/>
      <c r="EY27" s="162"/>
      <c r="EZ27" s="162"/>
      <c r="FA27" s="162"/>
      <c r="FB27" s="162"/>
      <c r="FC27" s="162"/>
      <c r="FD27" s="162"/>
      <c r="FE27" s="162"/>
      <c r="FF27" s="162"/>
      <c r="FG27" s="162"/>
      <c r="FH27" s="162"/>
      <c r="FI27" s="162"/>
      <c r="FJ27" s="162"/>
      <c r="FK27" s="162"/>
      <c r="FL27" s="162"/>
      <c r="FM27" s="162"/>
      <c r="FN27" s="162"/>
      <c r="FO27" s="162"/>
      <c r="FP27" s="162"/>
      <c r="FQ27" s="162"/>
      <c r="FR27" s="162"/>
      <c r="FS27" s="162"/>
      <c r="FT27" s="162"/>
      <c r="FU27" s="162"/>
      <c r="FV27" s="162"/>
      <c r="FW27" s="162"/>
      <c r="FX27" s="162"/>
      <c r="FY27" s="162"/>
      <c r="FZ27" s="162"/>
      <c r="GA27" s="162"/>
      <c r="GB27" s="162"/>
      <c r="GC27" s="162"/>
      <c r="GD27" s="162"/>
      <c r="GE27" s="162"/>
      <c r="GF27" s="162"/>
      <c r="GG27" s="162"/>
      <c r="GH27" s="162"/>
      <c r="GI27" s="162"/>
      <c r="GJ27" s="162"/>
      <c r="GK27" s="162"/>
      <c r="GL27" s="162"/>
      <c r="GM27" s="162"/>
      <c r="GN27" s="162"/>
      <c r="GO27" s="162"/>
      <c r="GP27" s="162"/>
      <c r="GQ27" s="162"/>
      <c r="GR27" s="162"/>
      <c r="GS27" s="162"/>
    </row>
    <row r="28" spans="1:201" s="180" customFormat="1" ht="14.15" customHeight="1" outlineLevel="1">
      <c r="A28" s="196" t="s">
        <v>443</v>
      </c>
      <c r="B28" s="203" t="s">
        <v>4972</v>
      </c>
      <c r="C28" s="161">
        <v>1234780</v>
      </c>
      <c r="D28" s="160">
        <f t="shared" si="0"/>
        <v>1148345.4000000001</v>
      </c>
      <c r="E28" s="281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162"/>
      <c r="BB28" s="162"/>
      <c r="BC28" s="162"/>
      <c r="BD28" s="162"/>
      <c r="BE28" s="162"/>
      <c r="BF28" s="162"/>
      <c r="BG28" s="162"/>
      <c r="BH28" s="162"/>
      <c r="BI28" s="162"/>
      <c r="BJ28" s="162"/>
      <c r="BK28" s="162"/>
      <c r="BL28" s="162"/>
      <c r="BM28" s="162"/>
      <c r="BN28" s="162"/>
      <c r="BO28" s="162"/>
      <c r="BP28" s="162"/>
      <c r="BQ28" s="162"/>
      <c r="BR28" s="162"/>
      <c r="BS28" s="162"/>
      <c r="BT28" s="162"/>
      <c r="BU28" s="162"/>
      <c r="BV28" s="162"/>
      <c r="BW28" s="162"/>
      <c r="BX28" s="162"/>
      <c r="BY28" s="162"/>
      <c r="BZ28" s="162"/>
      <c r="CA28" s="162"/>
      <c r="CB28" s="162"/>
      <c r="CC28" s="162"/>
      <c r="CD28" s="162"/>
      <c r="CE28" s="162"/>
      <c r="CF28" s="162"/>
      <c r="CG28" s="162"/>
      <c r="CH28" s="162"/>
      <c r="CI28" s="162"/>
      <c r="CJ28" s="162"/>
      <c r="CK28" s="162"/>
      <c r="CL28" s="162"/>
      <c r="CM28" s="162"/>
      <c r="CN28" s="162"/>
      <c r="CO28" s="162"/>
      <c r="CP28" s="162"/>
      <c r="CQ28" s="162"/>
      <c r="CR28" s="162"/>
      <c r="CS28" s="162"/>
      <c r="CT28" s="162"/>
      <c r="CU28" s="162"/>
      <c r="CV28" s="162"/>
      <c r="CW28" s="162"/>
      <c r="CX28" s="162"/>
      <c r="CY28" s="162"/>
      <c r="CZ28" s="162"/>
      <c r="DA28" s="162"/>
      <c r="DB28" s="162"/>
      <c r="DC28" s="162"/>
      <c r="DD28" s="162"/>
      <c r="DE28" s="162"/>
      <c r="DF28" s="162"/>
      <c r="DG28" s="162"/>
      <c r="DH28" s="162"/>
      <c r="DI28" s="162"/>
      <c r="DJ28" s="162"/>
      <c r="DK28" s="162"/>
      <c r="DL28" s="162"/>
      <c r="DM28" s="162"/>
      <c r="DN28" s="162"/>
      <c r="DO28" s="162"/>
      <c r="DP28" s="162"/>
      <c r="DQ28" s="162"/>
      <c r="DR28" s="162"/>
      <c r="DS28" s="162"/>
      <c r="DT28" s="162"/>
      <c r="DU28" s="162"/>
      <c r="DV28" s="162"/>
      <c r="DW28" s="162"/>
      <c r="DX28" s="162"/>
      <c r="DY28" s="162"/>
      <c r="DZ28" s="162"/>
      <c r="EA28" s="162"/>
      <c r="EB28" s="162"/>
      <c r="EC28" s="162"/>
      <c r="ED28" s="162"/>
      <c r="EE28" s="162"/>
      <c r="EF28" s="162"/>
      <c r="EG28" s="162"/>
      <c r="EH28" s="162"/>
      <c r="EI28" s="162"/>
      <c r="EJ28" s="162"/>
      <c r="EK28" s="162"/>
      <c r="EL28" s="162"/>
      <c r="EM28" s="162"/>
      <c r="EN28" s="162"/>
      <c r="EO28" s="162"/>
      <c r="EP28" s="162"/>
      <c r="EQ28" s="162"/>
      <c r="ER28" s="162"/>
      <c r="ES28" s="162"/>
      <c r="ET28" s="162"/>
      <c r="EU28" s="162"/>
      <c r="EV28" s="162"/>
      <c r="EW28" s="162"/>
      <c r="EX28" s="162"/>
      <c r="EY28" s="162"/>
      <c r="EZ28" s="162"/>
      <c r="FA28" s="162"/>
      <c r="FB28" s="162"/>
      <c r="FC28" s="162"/>
      <c r="FD28" s="162"/>
      <c r="FE28" s="162"/>
      <c r="FF28" s="162"/>
      <c r="FG28" s="162"/>
      <c r="FH28" s="162"/>
      <c r="FI28" s="162"/>
      <c r="FJ28" s="162"/>
      <c r="FK28" s="162"/>
      <c r="FL28" s="162"/>
      <c r="FM28" s="162"/>
      <c r="FN28" s="162"/>
      <c r="FO28" s="162"/>
      <c r="FP28" s="162"/>
      <c r="FQ28" s="162"/>
      <c r="FR28" s="162"/>
      <c r="FS28" s="162"/>
      <c r="FT28" s="162"/>
      <c r="FU28" s="162"/>
      <c r="FV28" s="162"/>
      <c r="FW28" s="162"/>
      <c r="FX28" s="162"/>
      <c r="FY28" s="162"/>
      <c r="FZ28" s="162"/>
      <c r="GA28" s="162"/>
      <c r="GB28" s="162"/>
      <c r="GC28" s="162"/>
      <c r="GD28" s="162"/>
      <c r="GE28" s="162"/>
      <c r="GF28" s="162"/>
      <c r="GG28" s="162"/>
      <c r="GH28" s="162"/>
      <c r="GI28" s="162"/>
      <c r="GJ28" s="162"/>
      <c r="GK28" s="162"/>
      <c r="GL28" s="162"/>
      <c r="GM28" s="162"/>
      <c r="GN28" s="162"/>
      <c r="GO28" s="162"/>
      <c r="GP28" s="162"/>
      <c r="GQ28" s="162"/>
      <c r="GR28" s="162"/>
      <c r="GS28" s="162"/>
    </row>
    <row r="29" spans="1:201" s="180" customFormat="1" ht="15" customHeight="1">
      <c r="A29" s="184" t="s">
        <v>4971</v>
      </c>
      <c r="B29" s="183"/>
      <c r="C29" s="181"/>
      <c r="D29" s="160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162"/>
      <c r="BB29" s="162"/>
      <c r="BC29" s="162"/>
      <c r="BD29" s="162"/>
      <c r="BE29" s="162"/>
      <c r="BF29" s="162"/>
      <c r="BG29" s="162"/>
      <c r="BH29" s="162"/>
      <c r="BI29" s="162"/>
      <c r="BJ29" s="162"/>
      <c r="BK29" s="162"/>
      <c r="BL29" s="162"/>
      <c r="BM29" s="162"/>
      <c r="BN29" s="162"/>
      <c r="BO29" s="162"/>
      <c r="BP29" s="162"/>
      <c r="BQ29" s="162"/>
      <c r="BR29" s="162"/>
      <c r="BS29" s="162"/>
      <c r="BT29" s="162"/>
      <c r="BU29" s="162"/>
      <c r="BV29" s="162"/>
      <c r="BW29" s="162"/>
      <c r="BX29" s="162"/>
      <c r="BY29" s="162"/>
      <c r="BZ29" s="162"/>
      <c r="CA29" s="162"/>
      <c r="CB29" s="162"/>
      <c r="CC29" s="162"/>
      <c r="CD29" s="162"/>
      <c r="CE29" s="162"/>
      <c r="CF29" s="162"/>
      <c r="CG29" s="162"/>
      <c r="CH29" s="162"/>
      <c r="CI29" s="162"/>
      <c r="CJ29" s="162"/>
      <c r="CK29" s="162"/>
      <c r="CL29" s="162"/>
      <c r="CM29" s="162"/>
      <c r="CN29" s="162"/>
      <c r="CO29" s="162"/>
      <c r="CP29" s="162"/>
      <c r="CQ29" s="162"/>
      <c r="CR29" s="162"/>
      <c r="CS29" s="162"/>
      <c r="CT29" s="162"/>
      <c r="CU29" s="162"/>
      <c r="CV29" s="162"/>
      <c r="CW29" s="162"/>
      <c r="CX29" s="162"/>
      <c r="CY29" s="162"/>
      <c r="CZ29" s="162"/>
      <c r="DA29" s="162"/>
      <c r="DB29" s="162"/>
      <c r="DC29" s="162"/>
      <c r="DD29" s="162"/>
      <c r="DE29" s="162"/>
      <c r="DF29" s="162"/>
      <c r="DG29" s="162"/>
      <c r="DH29" s="162"/>
      <c r="DI29" s="162"/>
      <c r="DJ29" s="162"/>
      <c r="DK29" s="162"/>
      <c r="DL29" s="162"/>
      <c r="DM29" s="162"/>
      <c r="DN29" s="162"/>
      <c r="DO29" s="162"/>
      <c r="DP29" s="162"/>
      <c r="DQ29" s="162"/>
      <c r="DR29" s="162"/>
      <c r="DS29" s="162"/>
      <c r="DT29" s="162"/>
      <c r="DU29" s="162"/>
      <c r="DV29" s="162"/>
      <c r="DW29" s="162"/>
      <c r="DX29" s="162"/>
      <c r="DY29" s="162"/>
      <c r="DZ29" s="162"/>
      <c r="EA29" s="162"/>
      <c r="EB29" s="162"/>
      <c r="EC29" s="162"/>
      <c r="ED29" s="162"/>
      <c r="EE29" s="162"/>
      <c r="EF29" s="162"/>
      <c r="EG29" s="162"/>
      <c r="EH29" s="162"/>
      <c r="EI29" s="162"/>
      <c r="EJ29" s="162"/>
      <c r="EK29" s="162"/>
      <c r="EL29" s="162"/>
      <c r="EM29" s="162"/>
      <c r="EN29" s="162"/>
      <c r="EO29" s="162"/>
      <c r="EP29" s="162"/>
      <c r="EQ29" s="162"/>
      <c r="ER29" s="162"/>
      <c r="ES29" s="162"/>
      <c r="ET29" s="162"/>
      <c r="EU29" s="162"/>
      <c r="EV29" s="162"/>
      <c r="EW29" s="162"/>
      <c r="EX29" s="162"/>
      <c r="EY29" s="162"/>
      <c r="EZ29" s="162"/>
      <c r="FA29" s="162"/>
      <c r="FB29" s="162"/>
      <c r="FC29" s="162"/>
      <c r="FD29" s="162"/>
      <c r="FE29" s="162"/>
      <c r="FF29" s="162"/>
      <c r="FG29" s="162"/>
      <c r="FH29" s="162"/>
      <c r="FI29" s="162"/>
      <c r="FJ29" s="162"/>
      <c r="FK29" s="162"/>
      <c r="FL29" s="162"/>
      <c r="FM29" s="162"/>
      <c r="FN29" s="162"/>
      <c r="FO29" s="162"/>
      <c r="FP29" s="162"/>
      <c r="FQ29" s="162"/>
      <c r="FR29" s="162"/>
      <c r="FS29" s="162"/>
      <c r="FT29" s="162"/>
      <c r="FU29" s="162"/>
      <c r="FV29" s="162"/>
      <c r="FW29" s="162"/>
      <c r="FX29" s="162"/>
      <c r="FY29" s="162"/>
      <c r="FZ29" s="162"/>
      <c r="GA29" s="162"/>
      <c r="GB29" s="162"/>
      <c r="GC29" s="162"/>
      <c r="GD29" s="162"/>
      <c r="GE29" s="162"/>
      <c r="GF29" s="162"/>
      <c r="GG29" s="162"/>
      <c r="GH29" s="162"/>
      <c r="GI29" s="162"/>
      <c r="GJ29" s="162"/>
      <c r="GK29" s="162"/>
      <c r="GL29" s="162"/>
      <c r="GM29" s="162"/>
      <c r="GN29" s="162"/>
      <c r="GO29" s="162"/>
      <c r="GP29" s="162"/>
      <c r="GQ29" s="162"/>
      <c r="GR29" s="162"/>
      <c r="GS29" s="162"/>
    </row>
    <row r="30" spans="1:201" s="180" customFormat="1" ht="14.15" customHeight="1" outlineLevel="1">
      <c r="A30" s="193" t="s">
        <v>105</v>
      </c>
      <c r="B30" s="203" t="s">
        <v>4970</v>
      </c>
      <c r="C30" s="161">
        <v>22000</v>
      </c>
      <c r="D30" s="160">
        <f t="shared" si="0"/>
        <v>20460</v>
      </c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162"/>
      <c r="BB30" s="162"/>
      <c r="BC30" s="162"/>
      <c r="BD30" s="162"/>
      <c r="BE30" s="162"/>
      <c r="BF30" s="162"/>
      <c r="BG30" s="162"/>
      <c r="BH30" s="162"/>
      <c r="BI30" s="162"/>
      <c r="BJ30" s="162"/>
      <c r="BK30" s="162"/>
      <c r="BL30" s="162"/>
      <c r="BM30" s="162"/>
      <c r="BN30" s="162"/>
      <c r="BO30" s="162"/>
      <c r="BP30" s="162"/>
      <c r="BQ30" s="162"/>
      <c r="BR30" s="162"/>
      <c r="BS30" s="162"/>
      <c r="BT30" s="162"/>
      <c r="BU30" s="162"/>
      <c r="BV30" s="162"/>
      <c r="BW30" s="162"/>
      <c r="BX30" s="162"/>
      <c r="BY30" s="162"/>
      <c r="BZ30" s="162"/>
      <c r="CA30" s="162"/>
      <c r="CB30" s="162"/>
      <c r="CC30" s="162"/>
      <c r="CD30" s="162"/>
      <c r="CE30" s="162"/>
      <c r="CF30" s="162"/>
      <c r="CG30" s="162"/>
      <c r="CH30" s="162"/>
      <c r="CI30" s="162"/>
      <c r="CJ30" s="162"/>
      <c r="CK30" s="162"/>
      <c r="CL30" s="162"/>
      <c r="CM30" s="162"/>
      <c r="CN30" s="162"/>
      <c r="CO30" s="162"/>
      <c r="CP30" s="162"/>
      <c r="CQ30" s="162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  <c r="DB30" s="162"/>
      <c r="DC30" s="162"/>
      <c r="DD30" s="162"/>
      <c r="DE30" s="162"/>
      <c r="DF30" s="162"/>
      <c r="DG30" s="162"/>
      <c r="DH30" s="162"/>
      <c r="DI30" s="162"/>
      <c r="DJ30" s="162"/>
      <c r="DK30" s="162"/>
      <c r="DL30" s="162"/>
      <c r="DM30" s="162"/>
      <c r="DN30" s="162"/>
      <c r="DO30" s="162"/>
      <c r="DP30" s="162"/>
      <c r="DQ30" s="162"/>
      <c r="DR30" s="162"/>
      <c r="DS30" s="162"/>
      <c r="DT30" s="162"/>
      <c r="DU30" s="162"/>
      <c r="DV30" s="162"/>
      <c r="DW30" s="162"/>
      <c r="DX30" s="162"/>
      <c r="DY30" s="162"/>
      <c r="DZ30" s="162"/>
      <c r="EA30" s="162"/>
      <c r="EB30" s="162"/>
      <c r="EC30" s="162"/>
      <c r="ED30" s="162"/>
      <c r="EE30" s="162"/>
      <c r="EF30" s="162"/>
      <c r="EG30" s="162"/>
      <c r="EH30" s="162"/>
      <c r="EI30" s="162"/>
      <c r="EJ30" s="162"/>
      <c r="EK30" s="162"/>
      <c r="EL30" s="162"/>
      <c r="EM30" s="162"/>
      <c r="EN30" s="162"/>
      <c r="EO30" s="162"/>
      <c r="EP30" s="162"/>
      <c r="EQ30" s="162"/>
      <c r="ER30" s="162"/>
      <c r="ES30" s="162"/>
      <c r="ET30" s="162"/>
      <c r="EU30" s="162"/>
      <c r="EV30" s="162"/>
      <c r="EW30" s="162"/>
      <c r="EX30" s="162"/>
      <c r="EY30" s="162"/>
      <c r="EZ30" s="162"/>
      <c r="FA30" s="162"/>
      <c r="FB30" s="162"/>
      <c r="FC30" s="162"/>
      <c r="FD30" s="162"/>
      <c r="FE30" s="162"/>
      <c r="FF30" s="162"/>
      <c r="FG30" s="162"/>
      <c r="FH30" s="162"/>
      <c r="FI30" s="162"/>
      <c r="FJ30" s="162"/>
      <c r="FK30" s="162"/>
      <c r="FL30" s="162"/>
      <c r="FM30" s="162"/>
      <c r="FN30" s="162"/>
      <c r="FO30" s="162"/>
      <c r="FP30" s="162"/>
      <c r="FQ30" s="162"/>
      <c r="FR30" s="162"/>
      <c r="FS30" s="162"/>
      <c r="FT30" s="162"/>
      <c r="FU30" s="162"/>
      <c r="FV30" s="162"/>
      <c r="FW30" s="162"/>
      <c r="FX30" s="162"/>
      <c r="FY30" s="162"/>
      <c r="FZ30" s="162"/>
      <c r="GA30" s="162"/>
      <c r="GB30" s="162"/>
      <c r="GC30" s="162"/>
      <c r="GD30" s="162"/>
      <c r="GE30" s="162"/>
      <c r="GF30" s="162"/>
      <c r="GG30" s="162"/>
      <c r="GH30" s="162"/>
      <c r="GI30" s="162"/>
      <c r="GJ30" s="162"/>
      <c r="GK30" s="162"/>
      <c r="GL30" s="162"/>
      <c r="GM30" s="162"/>
      <c r="GN30" s="162"/>
      <c r="GO30" s="162"/>
      <c r="GP30" s="162"/>
      <c r="GQ30" s="162"/>
      <c r="GR30" s="162"/>
      <c r="GS30" s="162"/>
    </row>
    <row r="31" spans="1:201" s="180" customFormat="1" ht="14.15" customHeight="1" outlineLevel="1">
      <c r="A31" s="196" t="s">
        <v>107</v>
      </c>
      <c r="B31" s="203" t="s">
        <v>4969</v>
      </c>
      <c r="C31" s="161">
        <v>32090</v>
      </c>
      <c r="D31" s="160">
        <f t="shared" si="0"/>
        <v>29843.7</v>
      </c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162"/>
      <c r="BB31" s="162"/>
      <c r="BC31" s="162"/>
      <c r="BD31" s="162"/>
      <c r="BE31" s="162"/>
      <c r="BF31" s="162"/>
      <c r="BG31" s="162"/>
      <c r="BH31" s="162"/>
      <c r="BI31" s="162"/>
      <c r="BJ31" s="162"/>
      <c r="BK31" s="162"/>
      <c r="BL31" s="162"/>
      <c r="BM31" s="162"/>
      <c r="BN31" s="162"/>
      <c r="BO31" s="162"/>
      <c r="BP31" s="162"/>
      <c r="BQ31" s="162"/>
      <c r="BR31" s="162"/>
      <c r="BS31" s="162"/>
      <c r="BT31" s="162"/>
      <c r="BU31" s="162"/>
      <c r="BV31" s="162"/>
      <c r="BW31" s="162"/>
      <c r="BX31" s="162"/>
      <c r="BY31" s="162"/>
      <c r="BZ31" s="162"/>
      <c r="CA31" s="162"/>
      <c r="CB31" s="162"/>
      <c r="CC31" s="162"/>
      <c r="CD31" s="162"/>
      <c r="CE31" s="162"/>
      <c r="CF31" s="162"/>
      <c r="CG31" s="162"/>
      <c r="CH31" s="162"/>
      <c r="CI31" s="162"/>
      <c r="CJ31" s="162"/>
      <c r="CK31" s="162"/>
      <c r="CL31" s="162"/>
      <c r="CM31" s="162"/>
      <c r="CN31" s="162"/>
      <c r="CO31" s="162"/>
      <c r="CP31" s="162"/>
      <c r="CQ31" s="162"/>
      <c r="CR31" s="162"/>
      <c r="CS31" s="162"/>
      <c r="CT31" s="162"/>
      <c r="CU31" s="162"/>
      <c r="CV31" s="162"/>
      <c r="CW31" s="162"/>
      <c r="CX31" s="162"/>
      <c r="CY31" s="162"/>
      <c r="CZ31" s="162"/>
      <c r="DA31" s="162"/>
      <c r="DB31" s="162"/>
      <c r="DC31" s="162"/>
      <c r="DD31" s="162"/>
      <c r="DE31" s="162"/>
      <c r="DF31" s="162"/>
      <c r="DG31" s="162"/>
      <c r="DH31" s="162"/>
      <c r="DI31" s="162"/>
      <c r="DJ31" s="162"/>
      <c r="DK31" s="162"/>
      <c r="DL31" s="162"/>
      <c r="DM31" s="162"/>
      <c r="DN31" s="162"/>
      <c r="DO31" s="162"/>
      <c r="DP31" s="162"/>
      <c r="DQ31" s="162"/>
      <c r="DR31" s="162"/>
      <c r="DS31" s="162"/>
      <c r="DT31" s="162"/>
      <c r="DU31" s="162"/>
      <c r="DV31" s="162"/>
      <c r="DW31" s="162"/>
      <c r="DX31" s="162"/>
      <c r="DY31" s="162"/>
      <c r="DZ31" s="162"/>
      <c r="EA31" s="162"/>
      <c r="EB31" s="162"/>
      <c r="EC31" s="162"/>
      <c r="ED31" s="162"/>
      <c r="EE31" s="162"/>
      <c r="EF31" s="162"/>
      <c r="EG31" s="162"/>
      <c r="EH31" s="162"/>
      <c r="EI31" s="162"/>
      <c r="EJ31" s="162"/>
      <c r="EK31" s="162"/>
      <c r="EL31" s="162"/>
      <c r="EM31" s="162"/>
      <c r="EN31" s="162"/>
      <c r="EO31" s="162"/>
      <c r="EP31" s="162"/>
      <c r="EQ31" s="162"/>
      <c r="ER31" s="162"/>
      <c r="ES31" s="162"/>
      <c r="ET31" s="162"/>
      <c r="EU31" s="162"/>
      <c r="EV31" s="162"/>
      <c r="EW31" s="162"/>
      <c r="EX31" s="162"/>
      <c r="EY31" s="162"/>
      <c r="EZ31" s="162"/>
      <c r="FA31" s="162"/>
      <c r="FB31" s="162"/>
      <c r="FC31" s="162"/>
      <c r="FD31" s="162"/>
      <c r="FE31" s="162"/>
      <c r="FF31" s="162"/>
      <c r="FG31" s="162"/>
      <c r="FH31" s="162"/>
      <c r="FI31" s="162"/>
      <c r="FJ31" s="162"/>
      <c r="FK31" s="162"/>
      <c r="FL31" s="162"/>
      <c r="FM31" s="162"/>
      <c r="FN31" s="162"/>
      <c r="FO31" s="162"/>
      <c r="FP31" s="162"/>
      <c r="FQ31" s="162"/>
      <c r="FR31" s="162"/>
      <c r="FS31" s="162"/>
      <c r="FT31" s="162"/>
      <c r="FU31" s="162"/>
      <c r="FV31" s="162"/>
      <c r="FW31" s="162"/>
      <c r="FX31" s="162"/>
      <c r="FY31" s="162"/>
      <c r="FZ31" s="162"/>
      <c r="GA31" s="162"/>
      <c r="GB31" s="162"/>
      <c r="GC31" s="162"/>
      <c r="GD31" s="162"/>
      <c r="GE31" s="162"/>
      <c r="GF31" s="162"/>
      <c r="GG31" s="162"/>
      <c r="GH31" s="162"/>
      <c r="GI31" s="162"/>
      <c r="GJ31" s="162"/>
      <c r="GK31" s="162"/>
      <c r="GL31" s="162"/>
      <c r="GM31" s="162"/>
      <c r="GN31" s="162"/>
      <c r="GO31" s="162"/>
      <c r="GP31" s="162"/>
      <c r="GQ31" s="162"/>
      <c r="GR31" s="162"/>
      <c r="GS31" s="162"/>
    </row>
    <row r="32" spans="1:201" s="180" customFormat="1" ht="14.15" customHeight="1" outlineLevel="1">
      <c r="A32" s="199" t="s">
        <v>109</v>
      </c>
      <c r="B32" s="203" t="s">
        <v>4968</v>
      </c>
      <c r="C32" s="161">
        <v>73860</v>
      </c>
      <c r="D32" s="160">
        <f t="shared" si="0"/>
        <v>68689.8</v>
      </c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162"/>
      <c r="BB32" s="162"/>
      <c r="BC32" s="162"/>
      <c r="BD32" s="162"/>
      <c r="BE32" s="162"/>
      <c r="BF32" s="162"/>
      <c r="BG32" s="162"/>
      <c r="BH32" s="162"/>
      <c r="BI32" s="162"/>
      <c r="BJ32" s="162"/>
      <c r="BK32" s="162"/>
      <c r="BL32" s="162"/>
      <c r="BM32" s="162"/>
      <c r="BN32" s="162"/>
      <c r="BO32" s="162"/>
      <c r="BP32" s="162"/>
      <c r="BQ32" s="162"/>
      <c r="BR32" s="162"/>
      <c r="BS32" s="162"/>
      <c r="BT32" s="162"/>
      <c r="BU32" s="162"/>
      <c r="BV32" s="162"/>
      <c r="BW32" s="162"/>
      <c r="BX32" s="162"/>
      <c r="BY32" s="162"/>
      <c r="BZ32" s="162"/>
      <c r="CA32" s="162"/>
      <c r="CB32" s="162"/>
      <c r="CC32" s="162"/>
      <c r="CD32" s="162"/>
      <c r="CE32" s="162"/>
      <c r="CF32" s="162"/>
      <c r="CG32" s="162"/>
      <c r="CH32" s="162"/>
      <c r="CI32" s="162"/>
      <c r="CJ32" s="162"/>
      <c r="CK32" s="162"/>
      <c r="CL32" s="162"/>
      <c r="CM32" s="162"/>
      <c r="CN32" s="162"/>
      <c r="CO32" s="162"/>
      <c r="CP32" s="162"/>
      <c r="CQ32" s="162"/>
      <c r="CR32" s="162"/>
      <c r="CS32" s="162"/>
      <c r="CT32" s="162"/>
      <c r="CU32" s="162"/>
      <c r="CV32" s="162"/>
      <c r="CW32" s="162"/>
      <c r="CX32" s="162"/>
      <c r="CY32" s="162"/>
      <c r="CZ32" s="162"/>
      <c r="DA32" s="162"/>
      <c r="DB32" s="162"/>
      <c r="DC32" s="162"/>
      <c r="DD32" s="162"/>
      <c r="DE32" s="162"/>
      <c r="DF32" s="162"/>
      <c r="DG32" s="162"/>
      <c r="DH32" s="162"/>
      <c r="DI32" s="162"/>
      <c r="DJ32" s="162"/>
      <c r="DK32" s="162"/>
      <c r="DL32" s="162"/>
      <c r="DM32" s="162"/>
      <c r="DN32" s="162"/>
      <c r="DO32" s="162"/>
      <c r="DP32" s="162"/>
      <c r="DQ32" s="162"/>
      <c r="DR32" s="162"/>
      <c r="DS32" s="162"/>
      <c r="DT32" s="162"/>
      <c r="DU32" s="162"/>
      <c r="DV32" s="162"/>
      <c r="DW32" s="162"/>
      <c r="DX32" s="162"/>
      <c r="DY32" s="162"/>
      <c r="DZ32" s="162"/>
      <c r="EA32" s="162"/>
      <c r="EB32" s="162"/>
      <c r="EC32" s="162"/>
      <c r="ED32" s="162"/>
      <c r="EE32" s="162"/>
      <c r="EF32" s="162"/>
      <c r="EG32" s="162"/>
      <c r="EH32" s="162"/>
      <c r="EI32" s="162"/>
      <c r="EJ32" s="162"/>
      <c r="EK32" s="162"/>
      <c r="EL32" s="162"/>
      <c r="EM32" s="162"/>
      <c r="EN32" s="162"/>
      <c r="EO32" s="162"/>
      <c r="EP32" s="162"/>
      <c r="EQ32" s="162"/>
      <c r="ER32" s="162"/>
      <c r="ES32" s="162"/>
      <c r="ET32" s="162"/>
      <c r="EU32" s="162"/>
      <c r="EV32" s="162"/>
      <c r="EW32" s="162"/>
      <c r="EX32" s="162"/>
      <c r="EY32" s="162"/>
      <c r="EZ32" s="162"/>
      <c r="FA32" s="162"/>
      <c r="FB32" s="162"/>
      <c r="FC32" s="162"/>
      <c r="FD32" s="162"/>
      <c r="FE32" s="162"/>
      <c r="FF32" s="162"/>
      <c r="FG32" s="162"/>
      <c r="FH32" s="162"/>
      <c r="FI32" s="162"/>
      <c r="FJ32" s="162"/>
      <c r="FK32" s="162"/>
      <c r="FL32" s="162"/>
      <c r="FM32" s="162"/>
      <c r="FN32" s="162"/>
      <c r="FO32" s="162"/>
      <c r="FP32" s="162"/>
      <c r="FQ32" s="162"/>
      <c r="FR32" s="162"/>
      <c r="FS32" s="162"/>
      <c r="FT32" s="162"/>
      <c r="FU32" s="162"/>
      <c r="FV32" s="162"/>
      <c r="FW32" s="162"/>
      <c r="FX32" s="162"/>
      <c r="FY32" s="162"/>
      <c r="FZ32" s="162"/>
      <c r="GA32" s="162"/>
      <c r="GB32" s="162"/>
      <c r="GC32" s="162"/>
      <c r="GD32" s="162"/>
      <c r="GE32" s="162"/>
      <c r="GF32" s="162"/>
      <c r="GG32" s="162"/>
      <c r="GH32" s="162"/>
      <c r="GI32" s="162"/>
      <c r="GJ32" s="162"/>
      <c r="GK32" s="162"/>
      <c r="GL32" s="162"/>
      <c r="GM32" s="162"/>
      <c r="GN32" s="162"/>
      <c r="GO32" s="162"/>
      <c r="GP32" s="162"/>
      <c r="GQ32" s="162"/>
      <c r="GR32" s="162"/>
      <c r="GS32" s="162"/>
    </row>
    <row r="33" spans="1:202" s="180" customFormat="1" ht="14.15" customHeight="1" outlineLevel="1">
      <c r="A33" s="193" t="s">
        <v>111</v>
      </c>
      <c r="B33" s="203" t="s">
        <v>4967</v>
      </c>
      <c r="C33" s="161">
        <v>122900</v>
      </c>
      <c r="D33" s="160">
        <f t="shared" si="0"/>
        <v>114297</v>
      </c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162"/>
      <c r="BB33" s="162"/>
      <c r="BC33" s="162"/>
      <c r="BD33" s="162"/>
      <c r="BE33" s="162"/>
      <c r="BF33" s="162"/>
      <c r="BG33" s="162"/>
      <c r="BH33" s="162"/>
      <c r="BI33" s="162"/>
      <c r="BJ33" s="162"/>
      <c r="BK33" s="162"/>
      <c r="BL33" s="162"/>
      <c r="BM33" s="162"/>
      <c r="BN33" s="162"/>
      <c r="BO33" s="162"/>
      <c r="BP33" s="162"/>
      <c r="BQ33" s="162"/>
      <c r="BR33" s="162"/>
      <c r="BS33" s="162"/>
      <c r="BT33" s="162"/>
      <c r="BU33" s="162"/>
      <c r="BV33" s="162"/>
      <c r="BW33" s="162"/>
      <c r="BX33" s="162"/>
      <c r="BY33" s="162"/>
      <c r="BZ33" s="162"/>
      <c r="CA33" s="162"/>
      <c r="CB33" s="162"/>
      <c r="CC33" s="162"/>
      <c r="CD33" s="162"/>
      <c r="CE33" s="162"/>
      <c r="CF33" s="162"/>
      <c r="CG33" s="162"/>
      <c r="CH33" s="162"/>
      <c r="CI33" s="162"/>
      <c r="CJ33" s="162"/>
      <c r="CK33" s="162"/>
      <c r="CL33" s="162"/>
      <c r="CM33" s="162"/>
      <c r="CN33" s="162"/>
      <c r="CO33" s="162"/>
      <c r="CP33" s="162"/>
      <c r="CQ33" s="162"/>
      <c r="CR33" s="162"/>
      <c r="CS33" s="162"/>
      <c r="CT33" s="162"/>
      <c r="CU33" s="162"/>
      <c r="CV33" s="162"/>
      <c r="CW33" s="162"/>
      <c r="CX33" s="162"/>
      <c r="CY33" s="162"/>
      <c r="CZ33" s="162"/>
      <c r="DA33" s="162"/>
      <c r="DB33" s="162"/>
      <c r="DC33" s="162"/>
      <c r="DD33" s="162"/>
      <c r="DE33" s="162"/>
      <c r="DF33" s="162"/>
      <c r="DG33" s="162"/>
      <c r="DH33" s="162"/>
      <c r="DI33" s="162"/>
      <c r="DJ33" s="162"/>
      <c r="DK33" s="162"/>
      <c r="DL33" s="162"/>
      <c r="DM33" s="162"/>
      <c r="DN33" s="162"/>
      <c r="DO33" s="162"/>
      <c r="DP33" s="162"/>
      <c r="DQ33" s="162"/>
      <c r="DR33" s="162"/>
      <c r="DS33" s="162"/>
      <c r="DT33" s="162"/>
      <c r="DU33" s="162"/>
      <c r="DV33" s="162"/>
      <c r="DW33" s="162"/>
      <c r="DX33" s="162"/>
      <c r="DY33" s="162"/>
      <c r="DZ33" s="162"/>
      <c r="EA33" s="162"/>
      <c r="EB33" s="162"/>
      <c r="EC33" s="162"/>
      <c r="ED33" s="162"/>
      <c r="EE33" s="162"/>
      <c r="EF33" s="162"/>
      <c r="EG33" s="162"/>
      <c r="EH33" s="162"/>
      <c r="EI33" s="162"/>
      <c r="EJ33" s="162"/>
      <c r="EK33" s="162"/>
      <c r="EL33" s="162"/>
      <c r="EM33" s="162"/>
      <c r="EN33" s="162"/>
      <c r="EO33" s="162"/>
      <c r="EP33" s="162"/>
      <c r="EQ33" s="162"/>
      <c r="ER33" s="162"/>
      <c r="ES33" s="162"/>
      <c r="ET33" s="162"/>
      <c r="EU33" s="162"/>
      <c r="EV33" s="162"/>
      <c r="EW33" s="162"/>
      <c r="EX33" s="162"/>
      <c r="EY33" s="162"/>
      <c r="EZ33" s="162"/>
      <c r="FA33" s="162"/>
      <c r="FB33" s="162"/>
      <c r="FC33" s="162"/>
      <c r="FD33" s="162"/>
      <c r="FE33" s="162"/>
      <c r="FF33" s="162"/>
      <c r="FG33" s="162"/>
      <c r="FH33" s="162"/>
      <c r="FI33" s="162"/>
      <c r="FJ33" s="162"/>
      <c r="FK33" s="162"/>
      <c r="FL33" s="162"/>
      <c r="FM33" s="162"/>
      <c r="FN33" s="162"/>
      <c r="FO33" s="162"/>
      <c r="FP33" s="162"/>
      <c r="FQ33" s="162"/>
      <c r="FR33" s="162"/>
      <c r="FS33" s="162"/>
      <c r="FT33" s="162"/>
      <c r="FU33" s="162"/>
      <c r="FV33" s="162"/>
      <c r="FW33" s="162"/>
      <c r="FX33" s="162"/>
      <c r="FY33" s="162"/>
      <c r="FZ33" s="162"/>
      <c r="GA33" s="162"/>
      <c r="GB33" s="162"/>
      <c r="GC33" s="162"/>
      <c r="GD33" s="162"/>
      <c r="GE33" s="162"/>
      <c r="GF33" s="162"/>
      <c r="GG33" s="162"/>
      <c r="GH33" s="162"/>
      <c r="GI33" s="162"/>
      <c r="GJ33" s="162"/>
      <c r="GK33" s="162"/>
      <c r="GL33" s="162"/>
      <c r="GM33" s="162"/>
      <c r="GN33" s="162"/>
      <c r="GO33" s="162"/>
      <c r="GP33" s="162"/>
      <c r="GQ33" s="162"/>
      <c r="GR33" s="162"/>
      <c r="GS33" s="162"/>
    </row>
    <row r="34" spans="1:202" s="180" customFormat="1" ht="14.15" customHeight="1" outlineLevel="1">
      <c r="A34" s="193" t="s">
        <v>113</v>
      </c>
      <c r="B34" s="203" t="s">
        <v>4966</v>
      </c>
      <c r="C34" s="161">
        <v>304440</v>
      </c>
      <c r="D34" s="160">
        <f t="shared" si="0"/>
        <v>283129.2</v>
      </c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62"/>
      <c r="BF34" s="162"/>
      <c r="BG34" s="162"/>
      <c r="BH34" s="162"/>
      <c r="BI34" s="162"/>
      <c r="BJ34" s="162"/>
      <c r="BK34" s="162"/>
      <c r="BL34" s="162"/>
      <c r="BM34" s="162"/>
      <c r="BN34" s="162"/>
      <c r="BO34" s="162"/>
      <c r="BP34" s="162"/>
      <c r="BQ34" s="162"/>
      <c r="BR34" s="162"/>
      <c r="BS34" s="162"/>
      <c r="BT34" s="162"/>
      <c r="BU34" s="162"/>
      <c r="BV34" s="162"/>
      <c r="BW34" s="162"/>
      <c r="BX34" s="162"/>
      <c r="BY34" s="162"/>
      <c r="BZ34" s="162"/>
      <c r="CA34" s="162"/>
      <c r="CB34" s="162"/>
      <c r="CC34" s="162"/>
      <c r="CD34" s="162"/>
      <c r="CE34" s="162"/>
      <c r="CF34" s="162"/>
      <c r="CG34" s="162"/>
      <c r="CH34" s="162"/>
      <c r="CI34" s="162"/>
      <c r="CJ34" s="162"/>
      <c r="CK34" s="162"/>
      <c r="CL34" s="162"/>
      <c r="CM34" s="162"/>
      <c r="CN34" s="162"/>
      <c r="CO34" s="162"/>
      <c r="CP34" s="162"/>
      <c r="CQ34" s="162"/>
      <c r="CR34" s="162"/>
      <c r="CS34" s="162"/>
      <c r="CT34" s="162"/>
      <c r="CU34" s="162"/>
      <c r="CV34" s="162"/>
      <c r="CW34" s="162"/>
      <c r="CX34" s="162"/>
      <c r="CY34" s="162"/>
      <c r="CZ34" s="162"/>
      <c r="DA34" s="162"/>
      <c r="DB34" s="162"/>
      <c r="DC34" s="162"/>
      <c r="DD34" s="162"/>
      <c r="DE34" s="162"/>
      <c r="DF34" s="162"/>
      <c r="DG34" s="162"/>
      <c r="DH34" s="162"/>
      <c r="DI34" s="162"/>
      <c r="DJ34" s="162"/>
      <c r="DK34" s="162"/>
      <c r="DL34" s="162"/>
      <c r="DM34" s="162"/>
      <c r="DN34" s="162"/>
      <c r="DO34" s="162"/>
      <c r="DP34" s="162"/>
      <c r="DQ34" s="162"/>
      <c r="DR34" s="162"/>
      <c r="DS34" s="162"/>
      <c r="DT34" s="162"/>
      <c r="DU34" s="162"/>
      <c r="DV34" s="162"/>
      <c r="DW34" s="162"/>
      <c r="DX34" s="162"/>
      <c r="DY34" s="162"/>
      <c r="DZ34" s="162"/>
      <c r="EA34" s="162"/>
      <c r="EB34" s="162"/>
      <c r="EC34" s="162"/>
      <c r="ED34" s="162"/>
      <c r="EE34" s="162"/>
      <c r="EF34" s="162"/>
      <c r="EG34" s="162"/>
      <c r="EH34" s="162"/>
      <c r="EI34" s="162"/>
      <c r="EJ34" s="162"/>
      <c r="EK34" s="162"/>
      <c r="EL34" s="162"/>
      <c r="EM34" s="162"/>
      <c r="EN34" s="162"/>
      <c r="EO34" s="162"/>
      <c r="EP34" s="162"/>
      <c r="EQ34" s="162"/>
      <c r="ER34" s="162"/>
      <c r="ES34" s="162"/>
      <c r="ET34" s="162"/>
      <c r="EU34" s="162"/>
      <c r="EV34" s="162"/>
      <c r="EW34" s="162"/>
      <c r="EX34" s="162"/>
      <c r="EY34" s="162"/>
      <c r="EZ34" s="162"/>
      <c r="FA34" s="162"/>
      <c r="FB34" s="162"/>
      <c r="FC34" s="162"/>
      <c r="FD34" s="162"/>
      <c r="FE34" s="162"/>
      <c r="FF34" s="162"/>
      <c r="FG34" s="162"/>
      <c r="FH34" s="162"/>
      <c r="FI34" s="162"/>
      <c r="FJ34" s="162"/>
      <c r="FK34" s="162"/>
      <c r="FL34" s="162"/>
      <c r="FM34" s="162"/>
      <c r="FN34" s="162"/>
      <c r="FO34" s="162"/>
      <c r="FP34" s="162"/>
      <c r="FQ34" s="162"/>
      <c r="FR34" s="162"/>
      <c r="FS34" s="162"/>
      <c r="FT34" s="162"/>
      <c r="FU34" s="162"/>
      <c r="FV34" s="162"/>
      <c r="FW34" s="162"/>
      <c r="FX34" s="162"/>
      <c r="FY34" s="162"/>
      <c r="FZ34" s="162"/>
      <c r="GA34" s="162"/>
      <c r="GB34" s="162"/>
      <c r="GC34" s="162"/>
      <c r="GD34" s="162"/>
      <c r="GE34" s="162"/>
      <c r="GF34" s="162"/>
      <c r="GG34" s="162"/>
      <c r="GH34" s="162"/>
      <c r="GI34" s="162"/>
      <c r="GJ34" s="162"/>
      <c r="GK34" s="162"/>
      <c r="GL34" s="162"/>
      <c r="GM34" s="162"/>
      <c r="GN34" s="162"/>
      <c r="GO34" s="162"/>
      <c r="GP34" s="162"/>
      <c r="GQ34" s="162"/>
      <c r="GR34" s="162"/>
      <c r="GS34" s="162"/>
    </row>
    <row r="35" spans="1:202" s="180" customFormat="1" ht="14.15" customHeight="1" outlineLevel="1">
      <c r="A35" s="196" t="s">
        <v>115</v>
      </c>
      <c r="B35" s="203" t="s">
        <v>4965</v>
      </c>
      <c r="C35" s="161">
        <v>378740</v>
      </c>
      <c r="D35" s="160">
        <f t="shared" si="0"/>
        <v>352228.2</v>
      </c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162"/>
      <c r="BJ35" s="162"/>
      <c r="BK35" s="162"/>
      <c r="BL35" s="162"/>
      <c r="BM35" s="162"/>
      <c r="BN35" s="162"/>
      <c r="BO35" s="162"/>
      <c r="BP35" s="162"/>
      <c r="BQ35" s="162"/>
      <c r="BR35" s="162"/>
      <c r="BS35" s="162"/>
      <c r="BT35" s="162"/>
      <c r="BU35" s="162"/>
      <c r="BV35" s="162"/>
      <c r="BW35" s="162"/>
      <c r="BX35" s="162"/>
      <c r="BY35" s="162"/>
      <c r="BZ35" s="162"/>
      <c r="CA35" s="162"/>
      <c r="CB35" s="162"/>
      <c r="CC35" s="162"/>
      <c r="CD35" s="162"/>
      <c r="CE35" s="162"/>
      <c r="CF35" s="162"/>
      <c r="CG35" s="162"/>
      <c r="CH35" s="162"/>
      <c r="CI35" s="162"/>
      <c r="CJ35" s="162"/>
      <c r="CK35" s="162"/>
      <c r="CL35" s="162"/>
      <c r="CM35" s="162"/>
      <c r="CN35" s="162"/>
      <c r="CO35" s="162"/>
      <c r="CP35" s="162"/>
      <c r="CQ35" s="162"/>
      <c r="CR35" s="162"/>
      <c r="CS35" s="162"/>
      <c r="CT35" s="162"/>
      <c r="CU35" s="162"/>
      <c r="CV35" s="162"/>
      <c r="CW35" s="162"/>
      <c r="CX35" s="162"/>
      <c r="CY35" s="162"/>
      <c r="CZ35" s="162"/>
      <c r="DA35" s="162"/>
      <c r="DB35" s="162"/>
      <c r="DC35" s="162"/>
      <c r="DD35" s="162"/>
      <c r="DE35" s="162"/>
      <c r="DF35" s="162"/>
      <c r="DG35" s="162"/>
      <c r="DH35" s="162"/>
      <c r="DI35" s="162"/>
      <c r="DJ35" s="162"/>
      <c r="DK35" s="162"/>
      <c r="DL35" s="162"/>
      <c r="DM35" s="162"/>
      <c r="DN35" s="162"/>
      <c r="DO35" s="162"/>
      <c r="DP35" s="162"/>
      <c r="DQ35" s="162"/>
      <c r="DR35" s="162"/>
      <c r="DS35" s="162"/>
      <c r="DT35" s="162"/>
      <c r="DU35" s="162"/>
      <c r="DV35" s="162"/>
      <c r="DW35" s="162"/>
      <c r="DX35" s="162"/>
      <c r="DY35" s="162"/>
      <c r="DZ35" s="162"/>
      <c r="EA35" s="162"/>
      <c r="EB35" s="162"/>
      <c r="EC35" s="162"/>
      <c r="ED35" s="162"/>
      <c r="EE35" s="162"/>
      <c r="EF35" s="162"/>
      <c r="EG35" s="162"/>
      <c r="EH35" s="162"/>
      <c r="EI35" s="162"/>
      <c r="EJ35" s="162"/>
      <c r="EK35" s="162"/>
      <c r="EL35" s="162"/>
      <c r="EM35" s="162"/>
      <c r="EN35" s="162"/>
      <c r="EO35" s="162"/>
      <c r="EP35" s="162"/>
      <c r="EQ35" s="162"/>
      <c r="ER35" s="162"/>
      <c r="ES35" s="162"/>
      <c r="ET35" s="162"/>
      <c r="EU35" s="162"/>
      <c r="EV35" s="162"/>
      <c r="EW35" s="162"/>
      <c r="EX35" s="162"/>
      <c r="EY35" s="162"/>
      <c r="EZ35" s="162"/>
      <c r="FA35" s="162"/>
      <c r="FB35" s="162"/>
      <c r="FC35" s="162"/>
      <c r="FD35" s="162"/>
      <c r="FE35" s="162"/>
      <c r="FF35" s="162"/>
      <c r="FG35" s="162"/>
      <c r="FH35" s="162"/>
      <c r="FI35" s="162"/>
      <c r="FJ35" s="162"/>
      <c r="FK35" s="162"/>
      <c r="FL35" s="162"/>
      <c r="FM35" s="162"/>
      <c r="FN35" s="162"/>
      <c r="FO35" s="162"/>
      <c r="FP35" s="162"/>
      <c r="FQ35" s="162"/>
      <c r="FR35" s="162"/>
      <c r="FS35" s="162"/>
      <c r="FT35" s="162"/>
      <c r="FU35" s="162"/>
      <c r="FV35" s="162"/>
      <c r="FW35" s="162"/>
      <c r="FX35" s="162"/>
      <c r="FY35" s="162"/>
      <c r="FZ35" s="162"/>
      <c r="GA35" s="162"/>
      <c r="GB35" s="162"/>
      <c r="GC35" s="162"/>
      <c r="GD35" s="162"/>
      <c r="GE35" s="162"/>
      <c r="GF35" s="162"/>
      <c r="GG35" s="162"/>
      <c r="GH35" s="162"/>
      <c r="GI35" s="162"/>
      <c r="GJ35" s="162"/>
      <c r="GK35" s="162"/>
      <c r="GL35" s="162"/>
      <c r="GM35" s="162"/>
      <c r="GN35" s="162"/>
      <c r="GO35" s="162"/>
      <c r="GP35" s="162"/>
      <c r="GQ35" s="162"/>
      <c r="GR35" s="162"/>
      <c r="GS35" s="162"/>
    </row>
    <row r="36" spans="1:202" s="180" customFormat="1" ht="14.15" customHeight="1" outlineLevel="1">
      <c r="A36" s="193" t="s">
        <v>117</v>
      </c>
      <c r="B36" s="203" t="s">
        <v>4964</v>
      </c>
      <c r="C36" s="161">
        <v>453730</v>
      </c>
      <c r="D36" s="160">
        <f t="shared" si="0"/>
        <v>421968.9</v>
      </c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62"/>
      <c r="BF36" s="162"/>
      <c r="BG36" s="162"/>
      <c r="BH36" s="162"/>
      <c r="BI36" s="162"/>
      <c r="BJ36" s="162"/>
      <c r="BK36" s="162"/>
      <c r="BL36" s="162"/>
      <c r="BM36" s="162"/>
      <c r="BN36" s="162"/>
      <c r="BO36" s="162"/>
      <c r="BP36" s="162"/>
      <c r="BQ36" s="162"/>
      <c r="BR36" s="162"/>
      <c r="BS36" s="162"/>
      <c r="BT36" s="162"/>
      <c r="BU36" s="162"/>
      <c r="BV36" s="162"/>
      <c r="BW36" s="162"/>
      <c r="BX36" s="162"/>
      <c r="BY36" s="162"/>
      <c r="BZ36" s="162"/>
      <c r="CA36" s="162"/>
      <c r="CB36" s="162"/>
      <c r="CC36" s="162"/>
      <c r="CD36" s="162"/>
      <c r="CE36" s="162"/>
      <c r="CF36" s="162"/>
      <c r="CG36" s="162"/>
      <c r="CH36" s="162"/>
      <c r="CI36" s="162"/>
      <c r="CJ36" s="162"/>
      <c r="CK36" s="162"/>
      <c r="CL36" s="162"/>
      <c r="CM36" s="162"/>
      <c r="CN36" s="162"/>
      <c r="CO36" s="162"/>
      <c r="CP36" s="162"/>
      <c r="CQ36" s="162"/>
      <c r="CR36" s="162"/>
      <c r="CS36" s="162"/>
      <c r="CT36" s="162"/>
      <c r="CU36" s="162"/>
      <c r="CV36" s="162"/>
      <c r="CW36" s="162"/>
      <c r="CX36" s="162"/>
      <c r="CY36" s="162"/>
      <c r="CZ36" s="162"/>
      <c r="DA36" s="162"/>
      <c r="DB36" s="162"/>
      <c r="DC36" s="162"/>
      <c r="DD36" s="162"/>
      <c r="DE36" s="162"/>
      <c r="DF36" s="162"/>
      <c r="DG36" s="162"/>
      <c r="DH36" s="162"/>
      <c r="DI36" s="162"/>
      <c r="DJ36" s="162"/>
      <c r="DK36" s="162"/>
      <c r="DL36" s="162"/>
      <c r="DM36" s="162"/>
      <c r="DN36" s="162"/>
      <c r="DO36" s="162"/>
      <c r="DP36" s="162"/>
      <c r="DQ36" s="162"/>
      <c r="DR36" s="162"/>
      <c r="DS36" s="162"/>
      <c r="DT36" s="162"/>
      <c r="DU36" s="162"/>
      <c r="DV36" s="162"/>
      <c r="DW36" s="162"/>
      <c r="DX36" s="162"/>
      <c r="DY36" s="162"/>
      <c r="DZ36" s="162"/>
      <c r="EA36" s="162"/>
      <c r="EB36" s="162"/>
      <c r="EC36" s="162"/>
      <c r="ED36" s="162"/>
      <c r="EE36" s="162"/>
      <c r="EF36" s="162"/>
      <c r="EG36" s="162"/>
      <c r="EH36" s="162"/>
      <c r="EI36" s="162"/>
      <c r="EJ36" s="162"/>
      <c r="EK36" s="162"/>
      <c r="EL36" s="162"/>
      <c r="EM36" s="162"/>
      <c r="EN36" s="162"/>
      <c r="EO36" s="162"/>
      <c r="EP36" s="162"/>
      <c r="EQ36" s="162"/>
      <c r="ER36" s="162"/>
      <c r="ES36" s="162"/>
      <c r="ET36" s="162"/>
      <c r="EU36" s="162"/>
      <c r="EV36" s="162"/>
      <c r="EW36" s="162"/>
      <c r="EX36" s="162"/>
      <c r="EY36" s="162"/>
      <c r="EZ36" s="162"/>
      <c r="FA36" s="162"/>
      <c r="FB36" s="162"/>
      <c r="FC36" s="162"/>
      <c r="FD36" s="162"/>
      <c r="FE36" s="162"/>
      <c r="FF36" s="162"/>
      <c r="FG36" s="162"/>
      <c r="FH36" s="162"/>
      <c r="FI36" s="162"/>
      <c r="FJ36" s="162"/>
      <c r="FK36" s="162"/>
      <c r="FL36" s="162"/>
      <c r="FM36" s="162"/>
      <c r="FN36" s="162"/>
      <c r="FO36" s="162"/>
      <c r="FP36" s="162"/>
      <c r="FQ36" s="162"/>
      <c r="FR36" s="162"/>
      <c r="FS36" s="162"/>
      <c r="FT36" s="162"/>
      <c r="FU36" s="162"/>
      <c r="FV36" s="162"/>
      <c r="FW36" s="162"/>
      <c r="FX36" s="162"/>
      <c r="FY36" s="162"/>
      <c r="FZ36" s="162"/>
      <c r="GA36" s="162"/>
      <c r="GB36" s="162"/>
      <c r="GC36" s="162"/>
      <c r="GD36" s="162"/>
      <c r="GE36" s="162"/>
      <c r="GF36" s="162"/>
      <c r="GG36" s="162"/>
      <c r="GH36" s="162"/>
      <c r="GI36" s="162"/>
      <c r="GJ36" s="162"/>
      <c r="GK36" s="162"/>
      <c r="GL36" s="162"/>
      <c r="GM36" s="162"/>
      <c r="GN36" s="162"/>
      <c r="GO36" s="162"/>
      <c r="GP36" s="162"/>
      <c r="GQ36" s="162"/>
      <c r="GR36" s="162"/>
      <c r="GS36" s="162"/>
    </row>
    <row r="37" spans="1:202" s="180" customFormat="1" ht="14.15" customHeight="1" outlineLevel="1">
      <c r="A37" s="193" t="s">
        <v>119</v>
      </c>
      <c r="B37" s="203" t="s">
        <v>4963</v>
      </c>
      <c r="C37" s="161">
        <v>134570</v>
      </c>
      <c r="D37" s="160">
        <f t="shared" si="0"/>
        <v>125150.1</v>
      </c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162"/>
      <c r="BB37" s="162"/>
      <c r="BC37" s="162"/>
      <c r="BD37" s="162"/>
      <c r="BE37" s="162"/>
      <c r="BF37" s="162"/>
      <c r="BG37" s="162"/>
      <c r="BH37" s="162"/>
      <c r="BI37" s="162"/>
      <c r="BJ37" s="162"/>
      <c r="BK37" s="162"/>
      <c r="BL37" s="162"/>
      <c r="BM37" s="162"/>
      <c r="BN37" s="162"/>
      <c r="BO37" s="162"/>
      <c r="BP37" s="162"/>
      <c r="BQ37" s="162"/>
      <c r="BR37" s="162"/>
      <c r="BS37" s="162"/>
      <c r="BT37" s="162"/>
      <c r="BU37" s="162"/>
      <c r="BV37" s="162"/>
      <c r="BW37" s="162"/>
      <c r="BX37" s="162"/>
      <c r="BY37" s="162"/>
      <c r="BZ37" s="162"/>
      <c r="CA37" s="162"/>
      <c r="CB37" s="162"/>
      <c r="CC37" s="162"/>
      <c r="CD37" s="162"/>
      <c r="CE37" s="162"/>
      <c r="CF37" s="162"/>
      <c r="CG37" s="162"/>
      <c r="CH37" s="162"/>
      <c r="CI37" s="162"/>
      <c r="CJ37" s="162"/>
      <c r="CK37" s="162"/>
      <c r="CL37" s="162"/>
      <c r="CM37" s="162"/>
      <c r="CN37" s="162"/>
      <c r="CO37" s="162"/>
      <c r="CP37" s="162"/>
      <c r="CQ37" s="162"/>
      <c r="CR37" s="162"/>
      <c r="CS37" s="162"/>
      <c r="CT37" s="162"/>
      <c r="CU37" s="162"/>
      <c r="CV37" s="162"/>
      <c r="CW37" s="162"/>
      <c r="CX37" s="162"/>
      <c r="CY37" s="162"/>
      <c r="CZ37" s="162"/>
      <c r="DA37" s="162"/>
      <c r="DB37" s="162"/>
      <c r="DC37" s="162"/>
      <c r="DD37" s="162"/>
      <c r="DE37" s="162"/>
      <c r="DF37" s="162"/>
      <c r="DG37" s="162"/>
      <c r="DH37" s="162"/>
      <c r="DI37" s="162"/>
      <c r="DJ37" s="162"/>
      <c r="DK37" s="162"/>
      <c r="DL37" s="162"/>
      <c r="DM37" s="162"/>
      <c r="DN37" s="162"/>
      <c r="DO37" s="162"/>
      <c r="DP37" s="162"/>
      <c r="DQ37" s="162"/>
      <c r="DR37" s="162"/>
      <c r="DS37" s="162"/>
      <c r="DT37" s="162"/>
      <c r="DU37" s="162"/>
      <c r="DV37" s="162"/>
      <c r="DW37" s="162"/>
      <c r="DX37" s="162"/>
      <c r="DY37" s="162"/>
      <c r="DZ37" s="162"/>
      <c r="EA37" s="162"/>
      <c r="EB37" s="162"/>
      <c r="EC37" s="162"/>
      <c r="ED37" s="162"/>
      <c r="EE37" s="162"/>
      <c r="EF37" s="162"/>
      <c r="EG37" s="162"/>
      <c r="EH37" s="162"/>
      <c r="EI37" s="162"/>
      <c r="EJ37" s="162"/>
      <c r="EK37" s="162"/>
      <c r="EL37" s="162"/>
      <c r="EM37" s="162"/>
      <c r="EN37" s="162"/>
      <c r="EO37" s="162"/>
      <c r="EP37" s="162"/>
      <c r="EQ37" s="162"/>
      <c r="ER37" s="162"/>
      <c r="ES37" s="162"/>
      <c r="ET37" s="162"/>
      <c r="EU37" s="162"/>
      <c r="EV37" s="162"/>
      <c r="EW37" s="162"/>
      <c r="EX37" s="162"/>
      <c r="EY37" s="162"/>
      <c r="EZ37" s="162"/>
      <c r="FA37" s="162"/>
      <c r="FB37" s="162"/>
      <c r="FC37" s="162"/>
      <c r="FD37" s="162"/>
      <c r="FE37" s="162"/>
      <c r="FF37" s="162"/>
      <c r="FG37" s="162"/>
      <c r="FH37" s="162"/>
      <c r="FI37" s="162"/>
      <c r="FJ37" s="162"/>
      <c r="FK37" s="162"/>
      <c r="FL37" s="162"/>
      <c r="FM37" s="162"/>
      <c r="FN37" s="162"/>
      <c r="FO37" s="162"/>
      <c r="FP37" s="162"/>
      <c r="FQ37" s="162"/>
      <c r="FR37" s="162"/>
      <c r="FS37" s="162"/>
      <c r="FT37" s="162"/>
      <c r="FU37" s="162"/>
      <c r="FV37" s="162"/>
      <c r="FW37" s="162"/>
      <c r="FX37" s="162"/>
      <c r="FY37" s="162"/>
      <c r="FZ37" s="162"/>
      <c r="GA37" s="162"/>
      <c r="GB37" s="162"/>
      <c r="GC37" s="162"/>
      <c r="GD37" s="162"/>
      <c r="GE37" s="162"/>
      <c r="GF37" s="162"/>
      <c r="GG37" s="162"/>
      <c r="GH37" s="162"/>
      <c r="GI37" s="162"/>
      <c r="GJ37" s="162"/>
      <c r="GK37" s="162"/>
      <c r="GL37" s="162"/>
      <c r="GM37" s="162"/>
      <c r="GN37" s="162"/>
      <c r="GO37" s="162"/>
      <c r="GP37" s="162"/>
      <c r="GQ37" s="162"/>
      <c r="GR37" s="162"/>
      <c r="GS37" s="162"/>
    </row>
    <row r="38" spans="1:202" s="180" customFormat="1" ht="14.15" customHeight="1" outlineLevel="1">
      <c r="A38" s="196" t="s">
        <v>121</v>
      </c>
      <c r="B38" s="203" t="s">
        <v>4962</v>
      </c>
      <c r="C38" s="161">
        <v>230560</v>
      </c>
      <c r="D38" s="160">
        <f t="shared" si="0"/>
        <v>214420.80000000002</v>
      </c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2"/>
      <c r="BA38" s="162"/>
      <c r="BB38" s="162"/>
      <c r="BC38" s="162"/>
      <c r="BD38" s="162"/>
      <c r="BE38" s="162"/>
      <c r="BF38" s="162"/>
      <c r="BG38" s="162"/>
      <c r="BH38" s="162"/>
      <c r="BI38" s="162"/>
      <c r="BJ38" s="162"/>
      <c r="BK38" s="162"/>
      <c r="BL38" s="162"/>
      <c r="BM38" s="162"/>
      <c r="BN38" s="162"/>
      <c r="BO38" s="162"/>
      <c r="BP38" s="162"/>
      <c r="BQ38" s="162"/>
      <c r="BR38" s="162"/>
      <c r="BS38" s="162"/>
      <c r="BT38" s="162"/>
      <c r="BU38" s="162"/>
      <c r="BV38" s="162"/>
      <c r="BW38" s="162"/>
      <c r="BX38" s="162"/>
      <c r="BY38" s="162"/>
      <c r="BZ38" s="162"/>
      <c r="CA38" s="162"/>
      <c r="CB38" s="162"/>
      <c r="CC38" s="162"/>
      <c r="CD38" s="162"/>
      <c r="CE38" s="162"/>
      <c r="CF38" s="162"/>
      <c r="CG38" s="162"/>
      <c r="CH38" s="162"/>
      <c r="CI38" s="162"/>
      <c r="CJ38" s="162"/>
      <c r="CK38" s="162"/>
      <c r="CL38" s="162"/>
      <c r="CM38" s="162"/>
      <c r="CN38" s="162"/>
      <c r="CO38" s="162"/>
      <c r="CP38" s="162"/>
      <c r="CQ38" s="162"/>
      <c r="CR38" s="162"/>
      <c r="CS38" s="162"/>
      <c r="CT38" s="162"/>
      <c r="CU38" s="162"/>
      <c r="CV38" s="162"/>
      <c r="CW38" s="162"/>
      <c r="CX38" s="162"/>
      <c r="CY38" s="162"/>
      <c r="CZ38" s="162"/>
      <c r="DA38" s="162"/>
      <c r="DB38" s="162"/>
      <c r="DC38" s="162"/>
      <c r="DD38" s="162"/>
      <c r="DE38" s="162"/>
      <c r="DF38" s="162"/>
      <c r="DG38" s="162"/>
      <c r="DH38" s="162"/>
      <c r="DI38" s="162"/>
      <c r="DJ38" s="162"/>
      <c r="DK38" s="162"/>
      <c r="DL38" s="162"/>
      <c r="DM38" s="162"/>
      <c r="DN38" s="162"/>
      <c r="DO38" s="162"/>
      <c r="DP38" s="162"/>
      <c r="DQ38" s="162"/>
      <c r="DR38" s="162"/>
      <c r="DS38" s="162"/>
      <c r="DT38" s="162"/>
      <c r="DU38" s="162"/>
      <c r="DV38" s="162"/>
      <c r="DW38" s="162"/>
      <c r="DX38" s="162"/>
      <c r="DY38" s="162"/>
      <c r="DZ38" s="162"/>
      <c r="EA38" s="162"/>
      <c r="EB38" s="162"/>
      <c r="EC38" s="162"/>
      <c r="ED38" s="162"/>
      <c r="EE38" s="162"/>
      <c r="EF38" s="162"/>
      <c r="EG38" s="162"/>
      <c r="EH38" s="162"/>
      <c r="EI38" s="162"/>
      <c r="EJ38" s="162"/>
      <c r="EK38" s="162"/>
      <c r="EL38" s="162"/>
      <c r="EM38" s="162"/>
      <c r="EN38" s="162"/>
      <c r="EO38" s="162"/>
      <c r="EP38" s="162"/>
      <c r="EQ38" s="162"/>
      <c r="ER38" s="162"/>
      <c r="ES38" s="162"/>
      <c r="ET38" s="162"/>
      <c r="EU38" s="162"/>
      <c r="EV38" s="162"/>
      <c r="EW38" s="162"/>
      <c r="EX38" s="162"/>
      <c r="EY38" s="162"/>
      <c r="EZ38" s="162"/>
      <c r="FA38" s="162"/>
      <c r="FB38" s="162"/>
      <c r="FC38" s="162"/>
      <c r="FD38" s="162"/>
      <c r="FE38" s="162"/>
      <c r="FF38" s="162"/>
      <c r="FG38" s="162"/>
      <c r="FH38" s="162"/>
      <c r="FI38" s="162"/>
      <c r="FJ38" s="162"/>
      <c r="FK38" s="162"/>
      <c r="FL38" s="162"/>
      <c r="FM38" s="162"/>
      <c r="FN38" s="162"/>
      <c r="FO38" s="162"/>
      <c r="FP38" s="162"/>
      <c r="FQ38" s="162"/>
      <c r="FR38" s="162"/>
      <c r="FS38" s="162"/>
      <c r="FT38" s="162"/>
      <c r="FU38" s="162"/>
      <c r="FV38" s="162"/>
      <c r="FW38" s="162"/>
      <c r="FX38" s="162"/>
      <c r="FY38" s="162"/>
      <c r="FZ38" s="162"/>
      <c r="GA38" s="162"/>
      <c r="GB38" s="162"/>
      <c r="GC38" s="162"/>
      <c r="GD38" s="162"/>
      <c r="GE38" s="162"/>
      <c r="GF38" s="162"/>
      <c r="GG38" s="162"/>
      <c r="GH38" s="162"/>
      <c r="GI38" s="162"/>
      <c r="GJ38" s="162"/>
      <c r="GK38" s="162"/>
      <c r="GL38" s="162"/>
      <c r="GM38" s="162"/>
      <c r="GN38" s="162"/>
      <c r="GO38" s="162"/>
      <c r="GP38" s="162"/>
      <c r="GQ38" s="162"/>
      <c r="GR38" s="162"/>
      <c r="GS38" s="162"/>
    </row>
    <row r="39" spans="1:202" s="180" customFormat="1" ht="14.15" customHeight="1" outlineLevel="1">
      <c r="A39" s="199" t="s">
        <v>123</v>
      </c>
      <c r="B39" s="203" t="s">
        <v>4961</v>
      </c>
      <c r="C39" s="161">
        <v>489500</v>
      </c>
      <c r="D39" s="160">
        <f t="shared" si="0"/>
        <v>455235</v>
      </c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2"/>
      <c r="BA39" s="162"/>
      <c r="BB39" s="162"/>
      <c r="BC39" s="162"/>
      <c r="BD39" s="162"/>
      <c r="BE39" s="162"/>
      <c r="BF39" s="162"/>
      <c r="BG39" s="162"/>
      <c r="BH39" s="162"/>
      <c r="BI39" s="162"/>
      <c r="BJ39" s="162"/>
      <c r="BK39" s="162"/>
      <c r="BL39" s="162"/>
      <c r="BM39" s="162"/>
      <c r="BN39" s="162"/>
      <c r="BO39" s="162"/>
      <c r="BP39" s="162"/>
      <c r="BQ39" s="162"/>
      <c r="BR39" s="162"/>
      <c r="BS39" s="162"/>
      <c r="BT39" s="162"/>
      <c r="BU39" s="162"/>
      <c r="BV39" s="162"/>
      <c r="BW39" s="162"/>
      <c r="BX39" s="162"/>
      <c r="BY39" s="162"/>
      <c r="BZ39" s="162"/>
      <c r="CA39" s="162"/>
      <c r="CB39" s="162"/>
      <c r="CC39" s="162"/>
      <c r="CD39" s="162"/>
      <c r="CE39" s="162"/>
      <c r="CF39" s="162"/>
      <c r="CG39" s="162"/>
      <c r="CH39" s="162"/>
      <c r="CI39" s="162"/>
      <c r="CJ39" s="162"/>
      <c r="CK39" s="162"/>
      <c r="CL39" s="162"/>
      <c r="CM39" s="162"/>
      <c r="CN39" s="162"/>
      <c r="CO39" s="162"/>
      <c r="CP39" s="162"/>
      <c r="CQ39" s="162"/>
      <c r="CR39" s="162"/>
      <c r="CS39" s="162"/>
      <c r="CT39" s="162"/>
      <c r="CU39" s="162"/>
      <c r="CV39" s="162"/>
      <c r="CW39" s="162"/>
      <c r="CX39" s="162"/>
      <c r="CY39" s="162"/>
      <c r="CZ39" s="162"/>
      <c r="DA39" s="162"/>
      <c r="DB39" s="162"/>
      <c r="DC39" s="162"/>
      <c r="DD39" s="162"/>
      <c r="DE39" s="162"/>
      <c r="DF39" s="162"/>
      <c r="DG39" s="162"/>
      <c r="DH39" s="162"/>
      <c r="DI39" s="162"/>
      <c r="DJ39" s="162"/>
      <c r="DK39" s="162"/>
      <c r="DL39" s="162"/>
      <c r="DM39" s="162"/>
      <c r="DN39" s="162"/>
      <c r="DO39" s="162"/>
      <c r="DP39" s="162"/>
      <c r="DQ39" s="162"/>
      <c r="DR39" s="162"/>
      <c r="DS39" s="162"/>
      <c r="DT39" s="162"/>
      <c r="DU39" s="162"/>
      <c r="DV39" s="162"/>
      <c r="DW39" s="162"/>
      <c r="DX39" s="162"/>
      <c r="DY39" s="162"/>
      <c r="DZ39" s="162"/>
      <c r="EA39" s="162"/>
      <c r="EB39" s="162"/>
      <c r="EC39" s="162"/>
      <c r="ED39" s="162"/>
      <c r="EE39" s="162"/>
      <c r="EF39" s="162"/>
      <c r="EG39" s="162"/>
      <c r="EH39" s="162"/>
      <c r="EI39" s="162"/>
      <c r="EJ39" s="162"/>
      <c r="EK39" s="162"/>
      <c r="EL39" s="162"/>
      <c r="EM39" s="162"/>
      <c r="EN39" s="162"/>
      <c r="EO39" s="162"/>
      <c r="EP39" s="162"/>
      <c r="EQ39" s="162"/>
      <c r="ER39" s="162"/>
      <c r="ES39" s="162"/>
      <c r="ET39" s="162"/>
      <c r="EU39" s="162"/>
      <c r="EV39" s="162"/>
      <c r="EW39" s="162"/>
      <c r="EX39" s="162"/>
      <c r="EY39" s="162"/>
      <c r="EZ39" s="162"/>
      <c r="FA39" s="162"/>
      <c r="FB39" s="162"/>
      <c r="FC39" s="162"/>
      <c r="FD39" s="162"/>
      <c r="FE39" s="162"/>
      <c r="FF39" s="162"/>
      <c r="FG39" s="162"/>
      <c r="FH39" s="162"/>
      <c r="FI39" s="162"/>
      <c r="FJ39" s="162"/>
      <c r="FK39" s="162"/>
      <c r="FL39" s="162"/>
      <c r="FM39" s="162"/>
      <c r="FN39" s="162"/>
      <c r="FO39" s="162"/>
      <c r="FP39" s="162"/>
      <c r="FQ39" s="162"/>
      <c r="FR39" s="162"/>
      <c r="FS39" s="162"/>
      <c r="FT39" s="162"/>
      <c r="FU39" s="162"/>
      <c r="FV39" s="162"/>
      <c r="FW39" s="162"/>
      <c r="FX39" s="162"/>
      <c r="FY39" s="162"/>
      <c r="FZ39" s="162"/>
      <c r="GA39" s="162"/>
      <c r="GB39" s="162"/>
      <c r="GC39" s="162"/>
      <c r="GD39" s="162"/>
      <c r="GE39" s="162"/>
      <c r="GF39" s="162"/>
      <c r="GG39" s="162"/>
      <c r="GH39" s="162"/>
      <c r="GI39" s="162"/>
      <c r="GJ39" s="162"/>
      <c r="GK39" s="162"/>
      <c r="GL39" s="162"/>
      <c r="GM39" s="162"/>
      <c r="GN39" s="162"/>
      <c r="GO39" s="162"/>
      <c r="GP39" s="162"/>
      <c r="GQ39" s="162"/>
      <c r="GR39" s="162"/>
      <c r="GS39" s="162"/>
    </row>
    <row r="40" spans="1:202" s="180" customFormat="1" ht="15" customHeight="1" outlineLevel="1">
      <c r="A40" s="182" t="s">
        <v>4960</v>
      </c>
      <c r="B40" s="181"/>
      <c r="C40" s="181"/>
      <c r="D40" s="160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62"/>
      <c r="BF40" s="162"/>
      <c r="BG40" s="162"/>
      <c r="BH40" s="162"/>
      <c r="BI40" s="162"/>
      <c r="BJ40" s="162"/>
      <c r="BK40" s="162"/>
      <c r="BL40" s="162"/>
      <c r="BM40" s="162"/>
      <c r="BN40" s="162"/>
      <c r="BO40" s="162"/>
      <c r="BP40" s="162"/>
      <c r="BQ40" s="162"/>
      <c r="BR40" s="162"/>
      <c r="BS40" s="162"/>
      <c r="BT40" s="162"/>
      <c r="BU40" s="162"/>
      <c r="BV40" s="162"/>
      <c r="BW40" s="162"/>
      <c r="BX40" s="162"/>
      <c r="BY40" s="162"/>
      <c r="BZ40" s="162"/>
      <c r="CA40" s="162"/>
      <c r="CB40" s="162"/>
      <c r="CC40" s="162"/>
      <c r="CD40" s="162"/>
      <c r="CE40" s="162"/>
      <c r="CF40" s="162"/>
      <c r="CG40" s="162"/>
      <c r="CH40" s="162"/>
      <c r="CI40" s="162"/>
      <c r="CJ40" s="162"/>
      <c r="CK40" s="162"/>
      <c r="CL40" s="162"/>
      <c r="CM40" s="162"/>
      <c r="CN40" s="162"/>
      <c r="CO40" s="162"/>
      <c r="CP40" s="162"/>
      <c r="CQ40" s="162"/>
      <c r="CR40" s="162"/>
      <c r="CS40" s="162"/>
      <c r="CT40" s="162"/>
      <c r="CU40" s="162"/>
      <c r="CV40" s="162"/>
      <c r="CW40" s="162"/>
      <c r="CX40" s="162"/>
      <c r="CY40" s="162"/>
      <c r="CZ40" s="162"/>
      <c r="DA40" s="162"/>
      <c r="DB40" s="162"/>
      <c r="DC40" s="162"/>
      <c r="DD40" s="162"/>
      <c r="DE40" s="162"/>
      <c r="DF40" s="162"/>
      <c r="DG40" s="162"/>
      <c r="DH40" s="162"/>
      <c r="DI40" s="162"/>
      <c r="DJ40" s="162"/>
      <c r="DK40" s="162"/>
      <c r="DL40" s="162"/>
      <c r="DM40" s="162"/>
      <c r="DN40" s="162"/>
      <c r="DO40" s="162"/>
      <c r="DP40" s="162"/>
      <c r="DQ40" s="162"/>
      <c r="DR40" s="162"/>
      <c r="DS40" s="162"/>
      <c r="DT40" s="162"/>
      <c r="DU40" s="162"/>
      <c r="DV40" s="162"/>
      <c r="DW40" s="162"/>
      <c r="DX40" s="162"/>
      <c r="DY40" s="162"/>
      <c r="DZ40" s="162"/>
      <c r="EA40" s="162"/>
      <c r="EB40" s="162"/>
      <c r="EC40" s="162"/>
      <c r="ED40" s="162"/>
      <c r="EE40" s="162"/>
      <c r="EF40" s="162"/>
      <c r="EG40" s="162"/>
      <c r="EH40" s="162"/>
      <c r="EI40" s="162"/>
      <c r="EJ40" s="162"/>
      <c r="EK40" s="162"/>
      <c r="EL40" s="162"/>
      <c r="EM40" s="162"/>
      <c r="EN40" s="162"/>
      <c r="EO40" s="162"/>
      <c r="EP40" s="162"/>
      <c r="EQ40" s="162"/>
      <c r="ER40" s="162"/>
      <c r="ES40" s="162"/>
      <c r="ET40" s="162"/>
      <c r="EU40" s="162"/>
      <c r="EV40" s="162"/>
      <c r="EW40" s="162"/>
      <c r="EX40" s="162"/>
      <c r="EY40" s="162"/>
      <c r="EZ40" s="162"/>
      <c r="FA40" s="162"/>
      <c r="FB40" s="162"/>
      <c r="FC40" s="162"/>
      <c r="FD40" s="162"/>
      <c r="FE40" s="162"/>
      <c r="FF40" s="162"/>
      <c r="FG40" s="162"/>
      <c r="FH40" s="162"/>
      <c r="FI40" s="162"/>
      <c r="FJ40" s="162"/>
      <c r="FK40" s="162"/>
      <c r="FL40" s="162"/>
      <c r="FM40" s="162"/>
      <c r="FN40" s="162"/>
      <c r="FO40" s="162"/>
      <c r="FP40" s="162"/>
      <c r="FQ40" s="162"/>
      <c r="FR40" s="162"/>
      <c r="FS40" s="162"/>
      <c r="FT40" s="162"/>
      <c r="FU40" s="162"/>
      <c r="FV40" s="162"/>
      <c r="FW40" s="162"/>
      <c r="FX40" s="162"/>
      <c r="FY40" s="162"/>
      <c r="FZ40" s="162"/>
      <c r="GA40" s="162"/>
      <c r="GB40" s="162"/>
      <c r="GC40" s="162"/>
      <c r="GD40" s="162"/>
      <c r="GE40" s="162"/>
      <c r="GF40" s="162"/>
      <c r="GG40" s="162"/>
      <c r="GH40" s="162"/>
      <c r="GI40" s="162"/>
      <c r="GJ40" s="162"/>
      <c r="GK40" s="162"/>
      <c r="GL40" s="162"/>
      <c r="GM40" s="162"/>
      <c r="GN40" s="162"/>
      <c r="GO40" s="162"/>
      <c r="GP40" s="162"/>
      <c r="GQ40" s="162"/>
      <c r="GR40" s="162"/>
      <c r="GS40" s="162"/>
    </row>
    <row r="41" spans="1:202" s="180" customFormat="1" ht="14.15" customHeight="1" outlineLevel="1">
      <c r="A41" s="199" t="s">
        <v>157</v>
      </c>
      <c r="B41" s="203" t="s">
        <v>4959</v>
      </c>
      <c r="C41" s="161">
        <v>474070</v>
      </c>
      <c r="D41" s="160">
        <f t="shared" si="0"/>
        <v>440885.10000000003</v>
      </c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162"/>
      <c r="BB41" s="162"/>
      <c r="BC41" s="162"/>
      <c r="BD41" s="162"/>
      <c r="BE41" s="162"/>
      <c r="BF41" s="162"/>
      <c r="BG41" s="162"/>
      <c r="BH41" s="162"/>
      <c r="BI41" s="162"/>
      <c r="BJ41" s="162"/>
      <c r="BK41" s="162"/>
      <c r="BL41" s="162"/>
      <c r="BM41" s="162"/>
      <c r="BN41" s="162"/>
      <c r="BO41" s="162"/>
      <c r="BP41" s="162"/>
      <c r="BQ41" s="162"/>
      <c r="BR41" s="162"/>
      <c r="BS41" s="162"/>
      <c r="BT41" s="162"/>
      <c r="BU41" s="162"/>
      <c r="BV41" s="162"/>
      <c r="BW41" s="162"/>
      <c r="BX41" s="162"/>
      <c r="BY41" s="162"/>
      <c r="BZ41" s="162"/>
      <c r="CA41" s="162"/>
      <c r="CB41" s="162"/>
      <c r="CC41" s="162"/>
      <c r="CD41" s="162"/>
      <c r="CE41" s="162"/>
      <c r="CF41" s="162"/>
      <c r="CG41" s="162"/>
      <c r="CH41" s="162"/>
      <c r="CI41" s="162"/>
      <c r="CJ41" s="162"/>
      <c r="CK41" s="162"/>
      <c r="CL41" s="162"/>
      <c r="CM41" s="162"/>
      <c r="CN41" s="162"/>
      <c r="CO41" s="162"/>
      <c r="CP41" s="162"/>
      <c r="CQ41" s="162"/>
      <c r="CR41" s="162"/>
      <c r="CS41" s="162"/>
      <c r="CT41" s="162"/>
      <c r="CU41" s="162"/>
      <c r="CV41" s="162"/>
      <c r="CW41" s="162"/>
      <c r="CX41" s="162"/>
      <c r="CY41" s="162"/>
      <c r="CZ41" s="162"/>
      <c r="DA41" s="162"/>
      <c r="DB41" s="162"/>
      <c r="DC41" s="162"/>
      <c r="DD41" s="162"/>
      <c r="DE41" s="162"/>
      <c r="DF41" s="162"/>
      <c r="DG41" s="162"/>
      <c r="DH41" s="162"/>
      <c r="DI41" s="162"/>
      <c r="DJ41" s="162"/>
      <c r="DK41" s="162"/>
      <c r="DL41" s="162"/>
      <c r="DM41" s="162"/>
      <c r="DN41" s="162"/>
      <c r="DO41" s="162"/>
      <c r="DP41" s="162"/>
      <c r="DQ41" s="162"/>
      <c r="DR41" s="162"/>
      <c r="DS41" s="162"/>
      <c r="DT41" s="162"/>
      <c r="DU41" s="162"/>
      <c r="DV41" s="162"/>
      <c r="DW41" s="162"/>
      <c r="DX41" s="162"/>
      <c r="DY41" s="162"/>
      <c r="DZ41" s="162"/>
      <c r="EA41" s="162"/>
      <c r="EB41" s="162"/>
      <c r="EC41" s="162"/>
      <c r="ED41" s="162"/>
      <c r="EE41" s="162"/>
      <c r="EF41" s="162"/>
      <c r="EG41" s="162"/>
      <c r="EH41" s="162"/>
      <c r="EI41" s="162"/>
      <c r="EJ41" s="162"/>
      <c r="EK41" s="162"/>
      <c r="EL41" s="162"/>
      <c r="EM41" s="162"/>
      <c r="EN41" s="162"/>
      <c r="EO41" s="162"/>
      <c r="EP41" s="162"/>
      <c r="EQ41" s="162"/>
      <c r="ER41" s="162"/>
      <c r="ES41" s="162"/>
      <c r="ET41" s="162"/>
      <c r="EU41" s="162"/>
      <c r="EV41" s="162"/>
      <c r="EW41" s="162"/>
      <c r="EX41" s="162"/>
      <c r="EY41" s="162"/>
      <c r="EZ41" s="162"/>
      <c r="FA41" s="162"/>
      <c r="FB41" s="162"/>
      <c r="FC41" s="162"/>
      <c r="FD41" s="162"/>
      <c r="FE41" s="162"/>
      <c r="FF41" s="162"/>
      <c r="FG41" s="162"/>
      <c r="FH41" s="162"/>
      <c r="FI41" s="162"/>
      <c r="FJ41" s="162"/>
      <c r="FK41" s="162"/>
      <c r="FL41" s="162"/>
      <c r="FM41" s="162"/>
      <c r="FN41" s="162"/>
      <c r="FO41" s="162"/>
      <c r="FP41" s="162"/>
      <c r="FQ41" s="162"/>
      <c r="FR41" s="162"/>
      <c r="FS41" s="162"/>
      <c r="FT41" s="162"/>
      <c r="FU41" s="162"/>
      <c r="FV41" s="162"/>
      <c r="FW41" s="162"/>
      <c r="FX41" s="162"/>
      <c r="FY41" s="162"/>
      <c r="FZ41" s="162"/>
      <c r="GA41" s="162"/>
      <c r="GB41" s="162"/>
      <c r="GC41" s="162"/>
      <c r="GD41" s="162"/>
      <c r="GE41" s="162"/>
      <c r="GF41" s="162"/>
      <c r="GG41" s="162"/>
      <c r="GH41" s="162"/>
      <c r="GI41" s="162"/>
      <c r="GJ41" s="162"/>
      <c r="GK41" s="162"/>
      <c r="GL41" s="162"/>
      <c r="GM41" s="162"/>
      <c r="GN41" s="162"/>
      <c r="GO41" s="162"/>
      <c r="GP41" s="162"/>
      <c r="GQ41" s="162"/>
      <c r="GR41" s="162"/>
      <c r="GS41" s="162"/>
    </row>
    <row r="42" spans="1:202" s="180" customFormat="1" ht="14.15" customHeight="1" outlineLevel="1">
      <c r="A42" s="199" t="s">
        <v>159</v>
      </c>
      <c r="B42" s="203" t="s">
        <v>4958</v>
      </c>
      <c r="C42" s="161">
        <v>786230</v>
      </c>
      <c r="D42" s="160">
        <f t="shared" si="0"/>
        <v>731193.9</v>
      </c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62"/>
      <c r="BF42" s="162"/>
      <c r="BG42" s="162"/>
      <c r="BH42" s="162"/>
      <c r="BI42" s="162"/>
      <c r="BJ42" s="162"/>
      <c r="BK42" s="162"/>
      <c r="BL42" s="162"/>
      <c r="BM42" s="162"/>
      <c r="BN42" s="162"/>
      <c r="BO42" s="162"/>
      <c r="BP42" s="162"/>
      <c r="BQ42" s="162"/>
      <c r="BR42" s="162"/>
      <c r="BS42" s="162"/>
      <c r="BT42" s="162"/>
      <c r="BU42" s="162"/>
      <c r="BV42" s="162"/>
      <c r="BW42" s="162"/>
      <c r="BX42" s="162"/>
      <c r="BY42" s="162"/>
      <c r="BZ42" s="162"/>
      <c r="CA42" s="162"/>
      <c r="CB42" s="162"/>
      <c r="CC42" s="162"/>
      <c r="CD42" s="162"/>
      <c r="CE42" s="162"/>
      <c r="CF42" s="162"/>
      <c r="CG42" s="162"/>
      <c r="CH42" s="162"/>
      <c r="CI42" s="162"/>
      <c r="CJ42" s="162"/>
      <c r="CK42" s="162"/>
      <c r="CL42" s="162"/>
      <c r="CM42" s="162"/>
      <c r="CN42" s="162"/>
      <c r="CO42" s="162"/>
      <c r="CP42" s="162"/>
      <c r="CQ42" s="162"/>
      <c r="CR42" s="162"/>
      <c r="CS42" s="162"/>
      <c r="CT42" s="162"/>
      <c r="CU42" s="162"/>
      <c r="CV42" s="162"/>
      <c r="CW42" s="162"/>
      <c r="CX42" s="162"/>
      <c r="CY42" s="162"/>
      <c r="CZ42" s="162"/>
      <c r="DA42" s="162"/>
      <c r="DB42" s="162"/>
      <c r="DC42" s="162"/>
      <c r="DD42" s="162"/>
      <c r="DE42" s="162"/>
      <c r="DF42" s="162"/>
      <c r="DG42" s="162"/>
      <c r="DH42" s="162"/>
      <c r="DI42" s="162"/>
      <c r="DJ42" s="162"/>
      <c r="DK42" s="162"/>
      <c r="DL42" s="162"/>
      <c r="DM42" s="162"/>
      <c r="DN42" s="162"/>
      <c r="DO42" s="162"/>
      <c r="DP42" s="162"/>
      <c r="DQ42" s="162"/>
      <c r="DR42" s="162"/>
      <c r="DS42" s="162"/>
      <c r="DT42" s="162"/>
      <c r="DU42" s="162"/>
      <c r="DV42" s="162"/>
      <c r="DW42" s="162"/>
      <c r="DX42" s="162"/>
      <c r="DY42" s="162"/>
      <c r="DZ42" s="162"/>
      <c r="EA42" s="162"/>
      <c r="EB42" s="162"/>
      <c r="EC42" s="162"/>
      <c r="ED42" s="162"/>
      <c r="EE42" s="162"/>
      <c r="EF42" s="162"/>
      <c r="EG42" s="162"/>
      <c r="EH42" s="162"/>
      <c r="EI42" s="162"/>
      <c r="EJ42" s="162"/>
      <c r="EK42" s="162"/>
      <c r="EL42" s="162"/>
      <c r="EM42" s="162"/>
      <c r="EN42" s="162"/>
      <c r="EO42" s="162"/>
      <c r="EP42" s="162"/>
      <c r="EQ42" s="162"/>
      <c r="ER42" s="162"/>
      <c r="ES42" s="162"/>
      <c r="ET42" s="162"/>
      <c r="EU42" s="162"/>
      <c r="EV42" s="162"/>
      <c r="EW42" s="162"/>
      <c r="EX42" s="162"/>
      <c r="EY42" s="162"/>
      <c r="EZ42" s="162"/>
      <c r="FA42" s="162"/>
      <c r="FB42" s="162"/>
      <c r="FC42" s="162"/>
      <c r="FD42" s="162"/>
      <c r="FE42" s="162"/>
      <c r="FF42" s="162"/>
      <c r="FG42" s="162"/>
      <c r="FH42" s="162"/>
      <c r="FI42" s="162"/>
      <c r="FJ42" s="162"/>
      <c r="FK42" s="162"/>
      <c r="FL42" s="162"/>
      <c r="FM42" s="162"/>
      <c r="FN42" s="162"/>
      <c r="FO42" s="162"/>
      <c r="FP42" s="162"/>
      <c r="FQ42" s="162"/>
      <c r="FR42" s="162"/>
      <c r="FS42" s="162"/>
      <c r="FT42" s="162"/>
      <c r="FU42" s="162"/>
      <c r="FV42" s="162"/>
      <c r="FW42" s="162"/>
      <c r="FX42" s="162"/>
      <c r="FY42" s="162"/>
      <c r="FZ42" s="162"/>
      <c r="GA42" s="162"/>
      <c r="GB42" s="162"/>
      <c r="GC42" s="162"/>
      <c r="GD42" s="162"/>
      <c r="GE42" s="162"/>
      <c r="GF42" s="162"/>
      <c r="GG42" s="162"/>
      <c r="GH42" s="162"/>
      <c r="GI42" s="162"/>
      <c r="GJ42" s="162"/>
      <c r="GK42" s="162"/>
      <c r="GL42" s="162"/>
      <c r="GM42" s="162"/>
      <c r="GN42" s="162"/>
      <c r="GO42" s="162"/>
      <c r="GP42" s="162"/>
      <c r="GQ42" s="162"/>
      <c r="GR42" s="162"/>
      <c r="GS42" s="162"/>
    </row>
    <row r="43" spans="1:202" s="180" customFormat="1" ht="14.15" customHeight="1" outlineLevel="1">
      <c r="A43" s="199" t="s">
        <v>2429</v>
      </c>
      <c r="B43" s="203" t="s">
        <v>4957</v>
      </c>
      <c r="C43" s="161">
        <v>349590</v>
      </c>
      <c r="D43" s="160">
        <f t="shared" si="0"/>
        <v>325118.7</v>
      </c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2"/>
      <c r="BA43" s="162"/>
      <c r="BB43" s="162"/>
      <c r="BC43" s="162"/>
      <c r="BD43" s="162"/>
      <c r="BE43" s="162"/>
      <c r="BF43" s="162"/>
      <c r="BG43" s="162"/>
      <c r="BH43" s="162"/>
      <c r="BI43" s="162"/>
      <c r="BJ43" s="162"/>
      <c r="BK43" s="162"/>
      <c r="BL43" s="162"/>
      <c r="BM43" s="162"/>
      <c r="BN43" s="162"/>
      <c r="BO43" s="162"/>
      <c r="BP43" s="162"/>
      <c r="BQ43" s="162"/>
      <c r="BR43" s="162"/>
      <c r="BS43" s="162"/>
      <c r="BT43" s="162"/>
      <c r="BU43" s="162"/>
      <c r="BV43" s="162"/>
      <c r="BW43" s="162"/>
      <c r="BX43" s="162"/>
      <c r="BY43" s="162"/>
      <c r="BZ43" s="162"/>
      <c r="CA43" s="162"/>
      <c r="CB43" s="162"/>
      <c r="CC43" s="162"/>
      <c r="CD43" s="162"/>
      <c r="CE43" s="162"/>
      <c r="CF43" s="162"/>
      <c r="CG43" s="162"/>
      <c r="CH43" s="162"/>
      <c r="CI43" s="162"/>
      <c r="CJ43" s="162"/>
      <c r="CK43" s="162"/>
      <c r="CL43" s="162"/>
      <c r="CM43" s="162"/>
      <c r="CN43" s="162"/>
      <c r="CO43" s="162"/>
      <c r="CP43" s="162"/>
      <c r="CQ43" s="162"/>
      <c r="CR43" s="162"/>
      <c r="CS43" s="162"/>
      <c r="CT43" s="162"/>
      <c r="CU43" s="162"/>
      <c r="CV43" s="162"/>
      <c r="CW43" s="162"/>
      <c r="CX43" s="162"/>
      <c r="CY43" s="162"/>
      <c r="CZ43" s="162"/>
      <c r="DA43" s="162"/>
      <c r="DB43" s="162"/>
      <c r="DC43" s="162"/>
      <c r="DD43" s="162"/>
      <c r="DE43" s="162"/>
      <c r="DF43" s="162"/>
      <c r="DG43" s="162"/>
      <c r="DH43" s="162"/>
      <c r="DI43" s="162"/>
      <c r="DJ43" s="162"/>
      <c r="DK43" s="162"/>
      <c r="DL43" s="162"/>
      <c r="DM43" s="162"/>
      <c r="DN43" s="162"/>
      <c r="DO43" s="162"/>
      <c r="DP43" s="162"/>
      <c r="DQ43" s="162"/>
      <c r="DR43" s="162"/>
      <c r="DS43" s="162"/>
      <c r="DT43" s="162"/>
      <c r="DU43" s="162"/>
      <c r="DV43" s="162"/>
      <c r="DW43" s="162"/>
      <c r="DX43" s="162"/>
      <c r="DY43" s="162"/>
      <c r="DZ43" s="162"/>
      <c r="EA43" s="162"/>
      <c r="EB43" s="162"/>
      <c r="EC43" s="162"/>
      <c r="ED43" s="162"/>
      <c r="EE43" s="162"/>
      <c r="EF43" s="162"/>
      <c r="EG43" s="162"/>
      <c r="EH43" s="162"/>
      <c r="EI43" s="162"/>
      <c r="EJ43" s="162"/>
      <c r="EK43" s="162"/>
      <c r="EL43" s="162"/>
      <c r="EM43" s="162"/>
      <c r="EN43" s="162"/>
      <c r="EO43" s="162"/>
      <c r="EP43" s="162"/>
      <c r="EQ43" s="162"/>
      <c r="ER43" s="162"/>
      <c r="ES43" s="162"/>
      <c r="ET43" s="162"/>
      <c r="EU43" s="162"/>
      <c r="EV43" s="162"/>
      <c r="EW43" s="162"/>
      <c r="EX43" s="162"/>
      <c r="EY43" s="162"/>
      <c r="EZ43" s="162"/>
      <c r="FA43" s="162"/>
      <c r="FB43" s="162"/>
      <c r="FC43" s="162"/>
      <c r="FD43" s="162"/>
      <c r="FE43" s="162"/>
      <c r="FF43" s="162"/>
      <c r="FG43" s="162"/>
      <c r="FH43" s="162"/>
      <c r="FI43" s="162"/>
      <c r="FJ43" s="162"/>
      <c r="FK43" s="162"/>
      <c r="FL43" s="162"/>
      <c r="FM43" s="162"/>
      <c r="FN43" s="162"/>
      <c r="FO43" s="162"/>
      <c r="FP43" s="162"/>
      <c r="FQ43" s="162"/>
      <c r="FR43" s="162"/>
      <c r="FS43" s="162"/>
      <c r="FT43" s="162"/>
      <c r="FU43" s="162"/>
      <c r="FV43" s="162"/>
      <c r="FW43" s="162"/>
      <c r="FX43" s="162"/>
      <c r="FY43" s="162"/>
      <c r="FZ43" s="162"/>
      <c r="GA43" s="162"/>
      <c r="GB43" s="162"/>
      <c r="GC43" s="162"/>
      <c r="GD43" s="162"/>
      <c r="GE43" s="162"/>
      <c r="GF43" s="162"/>
      <c r="GG43" s="162"/>
      <c r="GH43" s="162"/>
      <c r="GI43" s="162"/>
      <c r="GJ43" s="162"/>
      <c r="GK43" s="162"/>
      <c r="GL43" s="162"/>
      <c r="GM43" s="162"/>
      <c r="GN43" s="162"/>
      <c r="GO43" s="162"/>
      <c r="GP43" s="162"/>
      <c r="GQ43" s="162"/>
      <c r="GR43" s="162"/>
      <c r="GS43" s="162"/>
    </row>
    <row r="44" spans="1:202" ht="15" customHeight="1">
      <c r="A44" s="165" t="s">
        <v>4956</v>
      </c>
      <c r="B44" s="164"/>
      <c r="C44" s="164"/>
      <c r="D44" s="160"/>
      <c r="E44" s="162"/>
    </row>
    <row r="45" spans="1:202" ht="15" customHeight="1" outlineLevel="1">
      <c r="A45" s="179" t="s">
        <v>4955</v>
      </c>
      <c r="B45" s="176"/>
      <c r="C45" s="176"/>
      <c r="D45" s="160"/>
      <c r="E45" s="162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/>
      <c r="BV45" s="159"/>
      <c r="BW45" s="159"/>
      <c r="BX45" s="159"/>
      <c r="BY45" s="159"/>
      <c r="BZ45" s="159"/>
      <c r="CA45" s="159"/>
      <c r="CB45" s="159"/>
      <c r="CC45" s="159"/>
      <c r="CD45" s="159"/>
      <c r="CE45" s="159"/>
      <c r="CF45" s="159"/>
      <c r="CG45" s="159"/>
      <c r="CH45" s="159"/>
      <c r="CI45" s="159"/>
      <c r="CJ45" s="159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59"/>
      <c r="CW45" s="159"/>
      <c r="CX45" s="159"/>
      <c r="CY45" s="159"/>
      <c r="CZ45" s="159"/>
      <c r="DA45" s="159"/>
      <c r="DB45" s="159"/>
      <c r="DC45" s="159"/>
      <c r="DD45" s="159"/>
      <c r="DE45" s="159"/>
      <c r="DF45" s="159"/>
      <c r="DG45" s="159"/>
      <c r="DH45" s="159"/>
      <c r="DI45" s="159"/>
      <c r="DJ45" s="159"/>
      <c r="DK45" s="159"/>
      <c r="DL45" s="159"/>
      <c r="DM45" s="159"/>
      <c r="DN45" s="159"/>
      <c r="DO45" s="159"/>
      <c r="DP45" s="159"/>
      <c r="DQ45" s="159"/>
      <c r="DR45" s="159"/>
      <c r="DS45" s="159"/>
      <c r="DT45" s="159"/>
      <c r="DU45" s="159"/>
      <c r="DV45" s="159"/>
      <c r="DW45" s="159"/>
      <c r="DX45" s="159"/>
      <c r="DY45" s="159"/>
      <c r="DZ45" s="159"/>
      <c r="EA45" s="159"/>
      <c r="EB45" s="159"/>
      <c r="EC45" s="159"/>
      <c r="ED45" s="159"/>
      <c r="EE45" s="159"/>
      <c r="EF45" s="159"/>
      <c r="EG45" s="159"/>
      <c r="EH45" s="159"/>
      <c r="EI45" s="159"/>
      <c r="EJ45" s="159"/>
      <c r="EK45" s="159"/>
      <c r="EL45" s="159"/>
      <c r="EM45" s="159"/>
      <c r="EN45" s="159"/>
      <c r="EO45" s="159"/>
      <c r="EP45" s="159"/>
      <c r="EQ45" s="159"/>
      <c r="ER45" s="159"/>
      <c r="ES45" s="159"/>
      <c r="ET45" s="159"/>
      <c r="EU45" s="159"/>
      <c r="EV45" s="159"/>
      <c r="EW45" s="159"/>
      <c r="EX45" s="159"/>
      <c r="EY45" s="159"/>
      <c r="EZ45" s="159"/>
      <c r="FA45" s="159"/>
      <c r="FB45" s="159"/>
      <c r="FC45" s="159"/>
      <c r="FD45" s="159"/>
      <c r="FE45" s="159"/>
      <c r="FF45" s="159"/>
      <c r="FG45" s="159"/>
      <c r="FH45" s="159"/>
      <c r="FI45" s="159"/>
      <c r="FJ45" s="159"/>
      <c r="FK45" s="159"/>
      <c r="FL45" s="159"/>
      <c r="FM45" s="159"/>
      <c r="FN45" s="159"/>
      <c r="FO45" s="159"/>
      <c r="FP45" s="159"/>
      <c r="FQ45" s="159"/>
      <c r="FR45" s="159"/>
      <c r="FS45" s="159"/>
      <c r="FT45" s="159"/>
      <c r="FU45" s="159"/>
      <c r="FV45" s="159"/>
      <c r="FW45" s="159"/>
      <c r="FX45" s="159"/>
      <c r="FY45" s="159"/>
      <c r="FZ45" s="159"/>
      <c r="GA45" s="159"/>
      <c r="GB45" s="159"/>
      <c r="GC45" s="159"/>
      <c r="GD45" s="159"/>
      <c r="GE45" s="159"/>
      <c r="GF45" s="159"/>
      <c r="GG45" s="159"/>
      <c r="GH45" s="159"/>
      <c r="GI45" s="159"/>
      <c r="GJ45" s="159"/>
      <c r="GK45" s="159"/>
      <c r="GL45" s="159"/>
      <c r="GM45" s="159"/>
      <c r="GN45" s="159"/>
      <c r="GO45" s="159"/>
      <c r="GP45" s="159"/>
      <c r="GQ45" s="159"/>
      <c r="GR45" s="159"/>
      <c r="GS45" s="159"/>
      <c r="GT45" s="159"/>
    </row>
    <row r="46" spans="1:202" s="195" customFormat="1" ht="14.15" customHeight="1" outlineLevel="1">
      <c r="A46" s="193" t="s">
        <v>3172</v>
      </c>
      <c r="B46" s="200" t="s">
        <v>4997</v>
      </c>
      <c r="C46" s="161">
        <v>122100</v>
      </c>
      <c r="D46" s="160">
        <f t="shared" si="0"/>
        <v>113553</v>
      </c>
      <c r="E46" s="162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59"/>
      <c r="BR46" s="159"/>
      <c r="BS46" s="159"/>
      <c r="BT46" s="159"/>
      <c r="BU46" s="159"/>
      <c r="BV46" s="159"/>
      <c r="BW46" s="159"/>
      <c r="BX46" s="159"/>
      <c r="BY46" s="159"/>
      <c r="BZ46" s="159"/>
      <c r="CA46" s="159"/>
      <c r="CB46" s="159"/>
      <c r="CC46" s="159"/>
      <c r="CD46" s="159"/>
      <c r="CE46" s="159"/>
      <c r="CF46" s="159"/>
      <c r="CG46" s="159"/>
      <c r="CH46" s="159"/>
      <c r="CI46" s="159"/>
      <c r="CJ46" s="159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159"/>
      <c r="CV46" s="159"/>
      <c r="CW46" s="159"/>
      <c r="CX46" s="159"/>
      <c r="CY46" s="159"/>
      <c r="CZ46" s="159"/>
      <c r="DA46" s="159"/>
      <c r="DB46" s="159"/>
      <c r="DC46" s="159"/>
      <c r="DD46" s="159"/>
      <c r="DE46" s="159"/>
      <c r="DF46" s="159"/>
      <c r="DG46" s="159"/>
      <c r="DH46" s="159"/>
      <c r="DI46" s="159"/>
      <c r="DJ46" s="159"/>
      <c r="DK46" s="159"/>
      <c r="DL46" s="159"/>
      <c r="DM46" s="159"/>
      <c r="DN46" s="159"/>
      <c r="DO46" s="159"/>
      <c r="DP46" s="159"/>
      <c r="DQ46" s="159"/>
      <c r="DR46" s="159"/>
      <c r="DS46" s="159"/>
      <c r="DT46" s="159"/>
      <c r="DU46" s="159"/>
      <c r="DV46" s="159"/>
      <c r="DW46" s="159"/>
      <c r="DX46" s="159"/>
      <c r="DY46" s="159"/>
      <c r="DZ46" s="159"/>
      <c r="EA46" s="159"/>
      <c r="EB46" s="159"/>
      <c r="EC46" s="159"/>
      <c r="ED46" s="159"/>
      <c r="EE46" s="159"/>
      <c r="EF46" s="159"/>
      <c r="EG46" s="159"/>
      <c r="EH46" s="159"/>
      <c r="EI46" s="159"/>
      <c r="EJ46" s="159"/>
      <c r="EK46" s="159"/>
      <c r="EL46" s="159"/>
      <c r="EM46" s="159"/>
      <c r="EN46" s="159"/>
      <c r="EO46" s="159"/>
      <c r="EP46" s="159"/>
      <c r="EQ46" s="159"/>
      <c r="ER46" s="159"/>
      <c r="ES46" s="159"/>
      <c r="ET46" s="159"/>
      <c r="EU46" s="159"/>
      <c r="EV46" s="159"/>
      <c r="EW46" s="159"/>
      <c r="EX46" s="159"/>
      <c r="EY46" s="159"/>
      <c r="EZ46" s="159"/>
      <c r="FA46" s="159"/>
      <c r="FB46" s="159"/>
      <c r="FC46" s="159"/>
      <c r="FD46" s="159"/>
      <c r="FE46" s="159"/>
      <c r="FF46" s="159"/>
      <c r="FG46" s="159"/>
      <c r="FH46" s="159"/>
      <c r="FI46" s="159"/>
      <c r="FJ46" s="159"/>
      <c r="FK46" s="159"/>
      <c r="FL46" s="159"/>
      <c r="FM46" s="159"/>
      <c r="FN46" s="159"/>
      <c r="FO46" s="159"/>
      <c r="FP46" s="159"/>
      <c r="FQ46" s="159"/>
      <c r="FR46" s="159"/>
      <c r="FS46" s="159"/>
      <c r="FT46" s="159"/>
      <c r="FU46" s="159"/>
      <c r="FV46" s="159"/>
      <c r="FW46" s="159"/>
      <c r="FX46" s="159"/>
      <c r="FY46" s="159"/>
      <c r="FZ46" s="159"/>
      <c r="GA46" s="159"/>
      <c r="GB46" s="159"/>
      <c r="GC46" s="159"/>
      <c r="GD46" s="159"/>
      <c r="GE46" s="159"/>
      <c r="GF46" s="159"/>
      <c r="GG46" s="159"/>
      <c r="GH46" s="159"/>
      <c r="GI46" s="159"/>
      <c r="GJ46" s="159"/>
      <c r="GK46" s="159"/>
      <c r="GL46" s="159"/>
      <c r="GM46" s="159"/>
      <c r="GN46" s="159"/>
      <c r="GO46" s="159"/>
      <c r="GP46" s="159"/>
      <c r="GQ46" s="159"/>
      <c r="GR46" s="159"/>
      <c r="GS46" s="159"/>
      <c r="GT46" s="159"/>
    </row>
    <row r="47" spans="1:202" s="195" customFormat="1" ht="14.15" customHeight="1" outlineLevel="1">
      <c r="A47" s="193" t="s">
        <v>3170</v>
      </c>
      <c r="B47" s="200" t="s">
        <v>4998</v>
      </c>
      <c r="C47" s="161">
        <v>157850</v>
      </c>
      <c r="D47" s="160">
        <f t="shared" si="0"/>
        <v>146800.5</v>
      </c>
      <c r="E47" s="162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59"/>
      <c r="BM47" s="159"/>
      <c r="BN47" s="159"/>
      <c r="BO47" s="159"/>
      <c r="BP47" s="159"/>
      <c r="BQ47" s="159"/>
      <c r="BR47" s="159"/>
      <c r="BS47" s="159"/>
      <c r="BT47" s="159"/>
      <c r="BU47" s="159"/>
      <c r="BV47" s="159"/>
      <c r="BW47" s="159"/>
      <c r="BX47" s="159"/>
      <c r="BY47" s="159"/>
      <c r="BZ47" s="159"/>
      <c r="CA47" s="159"/>
      <c r="CB47" s="159"/>
      <c r="CC47" s="159"/>
      <c r="CD47" s="159"/>
      <c r="CE47" s="159"/>
      <c r="CF47" s="159"/>
      <c r="CG47" s="159"/>
      <c r="CH47" s="159"/>
      <c r="CI47" s="159"/>
      <c r="CJ47" s="159"/>
      <c r="CK47" s="159"/>
      <c r="CL47" s="159"/>
      <c r="CM47" s="159"/>
      <c r="CN47" s="159"/>
      <c r="CO47" s="159"/>
      <c r="CP47" s="159"/>
      <c r="CQ47" s="159"/>
      <c r="CR47" s="159"/>
      <c r="CS47" s="159"/>
      <c r="CT47" s="159"/>
      <c r="CU47" s="159"/>
      <c r="CV47" s="159"/>
      <c r="CW47" s="159"/>
      <c r="CX47" s="159"/>
      <c r="CY47" s="159"/>
      <c r="CZ47" s="159"/>
      <c r="DA47" s="159"/>
      <c r="DB47" s="159"/>
      <c r="DC47" s="159"/>
      <c r="DD47" s="159"/>
      <c r="DE47" s="159"/>
      <c r="DF47" s="159"/>
      <c r="DG47" s="159"/>
      <c r="DH47" s="159"/>
      <c r="DI47" s="159"/>
      <c r="DJ47" s="159"/>
      <c r="DK47" s="159"/>
      <c r="DL47" s="159"/>
      <c r="DM47" s="159"/>
      <c r="DN47" s="159"/>
      <c r="DO47" s="159"/>
      <c r="DP47" s="159"/>
      <c r="DQ47" s="159"/>
      <c r="DR47" s="159"/>
      <c r="DS47" s="159"/>
      <c r="DT47" s="159"/>
      <c r="DU47" s="159"/>
      <c r="DV47" s="159"/>
      <c r="DW47" s="159"/>
      <c r="DX47" s="159"/>
      <c r="DY47" s="159"/>
      <c r="DZ47" s="159"/>
      <c r="EA47" s="159"/>
      <c r="EB47" s="159"/>
      <c r="EC47" s="159"/>
      <c r="ED47" s="159"/>
      <c r="EE47" s="159"/>
      <c r="EF47" s="159"/>
      <c r="EG47" s="159"/>
      <c r="EH47" s="159"/>
      <c r="EI47" s="159"/>
      <c r="EJ47" s="159"/>
      <c r="EK47" s="159"/>
      <c r="EL47" s="159"/>
      <c r="EM47" s="159"/>
      <c r="EN47" s="159"/>
      <c r="EO47" s="159"/>
      <c r="EP47" s="159"/>
      <c r="EQ47" s="159"/>
      <c r="ER47" s="159"/>
      <c r="ES47" s="159"/>
      <c r="ET47" s="159"/>
      <c r="EU47" s="159"/>
      <c r="EV47" s="159"/>
      <c r="EW47" s="159"/>
      <c r="EX47" s="159"/>
      <c r="EY47" s="159"/>
      <c r="EZ47" s="159"/>
      <c r="FA47" s="159"/>
      <c r="FB47" s="159"/>
      <c r="FC47" s="159"/>
      <c r="FD47" s="159"/>
      <c r="FE47" s="159"/>
      <c r="FF47" s="159"/>
      <c r="FG47" s="159"/>
      <c r="FH47" s="159"/>
      <c r="FI47" s="159"/>
      <c r="FJ47" s="159"/>
      <c r="FK47" s="159"/>
      <c r="FL47" s="159"/>
      <c r="FM47" s="159"/>
      <c r="FN47" s="159"/>
      <c r="FO47" s="159"/>
      <c r="FP47" s="159"/>
      <c r="FQ47" s="159"/>
      <c r="FR47" s="159"/>
      <c r="FS47" s="159"/>
      <c r="FT47" s="159"/>
      <c r="FU47" s="159"/>
      <c r="FV47" s="159"/>
      <c r="FW47" s="159"/>
      <c r="FX47" s="159"/>
      <c r="FY47" s="159"/>
      <c r="FZ47" s="159"/>
      <c r="GA47" s="159"/>
      <c r="GB47" s="159"/>
      <c r="GC47" s="159"/>
      <c r="GD47" s="159"/>
      <c r="GE47" s="159"/>
      <c r="GF47" s="159"/>
      <c r="GG47" s="159"/>
      <c r="GH47" s="159"/>
      <c r="GI47" s="159"/>
      <c r="GJ47" s="159"/>
      <c r="GK47" s="159"/>
      <c r="GL47" s="159"/>
      <c r="GM47" s="159"/>
      <c r="GN47" s="159"/>
      <c r="GO47" s="159"/>
      <c r="GP47" s="159"/>
      <c r="GQ47" s="159"/>
      <c r="GR47" s="159"/>
      <c r="GS47" s="159"/>
      <c r="GT47" s="159"/>
    </row>
    <row r="48" spans="1:202" s="195" customFormat="1" ht="14.15" customHeight="1" outlineLevel="1">
      <c r="A48" s="193" t="s">
        <v>3174</v>
      </c>
      <c r="B48" s="200" t="s">
        <v>4999</v>
      </c>
      <c r="C48" s="161">
        <v>237050</v>
      </c>
      <c r="D48" s="160">
        <f t="shared" si="0"/>
        <v>220456.5</v>
      </c>
      <c r="E48" s="162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59"/>
      <c r="BM48" s="159"/>
      <c r="BN48" s="159"/>
      <c r="BO48" s="159"/>
      <c r="BP48" s="159"/>
      <c r="BQ48" s="159"/>
      <c r="BR48" s="159"/>
      <c r="BS48" s="159"/>
      <c r="BT48" s="159"/>
      <c r="BU48" s="159"/>
      <c r="BV48" s="159"/>
      <c r="BW48" s="159"/>
      <c r="BX48" s="159"/>
      <c r="BY48" s="159"/>
      <c r="BZ48" s="159"/>
      <c r="CA48" s="159"/>
      <c r="CB48" s="159"/>
      <c r="CC48" s="159"/>
      <c r="CD48" s="159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159"/>
      <c r="CV48" s="159"/>
      <c r="CW48" s="159"/>
      <c r="CX48" s="159"/>
      <c r="CY48" s="159"/>
      <c r="CZ48" s="159"/>
      <c r="DA48" s="159"/>
      <c r="DB48" s="159"/>
      <c r="DC48" s="159"/>
      <c r="DD48" s="159"/>
      <c r="DE48" s="159"/>
      <c r="DF48" s="159"/>
      <c r="DG48" s="159"/>
      <c r="DH48" s="159"/>
      <c r="DI48" s="159"/>
      <c r="DJ48" s="159"/>
      <c r="DK48" s="159"/>
      <c r="DL48" s="159"/>
      <c r="DM48" s="159"/>
      <c r="DN48" s="159"/>
      <c r="DO48" s="159"/>
      <c r="DP48" s="159"/>
      <c r="DQ48" s="159"/>
      <c r="DR48" s="159"/>
      <c r="DS48" s="159"/>
      <c r="DT48" s="159"/>
      <c r="DU48" s="159"/>
      <c r="DV48" s="159"/>
      <c r="DW48" s="159"/>
      <c r="DX48" s="159"/>
      <c r="DY48" s="159"/>
      <c r="DZ48" s="159"/>
      <c r="EA48" s="159"/>
      <c r="EB48" s="159"/>
      <c r="EC48" s="159"/>
      <c r="ED48" s="159"/>
      <c r="EE48" s="159"/>
      <c r="EF48" s="159"/>
      <c r="EG48" s="159"/>
      <c r="EH48" s="159"/>
      <c r="EI48" s="159"/>
      <c r="EJ48" s="159"/>
      <c r="EK48" s="159"/>
      <c r="EL48" s="159"/>
      <c r="EM48" s="159"/>
      <c r="EN48" s="159"/>
      <c r="EO48" s="159"/>
      <c r="EP48" s="159"/>
      <c r="EQ48" s="159"/>
      <c r="ER48" s="159"/>
      <c r="ES48" s="159"/>
      <c r="ET48" s="159"/>
      <c r="EU48" s="159"/>
      <c r="EV48" s="159"/>
      <c r="EW48" s="159"/>
      <c r="EX48" s="159"/>
      <c r="EY48" s="159"/>
      <c r="EZ48" s="159"/>
      <c r="FA48" s="159"/>
      <c r="FB48" s="159"/>
      <c r="FC48" s="159"/>
      <c r="FD48" s="159"/>
      <c r="FE48" s="159"/>
      <c r="FF48" s="159"/>
      <c r="FG48" s="159"/>
      <c r="FH48" s="159"/>
      <c r="FI48" s="159"/>
      <c r="FJ48" s="159"/>
      <c r="FK48" s="159"/>
      <c r="FL48" s="159"/>
      <c r="FM48" s="159"/>
      <c r="FN48" s="159"/>
      <c r="FO48" s="159"/>
      <c r="FP48" s="159"/>
      <c r="FQ48" s="159"/>
      <c r="FR48" s="159"/>
      <c r="FS48" s="159"/>
      <c r="FT48" s="159"/>
      <c r="FU48" s="159"/>
      <c r="FV48" s="159"/>
      <c r="FW48" s="159"/>
      <c r="FX48" s="159"/>
      <c r="FY48" s="159"/>
      <c r="FZ48" s="159"/>
      <c r="GA48" s="159"/>
      <c r="GB48" s="159"/>
      <c r="GC48" s="159"/>
      <c r="GD48" s="159"/>
      <c r="GE48" s="159"/>
      <c r="GF48" s="159"/>
      <c r="GG48" s="159"/>
      <c r="GH48" s="159"/>
      <c r="GI48" s="159"/>
      <c r="GJ48" s="159"/>
      <c r="GK48" s="159"/>
      <c r="GL48" s="159"/>
      <c r="GM48" s="159"/>
      <c r="GN48" s="159"/>
      <c r="GO48" s="159"/>
      <c r="GP48" s="159"/>
      <c r="GQ48" s="159"/>
      <c r="GR48" s="159"/>
      <c r="GS48" s="159"/>
      <c r="GT48" s="159"/>
    </row>
    <row r="49" spans="1:202" s="195" customFormat="1" ht="14.15" customHeight="1" outlineLevel="1">
      <c r="A49" s="193" t="s">
        <v>3884</v>
      </c>
      <c r="B49" s="200" t="s">
        <v>5000</v>
      </c>
      <c r="C49" s="161">
        <v>184250</v>
      </c>
      <c r="D49" s="160">
        <f t="shared" si="0"/>
        <v>171352.5</v>
      </c>
      <c r="E49" s="162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59"/>
      <c r="BT49" s="159"/>
      <c r="BU49" s="159"/>
      <c r="BV49" s="159"/>
      <c r="BW49" s="159"/>
      <c r="BX49" s="159"/>
      <c r="BY49" s="159"/>
      <c r="BZ49" s="159"/>
      <c r="CA49" s="159"/>
      <c r="CB49" s="159"/>
      <c r="CC49" s="159"/>
      <c r="CD49" s="159"/>
      <c r="CE49" s="159"/>
      <c r="CF49" s="159"/>
      <c r="CG49" s="159"/>
      <c r="CH49" s="159"/>
      <c r="CI49" s="159"/>
      <c r="CJ49" s="159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59"/>
      <c r="CW49" s="159"/>
      <c r="CX49" s="159"/>
      <c r="CY49" s="159"/>
      <c r="CZ49" s="159"/>
      <c r="DA49" s="159"/>
      <c r="DB49" s="159"/>
      <c r="DC49" s="159"/>
      <c r="DD49" s="159"/>
      <c r="DE49" s="159"/>
      <c r="DF49" s="159"/>
      <c r="DG49" s="159"/>
      <c r="DH49" s="159"/>
      <c r="DI49" s="159"/>
      <c r="DJ49" s="159"/>
      <c r="DK49" s="159"/>
      <c r="DL49" s="159"/>
      <c r="DM49" s="159"/>
      <c r="DN49" s="159"/>
      <c r="DO49" s="159"/>
      <c r="DP49" s="159"/>
      <c r="DQ49" s="159"/>
      <c r="DR49" s="159"/>
      <c r="DS49" s="159"/>
      <c r="DT49" s="159"/>
      <c r="DU49" s="159"/>
      <c r="DV49" s="159"/>
      <c r="DW49" s="159"/>
      <c r="DX49" s="159"/>
      <c r="DY49" s="159"/>
      <c r="DZ49" s="159"/>
      <c r="EA49" s="159"/>
      <c r="EB49" s="159"/>
      <c r="EC49" s="159"/>
      <c r="ED49" s="159"/>
      <c r="EE49" s="159"/>
      <c r="EF49" s="159"/>
      <c r="EG49" s="159"/>
      <c r="EH49" s="159"/>
      <c r="EI49" s="159"/>
      <c r="EJ49" s="159"/>
      <c r="EK49" s="159"/>
      <c r="EL49" s="159"/>
      <c r="EM49" s="159"/>
      <c r="EN49" s="159"/>
      <c r="EO49" s="159"/>
      <c r="EP49" s="159"/>
      <c r="EQ49" s="159"/>
      <c r="ER49" s="159"/>
      <c r="ES49" s="159"/>
      <c r="ET49" s="159"/>
      <c r="EU49" s="159"/>
      <c r="EV49" s="159"/>
      <c r="EW49" s="159"/>
      <c r="EX49" s="159"/>
      <c r="EY49" s="159"/>
      <c r="EZ49" s="159"/>
      <c r="FA49" s="159"/>
      <c r="FB49" s="159"/>
      <c r="FC49" s="159"/>
      <c r="FD49" s="159"/>
      <c r="FE49" s="159"/>
      <c r="FF49" s="159"/>
      <c r="FG49" s="159"/>
      <c r="FH49" s="159"/>
      <c r="FI49" s="159"/>
      <c r="FJ49" s="159"/>
      <c r="FK49" s="159"/>
      <c r="FL49" s="159"/>
      <c r="FM49" s="159"/>
      <c r="FN49" s="159"/>
      <c r="FO49" s="159"/>
      <c r="FP49" s="159"/>
      <c r="FQ49" s="159"/>
      <c r="FR49" s="159"/>
      <c r="FS49" s="159"/>
      <c r="FT49" s="159"/>
      <c r="FU49" s="159"/>
      <c r="FV49" s="159"/>
      <c r="FW49" s="159"/>
      <c r="FX49" s="159"/>
      <c r="FY49" s="159"/>
      <c r="FZ49" s="159"/>
      <c r="GA49" s="159"/>
      <c r="GB49" s="159"/>
      <c r="GC49" s="159"/>
      <c r="GD49" s="159"/>
      <c r="GE49" s="159"/>
      <c r="GF49" s="159"/>
      <c r="GG49" s="159"/>
      <c r="GH49" s="159"/>
      <c r="GI49" s="159"/>
      <c r="GJ49" s="159"/>
      <c r="GK49" s="159"/>
      <c r="GL49" s="159"/>
      <c r="GM49" s="159"/>
      <c r="GN49" s="159"/>
      <c r="GO49" s="159"/>
      <c r="GP49" s="159"/>
      <c r="GQ49" s="159"/>
      <c r="GR49" s="159"/>
      <c r="GS49" s="159"/>
      <c r="GT49" s="159"/>
    </row>
    <row r="50" spans="1:202" s="195" customFormat="1" ht="14.15" customHeight="1" outlineLevel="1">
      <c r="A50" s="193" t="s">
        <v>2515</v>
      </c>
      <c r="B50" s="200" t="s">
        <v>5001</v>
      </c>
      <c r="C50" s="161">
        <v>215600</v>
      </c>
      <c r="D50" s="160">
        <f t="shared" si="0"/>
        <v>200508</v>
      </c>
      <c r="E50" s="162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59"/>
      <c r="BK50" s="159"/>
      <c r="BL50" s="159"/>
      <c r="BM50" s="159"/>
      <c r="BN50" s="159"/>
      <c r="BO50" s="159"/>
      <c r="BP50" s="159"/>
      <c r="BQ50" s="159"/>
      <c r="BR50" s="159"/>
      <c r="BS50" s="159"/>
      <c r="BT50" s="159"/>
      <c r="BU50" s="159"/>
      <c r="BV50" s="159"/>
      <c r="BW50" s="159"/>
      <c r="BX50" s="159"/>
      <c r="BY50" s="159"/>
      <c r="BZ50" s="159"/>
      <c r="CA50" s="159"/>
      <c r="CB50" s="159"/>
      <c r="CC50" s="159"/>
      <c r="CD50" s="159"/>
      <c r="CE50" s="159"/>
      <c r="CF50" s="159"/>
      <c r="CG50" s="159"/>
      <c r="CH50" s="159"/>
      <c r="CI50" s="159"/>
      <c r="CJ50" s="159"/>
      <c r="CK50" s="159"/>
      <c r="CL50" s="159"/>
      <c r="CM50" s="159"/>
      <c r="CN50" s="159"/>
      <c r="CO50" s="159"/>
      <c r="CP50" s="159"/>
      <c r="CQ50" s="159"/>
      <c r="CR50" s="159"/>
      <c r="CS50" s="159"/>
      <c r="CT50" s="159"/>
      <c r="CU50" s="159"/>
      <c r="CV50" s="159"/>
      <c r="CW50" s="159"/>
      <c r="CX50" s="159"/>
      <c r="CY50" s="159"/>
      <c r="CZ50" s="159"/>
      <c r="DA50" s="159"/>
      <c r="DB50" s="159"/>
      <c r="DC50" s="159"/>
      <c r="DD50" s="159"/>
      <c r="DE50" s="159"/>
      <c r="DF50" s="159"/>
      <c r="DG50" s="159"/>
      <c r="DH50" s="159"/>
      <c r="DI50" s="159"/>
      <c r="DJ50" s="159"/>
      <c r="DK50" s="159"/>
      <c r="DL50" s="159"/>
      <c r="DM50" s="159"/>
      <c r="DN50" s="159"/>
      <c r="DO50" s="159"/>
      <c r="DP50" s="159"/>
      <c r="DQ50" s="159"/>
      <c r="DR50" s="159"/>
      <c r="DS50" s="159"/>
      <c r="DT50" s="159"/>
      <c r="DU50" s="159"/>
      <c r="DV50" s="159"/>
      <c r="DW50" s="159"/>
      <c r="DX50" s="159"/>
      <c r="DY50" s="159"/>
      <c r="DZ50" s="159"/>
      <c r="EA50" s="159"/>
      <c r="EB50" s="159"/>
      <c r="EC50" s="159"/>
      <c r="ED50" s="159"/>
      <c r="EE50" s="159"/>
      <c r="EF50" s="159"/>
      <c r="EG50" s="159"/>
      <c r="EH50" s="159"/>
      <c r="EI50" s="159"/>
      <c r="EJ50" s="159"/>
      <c r="EK50" s="159"/>
      <c r="EL50" s="159"/>
      <c r="EM50" s="159"/>
      <c r="EN50" s="159"/>
      <c r="EO50" s="159"/>
      <c r="EP50" s="159"/>
      <c r="EQ50" s="159"/>
      <c r="ER50" s="159"/>
      <c r="ES50" s="159"/>
      <c r="ET50" s="159"/>
      <c r="EU50" s="159"/>
      <c r="EV50" s="159"/>
      <c r="EW50" s="159"/>
      <c r="EX50" s="159"/>
      <c r="EY50" s="159"/>
      <c r="EZ50" s="159"/>
      <c r="FA50" s="159"/>
      <c r="FB50" s="159"/>
      <c r="FC50" s="159"/>
      <c r="FD50" s="159"/>
      <c r="FE50" s="159"/>
      <c r="FF50" s="159"/>
      <c r="FG50" s="159"/>
      <c r="FH50" s="159"/>
      <c r="FI50" s="159"/>
      <c r="FJ50" s="159"/>
      <c r="FK50" s="159"/>
      <c r="FL50" s="159"/>
      <c r="FM50" s="159"/>
      <c r="FN50" s="159"/>
      <c r="FO50" s="159"/>
      <c r="FP50" s="159"/>
      <c r="FQ50" s="159"/>
      <c r="FR50" s="159"/>
      <c r="FS50" s="159"/>
      <c r="FT50" s="159"/>
      <c r="FU50" s="159"/>
      <c r="FV50" s="159"/>
      <c r="FW50" s="159"/>
      <c r="FX50" s="159"/>
      <c r="FY50" s="159"/>
      <c r="FZ50" s="159"/>
      <c r="GA50" s="159"/>
      <c r="GB50" s="159"/>
      <c r="GC50" s="159"/>
      <c r="GD50" s="159"/>
      <c r="GE50" s="159"/>
      <c r="GF50" s="159"/>
      <c r="GG50" s="159"/>
      <c r="GH50" s="159"/>
      <c r="GI50" s="159"/>
      <c r="GJ50" s="159"/>
      <c r="GK50" s="159"/>
      <c r="GL50" s="159"/>
      <c r="GM50" s="159"/>
      <c r="GN50" s="159"/>
      <c r="GO50" s="159"/>
      <c r="GP50" s="159"/>
      <c r="GQ50" s="159"/>
      <c r="GR50" s="159"/>
      <c r="GS50" s="159"/>
      <c r="GT50" s="159"/>
    </row>
    <row r="51" spans="1:202" s="195" customFormat="1" ht="14.15" customHeight="1" outlineLevel="1">
      <c r="A51" s="193" t="s">
        <v>2519</v>
      </c>
      <c r="B51" s="200" t="s">
        <v>5002</v>
      </c>
      <c r="C51" s="161">
        <v>316800</v>
      </c>
      <c r="D51" s="160">
        <f t="shared" si="0"/>
        <v>294624</v>
      </c>
      <c r="E51" s="162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BK51" s="159"/>
      <c r="BL51" s="159"/>
      <c r="BM51" s="159"/>
      <c r="BN51" s="159"/>
      <c r="BO51" s="159"/>
      <c r="BP51" s="159"/>
      <c r="BQ51" s="159"/>
      <c r="BR51" s="159"/>
      <c r="BS51" s="159"/>
      <c r="BT51" s="159"/>
      <c r="BU51" s="159"/>
      <c r="BV51" s="159"/>
      <c r="BW51" s="159"/>
      <c r="BX51" s="159"/>
      <c r="BY51" s="159"/>
      <c r="BZ51" s="159"/>
      <c r="CA51" s="159"/>
      <c r="CB51" s="159"/>
      <c r="CC51" s="159"/>
      <c r="CD51" s="159"/>
      <c r="CE51" s="159"/>
      <c r="CF51" s="159"/>
      <c r="CG51" s="159"/>
      <c r="CH51" s="159"/>
      <c r="CI51" s="159"/>
      <c r="CJ51" s="159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59"/>
      <c r="CW51" s="159"/>
      <c r="CX51" s="159"/>
      <c r="CY51" s="159"/>
      <c r="CZ51" s="159"/>
      <c r="DA51" s="159"/>
      <c r="DB51" s="159"/>
      <c r="DC51" s="159"/>
      <c r="DD51" s="159"/>
      <c r="DE51" s="159"/>
      <c r="DF51" s="159"/>
      <c r="DG51" s="159"/>
      <c r="DH51" s="159"/>
      <c r="DI51" s="159"/>
      <c r="DJ51" s="159"/>
      <c r="DK51" s="159"/>
      <c r="DL51" s="159"/>
      <c r="DM51" s="159"/>
      <c r="DN51" s="159"/>
      <c r="DO51" s="159"/>
      <c r="DP51" s="159"/>
      <c r="DQ51" s="159"/>
      <c r="DR51" s="159"/>
      <c r="DS51" s="159"/>
      <c r="DT51" s="159"/>
      <c r="DU51" s="159"/>
      <c r="DV51" s="159"/>
      <c r="DW51" s="159"/>
      <c r="DX51" s="159"/>
      <c r="DY51" s="159"/>
      <c r="DZ51" s="159"/>
      <c r="EA51" s="159"/>
      <c r="EB51" s="159"/>
      <c r="EC51" s="159"/>
      <c r="ED51" s="159"/>
      <c r="EE51" s="159"/>
      <c r="EF51" s="159"/>
      <c r="EG51" s="159"/>
      <c r="EH51" s="159"/>
      <c r="EI51" s="159"/>
      <c r="EJ51" s="159"/>
      <c r="EK51" s="159"/>
      <c r="EL51" s="159"/>
      <c r="EM51" s="159"/>
      <c r="EN51" s="159"/>
      <c r="EO51" s="159"/>
      <c r="EP51" s="159"/>
      <c r="EQ51" s="159"/>
      <c r="ER51" s="159"/>
      <c r="ES51" s="159"/>
      <c r="ET51" s="159"/>
      <c r="EU51" s="159"/>
      <c r="EV51" s="159"/>
      <c r="EW51" s="159"/>
      <c r="EX51" s="159"/>
      <c r="EY51" s="159"/>
      <c r="EZ51" s="159"/>
      <c r="FA51" s="159"/>
      <c r="FB51" s="159"/>
      <c r="FC51" s="159"/>
      <c r="FD51" s="159"/>
      <c r="FE51" s="159"/>
      <c r="FF51" s="159"/>
      <c r="FG51" s="159"/>
      <c r="FH51" s="159"/>
      <c r="FI51" s="159"/>
      <c r="FJ51" s="159"/>
      <c r="FK51" s="159"/>
      <c r="FL51" s="159"/>
      <c r="FM51" s="159"/>
      <c r="FN51" s="159"/>
      <c r="FO51" s="159"/>
      <c r="FP51" s="159"/>
      <c r="FQ51" s="159"/>
      <c r="FR51" s="159"/>
      <c r="FS51" s="159"/>
      <c r="FT51" s="159"/>
      <c r="FU51" s="159"/>
      <c r="FV51" s="159"/>
      <c r="FW51" s="159"/>
      <c r="FX51" s="159"/>
      <c r="FY51" s="159"/>
      <c r="FZ51" s="159"/>
      <c r="GA51" s="159"/>
      <c r="GB51" s="159"/>
      <c r="GC51" s="159"/>
      <c r="GD51" s="159"/>
      <c r="GE51" s="159"/>
      <c r="GF51" s="159"/>
      <c r="GG51" s="159"/>
      <c r="GH51" s="159"/>
      <c r="GI51" s="159"/>
      <c r="GJ51" s="159"/>
      <c r="GK51" s="159"/>
      <c r="GL51" s="159"/>
      <c r="GM51" s="159"/>
      <c r="GN51" s="159"/>
      <c r="GO51" s="159"/>
      <c r="GP51" s="159"/>
      <c r="GQ51" s="159"/>
      <c r="GR51" s="159"/>
      <c r="GS51" s="159"/>
      <c r="GT51" s="159"/>
    </row>
    <row r="52" spans="1:202" s="195" customFormat="1" ht="14.15" customHeight="1" outlineLevel="1">
      <c r="A52" s="193" t="s">
        <v>2513</v>
      </c>
      <c r="B52" s="204" t="s">
        <v>5003</v>
      </c>
      <c r="C52" s="161">
        <v>475200</v>
      </c>
      <c r="D52" s="160">
        <f t="shared" si="0"/>
        <v>441936</v>
      </c>
      <c r="E52" s="162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/>
      <c r="BV52" s="159"/>
      <c r="BW52" s="159"/>
      <c r="BX52" s="159"/>
      <c r="BY52" s="159"/>
      <c r="BZ52" s="159"/>
      <c r="CA52" s="159"/>
      <c r="CB52" s="159"/>
      <c r="CC52" s="159"/>
      <c r="CD52" s="159"/>
      <c r="CE52" s="159"/>
      <c r="CF52" s="159"/>
      <c r="CG52" s="159"/>
      <c r="CH52" s="159"/>
      <c r="CI52" s="159"/>
      <c r="CJ52" s="159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59"/>
      <c r="CW52" s="159"/>
      <c r="CX52" s="159"/>
      <c r="CY52" s="159"/>
      <c r="CZ52" s="159"/>
      <c r="DA52" s="159"/>
      <c r="DB52" s="159"/>
      <c r="DC52" s="159"/>
      <c r="DD52" s="159"/>
      <c r="DE52" s="159"/>
      <c r="DF52" s="159"/>
      <c r="DG52" s="159"/>
      <c r="DH52" s="159"/>
      <c r="DI52" s="159"/>
      <c r="DJ52" s="159"/>
      <c r="DK52" s="159"/>
      <c r="DL52" s="159"/>
      <c r="DM52" s="159"/>
      <c r="DN52" s="159"/>
      <c r="DO52" s="159"/>
      <c r="DP52" s="159"/>
      <c r="DQ52" s="159"/>
      <c r="DR52" s="159"/>
      <c r="DS52" s="159"/>
      <c r="DT52" s="159"/>
      <c r="DU52" s="159"/>
      <c r="DV52" s="159"/>
      <c r="DW52" s="159"/>
      <c r="DX52" s="159"/>
      <c r="DY52" s="159"/>
      <c r="DZ52" s="159"/>
      <c r="EA52" s="159"/>
      <c r="EB52" s="159"/>
      <c r="EC52" s="159"/>
      <c r="ED52" s="159"/>
      <c r="EE52" s="159"/>
      <c r="EF52" s="159"/>
      <c r="EG52" s="159"/>
      <c r="EH52" s="159"/>
      <c r="EI52" s="159"/>
      <c r="EJ52" s="159"/>
      <c r="EK52" s="159"/>
      <c r="EL52" s="159"/>
      <c r="EM52" s="159"/>
      <c r="EN52" s="159"/>
      <c r="EO52" s="159"/>
      <c r="EP52" s="159"/>
      <c r="EQ52" s="159"/>
      <c r="ER52" s="159"/>
      <c r="ES52" s="159"/>
      <c r="ET52" s="159"/>
      <c r="EU52" s="159"/>
      <c r="EV52" s="159"/>
      <c r="EW52" s="159"/>
      <c r="EX52" s="159"/>
      <c r="EY52" s="159"/>
      <c r="EZ52" s="159"/>
      <c r="FA52" s="159"/>
      <c r="FB52" s="159"/>
      <c r="FC52" s="159"/>
      <c r="FD52" s="159"/>
      <c r="FE52" s="159"/>
      <c r="FF52" s="159"/>
      <c r="FG52" s="159"/>
      <c r="FH52" s="159"/>
      <c r="FI52" s="159"/>
      <c r="FJ52" s="159"/>
      <c r="FK52" s="159"/>
      <c r="FL52" s="159"/>
      <c r="FM52" s="159"/>
      <c r="FN52" s="159"/>
      <c r="FO52" s="159"/>
      <c r="FP52" s="159"/>
      <c r="FQ52" s="159"/>
      <c r="FR52" s="159"/>
      <c r="FS52" s="159"/>
      <c r="FT52" s="159"/>
      <c r="FU52" s="159"/>
      <c r="FV52" s="159"/>
      <c r="FW52" s="159"/>
      <c r="FX52" s="159"/>
      <c r="FY52" s="159"/>
      <c r="FZ52" s="159"/>
      <c r="GA52" s="159"/>
      <c r="GB52" s="159"/>
      <c r="GC52" s="159"/>
      <c r="GD52" s="159"/>
      <c r="GE52" s="159"/>
      <c r="GF52" s="159"/>
      <c r="GG52" s="159"/>
      <c r="GH52" s="159"/>
      <c r="GI52" s="159"/>
      <c r="GJ52" s="159"/>
      <c r="GK52" s="159"/>
      <c r="GL52" s="159"/>
      <c r="GM52" s="159"/>
      <c r="GN52" s="159"/>
      <c r="GO52" s="159"/>
      <c r="GP52" s="159"/>
      <c r="GQ52" s="159"/>
      <c r="GR52" s="159"/>
      <c r="GS52" s="159"/>
      <c r="GT52" s="159"/>
    </row>
    <row r="53" spans="1:202" s="195" customFormat="1" ht="14.15" customHeight="1" outlineLevel="1">
      <c r="A53" s="193" t="s">
        <v>2517</v>
      </c>
      <c r="B53" s="202" t="s">
        <v>5004</v>
      </c>
      <c r="C53" s="161">
        <v>273350</v>
      </c>
      <c r="D53" s="160">
        <f t="shared" si="0"/>
        <v>254215.5</v>
      </c>
      <c r="E53" s="162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159"/>
      <c r="DB53" s="159"/>
      <c r="DC53" s="159"/>
      <c r="DD53" s="159"/>
      <c r="DE53" s="159"/>
      <c r="DF53" s="159"/>
      <c r="DG53" s="159"/>
      <c r="DH53" s="159"/>
      <c r="DI53" s="159"/>
      <c r="DJ53" s="159"/>
      <c r="DK53" s="159"/>
      <c r="DL53" s="159"/>
      <c r="DM53" s="159"/>
      <c r="DN53" s="159"/>
      <c r="DO53" s="159"/>
      <c r="DP53" s="159"/>
      <c r="DQ53" s="159"/>
      <c r="DR53" s="159"/>
      <c r="DS53" s="159"/>
      <c r="DT53" s="159"/>
      <c r="DU53" s="159"/>
      <c r="DV53" s="159"/>
      <c r="DW53" s="159"/>
      <c r="DX53" s="159"/>
      <c r="DY53" s="159"/>
      <c r="DZ53" s="159"/>
      <c r="EA53" s="159"/>
      <c r="EB53" s="159"/>
      <c r="EC53" s="159"/>
      <c r="ED53" s="159"/>
      <c r="EE53" s="159"/>
      <c r="EF53" s="159"/>
      <c r="EG53" s="159"/>
      <c r="EH53" s="159"/>
      <c r="EI53" s="159"/>
      <c r="EJ53" s="159"/>
      <c r="EK53" s="159"/>
      <c r="EL53" s="159"/>
      <c r="EM53" s="159"/>
      <c r="EN53" s="159"/>
      <c r="EO53" s="159"/>
      <c r="EP53" s="159"/>
      <c r="EQ53" s="159"/>
      <c r="ER53" s="159"/>
      <c r="ES53" s="159"/>
      <c r="ET53" s="159"/>
      <c r="EU53" s="159"/>
      <c r="EV53" s="159"/>
      <c r="EW53" s="159"/>
      <c r="EX53" s="159"/>
      <c r="EY53" s="159"/>
      <c r="EZ53" s="159"/>
      <c r="FA53" s="159"/>
      <c r="FB53" s="159"/>
      <c r="FC53" s="159"/>
      <c r="FD53" s="159"/>
      <c r="FE53" s="159"/>
      <c r="FF53" s="159"/>
      <c r="FG53" s="159"/>
      <c r="FH53" s="159"/>
      <c r="FI53" s="159"/>
      <c r="FJ53" s="159"/>
      <c r="FK53" s="159"/>
      <c r="FL53" s="159"/>
      <c r="FM53" s="159"/>
      <c r="FN53" s="159"/>
      <c r="FO53" s="159"/>
      <c r="FP53" s="159"/>
      <c r="FQ53" s="159"/>
      <c r="FR53" s="159"/>
      <c r="FS53" s="159"/>
      <c r="FT53" s="159"/>
      <c r="FU53" s="159"/>
      <c r="FV53" s="159"/>
      <c r="FW53" s="159"/>
      <c r="FX53" s="159"/>
      <c r="FY53" s="159"/>
      <c r="FZ53" s="159"/>
      <c r="GA53" s="159"/>
      <c r="GB53" s="159"/>
      <c r="GC53" s="159"/>
      <c r="GD53" s="159"/>
      <c r="GE53" s="159"/>
      <c r="GF53" s="159"/>
      <c r="GG53" s="159"/>
      <c r="GH53" s="159"/>
      <c r="GI53" s="159"/>
      <c r="GJ53" s="159"/>
      <c r="GK53" s="159"/>
      <c r="GL53" s="159"/>
      <c r="GM53" s="159"/>
      <c r="GN53" s="159"/>
      <c r="GO53" s="159"/>
      <c r="GP53" s="159"/>
      <c r="GQ53" s="159"/>
      <c r="GR53" s="159"/>
      <c r="GS53" s="159"/>
      <c r="GT53" s="159"/>
    </row>
    <row r="54" spans="1:202" s="195" customFormat="1" ht="14.15" customHeight="1" outlineLevel="1">
      <c r="A54" s="193" t="s">
        <v>3886</v>
      </c>
      <c r="B54" s="200" t="s">
        <v>5005</v>
      </c>
      <c r="C54" s="161">
        <v>277750</v>
      </c>
      <c r="D54" s="160">
        <f t="shared" si="0"/>
        <v>258307.5</v>
      </c>
      <c r="E54" s="162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59"/>
      <c r="BK54" s="159"/>
      <c r="BL54" s="159"/>
      <c r="BM54" s="159"/>
      <c r="BN54" s="159"/>
      <c r="BO54" s="159"/>
      <c r="BP54" s="159"/>
      <c r="BQ54" s="159"/>
      <c r="BR54" s="159"/>
      <c r="BS54" s="159"/>
      <c r="BT54" s="159"/>
      <c r="BU54" s="159"/>
      <c r="BV54" s="159"/>
      <c r="BW54" s="159"/>
      <c r="BX54" s="159"/>
      <c r="BY54" s="159"/>
      <c r="BZ54" s="159"/>
      <c r="CA54" s="159"/>
      <c r="CB54" s="159"/>
      <c r="CC54" s="159"/>
      <c r="CD54" s="159"/>
      <c r="CE54" s="159"/>
      <c r="CF54" s="159"/>
      <c r="CG54" s="159"/>
      <c r="CH54" s="159"/>
      <c r="CI54" s="159"/>
      <c r="CJ54" s="159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59"/>
      <c r="CW54" s="159"/>
      <c r="CX54" s="159"/>
      <c r="CY54" s="159"/>
      <c r="CZ54" s="159"/>
      <c r="DA54" s="159"/>
      <c r="DB54" s="159"/>
      <c r="DC54" s="159"/>
      <c r="DD54" s="159"/>
      <c r="DE54" s="159"/>
      <c r="DF54" s="159"/>
      <c r="DG54" s="159"/>
      <c r="DH54" s="159"/>
      <c r="DI54" s="159"/>
      <c r="DJ54" s="159"/>
      <c r="DK54" s="159"/>
      <c r="DL54" s="159"/>
      <c r="DM54" s="159"/>
      <c r="DN54" s="159"/>
      <c r="DO54" s="159"/>
      <c r="DP54" s="159"/>
      <c r="DQ54" s="159"/>
      <c r="DR54" s="159"/>
      <c r="DS54" s="159"/>
      <c r="DT54" s="159"/>
      <c r="DU54" s="159"/>
      <c r="DV54" s="159"/>
      <c r="DW54" s="159"/>
      <c r="DX54" s="159"/>
      <c r="DY54" s="159"/>
      <c r="DZ54" s="159"/>
      <c r="EA54" s="159"/>
      <c r="EB54" s="159"/>
      <c r="EC54" s="159"/>
      <c r="ED54" s="159"/>
      <c r="EE54" s="159"/>
      <c r="EF54" s="159"/>
      <c r="EG54" s="159"/>
      <c r="EH54" s="159"/>
      <c r="EI54" s="159"/>
      <c r="EJ54" s="159"/>
      <c r="EK54" s="159"/>
      <c r="EL54" s="159"/>
      <c r="EM54" s="159"/>
      <c r="EN54" s="159"/>
      <c r="EO54" s="159"/>
      <c r="EP54" s="159"/>
      <c r="EQ54" s="159"/>
      <c r="ER54" s="159"/>
      <c r="ES54" s="159"/>
      <c r="ET54" s="159"/>
      <c r="EU54" s="159"/>
      <c r="EV54" s="159"/>
      <c r="EW54" s="159"/>
      <c r="EX54" s="159"/>
      <c r="EY54" s="159"/>
      <c r="EZ54" s="159"/>
      <c r="FA54" s="159"/>
      <c r="FB54" s="159"/>
      <c r="FC54" s="159"/>
      <c r="FD54" s="159"/>
      <c r="FE54" s="159"/>
      <c r="FF54" s="159"/>
      <c r="FG54" s="159"/>
      <c r="FH54" s="159"/>
      <c r="FI54" s="159"/>
      <c r="FJ54" s="159"/>
      <c r="FK54" s="159"/>
      <c r="FL54" s="159"/>
      <c r="FM54" s="159"/>
      <c r="FN54" s="159"/>
      <c r="FO54" s="159"/>
      <c r="FP54" s="159"/>
      <c r="FQ54" s="159"/>
      <c r="FR54" s="159"/>
      <c r="FS54" s="159"/>
      <c r="FT54" s="159"/>
      <c r="FU54" s="159"/>
      <c r="FV54" s="159"/>
      <c r="FW54" s="159"/>
      <c r="FX54" s="159"/>
      <c r="FY54" s="159"/>
      <c r="FZ54" s="159"/>
      <c r="GA54" s="159"/>
      <c r="GB54" s="159"/>
      <c r="GC54" s="159"/>
      <c r="GD54" s="159"/>
      <c r="GE54" s="159"/>
      <c r="GF54" s="159"/>
      <c r="GG54" s="159"/>
      <c r="GH54" s="159"/>
      <c r="GI54" s="159"/>
      <c r="GJ54" s="159"/>
      <c r="GK54" s="159"/>
      <c r="GL54" s="159"/>
      <c r="GM54" s="159"/>
      <c r="GN54" s="159"/>
      <c r="GO54" s="159"/>
      <c r="GP54" s="159"/>
      <c r="GQ54" s="159"/>
      <c r="GR54" s="159"/>
      <c r="GS54" s="159"/>
      <c r="GT54" s="159"/>
    </row>
    <row r="55" spans="1:202" s="195" customFormat="1" ht="14.15" customHeight="1" outlineLevel="1">
      <c r="A55" s="193" t="s">
        <v>2507</v>
      </c>
      <c r="B55" s="200" t="s">
        <v>5006</v>
      </c>
      <c r="C55" s="161">
        <v>323950</v>
      </c>
      <c r="D55" s="160">
        <f t="shared" si="0"/>
        <v>301273.5</v>
      </c>
      <c r="E55" s="162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BK55" s="159"/>
      <c r="BL55" s="159"/>
      <c r="BM55" s="159"/>
      <c r="BN55" s="159"/>
      <c r="BO55" s="159"/>
      <c r="BP55" s="159"/>
      <c r="BQ55" s="159"/>
      <c r="BR55" s="159"/>
      <c r="BS55" s="159"/>
      <c r="BT55" s="159"/>
      <c r="BU55" s="159"/>
      <c r="BV55" s="159"/>
      <c r="BW55" s="159"/>
      <c r="BX55" s="159"/>
      <c r="BY55" s="159"/>
      <c r="BZ55" s="159"/>
      <c r="CA55" s="159"/>
      <c r="CB55" s="159"/>
      <c r="CC55" s="159"/>
      <c r="CD55" s="159"/>
      <c r="CE55" s="159"/>
      <c r="CF55" s="159"/>
      <c r="CG55" s="159"/>
      <c r="CH55" s="159"/>
      <c r="CI55" s="159"/>
      <c r="CJ55" s="159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59"/>
      <c r="CW55" s="159"/>
      <c r="CX55" s="159"/>
      <c r="CY55" s="159"/>
      <c r="CZ55" s="159"/>
      <c r="DA55" s="159"/>
      <c r="DB55" s="159"/>
      <c r="DC55" s="159"/>
      <c r="DD55" s="159"/>
      <c r="DE55" s="159"/>
      <c r="DF55" s="159"/>
      <c r="DG55" s="159"/>
      <c r="DH55" s="159"/>
      <c r="DI55" s="159"/>
      <c r="DJ55" s="159"/>
      <c r="DK55" s="159"/>
      <c r="DL55" s="159"/>
      <c r="DM55" s="159"/>
      <c r="DN55" s="159"/>
      <c r="DO55" s="159"/>
      <c r="DP55" s="159"/>
      <c r="DQ55" s="159"/>
      <c r="DR55" s="159"/>
      <c r="DS55" s="159"/>
      <c r="DT55" s="159"/>
      <c r="DU55" s="159"/>
      <c r="DV55" s="159"/>
      <c r="DW55" s="159"/>
      <c r="DX55" s="159"/>
      <c r="DY55" s="159"/>
      <c r="DZ55" s="159"/>
      <c r="EA55" s="159"/>
      <c r="EB55" s="159"/>
      <c r="EC55" s="159"/>
      <c r="ED55" s="159"/>
      <c r="EE55" s="159"/>
      <c r="EF55" s="159"/>
      <c r="EG55" s="159"/>
      <c r="EH55" s="159"/>
      <c r="EI55" s="159"/>
      <c r="EJ55" s="159"/>
      <c r="EK55" s="159"/>
      <c r="EL55" s="159"/>
      <c r="EM55" s="159"/>
      <c r="EN55" s="159"/>
      <c r="EO55" s="159"/>
      <c r="EP55" s="159"/>
      <c r="EQ55" s="159"/>
      <c r="ER55" s="159"/>
      <c r="ES55" s="159"/>
      <c r="ET55" s="159"/>
      <c r="EU55" s="159"/>
      <c r="EV55" s="159"/>
      <c r="EW55" s="159"/>
      <c r="EX55" s="159"/>
      <c r="EY55" s="159"/>
      <c r="EZ55" s="159"/>
      <c r="FA55" s="159"/>
      <c r="FB55" s="159"/>
      <c r="FC55" s="159"/>
      <c r="FD55" s="159"/>
      <c r="FE55" s="159"/>
      <c r="FF55" s="159"/>
      <c r="FG55" s="159"/>
      <c r="FH55" s="159"/>
      <c r="FI55" s="159"/>
      <c r="FJ55" s="159"/>
      <c r="FK55" s="159"/>
      <c r="FL55" s="159"/>
      <c r="FM55" s="159"/>
      <c r="FN55" s="159"/>
      <c r="FO55" s="159"/>
      <c r="FP55" s="159"/>
      <c r="FQ55" s="159"/>
      <c r="FR55" s="159"/>
      <c r="FS55" s="159"/>
      <c r="FT55" s="159"/>
      <c r="FU55" s="159"/>
      <c r="FV55" s="159"/>
      <c r="FW55" s="159"/>
      <c r="FX55" s="159"/>
      <c r="FY55" s="159"/>
      <c r="FZ55" s="159"/>
      <c r="GA55" s="159"/>
      <c r="GB55" s="159"/>
      <c r="GC55" s="159"/>
      <c r="GD55" s="159"/>
      <c r="GE55" s="159"/>
      <c r="GF55" s="159"/>
      <c r="GG55" s="159"/>
      <c r="GH55" s="159"/>
      <c r="GI55" s="159"/>
      <c r="GJ55" s="159"/>
      <c r="GK55" s="159"/>
      <c r="GL55" s="159"/>
      <c r="GM55" s="159"/>
      <c r="GN55" s="159"/>
      <c r="GO55" s="159"/>
      <c r="GP55" s="159"/>
      <c r="GQ55" s="159"/>
      <c r="GR55" s="159"/>
      <c r="GS55" s="159"/>
      <c r="GT55" s="159"/>
    </row>
    <row r="56" spans="1:202" s="195" customFormat="1" ht="14.15" customHeight="1" outlineLevel="1">
      <c r="A56" s="196" t="s">
        <v>2511</v>
      </c>
      <c r="B56" s="200" t="s">
        <v>5007</v>
      </c>
      <c r="C56" s="161">
        <v>396000</v>
      </c>
      <c r="D56" s="160">
        <f t="shared" si="0"/>
        <v>368280</v>
      </c>
      <c r="E56" s="162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159"/>
      <c r="BG56" s="159"/>
      <c r="BH56" s="159"/>
      <c r="BI56" s="159"/>
      <c r="BJ56" s="159"/>
      <c r="BK56" s="159"/>
      <c r="BL56" s="159"/>
      <c r="BM56" s="159"/>
      <c r="BN56" s="159"/>
      <c r="BO56" s="159"/>
      <c r="BP56" s="159"/>
      <c r="BQ56" s="159"/>
      <c r="BR56" s="159"/>
      <c r="BS56" s="159"/>
      <c r="BT56" s="159"/>
      <c r="BU56" s="159"/>
      <c r="BV56" s="159"/>
      <c r="BW56" s="159"/>
      <c r="BX56" s="159"/>
      <c r="BY56" s="159"/>
      <c r="BZ56" s="159"/>
      <c r="CA56" s="159"/>
      <c r="CB56" s="159"/>
      <c r="CC56" s="159"/>
      <c r="CD56" s="159"/>
      <c r="CE56" s="159"/>
      <c r="CF56" s="159"/>
      <c r="CG56" s="159"/>
      <c r="CH56" s="159"/>
      <c r="CI56" s="159"/>
      <c r="CJ56" s="159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59"/>
      <c r="CW56" s="159"/>
      <c r="CX56" s="159"/>
      <c r="CY56" s="159"/>
      <c r="CZ56" s="159"/>
      <c r="DA56" s="159"/>
      <c r="DB56" s="159"/>
      <c r="DC56" s="159"/>
      <c r="DD56" s="159"/>
      <c r="DE56" s="159"/>
      <c r="DF56" s="159"/>
      <c r="DG56" s="159"/>
      <c r="DH56" s="159"/>
      <c r="DI56" s="159"/>
      <c r="DJ56" s="159"/>
      <c r="DK56" s="159"/>
      <c r="DL56" s="159"/>
      <c r="DM56" s="159"/>
      <c r="DN56" s="159"/>
      <c r="DO56" s="159"/>
      <c r="DP56" s="159"/>
      <c r="DQ56" s="159"/>
      <c r="DR56" s="159"/>
      <c r="DS56" s="159"/>
      <c r="DT56" s="159"/>
      <c r="DU56" s="159"/>
      <c r="DV56" s="159"/>
      <c r="DW56" s="159"/>
      <c r="DX56" s="159"/>
      <c r="DY56" s="159"/>
      <c r="DZ56" s="159"/>
      <c r="EA56" s="159"/>
      <c r="EB56" s="159"/>
      <c r="EC56" s="159"/>
      <c r="ED56" s="159"/>
      <c r="EE56" s="159"/>
      <c r="EF56" s="159"/>
      <c r="EG56" s="159"/>
      <c r="EH56" s="159"/>
      <c r="EI56" s="159"/>
      <c r="EJ56" s="159"/>
      <c r="EK56" s="159"/>
      <c r="EL56" s="159"/>
      <c r="EM56" s="159"/>
      <c r="EN56" s="159"/>
      <c r="EO56" s="159"/>
      <c r="EP56" s="159"/>
      <c r="EQ56" s="159"/>
      <c r="ER56" s="159"/>
      <c r="ES56" s="159"/>
      <c r="ET56" s="159"/>
      <c r="EU56" s="159"/>
      <c r="EV56" s="159"/>
      <c r="EW56" s="159"/>
      <c r="EX56" s="159"/>
      <c r="EY56" s="159"/>
      <c r="EZ56" s="159"/>
      <c r="FA56" s="159"/>
      <c r="FB56" s="159"/>
      <c r="FC56" s="159"/>
      <c r="FD56" s="159"/>
      <c r="FE56" s="159"/>
      <c r="FF56" s="159"/>
      <c r="FG56" s="159"/>
      <c r="FH56" s="159"/>
      <c r="FI56" s="159"/>
      <c r="FJ56" s="159"/>
      <c r="FK56" s="159"/>
      <c r="FL56" s="159"/>
      <c r="FM56" s="159"/>
      <c r="FN56" s="159"/>
      <c r="FO56" s="159"/>
      <c r="FP56" s="159"/>
      <c r="FQ56" s="159"/>
      <c r="FR56" s="159"/>
      <c r="FS56" s="159"/>
      <c r="FT56" s="159"/>
      <c r="FU56" s="159"/>
      <c r="FV56" s="159"/>
      <c r="FW56" s="159"/>
      <c r="FX56" s="159"/>
      <c r="FY56" s="159"/>
      <c r="FZ56" s="159"/>
      <c r="GA56" s="159"/>
      <c r="GB56" s="159"/>
      <c r="GC56" s="159"/>
      <c r="GD56" s="159"/>
      <c r="GE56" s="159"/>
      <c r="GF56" s="159"/>
      <c r="GG56" s="159"/>
      <c r="GH56" s="159"/>
      <c r="GI56" s="159"/>
      <c r="GJ56" s="159"/>
      <c r="GK56" s="159"/>
      <c r="GL56" s="159"/>
      <c r="GM56" s="159"/>
      <c r="GN56" s="159"/>
      <c r="GO56" s="159"/>
      <c r="GP56" s="159"/>
      <c r="GQ56" s="159"/>
      <c r="GR56" s="159"/>
      <c r="GS56" s="159"/>
      <c r="GT56" s="159"/>
    </row>
    <row r="57" spans="1:202" s="195" customFormat="1" ht="14.15" customHeight="1" outlineLevel="1">
      <c r="A57" s="193" t="s">
        <v>2505</v>
      </c>
      <c r="B57" s="202" t="s">
        <v>5008</v>
      </c>
      <c r="C57" s="161">
        <v>712800</v>
      </c>
      <c r="D57" s="160">
        <f t="shared" si="0"/>
        <v>662904</v>
      </c>
      <c r="E57" s="162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59"/>
      <c r="BF57" s="159"/>
      <c r="BG57" s="159"/>
      <c r="BH57" s="159"/>
      <c r="BI57" s="159"/>
      <c r="BJ57" s="159"/>
      <c r="BK57" s="159"/>
      <c r="BL57" s="159"/>
      <c r="BM57" s="159"/>
      <c r="BN57" s="159"/>
      <c r="BO57" s="159"/>
      <c r="BP57" s="159"/>
      <c r="BQ57" s="159"/>
      <c r="BR57" s="159"/>
      <c r="BS57" s="159"/>
      <c r="BT57" s="159"/>
      <c r="BU57" s="159"/>
      <c r="BV57" s="159"/>
      <c r="BW57" s="159"/>
      <c r="BX57" s="159"/>
      <c r="BY57" s="159"/>
      <c r="BZ57" s="159"/>
      <c r="CA57" s="159"/>
      <c r="CB57" s="159"/>
      <c r="CC57" s="159"/>
      <c r="CD57" s="159"/>
      <c r="CE57" s="159"/>
      <c r="CF57" s="159"/>
      <c r="CG57" s="159"/>
      <c r="CH57" s="159"/>
      <c r="CI57" s="159"/>
      <c r="CJ57" s="159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159"/>
      <c r="CV57" s="159"/>
      <c r="CW57" s="159"/>
      <c r="CX57" s="159"/>
      <c r="CY57" s="159"/>
      <c r="CZ57" s="159"/>
      <c r="DA57" s="159"/>
      <c r="DB57" s="159"/>
      <c r="DC57" s="159"/>
      <c r="DD57" s="159"/>
      <c r="DE57" s="159"/>
      <c r="DF57" s="159"/>
      <c r="DG57" s="159"/>
      <c r="DH57" s="159"/>
      <c r="DI57" s="159"/>
      <c r="DJ57" s="159"/>
      <c r="DK57" s="159"/>
      <c r="DL57" s="159"/>
      <c r="DM57" s="159"/>
      <c r="DN57" s="159"/>
      <c r="DO57" s="159"/>
      <c r="DP57" s="159"/>
      <c r="DQ57" s="159"/>
      <c r="DR57" s="159"/>
      <c r="DS57" s="159"/>
      <c r="DT57" s="159"/>
      <c r="DU57" s="159"/>
      <c r="DV57" s="159"/>
      <c r="DW57" s="159"/>
      <c r="DX57" s="159"/>
      <c r="DY57" s="159"/>
      <c r="DZ57" s="159"/>
      <c r="EA57" s="159"/>
      <c r="EB57" s="159"/>
      <c r="EC57" s="159"/>
      <c r="ED57" s="159"/>
      <c r="EE57" s="159"/>
      <c r="EF57" s="159"/>
      <c r="EG57" s="159"/>
      <c r="EH57" s="159"/>
      <c r="EI57" s="159"/>
      <c r="EJ57" s="159"/>
      <c r="EK57" s="159"/>
      <c r="EL57" s="159"/>
      <c r="EM57" s="159"/>
      <c r="EN57" s="159"/>
      <c r="EO57" s="159"/>
      <c r="EP57" s="159"/>
      <c r="EQ57" s="159"/>
      <c r="ER57" s="159"/>
      <c r="ES57" s="159"/>
      <c r="ET57" s="159"/>
      <c r="EU57" s="159"/>
      <c r="EV57" s="159"/>
      <c r="EW57" s="159"/>
      <c r="EX57" s="159"/>
      <c r="EY57" s="159"/>
      <c r="EZ57" s="159"/>
      <c r="FA57" s="159"/>
      <c r="FB57" s="159"/>
      <c r="FC57" s="159"/>
      <c r="FD57" s="159"/>
      <c r="FE57" s="159"/>
      <c r="FF57" s="159"/>
      <c r="FG57" s="159"/>
      <c r="FH57" s="159"/>
      <c r="FI57" s="159"/>
      <c r="FJ57" s="159"/>
      <c r="FK57" s="159"/>
      <c r="FL57" s="159"/>
      <c r="FM57" s="159"/>
      <c r="FN57" s="159"/>
      <c r="FO57" s="159"/>
      <c r="FP57" s="159"/>
      <c r="FQ57" s="159"/>
      <c r="FR57" s="159"/>
      <c r="FS57" s="159"/>
      <c r="FT57" s="159"/>
      <c r="FU57" s="159"/>
      <c r="FV57" s="159"/>
      <c r="FW57" s="159"/>
      <c r="FX57" s="159"/>
      <c r="FY57" s="159"/>
      <c r="FZ57" s="159"/>
      <c r="GA57" s="159"/>
      <c r="GB57" s="159"/>
      <c r="GC57" s="159"/>
      <c r="GD57" s="159"/>
      <c r="GE57" s="159"/>
      <c r="GF57" s="159"/>
      <c r="GG57" s="159"/>
      <c r="GH57" s="159"/>
      <c r="GI57" s="159"/>
      <c r="GJ57" s="159"/>
      <c r="GK57" s="159"/>
      <c r="GL57" s="159"/>
      <c r="GM57" s="159"/>
      <c r="GN57" s="159"/>
      <c r="GO57" s="159"/>
      <c r="GP57" s="159"/>
      <c r="GQ57" s="159"/>
      <c r="GR57" s="159"/>
      <c r="GS57" s="159"/>
      <c r="GT57" s="159"/>
    </row>
    <row r="58" spans="1:202" s="195" customFormat="1" ht="14.15" customHeight="1" outlineLevel="1">
      <c r="A58" s="196" t="s">
        <v>2509</v>
      </c>
      <c r="B58" s="202" t="s">
        <v>5009</v>
      </c>
      <c r="C58" s="161">
        <v>540100</v>
      </c>
      <c r="D58" s="160">
        <f t="shared" si="0"/>
        <v>502293</v>
      </c>
      <c r="E58" s="162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  <c r="BC58" s="159"/>
      <c r="BD58" s="159"/>
      <c r="BE58" s="159"/>
      <c r="BF58" s="159"/>
      <c r="BG58" s="159"/>
      <c r="BH58" s="159"/>
      <c r="BI58" s="159"/>
      <c r="BJ58" s="159"/>
      <c r="BK58" s="159"/>
      <c r="BL58" s="159"/>
      <c r="BM58" s="159"/>
      <c r="BN58" s="159"/>
      <c r="BO58" s="159"/>
      <c r="BP58" s="159"/>
      <c r="BQ58" s="159"/>
      <c r="BR58" s="159"/>
      <c r="BS58" s="159"/>
      <c r="BT58" s="159"/>
      <c r="BU58" s="159"/>
      <c r="BV58" s="159"/>
      <c r="BW58" s="159"/>
      <c r="BX58" s="159"/>
      <c r="BY58" s="159"/>
      <c r="BZ58" s="159"/>
      <c r="CA58" s="159"/>
      <c r="CB58" s="159"/>
      <c r="CC58" s="159"/>
      <c r="CD58" s="159"/>
      <c r="CE58" s="159"/>
      <c r="CF58" s="159"/>
      <c r="CG58" s="159"/>
      <c r="CH58" s="159"/>
      <c r="CI58" s="159"/>
      <c r="CJ58" s="159"/>
      <c r="CK58" s="159"/>
      <c r="CL58" s="159"/>
      <c r="CM58" s="159"/>
      <c r="CN58" s="159"/>
      <c r="CO58" s="159"/>
      <c r="CP58" s="159"/>
      <c r="CQ58" s="159"/>
      <c r="CR58" s="159"/>
      <c r="CS58" s="159"/>
      <c r="CT58" s="159"/>
      <c r="CU58" s="159"/>
      <c r="CV58" s="159"/>
      <c r="CW58" s="159"/>
      <c r="CX58" s="159"/>
      <c r="CY58" s="159"/>
      <c r="CZ58" s="159"/>
      <c r="DA58" s="159"/>
      <c r="DB58" s="159"/>
      <c r="DC58" s="159"/>
      <c r="DD58" s="159"/>
      <c r="DE58" s="159"/>
      <c r="DF58" s="159"/>
      <c r="DG58" s="159"/>
      <c r="DH58" s="159"/>
      <c r="DI58" s="159"/>
      <c r="DJ58" s="159"/>
      <c r="DK58" s="159"/>
      <c r="DL58" s="159"/>
      <c r="DM58" s="159"/>
      <c r="DN58" s="159"/>
      <c r="DO58" s="159"/>
      <c r="DP58" s="159"/>
      <c r="DQ58" s="159"/>
      <c r="DR58" s="159"/>
      <c r="DS58" s="159"/>
      <c r="DT58" s="159"/>
      <c r="DU58" s="159"/>
      <c r="DV58" s="159"/>
      <c r="DW58" s="159"/>
      <c r="DX58" s="159"/>
      <c r="DY58" s="159"/>
      <c r="DZ58" s="159"/>
      <c r="EA58" s="159"/>
      <c r="EB58" s="159"/>
      <c r="EC58" s="159"/>
      <c r="ED58" s="159"/>
      <c r="EE58" s="159"/>
      <c r="EF58" s="159"/>
      <c r="EG58" s="159"/>
      <c r="EH58" s="159"/>
      <c r="EI58" s="159"/>
      <c r="EJ58" s="159"/>
      <c r="EK58" s="159"/>
      <c r="EL58" s="159"/>
      <c r="EM58" s="159"/>
      <c r="EN58" s="159"/>
      <c r="EO58" s="159"/>
      <c r="EP58" s="159"/>
      <c r="EQ58" s="159"/>
      <c r="ER58" s="159"/>
      <c r="ES58" s="159"/>
      <c r="ET58" s="159"/>
      <c r="EU58" s="159"/>
      <c r="EV58" s="159"/>
      <c r="EW58" s="159"/>
      <c r="EX58" s="159"/>
      <c r="EY58" s="159"/>
      <c r="EZ58" s="159"/>
      <c r="FA58" s="159"/>
      <c r="FB58" s="159"/>
      <c r="FC58" s="159"/>
      <c r="FD58" s="159"/>
      <c r="FE58" s="159"/>
      <c r="FF58" s="159"/>
      <c r="FG58" s="159"/>
      <c r="FH58" s="159"/>
      <c r="FI58" s="159"/>
      <c r="FJ58" s="159"/>
      <c r="FK58" s="159"/>
      <c r="FL58" s="159"/>
      <c r="FM58" s="159"/>
      <c r="FN58" s="159"/>
      <c r="FO58" s="159"/>
      <c r="FP58" s="159"/>
      <c r="FQ58" s="159"/>
      <c r="FR58" s="159"/>
      <c r="FS58" s="159"/>
      <c r="FT58" s="159"/>
      <c r="FU58" s="159"/>
      <c r="FV58" s="159"/>
      <c r="FW58" s="159"/>
      <c r="FX58" s="159"/>
      <c r="FY58" s="159"/>
      <c r="FZ58" s="159"/>
      <c r="GA58" s="159"/>
      <c r="GB58" s="159"/>
      <c r="GC58" s="159"/>
      <c r="GD58" s="159"/>
      <c r="GE58" s="159"/>
      <c r="GF58" s="159"/>
      <c r="GG58" s="159"/>
      <c r="GH58" s="159"/>
      <c r="GI58" s="159"/>
      <c r="GJ58" s="159"/>
      <c r="GK58" s="159"/>
      <c r="GL58" s="159"/>
      <c r="GM58" s="159"/>
      <c r="GN58" s="159"/>
      <c r="GO58" s="159"/>
      <c r="GP58" s="159"/>
      <c r="GQ58" s="159"/>
      <c r="GR58" s="159"/>
      <c r="GS58" s="159"/>
      <c r="GT58" s="159"/>
    </row>
    <row r="59" spans="1:202" s="195" customFormat="1" ht="14.15" customHeight="1" outlineLevel="1">
      <c r="A59" s="196" t="s">
        <v>3888</v>
      </c>
      <c r="B59" s="200" t="s">
        <v>5010</v>
      </c>
      <c r="C59" s="161">
        <v>554950</v>
      </c>
      <c r="D59" s="160">
        <f t="shared" si="0"/>
        <v>516103.5</v>
      </c>
      <c r="E59" s="162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  <c r="BH59" s="159"/>
      <c r="BI59" s="159"/>
      <c r="BJ59" s="159"/>
      <c r="BK59" s="159"/>
      <c r="BL59" s="159"/>
      <c r="BM59" s="159"/>
      <c r="BN59" s="159"/>
      <c r="BO59" s="159"/>
      <c r="BP59" s="159"/>
      <c r="BQ59" s="159"/>
      <c r="BR59" s="159"/>
      <c r="BS59" s="159"/>
      <c r="BT59" s="159"/>
      <c r="BU59" s="159"/>
      <c r="BV59" s="159"/>
      <c r="BW59" s="159"/>
      <c r="BX59" s="159"/>
      <c r="BY59" s="159"/>
      <c r="BZ59" s="159"/>
      <c r="CA59" s="159"/>
      <c r="CB59" s="159"/>
      <c r="CC59" s="159"/>
      <c r="CD59" s="159"/>
      <c r="CE59" s="159"/>
      <c r="CF59" s="159"/>
      <c r="CG59" s="159"/>
      <c r="CH59" s="159"/>
      <c r="CI59" s="159"/>
      <c r="CJ59" s="159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59"/>
      <c r="CW59" s="159"/>
      <c r="CX59" s="159"/>
      <c r="CY59" s="159"/>
      <c r="CZ59" s="159"/>
      <c r="DA59" s="159"/>
      <c r="DB59" s="159"/>
      <c r="DC59" s="159"/>
      <c r="DD59" s="159"/>
      <c r="DE59" s="159"/>
      <c r="DF59" s="159"/>
      <c r="DG59" s="159"/>
      <c r="DH59" s="159"/>
      <c r="DI59" s="159"/>
      <c r="DJ59" s="159"/>
      <c r="DK59" s="159"/>
      <c r="DL59" s="159"/>
      <c r="DM59" s="159"/>
      <c r="DN59" s="159"/>
      <c r="DO59" s="159"/>
      <c r="DP59" s="159"/>
      <c r="DQ59" s="159"/>
      <c r="DR59" s="159"/>
      <c r="DS59" s="159"/>
      <c r="DT59" s="159"/>
      <c r="DU59" s="159"/>
      <c r="DV59" s="159"/>
      <c r="DW59" s="159"/>
      <c r="DX59" s="159"/>
      <c r="DY59" s="159"/>
      <c r="DZ59" s="159"/>
      <c r="EA59" s="159"/>
      <c r="EB59" s="159"/>
      <c r="EC59" s="159"/>
      <c r="ED59" s="159"/>
      <c r="EE59" s="159"/>
      <c r="EF59" s="159"/>
      <c r="EG59" s="159"/>
      <c r="EH59" s="159"/>
      <c r="EI59" s="159"/>
      <c r="EJ59" s="159"/>
      <c r="EK59" s="159"/>
      <c r="EL59" s="159"/>
      <c r="EM59" s="159"/>
      <c r="EN59" s="159"/>
      <c r="EO59" s="159"/>
      <c r="EP59" s="159"/>
      <c r="EQ59" s="159"/>
      <c r="ER59" s="159"/>
      <c r="ES59" s="159"/>
      <c r="ET59" s="159"/>
      <c r="EU59" s="159"/>
      <c r="EV59" s="159"/>
      <c r="EW59" s="159"/>
      <c r="EX59" s="159"/>
      <c r="EY59" s="159"/>
      <c r="EZ59" s="159"/>
      <c r="FA59" s="159"/>
      <c r="FB59" s="159"/>
      <c r="FC59" s="159"/>
      <c r="FD59" s="159"/>
      <c r="FE59" s="159"/>
      <c r="FF59" s="159"/>
      <c r="FG59" s="159"/>
      <c r="FH59" s="159"/>
      <c r="FI59" s="159"/>
      <c r="FJ59" s="159"/>
      <c r="FK59" s="159"/>
      <c r="FL59" s="159"/>
      <c r="FM59" s="159"/>
      <c r="FN59" s="159"/>
      <c r="FO59" s="159"/>
      <c r="FP59" s="159"/>
      <c r="FQ59" s="159"/>
      <c r="FR59" s="159"/>
      <c r="FS59" s="159"/>
      <c r="FT59" s="159"/>
      <c r="FU59" s="159"/>
      <c r="FV59" s="159"/>
      <c r="FW59" s="159"/>
      <c r="FX59" s="159"/>
      <c r="FY59" s="159"/>
      <c r="FZ59" s="159"/>
      <c r="GA59" s="159"/>
      <c r="GB59" s="159"/>
      <c r="GC59" s="159"/>
      <c r="GD59" s="159"/>
      <c r="GE59" s="159"/>
      <c r="GF59" s="159"/>
      <c r="GG59" s="159"/>
      <c r="GH59" s="159"/>
      <c r="GI59" s="159"/>
      <c r="GJ59" s="159"/>
      <c r="GK59" s="159"/>
      <c r="GL59" s="159"/>
      <c r="GM59" s="159"/>
      <c r="GN59" s="159"/>
      <c r="GO59" s="159"/>
      <c r="GP59" s="159"/>
      <c r="GQ59" s="159"/>
      <c r="GR59" s="159"/>
      <c r="GS59" s="159"/>
      <c r="GT59" s="159"/>
    </row>
    <row r="60" spans="1:202" s="195" customFormat="1" ht="14.15" customHeight="1" outlineLevel="1">
      <c r="A60" s="193" t="s">
        <v>2499</v>
      </c>
      <c r="B60" s="200" t="s">
        <v>5011</v>
      </c>
      <c r="C60" s="161">
        <v>540100</v>
      </c>
      <c r="D60" s="160">
        <f t="shared" si="0"/>
        <v>502293</v>
      </c>
      <c r="E60" s="162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59"/>
      <c r="BG60" s="159"/>
      <c r="BH60" s="159"/>
      <c r="BI60" s="159"/>
      <c r="BJ60" s="159"/>
      <c r="BK60" s="159"/>
      <c r="BL60" s="159"/>
      <c r="BM60" s="159"/>
      <c r="BN60" s="159"/>
      <c r="BO60" s="159"/>
      <c r="BP60" s="159"/>
      <c r="BQ60" s="159"/>
      <c r="BR60" s="159"/>
      <c r="BS60" s="159"/>
      <c r="BT60" s="159"/>
      <c r="BU60" s="159"/>
      <c r="BV60" s="159"/>
      <c r="BW60" s="159"/>
      <c r="BX60" s="159"/>
      <c r="BY60" s="159"/>
      <c r="BZ60" s="159"/>
      <c r="CA60" s="159"/>
      <c r="CB60" s="159"/>
      <c r="CC60" s="159"/>
      <c r="CD60" s="159"/>
      <c r="CE60" s="159"/>
      <c r="CF60" s="159"/>
      <c r="CG60" s="159"/>
      <c r="CH60" s="159"/>
      <c r="CI60" s="159"/>
      <c r="CJ60" s="159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59"/>
      <c r="CW60" s="159"/>
      <c r="CX60" s="159"/>
      <c r="CY60" s="159"/>
      <c r="CZ60" s="159"/>
      <c r="DA60" s="159"/>
      <c r="DB60" s="159"/>
      <c r="DC60" s="159"/>
      <c r="DD60" s="159"/>
      <c r="DE60" s="159"/>
      <c r="DF60" s="159"/>
      <c r="DG60" s="159"/>
      <c r="DH60" s="159"/>
      <c r="DI60" s="159"/>
      <c r="DJ60" s="159"/>
      <c r="DK60" s="159"/>
      <c r="DL60" s="159"/>
      <c r="DM60" s="159"/>
      <c r="DN60" s="159"/>
      <c r="DO60" s="159"/>
      <c r="DP60" s="159"/>
      <c r="DQ60" s="159"/>
      <c r="DR60" s="159"/>
      <c r="DS60" s="159"/>
      <c r="DT60" s="159"/>
      <c r="DU60" s="159"/>
      <c r="DV60" s="159"/>
      <c r="DW60" s="159"/>
      <c r="DX60" s="159"/>
      <c r="DY60" s="159"/>
      <c r="DZ60" s="159"/>
      <c r="EA60" s="159"/>
      <c r="EB60" s="159"/>
      <c r="EC60" s="159"/>
      <c r="ED60" s="159"/>
      <c r="EE60" s="159"/>
      <c r="EF60" s="159"/>
      <c r="EG60" s="159"/>
      <c r="EH60" s="159"/>
      <c r="EI60" s="159"/>
      <c r="EJ60" s="159"/>
      <c r="EK60" s="159"/>
      <c r="EL60" s="159"/>
      <c r="EM60" s="159"/>
      <c r="EN60" s="159"/>
      <c r="EO60" s="159"/>
      <c r="EP60" s="159"/>
      <c r="EQ60" s="159"/>
      <c r="ER60" s="159"/>
      <c r="ES60" s="159"/>
      <c r="ET60" s="159"/>
      <c r="EU60" s="159"/>
      <c r="EV60" s="159"/>
      <c r="EW60" s="159"/>
      <c r="EX60" s="159"/>
      <c r="EY60" s="159"/>
      <c r="EZ60" s="159"/>
      <c r="FA60" s="159"/>
      <c r="FB60" s="159"/>
      <c r="FC60" s="159"/>
      <c r="FD60" s="159"/>
      <c r="FE60" s="159"/>
      <c r="FF60" s="159"/>
      <c r="FG60" s="159"/>
      <c r="FH60" s="159"/>
      <c r="FI60" s="159"/>
      <c r="FJ60" s="159"/>
      <c r="FK60" s="159"/>
      <c r="FL60" s="159"/>
      <c r="FM60" s="159"/>
      <c r="FN60" s="159"/>
      <c r="FO60" s="159"/>
      <c r="FP60" s="159"/>
      <c r="FQ60" s="159"/>
      <c r="FR60" s="159"/>
      <c r="FS60" s="159"/>
      <c r="FT60" s="159"/>
      <c r="FU60" s="159"/>
      <c r="FV60" s="159"/>
      <c r="FW60" s="159"/>
      <c r="FX60" s="159"/>
      <c r="FY60" s="159"/>
      <c r="FZ60" s="159"/>
      <c r="GA60" s="159"/>
      <c r="GB60" s="159"/>
      <c r="GC60" s="159"/>
      <c r="GD60" s="159"/>
      <c r="GE60" s="159"/>
      <c r="GF60" s="159"/>
      <c r="GG60" s="159"/>
      <c r="GH60" s="159"/>
      <c r="GI60" s="159"/>
      <c r="GJ60" s="159"/>
      <c r="GK60" s="159"/>
      <c r="GL60" s="159"/>
      <c r="GM60" s="159"/>
      <c r="GN60" s="159"/>
      <c r="GO60" s="159"/>
      <c r="GP60" s="159"/>
      <c r="GQ60" s="159"/>
      <c r="GR60" s="159"/>
      <c r="GS60" s="159"/>
      <c r="GT60" s="159"/>
    </row>
    <row r="61" spans="1:202" s="195" customFormat="1" ht="14.15" customHeight="1" outlineLevel="1">
      <c r="A61" s="199" t="s">
        <v>2503</v>
      </c>
      <c r="B61" s="200" t="s">
        <v>5012</v>
      </c>
      <c r="C61" s="161">
        <v>633600</v>
      </c>
      <c r="D61" s="160">
        <f t="shared" si="0"/>
        <v>589248</v>
      </c>
      <c r="E61" s="162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159"/>
      <c r="BG61" s="159"/>
      <c r="BH61" s="159"/>
      <c r="BI61" s="159"/>
      <c r="BJ61" s="159"/>
      <c r="BK61" s="159"/>
      <c r="BL61" s="159"/>
      <c r="BM61" s="159"/>
      <c r="BN61" s="159"/>
      <c r="BO61" s="159"/>
      <c r="BP61" s="159"/>
      <c r="BQ61" s="159"/>
      <c r="BR61" s="159"/>
      <c r="BS61" s="159"/>
      <c r="BT61" s="159"/>
      <c r="BU61" s="159"/>
      <c r="BV61" s="159"/>
      <c r="BW61" s="159"/>
      <c r="BX61" s="159"/>
      <c r="BY61" s="159"/>
      <c r="BZ61" s="159"/>
      <c r="CA61" s="159"/>
      <c r="CB61" s="159"/>
      <c r="CC61" s="159"/>
      <c r="CD61" s="159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59"/>
      <c r="CW61" s="159"/>
      <c r="CX61" s="159"/>
      <c r="CY61" s="159"/>
      <c r="CZ61" s="159"/>
      <c r="DA61" s="159"/>
      <c r="DB61" s="159"/>
      <c r="DC61" s="159"/>
      <c r="DD61" s="159"/>
      <c r="DE61" s="159"/>
      <c r="DF61" s="159"/>
      <c r="DG61" s="159"/>
      <c r="DH61" s="159"/>
      <c r="DI61" s="159"/>
      <c r="DJ61" s="159"/>
      <c r="DK61" s="159"/>
      <c r="DL61" s="159"/>
      <c r="DM61" s="159"/>
      <c r="DN61" s="159"/>
      <c r="DO61" s="159"/>
      <c r="DP61" s="159"/>
      <c r="DQ61" s="159"/>
      <c r="DR61" s="159"/>
      <c r="DS61" s="159"/>
      <c r="DT61" s="159"/>
      <c r="DU61" s="159"/>
      <c r="DV61" s="159"/>
      <c r="DW61" s="159"/>
      <c r="DX61" s="159"/>
      <c r="DY61" s="159"/>
      <c r="DZ61" s="159"/>
      <c r="EA61" s="159"/>
      <c r="EB61" s="159"/>
      <c r="EC61" s="159"/>
      <c r="ED61" s="159"/>
      <c r="EE61" s="159"/>
      <c r="EF61" s="159"/>
      <c r="EG61" s="159"/>
      <c r="EH61" s="159"/>
      <c r="EI61" s="159"/>
      <c r="EJ61" s="159"/>
      <c r="EK61" s="159"/>
      <c r="EL61" s="159"/>
      <c r="EM61" s="159"/>
      <c r="EN61" s="159"/>
      <c r="EO61" s="159"/>
      <c r="EP61" s="159"/>
      <c r="EQ61" s="159"/>
      <c r="ER61" s="159"/>
      <c r="ES61" s="159"/>
      <c r="ET61" s="159"/>
      <c r="EU61" s="159"/>
      <c r="EV61" s="159"/>
      <c r="EW61" s="159"/>
      <c r="EX61" s="159"/>
      <c r="EY61" s="159"/>
      <c r="EZ61" s="159"/>
      <c r="FA61" s="159"/>
      <c r="FB61" s="159"/>
      <c r="FC61" s="159"/>
      <c r="FD61" s="159"/>
      <c r="FE61" s="159"/>
      <c r="FF61" s="159"/>
      <c r="FG61" s="159"/>
      <c r="FH61" s="159"/>
      <c r="FI61" s="159"/>
      <c r="FJ61" s="159"/>
      <c r="FK61" s="159"/>
      <c r="FL61" s="159"/>
      <c r="FM61" s="159"/>
      <c r="FN61" s="159"/>
      <c r="FO61" s="159"/>
      <c r="FP61" s="159"/>
      <c r="FQ61" s="159"/>
      <c r="FR61" s="159"/>
      <c r="FS61" s="159"/>
      <c r="FT61" s="159"/>
      <c r="FU61" s="159"/>
      <c r="FV61" s="159"/>
      <c r="FW61" s="159"/>
      <c r="FX61" s="159"/>
      <c r="FY61" s="159"/>
      <c r="FZ61" s="159"/>
      <c r="GA61" s="159"/>
      <c r="GB61" s="159"/>
      <c r="GC61" s="159"/>
      <c r="GD61" s="159"/>
      <c r="GE61" s="159"/>
      <c r="GF61" s="159"/>
      <c r="GG61" s="159"/>
      <c r="GH61" s="159"/>
      <c r="GI61" s="159"/>
      <c r="GJ61" s="159"/>
      <c r="GK61" s="159"/>
      <c r="GL61" s="159"/>
      <c r="GM61" s="159"/>
      <c r="GN61" s="159"/>
      <c r="GO61" s="159"/>
      <c r="GP61" s="159"/>
      <c r="GQ61" s="159"/>
      <c r="GR61" s="159"/>
      <c r="GS61" s="159"/>
      <c r="GT61" s="159"/>
    </row>
    <row r="62" spans="1:202" s="195" customFormat="1" ht="14.15" customHeight="1" outlineLevel="1">
      <c r="A62" s="196" t="s">
        <v>2497</v>
      </c>
      <c r="B62" s="202" t="s">
        <v>5013</v>
      </c>
      <c r="C62" s="161">
        <v>1188550</v>
      </c>
      <c r="D62" s="160">
        <f t="shared" si="0"/>
        <v>1105351.5</v>
      </c>
      <c r="E62" s="162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  <c r="BH62" s="159"/>
      <c r="BI62" s="159"/>
      <c r="BJ62" s="159"/>
      <c r="BK62" s="159"/>
      <c r="BL62" s="159"/>
      <c r="BM62" s="159"/>
      <c r="BN62" s="159"/>
      <c r="BO62" s="159"/>
      <c r="BP62" s="159"/>
      <c r="BQ62" s="159"/>
      <c r="BR62" s="159"/>
      <c r="BS62" s="159"/>
      <c r="BT62" s="159"/>
      <c r="BU62" s="159"/>
      <c r="BV62" s="159"/>
      <c r="BW62" s="159"/>
      <c r="BX62" s="159"/>
      <c r="BY62" s="159"/>
      <c r="BZ62" s="159"/>
      <c r="CA62" s="159"/>
      <c r="CB62" s="159"/>
      <c r="CC62" s="159"/>
      <c r="CD62" s="159"/>
      <c r="CE62" s="159"/>
      <c r="CF62" s="159"/>
      <c r="CG62" s="159"/>
      <c r="CH62" s="159"/>
      <c r="CI62" s="159"/>
      <c r="CJ62" s="159"/>
      <c r="CK62" s="159"/>
      <c r="CL62" s="159"/>
      <c r="CM62" s="159"/>
      <c r="CN62" s="159"/>
      <c r="CO62" s="159"/>
      <c r="CP62" s="159"/>
      <c r="CQ62" s="159"/>
      <c r="CR62" s="159"/>
      <c r="CS62" s="159"/>
      <c r="CT62" s="159"/>
      <c r="CU62" s="159"/>
      <c r="CV62" s="159"/>
      <c r="CW62" s="159"/>
      <c r="CX62" s="159"/>
      <c r="CY62" s="159"/>
      <c r="CZ62" s="159"/>
      <c r="DA62" s="159"/>
      <c r="DB62" s="159"/>
      <c r="DC62" s="159"/>
      <c r="DD62" s="159"/>
      <c r="DE62" s="159"/>
      <c r="DF62" s="159"/>
      <c r="DG62" s="159"/>
      <c r="DH62" s="159"/>
      <c r="DI62" s="159"/>
      <c r="DJ62" s="159"/>
      <c r="DK62" s="159"/>
      <c r="DL62" s="159"/>
      <c r="DM62" s="159"/>
      <c r="DN62" s="159"/>
      <c r="DO62" s="159"/>
      <c r="DP62" s="159"/>
      <c r="DQ62" s="159"/>
      <c r="DR62" s="159"/>
      <c r="DS62" s="159"/>
      <c r="DT62" s="159"/>
      <c r="DU62" s="159"/>
      <c r="DV62" s="159"/>
      <c r="DW62" s="159"/>
      <c r="DX62" s="159"/>
      <c r="DY62" s="159"/>
      <c r="DZ62" s="159"/>
      <c r="EA62" s="159"/>
      <c r="EB62" s="159"/>
      <c r="EC62" s="159"/>
      <c r="ED62" s="159"/>
      <c r="EE62" s="159"/>
      <c r="EF62" s="159"/>
      <c r="EG62" s="159"/>
      <c r="EH62" s="159"/>
      <c r="EI62" s="159"/>
      <c r="EJ62" s="159"/>
      <c r="EK62" s="159"/>
      <c r="EL62" s="159"/>
      <c r="EM62" s="159"/>
      <c r="EN62" s="159"/>
      <c r="EO62" s="159"/>
      <c r="EP62" s="159"/>
      <c r="EQ62" s="159"/>
      <c r="ER62" s="159"/>
      <c r="ES62" s="159"/>
      <c r="ET62" s="159"/>
      <c r="EU62" s="159"/>
      <c r="EV62" s="159"/>
      <c r="EW62" s="159"/>
      <c r="EX62" s="159"/>
      <c r="EY62" s="159"/>
      <c r="EZ62" s="159"/>
      <c r="FA62" s="159"/>
      <c r="FB62" s="159"/>
      <c r="FC62" s="159"/>
      <c r="FD62" s="159"/>
      <c r="FE62" s="159"/>
      <c r="FF62" s="159"/>
      <c r="FG62" s="159"/>
      <c r="FH62" s="159"/>
      <c r="FI62" s="159"/>
      <c r="FJ62" s="159"/>
      <c r="FK62" s="159"/>
      <c r="FL62" s="159"/>
      <c r="FM62" s="159"/>
      <c r="FN62" s="159"/>
      <c r="FO62" s="159"/>
      <c r="FP62" s="159"/>
      <c r="FQ62" s="159"/>
      <c r="FR62" s="159"/>
      <c r="FS62" s="159"/>
      <c r="FT62" s="159"/>
      <c r="FU62" s="159"/>
      <c r="FV62" s="159"/>
      <c r="FW62" s="159"/>
      <c r="FX62" s="159"/>
      <c r="FY62" s="159"/>
      <c r="FZ62" s="159"/>
      <c r="GA62" s="159"/>
      <c r="GB62" s="159"/>
      <c r="GC62" s="159"/>
      <c r="GD62" s="159"/>
      <c r="GE62" s="159"/>
      <c r="GF62" s="159"/>
      <c r="GG62" s="159"/>
      <c r="GH62" s="159"/>
      <c r="GI62" s="159"/>
      <c r="GJ62" s="159"/>
      <c r="GK62" s="159"/>
      <c r="GL62" s="159"/>
      <c r="GM62" s="159"/>
      <c r="GN62" s="159"/>
      <c r="GO62" s="159"/>
      <c r="GP62" s="159"/>
      <c r="GQ62" s="159"/>
      <c r="GR62" s="159"/>
      <c r="GS62" s="159"/>
      <c r="GT62" s="159"/>
    </row>
    <row r="63" spans="1:202" s="195" customFormat="1" ht="14.15" customHeight="1" outlineLevel="1">
      <c r="A63" s="196" t="s">
        <v>2501</v>
      </c>
      <c r="B63" s="202" t="s">
        <v>5014</v>
      </c>
      <c r="C63" s="161">
        <v>1080200</v>
      </c>
      <c r="D63" s="160">
        <f t="shared" si="0"/>
        <v>1004586</v>
      </c>
      <c r="E63" s="162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59"/>
      <c r="BF63" s="159"/>
      <c r="BG63" s="159"/>
      <c r="BH63" s="159"/>
      <c r="BI63" s="159"/>
      <c r="BJ63" s="159"/>
      <c r="BK63" s="159"/>
      <c r="BL63" s="159"/>
      <c r="BM63" s="159"/>
      <c r="BN63" s="159"/>
      <c r="BO63" s="159"/>
      <c r="BP63" s="159"/>
      <c r="BQ63" s="159"/>
      <c r="BR63" s="159"/>
      <c r="BS63" s="159"/>
      <c r="BT63" s="159"/>
      <c r="BU63" s="159"/>
      <c r="BV63" s="159"/>
      <c r="BW63" s="159"/>
      <c r="BX63" s="159"/>
      <c r="BY63" s="159"/>
      <c r="BZ63" s="159"/>
      <c r="CA63" s="159"/>
      <c r="CB63" s="159"/>
      <c r="CC63" s="159"/>
      <c r="CD63" s="159"/>
      <c r="CE63" s="159"/>
      <c r="CF63" s="159"/>
      <c r="CG63" s="159"/>
      <c r="CH63" s="159"/>
      <c r="CI63" s="159"/>
      <c r="CJ63" s="159"/>
      <c r="CK63" s="159"/>
      <c r="CL63" s="159"/>
      <c r="CM63" s="159"/>
      <c r="CN63" s="159"/>
      <c r="CO63" s="159"/>
      <c r="CP63" s="159"/>
      <c r="CQ63" s="159"/>
      <c r="CR63" s="159"/>
      <c r="CS63" s="159"/>
      <c r="CT63" s="159"/>
      <c r="CU63" s="159"/>
      <c r="CV63" s="159"/>
      <c r="CW63" s="159"/>
      <c r="CX63" s="159"/>
      <c r="CY63" s="159"/>
      <c r="CZ63" s="159"/>
      <c r="DA63" s="159"/>
      <c r="DB63" s="159"/>
      <c r="DC63" s="159"/>
      <c r="DD63" s="159"/>
      <c r="DE63" s="159"/>
      <c r="DF63" s="159"/>
      <c r="DG63" s="159"/>
      <c r="DH63" s="159"/>
      <c r="DI63" s="159"/>
      <c r="DJ63" s="159"/>
      <c r="DK63" s="159"/>
      <c r="DL63" s="159"/>
      <c r="DM63" s="159"/>
      <c r="DN63" s="159"/>
      <c r="DO63" s="159"/>
      <c r="DP63" s="159"/>
      <c r="DQ63" s="159"/>
      <c r="DR63" s="159"/>
      <c r="DS63" s="159"/>
      <c r="DT63" s="159"/>
      <c r="DU63" s="159"/>
      <c r="DV63" s="159"/>
      <c r="DW63" s="159"/>
      <c r="DX63" s="159"/>
      <c r="DY63" s="159"/>
      <c r="DZ63" s="159"/>
      <c r="EA63" s="159"/>
      <c r="EB63" s="159"/>
      <c r="EC63" s="159"/>
      <c r="ED63" s="159"/>
      <c r="EE63" s="159"/>
      <c r="EF63" s="159"/>
      <c r="EG63" s="159"/>
      <c r="EH63" s="159"/>
      <c r="EI63" s="159"/>
      <c r="EJ63" s="159"/>
      <c r="EK63" s="159"/>
      <c r="EL63" s="159"/>
      <c r="EM63" s="159"/>
      <c r="EN63" s="159"/>
      <c r="EO63" s="159"/>
      <c r="EP63" s="159"/>
      <c r="EQ63" s="159"/>
      <c r="ER63" s="159"/>
      <c r="ES63" s="159"/>
      <c r="ET63" s="159"/>
      <c r="EU63" s="159"/>
      <c r="EV63" s="159"/>
      <c r="EW63" s="159"/>
      <c r="EX63" s="159"/>
      <c r="EY63" s="159"/>
      <c r="EZ63" s="159"/>
      <c r="FA63" s="159"/>
      <c r="FB63" s="159"/>
      <c r="FC63" s="159"/>
      <c r="FD63" s="159"/>
      <c r="FE63" s="159"/>
      <c r="FF63" s="159"/>
      <c r="FG63" s="159"/>
      <c r="FH63" s="159"/>
      <c r="FI63" s="159"/>
      <c r="FJ63" s="159"/>
      <c r="FK63" s="159"/>
      <c r="FL63" s="159"/>
      <c r="FM63" s="159"/>
      <c r="FN63" s="159"/>
      <c r="FO63" s="159"/>
      <c r="FP63" s="159"/>
      <c r="FQ63" s="159"/>
      <c r="FR63" s="159"/>
      <c r="FS63" s="159"/>
      <c r="FT63" s="159"/>
      <c r="FU63" s="159"/>
      <c r="FV63" s="159"/>
      <c r="FW63" s="159"/>
      <c r="FX63" s="159"/>
      <c r="FY63" s="159"/>
      <c r="FZ63" s="159"/>
      <c r="GA63" s="159"/>
      <c r="GB63" s="159"/>
      <c r="GC63" s="159"/>
      <c r="GD63" s="159"/>
      <c r="GE63" s="159"/>
      <c r="GF63" s="159"/>
      <c r="GG63" s="159"/>
      <c r="GH63" s="159"/>
      <c r="GI63" s="159"/>
      <c r="GJ63" s="159"/>
      <c r="GK63" s="159"/>
      <c r="GL63" s="159"/>
      <c r="GM63" s="159"/>
      <c r="GN63" s="159"/>
      <c r="GO63" s="159"/>
      <c r="GP63" s="159"/>
      <c r="GQ63" s="159"/>
      <c r="GR63" s="159"/>
      <c r="GS63" s="159"/>
      <c r="GT63" s="159"/>
    </row>
    <row r="64" spans="1:202" s="195" customFormat="1" ht="14.15" customHeight="1" outlineLevel="1">
      <c r="A64" s="196" t="s">
        <v>3890</v>
      </c>
      <c r="B64" s="200" t="s">
        <v>5015</v>
      </c>
      <c r="C64" s="161">
        <v>1109900</v>
      </c>
      <c r="D64" s="160">
        <f t="shared" si="0"/>
        <v>1032207</v>
      </c>
      <c r="E64" s="162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59"/>
      <c r="BD64" s="159"/>
      <c r="BE64" s="159"/>
      <c r="BF64" s="159"/>
      <c r="BG64" s="159"/>
      <c r="BH64" s="159"/>
      <c r="BI64" s="159"/>
      <c r="BJ64" s="159"/>
      <c r="BK64" s="159"/>
      <c r="BL64" s="159"/>
      <c r="BM64" s="159"/>
      <c r="BN64" s="159"/>
      <c r="BO64" s="159"/>
      <c r="BP64" s="159"/>
      <c r="BQ64" s="159"/>
      <c r="BR64" s="159"/>
      <c r="BS64" s="159"/>
      <c r="BT64" s="159"/>
      <c r="BU64" s="159"/>
      <c r="BV64" s="159"/>
      <c r="BW64" s="159"/>
      <c r="BX64" s="159"/>
      <c r="BY64" s="159"/>
      <c r="BZ64" s="159"/>
      <c r="CA64" s="159"/>
      <c r="CB64" s="159"/>
      <c r="CC64" s="159"/>
      <c r="CD64" s="159"/>
      <c r="CE64" s="159"/>
      <c r="CF64" s="159"/>
      <c r="CG64" s="159"/>
      <c r="CH64" s="159"/>
      <c r="CI64" s="159"/>
      <c r="CJ64" s="159"/>
      <c r="CK64" s="159"/>
      <c r="CL64" s="159"/>
      <c r="CM64" s="159"/>
      <c r="CN64" s="159"/>
      <c r="CO64" s="159"/>
      <c r="CP64" s="159"/>
      <c r="CQ64" s="159"/>
      <c r="CR64" s="159"/>
      <c r="CS64" s="159"/>
      <c r="CT64" s="159"/>
      <c r="CU64" s="159"/>
      <c r="CV64" s="159"/>
      <c r="CW64" s="159"/>
      <c r="CX64" s="159"/>
      <c r="CY64" s="159"/>
      <c r="CZ64" s="159"/>
      <c r="DA64" s="159"/>
      <c r="DB64" s="159"/>
      <c r="DC64" s="159"/>
      <c r="DD64" s="159"/>
      <c r="DE64" s="159"/>
      <c r="DF64" s="159"/>
      <c r="DG64" s="159"/>
      <c r="DH64" s="159"/>
      <c r="DI64" s="159"/>
      <c r="DJ64" s="159"/>
      <c r="DK64" s="159"/>
      <c r="DL64" s="159"/>
      <c r="DM64" s="159"/>
      <c r="DN64" s="159"/>
      <c r="DO64" s="159"/>
      <c r="DP64" s="159"/>
      <c r="DQ64" s="159"/>
      <c r="DR64" s="159"/>
      <c r="DS64" s="159"/>
      <c r="DT64" s="159"/>
      <c r="DU64" s="159"/>
      <c r="DV64" s="159"/>
      <c r="DW64" s="159"/>
      <c r="DX64" s="159"/>
      <c r="DY64" s="159"/>
      <c r="DZ64" s="159"/>
      <c r="EA64" s="159"/>
      <c r="EB64" s="159"/>
      <c r="EC64" s="159"/>
      <c r="ED64" s="159"/>
      <c r="EE64" s="159"/>
      <c r="EF64" s="159"/>
      <c r="EG64" s="159"/>
      <c r="EH64" s="159"/>
      <c r="EI64" s="159"/>
      <c r="EJ64" s="159"/>
      <c r="EK64" s="159"/>
      <c r="EL64" s="159"/>
      <c r="EM64" s="159"/>
      <c r="EN64" s="159"/>
      <c r="EO64" s="159"/>
      <c r="EP64" s="159"/>
      <c r="EQ64" s="159"/>
      <c r="ER64" s="159"/>
      <c r="ES64" s="159"/>
      <c r="ET64" s="159"/>
      <c r="EU64" s="159"/>
      <c r="EV64" s="159"/>
      <c r="EW64" s="159"/>
      <c r="EX64" s="159"/>
      <c r="EY64" s="159"/>
      <c r="EZ64" s="159"/>
      <c r="FA64" s="159"/>
      <c r="FB64" s="159"/>
      <c r="FC64" s="159"/>
      <c r="FD64" s="159"/>
      <c r="FE64" s="159"/>
      <c r="FF64" s="159"/>
      <c r="FG64" s="159"/>
      <c r="FH64" s="159"/>
      <c r="FI64" s="159"/>
      <c r="FJ64" s="159"/>
      <c r="FK64" s="159"/>
      <c r="FL64" s="159"/>
      <c r="FM64" s="159"/>
      <c r="FN64" s="159"/>
      <c r="FO64" s="159"/>
      <c r="FP64" s="159"/>
      <c r="FQ64" s="159"/>
      <c r="FR64" s="159"/>
      <c r="FS64" s="159"/>
      <c r="FT64" s="159"/>
      <c r="FU64" s="159"/>
      <c r="FV64" s="159"/>
      <c r="FW64" s="159"/>
      <c r="FX64" s="159"/>
      <c r="FY64" s="159"/>
      <c r="FZ64" s="159"/>
      <c r="GA64" s="159"/>
      <c r="GB64" s="159"/>
      <c r="GC64" s="159"/>
      <c r="GD64" s="159"/>
      <c r="GE64" s="159"/>
      <c r="GF64" s="159"/>
      <c r="GG64" s="159"/>
      <c r="GH64" s="159"/>
      <c r="GI64" s="159"/>
      <c r="GJ64" s="159"/>
      <c r="GK64" s="159"/>
      <c r="GL64" s="159"/>
      <c r="GM64" s="159"/>
      <c r="GN64" s="159"/>
      <c r="GO64" s="159"/>
      <c r="GP64" s="159"/>
      <c r="GQ64" s="159"/>
      <c r="GR64" s="159"/>
      <c r="GS64" s="159"/>
      <c r="GT64" s="159"/>
    </row>
    <row r="65" spans="1:202" s="195" customFormat="1" ht="14.15" customHeight="1" outlineLevel="1">
      <c r="A65" s="193" t="s">
        <v>2842</v>
      </c>
      <c r="B65" s="200" t="s">
        <v>5016</v>
      </c>
      <c r="C65" s="161">
        <v>230790</v>
      </c>
      <c r="D65" s="160">
        <f t="shared" si="0"/>
        <v>214634.7</v>
      </c>
      <c r="E65" s="162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59"/>
      <c r="BF65" s="159"/>
      <c r="BG65" s="159"/>
      <c r="BH65" s="159"/>
      <c r="BI65" s="159"/>
      <c r="BJ65" s="159"/>
      <c r="BK65" s="159"/>
      <c r="BL65" s="159"/>
      <c r="BM65" s="159"/>
      <c r="BN65" s="159"/>
      <c r="BO65" s="159"/>
      <c r="BP65" s="159"/>
      <c r="BQ65" s="159"/>
      <c r="BR65" s="159"/>
      <c r="BS65" s="159"/>
      <c r="BT65" s="159"/>
      <c r="BU65" s="159"/>
      <c r="BV65" s="159"/>
      <c r="BW65" s="159"/>
      <c r="BX65" s="159"/>
      <c r="BY65" s="159"/>
      <c r="BZ65" s="159"/>
      <c r="CA65" s="159"/>
      <c r="CB65" s="159"/>
      <c r="CC65" s="159"/>
      <c r="CD65" s="159"/>
      <c r="CE65" s="159"/>
      <c r="CF65" s="159"/>
      <c r="CG65" s="159"/>
      <c r="CH65" s="159"/>
      <c r="CI65" s="159"/>
      <c r="CJ65" s="159"/>
      <c r="CK65" s="159"/>
      <c r="CL65" s="159"/>
      <c r="CM65" s="159"/>
      <c r="CN65" s="159"/>
      <c r="CO65" s="159"/>
      <c r="CP65" s="159"/>
      <c r="CQ65" s="159"/>
      <c r="CR65" s="159"/>
      <c r="CS65" s="159"/>
      <c r="CT65" s="159"/>
      <c r="CU65" s="159"/>
      <c r="CV65" s="159"/>
      <c r="CW65" s="159"/>
      <c r="CX65" s="159"/>
      <c r="CY65" s="159"/>
      <c r="CZ65" s="159"/>
      <c r="DA65" s="159"/>
      <c r="DB65" s="159"/>
      <c r="DC65" s="159"/>
      <c r="DD65" s="159"/>
      <c r="DE65" s="159"/>
      <c r="DF65" s="159"/>
      <c r="DG65" s="159"/>
      <c r="DH65" s="159"/>
      <c r="DI65" s="159"/>
      <c r="DJ65" s="159"/>
      <c r="DK65" s="159"/>
      <c r="DL65" s="159"/>
      <c r="DM65" s="159"/>
      <c r="DN65" s="159"/>
      <c r="DO65" s="159"/>
      <c r="DP65" s="159"/>
      <c r="DQ65" s="159"/>
      <c r="DR65" s="159"/>
      <c r="DS65" s="159"/>
      <c r="DT65" s="159"/>
      <c r="DU65" s="159"/>
      <c r="DV65" s="159"/>
      <c r="DW65" s="159"/>
      <c r="DX65" s="159"/>
      <c r="DY65" s="159"/>
      <c r="DZ65" s="159"/>
      <c r="EA65" s="159"/>
      <c r="EB65" s="159"/>
      <c r="EC65" s="159"/>
      <c r="ED65" s="159"/>
      <c r="EE65" s="159"/>
      <c r="EF65" s="159"/>
      <c r="EG65" s="159"/>
      <c r="EH65" s="159"/>
      <c r="EI65" s="159"/>
      <c r="EJ65" s="159"/>
      <c r="EK65" s="159"/>
      <c r="EL65" s="159"/>
      <c r="EM65" s="159"/>
      <c r="EN65" s="159"/>
      <c r="EO65" s="159"/>
      <c r="EP65" s="159"/>
      <c r="EQ65" s="159"/>
      <c r="ER65" s="159"/>
      <c r="ES65" s="159"/>
      <c r="ET65" s="159"/>
      <c r="EU65" s="159"/>
      <c r="EV65" s="159"/>
      <c r="EW65" s="159"/>
      <c r="EX65" s="159"/>
      <c r="EY65" s="159"/>
      <c r="EZ65" s="159"/>
      <c r="FA65" s="159"/>
      <c r="FB65" s="159"/>
      <c r="FC65" s="159"/>
      <c r="FD65" s="159"/>
      <c r="FE65" s="159"/>
      <c r="FF65" s="159"/>
      <c r="FG65" s="159"/>
      <c r="FH65" s="159"/>
      <c r="FI65" s="159"/>
      <c r="FJ65" s="159"/>
      <c r="FK65" s="159"/>
      <c r="FL65" s="159"/>
      <c r="FM65" s="159"/>
      <c r="FN65" s="159"/>
      <c r="FO65" s="159"/>
      <c r="FP65" s="159"/>
      <c r="FQ65" s="159"/>
      <c r="FR65" s="159"/>
      <c r="FS65" s="159"/>
      <c r="FT65" s="159"/>
      <c r="FU65" s="159"/>
      <c r="FV65" s="159"/>
      <c r="FW65" s="159"/>
      <c r="FX65" s="159"/>
      <c r="FY65" s="159"/>
      <c r="FZ65" s="159"/>
      <c r="GA65" s="159"/>
      <c r="GB65" s="159"/>
      <c r="GC65" s="159"/>
      <c r="GD65" s="159"/>
      <c r="GE65" s="159"/>
      <c r="GF65" s="159"/>
      <c r="GG65" s="159"/>
      <c r="GH65" s="159"/>
      <c r="GI65" s="159"/>
      <c r="GJ65" s="159"/>
      <c r="GK65" s="159"/>
      <c r="GL65" s="159"/>
      <c r="GM65" s="159"/>
      <c r="GN65" s="159"/>
      <c r="GO65" s="159"/>
      <c r="GP65" s="159"/>
      <c r="GQ65" s="159"/>
      <c r="GR65" s="159"/>
      <c r="GS65" s="159"/>
      <c r="GT65" s="159"/>
    </row>
    <row r="66" spans="1:202" s="195" customFormat="1" ht="14.15" customHeight="1" outlineLevel="1">
      <c r="A66" s="285" t="s">
        <v>7274</v>
      </c>
      <c r="B66" s="200" t="s">
        <v>7273</v>
      </c>
      <c r="C66" s="161">
        <v>22000</v>
      </c>
      <c r="D66" s="160">
        <f t="shared" si="0"/>
        <v>20460</v>
      </c>
      <c r="E66" s="162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59"/>
      <c r="BD66" s="159"/>
      <c r="BE66" s="159"/>
      <c r="BF66" s="159"/>
      <c r="BG66" s="159"/>
      <c r="BH66" s="159"/>
      <c r="BI66" s="159"/>
      <c r="BJ66" s="159"/>
      <c r="BK66" s="159"/>
      <c r="BL66" s="159"/>
      <c r="BM66" s="159"/>
      <c r="BN66" s="159"/>
      <c r="BO66" s="159"/>
      <c r="BP66" s="159"/>
      <c r="BQ66" s="159"/>
      <c r="BR66" s="159"/>
      <c r="BS66" s="159"/>
      <c r="BT66" s="159"/>
      <c r="BU66" s="159"/>
      <c r="BV66" s="159"/>
      <c r="BW66" s="159"/>
      <c r="BX66" s="159"/>
      <c r="BY66" s="159"/>
      <c r="BZ66" s="159"/>
      <c r="CA66" s="159"/>
      <c r="CB66" s="159"/>
      <c r="CC66" s="159"/>
      <c r="CD66" s="159"/>
      <c r="CE66" s="159"/>
      <c r="CF66" s="159"/>
      <c r="CG66" s="159"/>
      <c r="CH66" s="159"/>
      <c r="CI66" s="159"/>
      <c r="CJ66" s="159"/>
      <c r="CK66" s="159"/>
      <c r="CL66" s="159"/>
      <c r="CM66" s="159"/>
      <c r="CN66" s="159"/>
      <c r="CO66" s="159"/>
      <c r="CP66" s="159"/>
      <c r="CQ66" s="159"/>
      <c r="CR66" s="159"/>
      <c r="CS66" s="159"/>
      <c r="CT66" s="159"/>
      <c r="CU66" s="159"/>
      <c r="CV66" s="159"/>
      <c r="CW66" s="159"/>
      <c r="CX66" s="159"/>
      <c r="CY66" s="159"/>
      <c r="CZ66" s="159"/>
      <c r="DA66" s="159"/>
      <c r="DB66" s="159"/>
      <c r="DC66" s="159"/>
      <c r="DD66" s="159"/>
      <c r="DE66" s="159"/>
      <c r="DF66" s="159"/>
      <c r="DG66" s="159"/>
      <c r="DH66" s="159"/>
      <c r="DI66" s="159"/>
      <c r="DJ66" s="159"/>
      <c r="DK66" s="159"/>
      <c r="DL66" s="159"/>
      <c r="DM66" s="159"/>
      <c r="DN66" s="159"/>
      <c r="DO66" s="159"/>
      <c r="DP66" s="159"/>
      <c r="DQ66" s="159"/>
      <c r="DR66" s="159"/>
      <c r="DS66" s="159"/>
      <c r="DT66" s="159"/>
      <c r="DU66" s="159"/>
      <c r="DV66" s="159"/>
      <c r="DW66" s="159"/>
      <c r="DX66" s="159"/>
      <c r="DY66" s="159"/>
      <c r="DZ66" s="159"/>
      <c r="EA66" s="159"/>
      <c r="EB66" s="159"/>
      <c r="EC66" s="159"/>
      <c r="ED66" s="159"/>
      <c r="EE66" s="159"/>
      <c r="EF66" s="159"/>
      <c r="EG66" s="159"/>
      <c r="EH66" s="159"/>
      <c r="EI66" s="159"/>
      <c r="EJ66" s="159"/>
      <c r="EK66" s="159"/>
      <c r="EL66" s="159"/>
      <c r="EM66" s="159"/>
      <c r="EN66" s="159"/>
      <c r="EO66" s="159"/>
      <c r="EP66" s="159"/>
      <c r="EQ66" s="159"/>
      <c r="ER66" s="159"/>
      <c r="ES66" s="159"/>
      <c r="ET66" s="159"/>
      <c r="EU66" s="159"/>
      <c r="EV66" s="159"/>
      <c r="EW66" s="159"/>
      <c r="EX66" s="159"/>
      <c r="EY66" s="159"/>
      <c r="EZ66" s="159"/>
      <c r="FA66" s="159"/>
      <c r="FB66" s="159"/>
      <c r="FC66" s="159"/>
      <c r="FD66" s="159"/>
      <c r="FE66" s="159"/>
      <c r="FF66" s="159"/>
      <c r="FG66" s="159"/>
      <c r="FH66" s="159"/>
      <c r="FI66" s="159"/>
      <c r="FJ66" s="159"/>
      <c r="FK66" s="159"/>
      <c r="FL66" s="159"/>
      <c r="FM66" s="159"/>
      <c r="FN66" s="159"/>
      <c r="FO66" s="159"/>
      <c r="FP66" s="159"/>
      <c r="FQ66" s="159"/>
      <c r="FR66" s="159"/>
      <c r="FS66" s="159"/>
      <c r="FT66" s="159"/>
      <c r="FU66" s="159"/>
      <c r="FV66" s="159"/>
      <c r="FW66" s="159"/>
      <c r="FX66" s="159"/>
      <c r="FY66" s="159"/>
      <c r="FZ66" s="159"/>
      <c r="GA66" s="159"/>
      <c r="GB66" s="159"/>
      <c r="GC66" s="159"/>
      <c r="GD66" s="159"/>
      <c r="GE66" s="159"/>
      <c r="GF66" s="159"/>
      <c r="GG66" s="159"/>
      <c r="GH66" s="159"/>
      <c r="GI66" s="159"/>
      <c r="GJ66" s="159"/>
      <c r="GK66" s="159"/>
      <c r="GL66" s="159"/>
      <c r="GM66" s="159"/>
      <c r="GN66" s="159"/>
      <c r="GO66" s="159"/>
      <c r="GP66" s="159"/>
      <c r="GQ66" s="159"/>
      <c r="GR66" s="159"/>
      <c r="GS66" s="159"/>
      <c r="GT66" s="159"/>
    </row>
    <row r="67" spans="1:202" ht="15" customHeight="1">
      <c r="A67" s="178" t="s">
        <v>4954</v>
      </c>
      <c r="B67" s="177"/>
      <c r="C67" s="176"/>
      <c r="D67" s="160"/>
      <c r="E67" s="162"/>
    </row>
    <row r="68" spans="1:202" s="195" customFormat="1" ht="13.5" customHeight="1" outlineLevel="1">
      <c r="A68" s="199" t="s">
        <v>229</v>
      </c>
      <c r="B68" s="203" t="s">
        <v>4953</v>
      </c>
      <c r="C68" s="172">
        <v>92950</v>
      </c>
      <c r="D68" s="160">
        <f t="shared" si="0"/>
        <v>86443.5</v>
      </c>
      <c r="E68" s="162"/>
    </row>
    <row r="69" spans="1:202" s="195" customFormat="1" ht="14.15" customHeight="1" outlineLevel="1">
      <c r="A69" s="199" t="s">
        <v>232</v>
      </c>
      <c r="B69" s="203" t="s">
        <v>4952</v>
      </c>
      <c r="C69" s="172">
        <v>165000</v>
      </c>
      <c r="D69" s="160">
        <f t="shared" ref="D69:D132" si="1">C69*0.93</f>
        <v>153450</v>
      </c>
      <c r="E69" s="162"/>
    </row>
    <row r="70" spans="1:202" s="195" customFormat="1" ht="14.15" customHeight="1" outlineLevel="1">
      <c r="A70" s="199" t="s">
        <v>230</v>
      </c>
      <c r="B70" s="203" t="s">
        <v>4951</v>
      </c>
      <c r="C70" s="172">
        <v>287650</v>
      </c>
      <c r="D70" s="160">
        <f t="shared" si="1"/>
        <v>267514.5</v>
      </c>
      <c r="E70" s="162"/>
    </row>
    <row r="71" spans="1:202" s="195" customFormat="1" ht="14.15" customHeight="1" outlineLevel="1">
      <c r="A71" s="199" t="s">
        <v>231</v>
      </c>
      <c r="B71" s="203" t="s">
        <v>4950</v>
      </c>
      <c r="C71" s="172">
        <v>503800</v>
      </c>
      <c r="D71" s="160">
        <f t="shared" si="1"/>
        <v>468534</v>
      </c>
      <c r="E71" s="162"/>
    </row>
    <row r="72" spans="1:202" s="195" customFormat="1" ht="14.15" customHeight="1" outlineLevel="1">
      <c r="A72" s="199" t="s">
        <v>233</v>
      </c>
      <c r="B72" s="203" t="s">
        <v>4949</v>
      </c>
      <c r="C72" s="172">
        <v>92950</v>
      </c>
      <c r="D72" s="160">
        <f t="shared" si="1"/>
        <v>86443.5</v>
      </c>
      <c r="E72" s="162"/>
    </row>
    <row r="73" spans="1:202" s="195" customFormat="1" ht="14.15" customHeight="1" outlineLevel="1">
      <c r="A73" s="205" t="s">
        <v>2486</v>
      </c>
      <c r="B73" s="203" t="s">
        <v>4948</v>
      </c>
      <c r="C73" s="175">
        <v>122100</v>
      </c>
      <c r="D73" s="160">
        <f t="shared" si="1"/>
        <v>113553</v>
      </c>
      <c r="E73" s="162"/>
    </row>
    <row r="74" spans="1:202" s="195" customFormat="1" ht="14.15" customHeight="1" outlineLevel="1">
      <c r="A74" s="205" t="s">
        <v>2480</v>
      </c>
      <c r="B74" s="203" t="s">
        <v>4947</v>
      </c>
      <c r="C74" s="175">
        <v>215600</v>
      </c>
      <c r="D74" s="160">
        <f t="shared" si="1"/>
        <v>200508</v>
      </c>
      <c r="E74" s="162"/>
    </row>
    <row r="75" spans="1:202" s="195" customFormat="1" ht="14.15" customHeight="1" outlineLevel="1">
      <c r="A75" s="205" t="s">
        <v>2488</v>
      </c>
      <c r="B75" s="203" t="s">
        <v>4946</v>
      </c>
      <c r="C75" s="175">
        <v>323950</v>
      </c>
      <c r="D75" s="160">
        <f t="shared" si="1"/>
        <v>301273.5</v>
      </c>
      <c r="E75" s="162"/>
    </row>
    <row r="76" spans="1:202" s="195" customFormat="1" ht="14.15" customHeight="1" outlineLevel="1">
      <c r="A76" s="205" t="s">
        <v>2484</v>
      </c>
      <c r="B76" s="203" t="s">
        <v>4945</v>
      </c>
      <c r="C76" s="175">
        <v>540100</v>
      </c>
      <c r="D76" s="160">
        <f t="shared" si="1"/>
        <v>502293</v>
      </c>
      <c r="E76" s="162"/>
    </row>
    <row r="77" spans="1:202" s="195" customFormat="1" ht="14.15" customHeight="1" outlineLevel="1">
      <c r="A77" s="205" t="s">
        <v>2482</v>
      </c>
      <c r="B77" s="203" t="s">
        <v>4944</v>
      </c>
      <c r="C77" s="175">
        <v>122100</v>
      </c>
      <c r="D77" s="160">
        <f t="shared" si="1"/>
        <v>113553</v>
      </c>
      <c r="E77" s="162"/>
    </row>
    <row r="78" spans="1:202" s="195" customFormat="1" ht="14.15" customHeight="1" outlineLevel="1">
      <c r="A78" s="199" t="s">
        <v>228</v>
      </c>
      <c r="B78" s="203" t="s">
        <v>4943</v>
      </c>
      <c r="C78" s="172">
        <v>30770</v>
      </c>
      <c r="D78" s="160">
        <f t="shared" si="1"/>
        <v>28616.100000000002</v>
      </c>
      <c r="E78" s="162"/>
    </row>
    <row r="79" spans="1:202" ht="15" customHeight="1" outlineLevel="1">
      <c r="A79" s="174" t="s">
        <v>4942</v>
      </c>
      <c r="B79" s="173"/>
      <c r="C79" s="173"/>
      <c r="D79" s="160"/>
      <c r="E79" s="162"/>
    </row>
    <row r="80" spans="1:202" s="195" customFormat="1" ht="14.15" customHeight="1" outlineLevel="1">
      <c r="A80" s="199" t="s">
        <v>2415</v>
      </c>
      <c r="B80" s="203" t="s">
        <v>4941</v>
      </c>
      <c r="C80" s="172">
        <v>57200</v>
      </c>
      <c r="D80" s="160">
        <f t="shared" si="1"/>
        <v>53196</v>
      </c>
      <c r="E80" s="162"/>
    </row>
    <row r="81" spans="1:202" s="195" customFormat="1" ht="14.15" customHeight="1" outlineLevel="1">
      <c r="A81" s="199" t="s">
        <v>2411</v>
      </c>
      <c r="B81" s="203" t="s">
        <v>4940</v>
      </c>
      <c r="C81" s="172">
        <v>71500</v>
      </c>
      <c r="D81" s="160">
        <f t="shared" si="1"/>
        <v>66495</v>
      </c>
      <c r="E81" s="162"/>
    </row>
    <row r="82" spans="1:202" s="195" customFormat="1" ht="14.15" customHeight="1" outlineLevel="1">
      <c r="A82" s="199" t="s">
        <v>2417</v>
      </c>
      <c r="B82" s="203" t="s">
        <v>4939</v>
      </c>
      <c r="C82" s="172">
        <v>179850</v>
      </c>
      <c r="D82" s="160">
        <f t="shared" si="1"/>
        <v>167260.5</v>
      </c>
      <c r="E82" s="162"/>
    </row>
    <row r="83" spans="1:202" s="195" customFormat="1" ht="14.15" customHeight="1" outlineLevel="1">
      <c r="A83" s="199" t="s">
        <v>2413</v>
      </c>
      <c r="B83" s="203" t="s">
        <v>4938</v>
      </c>
      <c r="C83" s="172">
        <v>316800</v>
      </c>
      <c r="D83" s="160">
        <f t="shared" si="1"/>
        <v>294624</v>
      </c>
      <c r="E83" s="162"/>
    </row>
    <row r="84" spans="1:202" s="195" customFormat="1" ht="14.15" customHeight="1" outlineLevel="1">
      <c r="A84" s="199" t="s">
        <v>2407</v>
      </c>
      <c r="B84" s="203" t="s">
        <v>4937</v>
      </c>
      <c r="C84" s="172">
        <v>92950</v>
      </c>
      <c r="D84" s="160">
        <f t="shared" si="1"/>
        <v>86443.5</v>
      </c>
      <c r="E84" s="162"/>
    </row>
    <row r="85" spans="1:202" s="195" customFormat="1" ht="14.15" customHeight="1" outlineLevel="1">
      <c r="A85" s="199" t="s">
        <v>2403</v>
      </c>
      <c r="B85" s="203" t="s">
        <v>4936</v>
      </c>
      <c r="C85" s="172">
        <v>266200</v>
      </c>
      <c r="D85" s="160">
        <f t="shared" si="1"/>
        <v>247566</v>
      </c>
      <c r="E85" s="162"/>
    </row>
    <row r="86" spans="1:202" s="195" customFormat="1" ht="14.15" customHeight="1" outlineLevel="1">
      <c r="A86" s="199" t="s">
        <v>2409</v>
      </c>
      <c r="B86" s="203" t="s">
        <v>4935</v>
      </c>
      <c r="C86" s="172">
        <v>345400</v>
      </c>
      <c r="D86" s="160">
        <f t="shared" si="1"/>
        <v>321222</v>
      </c>
      <c r="E86" s="162"/>
    </row>
    <row r="87" spans="1:202" s="195" customFormat="1" ht="14.15" customHeight="1" outlineLevel="1">
      <c r="A87" s="199" t="s">
        <v>2405</v>
      </c>
      <c r="B87" s="203" t="s">
        <v>4934</v>
      </c>
      <c r="C87" s="172">
        <v>575850</v>
      </c>
      <c r="D87" s="160">
        <f t="shared" si="1"/>
        <v>535540.5</v>
      </c>
      <c r="E87" s="162"/>
    </row>
    <row r="88" spans="1:202" s="195" customFormat="1" ht="14.15" customHeight="1" outlineLevel="1">
      <c r="A88" s="199" t="s">
        <v>4933</v>
      </c>
      <c r="B88" s="203" t="s">
        <v>4932</v>
      </c>
      <c r="C88" s="172">
        <v>57200</v>
      </c>
      <c r="D88" s="160">
        <f t="shared" si="1"/>
        <v>53196</v>
      </c>
      <c r="E88" s="162"/>
    </row>
    <row r="89" spans="1:202" s="195" customFormat="1" ht="14.15" customHeight="1" outlineLevel="1">
      <c r="A89" s="199" t="s">
        <v>4931</v>
      </c>
      <c r="B89" s="203" t="s">
        <v>4930</v>
      </c>
      <c r="C89" s="172">
        <v>71500</v>
      </c>
      <c r="D89" s="160">
        <f t="shared" si="1"/>
        <v>66495</v>
      </c>
      <c r="E89" s="162"/>
    </row>
    <row r="90" spans="1:202" s="195" customFormat="1" ht="14.15" customHeight="1" outlineLevel="1">
      <c r="A90" s="199" t="s">
        <v>4929</v>
      </c>
      <c r="B90" s="203" t="s">
        <v>4928</v>
      </c>
      <c r="C90" s="172">
        <v>179850</v>
      </c>
      <c r="D90" s="160">
        <f t="shared" si="1"/>
        <v>167260.5</v>
      </c>
      <c r="E90" s="162"/>
    </row>
    <row r="91" spans="1:202" s="195" customFormat="1" ht="14.15" customHeight="1" outlineLevel="1">
      <c r="A91" s="199" t="s">
        <v>4927</v>
      </c>
      <c r="B91" s="203" t="s">
        <v>4926</v>
      </c>
      <c r="C91" s="172">
        <v>316800</v>
      </c>
      <c r="D91" s="160">
        <f t="shared" si="1"/>
        <v>294624</v>
      </c>
      <c r="E91" s="162"/>
    </row>
    <row r="92" spans="1:202" ht="15" customHeight="1">
      <c r="A92" s="165" t="s">
        <v>4895</v>
      </c>
      <c r="B92" s="164"/>
      <c r="C92" s="164"/>
      <c r="D92" s="160"/>
    </row>
    <row r="93" spans="1:202" ht="15" customHeight="1" outlineLevel="1">
      <c r="A93" s="163" t="s">
        <v>4925</v>
      </c>
      <c r="B93" s="168"/>
      <c r="C93" s="168"/>
      <c r="D93" s="160"/>
    </row>
    <row r="94" spans="1:202" s="209" customFormat="1" ht="14.15" customHeight="1" outlineLevel="1">
      <c r="A94" s="166" t="s">
        <v>4614</v>
      </c>
      <c r="B94" s="166" t="s">
        <v>4924</v>
      </c>
      <c r="C94" s="206">
        <v>143550</v>
      </c>
      <c r="D94" s="160">
        <f t="shared" si="1"/>
        <v>133501.5</v>
      </c>
      <c r="E94" s="207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  <c r="AB94" s="208"/>
      <c r="AC94" s="208"/>
      <c r="AD94" s="208"/>
      <c r="AE94" s="208"/>
      <c r="AF94" s="208"/>
      <c r="AG94" s="208"/>
      <c r="AH94" s="208"/>
      <c r="AI94" s="208"/>
      <c r="AJ94" s="208"/>
      <c r="AK94" s="208"/>
      <c r="AL94" s="208"/>
      <c r="AM94" s="208"/>
      <c r="AN94" s="208"/>
      <c r="AO94" s="208"/>
      <c r="AP94" s="208"/>
      <c r="AQ94" s="208"/>
      <c r="AR94" s="208"/>
      <c r="AS94" s="208"/>
      <c r="AT94" s="208"/>
      <c r="AU94" s="208"/>
      <c r="AV94" s="208"/>
      <c r="AW94" s="208"/>
      <c r="AX94" s="208"/>
      <c r="AY94" s="208"/>
      <c r="AZ94" s="208"/>
      <c r="BA94" s="208"/>
      <c r="BB94" s="208"/>
      <c r="BC94" s="208"/>
      <c r="BD94" s="208"/>
      <c r="BE94" s="208"/>
      <c r="BF94" s="208"/>
      <c r="BG94" s="208"/>
      <c r="BH94" s="208"/>
      <c r="BI94" s="208"/>
      <c r="BJ94" s="208"/>
      <c r="BK94" s="208"/>
      <c r="BL94" s="208"/>
      <c r="BM94" s="208"/>
      <c r="BN94" s="208"/>
      <c r="BO94" s="208"/>
      <c r="BP94" s="208"/>
      <c r="BQ94" s="208"/>
      <c r="BR94" s="208"/>
      <c r="BS94" s="208"/>
      <c r="BT94" s="208"/>
      <c r="BU94" s="208"/>
      <c r="BV94" s="208"/>
      <c r="BW94" s="208"/>
      <c r="BX94" s="208"/>
      <c r="BY94" s="208"/>
      <c r="BZ94" s="208"/>
      <c r="CA94" s="208"/>
      <c r="CB94" s="208"/>
      <c r="CC94" s="208"/>
      <c r="CD94" s="208"/>
      <c r="CE94" s="208"/>
      <c r="CF94" s="208"/>
      <c r="CG94" s="208"/>
      <c r="CH94" s="208"/>
      <c r="CI94" s="208"/>
      <c r="CJ94" s="208"/>
      <c r="CK94" s="208"/>
      <c r="CL94" s="208"/>
      <c r="CM94" s="208"/>
      <c r="CN94" s="208"/>
      <c r="CO94" s="208"/>
      <c r="CP94" s="208"/>
      <c r="CQ94" s="208"/>
      <c r="CR94" s="208"/>
      <c r="CS94" s="208"/>
      <c r="CT94" s="208"/>
      <c r="CU94" s="208"/>
      <c r="CV94" s="208"/>
      <c r="CW94" s="208"/>
      <c r="CX94" s="208"/>
      <c r="CY94" s="208"/>
      <c r="CZ94" s="208"/>
      <c r="DA94" s="208"/>
      <c r="DB94" s="208"/>
      <c r="DC94" s="208"/>
      <c r="DD94" s="208"/>
      <c r="DE94" s="208"/>
      <c r="DF94" s="208"/>
      <c r="DG94" s="208"/>
      <c r="DH94" s="208"/>
      <c r="DI94" s="208"/>
      <c r="DJ94" s="208"/>
      <c r="DK94" s="208"/>
      <c r="DL94" s="208"/>
      <c r="DM94" s="208"/>
      <c r="DN94" s="208"/>
      <c r="DO94" s="208"/>
      <c r="DP94" s="208"/>
      <c r="DQ94" s="208"/>
      <c r="DR94" s="208"/>
      <c r="DS94" s="208"/>
      <c r="DT94" s="208"/>
      <c r="DU94" s="208"/>
      <c r="DV94" s="208"/>
      <c r="DW94" s="208"/>
      <c r="DX94" s="208"/>
      <c r="DY94" s="208"/>
      <c r="DZ94" s="208"/>
      <c r="EA94" s="208"/>
      <c r="EB94" s="208"/>
      <c r="EC94" s="208"/>
      <c r="ED94" s="208"/>
      <c r="EE94" s="208"/>
      <c r="EF94" s="208"/>
      <c r="EG94" s="208"/>
      <c r="EH94" s="208"/>
      <c r="EI94" s="208"/>
      <c r="EJ94" s="208"/>
      <c r="EK94" s="208"/>
      <c r="EL94" s="208"/>
      <c r="EM94" s="208"/>
      <c r="EN94" s="208"/>
      <c r="EO94" s="208"/>
      <c r="EP94" s="208"/>
      <c r="EQ94" s="208"/>
      <c r="ER94" s="208"/>
      <c r="ES94" s="208"/>
      <c r="ET94" s="208"/>
      <c r="EU94" s="208"/>
      <c r="EV94" s="208"/>
      <c r="EW94" s="208"/>
      <c r="EX94" s="208"/>
      <c r="EY94" s="208"/>
      <c r="EZ94" s="208"/>
      <c r="FA94" s="208"/>
      <c r="FB94" s="208"/>
      <c r="FC94" s="208"/>
      <c r="FD94" s="208"/>
      <c r="FE94" s="208"/>
      <c r="FF94" s="208"/>
      <c r="FG94" s="208"/>
      <c r="FH94" s="208"/>
      <c r="FI94" s="208"/>
      <c r="FJ94" s="208"/>
      <c r="FK94" s="208"/>
      <c r="FL94" s="208"/>
      <c r="FM94" s="208"/>
      <c r="FN94" s="208"/>
      <c r="FO94" s="208"/>
      <c r="FP94" s="208"/>
      <c r="FQ94" s="208"/>
      <c r="FR94" s="208"/>
      <c r="FS94" s="208"/>
      <c r="FT94" s="208"/>
      <c r="FU94" s="208"/>
      <c r="FV94" s="208"/>
      <c r="FW94" s="208"/>
      <c r="FX94" s="208"/>
      <c r="FY94" s="208"/>
      <c r="FZ94" s="208"/>
      <c r="GA94" s="208"/>
      <c r="GB94" s="208"/>
      <c r="GC94" s="208"/>
      <c r="GD94" s="208"/>
      <c r="GE94" s="208"/>
      <c r="GF94" s="208"/>
      <c r="GG94" s="208"/>
      <c r="GH94" s="208"/>
      <c r="GI94" s="208"/>
      <c r="GJ94" s="208"/>
      <c r="GK94" s="208"/>
      <c r="GL94" s="208"/>
      <c r="GM94" s="208"/>
      <c r="GN94" s="208"/>
      <c r="GO94" s="208"/>
      <c r="GP94" s="208"/>
      <c r="GQ94" s="208"/>
      <c r="GR94" s="208"/>
      <c r="GS94" s="208"/>
      <c r="GT94" s="208"/>
    </row>
    <row r="95" spans="1:202" s="209" customFormat="1" ht="14.15" customHeight="1" outlineLevel="1">
      <c r="A95" s="166" t="s">
        <v>4624</v>
      </c>
      <c r="B95" s="166" t="s">
        <v>4923</v>
      </c>
      <c r="C95" s="206">
        <v>209000</v>
      </c>
      <c r="D95" s="160">
        <f t="shared" si="1"/>
        <v>194370</v>
      </c>
      <c r="E95" s="207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  <c r="AB95" s="208"/>
      <c r="AC95" s="208"/>
      <c r="AD95" s="208"/>
      <c r="AE95" s="208"/>
      <c r="AF95" s="208"/>
      <c r="AG95" s="208"/>
      <c r="AH95" s="208"/>
      <c r="AI95" s="208"/>
      <c r="AJ95" s="208"/>
      <c r="AK95" s="208"/>
      <c r="AL95" s="208"/>
      <c r="AM95" s="208"/>
      <c r="AN95" s="208"/>
      <c r="AO95" s="208"/>
      <c r="AP95" s="208"/>
      <c r="AQ95" s="208"/>
      <c r="AR95" s="208"/>
      <c r="AS95" s="208"/>
      <c r="AT95" s="208"/>
      <c r="AU95" s="208"/>
      <c r="AV95" s="208"/>
      <c r="AW95" s="208"/>
      <c r="AX95" s="208"/>
      <c r="AY95" s="208"/>
      <c r="AZ95" s="208"/>
      <c r="BA95" s="208"/>
      <c r="BB95" s="208"/>
      <c r="BC95" s="208"/>
      <c r="BD95" s="208"/>
      <c r="BE95" s="208"/>
      <c r="BF95" s="208"/>
      <c r="BG95" s="208"/>
      <c r="BH95" s="208"/>
      <c r="BI95" s="208"/>
      <c r="BJ95" s="208"/>
      <c r="BK95" s="208"/>
      <c r="BL95" s="208"/>
      <c r="BM95" s="208"/>
      <c r="BN95" s="208"/>
      <c r="BO95" s="208"/>
      <c r="BP95" s="208"/>
      <c r="BQ95" s="208"/>
      <c r="BR95" s="208"/>
      <c r="BS95" s="208"/>
      <c r="BT95" s="208"/>
      <c r="BU95" s="208"/>
      <c r="BV95" s="208"/>
      <c r="BW95" s="208"/>
      <c r="BX95" s="208"/>
      <c r="BY95" s="208"/>
      <c r="BZ95" s="208"/>
      <c r="CA95" s="208"/>
      <c r="CB95" s="208"/>
      <c r="CC95" s="208"/>
      <c r="CD95" s="208"/>
      <c r="CE95" s="208"/>
      <c r="CF95" s="208"/>
      <c r="CG95" s="208"/>
      <c r="CH95" s="208"/>
      <c r="CI95" s="208"/>
      <c r="CJ95" s="208"/>
      <c r="CK95" s="208"/>
      <c r="CL95" s="208"/>
      <c r="CM95" s="208"/>
      <c r="CN95" s="208"/>
      <c r="CO95" s="208"/>
      <c r="CP95" s="208"/>
      <c r="CQ95" s="208"/>
      <c r="CR95" s="208"/>
      <c r="CS95" s="208"/>
      <c r="CT95" s="208"/>
      <c r="CU95" s="208"/>
      <c r="CV95" s="208"/>
      <c r="CW95" s="208"/>
      <c r="CX95" s="208"/>
      <c r="CY95" s="208"/>
      <c r="CZ95" s="208"/>
      <c r="DA95" s="208"/>
      <c r="DB95" s="208"/>
      <c r="DC95" s="208"/>
      <c r="DD95" s="208"/>
      <c r="DE95" s="208"/>
      <c r="DF95" s="208"/>
      <c r="DG95" s="208"/>
      <c r="DH95" s="208"/>
      <c r="DI95" s="208"/>
      <c r="DJ95" s="208"/>
      <c r="DK95" s="208"/>
      <c r="DL95" s="208"/>
      <c r="DM95" s="208"/>
      <c r="DN95" s="208"/>
      <c r="DO95" s="208"/>
      <c r="DP95" s="208"/>
      <c r="DQ95" s="208"/>
      <c r="DR95" s="208"/>
      <c r="DS95" s="208"/>
      <c r="DT95" s="208"/>
      <c r="DU95" s="208"/>
      <c r="DV95" s="208"/>
      <c r="DW95" s="208"/>
      <c r="DX95" s="208"/>
      <c r="DY95" s="208"/>
      <c r="DZ95" s="208"/>
      <c r="EA95" s="208"/>
      <c r="EB95" s="208"/>
      <c r="EC95" s="208"/>
      <c r="ED95" s="208"/>
      <c r="EE95" s="208"/>
      <c r="EF95" s="208"/>
      <c r="EG95" s="208"/>
      <c r="EH95" s="208"/>
      <c r="EI95" s="208"/>
      <c r="EJ95" s="208"/>
      <c r="EK95" s="208"/>
      <c r="EL95" s="208"/>
      <c r="EM95" s="208"/>
      <c r="EN95" s="208"/>
      <c r="EO95" s="208"/>
      <c r="EP95" s="208"/>
      <c r="EQ95" s="208"/>
      <c r="ER95" s="208"/>
      <c r="ES95" s="208"/>
      <c r="ET95" s="208"/>
      <c r="EU95" s="208"/>
      <c r="EV95" s="208"/>
      <c r="EW95" s="208"/>
      <c r="EX95" s="208"/>
      <c r="EY95" s="208"/>
      <c r="EZ95" s="208"/>
      <c r="FA95" s="208"/>
      <c r="FB95" s="208"/>
      <c r="FC95" s="208"/>
      <c r="FD95" s="208"/>
      <c r="FE95" s="208"/>
      <c r="FF95" s="208"/>
      <c r="FG95" s="208"/>
      <c r="FH95" s="208"/>
      <c r="FI95" s="208"/>
      <c r="FJ95" s="208"/>
      <c r="FK95" s="208"/>
      <c r="FL95" s="208"/>
      <c r="FM95" s="208"/>
      <c r="FN95" s="208"/>
      <c r="FO95" s="208"/>
      <c r="FP95" s="208"/>
      <c r="FQ95" s="208"/>
      <c r="FR95" s="208"/>
      <c r="FS95" s="208"/>
      <c r="FT95" s="208"/>
      <c r="FU95" s="208"/>
      <c r="FV95" s="208"/>
      <c r="FW95" s="208"/>
      <c r="FX95" s="208"/>
      <c r="FY95" s="208"/>
      <c r="FZ95" s="208"/>
      <c r="GA95" s="208"/>
      <c r="GB95" s="208"/>
      <c r="GC95" s="208"/>
      <c r="GD95" s="208"/>
      <c r="GE95" s="208"/>
      <c r="GF95" s="208"/>
      <c r="GG95" s="208"/>
      <c r="GH95" s="208"/>
      <c r="GI95" s="208"/>
      <c r="GJ95" s="208"/>
      <c r="GK95" s="208"/>
      <c r="GL95" s="208"/>
      <c r="GM95" s="208"/>
      <c r="GN95" s="208"/>
      <c r="GO95" s="208"/>
      <c r="GP95" s="208"/>
      <c r="GQ95" s="208"/>
      <c r="GR95" s="208"/>
      <c r="GS95" s="208"/>
      <c r="GT95" s="208"/>
    </row>
    <row r="96" spans="1:202" s="209" customFormat="1" ht="14.15" customHeight="1" outlineLevel="1">
      <c r="A96" s="166" t="s">
        <v>4594</v>
      </c>
      <c r="B96" s="166" t="s">
        <v>4922</v>
      </c>
      <c r="C96" s="206">
        <v>479600</v>
      </c>
      <c r="D96" s="160">
        <f t="shared" si="1"/>
        <v>446028</v>
      </c>
      <c r="E96" s="207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208"/>
      <c r="AC96" s="208"/>
      <c r="AD96" s="208"/>
      <c r="AE96" s="208"/>
      <c r="AF96" s="208"/>
      <c r="AG96" s="208"/>
      <c r="AH96" s="208"/>
      <c r="AI96" s="208"/>
      <c r="AJ96" s="208"/>
      <c r="AK96" s="208"/>
      <c r="AL96" s="208"/>
      <c r="AM96" s="208"/>
      <c r="AN96" s="208"/>
      <c r="AO96" s="208"/>
      <c r="AP96" s="208"/>
      <c r="AQ96" s="208"/>
      <c r="AR96" s="208"/>
      <c r="AS96" s="208"/>
      <c r="AT96" s="208"/>
      <c r="AU96" s="208"/>
      <c r="AV96" s="208"/>
      <c r="AW96" s="208"/>
      <c r="AX96" s="208"/>
      <c r="AY96" s="208"/>
      <c r="AZ96" s="208"/>
      <c r="BA96" s="208"/>
      <c r="BB96" s="208"/>
      <c r="BC96" s="208"/>
      <c r="BD96" s="208"/>
      <c r="BE96" s="208"/>
      <c r="BF96" s="208"/>
      <c r="BG96" s="208"/>
      <c r="BH96" s="208"/>
      <c r="BI96" s="208"/>
      <c r="BJ96" s="208"/>
      <c r="BK96" s="208"/>
      <c r="BL96" s="208"/>
      <c r="BM96" s="208"/>
      <c r="BN96" s="208"/>
      <c r="BO96" s="208"/>
      <c r="BP96" s="208"/>
      <c r="BQ96" s="208"/>
      <c r="BR96" s="208"/>
      <c r="BS96" s="208"/>
      <c r="BT96" s="208"/>
      <c r="BU96" s="208"/>
      <c r="BV96" s="208"/>
      <c r="BW96" s="208"/>
      <c r="BX96" s="208"/>
      <c r="BY96" s="208"/>
      <c r="BZ96" s="208"/>
      <c r="CA96" s="208"/>
      <c r="CB96" s="208"/>
      <c r="CC96" s="208"/>
      <c r="CD96" s="208"/>
      <c r="CE96" s="208"/>
      <c r="CF96" s="208"/>
      <c r="CG96" s="208"/>
      <c r="CH96" s="208"/>
      <c r="CI96" s="208"/>
      <c r="CJ96" s="208"/>
      <c r="CK96" s="208"/>
      <c r="CL96" s="208"/>
      <c r="CM96" s="208"/>
      <c r="CN96" s="208"/>
      <c r="CO96" s="208"/>
      <c r="CP96" s="208"/>
      <c r="CQ96" s="208"/>
      <c r="CR96" s="208"/>
      <c r="CS96" s="208"/>
      <c r="CT96" s="208"/>
      <c r="CU96" s="208"/>
      <c r="CV96" s="208"/>
      <c r="CW96" s="208"/>
      <c r="CX96" s="208"/>
      <c r="CY96" s="208"/>
      <c r="CZ96" s="208"/>
      <c r="DA96" s="208"/>
      <c r="DB96" s="208"/>
      <c r="DC96" s="208"/>
      <c r="DD96" s="208"/>
      <c r="DE96" s="208"/>
      <c r="DF96" s="208"/>
      <c r="DG96" s="208"/>
      <c r="DH96" s="208"/>
      <c r="DI96" s="208"/>
      <c r="DJ96" s="208"/>
      <c r="DK96" s="208"/>
      <c r="DL96" s="208"/>
      <c r="DM96" s="208"/>
      <c r="DN96" s="208"/>
      <c r="DO96" s="208"/>
      <c r="DP96" s="208"/>
      <c r="DQ96" s="208"/>
      <c r="DR96" s="208"/>
      <c r="DS96" s="208"/>
      <c r="DT96" s="208"/>
      <c r="DU96" s="208"/>
      <c r="DV96" s="208"/>
      <c r="DW96" s="208"/>
      <c r="DX96" s="208"/>
      <c r="DY96" s="208"/>
      <c r="DZ96" s="208"/>
      <c r="EA96" s="208"/>
      <c r="EB96" s="208"/>
      <c r="EC96" s="208"/>
      <c r="ED96" s="208"/>
      <c r="EE96" s="208"/>
      <c r="EF96" s="208"/>
      <c r="EG96" s="208"/>
      <c r="EH96" s="208"/>
      <c r="EI96" s="208"/>
      <c r="EJ96" s="208"/>
      <c r="EK96" s="208"/>
      <c r="EL96" s="208"/>
      <c r="EM96" s="208"/>
      <c r="EN96" s="208"/>
      <c r="EO96" s="208"/>
      <c r="EP96" s="208"/>
      <c r="EQ96" s="208"/>
      <c r="ER96" s="208"/>
      <c r="ES96" s="208"/>
      <c r="ET96" s="208"/>
      <c r="EU96" s="208"/>
      <c r="EV96" s="208"/>
      <c r="EW96" s="208"/>
      <c r="EX96" s="208"/>
      <c r="EY96" s="208"/>
      <c r="EZ96" s="208"/>
      <c r="FA96" s="208"/>
      <c r="FB96" s="208"/>
      <c r="FC96" s="208"/>
      <c r="FD96" s="208"/>
      <c r="FE96" s="208"/>
      <c r="FF96" s="208"/>
      <c r="FG96" s="208"/>
      <c r="FH96" s="208"/>
      <c r="FI96" s="208"/>
      <c r="FJ96" s="208"/>
      <c r="FK96" s="208"/>
      <c r="FL96" s="208"/>
      <c r="FM96" s="208"/>
      <c r="FN96" s="208"/>
      <c r="FO96" s="208"/>
      <c r="FP96" s="208"/>
      <c r="FQ96" s="208"/>
      <c r="FR96" s="208"/>
      <c r="FS96" s="208"/>
      <c r="FT96" s="208"/>
      <c r="FU96" s="208"/>
      <c r="FV96" s="208"/>
      <c r="FW96" s="208"/>
      <c r="FX96" s="208"/>
      <c r="FY96" s="208"/>
      <c r="FZ96" s="208"/>
      <c r="GA96" s="208"/>
      <c r="GB96" s="208"/>
      <c r="GC96" s="208"/>
      <c r="GD96" s="208"/>
      <c r="GE96" s="208"/>
      <c r="GF96" s="208"/>
      <c r="GG96" s="208"/>
      <c r="GH96" s="208"/>
      <c r="GI96" s="208"/>
      <c r="GJ96" s="208"/>
      <c r="GK96" s="208"/>
      <c r="GL96" s="208"/>
      <c r="GM96" s="208"/>
      <c r="GN96" s="208"/>
      <c r="GO96" s="208"/>
      <c r="GP96" s="208"/>
      <c r="GQ96" s="208"/>
      <c r="GR96" s="208"/>
      <c r="GS96" s="208"/>
      <c r="GT96" s="208"/>
    </row>
    <row r="97" spans="1:202" s="209" customFormat="1" ht="14.15" customHeight="1" outlineLevel="1">
      <c r="A97" s="166" t="s">
        <v>4600</v>
      </c>
      <c r="B97" s="166" t="s">
        <v>4921</v>
      </c>
      <c r="C97" s="206">
        <v>709500</v>
      </c>
      <c r="D97" s="160">
        <f t="shared" si="1"/>
        <v>659835</v>
      </c>
      <c r="E97" s="207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208"/>
      <c r="AX97" s="208"/>
      <c r="AY97" s="208"/>
      <c r="AZ97" s="208"/>
      <c r="BA97" s="208"/>
      <c r="BB97" s="208"/>
      <c r="BC97" s="208"/>
      <c r="BD97" s="208"/>
      <c r="BE97" s="208"/>
      <c r="BF97" s="208"/>
      <c r="BG97" s="208"/>
      <c r="BH97" s="208"/>
      <c r="BI97" s="208"/>
      <c r="BJ97" s="208"/>
      <c r="BK97" s="208"/>
      <c r="BL97" s="208"/>
      <c r="BM97" s="208"/>
      <c r="BN97" s="208"/>
      <c r="BO97" s="208"/>
      <c r="BP97" s="208"/>
      <c r="BQ97" s="208"/>
      <c r="BR97" s="208"/>
      <c r="BS97" s="208"/>
      <c r="BT97" s="208"/>
      <c r="BU97" s="208"/>
      <c r="BV97" s="208"/>
      <c r="BW97" s="208"/>
      <c r="BX97" s="208"/>
      <c r="BY97" s="208"/>
      <c r="BZ97" s="208"/>
      <c r="CA97" s="208"/>
      <c r="CB97" s="208"/>
      <c r="CC97" s="208"/>
      <c r="CD97" s="208"/>
      <c r="CE97" s="208"/>
      <c r="CF97" s="208"/>
      <c r="CG97" s="208"/>
      <c r="CH97" s="208"/>
      <c r="CI97" s="208"/>
      <c r="CJ97" s="208"/>
      <c r="CK97" s="208"/>
      <c r="CL97" s="208"/>
      <c r="CM97" s="208"/>
      <c r="CN97" s="208"/>
      <c r="CO97" s="208"/>
      <c r="CP97" s="208"/>
      <c r="CQ97" s="208"/>
      <c r="CR97" s="208"/>
      <c r="CS97" s="208"/>
      <c r="CT97" s="208"/>
      <c r="CU97" s="208"/>
      <c r="CV97" s="208"/>
      <c r="CW97" s="208"/>
      <c r="CX97" s="208"/>
      <c r="CY97" s="208"/>
      <c r="CZ97" s="208"/>
      <c r="DA97" s="208"/>
      <c r="DB97" s="208"/>
      <c r="DC97" s="208"/>
      <c r="DD97" s="208"/>
      <c r="DE97" s="208"/>
      <c r="DF97" s="208"/>
      <c r="DG97" s="208"/>
      <c r="DH97" s="208"/>
      <c r="DI97" s="208"/>
      <c r="DJ97" s="208"/>
      <c r="DK97" s="208"/>
      <c r="DL97" s="208"/>
      <c r="DM97" s="208"/>
      <c r="DN97" s="208"/>
      <c r="DO97" s="208"/>
      <c r="DP97" s="208"/>
      <c r="DQ97" s="208"/>
      <c r="DR97" s="208"/>
      <c r="DS97" s="208"/>
      <c r="DT97" s="208"/>
      <c r="DU97" s="208"/>
      <c r="DV97" s="208"/>
      <c r="DW97" s="208"/>
      <c r="DX97" s="208"/>
      <c r="DY97" s="208"/>
      <c r="DZ97" s="208"/>
      <c r="EA97" s="208"/>
      <c r="EB97" s="208"/>
      <c r="EC97" s="208"/>
      <c r="ED97" s="208"/>
      <c r="EE97" s="208"/>
      <c r="EF97" s="208"/>
      <c r="EG97" s="208"/>
      <c r="EH97" s="208"/>
      <c r="EI97" s="208"/>
      <c r="EJ97" s="208"/>
      <c r="EK97" s="208"/>
      <c r="EL97" s="208"/>
      <c r="EM97" s="208"/>
      <c r="EN97" s="208"/>
      <c r="EO97" s="208"/>
      <c r="EP97" s="208"/>
      <c r="EQ97" s="208"/>
      <c r="ER97" s="208"/>
      <c r="ES97" s="208"/>
      <c r="ET97" s="208"/>
      <c r="EU97" s="208"/>
      <c r="EV97" s="208"/>
      <c r="EW97" s="208"/>
      <c r="EX97" s="208"/>
      <c r="EY97" s="208"/>
      <c r="EZ97" s="208"/>
      <c r="FA97" s="208"/>
      <c r="FB97" s="208"/>
      <c r="FC97" s="208"/>
      <c r="FD97" s="208"/>
      <c r="FE97" s="208"/>
      <c r="FF97" s="208"/>
      <c r="FG97" s="208"/>
      <c r="FH97" s="208"/>
      <c r="FI97" s="208"/>
      <c r="FJ97" s="208"/>
      <c r="FK97" s="208"/>
      <c r="FL97" s="208"/>
      <c r="FM97" s="208"/>
      <c r="FN97" s="208"/>
      <c r="FO97" s="208"/>
      <c r="FP97" s="208"/>
      <c r="FQ97" s="208"/>
      <c r="FR97" s="208"/>
      <c r="FS97" s="208"/>
      <c r="FT97" s="208"/>
      <c r="FU97" s="208"/>
      <c r="FV97" s="208"/>
      <c r="FW97" s="208"/>
      <c r="FX97" s="208"/>
      <c r="FY97" s="208"/>
      <c r="FZ97" s="208"/>
      <c r="GA97" s="208"/>
      <c r="GB97" s="208"/>
      <c r="GC97" s="208"/>
      <c r="GD97" s="208"/>
      <c r="GE97" s="208"/>
      <c r="GF97" s="208"/>
      <c r="GG97" s="208"/>
      <c r="GH97" s="208"/>
      <c r="GI97" s="208"/>
      <c r="GJ97" s="208"/>
      <c r="GK97" s="208"/>
      <c r="GL97" s="208"/>
      <c r="GM97" s="208"/>
      <c r="GN97" s="208"/>
      <c r="GO97" s="208"/>
      <c r="GP97" s="208"/>
      <c r="GQ97" s="208"/>
      <c r="GR97" s="208"/>
      <c r="GS97" s="208"/>
      <c r="GT97" s="208"/>
    </row>
    <row r="98" spans="1:202" s="209" customFormat="1" ht="14.15" customHeight="1" outlineLevel="1">
      <c r="A98" s="166" t="s">
        <v>4608</v>
      </c>
      <c r="B98" s="166" t="s">
        <v>4920</v>
      </c>
      <c r="C98" s="206">
        <v>906400</v>
      </c>
      <c r="D98" s="160">
        <f t="shared" si="1"/>
        <v>842952</v>
      </c>
      <c r="E98" s="207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208"/>
      <c r="AC98" s="208"/>
      <c r="AD98" s="208"/>
      <c r="AE98" s="208"/>
      <c r="AF98" s="208"/>
      <c r="AG98" s="208"/>
      <c r="AH98" s="208"/>
      <c r="AI98" s="208"/>
      <c r="AJ98" s="208"/>
      <c r="AK98" s="208"/>
      <c r="AL98" s="208"/>
      <c r="AM98" s="208"/>
      <c r="AN98" s="208"/>
      <c r="AO98" s="208"/>
      <c r="AP98" s="208"/>
      <c r="AQ98" s="208"/>
      <c r="AR98" s="208"/>
      <c r="AS98" s="208"/>
      <c r="AT98" s="208"/>
      <c r="AU98" s="208"/>
      <c r="AV98" s="208"/>
      <c r="AW98" s="208"/>
      <c r="AX98" s="208"/>
      <c r="AY98" s="208"/>
      <c r="AZ98" s="208"/>
      <c r="BA98" s="208"/>
      <c r="BB98" s="208"/>
      <c r="BC98" s="208"/>
      <c r="BD98" s="208"/>
      <c r="BE98" s="208"/>
      <c r="BF98" s="208"/>
      <c r="BG98" s="208"/>
      <c r="BH98" s="208"/>
      <c r="BI98" s="208"/>
      <c r="BJ98" s="208"/>
      <c r="BK98" s="208"/>
      <c r="BL98" s="208"/>
      <c r="BM98" s="208"/>
      <c r="BN98" s="208"/>
      <c r="BO98" s="208"/>
      <c r="BP98" s="208"/>
      <c r="BQ98" s="208"/>
      <c r="BR98" s="208"/>
      <c r="BS98" s="208"/>
      <c r="BT98" s="208"/>
      <c r="BU98" s="208"/>
      <c r="BV98" s="208"/>
      <c r="BW98" s="208"/>
      <c r="BX98" s="208"/>
      <c r="BY98" s="208"/>
      <c r="BZ98" s="208"/>
      <c r="CA98" s="208"/>
      <c r="CB98" s="208"/>
      <c r="CC98" s="208"/>
      <c r="CD98" s="208"/>
      <c r="CE98" s="208"/>
      <c r="CF98" s="208"/>
      <c r="CG98" s="208"/>
      <c r="CH98" s="208"/>
      <c r="CI98" s="208"/>
      <c r="CJ98" s="208"/>
      <c r="CK98" s="208"/>
      <c r="CL98" s="208"/>
      <c r="CM98" s="208"/>
      <c r="CN98" s="208"/>
      <c r="CO98" s="208"/>
      <c r="CP98" s="208"/>
      <c r="CQ98" s="208"/>
      <c r="CR98" s="208"/>
      <c r="CS98" s="208"/>
      <c r="CT98" s="208"/>
      <c r="CU98" s="208"/>
      <c r="CV98" s="208"/>
      <c r="CW98" s="208"/>
      <c r="CX98" s="208"/>
      <c r="CY98" s="208"/>
      <c r="CZ98" s="208"/>
      <c r="DA98" s="208"/>
      <c r="DB98" s="208"/>
      <c r="DC98" s="208"/>
      <c r="DD98" s="208"/>
      <c r="DE98" s="208"/>
      <c r="DF98" s="208"/>
      <c r="DG98" s="208"/>
      <c r="DH98" s="208"/>
      <c r="DI98" s="208"/>
      <c r="DJ98" s="208"/>
      <c r="DK98" s="208"/>
      <c r="DL98" s="208"/>
      <c r="DM98" s="208"/>
      <c r="DN98" s="208"/>
      <c r="DO98" s="208"/>
      <c r="DP98" s="208"/>
      <c r="DQ98" s="208"/>
      <c r="DR98" s="208"/>
      <c r="DS98" s="208"/>
      <c r="DT98" s="208"/>
      <c r="DU98" s="208"/>
      <c r="DV98" s="208"/>
      <c r="DW98" s="208"/>
      <c r="DX98" s="208"/>
      <c r="DY98" s="208"/>
      <c r="DZ98" s="208"/>
      <c r="EA98" s="208"/>
      <c r="EB98" s="208"/>
      <c r="EC98" s="208"/>
      <c r="ED98" s="208"/>
      <c r="EE98" s="208"/>
      <c r="EF98" s="208"/>
      <c r="EG98" s="208"/>
      <c r="EH98" s="208"/>
      <c r="EI98" s="208"/>
      <c r="EJ98" s="208"/>
      <c r="EK98" s="208"/>
      <c r="EL98" s="208"/>
      <c r="EM98" s="208"/>
      <c r="EN98" s="208"/>
      <c r="EO98" s="208"/>
      <c r="EP98" s="208"/>
      <c r="EQ98" s="208"/>
      <c r="ER98" s="208"/>
      <c r="ES98" s="208"/>
      <c r="ET98" s="208"/>
      <c r="EU98" s="208"/>
      <c r="EV98" s="208"/>
      <c r="EW98" s="208"/>
      <c r="EX98" s="208"/>
      <c r="EY98" s="208"/>
      <c r="EZ98" s="208"/>
      <c r="FA98" s="208"/>
      <c r="FB98" s="208"/>
      <c r="FC98" s="208"/>
      <c r="FD98" s="208"/>
      <c r="FE98" s="208"/>
      <c r="FF98" s="208"/>
      <c r="FG98" s="208"/>
      <c r="FH98" s="208"/>
      <c r="FI98" s="208"/>
      <c r="FJ98" s="208"/>
      <c r="FK98" s="208"/>
      <c r="FL98" s="208"/>
      <c r="FM98" s="208"/>
      <c r="FN98" s="208"/>
      <c r="FO98" s="208"/>
      <c r="FP98" s="208"/>
      <c r="FQ98" s="208"/>
      <c r="FR98" s="208"/>
      <c r="FS98" s="208"/>
      <c r="FT98" s="208"/>
      <c r="FU98" s="208"/>
      <c r="FV98" s="208"/>
      <c r="FW98" s="208"/>
      <c r="FX98" s="208"/>
      <c r="FY98" s="208"/>
      <c r="FZ98" s="208"/>
      <c r="GA98" s="208"/>
      <c r="GB98" s="208"/>
      <c r="GC98" s="208"/>
      <c r="GD98" s="208"/>
      <c r="GE98" s="208"/>
      <c r="GF98" s="208"/>
      <c r="GG98" s="208"/>
      <c r="GH98" s="208"/>
      <c r="GI98" s="208"/>
      <c r="GJ98" s="208"/>
      <c r="GK98" s="208"/>
      <c r="GL98" s="208"/>
      <c r="GM98" s="208"/>
      <c r="GN98" s="208"/>
      <c r="GO98" s="208"/>
      <c r="GP98" s="208"/>
      <c r="GQ98" s="208"/>
      <c r="GR98" s="208"/>
      <c r="GS98" s="208"/>
      <c r="GT98" s="208"/>
    </row>
    <row r="99" spans="1:202" s="209" customFormat="1" ht="14.15" customHeight="1" outlineLevel="1">
      <c r="A99" s="166" t="s">
        <v>4612</v>
      </c>
      <c r="B99" s="166" t="s">
        <v>4919</v>
      </c>
      <c r="C99" s="206">
        <v>1418450</v>
      </c>
      <c r="D99" s="160">
        <f t="shared" si="1"/>
        <v>1319158.5</v>
      </c>
      <c r="E99" s="207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208"/>
      <c r="AC99" s="208"/>
      <c r="AD99" s="208"/>
      <c r="AE99" s="208"/>
      <c r="AF99" s="208"/>
      <c r="AG99" s="208"/>
      <c r="AH99" s="208"/>
      <c r="AI99" s="208"/>
      <c r="AJ99" s="208"/>
      <c r="AK99" s="208"/>
      <c r="AL99" s="208"/>
      <c r="AM99" s="208"/>
      <c r="AN99" s="208"/>
      <c r="AO99" s="208"/>
      <c r="AP99" s="208"/>
      <c r="AQ99" s="208"/>
      <c r="AR99" s="208"/>
      <c r="AS99" s="208"/>
      <c r="AT99" s="208"/>
      <c r="AU99" s="208"/>
      <c r="AV99" s="208"/>
      <c r="AW99" s="208"/>
      <c r="AX99" s="208"/>
      <c r="AY99" s="208"/>
      <c r="AZ99" s="208"/>
      <c r="BA99" s="208"/>
      <c r="BB99" s="208"/>
      <c r="BC99" s="208"/>
      <c r="BD99" s="208"/>
      <c r="BE99" s="208"/>
      <c r="BF99" s="208"/>
      <c r="BG99" s="208"/>
      <c r="BH99" s="208"/>
      <c r="BI99" s="208"/>
      <c r="BJ99" s="208"/>
      <c r="BK99" s="208"/>
      <c r="BL99" s="208"/>
      <c r="BM99" s="208"/>
      <c r="BN99" s="208"/>
      <c r="BO99" s="208"/>
      <c r="BP99" s="208"/>
      <c r="BQ99" s="208"/>
      <c r="BR99" s="208"/>
      <c r="BS99" s="208"/>
      <c r="BT99" s="208"/>
      <c r="BU99" s="208"/>
      <c r="BV99" s="208"/>
      <c r="BW99" s="208"/>
      <c r="BX99" s="208"/>
      <c r="BY99" s="208"/>
      <c r="BZ99" s="208"/>
      <c r="CA99" s="208"/>
      <c r="CB99" s="208"/>
      <c r="CC99" s="208"/>
      <c r="CD99" s="208"/>
      <c r="CE99" s="208"/>
      <c r="CF99" s="208"/>
      <c r="CG99" s="208"/>
      <c r="CH99" s="208"/>
      <c r="CI99" s="208"/>
      <c r="CJ99" s="208"/>
      <c r="CK99" s="208"/>
      <c r="CL99" s="208"/>
      <c r="CM99" s="208"/>
      <c r="CN99" s="208"/>
      <c r="CO99" s="208"/>
      <c r="CP99" s="208"/>
      <c r="CQ99" s="208"/>
      <c r="CR99" s="208"/>
      <c r="CS99" s="208"/>
      <c r="CT99" s="208"/>
      <c r="CU99" s="208"/>
      <c r="CV99" s="208"/>
      <c r="CW99" s="208"/>
      <c r="CX99" s="208"/>
      <c r="CY99" s="208"/>
      <c r="CZ99" s="208"/>
      <c r="DA99" s="208"/>
      <c r="DB99" s="208"/>
      <c r="DC99" s="208"/>
      <c r="DD99" s="208"/>
      <c r="DE99" s="208"/>
      <c r="DF99" s="208"/>
      <c r="DG99" s="208"/>
      <c r="DH99" s="208"/>
      <c r="DI99" s="208"/>
      <c r="DJ99" s="208"/>
      <c r="DK99" s="208"/>
      <c r="DL99" s="208"/>
      <c r="DM99" s="208"/>
      <c r="DN99" s="208"/>
      <c r="DO99" s="208"/>
      <c r="DP99" s="208"/>
      <c r="DQ99" s="208"/>
      <c r="DR99" s="208"/>
      <c r="DS99" s="208"/>
      <c r="DT99" s="208"/>
      <c r="DU99" s="208"/>
      <c r="DV99" s="208"/>
      <c r="DW99" s="208"/>
      <c r="DX99" s="208"/>
      <c r="DY99" s="208"/>
      <c r="DZ99" s="208"/>
      <c r="EA99" s="208"/>
      <c r="EB99" s="208"/>
      <c r="EC99" s="208"/>
      <c r="ED99" s="208"/>
      <c r="EE99" s="208"/>
      <c r="EF99" s="208"/>
      <c r="EG99" s="208"/>
      <c r="EH99" s="208"/>
      <c r="EI99" s="208"/>
      <c r="EJ99" s="208"/>
      <c r="EK99" s="208"/>
      <c r="EL99" s="208"/>
      <c r="EM99" s="208"/>
      <c r="EN99" s="208"/>
      <c r="EO99" s="208"/>
      <c r="EP99" s="208"/>
      <c r="EQ99" s="208"/>
      <c r="ER99" s="208"/>
      <c r="ES99" s="208"/>
      <c r="ET99" s="208"/>
      <c r="EU99" s="208"/>
      <c r="EV99" s="208"/>
      <c r="EW99" s="208"/>
      <c r="EX99" s="208"/>
      <c r="EY99" s="208"/>
      <c r="EZ99" s="208"/>
      <c r="FA99" s="208"/>
      <c r="FB99" s="208"/>
      <c r="FC99" s="208"/>
      <c r="FD99" s="208"/>
      <c r="FE99" s="208"/>
      <c r="FF99" s="208"/>
      <c r="FG99" s="208"/>
      <c r="FH99" s="208"/>
      <c r="FI99" s="208"/>
      <c r="FJ99" s="208"/>
      <c r="FK99" s="208"/>
      <c r="FL99" s="208"/>
      <c r="FM99" s="208"/>
      <c r="FN99" s="208"/>
      <c r="FO99" s="208"/>
      <c r="FP99" s="208"/>
      <c r="FQ99" s="208"/>
      <c r="FR99" s="208"/>
      <c r="FS99" s="208"/>
      <c r="FT99" s="208"/>
      <c r="FU99" s="208"/>
      <c r="FV99" s="208"/>
      <c r="FW99" s="208"/>
      <c r="FX99" s="208"/>
      <c r="FY99" s="208"/>
      <c r="FZ99" s="208"/>
      <c r="GA99" s="208"/>
      <c r="GB99" s="208"/>
      <c r="GC99" s="208"/>
      <c r="GD99" s="208"/>
      <c r="GE99" s="208"/>
      <c r="GF99" s="208"/>
      <c r="GG99" s="208"/>
      <c r="GH99" s="208"/>
      <c r="GI99" s="208"/>
      <c r="GJ99" s="208"/>
      <c r="GK99" s="208"/>
      <c r="GL99" s="208"/>
      <c r="GM99" s="208"/>
      <c r="GN99" s="208"/>
      <c r="GO99" s="208"/>
      <c r="GP99" s="208"/>
      <c r="GQ99" s="208"/>
      <c r="GR99" s="208"/>
      <c r="GS99" s="208"/>
      <c r="GT99" s="208"/>
    </row>
    <row r="100" spans="1:202" s="209" customFormat="1" ht="14.15" customHeight="1" outlineLevel="1">
      <c r="A100" s="166" t="s">
        <v>4622</v>
      </c>
      <c r="B100" s="166" t="s">
        <v>4918</v>
      </c>
      <c r="C100" s="206">
        <v>1890900</v>
      </c>
      <c r="D100" s="160">
        <f t="shared" si="1"/>
        <v>1758537</v>
      </c>
      <c r="E100" s="207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  <c r="AB100" s="208"/>
      <c r="AC100" s="208"/>
      <c r="AD100" s="208"/>
      <c r="AE100" s="208"/>
      <c r="AF100" s="208"/>
      <c r="AG100" s="208"/>
      <c r="AH100" s="208"/>
      <c r="AI100" s="208"/>
      <c r="AJ100" s="208"/>
      <c r="AK100" s="208"/>
      <c r="AL100" s="208"/>
      <c r="AM100" s="208"/>
      <c r="AN100" s="208"/>
      <c r="AO100" s="208"/>
      <c r="AP100" s="208"/>
      <c r="AQ100" s="208"/>
      <c r="AR100" s="208"/>
      <c r="AS100" s="208"/>
      <c r="AT100" s="208"/>
      <c r="AU100" s="208"/>
      <c r="AV100" s="208"/>
      <c r="AW100" s="208"/>
      <c r="AX100" s="208"/>
      <c r="AY100" s="208"/>
      <c r="AZ100" s="208"/>
      <c r="BA100" s="208"/>
      <c r="BB100" s="208"/>
      <c r="BC100" s="208"/>
      <c r="BD100" s="208"/>
      <c r="BE100" s="208"/>
      <c r="BF100" s="208"/>
      <c r="BG100" s="208"/>
      <c r="BH100" s="208"/>
      <c r="BI100" s="208"/>
      <c r="BJ100" s="208"/>
      <c r="BK100" s="208"/>
      <c r="BL100" s="208"/>
      <c r="BM100" s="208"/>
      <c r="BN100" s="208"/>
      <c r="BO100" s="208"/>
      <c r="BP100" s="208"/>
      <c r="BQ100" s="208"/>
      <c r="BR100" s="208"/>
      <c r="BS100" s="208"/>
      <c r="BT100" s="208"/>
      <c r="BU100" s="208"/>
      <c r="BV100" s="208"/>
      <c r="BW100" s="208"/>
      <c r="BX100" s="208"/>
      <c r="BY100" s="208"/>
      <c r="BZ100" s="208"/>
      <c r="CA100" s="208"/>
      <c r="CB100" s="208"/>
      <c r="CC100" s="208"/>
      <c r="CD100" s="208"/>
      <c r="CE100" s="208"/>
      <c r="CF100" s="208"/>
      <c r="CG100" s="208"/>
      <c r="CH100" s="208"/>
      <c r="CI100" s="208"/>
      <c r="CJ100" s="208"/>
      <c r="CK100" s="208"/>
      <c r="CL100" s="208"/>
      <c r="CM100" s="208"/>
      <c r="CN100" s="208"/>
      <c r="CO100" s="208"/>
      <c r="CP100" s="208"/>
      <c r="CQ100" s="208"/>
      <c r="CR100" s="208"/>
      <c r="CS100" s="208"/>
      <c r="CT100" s="208"/>
      <c r="CU100" s="208"/>
      <c r="CV100" s="208"/>
      <c r="CW100" s="208"/>
      <c r="CX100" s="208"/>
      <c r="CY100" s="208"/>
      <c r="CZ100" s="208"/>
      <c r="DA100" s="208"/>
      <c r="DB100" s="208"/>
      <c r="DC100" s="208"/>
      <c r="DD100" s="208"/>
      <c r="DE100" s="208"/>
      <c r="DF100" s="208"/>
      <c r="DG100" s="208"/>
      <c r="DH100" s="208"/>
      <c r="DI100" s="208"/>
      <c r="DJ100" s="208"/>
      <c r="DK100" s="208"/>
      <c r="DL100" s="208"/>
      <c r="DM100" s="208"/>
      <c r="DN100" s="208"/>
      <c r="DO100" s="208"/>
      <c r="DP100" s="208"/>
      <c r="DQ100" s="208"/>
      <c r="DR100" s="208"/>
      <c r="DS100" s="208"/>
      <c r="DT100" s="208"/>
      <c r="DU100" s="208"/>
      <c r="DV100" s="208"/>
      <c r="DW100" s="208"/>
      <c r="DX100" s="208"/>
      <c r="DY100" s="208"/>
      <c r="DZ100" s="208"/>
      <c r="EA100" s="208"/>
      <c r="EB100" s="208"/>
      <c r="EC100" s="208"/>
      <c r="ED100" s="208"/>
      <c r="EE100" s="208"/>
      <c r="EF100" s="208"/>
      <c r="EG100" s="208"/>
      <c r="EH100" s="208"/>
      <c r="EI100" s="208"/>
      <c r="EJ100" s="208"/>
      <c r="EK100" s="208"/>
      <c r="EL100" s="208"/>
      <c r="EM100" s="208"/>
      <c r="EN100" s="208"/>
      <c r="EO100" s="208"/>
      <c r="EP100" s="208"/>
      <c r="EQ100" s="208"/>
      <c r="ER100" s="208"/>
      <c r="ES100" s="208"/>
      <c r="ET100" s="208"/>
      <c r="EU100" s="208"/>
      <c r="EV100" s="208"/>
      <c r="EW100" s="208"/>
      <c r="EX100" s="208"/>
      <c r="EY100" s="208"/>
      <c r="EZ100" s="208"/>
      <c r="FA100" s="208"/>
      <c r="FB100" s="208"/>
      <c r="FC100" s="208"/>
      <c r="FD100" s="208"/>
      <c r="FE100" s="208"/>
      <c r="FF100" s="208"/>
      <c r="FG100" s="208"/>
      <c r="FH100" s="208"/>
      <c r="FI100" s="208"/>
      <c r="FJ100" s="208"/>
      <c r="FK100" s="208"/>
      <c r="FL100" s="208"/>
      <c r="FM100" s="208"/>
      <c r="FN100" s="208"/>
      <c r="FO100" s="208"/>
      <c r="FP100" s="208"/>
      <c r="FQ100" s="208"/>
      <c r="FR100" s="208"/>
      <c r="FS100" s="208"/>
      <c r="FT100" s="208"/>
      <c r="FU100" s="208"/>
      <c r="FV100" s="208"/>
      <c r="FW100" s="208"/>
      <c r="FX100" s="208"/>
      <c r="FY100" s="208"/>
      <c r="FZ100" s="208"/>
      <c r="GA100" s="208"/>
      <c r="GB100" s="208"/>
      <c r="GC100" s="208"/>
      <c r="GD100" s="208"/>
      <c r="GE100" s="208"/>
      <c r="GF100" s="208"/>
      <c r="GG100" s="208"/>
      <c r="GH100" s="208"/>
      <c r="GI100" s="208"/>
      <c r="GJ100" s="208"/>
      <c r="GK100" s="208"/>
      <c r="GL100" s="208"/>
      <c r="GM100" s="208"/>
      <c r="GN100" s="208"/>
      <c r="GO100" s="208"/>
      <c r="GP100" s="208"/>
      <c r="GQ100" s="208"/>
      <c r="GR100" s="208"/>
      <c r="GS100" s="208"/>
      <c r="GT100" s="208"/>
    </row>
    <row r="101" spans="1:202" s="209" customFormat="1" ht="14.15" customHeight="1" outlineLevel="1">
      <c r="A101" s="166" t="s">
        <v>4628</v>
      </c>
      <c r="B101" s="166" t="s">
        <v>4917</v>
      </c>
      <c r="C101" s="206">
        <v>3001900</v>
      </c>
      <c r="D101" s="160">
        <f t="shared" si="1"/>
        <v>2791767</v>
      </c>
      <c r="E101" s="207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208"/>
      <c r="AC101" s="208"/>
      <c r="AD101" s="208"/>
      <c r="AE101" s="208"/>
      <c r="AF101" s="208"/>
      <c r="AG101" s="208"/>
      <c r="AH101" s="208"/>
      <c r="AI101" s="208"/>
      <c r="AJ101" s="208"/>
      <c r="AK101" s="208"/>
      <c r="AL101" s="208"/>
      <c r="AM101" s="208"/>
      <c r="AN101" s="208"/>
      <c r="AO101" s="208"/>
      <c r="AP101" s="208"/>
      <c r="AQ101" s="208"/>
      <c r="AR101" s="208"/>
      <c r="AS101" s="208"/>
      <c r="AT101" s="208"/>
      <c r="AU101" s="208"/>
      <c r="AV101" s="208"/>
      <c r="AW101" s="208"/>
      <c r="AX101" s="208"/>
      <c r="AY101" s="208"/>
      <c r="AZ101" s="208"/>
      <c r="BA101" s="208"/>
      <c r="BB101" s="208"/>
      <c r="BC101" s="208"/>
      <c r="BD101" s="208"/>
      <c r="BE101" s="208"/>
      <c r="BF101" s="208"/>
      <c r="BG101" s="208"/>
      <c r="BH101" s="208"/>
      <c r="BI101" s="208"/>
      <c r="BJ101" s="208"/>
      <c r="BK101" s="208"/>
      <c r="BL101" s="208"/>
      <c r="BM101" s="208"/>
      <c r="BN101" s="208"/>
      <c r="BO101" s="208"/>
      <c r="BP101" s="208"/>
      <c r="BQ101" s="208"/>
      <c r="BR101" s="208"/>
      <c r="BS101" s="208"/>
      <c r="BT101" s="208"/>
      <c r="BU101" s="208"/>
      <c r="BV101" s="208"/>
      <c r="BW101" s="208"/>
      <c r="BX101" s="208"/>
      <c r="BY101" s="208"/>
      <c r="BZ101" s="208"/>
      <c r="CA101" s="208"/>
      <c r="CB101" s="208"/>
      <c r="CC101" s="208"/>
      <c r="CD101" s="208"/>
      <c r="CE101" s="208"/>
      <c r="CF101" s="208"/>
      <c r="CG101" s="208"/>
      <c r="CH101" s="208"/>
      <c r="CI101" s="208"/>
      <c r="CJ101" s="208"/>
      <c r="CK101" s="208"/>
      <c r="CL101" s="208"/>
      <c r="CM101" s="208"/>
      <c r="CN101" s="208"/>
      <c r="CO101" s="208"/>
      <c r="CP101" s="208"/>
      <c r="CQ101" s="208"/>
      <c r="CR101" s="208"/>
      <c r="CS101" s="208"/>
      <c r="CT101" s="208"/>
      <c r="CU101" s="208"/>
      <c r="CV101" s="208"/>
      <c r="CW101" s="208"/>
      <c r="CX101" s="208"/>
      <c r="CY101" s="208"/>
      <c r="CZ101" s="208"/>
      <c r="DA101" s="208"/>
      <c r="DB101" s="208"/>
      <c r="DC101" s="208"/>
      <c r="DD101" s="208"/>
      <c r="DE101" s="208"/>
      <c r="DF101" s="208"/>
      <c r="DG101" s="208"/>
      <c r="DH101" s="208"/>
      <c r="DI101" s="208"/>
      <c r="DJ101" s="208"/>
      <c r="DK101" s="208"/>
      <c r="DL101" s="208"/>
      <c r="DM101" s="208"/>
      <c r="DN101" s="208"/>
      <c r="DO101" s="208"/>
      <c r="DP101" s="208"/>
      <c r="DQ101" s="208"/>
      <c r="DR101" s="208"/>
      <c r="DS101" s="208"/>
      <c r="DT101" s="208"/>
      <c r="DU101" s="208"/>
      <c r="DV101" s="208"/>
      <c r="DW101" s="208"/>
      <c r="DX101" s="208"/>
      <c r="DY101" s="208"/>
      <c r="DZ101" s="208"/>
      <c r="EA101" s="208"/>
      <c r="EB101" s="208"/>
      <c r="EC101" s="208"/>
      <c r="ED101" s="208"/>
      <c r="EE101" s="208"/>
      <c r="EF101" s="208"/>
      <c r="EG101" s="208"/>
      <c r="EH101" s="208"/>
      <c r="EI101" s="208"/>
      <c r="EJ101" s="208"/>
      <c r="EK101" s="208"/>
      <c r="EL101" s="208"/>
      <c r="EM101" s="208"/>
      <c r="EN101" s="208"/>
      <c r="EO101" s="208"/>
      <c r="EP101" s="208"/>
      <c r="EQ101" s="208"/>
      <c r="ER101" s="208"/>
      <c r="ES101" s="208"/>
      <c r="ET101" s="208"/>
      <c r="EU101" s="208"/>
      <c r="EV101" s="208"/>
      <c r="EW101" s="208"/>
      <c r="EX101" s="208"/>
      <c r="EY101" s="208"/>
      <c r="EZ101" s="208"/>
      <c r="FA101" s="208"/>
      <c r="FB101" s="208"/>
      <c r="FC101" s="208"/>
      <c r="FD101" s="208"/>
      <c r="FE101" s="208"/>
      <c r="FF101" s="208"/>
      <c r="FG101" s="208"/>
      <c r="FH101" s="208"/>
      <c r="FI101" s="208"/>
      <c r="FJ101" s="208"/>
      <c r="FK101" s="208"/>
      <c r="FL101" s="208"/>
      <c r="FM101" s="208"/>
      <c r="FN101" s="208"/>
      <c r="FO101" s="208"/>
      <c r="FP101" s="208"/>
      <c r="FQ101" s="208"/>
      <c r="FR101" s="208"/>
      <c r="FS101" s="208"/>
      <c r="FT101" s="208"/>
      <c r="FU101" s="208"/>
      <c r="FV101" s="208"/>
      <c r="FW101" s="208"/>
      <c r="FX101" s="208"/>
      <c r="FY101" s="208"/>
      <c r="FZ101" s="208"/>
      <c r="GA101" s="208"/>
      <c r="GB101" s="208"/>
      <c r="GC101" s="208"/>
      <c r="GD101" s="208"/>
      <c r="GE101" s="208"/>
      <c r="GF101" s="208"/>
      <c r="GG101" s="208"/>
      <c r="GH101" s="208"/>
      <c r="GI101" s="208"/>
      <c r="GJ101" s="208"/>
      <c r="GK101" s="208"/>
      <c r="GL101" s="208"/>
      <c r="GM101" s="208"/>
      <c r="GN101" s="208"/>
      <c r="GO101" s="208"/>
      <c r="GP101" s="208"/>
      <c r="GQ101" s="208"/>
      <c r="GR101" s="208"/>
      <c r="GS101" s="208"/>
      <c r="GT101" s="208"/>
    </row>
    <row r="102" spans="1:202" s="209" customFormat="1" ht="14.15" customHeight="1" outlineLevel="1">
      <c r="A102" s="166" t="s">
        <v>4592</v>
      </c>
      <c r="B102" s="166" t="s">
        <v>4916</v>
      </c>
      <c r="C102" s="206">
        <v>4001800</v>
      </c>
      <c r="D102" s="160">
        <f t="shared" si="1"/>
        <v>3721674</v>
      </c>
      <c r="E102" s="207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  <c r="AB102" s="208"/>
      <c r="AC102" s="208"/>
      <c r="AD102" s="208"/>
      <c r="AE102" s="208"/>
      <c r="AF102" s="208"/>
      <c r="AG102" s="208"/>
      <c r="AH102" s="208"/>
      <c r="AI102" s="208"/>
      <c r="AJ102" s="208"/>
      <c r="AK102" s="208"/>
      <c r="AL102" s="208"/>
      <c r="AM102" s="208"/>
      <c r="AN102" s="208"/>
      <c r="AO102" s="208"/>
      <c r="AP102" s="208"/>
      <c r="AQ102" s="208"/>
      <c r="AR102" s="208"/>
      <c r="AS102" s="208"/>
      <c r="AT102" s="208"/>
      <c r="AU102" s="208"/>
      <c r="AV102" s="208"/>
      <c r="AW102" s="208"/>
      <c r="AX102" s="208"/>
      <c r="AY102" s="208"/>
      <c r="AZ102" s="208"/>
      <c r="BA102" s="208"/>
      <c r="BB102" s="208"/>
      <c r="BC102" s="208"/>
      <c r="BD102" s="208"/>
      <c r="BE102" s="208"/>
      <c r="BF102" s="208"/>
      <c r="BG102" s="208"/>
      <c r="BH102" s="208"/>
      <c r="BI102" s="208"/>
      <c r="BJ102" s="208"/>
      <c r="BK102" s="208"/>
      <c r="BL102" s="208"/>
      <c r="BM102" s="208"/>
      <c r="BN102" s="208"/>
      <c r="BO102" s="208"/>
      <c r="BP102" s="208"/>
      <c r="BQ102" s="208"/>
      <c r="BR102" s="208"/>
      <c r="BS102" s="208"/>
      <c r="BT102" s="208"/>
      <c r="BU102" s="208"/>
      <c r="BV102" s="208"/>
      <c r="BW102" s="208"/>
      <c r="BX102" s="208"/>
      <c r="BY102" s="208"/>
      <c r="BZ102" s="208"/>
      <c r="CA102" s="208"/>
      <c r="CB102" s="208"/>
      <c r="CC102" s="208"/>
      <c r="CD102" s="208"/>
      <c r="CE102" s="208"/>
      <c r="CF102" s="208"/>
      <c r="CG102" s="208"/>
      <c r="CH102" s="208"/>
      <c r="CI102" s="208"/>
      <c r="CJ102" s="208"/>
      <c r="CK102" s="208"/>
      <c r="CL102" s="208"/>
      <c r="CM102" s="208"/>
      <c r="CN102" s="208"/>
      <c r="CO102" s="208"/>
      <c r="CP102" s="208"/>
      <c r="CQ102" s="208"/>
      <c r="CR102" s="208"/>
      <c r="CS102" s="208"/>
      <c r="CT102" s="208"/>
      <c r="CU102" s="208"/>
      <c r="CV102" s="208"/>
      <c r="CW102" s="208"/>
      <c r="CX102" s="208"/>
      <c r="CY102" s="208"/>
      <c r="CZ102" s="208"/>
      <c r="DA102" s="208"/>
      <c r="DB102" s="208"/>
      <c r="DC102" s="208"/>
      <c r="DD102" s="208"/>
      <c r="DE102" s="208"/>
      <c r="DF102" s="208"/>
      <c r="DG102" s="208"/>
      <c r="DH102" s="208"/>
      <c r="DI102" s="208"/>
      <c r="DJ102" s="208"/>
      <c r="DK102" s="208"/>
      <c r="DL102" s="208"/>
      <c r="DM102" s="208"/>
      <c r="DN102" s="208"/>
      <c r="DO102" s="208"/>
      <c r="DP102" s="208"/>
      <c r="DQ102" s="208"/>
      <c r="DR102" s="208"/>
      <c r="DS102" s="208"/>
      <c r="DT102" s="208"/>
      <c r="DU102" s="208"/>
      <c r="DV102" s="208"/>
      <c r="DW102" s="208"/>
      <c r="DX102" s="208"/>
      <c r="DY102" s="208"/>
      <c r="DZ102" s="208"/>
      <c r="EA102" s="208"/>
      <c r="EB102" s="208"/>
      <c r="EC102" s="208"/>
      <c r="ED102" s="208"/>
      <c r="EE102" s="208"/>
      <c r="EF102" s="208"/>
      <c r="EG102" s="208"/>
      <c r="EH102" s="208"/>
      <c r="EI102" s="208"/>
      <c r="EJ102" s="208"/>
      <c r="EK102" s="208"/>
      <c r="EL102" s="208"/>
      <c r="EM102" s="208"/>
      <c r="EN102" s="208"/>
      <c r="EO102" s="208"/>
      <c r="EP102" s="208"/>
      <c r="EQ102" s="208"/>
      <c r="ER102" s="208"/>
      <c r="ES102" s="208"/>
      <c r="ET102" s="208"/>
      <c r="EU102" s="208"/>
      <c r="EV102" s="208"/>
      <c r="EW102" s="208"/>
      <c r="EX102" s="208"/>
      <c r="EY102" s="208"/>
      <c r="EZ102" s="208"/>
      <c r="FA102" s="208"/>
      <c r="FB102" s="208"/>
      <c r="FC102" s="208"/>
      <c r="FD102" s="208"/>
      <c r="FE102" s="208"/>
      <c r="FF102" s="208"/>
      <c r="FG102" s="208"/>
      <c r="FH102" s="208"/>
      <c r="FI102" s="208"/>
      <c r="FJ102" s="208"/>
      <c r="FK102" s="208"/>
      <c r="FL102" s="208"/>
      <c r="FM102" s="208"/>
      <c r="FN102" s="208"/>
      <c r="FO102" s="208"/>
      <c r="FP102" s="208"/>
      <c r="FQ102" s="208"/>
      <c r="FR102" s="208"/>
      <c r="FS102" s="208"/>
      <c r="FT102" s="208"/>
      <c r="FU102" s="208"/>
      <c r="FV102" s="208"/>
      <c r="FW102" s="208"/>
      <c r="FX102" s="208"/>
      <c r="FY102" s="208"/>
      <c r="FZ102" s="208"/>
      <c r="GA102" s="208"/>
      <c r="GB102" s="208"/>
      <c r="GC102" s="208"/>
      <c r="GD102" s="208"/>
      <c r="GE102" s="208"/>
      <c r="GF102" s="208"/>
      <c r="GG102" s="208"/>
      <c r="GH102" s="208"/>
      <c r="GI102" s="208"/>
      <c r="GJ102" s="208"/>
      <c r="GK102" s="208"/>
      <c r="GL102" s="208"/>
      <c r="GM102" s="208"/>
      <c r="GN102" s="208"/>
      <c r="GO102" s="208"/>
      <c r="GP102" s="208"/>
      <c r="GQ102" s="208"/>
      <c r="GR102" s="208"/>
      <c r="GS102" s="208"/>
      <c r="GT102" s="208"/>
    </row>
    <row r="103" spans="1:202" s="209" customFormat="1" ht="14.15" customHeight="1" outlineLevel="1">
      <c r="A103" s="166" t="s">
        <v>4598</v>
      </c>
      <c r="B103" s="166" t="s">
        <v>4915</v>
      </c>
      <c r="C103" s="206">
        <v>6002700</v>
      </c>
      <c r="D103" s="160">
        <f t="shared" si="1"/>
        <v>5582511</v>
      </c>
      <c r="E103" s="207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08"/>
      <c r="AD103" s="208"/>
      <c r="AE103" s="208"/>
      <c r="AF103" s="208"/>
      <c r="AG103" s="208"/>
      <c r="AH103" s="208"/>
      <c r="AI103" s="208"/>
      <c r="AJ103" s="208"/>
      <c r="AK103" s="208"/>
      <c r="AL103" s="208"/>
      <c r="AM103" s="208"/>
      <c r="AN103" s="208"/>
      <c r="AO103" s="208"/>
      <c r="AP103" s="208"/>
      <c r="AQ103" s="208"/>
      <c r="AR103" s="208"/>
      <c r="AS103" s="208"/>
      <c r="AT103" s="208"/>
      <c r="AU103" s="208"/>
      <c r="AV103" s="208"/>
      <c r="AW103" s="208"/>
      <c r="AX103" s="208"/>
      <c r="AY103" s="208"/>
      <c r="AZ103" s="208"/>
      <c r="BA103" s="208"/>
      <c r="BB103" s="208"/>
      <c r="BC103" s="208"/>
      <c r="BD103" s="208"/>
      <c r="BE103" s="208"/>
      <c r="BF103" s="208"/>
      <c r="BG103" s="208"/>
      <c r="BH103" s="208"/>
      <c r="BI103" s="208"/>
      <c r="BJ103" s="208"/>
      <c r="BK103" s="208"/>
      <c r="BL103" s="208"/>
      <c r="BM103" s="208"/>
      <c r="BN103" s="208"/>
      <c r="BO103" s="208"/>
      <c r="BP103" s="208"/>
      <c r="BQ103" s="208"/>
      <c r="BR103" s="208"/>
      <c r="BS103" s="208"/>
      <c r="BT103" s="208"/>
      <c r="BU103" s="208"/>
      <c r="BV103" s="208"/>
      <c r="BW103" s="208"/>
      <c r="BX103" s="208"/>
      <c r="BY103" s="208"/>
      <c r="BZ103" s="208"/>
      <c r="CA103" s="208"/>
      <c r="CB103" s="208"/>
      <c r="CC103" s="208"/>
      <c r="CD103" s="208"/>
      <c r="CE103" s="208"/>
      <c r="CF103" s="208"/>
      <c r="CG103" s="208"/>
      <c r="CH103" s="208"/>
      <c r="CI103" s="208"/>
      <c r="CJ103" s="208"/>
      <c r="CK103" s="208"/>
      <c r="CL103" s="208"/>
      <c r="CM103" s="208"/>
      <c r="CN103" s="208"/>
      <c r="CO103" s="208"/>
      <c r="CP103" s="208"/>
      <c r="CQ103" s="208"/>
      <c r="CR103" s="208"/>
      <c r="CS103" s="208"/>
      <c r="CT103" s="208"/>
      <c r="CU103" s="208"/>
      <c r="CV103" s="208"/>
      <c r="CW103" s="208"/>
      <c r="CX103" s="208"/>
      <c r="CY103" s="208"/>
      <c r="CZ103" s="208"/>
      <c r="DA103" s="208"/>
      <c r="DB103" s="208"/>
      <c r="DC103" s="208"/>
      <c r="DD103" s="208"/>
      <c r="DE103" s="208"/>
      <c r="DF103" s="208"/>
      <c r="DG103" s="208"/>
      <c r="DH103" s="208"/>
      <c r="DI103" s="208"/>
      <c r="DJ103" s="208"/>
      <c r="DK103" s="208"/>
      <c r="DL103" s="208"/>
      <c r="DM103" s="208"/>
      <c r="DN103" s="208"/>
      <c r="DO103" s="208"/>
      <c r="DP103" s="208"/>
      <c r="DQ103" s="208"/>
      <c r="DR103" s="208"/>
      <c r="DS103" s="208"/>
      <c r="DT103" s="208"/>
      <c r="DU103" s="208"/>
      <c r="DV103" s="208"/>
      <c r="DW103" s="208"/>
      <c r="DX103" s="208"/>
      <c r="DY103" s="208"/>
      <c r="DZ103" s="208"/>
      <c r="EA103" s="208"/>
      <c r="EB103" s="208"/>
      <c r="EC103" s="208"/>
      <c r="ED103" s="208"/>
      <c r="EE103" s="208"/>
      <c r="EF103" s="208"/>
      <c r="EG103" s="208"/>
      <c r="EH103" s="208"/>
      <c r="EI103" s="208"/>
      <c r="EJ103" s="208"/>
      <c r="EK103" s="208"/>
      <c r="EL103" s="208"/>
      <c r="EM103" s="208"/>
      <c r="EN103" s="208"/>
      <c r="EO103" s="208"/>
      <c r="EP103" s="208"/>
      <c r="EQ103" s="208"/>
      <c r="ER103" s="208"/>
      <c r="ES103" s="208"/>
      <c r="ET103" s="208"/>
      <c r="EU103" s="208"/>
      <c r="EV103" s="208"/>
      <c r="EW103" s="208"/>
      <c r="EX103" s="208"/>
      <c r="EY103" s="208"/>
      <c r="EZ103" s="208"/>
      <c r="FA103" s="208"/>
      <c r="FB103" s="208"/>
      <c r="FC103" s="208"/>
      <c r="FD103" s="208"/>
      <c r="FE103" s="208"/>
      <c r="FF103" s="208"/>
      <c r="FG103" s="208"/>
      <c r="FH103" s="208"/>
      <c r="FI103" s="208"/>
      <c r="FJ103" s="208"/>
      <c r="FK103" s="208"/>
      <c r="FL103" s="208"/>
      <c r="FM103" s="208"/>
      <c r="FN103" s="208"/>
      <c r="FO103" s="208"/>
      <c r="FP103" s="208"/>
      <c r="FQ103" s="208"/>
      <c r="FR103" s="208"/>
      <c r="FS103" s="208"/>
      <c r="FT103" s="208"/>
      <c r="FU103" s="208"/>
      <c r="FV103" s="208"/>
      <c r="FW103" s="208"/>
      <c r="FX103" s="208"/>
      <c r="FY103" s="208"/>
      <c r="FZ103" s="208"/>
      <c r="GA103" s="208"/>
      <c r="GB103" s="208"/>
      <c r="GC103" s="208"/>
      <c r="GD103" s="208"/>
      <c r="GE103" s="208"/>
      <c r="GF103" s="208"/>
      <c r="GG103" s="208"/>
      <c r="GH103" s="208"/>
      <c r="GI103" s="208"/>
      <c r="GJ103" s="208"/>
      <c r="GK103" s="208"/>
      <c r="GL103" s="208"/>
      <c r="GM103" s="208"/>
      <c r="GN103" s="208"/>
      <c r="GO103" s="208"/>
      <c r="GP103" s="208"/>
      <c r="GQ103" s="208"/>
      <c r="GR103" s="208"/>
      <c r="GS103" s="208"/>
      <c r="GT103" s="208"/>
    </row>
    <row r="104" spans="1:202" s="209" customFormat="1" ht="14.15" customHeight="1" outlineLevel="1">
      <c r="A104" s="166" t="s">
        <v>4604</v>
      </c>
      <c r="B104" s="166" t="s">
        <v>4914</v>
      </c>
      <c r="C104" s="206">
        <v>8003600</v>
      </c>
      <c r="D104" s="160">
        <f t="shared" si="1"/>
        <v>7443348</v>
      </c>
      <c r="E104" s="207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  <c r="AB104" s="208"/>
      <c r="AC104" s="208"/>
      <c r="AD104" s="208"/>
      <c r="AE104" s="208"/>
      <c r="AF104" s="208"/>
      <c r="AG104" s="208"/>
      <c r="AH104" s="208"/>
      <c r="AI104" s="208"/>
      <c r="AJ104" s="208"/>
      <c r="AK104" s="208"/>
      <c r="AL104" s="208"/>
      <c r="AM104" s="208"/>
      <c r="AN104" s="208"/>
      <c r="AO104" s="208"/>
      <c r="AP104" s="208"/>
      <c r="AQ104" s="208"/>
      <c r="AR104" s="208"/>
      <c r="AS104" s="208"/>
      <c r="AT104" s="208"/>
      <c r="AU104" s="208"/>
      <c r="AV104" s="208"/>
      <c r="AW104" s="208"/>
      <c r="AX104" s="208"/>
      <c r="AY104" s="208"/>
      <c r="AZ104" s="208"/>
      <c r="BA104" s="208"/>
      <c r="BB104" s="208"/>
      <c r="BC104" s="208"/>
      <c r="BD104" s="208"/>
      <c r="BE104" s="208"/>
      <c r="BF104" s="208"/>
      <c r="BG104" s="208"/>
      <c r="BH104" s="208"/>
      <c r="BI104" s="208"/>
      <c r="BJ104" s="208"/>
      <c r="BK104" s="208"/>
      <c r="BL104" s="208"/>
      <c r="BM104" s="208"/>
      <c r="BN104" s="208"/>
      <c r="BO104" s="208"/>
      <c r="BP104" s="208"/>
      <c r="BQ104" s="208"/>
      <c r="BR104" s="208"/>
      <c r="BS104" s="208"/>
      <c r="BT104" s="208"/>
      <c r="BU104" s="208"/>
      <c r="BV104" s="208"/>
      <c r="BW104" s="208"/>
      <c r="BX104" s="208"/>
      <c r="BY104" s="208"/>
      <c r="BZ104" s="208"/>
      <c r="CA104" s="208"/>
      <c r="CB104" s="208"/>
      <c r="CC104" s="208"/>
      <c r="CD104" s="208"/>
      <c r="CE104" s="208"/>
      <c r="CF104" s="208"/>
      <c r="CG104" s="208"/>
      <c r="CH104" s="208"/>
      <c r="CI104" s="208"/>
      <c r="CJ104" s="208"/>
      <c r="CK104" s="208"/>
      <c r="CL104" s="208"/>
      <c r="CM104" s="208"/>
      <c r="CN104" s="208"/>
      <c r="CO104" s="208"/>
      <c r="CP104" s="208"/>
      <c r="CQ104" s="208"/>
      <c r="CR104" s="208"/>
      <c r="CS104" s="208"/>
      <c r="CT104" s="208"/>
      <c r="CU104" s="208"/>
      <c r="CV104" s="208"/>
      <c r="CW104" s="208"/>
      <c r="CX104" s="208"/>
      <c r="CY104" s="208"/>
      <c r="CZ104" s="208"/>
      <c r="DA104" s="208"/>
      <c r="DB104" s="208"/>
      <c r="DC104" s="208"/>
      <c r="DD104" s="208"/>
      <c r="DE104" s="208"/>
      <c r="DF104" s="208"/>
      <c r="DG104" s="208"/>
      <c r="DH104" s="208"/>
      <c r="DI104" s="208"/>
      <c r="DJ104" s="208"/>
      <c r="DK104" s="208"/>
      <c r="DL104" s="208"/>
      <c r="DM104" s="208"/>
      <c r="DN104" s="208"/>
      <c r="DO104" s="208"/>
      <c r="DP104" s="208"/>
      <c r="DQ104" s="208"/>
      <c r="DR104" s="208"/>
      <c r="DS104" s="208"/>
      <c r="DT104" s="208"/>
      <c r="DU104" s="208"/>
      <c r="DV104" s="208"/>
      <c r="DW104" s="208"/>
      <c r="DX104" s="208"/>
      <c r="DY104" s="208"/>
      <c r="DZ104" s="208"/>
      <c r="EA104" s="208"/>
      <c r="EB104" s="208"/>
      <c r="EC104" s="208"/>
      <c r="ED104" s="208"/>
      <c r="EE104" s="208"/>
      <c r="EF104" s="208"/>
      <c r="EG104" s="208"/>
      <c r="EH104" s="208"/>
      <c r="EI104" s="208"/>
      <c r="EJ104" s="208"/>
      <c r="EK104" s="208"/>
      <c r="EL104" s="208"/>
      <c r="EM104" s="208"/>
      <c r="EN104" s="208"/>
      <c r="EO104" s="208"/>
      <c r="EP104" s="208"/>
      <c r="EQ104" s="208"/>
      <c r="ER104" s="208"/>
      <c r="ES104" s="208"/>
      <c r="ET104" s="208"/>
      <c r="EU104" s="208"/>
      <c r="EV104" s="208"/>
      <c r="EW104" s="208"/>
      <c r="EX104" s="208"/>
      <c r="EY104" s="208"/>
      <c r="EZ104" s="208"/>
      <c r="FA104" s="208"/>
      <c r="FB104" s="208"/>
      <c r="FC104" s="208"/>
      <c r="FD104" s="208"/>
      <c r="FE104" s="208"/>
      <c r="FF104" s="208"/>
      <c r="FG104" s="208"/>
      <c r="FH104" s="208"/>
      <c r="FI104" s="208"/>
      <c r="FJ104" s="208"/>
      <c r="FK104" s="208"/>
      <c r="FL104" s="208"/>
      <c r="FM104" s="208"/>
      <c r="FN104" s="208"/>
      <c r="FO104" s="208"/>
      <c r="FP104" s="208"/>
      <c r="FQ104" s="208"/>
      <c r="FR104" s="208"/>
      <c r="FS104" s="208"/>
      <c r="FT104" s="208"/>
      <c r="FU104" s="208"/>
      <c r="FV104" s="208"/>
      <c r="FW104" s="208"/>
      <c r="FX104" s="208"/>
      <c r="FY104" s="208"/>
      <c r="FZ104" s="208"/>
      <c r="GA104" s="208"/>
      <c r="GB104" s="208"/>
      <c r="GC104" s="208"/>
      <c r="GD104" s="208"/>
      <c r="GE104" s="208"/>
      <c r="GF104" s="208"/>
      <c r="GG104" s="208"/>
      <c r="GH104" s="208"/>
      <c r="GI104" s="208"/>
      <c r="GJ104" s="208"/>
      <c r="GK104" s="208"/>
      <c r="GL104" s="208"/>
      <c r="GM104" s="208"/>
      <c r="GN104" s="208"/>
      <c r="GO104" s="208"/>
      <c r="GP104" s="208"/>
      <c r="GQ104" s="208"/>
      <c r="GR104" s="208"/>
      <c r="GS104" s="208"/>
      <c r="GT104" s="208"/>
    </row>
    <row r="105" spans="1:202" s="209" customFormat="1" ht="14.15" customHeight="1" outlineLevel="1">
      <c r="A105" s="166" t="s">
        <v>4618</v>
      </c>
      <c r="B105" s="166" t="s">
        <v>4913</v>
      </c>
      <c r="C105" s="206">
        <v>13612500</v>
      </c>
      <c r="D105" s="160">
        <f t="shared" si="1"/>
        <v>12659625</v>
      </c>
      <c r="E105" s="207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  <c r="AB105" s="208"/>
      <c r="AC105" s="208"/>
      <c r="AD105" s="208"/>
      <c r="AE105" s="208"/>
      <c r="AF105" s="208"/>
      <c r="AG105" s="208"/>
      <c r="AH105" s="208"/>
      <c r="AI105" s="208"/>
      <c r="AJ105" s="208"/>
      <c r="AK105" s="208"/>
      <c r="AL105" s="208"/>
      <c r="AM105" s="208"/>
      <c r="AN105" s="208"/>
      <c r="AO105" s="208"/>
      <c r="AP105" s="208"/>
      <c r="AQ105" s="208"/>
      <c r="AR105" s="208"/>
      <c r="AS105" s="208"/>
      <c r="AT105" s="208"/>
      <c r="AU105" s="208"/>
      <c r="AV105" s="208"/>
      <c r="AW105" s="208"/>
      <c r="AX105" s="208"/>
      <c r="AY105" s="208"/>
      <c r="AZ105" s="208"/>
      <c r="BA105" s="208"/>
      <c r="BB105" s="208"/>
      <c r="BC105" s="208"/>
      <c r="BD105" s="208"/>
      <c r="BE105" s="208"/>
      <c r="BF105" s="208"/>
      <c r="BG105" s="208"/>
      <c r="BH105" s="208"/>
      <c r="BI105" s="208"/>
      <c r="BJ105" s="208"/>
      <c r="BK105" s="208"/>
      <c r="BL105" s="208"/>
      <c r="BM105" s="208"/>
      <c r="BN105" s="208"/>
      <c r="BO105" s="208"/>
      <c r="BP105" s="208"/>
      <c r="BQ105" s="208"/>
      <c r="BR105" s="208"/>
      <c r="BS105" s="208"/>
      <c r="BT105" s="208"/>
      <c r="BU105" s="208"/>
      <c r="BV105" s="208"/>
      <c r="BW105" s="208"/>
      <c r="BX105" s="208"/>
      <c r="BY105" s="208"/>
      <c r="BZ105" s="208"/>
      <c r="CA105" s="208"/>
      <c r="CB105" s="208"/>
      <c r="CC105" s="208"/>
      <c r="CD105" s="208"/>
      <c r="CE105" s="208"/>
      <c r="CF105" s="208"/>
      <c r="CG105" s="208"/>
      <c r="CH105" s="208"/>
      <c r="CI105" s="208"/>
      <c r="CJ105" s="208"/>
      <c r="CK105" s="208"/>
      <c r="CL105" s="208"/>
      <c r="CM105" s="208"/>
      <c r="CN105" s="208"/>
      <c r="CO105" s="208"/>
      <c r="CP105" s="208"/>
      <c r="CQ105" s="208"/>
      <c r="CR105" s="208"/>
      <c r="CS105" s="208"/>
      <c r="CT105" s="208"/>
      <c r="CU105" s="208"/>
      <c r="CV105" s="208"/>
      <c r="CW105" s="208"/>
      <c r="CX105" s="208"/>
      <c r="CY105" s="208"/>
      <c r="CZ105" s="208"/>
      <c r="DA105" s="208"/>
      <c r="DB105" s="208"/>
      <c r="DC105" s="208"/>
      <c r="DD105" s="208"/>
      <c r="DE105" s="208"/>
      <c r="DF105" s="208"/>
      <c r="DG105" s="208"/>
      <c r="DH105" s="208"/>
      <c r="DI105" s="208"/>
      <c r="DJ105" s="208"/>
      <c r="DK105" s="208"/>
      <c r="DL105" s="208"/>
      <c r="DM105" s="208"/>
      <c r="DN105" s="208"/>
      <c r="DO105" s="208"/>
      <c r="DP105" s="208"/>
      <c r="DQ105" s="208"/>
      <c r="DR105" s="208"/>
      <c r="DS105" s="208"/>
      <c r="DT105" s="208"/>
      <c r="DU105" s="208"/>
      <c r="DV105" s="208"/>
      <c r="DW105" s="208"/>
      <c r="DX105" s="208"/>
      <c r="DY105" s="208"/>
      <c r="DZ105" s="208"/>
      <c r="EA105" s="208"/>
      <c r="EB105" s="208"/>
      <c r="EC105" s="208"/>
      <c r="ED105" s="208"/>
      <c r="EE105" s="208"/>
      <c r="EF105" s="208"/>
      <c r="EG105" s="208"/>
      <c r="EH105" s="208"/>
      <c r="EI105" s="208"/>
      <c r="EJ105" s="208"/>
      <c r="EK105" s="208"/>
      <c r="EL105" s="208"/>
      <c r="EM105" s="208"/>
      <c r="EN105" s="208"/>
      <c r="EO105" s="208"/>
      <c r="EP105" s="208"/>
      <c r="EQ105" s="208"/>
      <c r="ER105" s="208"/>
      <c r="ES105" s="208"/>
      <c r="ET105" s="208"/>
      <c r="EU105" s="208"/>
      <c r="EV105" s="208"/>
      <c r="EW105" s="208"/>
      <c r="EX105" s="208"/>
      <c r="EY105" s="208"/>
      <c r="EZ105" s="208"/>
      <c r="FA105" s="208"/>
      <c r="FB105" s="208"/>
      <c r="FC105" s="208"/>
      <c r="FD105" s="208"/>
      <c r="FE105" s="208"/>
      <c r="FF105" s="208"/>
      <c r="FG105" s="208"/>
      <c r="FH105" s="208"/>
      <c r="FI105" s="208"/>
      <c r="FJ105" s="208"/>
      <c r="FK105" s="208"/>
      <c r="FL105" s="208"/>
      <c r="FM105" s="208"/>
      <c r="FN105" s="208"/>
      <c r="FO105" s="208"/>
      <c r="FP105" s="208"/>
      <c r="FQ105" s="208"/>
      <c r="FR105" s="208"/>
      <c r="FS105" s="208"/>
      <c r="FT105" s="208"/>
      <c r="FU105" s="208"/>
      <c r="FV105" s="208"/>
      <c r="FW105" s="208"/>
      <c r="FX105" s="208"/>
      <c r="FY105" s="208"/>
      <c r="FZ105" s="208"/>
      <c r="GA105" s="208"/>
      <c r="GB105" s="208"/>
      <c r="GC105" s="208"/>
      <c r="GD105" s="208"/>
      <c r="GE105" s="208"/>
      <c r="GF105" s="208"/>
      <c r="GG105" s="208"/>
      <c r="GH105" s="208"/>
      <c r="GI105" s="208"/>
      <c r="GJ105" s="208"/>
      <c r="GK105" s="208"/>
      <c r="GL105" s="208"/>
      <c r="GM105" s="208"/>
      <c r="GN105" s="208"/>
      <c r="GO105" s="208"/>
      <c r="GP105" s="208"/>
      <c r="GQ105" s="208"/>
      <c r="GR105" s="208"/>
      <c r="GS105" s="208"/>
      <c r="GT105" s="208"/>
    </row>
    <row r="106" spans="1:202" s="209" customFormat="1" ht="14.15" customHeight="1" outlineLevel="1">
      <c r="A106" s="166" t="s">
        <v>4588</v>
      </c>
      <c r="B106" s="166" t="s">
        <v>4912</v>
      </c>
      <c r="C106" s="206">
        <v>25208150</v>
      </c>
      <c r="D106" s="160">
        <f t="shared" si="1"/>
        <v>23443579.5</v>
      </c>
      <c r="E106" s="207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  <c r="AB106" s="208"/>
      <c r="AC106" s="208"/>
      <c r="AD106" s="208"/>
      <c r="AE106" s="208"/>
      <c r="AF106" s="208"/>
      <c r="AG106" s="208"/>
      <c r="AH106" s="208"/>
      <c r="AI106" s="208"/>
      <c r="AJ106" s="208"/>
      <c r="AK106" s="208"/>
      <c r="AL106" s="208"/>
      <c r="AM106" s="208"/>
      <c r="AN106" s="208"/>
      <c r="AO106" s="208"/>
      <c r="AP106" s="208"/>
      <c r="AQ106" s="208"/>
      <c r="AR106" s="208"/>
      <c r="AS106" s="208"/>
      <c r="AT106" s="208"/>
      <c r="AU106" s="208"/>
      <c r="AV106" s="208"/>
      <c r="AW106" s="208"/>
      <c r="AX106" s="208"/>
      <c r="AY106" s="208"/>
      <c r="AZ106" s="208"/>
      <c r="BA106" s="208"/>
      <c r="BB106" s="208"/>
      <c r="BC106" s="208"/>
      <c r="BD106" s="208"/>
      <c r="BE106" s="208"/>
      <c r="BF106" s="208"/>
      <c r="BG106" s="208"/>
      <c r="BH106" s="208"/>
      <c r="BI106" s="208"/>
      <c r="BJ106" s="208"/>
      <c r="BK106" s="208"/>
      <c r="BL106" s="208"/>
      <c r="BM106" s="208"/>
      <c r="BN106" s="208"/>
      <c r="BO106" s="208"/>
      <c r="BP106" s="208"/>
      <c r="BQ106" s="208"/>
      <c r="BR106" s="208"/>
      <c r="BS106" s="208"/>
      <c r="BT106" s="208"/>
      <c r="BU106" s="208"/>
      <c r="BV106" s="208"/>
      <c r="BW106" s="208"/>
      <c r="BX106" s="208"/>
      <c r="BY106" s="208"/>
      <c r="BZ106" s="208"/>
      <c r="CA106" s="208"/>
      <c r="CB106" s="208"/>
      <c r="CC106" s="208"/>
      <c r="CD106" s="208"/>
      <c r="CE106" s="208"/>
      <c r="CF106" s="208"/>
      <c r="CG106" s="208"/>
      <c r="CH106" s="208"/>
      <c r="CI106" s="208"/>
      <c r="CJ106" s="208"/>
      <c r="CK106" s="208"/>
      <c r="CL106" s="208"/>
      <c r="CM106" s="208"/>
      <c r="CN106" s="208"/>
      <c r="CO106" s="208"/>
      <c r="CP106" s="208"/>
      <c r="CQ106" s="208"/>
      <c r="CR106" s="208"/>
      <c r="CS106" s="208"/>
      <c r="CT106" s="208"/>
      <c r="CU106" s="208"/>
      <c r="CV106" s="208"/>
      <c r="CW106" s="208"/>
      <c r="CX106" s="208"/>
      <c r="CY106" s="208"/>
      <c r="CZ106" s="208"/>
      <c r="DA106" s="208"/>
      <c r="DB106" s="208"/>
      <c r="DC106" s="208"/>
      <c r="DD106" s="208"/>
      <c r="DE106" s="208"/>
      <c r="DF106" s="208"/>
      <c r="DG106" s="208"/>
      <c r="DH106" s="208"/>
      <c r="DI106" s="208"/>
      <c r="DJ106" s="208"/>
      <c r="DK106" s="208"/>
      <c r="DL106" s="208"/>
      <c r="DM106" s="208"/>
      <c r="DN106" s="208"/>
      <c r="DO106" s="208"/>
      <c r="DP106" s="208"/>
      <c r="DQ106" s="208"/>
      <c r="DR106" s="208"/>
      <c r="DS106" s="208"/>
      <c r="DT106" s="208"/>
      <c r="DU106" s="208"/>
      <c r="DV106" s="208"/>
      <c r="DW106" s="208"/>
      <c r="DX106" s="208"/>
      <c r="DY106" s="208"/>
      <c r="DZ106" s="208"/>
      <c r="EA106" s="208"/>
      <c r="EB106" s="208"/>
      <c r="EC106" s="208"/>
      <c r="ED106" s="208"/>
      <c r="EE106" s="208"/>
      <c r="EF106" s="208"/>
      <c r="EG106" s="208"/>
      <c r="EH106" s="208"/>
      <c r="EI106" s="208"/>
      <c r="EJ106" s="208"/>
      <c r="EK106" s="208"/>
      <c r="EL106" s="208"/>
      <c r="EM106" s="208"/>
      <c r="EN106" s="208"/>
      <c r="EO106" s="208"/>
      <c r="EP106" s="208"/>
      <c r="EQ106" s="208"/>
      <c r="ER106" s="208"/>
      <c r="ES106" s="208"/>
      <c r="ET106" s="208"/>
      <c r="EU106" s="208"/>
      <c r="EV106" s="208"/>
      <c r="EW106" s="208"/>
      <c r="EX106" s="208"/>
      <c r="EY106" s="208"/>
      <c r="EZ106" s="208"/>
      <c r="FA106" s="208"/>
      <c r="FB106" s="208"/>
      <c r="FC106" s="208"/>
      <c r="FD106" s="208"/>
      <c r="FE106" s="208"/>
      <c r="FF106" s="208"/>
      <c r="FG106" s="208"/>
      <c r="FH106" s="208"/>
      <c r="FI106" s="208"/>
      <c r="FJ106" s="208"/>
      <c r="FK106" s="208"/>
      <c r="FL106" s="208"/>
      <c r="FM106" s="208"/>
      <c r="FN106" s="208"/>
      <c r="FO106" s="208"/>
      <c r="FP106" s="208"/>
      <c r="FQ106" s="208"/>
      <c r="FR106" s="208"/>
      <c r="FS106" s="208"/>
      <c r="FT106" s="208"/>
      <c r="FU106" s="208"/>
      <c r="FV106" s="208"/>
      <c r="FW106" s="208"/>
      <c r="FX106" s="208"/>
      <c r="FY106" s="208"/>
      <c r="FZ106" s="208"/>
      <c r="GA106" s="208"/>
      <c r="GB106" s="208"/>
      <c r="GC106" s="208"/>
      <c r="GD106" s="208"/>
      <c r="GE106" s="208"/>
      <c r="GF106" s="208"/>
      <c r="GG106" s="208"/>
      <c r="GH106" s="208"/>
      <c r="GI106" s="208"/>
      <c r="GJ106" s="208"/>
      <c r="GK106" s="208"/>
      <c r="GL106" s="208"/>
      <c r="GM106" s="208"/>
      <c r="GN106" s="208"/>
      <c r="GO106" s="208"/>
      <c r="GP106" s="208"/>
      <c r="GQ106" s="208"/>
      <c r="GR106" s="208"/>
      <c r="GS106" s="208"/>
      <c r="GT106" s="208"/>
    </row>
    <row r="107" spans="1:202" ht="15" customHeight="1" outlineLevel="1">
      <c r="A107" s="163" t="s">
        <v>4911</v>
      </c>
      <c r="B107" s="168"/>
      <c r="C107" s="168"/>
      <c r="D107" s="160"/>
    </row>
    <row r="108" spans="1:202" s="209" customFormat="1" ht="14.15" customHeight="1" outlineLevel="1">
      <c r="A108" s="166" t="s">
        <v>4662</v>
      </c>
      <c r="B108" s="166" t="s">
        <v>4910</v>
      </c>
      <c r="C108" s="206">
        <v>179850</v>
      </c>
      <c r="D108" s="160">
        <f t="shared" si="1"/>
        <v>167260.5</v>
      </c>
      <c r="E108" s="207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  <c r="AB108" s="208"/>
      <c r="AC108" s="208"/>
      <c r="AD108" s="208"/>
      <c r="AE108" s="208"/>
      <c r="AF108" s="208"/>
      <c r="AG108" s="208"/>
      <c r="AH108" s="208"/>
      <c r="AI108" s="208"/>
      <c r="AJ108" s="208"/>
      <c r="AK108" s="208"/>
      <c r="AL108" s="208"/>
      <c r="AM108" s="208"/>
      <c r="AN108" s="208"/>
      <c r="AO108" s="208"/>
      <c r="AP108" s="208"/>
      <c r="AQ108" s="208"/>
      <c r="AR108" s="208"/>
      <c r="AS108" s="208"/>
      <c r="AT108" s="208"/>
      <c r="AU108" s="208"/>
      <c r="AV108" s="208"/>
      <c r="AW108" s="208"/>
      <c r="AX108" s="208"/>
      <c r="AY108" s="208"/>
      <c r="AZ108" s="208"/>
      <c r="BA108" s="208"/>
      <c r="BB108" s="208"/>
      <c r="BC108" s="208"/>
      <c r="BD108" s="208"/>
      <c r="BE108" s="208"/>
      <c r="BF108" s="208"/>
      <c r="BG108" s="208"/>
      <c r="BH108" s="208"/>
      <c r="BI108" s="208"/>
      <c r="BJ108" s="208"/>
      <c r="BK108" s="208"/>
      <c r="BL108" s="208"/>
      <c r="BM108" s="208"/>
      <c r="BN108" s="208"/>
      <c r="BO108" s="208"/>
      <c r="BP108" s="208"/>
      <c r="BQ108" s="208"/>
      <c r="BR108" s="208"/>
      <c r="BS108" s="208"/>
      <c r="BT108" s="208"/>
      <c r="BU108" s="208"/>
      <c r="BV108" s="208"/>
      <c r="BW108" s="208"/>
      <c r="BX108" s="208"/>
      <c r="BY108" s="208"/>
      <c r="BZ108" s="208"/>
      <c r="CA108" s="208"/>
      <c r="CB108" s="208"/>
      <c r="CC108" s="208"/>
      <c r="CD108" s="208"/>
      <c r="CE108" s="208"/>
      <c r="CF108" s="208"/>
      <c r="CG108" s="208"/>
      <c r="CH108" s="208"/>
      <c r="CI108" s="208"/>
      <c r="CJ108" s="208"/>
      <c r="CK108" s="208"/>
      <c r="CL108" s="208"/>
      <c r="CM108" s="208"/>
      <c r="CN108" s="208"/>
      <c r="CO108" s="208"/>
      <c r="CP108" s="208"/>
      <c r="CQ108" s="208"/>
      <c r="CR108" s="208"/>
      <c r="CS108" s="208"/>
      <c r="CT108" s="208"/>
      <c r="CU108" s="208"/>
      <c r="CV108" s="208"/>
      <c r="CW108" s="208"/>
      <c r="CX108" s="208"/>
      <c r="CY108" s="208"/>
      <c r="CZ108" s="208"/>
      <c r="DA108" s="208"/>
      <c r="DB108" s="208"/>
      <c r="DC108" s="208"/>
      <c r="DD108" s="208"/>
      <c r="DE108" s="208"/>
      <c r="DF108" s="208"/>
      <c r="DG108" s="208"/>
      <c r="DH108" s="208"/>
      <c r="DI108" s="208"/>
      <c r="DJ108" s="208"/>
      <c r="DK108" s="208"/>
      <c r="DL108" s="208"/>
      <c r="DM108" s="208"/>
      <c r="DN108" s="208"/>
      <c r="DO108" s="208"/>
      <c r="DP108" s="208"/>
      <c r="DQ108" s="208"/>
      <c r="DR108" s="208"/>
      <c r="DS108" s="208"/>
      <c r="DT108" s="208"/>
      <c r="DU108" s="208"/>
      <c r="DV108" s="208"/>
      <c r="DW108" s="208"/>
      <c r="DX108" s="208"/>
      <c r="DY108" s="208"/>
      <c r="DZ108" s="208"/>
      <c r="EA108" s="208"/>
      <c r="EB108" s="208"/>
      <c r="EC108" s="208"/>
      <c r="ED108" s="208"/>
      <c r="EE108" s="208"/>
      <c r="EF108" s="208"/>
      <c r="EG108" s="208"/>
      <c r="EH108" s="208"/>
      <c r="EI108" s="208"/>
      <c r="EJ108" s="208"/>
      <c r="EK108" s="208"/>
      <c r="EL108" s="208"/>
      <c r="EM108" s="208"/>
      <c r="EN108" s="208"/>
      <c r="EO108" s="208"/>
      <c r="EP108" s="208"/>
      <c r="EQ108" s="208"/>
      <c r="ER108" s="208"/>
      <c r="ES108" s="208"/>
      <c r="ET108" s="208"/>
      <c r="EU108" s="208"/>
      <c r="EV108" s="208"/>
      <c r="EW108" s="208"/>
      <c r="EX108" s="208"/>
      <c r="EY108" s="208"/>
      <c r="EZ108" s="208"/>
      <c r="FA108" s="208"/>
      <c r="FB108" s="208"/>
      <c r="FC108" s="208"/>
      <c r="FD108" s="208"/>
      <c r="FE108" s="208"/>
      <c r="FF108" s="208"/>
      <c r="FG108" s="208"/>
      <c r="FH108" s="208"/>
      <c r="FI108" s="208"/>
      <c r="FJ108" s="208"/>
      <c r="FK108" s="208"/>
      <c r="FL108" s="208"/>
      <c r="FM108" s="208"/>
      <c r="FN108" s="208"/>
      <c r="FO108" s="208"/>
      <c r="FP108" s="208"/>
      <c r="FQ108" s="208"/>
      <c r="FR108" s="208"/>
      <c r="FS108" s="208"/>
      <c r="FT108" s="208"/>
      <c r="FU108" s="208"/>
      <c r="FV108" s="208"/>
      <c r="FW108" s="208"/>
      <c r="FX108" s="208"/>
      <c r="FY108" s="208"/>
      <c r="FZ108" s="208"/>
      <c r="GA108" s="208"/>
      <c r="GB108" s="208"/>
      <c r="GC108" s="208"/>
      <c r="GD108" s="208"/>
      <c r="GE108" s="208"/>
      <c r="GF108" s="208"/>
      <c r="GG108" s="208"/>
      <c r="GH108" s="208"/>
      <c r="GI108" s="208"/>
      <c r="GJ108" s="208"/>
      <c r="GK108" s="208"/>
      <c r="GL108" s="208"/>
      <c r="GM108" s="208"/>
      <c r="GN108" s="208"/>
      <c r="GO108" s="208"/>
      <c r="GP108" s="208"/>
      <c r="GQ108" s="208"/>
      <c r="GR108" s="208"/>
      <c r="GS108" s="208"/>
      <c r="GT108" s="208"/>
    </row>
    <row r="109" spans="1:202" s="209" customFormat="1" ht="14.15" customHeight="1" outlineLevel="1">
      <c r="A109" s="166" t="s">
        <v>4672</v>
      </c>
      <c r="B109" s="166" t="s">
        <v>4909</v>
      </c>
      <c r="C109" s="206">
        <v>261800</v>
      </c>
      <c r="D109" s="160">
        <f t="shared" si="1"/>
        <v>243474</v>
      </c>
      <c r="E109" s="207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  <c r="AB109" s="208"/>
      <c r="AC109" s="208"/>
      <c r="AD109" s="208"/>
      <c r="AE109" s="208"/>
      <c r="AF109" s="208"/>
      <c r="AG109" s="208"/>
      <c r="AH109" s="208"/>
      <c r="AI109" s="208"/>
      <c r="AJ109" s="208"/>
      <c r="AK109" s="208"/>
      <c r="AL109" s="208"/>
      <c r="AM109" s="208"/>
      <c r="AN109" s="208"/>
      <c r="AO109" s="208"/>
      <c r="AP109" s="208"/>
      <c r="AQ109" s="208"/>
      <c r="AR109" s="208"/>
      <c r="AS109" s="208"/>
      <c r="AT109" s="208"/>
      <c r="AU109" s="208"/>
      <c r="AV109" s="208"/>
      <c r="AW109" s="208"/>
      <c r="AX109" s="208"/>
      <c r="AY109" s="208"/>
      <c r="AZ109" s="208"/>
      <c r="BA109" s="208"/>
      <c r="BB109" s="208"/>
      <c r="BC109" s="208"/>
      <c r="BD109" s="208"/>
      <c r="BE109" s="208"/>
      <c r="BF109" s="208"/>
      <c r="BG109" s="208"/>
      <c r="BH109" s="208"/>
      <c r="BI109" s="208"/>
      <c r="BJ109" s="208"/>
      <c r="BK109" s="208"/>
      <c r="BL109" s="208"/>
      <c r="BM109" s="208"/>
      <c r="BN109" s="208"/>
      <c r="BO109" s="208"/>
      <c r="BP109" s="208"/>
      <c r="BQ109" s="208"/>
      <c r="BR109" s="208"/>
      <c r="BS109" s="208"/>
      <c r="BT109" s="208"/>
      <c r="BU109" s="208"/>
      <c r="BV109" s="208"/>
      <c r="BW109" s="208"/>
      <c r="BX109" s="208"/>
      <c r="BY109" s="208"/>
      <c r="BZ109" s="208"/>
      <c r="CA109" s="208"/>
      <c r="CB109" s="208"/>
      <c r="CC109" s="208"/>
      <c r="CD109" s="208"/>
      <c r="CE109" s="208"/>
      <c r="CF109" s="208"/>
      <c r="CG109" s="208"/>
      <c r="CH109" s="208"/>
      <c r="CI109" s="208"/>
      <c r="CJ109" s="208"/>
      <c r="CK109" s="208"/>
      <c r="CL109" s="208"/>
      <c r="CM109" s="208"/>
      <c r="CN109" s="208"/>
      <c r="CO109" s="208"/>
      <c r="CP109" s="208"/>
      <c r="CQ109" s="208"/>
      <c r="CR109" s="208"/>
      <c r="CS109" s="208"/>
      <c r="CT109" s="208"/>
      <c r="CU109" s="208"/>
      <c r="CV109" s="208"/>
      <c r="CW109" s="208"/>
      <c r="CX109" s="208"/>
      <c r="CY109" s="208"/>
      <c r="CZ109" s="208"/>
      <c r="DA109" s="208"/>
      <c r="DB109" s="208"/>
      <c r="DC109" s="208"/>
      <c r="DD109" s="208"/>
      <c r="DE109" s="208"/>
      <c r="DF109" s="208"/>
      <c r="DG109" s="208"/>
      <c r="DH109" s="208"/>
      <c r="DI109" s="208"/>
      <c r="DJ109" s="208"/>
      <c r="DK109" s="208"/>
      <c r="DL109" s="208"/>
      <c r="DM109" s="208"/>
      <c r="DN109" s="208"/>
      <c r="DO109" s="208"/>
      <c r="DP109" s="208"/>
      <c r="DQ109" s="208"/>
      <c r="DR109" s="208"/>
      <c r="DS109" s="208"/>
      <c r="DT109" s="208"/>
      <c r="DU109" s="208"/>
      <c r="DV109" s="208"/>
      <c r="DW109" s="208"/>
      <c r="DX109" s="208"/>
      <c r="DY109" s="208"/>
      <c r="DZ109" s="208"/>
      <c r="EA109" s="208"/>
      <c r="EB109" s="208"/>
      <c r="EC109" s="208"/>
      <c r="ED109" s="208"/>
      <c r="EE109" s="208"/>
      <c r="EF109" s="208"/>
      <c r="EG109" s="208"/>
      <c r="EH109" s="208"/>
      <c r="EI109" s="208"/>
      <c r="EJ109" s="208"/>
      <c r="EK109" s="208"/>
      <c r="EL109" s="208"/>
      <c r="EM109" s="208"/>
      <c r="EN109" s="208"/>
      <c r="EO109" s="208"/>
      <c r="EP109" s="208"/>
      <c r="EQ109" s="208"/>
      <c r="ER109" s="208"/>
      <c r="ES109" s="208"/>
      <c r="ET109" s="208"/>
      <c r="EU109" s="208"/>
      <c r="EV109" s="208"/>
      <c r="EW109" s="208"/>
      <c r="EX109" s="208"/>
      <c r="EY109" s="208"/>
      <c r="EZ109" s="208"/>
      <c r="FA109" s="208"/>
      <c r="FB109" s="208"/>
      <c r="FC109" s="208"/>
      <c r="FD109" s="208"/>
      <c r="FE109" s="208"/>
      <c r="FF109" s="208"/>
      <c r="FG109" s="208"/>
      <c r="FH109" s="208"/>
      <c r="FI109" s="208"/>
      <c r="FJ109" s="208"/>
      <c r="FK109" s="208"/>
      <c r="FL109" s="208"/>
      <c r="FM109" s="208"/>
      <c r="FN109" s="208"/>
      <c r="FO109" s="208"/>
      <c r="FP109" s="208"/>
      <c r="FQ109" s="208"/>
      <c r="FR109" s="208"/>
      <c r="FS109" s="208"/>
      <c r="FT109" s="208"/>
      <c r="FU109" s="208"/>
      <c r="FV109" s="208"/>
      <c r="FW109" s="208"/>
      <c r="FX109" s="208"/>
      <c r="FY109" s="208"/>
      <c r="FZ109" s="208"/>
      <c r="GA109" s="208"/>
      <c r="GB109" s="208"/>
      <c r="GC109" s="208"/>
      <c r="GD109" s="208"/>
      <c r="GE109" s="208"/>
      <c r="GF109" s="208"/>
      <c r="GG109" s="208"/>
      <c r="GH109" s="208"/>
      <c r="GI109" s="208"/>
      <c r="GJ109" s="208"/>
      <c r="GK109" s="208"/>
      <c r="GL109" s="208"/>
      <c r="GM109" s="208"/>
      <c r="GN109" s="208"/>
      <c r="GO109" s="208"/>
      <c r="GP109" s="208"/>
      <c r="GQ109" s="208"/>
      <c r="GR109" s="208"/>
      <c r="GS109" s="208"/>
      <c r="GT109" s="208"/>
    </row>
    <row r="110" spans="1:202" s="209" customFormat="1" ht="14.15" customHeight="1" outlineLevel="1">
      <c r="A110" s="166" t="s">
        <v>4642</v>
      </c>
      <c r="B110" s="166" t="s">
        <v>4908</v>
      </c>
      <c r="C110" s="206">
        <v>596200</v>
      </c>
      <c r="D110" s="160">
        <f t="shared" si="1"/>
        <v>554466</v>
      </c>
      <c r="E110" s="207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  <c r="AB110" s="208"/>
      <c r="AC110" s="208"/>
      <c r="AD110" s="208"/>
      <c r="AE110" s="208"/>
      <c r="AF110" s="208"/>
      <c r="AG110" s="208"/>
      <c r="AH110" s="208"/>
      <c r="AI110" s="208"/>
      <c r="AJ110" s="208"/>
      <c r="AK110" s="208"/>
      <c r="AL110" s="208"/>
      <c r="AM110" s="208"/>
      <c r="AN110" s="208"/>
      <c r="AO110" s="208"/>
      <c r="AP110" s="208"/>
      <c r="AQ110" s="208"/>
      <c r="AR110" s="208"/>
      <c r="AS110" s="208"/>
      <c r="AT110" s="208"/>
      <c r="AU110" s="208"/>
      <c r="AV110" s="208"/>
      <c r="AW110" s="208"/>
      <c r="AX110" s="208"/>
      <c r="AY110" s="208"/>
      <c r="AZ110" s="208"/>
      <c r="BA110" s="208"/>
      <c r="BB110" s="208"/>
      <c r="BC110" s="208"/>
      <c r="BD110" s="208"/>
      <c r="BE110" s="208"/>
      <c r="BF110" s="208"/>
      <c r="BG110" s="208"/>
      <c r="BH110" s="208"/>
      <c r="BI110" s="208"/>
      <c r="BJ110" s="208"/>
      <c r="BK110" s="208"/>
      <c r="BL110" s="208"/>
      <c r="BM110" s="208"/>
      <c r="BN110" s="208"/>
      <c r="BO110" s="208"/>
      <c r="BP110" s="208"/>
      <c r="BQ110" s="208"/>
      <c r="BR110" s="208"/>
      <c r="BS110" s="208"/>
      <c r="BT110" s="208"/>
      <c r="BU110" s="208"/>
      <c r="BV110" s="208"/>
      <c r="BW110" s="208"/>
      <c r="BX110" s="208"/>
      <c r="BY110" s="208"/>
      <c r="BZ110" s="208"/>
      <c r="CA110" s="208"/>
      <c r="CB110" s="208"/>
      <c r="CC110" s="208"/>
      <c r="CD110" s="208"/>
      <c r="CE110" s="208"/>
      <c r="CF110" s="208"/>
      <c r="CG110" s="208"/>
      <c r="CH110" s="208"/>
      <c r="CI110" s="208"/>
      <c r="CJ110" s="208"/>
      <c r="CK110" s="208"/>
      <c r="CL110" s="208"/>
      <c r="CM110" s="208"/>
      <c r="CN110" s="208"/>
      <c r="CO110" s="208"/>
      <c r="CP110" s="208"/>
      <c r="CQ110" s="208"/>
      <c r="CR110" s="208"/>
      <c r="CS110" s="208"/>
      <c r="CT110" s="208"/>
      <c r="CU110" s="208"/>
      <c r="CV110" s="208"/>
      <c r="CW110" s="208"/>
      <c r="CX110" s="208"/>
      <c r="CY110" s="208"/>
      <c r="CZ110" s="208"/>
      <c r="DA110" s="208"/>
      <c r="DB110" s="208"/>
      <c r="DC110" s="208"/>
      <c r="DD110" s="208"/>
      <c r="DE110" s="208"/>
      <c r="DF110" s="208"/>
      <c r="DG110" s="208"/>
      <c r="DH110" s="208"/>
      <c r="DI110" s="208"/>
      <c r="DJ110" s="208"/>
      <c r="DK110" s="208"/>
      <c r="DL110" s="208"/>
      <c r="DM110" s="208"/>
      <c r="DN110" s="208"/>
      <c r="DO110" s="208"/>
      <c r="DP110" s="208"/>
      <c r="DQ110" s="208"/>
      <c r="DR110" s="208"/>
      <c r="DS110" s="208"/>
      <c r="DT110" s="208"/>
      <c r="DU110" s="208"/>
      <c r="DV110" s="208"/>
      <c r="DW110" s="208"/>
      <c r="DX110" s="208"/>
      <c r="DY110" s="208"/>
      <c r="DZ110" s="208"/>
      <c r="EA110" s="208"/>
      <c r="EB110" s="208"/>
      <c r="EC110" s="208"/>
      <c r="ED110" s="208"/>
      <c r="EE110" s="208"/>
      <c r="EF110" s="208"/>
      <c r="EG110" s="208"/>
      <c r="EH110" s="208"/>
      <c r="EI110" s="208"/>
      <c r="EJ110" s="208"/>
      <c r="EK110" s="208"/>
      <c r="EL110" s="208"/>
      <c r="EM110" s="208"/>
      <c r="EN110" s="208"/>
      <c r="EO110" s="208"/>
      <c r="EP110" s="208"/>
      <c r="EQ110" s="208"/>
      <c r="ER110" s="208"/>
      <c r="ES110" s="208"/>
      <c r="ET110" s="208"/>
      <c r="EU110" s="208"/>
      <c r="EV110" s="208"/>
      <c r="EW110" s="208"/>
      <c r="EX110" s="208"/>
      <c r="EY110" s="208"/>
      <c r="EZ110" s="208"/>
      <c r="FA110" s="208"/>
      <c r="FB110" s="208"/>
      <c r="FC110" s="208"/>
      <c r="FD110" s="208"/>
      <c r="FE110" s="208"/>
      <c r="FF110" s="208"/>
      <c r="FG110" s="208"/>
      <c r="FH110" s="208"/>
      <c r="FI110" s="208"/>
      <c r="FJ110" s="208"/>
      <c r="FK110" s="208"/>
      <c r="FL110" s="208"/>
      <c r="FM110" s="208"/>
      <c r="FN110" s="208"/>
      <c r="FO110" s="208"/>
      <c r="FP110" s="208"/>
      <c r="FQ110" s="208"/>
      <c r="FR110" s="208"/>
      <c r="FS110" s="208"/>
      <c r="FT110" s="208"/>
      <c r="FU110" s="208"/>
      <c r="FV110" s="208"/>
      <c r="FW110" s="208"/>
      <c r="FX110" s="208"/>
      <c r="FY110" s="208"/>
      <c r="FZ110" s="208"/>
      <c r="GA110" s="208"/>
      <c r="GB110" s="208"/>
      <c r="GC110" s="208"/>
      <c r="GD110" s="208"/>
      <c r="GE110" s="208"/>
      <c r="GF110" s="208"/>
      <c r="GG110" s="208"/>
      <c r="GH110" s="208"/>
      <c r="GI110" s="208"/>
      <c r="GJ110" s="208"/>
      <c r="GK110" s="208"/>
      <c r="GL110" s="208"/>
      <c r="GM110" s="208"/>
      <c r="GN110" s="208"/>
      <c r="GO110" s="208"/>
      <c r="GP110" s="208"/>
      <c r="GQ110" s="208"/>
      <c r="GR110" s="208"/>
      <c r="GS110" s="208"/>
      <c r="GT110" s="208"/>
    </row>
    <row r="111" spans="1:202" s="209" customFormat="1" ht="14.15" customHeight="1" outlineLevel="1">
      <c r="A111" s="166" t="s">
        <v>4648</v>
      </c>
      <c r="B111" s="166" t="s">
        <v>4907</v>
      </c>
      <c r="C111" s="206">
        <v>886600</v>
      </c>
      <c r="D111" s="160">
        <f t="shared" si="1"/>
        <v>824538</v>
      </c>
      <c r="E111" s="207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208"/>
      <c r="AE111" s="208"/>
      <c r="AF111" s="208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208"/>
      <c r="AS111" s="208"/>
      <c r="AT111" s="208"/>
      <c r="AU111" s="208"/>
      <c r="AV111" s="208"/>
      <c r="AW111" s="208"/>
      <c r="AX111" s="208"/>
      <c r="AY111" s="208"/>
      <c r="AZ111" s="208"/>
      <c r="BA111" s="208"/>
      <c r="BB111" s="208"/>
      <c r="BC111" s="208"/>
      <c r="BD111" s="208"/>
      <c r="BE111" s="208"/>
      <c r="BF111" s="208"/>
      <c r="BG111" s="208"/>
      <c r="BH111" s="208"/>
      <c r="BI111" s="208"/>
      <c r="BJ111" s="208"/>
      <c r="BK111" s="208"/>
      <c r="BL111" s="208"/>
      <c r="BM111" s="208"/>
      <c r="BN111" s="208"/>
      <c r="BO111" s="208"/>
      <c r="BP111" s="208"/>
      <c r="BQ111" s="208"/>
      <c r="BR111" s="208"/>
      <c r="BS111" s="208"/>
      <c r="BT111" s="208"/>
      <c r="BU111" s="208"/>
      <c r="BV111" s="208"/>
      <c r="BW111" s="208"/>
      <c r="BX111" s="208"/>
      <c r="BY111" s="208"/>
      <c r="BZ111" s="208"/>
      <c r="CA111" s="208"/>
      <c r="CB111" s="208"/>
      <c r="CC111" s="208"/>
      <c r="CD111" s="208"/>
      <c r="CE111" s="208"/>
      <c r="CF111" s="208"/>
      <c r="CG111" s="208"/>
      <c r="CH111" s="208"/>
      <c r="CI111" s="208"/>
      <c r="CJ111" s="208"/>
      <c r="CK111" s="208"/>
      <c r="CL111" s="208"/>
      <c r="CM111" s="208"/>
      <c r="CN111" s="208"/>
      <c r="CO111" s="208"/>
      <c r="CP111" s="208"/>
      <c r="CQ111" s="208"/>
      <c r="CR111" s="208"/>
      <c r="CS111" s="208"/>
      <c r="CT111" s="208"/>
      <c r="CU111" s="208"/>
      <c r="CV111" s="208"/>
      <c r="CW111" s="208"/>
      <c r="CX111" s="208"/>
      <c r="CY111" s="208"/>
      <c r="CZ111" s="208"/>
      <c r="DA111" s="208"/>
      <c r="DB111" s="208"/>
      <c r="DC111" s="208"/>
      <c r="DD111" s="208"/>
      <c r="DE111" s="208"/>
      <c r="DF111" s="208"/>
      <c r="DG111" s="208"/>
      <c r="DH111" s="208"/>
      <c r="DI111" s="208"/>
      <c r="DJ111" s="208"/>
      <c r="DK111" s="208"/>
      <c r="DL111" s="208"/>
      <c r="DM111" s="208"/>
      <c r="DN111" s="208"/>
      <c r="DO111" s="208"/>
      <c r="DP111" s="208"/>
      <c r="DQ111" s="208"/>
      <c r="DR111" s="208"/>
      <c r="DS111" s="208"/>
      <c r="DT111" s="208"/>
      <c r="DU111" s="208"/>
      <c r="DV111" s="208"/>
      <c r="DW111" s="208"/>
      <c r="DX111" s="208"/>
      <c r="DY111" s="208"/>
      <c r="DZ111" s="208"/>
      <c r="EA111" s="208"/>
      <c r="EB111" s="208"/>
      <c r="EC111" s="208"/>
      <c r="ED111" s="208"/>
      <c r="EE111" s="208"/>
      <c r="EF111" s="208"/>
      <c r="EG111" s="208"/>
      <c r="EH111" s="208"/>
      <c r="EI111" s="208"/>
      <c r="EJ111" s="208"/>
      <c r="EK111" s="208"/>
      <c r="EL111" s="208"/>
      <c r="EM111" s="208"/>
      <c r="EN111" s="208"/>
      <c r="EO111" s="208"/>
      <c r="EP111" s="208"/>
      <c r="EQ111" s="208"/>
      <c r="ER111" s="208"/>
      <c r="ES111" s="208"/>
      <c r="ET111" s="208"/>
      <c r="EU111" s="208"/>
      <c r="EV111" s="208"/>
      <c r="EW111" s="208"/>
      <c r="EX111" s="208"/>
      <c r="EY111" s="208"/>
      <c r="EZ111" s="208"/>
      <c r="FA111" s="208"/>
      <c r="FB111" s="208"/>
      <c r="FC111" s="208"/>
      <c r="FD111" s="208"/>
      <c r="FE111" s="208"/>
      <c r="FF111" s="208"/>
      <c r="FG111" s="208"/>
      <c r="FH111" s="208"/>
      <c r="FI111" s="208"/>
      <c r="FJ111" s="208"/>
      <c r="FK111" s="208"/>
      <c r="FL111" s="208"/>
      <c r="FM111" s="208"/>
      <c r="FN111" s="208"/>
      <c r="FO111" s="208"/>
      <c r="FP111" s="208"/>
      <c r="FQ111" s="208"/>
      <c r="FR111" s="208"/>
      <c r="FS111" s="208"/>
      <c r="FT111" s="208"/>
      <c r="FU111" s="208"/>
      <c r="FV111" s="208"/>
      <c r="FW111" s="208"/>
      <c r="FX111" s="208"/>
      <c r="FY111" s="208"/>
      <c r="FZ111" s="208"/>
      <c r="GA111" s="208"/>
      <c r="GB111" s="208"/>
      <c r="GC111" s="208"/>
      <c r="GD111" s="208"/>
      <c r="GE111" s="208"/>
      <c r="GF111" s="208"/>
      <c r="GG111" s="208"/>
      <c r="GH111" s="208"/>
      <c r="GI111" s="208"/>
      <c r="GJ111" s="208"/>
      <c r="GK111" s="208"/>
      <c r="GL111" s="208"/>
      <c r="GM111" s="208"/>
      <c r="GN111" s="208"/>
      <c r="GO111" s="208"/>
      <c r="GP111" s="208"/>
      <c r="GQ111" s="208"/>
      <c r="GR111" s="208"/>
      <c r="GS111" s="208"/>
      <c r="GT111" s="208"/>
    </row>
    <row r="112" spans="1:202" s="209" customFormat="1" ht="14.15" customHeight="1" outlineLevel="1">
      <c r="A112" s="166" t="s">
        <v>4656</v>
      </c>
      <c r="B112" s="166" t="s">
        <v>4906</v>
      </c>
      <c r="C112" s="206">
        <v>1133000</v>
      </c>
      <c r="D112" s="160">
        <f t="shared" si="1"/>
        <v>1053690</v>
      </c>
      <c r="E112" s="207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  <c r="AM112" s="208"/>
      <c r="AN112" s="208"/>
      <c r="AO112" s="208"/>
      <c r="AP112" s="208"/>
      <c r="AQ112" s="208"/>
      <c r="AR112" s="208"/>
      <c r="AS112" s="208"/>
      <c r="AT112" s="208"/>
      <c r="AU112" s="208"/>
      <c r="AV112" s="208"/>
      <c r="AW112" s="208"/>
      <c r="AX112" s="208"/>
      <c r="AY112" s="208"/>
      <c r="AZ112" s="208"/>
      <c r="BA112" s="208"/>
      <c r="BB112" s="208"/>
      <c r="BC112" s="208"/>
      <c r="BD112" s="208"/>
      <c r="BE112" s="208"/>
      <c r="BF112" s="208"/>
      <c r="BG112" s="208"/>
      <c r="BH112" s="208"/>
      <c r="BI112" s="208"/>
      <c r="BJ112" s="208"/>
      <c r="BK112" s="208"/>
      <c r="BL112" s="208"/>
      <c r="BM112" s="208"/>
      <c r="BN112" s="208"/>
      <c r="BO112" s="208"/>
      <c r="BP112" s="208"/>
      <c r="BQ112" s="208"/>
      <c r="BR112" s="208"/>
      <c r="BS112" s="208"/>
      <c r="BT112" s="208"/>
      <c r="BU112" s="208"/>
      <c r="BV112" s="208"/>
      <c r="BW112" s="208"/>
      <c r="BX112" s="208"/>
      <c r="BY112" s="208"/>
      <c r="BZ112" s="208"/>
      <c r="CA112" s="208"/>
      <c r="CB112" s="208"/>
      <c r="CC112" s="208"/>
      <c r="CD112" s="208"/>
      <c r="CE112" s="208"/>
      <c r="CF112" s="208"/>
      <c r="CG112" s="208"/>
      <c r="CH112" s="208"/>
      <c r="CI112" s="208"/>
      <c r="CJ112" s="208"/>
      <c r="CK112" s="208"/>
      <c r="CL112" s="208"/>
      <c r="CM112" s="208"/>
      <c r="CN112" s="208"/>
      <c r="CO112" s="208"/>
      <c r="CP112" s="208"/>
      <c r="CQ112" s="208"/>
      <c r="CR112" s="208"/>
      <c r="CS112" s="208"/>
      <c r="CT112" s="208"/>
      <c r="CU112" s="208"/>
      <c r="CV112" s="208"/>
      <c r="CW112" s="208"/>
      <c r="CX112" s="208"/>
      <c r="CY112" s="208"/>
      <c r="CZ112" s="208"/>
      <c r="DA112" s="208"/>
      <c r="DB112" s="208"/>
      <c r="DC112" s="208"/>
      <c r="DD112" s="208"/>
      <c r="DE112" s="208"/>
      <c r="DF112" s="208"/>
      <c r="DG112" s="208"/>
      <c r="DH112" s="208"/>
      <c r="DI112" s="208"/>
      <c r="DJ112" s="208"/>
      <c r="DK112" s="208"/>
      <c r="DL112" s="208"/>
      <c r="DM112" s="208"/>
      <c r="DN112" s="208"/>
      <c r="DO112" s="208"/>
      <c r="DP112" s="208"/>
      <c r="DQ112" s="208"/>
      <c r="DR112" s="208"/>
      <c r="DS112" s="208"/>
      <c r="DT112" s="208"/>
      <c r="DU112" s="208"/>
      <c r="DV112" s="208"/>
      <c r="DW112" s="208"/>
      <c r="DX112" s="208"/>
      <c r="DY112" s="208"/>
      <c r="DZ112" s="208"/>
      <c r="EA112" s="208"/>
      <c r="EB112" s="208"/>
      <c r="EC112" s="208"/>
      <c r="ED112" s="208"/>
      <c r="EE112" s="208"/>
      <c r="EF112" s="208"/>
      <c r="EG112" s="208"/>
      <c r="EH112" s="208"/>
      <c r="EI112" s="208"/>
      <c r="EJ112" s="208"/>
      <c r="EK112" s="208"/>
      <c r="EL112" s="208"/>
      <c r="EM112" s="208"/>
      <c r="EN112" s="208"/>
      <c r="EO112" s="208"/>
      <c r="EP112" s="208"/>
      <c r="EQ112" s="208"/>
      <c r="ER112" s="208"/>
      <c r="ES112" s="208"/>
      <c r="ET112" s="208"/>
      <c r="EU112" s="208"/>
      <c r="EV112" s="208"/>
      <c r="EW112" s="208"/>
      <c r="EX112" s="208"/>
      <c r="EY112" s="208"/>
      <c r="EZ112" s="208"/>
      <c r="FA112" s="208"/>
      <c r="FB112" s="208"/>
      <c r="FC112" s="208"/>
      <c r="FD112" s="208"/>
      <c r="FE112" s="208"/>
      <c r="FF112" s="208"/>
      <c r="FG112" s="208"/>
      <c r="FH112" s="208"/>
      <c r="FI112" s="208"/>
      <c r="FJ112" s="208"/>
      <c r="FK112" s="208"/>
      <c r="FL112" s="208"/>
      <c r="FM112" s="208"/>
      <c r="FN112" s="208"/>
      <c r="FO112" s="208"/>
      <c r="FP112" s="208"/>
      <c r="FQ112" s="208"/>
      <c r="FR112" s="208"/>
      <c r="FS112" s="208"/>
      <c r="FT112" s="208"/>
      <c r="FU112" s="208"/>
      <c r="FV112" s="208"/>
      <c r="FW112" s="208"/>
      <c r="FX112" s="208"/>
      <c r="FY112" s="208"/>
      <c r="FZ112" s="208"/>
      <c r="GA112" s="208"/>
      <c r="GB112" s="208"/>
      <c r="GC112" s="208"/>
      <c r="GD112" s="208"/>
      <c r="GE112" s="208"/>
      <c r="GF112" s="208"/>
      <c r="GG112" s="208"/>
      <c r="GH112" s="208"/>
      <c r="GI112" s="208"/>
      <c r="GJ112" s="208"/>
      <c r="GK112" s="208"/>
      <c r="GL112" s="208"/>
      <c r="GM112" s="208"/>
      <c r="GN112" s="208"/>
      <c r="GO112" s="208"/>
      <c r="GP112" s="208"/>
      <c r="GQ112" s="208"/>
      <c r="GR112" s="208"/>
      <c r="GS112" s="208"/>
      <c r="GT112" s="208"/>
    </row>
    <row r="113" spans="1:202" s="209" customFormat="1" ht="14.15" customHeight="1" outlineLevel="1">
      <c r="A113" s="166" t="s">
        <v>4660</v>
      </c>
      <c r="B113" s="166" t="s">
        <v>4905</v>
      </c>
      <c r="C113" s="206">
        <v>1772650</v>
      </c>
      <c r="D113" s="160">
        <f t="shared" si="1"/>
        <v>1648564.5</v>
      </c>
      <c r="E113" s="207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  <c r="AM113" s="208"/>
      <c r="AN113" s="208"/>
      <c r="AO113" s="208"/>
      <c r="AP113" s="208"/>
      <c r="AQ113" s="208"/>
      <c r="AR113" s="208"/>
      <c r="AS113" s="208"/>
      <c r="AT113" s="208"/>
      <c r="AU113" s="208"/>
      <c r="AV113" s="208"/>
      <c r="AW113" s="208"/>
      <c r="AX113" s="208"/>
      <c r="AY113" s="208"/>
      <c r="AZ113" s="208"/>
      <c r="BA113" s="208"/>
      <c r="BB113" s="208"/>
      <c r="BC113" s="208"/>
      <c r="BD113" s="208"/>
      <c r="BE113" s="208"/>
      <c r="BF113" s="208"/>
      <c r="BG113" s="208"/>
      <c r="BH113" s="208"/>
      <c r="BI113" s="208"/>
      <c r="BJ113" s="208"/>
      <c r="BK113" s="208"/>
      <c r="BL113" s="208"/>
      <c r="BM113" s="208"/>
      <c r="BN113" s="208"/>
      <c r="BO113" s="208"/>
      <c r="BP113" s="208"/>
      <c r="BQ113" s="208"/>
      <c r="BR113" s="208"/>
      <c r="BS113" s="208"/>
      <c r="BT113" s="208"/>
      <c r="BU113" s="208"/>
      <c r="BV113" s="208"/>
      <c r="BW113" s="208"/>
      <c r="BX113" s="208"/>
      <c r="BY113" s="208"/>
      <c r="BZ113" s="208"/>
      <c r="CA113" s="208"/>
      <c r="CB113" s="208"/>
      <c r="CC113" s="208"/>
      <c r="CD113" s="208"/>
      <c r="CE113" s="208"/>
      <c r="CF113" s="208"/>
      <c r="CG113" s="208"/>
      <c r="CH113" s="208"/>
      <c r="CI113" s="208"/>
      <c r="CJ113" s="208"/>
      <c r="CK113" s="208"/>
      <c r="CL113" s="208"/>
      <c r="CM113" s="208"/>
      <c r="CN113" s="208"/>
      <c r="CO113" s="208"/>
      <c r="CP113" s="208"/>
      <c r="CQ113" s="208"/>
      <c r="CR113" s="208"/>
      <c r="CS113" s="208"/>
      <c r="CT113" s="208"/>
      <c r="CU113" s="208"/>
      <c r="CV113" s="208"/>
      <c r="CW113" s="208"/>
      <c r="CX113" s="208"/>
      <c r="CY113" s="208"/>
      <c r="CZ113" s="208"/>
      <c r="DA113" s="208"/>
      <c r="DB113" s="208"/>
      <c r="DC113" s="208"/>
      <c r="DD113" s="208"/>
      <c r="DE113" s="208"/>
      <c r="DF113" s="208"/>
      <c r="DG113" s="208"/>
      <c r="DH113" s="208"/>
      <c r="DI113" s="208"/>
      <c r="DJ113" s="208"/>
      <c r="DK113" s="208"/>
      <c r="DL113" s="208"/>
      <c r="DM113" s="208"/>
      <c r="DN113" s="208"/>
      <c r="DO113" s="208"/>
      <c r="DP113" s="208"/>
      <c r="DQ113" s="208"/>
      <c r="DR113" s="208"/>
      <c r="DS113" s="208"/>
      <c r="DT113" s="208"/>
      <c r="DU113" s="208"/>
      <c r="DV113" s="208"/>
      <c r="DW113" s="208"/>
      <c r="DX113" s="208"/>
      <c r="DY113" s="208"/>
      <c r="DZ113" s="208"/>
      <c r="EA113" s="208"/>
      <c r="EB113" s="208"/>
      <c r="EC113" s="208"/>
      <c r="ED113" s="208"/>
      <c r="EE113" s="208"/>
      <c r="EF113" s="208"/>
      <c r="EG113" s="208"/>
      <c r="EH113" s="208"/>
      <c r="EI113" s="208"/>
      <c r="EJ113" s="208"/>
      <c r="EK113" s="208"/>
      <c r="EL113" s="208"/>
      <c r="EM113" s="208"/>
      <c r="EN113" s="208"/>
      <c r="EO113" s="208"/>
      <c r="EP113" s="208"/>
      <c r="EQ113" s="208"/>
      <c r="ER113" s="208"/>
      <c r="ES113" s="208"/>
      <c r="ET113" s="208"/>
      <c r="EU113" s="208"/>
      <c r="EV113" s="208"/>
      <c r="EW113" s="208"/>
      <c r="EX113" s="208"/>
      <c r="EY113" s="208"/>
      <c r="EZ113" s="208"/>
      <c r="FA113" s="208"/>
      <c r="FB113" s="208"/>
      <c r="FC113" s="208"/>
      <c r="FD113" s="208"/>
      <c r="FE113" s="208"/>
      <c r="FF113" s="208"/>
      <c r="FG113" s="208"/>
      <c r="FH113" s="208"/>
      <c r="FI113" s="208"/>
      <c r="FJ113" s="208"/>
      <c r="FK113" s="208"/>
      <c r="FL113" s="208"/>
      <c r="FM113" s="208"/>
      <c r="FN113" s="208"/>
      <c r="FO113" s="208"/>
      <c r="FP113" s="208"/>
      <c r="FQ113" s="208"/>
      <c r="FR113" s="208"/>
      <c r="FS113" s="208"/>
      <c r="FT113" s="208"/>
      <c r="FU113" s="208"/>
      <c r="FV113" s="208"/>
      <c r="FW113" s="208"/>
      <c r="FX113" s="208"/>
      <c r="FY113" s="208"/>
      <c r="FZ113" s="208"/>
      <c r="GA113" s="208"/>
      <c r="GB113" s="208"/>
      <c r="GC113" s="208"/>
      <c r="GD113" s="208"/>
      <c r="GE113" s="208"/>
      <c r="GF113" s="208"/>
      <c r="GG113" s="208"/>
      <c r="GH113" s="208"/>
      <c r="GI113" s="208"/>
      <c r="GJ113" s="208"/>
      <c r="GK113" s="208"/>
      <c r="GL113" s="208"/>
      <c r="GM113" s="208"/>
      <c r="GN113" s="208"/>
      <c r="GO113" s="208"/>
      <c r="GP113" s="208"/>
      <c r="GQ113" s="208"/>
      <c r="GR113" s="208"/>
      <c r="GS113" s="208"/>
      <c r="GT113" s="208"/>
    </row>
    <row r="114" spans="1:202" s="209" customFormat="1" ht="14.15" customHeight="1" outlineLevel="1">
      <c r="A114" s="166" t="s">
        <v>4670</v>
      </c>
      <c r="B114" s="166" t="s">
        <v>4904</v>
      </c>
      <c r="C114" s="206">
        <v>2363350</v>
      </c>
      <c r="D114" s="160">
        <f t="shared" si="1"/>
        <v>2197915.5</v>
      </c>
      <c r="E114" s="207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  <c r="AB114" s="208"/>
      <c r="AC114" s="208"/>
      <c r="AD114" s="208"/>
      <c r="AE114" s="208"/>
      <c r="AF114" s="208"/>
      <c r="AG114" s="208"/>
      <c r="AH114" s="208"/>
      <c r="AI114" s="208"/>
      <c r="AJ114" s="208"/>
      <c r="AK114" s="208"/>
      <c r="AL114" s="208"/>
      <c r="AM114" s="208"/>
      <c r="AN114" s="208"/>
      <c r="AO114" s="208"/>
      <c r="AP114" s="208"/>
      <c r="AQ114" s="208"/>
      <c r="AR114" s="208"/>
      <c r="AS114" s="208"/>
      <c r="AT114" s="208"/>
      <c r="AU114" s="208"/>
      <c r="AV114" s="208"/>
      <c r="AW114" s="208"/>
      <c r="AX114" s="208"/>
      <c r="AY114" s="208"/>
      <c r="AZ114" s="208"/>
      <c r="BA114" s="208"/>
      <c r="BB114" s="208"/>
      <c r="BC114" s="208"/>
      <c r="BD114" s="208"/>
      <c r="BE114" s="208"/>
      <c r="BF114" s="208"/>
      <c r="BG114" s="208"/>
      <c r="BH114" s="208"/>
      <c r="BI114" s="208"/>
      <c r="BJ114" s="208"/>
      <c r="BK114" s="208"/>
      <c r="BL114" s="208"/>
      <c r="BM114" s="208"/>
      <c r="BN114" s="208"/>
      <c r="BO114" s="208"/>
      <c r="BP114" s="208"/>
      <c r="BQ114" s="208"/>
      <c r="BR114" s="208"/>
      <c r="BS114" s="208"/>
      <c r="BT114" s="208"/>
      <c r="BU114" s="208"/>
      <c r="BV114" s="208"/>
      <c r="BW114" s="208"/>
      <c r="BX114" s="208"/>
      <c r="BY114" s="208"/>
      <c r="BZ114" s="208"/>
      <c r="CA114" s="208"/>
      <c r="CB114" s="208"/>
      <c r="CC114" s="208"/>
      <c r="CD114" s="208"/>
      <c r="CE114" s="208"/>
      <c r="CF114" s="208"/>
      <c r="CG114" s="208"/>
      <c r="CH114" s="208"/>
      <c r="CI114" s="208"/>
      <c r="CJ114" s="208"/>
      <c r="CK114" s="208"/>
      <c r="CL114" s="208"/>
      <c r="CM114" s="208"/>
      <c r="CN114" s="208"/>
      <c r="CO114" s="208"/>
      <c r="CP114" s="208"/>
      <c r="CQ114" s="208"/>
      <c r="CR114" s="208"/>
      <c r="CS114" s="208"/>
      <c r="CT114" s="208"/>
      <c r="CU114" s="208"/>
      <c r="CV114" s="208"/>
      <c r="CW114" s="208"/>
      <c r="CX114" s="208"/>
      <c r="CY114" s="208"/>
      <c r="CZ114" s="208"/>
      <c r="DA114" s="208"/>
      <c r="DB114" s="208"/>
      <c r="DC114" s="208"/>
      <c r="DD114" s="208"/>
      <c r="DE114" s="208"/>
      <c r="DF114" s="208"/>
      <c r="DG114" s="208"/>
      <c r="DH114" s="208"/>
      <c r="DI114" s="208"/>
      <c r="DJ114" s="208"/>
      <c r="DK114" s="208"/>
      <c r="DL114" s="208"/>
      <c r="DM114" s="208"/>
      <c r="DN114" s="208"/>
      <c r="DO114" s="208"/>
      <c r="DP114" s="208"/>
      <c r="DQ114" s="208"/>
      <c r="DR114" s="208"/>
      <c r="DS114" s="208"/>
      <c r="DT114" s="208"/>
      <c r="DU114" s="208"/>
      <c r="DV114" s="208"/>
      <c r="DW114" s="208"/>
      <c r="DX114" s="208"/>
      <c r="DY114" s="208"/>
      <c r="DZ114" s="208"/>
      <c r="EA114" s="208"/>
      <c r="EB114" s="208"/>
      <c r="EC114" s="208"/>
      <c r="ED114" s="208"/>
      <c r="EE114" s="208"/>
      <c r="EF114" s="208"/>
      <c r="EG114" s="208"/>
      <c r="EH114" s="208"/>
      <c r="EI114" s="208"/>
      <c r="EJ114" s="208"/>
      <c r="EK114" s="208"/>
      <c r="EL114" s="208"/>
      <c r="EM114" s="208"/>
      <c r="EN114" s="208"/>
      <c r="EO114" s="208"/>
      <c r="EP114" s="208"/>
      <c r="EQ114" s="208"/>
      <c r="ER114" s="208"/>
      <c r="ES114" s="208"/>
      <c r="ET114" s="208"/>
      <c r="EU114" s="208"/>
      <c r="EV114" s="208"/>
      <c r="EW114" s="208"/>
      <c r="EX114" s="208"/>
      <c r="EY114" s="208"/>
      <c r="EZ114" s="208"/>
      <c r="FA114" s="208"/>
      <c r="FB114" s="208"/>
      <c r="FC114" s="208"/>
      <c r="FD114" s="208"/>
      <c r="FE114" s="208"/>
      <c r="FF114" s="208"/>
      <c r="FG114" s="208"/>
      <c r="FH114" s="208"/>
      <c r="FI114" s="208"/>
      <c r="FJ114" s="208"/>
      <c r="FK114" s="208"/>
      <c r="FL114" s="208"/>
      <c r="FM114" s="208"/>
      <c r="FN114" s="208"/>
      <c r="FO114" s="208"/>
      <c r="FP114" s="208"/>
      <c r="FQ114" s="208"/>
      <c r="FR114" s="208"/>
      <c r="FS114" s="208"/>
      <c r="FT114" s="208"/>
      <c r="FU114" s="208"/>
      <c r="FV114" s="208"/>
      <c r="FW114" s="208"/>
      <c r="FX114" s="208"/>
      <c r="FY114" s="208"/>
      <c r="FZ114" s="208"/>
      <c r="GA114" s="208"/>
      <c r="GB114" s="208"/>
      <c r="GC114" s="208"/>
      <c r="GD114" s="208"/>
      <c r="GE114" s="208"/>
      <c r="GF114" s="208"/>
      <c r="GG114" s="208"/>
      <c r="GH114" s="208"/>
      <c r="GI114" s="208"/>
      <c r="GJ114" s="208"/>
      <c r="GK114" s="208"/>
      <c r="GL114" s="208"/>
      <c r="GM114" s="208"/>
      <c r="GN114" s="208"/>
      <c r="GO114" s="208"/>
      <c r="GP114" s="208"/>
      <c r="GQ114" s="208"/>
      <c r="GR114" s="208"/>
      <c r="GS114" s="208"/>
      <c r="GT114" s="208"/>
    </row>
    <row r="115" spans="1:202" s="209" customFormat="1" ht="14.15" customHeight="1" outlineLevel="1">
      <c r="A115" s="166" t="s">
        <v>4676</v>
      </c>
      <c r="B115" s="166" t="s">
        <v>4903</v>
      </c>
      <c r="C115" s="206">
        <v>3601400</v>
      </c>
      <c r="D115" s="160">
        <f t="shared" si="1"/>
        <v>3349302</v>
      </c>
      <c r="E115" s="207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  <c r="AB115" s="208"/>
      <c r="AC115" s="208"/>
      <c r="AD115" s="208"/>
      <c r="AE115" s="208"/>
      <c r="AF115" s="208"/>
      <c r="AG115" s="208"/>
      <c r="AH115" s="208"/>
      <c r="AI115" s="208"/>
      <c r="AJ115" s="208"/>
      <c r="AK115" s="208"/>
      <c r="AL115" s="208"/>
      <c r="AM115" s="208"/>
      <c r="AN115" s="208"/>
      <c r="AO115" s="208"/>
      <c r="AP115" s="208"/>
      <c r="AQ115" s="208"/>
      <c r="AR115" s="208"/>
      <c r="AS115" s="208"/>
      <c r="AT115" s="208"/>
      <c r="AU115" s="208"/>
      <c r="AV115" s="208"/>
      <c r="AW115" s="208"/>
      <c r="AX115" s="208"/>
      <c r="AY115" s="208"/>
      <c r="AZ115" s="208"/>
      <c r="BA115" s="208"/>
      <c r="BB115" s="208"/>
      <c r="BC115" s="208"/>
      <c r="BD115" s="208"/>
      <c r="BE115" s="208"/>
      <c r="BF115" s="208"/>
      <c r="BG115" s="208"/>
      <c r="BH115" s="208"/>
      <c r="BI115" s="208"/>
      <c r="BJ115" s="208"/>
      <c r="BK115" s="208"/>
      <c r="BL115" s="208"/>
      <c r="BM115" s="208"/>
      <c r="BN115" s="208"/>
      <c r="BO115" s="208"/>
      <c r="BP115" s="208"/>
      <c r="BQ115" s="208"/>
      <c r="BR115" s="208"/>
      <c r="BS115" s="208"/>
      <c r="BT115" s="208"/>
      <c r="BU115" s="208"/>
      <c r="BV115" s="208"/>
      <c r="BW115" s="208"/>
      <c r="BX115" s="208"/>
      <c r="BY115" s="208"/>
      <c r="BZ115" s="208"/>
      <c r="CA115" s="208"/>
      <c r="CB115" s="208"/>
      <c r="CC115" s="208"/>
      <c r="CD115" s="208"/>
      <c r="CE115" s="208"/>
      <c r="CF115" s="208"/>
      <c r="CG115" s="208"/>
      <c r="CH115" s="208"/>
      <c r="CI115" s="208"/>
      <c r="CJ115" s="208"/>
      <c r="CK115" s="208"/>
      <c r="CL115" s="208"/>
      <c r="CM115" s="208"/>
      <c r="CN115" s="208"/>
      <c r="CO115" s="208"/>
      <c r="CP115" s="208"/>
      <c r="CQ115" s="208"/>
      <c r="CR115" s="208"/>
      <c r="CS115" s="208"/>
      <c r="CT115" s="208"/>
      <c r="CU115" s="208"/>
      <c r="CV115" s="208"/>
      <c r="CW115" s="208"/>
      <c r="CX115" s="208"/>
      <c r="CY115" s="208"/>
      <c r="CZ115" s="208"/>
      <c r="DA115" s="208"/>
      <c r="DB115" s="208"/>
      <c r="DC115" s="208"/>
      <c r="DD115" s="208"/>
      <c r="DE115" s="208"/>
      <c r="DF115" s="208"/>
      <c r="DG115" s="208"/>
      <c r="DH115" s="208"/>
      <c r="DI115" s="208"/>
      <c r="DJ115" s="208"/>
      <c r="DK115" s="208"/>
      <c r="DL115" s="208"/>
      <c r="DM115" s="208"/>
      <c r="DN115" s="208"/>
      <c r="DO115" s="208"/>
      <c r="DP115" s="208"/>
      <c r="DQ115" s="208"/>
      <c r="DR115" s="208"/>
      <c r="DS115" s="208"/>
      <c r="DT115" s="208"/>
      <c r="DU115" s="208"/>
      <c r="DV115" s="208"/>
      <c r="DW115" s="208"/>
      <c r="DX115" s="208"/>
      <c r="DY115" s="208"/>
      <c r="DZ115" s="208"/>
      <c r="EA115" s="208"/>
      <c r="EB115" s="208"/>
      <c r="EC115" s="208"/>
      <c r="ED115" s="208"/>
      <c r="EE115" s="208"/>
      <c r="EF115" s="208"/>
      <c r="EG115" s="208"/>
      <c r="EH115" s="208"/>
      <c r="EI115" s="208"/>
      <c r="EJ115" s="208"/>
      <c r="EK115" s="208"/>
      <c r="EL115" s="208"/>
      <c r="EM115" s="208"/>
      <c r="EN115" s="208"/>
      <c r="EO115" s="208"/>
      <c r="EP115" s="208"/>
      <c r="EQ115" s="208"/>
      <c r="ER115" s="208"/>
      <c r="ES115" s="208"/>
      <c r="ET115" s="208"/>
      <c r="EU115" s="208"/>
      <c r="EV115" s="208"/>
      <c r="EW115" s="208"/>
      <c r="EX115" s="208"/>
      <c r="EY115" s="208"/>
      <c r="EZ115" s="208"/>
      <c r="FA115" s="208"/>
      <c r="FB115" s="208"/>
      <c r="FC115" s="208"/>
      <c r="FD115" s="208"/>
      <c r="FE115" s="208"/>
      <c r="FF115" s="208"/>
      <c r="FG115" s="208"/>
      <c r="FH115" s="208"/>
      <c r="FI115" s="208"/>
      <c r="FJ115" s="208"/>
      <c r="FK115" s="208"/>
      <c r="FL115" s="208"/>
      <c r="FM115" s="208"/>
      <c r="FN115" s="208"/>
      <c r="FO115" s="208"/>
      <c r="FP115" s="208"/>
      <c r="FQ115" s="208"/>
      <c r="FR115" s="208"/>
      <c r="FS115" s="208"/>
      <c r="FT115" s="208"/>
      <c r="FU115" s="208"/>
      <c r="FV115" s="208"/>
      <c r="FW115" s="208"/>
      <c r="FX115" s="208"/>
      <c r="FY115" s="208"/>
      <c r="FZ115" s="208"/>
      <c r="GA115" s="208"/>
      <c r="GB115" s="208"/>
      <c r="GC115" s="208"/>
      <c r="GD115" s="208"/>
      <c r="GE115" s="208"/>
      <c r="GF115" s="208"/>
      <c r="GG115" s="208"/>
      <c r="GH115" s="208"/>
      <c r="GI115" s="208"/>
      <c r="GJ115" s="208"/>
      <c r="GK115" s="208"/>
      <c r="GL115" s="208"/>
      <c r="GM115" s="208"/>
      <c r="GN115" s="208"/>
      <c r="GO115" s="208"/>
      <c r="GP115" s="208"/>
      <c r="GQ115" s="208"/>
      <c r="GR115" s="208"/>
      <c r="GS115" s="208"/>
      <c r="GT115" s="208"/>
    </row>
    <row r="116" spans="1:202" s="209" customFormat="1" ht="14.15" customHeight="1" outlineLevel="1">
      <c r="A116" s="166" t="s">
        <v>4640</v>
      </c>
      <c r="B116" s="166" t="s">
        <v>4902</v>
      </c>
      <c r="C116" s="206">
        <v>4802600</v>
      </c>
      <c r="D116" s="160">
        <f t="shared" si="1"/>
        <v>4466418</v>
      </c>
      <c r="E116" s="207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  <c r="AB116" s="208"/>
      <c r="AC116" s="208"/>
      <c r="AD116" s="208"/>
      <c r="AE116" s="208"/>
      <c r="AF116" s="208"/>
      <c r="AG116" s="208"/>
      <c r="AH116" s="208"/>
      <c r="AI116" s="208"/>
      <c r="AJ116" s="208"/>
      <c r="AK116" s="208"/>
      <c r="AL116" s="208"/>
      <c r="AM116" s="208"/>
      <c r="AN116" s="208"/>
      <c r="AO116" s="208"/>
      <c r="AP116" s="208"/>
      <c r="AQ116" s="208"/>
      <c r="AR116" s="208"/>
      <c r="AS116" s="208"/>
      <c r="AT116" s="208"/>
      <c r="AU116" s="208"/>
      <c r="AV116" s="208"/>
      <c r="AW116" s="208"/>
      <c r="AX116" s="208"/>
      <c r="AY116" s="208"/>
      <c r="AZ116" s="208"/>
      <c r="BA116" s="208"/>
      <c r="BB116" s="208"/>
      <c r="BC116" s="208"/>
      <c r="BD116" s="208"/>
      <c r="BE116" s="208"/>
      <c r="BF116" s="208"/>
      <c r="BG116" s="208"/>
      <c r="BH116" s="208"/>
      <c r="BI116" s="208"/>
      <c r="BJ116" s="208"/>
      <c r="BK116" s="208"/>
      <c r="BL116" s="208"/>
      <c r="BM116" s="208"/>
      <c r="BN116" s="208"/>
      <c r="BO116" s="208"/>
      <c r="BP116" s="208"/>
      <c r="BQ116" s="208"/>
      <c r="BR116" s="208"/>
      <c r="BS116" s="208"/>
      <c r="BT116" s="208"/>
      <c r="BU116" s="208"/>
      <c r="BV116" s="208"/>
      <c r="BW116" s="208"/>
      <c r="BX116" s="208"/>
      <c r="BY116" s="208"/>
      <c r="BZ116" s="208"/>
      <c r="CA116" s="208"/>
      <c r="CB116" s="208"/>
      <c r="CC116" s="208"/>
      <c r="CD116" s="208"/>
      <c r="CE116" s="208"/>
      <c r="CF116" s="208"/>
      <c r="CG116" s="208"/>
      <c r="CH116" s="208"/>
      <c r="CI116" s="208"/>
      <c r="CJ116" s="208"/>
      <c r="CK116" s="208"/>
      <c r="CL116" s="208"/>
      <c r="CM116" s="208"/>
      <c r="CN116" s="208"/>
      <c r="CO116" s="208"/>
      <c r="CP116" s="208"/>
      <c r="CQ116" s="208"/>
      <c r="CR116" s="208"/>
      <c r="CS116" s="208"/>
      <c r="CT116" s="208"/>
      <c r="CU116" s="208"/>
      <c r="CV116" s="208"/>
      <c r="CW116" s="208"/>
      <c r="CX116" s="208"/>
      <c r="CY116" s="208"/>
      <c r="CZ116" s="208"/>
      <c r="DA116" s="208"/>
      <c r="DB116" s="208"/>
      <c r="DC116" s="208"/>
      <c r="DD116" s="208"/>
      <c r="DE116" s="208"/>
      <c r="DF116" s="208"/>
      <c r="DG116" s="208"/>
      <c r="DH116" s="208"/>
      <c r="DI116" s="208"/>
      <c r="DJ116" s="208"/>
      <c r="DK116" s="208"/>
      <c r="DL116" s="208"/>
      <c r="DM116" s="208"/>
      <c r="DN116" s="208"/>
      <c r="DO116" s="208"/>
      <c r="DP116" s="208"/>
      <c r="DQ116" s="208"/>
      <c r="DR116" s="208"/>
      <c r="DS116" s="208"/>
      <c r="DT116" s="208"/>
      <c r="DU116" s="208"/>
      <c r="DV116" s="208"/>
      <c r="DW116" s="208"/>
      <c r="DX116" s="208"/>
      <c r="DY116" s="208"/>
      <c r="DZ116" s="208"/>
      <c r="EA116" s="208"/>
      <c r="EB116" s="208"/>
      <c r="EC116" s="208"/>
      <c r="ED116" s="208"/>
      <c r="EE116" s="208"/>
      <c r="EF116" s="208"/>
      <c r="EG116" s="208"/>
      <c r="EH116" s="208"/>
      <c r="EI116" s="208"/>
      <c r="EJ116" s="208"/>
      <c r="EK116" s="208"/>
      <c r="EL116" s="208"/>
      <c r="EM116" s="208"/>
      <c r="EN116" s="208"/>
      <c r="EO116" s="208"/>
      <c r="EP116" s="208"/>
      <c r="EQ116" s="208"/>
      <c r="ER116" s="208"/>
      <c r="ES116" s="208"/>
      <c r="ET116" s="208"/>
      <c r="EU116" s="208"/>
      <c r="EV116" s="208"/>
      <c r="EW116" s="208"/>
      <c r="EX116" s="208"/>
      <c r="EY116" s="208"/>
      <c r="EZ116" s="208"/>
      <c r="FA116" s="208"/>
      <c r="FB116" s="208"/>
      <c r="FC116" s="208"/>
      <c r="FD116" s="208"/>
      <c r="FE116" s="208"/>
      <c r="FF116" s="208"/>
      <c r="FG116" s="208"/>
      <c r="FH116" s="208"/>
      <c r="FI116" s="208"/>
      <c r="FJ116" s="208"/>
      <c r="FK116" s="208"/>
      <c r="FL116" s="208"/>
      <c r="FM116" s="208"/>
      <c r="FN116" s="208"/>
      <c r="FO116" s="208"/>
      <c r="FP116" s="208"/>
      <c r="FQ116" s="208"/>
      <c r="FR116" s="208"/>
      <c r="FS116" s="208"/>
      <c r="FT116" s="208"/>
      <c r="FU116" s="208"/>
      <c r="FV116" s="208"/>
      <c r="FW116" s="208"/>
      <c r="FX116" s="208"/>
      <c r="FY116" s="208"/>
      <c r="FZ116" s="208"/>
      <c r="GA116" s="208"/>
      <c r="GB116" s="208"/>
      <c r="GC116" s="208"/>
      <c r="GD116" s="208"/>
      <c r="GE116" s="208"/>
      <c r="GF116" s="208"/>
      <c r="GG116" s="208"/>
      <c r="GH116" s="208"/>
      <c r="GI116" s="208"/>
      <c r="GJ116" s="208"/>
      <c r="GK116" s="208"/>
      <c r="GL116" s="208"/>
      <c r="GM116" s="208"/>
      <c r="GN116" s="208"/>
      <c r="GO116" s="208"/>
      <c r="GP116" s="208"/>
      <c r="GQ116" s="208"/>
      <c r="GR116" s="208"/>
      <c r="GS116" s="208"/>
      <c r="GT116" s="208"/>
    </row>
    <row r="117" spans="1:202" s="209" customFormat="1" ht="14.15" customHeight="1" outlineLevel="1">
      <c r="A117" s="166" t="s">
        <v>4646</v>
      </c>
      <c r="B117" s="166" t="s">
        <v>4901</v>
      </c>
      <c r="C117" s="206">
        <v>7203900</v>
      </c>
      <c r="D117" s="160">
        <f t="shared" si="1"/>
        <v>6699627</v>
      </c>
      <c r="E117" s="207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08"/>
      <c r="AD117" s="208"/>
      <c r="AE117" s="208"/>
      <c r="AF117" s="208"/>
      <c r="AG117" s="208"/>
      <c r="AH117" s="208"/>
      <c r="AI117" s="208"/>
      <c r="AJ117" s="208"/>
      <c r="AK117" s="208"/>
      <c r="AL117" s="208"/>
      <c r="AM117" s="208"/>
      <c r="AN117" s="208"/>
      <c r="AO117" s="208"/>
      <c r="AP117" s="208"/>
      <c r="AQ117" s="208"/>
      <c r="AR117" s="208"/>
      <c r="AS117" s="208"/>
      <c r="AT117" s="208"/>
      <c r="AU117" s="208"/>
      <c r="AV117" s="208"/>
      <c r="AW117" s="208"/>
      <c r="AX117" s="208"/>
      <c r="AY117" s="208"/>
      <c r="AZ117" s="208"/>
      <c r="BA117" s="208"/>
      <c r="BB117" s="208"/>
      <c r="BC117" s="208"/>
      <c r="BD117" s="208"/>
      <c r="BE117" s="208"/>
      <c r="BF117" s="208"/>
      <c r="BG117" s="208"/>
      <c r="BH117" s="208"/>
      <c r="BI117" s="208"/>
      <c r="BJ117" s="208"/>
      <c r="BK117" s="208"/>
      <c r="BL117" s="208"/>
      <c r="BM117" s="208"/>
      <c r="BN117" s="208"/>
      <c r="BO117" s="208"/>
      <c r="BP117" s="208"/>
      <c r="BQ117" s="208"/>
      <c r="BR117" s="208"/>
      <c r="BS117" s="208"/>
      <c r="BT117" s="208"/>
      <c r="BU117" s="208"/>
      <c r="BV117" s="208"/>
      <c r="BW117" s="208"/>
      <c r="BX117" s="208"/>
      <c r="BY117" s="208"/>
      <c r="BZ117" s="208"/>
      <c r="CA117" s="208"/>
      <c r="CB117" s="208"/>
      <c r="CC117" s="208"/>
      <c r="CD117" s="208"/>
      <c r="CE117" s="208"/>
      <c r="CF117" s="208"/>
      <c r="CG117" s="208"/>
      <c r="CH117" s="208"/>
      <c r="CI117" s="208"/>
      <c r="CJ117" s="208"/>
      <c r="CK117" s="208"/>
      <c r="CL117" s="208"/>
      <c r="CM117" s="208"/>
      <c r="CN117" s="208"/>
      <c r="CO117" s="208"/>
      <c r="CP117" s="208"/>
      <c r="CQ117" s="208"/>
      <c r="CR117" s="208"/>
      <c r="CS117" s="208"/>
      <c r="CT117" s="208"/>
      <c r="CU117" s="208"/>
      <c r="CV117" s="208"/>
      <c r="CW117" s="208"/>
      <c r="CX117" s="208"/>
      <c r="CY117" s="208"/>
      <c r="CZ117" s="208"/>
      <c r="DA117" s="208"/>
      <c r="DB117" s="208"/>
      <c r="DC117" s="208"/>
      <c r="DD117" s="208"/>
      <c r="DE117" s="208"/>
      <c r="DF117" s="208"/>
      <c r="DG117" s="208"/>
      <c r="DH117" s="208"/>
      <c r="DI117" s="208"/>
      <c r="DJ117" s="208"/>
      <c r="DK117" s="208"/>
      <c r="DL117" s="208"/>
      <c r="DM117" s="208"/>
      <c r="DN117" s="208"/>
      <c r="DO117" s="208"/>
      <c r="DP117" s="208"/>
      <c r="DQ117" s="208"/>
      <c r="DR117" s="208"/>
      <c r="DS117" s="208"/>
      <c r="DT117" s="208"/>
      <c r="DU117" s="208"/>
      <c r="DV117" s="208"/>
      <c r="DW117" s="208"/>
      <c r="DX117" s="208"/>
      <c r="DY117" s="208"/>
      <c r="DZ117" s="208"/>
      <c r="EA117" s="208"/>
      <c r="EB117" s="208"/>
      <c r="EC117" s="208"/>
      <c r="ED117" s="208"/>
      <c r="EE117" s="208"/>
      <c r="EF117" s="208"/>
      <c r="EG117" s="208"/>
      <c r="EH117" s="208"/>
      <c r="EI117" s="208"/>
      <c r="EJ117" s="208"/>
      <c r="EK117" s="208"/>
      <c r="EL117" s="208"/>
      <c r="EM117" s="208"/>
      <c r="EN117" s="208"/>
      <c r="EO117" s="208"/>
      <c r="EP117" s="208"/>
      <c r="EQ117" s="208"/>
      <c r="ER117" s="208"/>
      <c r="ES117" s="208"/>
      <c r="ET117" s="208"/>
      <c r="EU117" s="208"/>
      <c r="EV117" s="208"/>
      <c r="EW117" s="208"/>
      <c r="EX117" s="208"/>
      <c r="EY117" s="208"/>
      <c r="EZ117" s="208"/>
      <c r="FA117" s="208"/>
      <c r="FB117" s="208"/>
      <c r="FC117" s="208"/>
      <c r="FD117" s="208"/>
      <c r="FE117" s="208"/>
      <c r="FF117" s="208"/>
      <c r="FG117" s="208"/>
      <c r="FH117" s="208"/>
      <c r="FI117" s="208"/>
      <c r="FJ117" s="208"/>
      <c r="FK117" s="208"/>
      <c r="FL117" s="208"/>
      <c r="FM117" s="208"/>
      <c r="FN117" s="208"/>
      <c r="FO117" s="208"/>
      <c r="FP117" s="208"/>
      <c r="FQ117" s="208"/>
      <c r="FR117" s="208"/>
      <c r="FS117" s="208"/>
      <c r="FT117" s="208"/>
      <c r="FU117" s="208"/>
      <c r="FV117" s="208"/>
      <c r="FW117" s="208"/>
      <c r="FX117" s="208"/>
      <c r="FY117" s="208"/>
      <c r="FZ117" s="208"/>
      <c r="GA117" s="208"/>
      <c r="GB117" s="208"/>
      <c r="GC117" s="208"/>
      <c r="GD117" s="208"/>
      <c r="GE117" s="208"/>
      <c r="GF117" s="208"/>
      <c r="GG117" s="208"/>
      <c r="GH117" s="208"/>
      <c r="GI117" s="208"/>
      <c r="GJ117" s="208"/>
      <c r="GK117" s="208"/>
      <c r="GL117" s="208"/>
      <c r="GM117" s="208"/>
      <c r="GN117" s="208"/>
      <c r="GO117" s="208"/>
      <c r="GP117" s="208"/>
      <c r="GQ117" s="208"/>
      <c r="GR117" s="208"/>
      <c r="GS117" s="208"/>
      <c r="GT117" s="208"/>
    </row>
    <row r="118" spans="1:202" s="209" customFormat="1" ht="14.15" customHeight="1" outlineLevel="1">
      <c r="A118" s="166" t="s">
        <v>4652</v>
      </c>
      <c r="B118" s="166" t="s">
        <v>4900</v>
      </c>
      <c r="C118" s="206">
        <v>9604650</v>
      </c>
      <c r="D118" s="160">
        <f t="shared" si="1"/>
        <v>8932324.5</v>
      </c>
      <c r="E118" s="207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  <c r="AB118" s="208"/>
      <c r="AC118" s="208"/>
      <c r="AD118" s="208"/>
      <c r="AE118" s="208"/>
      <c r="AF118" s="208"/>
      <c r="AG118" s="208"/>
      <c r="AH118" s="208"/>
      <c r="AI118" s="208"/>
      <c r="AJ118" s="208"/>
      <c r="AK118" s="208"/>
      <c r="AL118" s="208"/>
      <c r="AM118" s="208"/>
      <c r="AN118" s="208"/>
      <c r="AO118" s="208"/>
      <c r="AP118" s="208"/>
      <c r="AQ118" s="208"/>
      <c r="AR118" s="208"/>
      <c r="AS118" s="208"/>
      <c r="AT118" s="208"/>
      <c r="AU118" s="208"/>
      <c r="AV118" s="208"/>
      <c r="AW118" s="208"/>
      <c r="AX118" s="208"/>
      <c r="AY118" s="208"/>
      <c r="AZ118" s="208"/>
      <c r="BA118" s="208"/>
      <c r="BB118" s="208"/>
      <c r="BC118" s="208"/>
      <c r="BD118" s="208"/>
      <c r="BE118" s="208"/>
      <c r="BF118" s="208"/>
      <c r="BG118" s="208"/>
      <c r="BH118" s="208"/>
      <c r="BI118" s="208"/>
      <c r="BJ118" s="208"/>
      <c r="BK118" s="208"/>
      <c r="BL118" s="208"/>
      <c r="BM118" s="208"/>
      <c r="BN118" s="208"/>
      <c r="BO118" s="208"/>
      <c r="BP118" s="208"/>
      <c r="BQ118" s="208"/>
      <c r="BR118" s="208"/>
      <c r="BS118" s="208"/>
      <c r="BT118" s="208"/>
      <c r="BU118" s="208"/>
      <c r="BV118" s="208"/>
      <c r="BW118" s="208"/>
      <c r="BX118" s="208"/>
      <c r="BY118" s="208"/>
      <c r="BZ118" s="208"/>
      <c r="CA118" s="208"/>
      <c r="CB118" s="208"/>
      <c r="CC118" s="208"/>
      <c r="CD118" s="208"/>
      <c r="CE118" s="208"/>
      <c r="CF118" s="208"/>
      <c r="CG118" s="208"/>
      <c r="CH118" s="208"/>
      <c r="CI118" s="208"/>
      <c r="CJ118" s="208"/>
      <c r="CK118" s="208"/>
      <c r="CL118" s="208"/>
      <c r="CM118" s="208"/>
      <c r="CN118" s="208"/>
      <c r="CO118" s="208"/>
      <c r="CP118" s="208"/>
      <c r="CQ118" s="208"/>
      <c r="CR118" s="208"/>
      <c r="CS118" s="208"/>
      <c r="CT118" s="208"/>
      <c r="CU118" s="208"/>
      <c r="CV118" s="208"/>
      <c r="CW118" s="208"/>
      <c r="CX118" s="208"/>
      <c r="CY118" s="208"/>
      <c r="CZ118" s="208"/>
      <c r="DA118" s="208"/>
      <c r="DB118" s="208"/>
      <c r="DC118" s="208"/>
      <c r="DD118" s="208"/>
      <c r="DE118" s="208"/>
      <c r="DF118" s="208"/>
      <c r="DG118" s="208"/>
      <c r="DH118" s="208"/>
      <c r="DI118" s="208"/>
      <c r="DJ118" s="208"/>
      <c r="DK118" s="208"/>
      <c r="DL118" s="208"/>
      <c r="DM118" s="208"/>
      <c r="DN118" s="208"/>
      <c r="DO118" s="208"/>
      <c r="DP118" s="208"/>
      <c r="DQ118" s="208"/>
      <c r="DR118" s="208"/>
      <c r="DS118" s="208"/>
      <c r="DT118" s="208"/>
      <c r="DU118" s="208"/>
      <c r="DV118" s="208"/>
      <c r="DW118" s="208"/>
      <c r="DX118" s="208"/>
      <c r="DY118" s="208"/>
      <c r="DZ118" s="208"/>
      <c r="EA118" s="208"/>
      <c r="EB118" s="208"/>
      <c r="EC118" s="208"/>
      <c r="ED118" s="208"/>
      <c r="EE118" s="208"/>
      <c r="EF118" s="208"/>
      <c r="EG118" s="208"/>
      <c r="EH118" s="208"/>
      <c r="EI118" s="208"/>
      <c r="EJ118" s="208"/>
      <c r="EK118" s="208"/>
      <c r="EL118" s="208"/>
      <c r="EM118" s="208"/>
      <c r="EN118" s="208"/>
      <c r="EO118" s="208"/>
      <c r="EP118" s="208"/>
      <c r="EQ118" s="208"/>
      <c r="ER118" s="208"/>
      <c r="ES118" s="208"/>
      <c r="ET118" s="208"/>
      <c r="EU118" s="208"/>
      <c r="EV118" s="208"/>
      <c r="EW118" s="208"/>
      <c r="EX118" s="208"/>
      <c r="EY118" s="208"/>
      <c r="EZ118" s="208"/>
      <c r="FA118" s="208"/>
      <c r="FB118" s="208"/>
      <c r="FC118" s="208"/>
      <c r="FD118" s="208"/>
      <c r="FE118" s="208"/>
      <c r="FF118" s="208"/>
      <c r="FG118" s="208"/>
      <c r="FH118" s="208"/>
      <c r="FI118" s="208"/>
      <c r="FJ118" s="208"/>
      <c r="FK118" s="208"/>
      <c r="FL118" s="208"/>
      <c r="FM118" s="208"/>
      <c r="FN118" s="208"/>
      <c r="FO118" s="208"/>
      <c r="FP118" s="208"/>
      <c r="FQ118" s="208"/>
      <c r="FR118" s="208"/>
      <c r="FS118" s="208"/>
      <c r="FT118" s="208"/>
      <c r="FU118" s="208"/>
      <c r="FV118" s="208"/>
      <c r="FW118" s="208"/>
      <c r="FX118" s="208"/>
      <c r="FY118" s="208"/>
      <c r="FZ118" s="208"/>
      <c r="GA118" s="208"/>
      <c r="GB118" s="208"/>
      <c r="GC118" s="208"/>
      <c r="GD118" s="208"/>
      <c r="GE118" s="208"/>
      <c r="GF118" s="208"/>
      <c r="GG118" s="208"/>
      <c r="GH118" s="208"/>
      <c r="GI118" s="208"/>
      <c r="GJ118" s="208"/>
      <c r="GK118" s="208"/>
      <c r="GL118" s="208"/>
      <c r="GM118" s="208"/>
      <c r="GN118" s="208"/>
      <c r="GO118" s="208"/>
      <c r="GP118" s="208"/>
      <c r="GQ118" s="208"/>
      <c r="GR118" s="208"/>
      <c r="GS118" s="208"/>
      <c r="GT118" s="208"/>
    </row>
    <row r="119" spans="1:202" s="209" customFormat="1" ht="14.15" customHeight="1" outlineLevel="1">
      <c r="A119" s="166" t="s">
        <v>4666</v>
      </c>
      <c r="B119" s="166" t="s">
        <v>4899</v>
      </c>
      <c r="C119" s="206">
        <v>16335550</v>
      </c>
      <c r="D119" s="160">
        <f t="shared" si="1"/>
        <v>15192061.5</v>
      </c>
      <c r="E119" s="207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  <c r="AB119" s="208"/>
      <c r="AC119" s="208"/>
      <c r="AD119" s="208"/>
      <c r="AE119" s="208"/>
      <c r="AF119" s="208"/>
      <c r="AG119" s="208"/>
      <c r="AH119" s="208"/>
      <c r="AI119" s="208"/>
      <c r="AJ119" s="208"/>
      <c r="AK119" s="208"/>
      <c r="AL119" s="208"/>
      <c r="AM119" s="208"/>
      <c r="AN119" s="208"/>
      <c r="AO119" s="208"/>
      <c r="AP119" s="208"/>
      <c r="AQ119" s="208"/>
      <c r="AR119" s="208"/>
      <c r="AS119" s="208"/>
      <c r="AT119" s="208"/>
      <c r="AU119" s="208"/>
      <c r="AV119" s="208"/>
      <c r="AW119" s="208"/>
      <c r="AX119" s="208"/>
      <c r="AY119" s="208"/>
      <c r="AZ119" s="208"/>
      <c r="BA119" s="208"/>
      <c r="BB119" s="208"/>
      <c r="BC119" s="208"/>
      <c r="BD119" s="208"/>
      <c r="BE119" s="208"/>
      <c r="BF119" s="208"/>
      <c r="BG119" s="208"/>
      <c r="BH119" s="208"/>
      <c r="BI119" s="208"/>
      <c r="BJ119" s="208"/>
      <c r="BK119" s="208"/>
      <c r="BL119" s="208"/>
      <c r="BM119" s="208"/>
      <c r="BN119" s="208"/>
      <c r="BO119" s="208"/>
      <c r="BP119" s="208"/>
      <c r="BQ119" s="208"/>
      <c r="BR119" s="208"/>
      <c r="BS119" s="208"/>
      <c r="BT119" s="208"/>
      <c r="BU119" s="208"/>
      <c r="BV119" s="208"/>
      <c r="BW119" s="208"/>
      <c r="BX119" s="208"/>
      <c r="BY119" s="208"/>
      <c r="BZ119" s="208"/>
      <c r="CA119" s="208"/>
      <c r="CB119" s="208"/>
      <c r="CC119" s="208"/>
      <c r="CD119" s="208"/>
      <c r="CE119" s="208"/>
      <c r="CF119" s="208"/>
      <c r="CG119" s="208"/>
      <c r="CH119" s="208"/>
      <c r="CI119" s="208"/>
      <c r="CJ119" s="208"/>
      <c r="CK119" s="208"/>
      <c r="CL119" s="208"/>
      <c r="CM119" s="208"/>
      <c r="CN119" s="208"/>
      <c r="CO119" s="208"/>
      <c r="CP119" s="208"/>
      <c r="CQ119" s="208"/>
      <c r="CR119" s="208"/>
      <c r="CS119" s="208"/>
      <c r="CT119" s="208"/>
      <c r="CU119" s="208"/>
      <c r="CV119" s="208"/>
      <c r="CW119" s="208"/>
      <c r="CX119" s="208"/>
      <c r="CY119" s="208"/>
      <c r="CZ119" s="208"/>
      <c r="DA119" s="208"/>
      <c r="DB119" s="208"/>
      <c r="DC119" s="208"/>
      <c r="DD119" s="208"/>
      <c r="DE119" s="208"/>
      <c r="DF119" s="208"/>
      <c r="DG119" s="208"/>
      <c r="DH119" s="208"/>
      <c r="DI119" s="208"/>
      <c r="DJ119" s="208"/>
      <c r="DK119" s="208"/>
      <c r="DL119" s="208"/>
      <c r="DM119" s="208"/>
      <c r="DN119" s="208"/>
      <c r="DO119" s="208"/>
      <c r="DP119" s="208"/>
      <c r="DQ119" s="208"/>
      <c r="DR119" s="208"/>
      <c r="DS119" s="208"/>
      <c r="DT119" s="208"/>
      <c r="DU119" s="208"/>
      <c r="DV119" s="208"/>
      <c r="DW119" s="208"/>
      <c r="DX119" s="208"/>
      <c r="DY119" s="208"/>
      <c r="DZ119" s="208"/>
      <c r="EA119" s="208"/>
      <c r="EB119" s="208"/>
      <c r="EC119" s="208"/>
      <c r="ED119" s="208"/>
      <c r="EE119" s="208"/>
      <c r="EF119" s="208"/>
      <c r="EG119" s="208"/>
      <c r="EH119" s="208"/>
      <c r="EI119" s="208"/>
      <c r="EJ119" s="208"/>
      <c r="EK119" s="208"/>
      <c r="EL119" s="208"/>
      <c r="EM119" s="208"/>
      <c r="EN119" s="208"/>
      <c r="EO119" s="208"/>
      <c r="EP119" s="208"/>
      <c r="EQ119" s="208"/>
      <c r="ER119" s="208"/>
      <c r="ES119" s="208"/>
      <c r="ET119" s="208"/>
      <c r="EU119" s="208"/>
      <c r="EV119" s="208"/>
      <c r="EW119" s="208"/>
      <c r="EX119" s="208"/>
      <c r="EY119" s="208"/>
      <c r="EZ119" s="208"/>
      <c r="FA119" s="208"/>
      <c r="FB119" s="208"/>
      <c r="FC119" s="208"/>
      <c r="FD119" s="208"/>
      <c r="FE119" s="208"/>
      <c r="FF119" s="208"/>
      <c r="FG119" s="208"/>
      <c r="FH119" s="208"/>
      <c r="FI119" s="208"/>
      <c r="FJ119" s="208"/>
      <c r="FK119" s="208"/>
      <c r="FL119" s="208"/>
      <c r="FM119" s="208"/>
      <c r="FN119" s="208"/>
      <c r="FO119" s="208"/>
      <c r="FP119" s="208"/>
      <c r="FQ119" s="208"/>
      <c r="FR119" s="208"/>
      <c r="FS119" s="208"/>
      <c r="FT119" s="208"/>
      <c r="FU119" s="208"/>
      <c r="FV119" s="208"/>
      <c r="FW119" s="208"/>
      <c r="FX119" s="208"/>
      <c r="FY119" s="208"/>
      <c r="FZ119" s="208"/>
      <c r="GA119" s="208"/>
      <c r="GB119" s="208"/>
      <c r="GC119" s="208"/>
      <c r="GD119" s="208"/>
      <c r="GE119" s="208"/>
      <c r="GF119" s="208"/>
      <c r="GG119" s="208"/>
      <c r="GH119" s="208"/>
      <c r="GI119" s="208"/>
      <c r="GJ119" s="208"/>
      <c r="GK119" s="208"/>
      <c r="GL119" s="208"/>
      <c r="GM119" s="208"/>
      <c r="GN119" s="208"/>
      <c r="GO119" s="208"/>
      <c r="GP119" s="208"/>
      <c r="GQ119" s="208"/>
      <c r="GR119" s="208"/>
      <c r="GS119" s="208"/>
      <c r="GT119" s="208"/>
    </row>
    <row r="120" spans="1:202" s="209" customFormat="1" ht="14.15" customHeight="1" outlineLevel="1">
      <c r="A120" s="166" t="s">
        <v>4636</v>
      </c>
      <c r="B120" s="166" t="s">
        <v>4898</v>
      </c>
      <c r="C120" s="206">
        <v>30250000</v>
      </c>
      <c r="D120" s="160">
        <f t="shared" si="1"/>
        <v>28132500</v>
      </c>
      <c r="E120" s="207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  <c r="AB120" s="208"/>
      <c r="AC120" s="208"/>
      <c r="AD120" s="208"/>
      <c r="AE120" s="208"/>
      <c r="AF120" s="208"/>
      <c r="AG120" s="208"/>
      <c r="AH120" s="208"/>
      <c r="AI120" s="208"/>
      <c r="AJ120" s="208"/>
      <c r="AK120" s="208"/>
      <c r="AL120" s="208"/>
      <c r="AM120" s="208"/>
      <c r="AN120" s="208"/>
      <c r="AO120" s="208"/>
      <c r="AP120" s="208"/>
      <c r="AQ120" s="208"/>
      <c r="AR120" s="208"/>
      <c r="AS120" s="208"/>
      <c r="AT120" s="208"/>
      <c r="AU120" s="208"/>
      <c r="AV120" s="208"/>
      <c r="AW120" s="208"/>
      <c r="AX120" s="208"/>
      <c r="AY120" s="208"/>
      <c r="AZ120" s="208"/>
      <c r="BA120" s="208"/>
      <c r="BB120" s="208"/>
      <c r="BC120" s="208"/>
      <c r="BD120" s="208"/>
      <c r="BE120" s="208"/>
      <c r="BF120" s="208"/>
      <c r="BG120" s="208"/>
      <c r="BH120" s="208"/>
      <c r="BI120" s="208"/>
      <c r="BJ120" s="208"/>
      <c r="BK120" s="208"/>
      <c r="BL120" s="208"/>
      <c r="BM120" s="208"/>
      <c r="BN120" s="208"/>
      <c r="BO120" s="208"/>
      <c r="BP120" s="208"/>
      <c r="BQ120" s="208"/>
      <c r="BR120" s="208"/>
      <c r="BS120" s="208"/>
      <c r="BT120" s="208"/>
      <c r="BU120" s="208"/>
      <c r="BV120" s="208"/>
      <c r="BW120" s="208"/>
      <c r="BX120" s="208"/>
      <c r="BY120" s="208"/>
      <c r="BZ120" s="208"/>
      <c r="CA120" s="208"/>
      <c r="CB120" s="208"/>
      <c r="CC120" s="208"/>
      <c r="CD120" s="208"/>
      <c r="CE120" s="208"/>
      <c r="CF120" s="208"/>
      <c r="CG120" s="208"/>
      <c r="CH120" s="208"/>
      <c r="CI120" s="208"/>
      <c r="CJ120" s="208"/>
      <c r="CK120" s="208"/>
      <c r="CL120" s="208"/>
      <c r="CM120" s="208"/>
      <c r="CN120" s="208"/>
      <c r="CO120" s="208"/>
      <c r="CP120" s="208"/>
      <c r="CQ120" s="208"/>
      <c r="CR120" s="208"/>
      <c r="CS120" s="208"/>
      <c r="CT120" s="208"/>
      <c r="CU120" s="208"/>
      <c r="CV120" s="208"/>
      <c r="CW120" s="208"/>
      <c r="CX120" s="208"/>
      <c r="CY120" s="208"/>
      <c r="CZ120" s="208"/>
      <c r="DA120" s="208"/>
      <c r="DB120" s="208"/>
      <c r="DC120" s="208"/>
      <c r="DD120" s="208"/>
      <c r="DE120" s="208"/>
      <c r="DF120" s="208"/>
      <c r="DG120" s="208"/>
      <c r="DH120" s="208"/>
      <c r="DI120" s="208"/>
      <c r="DJ120" s="208"/>
      <c r="DK120" s="208"/>
      <c r="DL120" s="208"/>
      <c r="DM120" s="208"/>
      <c r="DN120" s="208"/>
      <c r="DO120" s="208"/>
      <c r="DP120" s="208"/>
      <c r="DQ120" s="208"/>
      <c r="DR120" s="208"/>
      <c r="DS120" s="208"/>
      <c r="DT120" s="208"/>
      <c r="DU120" s="208"/>
      <c r="DV120" s="208"/>
      <c r="DW120" s="208"/>
      <c r="DX120" s="208"/>
      <c r="DY120" s="208"/>
      <c r="DZ120" s="208"/>
      <c r="EA120" s="208"/>
      <c r="EB120" s="208"/>
      <c r="EC120" s="208"/>
      <c r="ED120" s="208"/>
      <c r="EE120" s="208"/>
      <c r="EF120" s="208"/>
      <c r="EG120" s="208"/>
      <c r="EH120" s="208"/>
      <c r="EI120" s="208"/>
      <c r="EJ120" s="208"/>
      <c r="EK120" s="208"/>
      <c r="EL120" s="208"/>
      <c r="EM120" s="208"/>
      <c r="EN120" s="208"/>
      <c r="EO120" s="208"/>
      <c r="EP120" s="208"/>
      <c r="EQ120" s="208"/>
      <c r="ER120" s="208"/>
      <c r="ES120" s="208"/>
      <c r="ET120" s="208"/>
      <c r="EU120" s="208"/>
      <c r="EV120" s="208"/>
      <c r="EW120" s="208"/>
      <c r="EX120" s="208"/>
      <c r="EY120" s="208"/>
      <c r="EZ120" s="208"/>
      <c r="FA120" s="208"/>
      <c r="FB120" s="208"/>
      <c r="FC120" s="208"/>
      <c r="FD120" s="208"/>
      <c r="FE120" s="208"/>
      <c r="FF120" s="208"/>
      <c r="FG120" s="208"/>
      <c r="FH120" s="208"/>
      <c r="FI120" s="208"/>
      <c r="FJ120" s="208"/>
      <c r="FK120" s="208"/>
      <c r="FL120" s="208"/>
      <c r="FM120" s="208"/>
      <c r="FN120" s="208"/>
      <c r="FO120" s="208"/>
      <c r="FP120" s="208"/>
      <c r="FQ120" s="208"/>
      <c r="FR120" s="208"/>
      <c r="FS120" s="208"/>
      <c r="FT120" s="208"/>
      <c r="FU120" s="208"/>
      <c r="FV120" s="208"/>
      <c r="FW120" s="208"/>
      <c r="FX120" s="208"/>
      <c r="FY120" s="208"/>
      <c r="FZ120" s="208"/>
      <c r="GA120" s="208"/>
      <c r="GB120" s="208"/>
      <c r="GC120" s="208"/>
      <c r="GD120" s="208"/>
      <c r="GE120" s="208"/>
      <c r="GF120" s="208"/>
      <c r="GG120" s="208"/>
      <c r="GH120" s="208"/>
      <c r="GI120" s="208"/>
      <c r="GJ120" s="208"/>
      <c r="GK120" s="208"/>
      <c r="GL120" s="208"/>
      <c r="GM120" s="208"/>
      <c r="GN120" s="208"/>
      <c r="GO120" s="208"/>
      <c r="GP120" s="208"/>
      <c r="GQ120" s="208"/>
      <c r="GR120" s="208"/>
      <c r="GS120" s="208"/>
      <c r="GT120" s="208"/>
    </row>
    <row r="121" spans="1:202" s="209" customFormat="1" ht="14.15" customHeight="1" outlineLevel="1">
      <c r="A121" s="166" t="s">
        <v>4897</v>
      </c>
      <c r="B121" s="210" t="s">
        <v>4874</v>
      </c>
      <c r="C121" s="206" t="s">
        <v>7266</v>
      </c>
      <c r="D121" s="160"/>
    </row>
    <row r="122" spans="1:202" s="209" customFormat="1" ht="14.15" customHeight="1" outlineLevel="1">
      <c r="A122" s="166" t="s">
        <v>4896</v>
      </c>
      <c r="B122" s="210" t="s">
        <v>4872</v>
      </c>
      <c r="C122" s="206" t="s">
        <v>7266</v>
      </c>
      <c r="D122" s="160"/>
    </row>
    <row r="123" spans="1:202" ht="15" customHeight="1">
      <c r="A123" s="165" t="s">
        <v>4895</v>
      </c>
      <c r="B123" s="164"/>
      <c r="C123" s="164"/>
      <c r="D123" s="160"/>
    </row>
    <row r="124" spans="1:202" ht="15" customHeight="1" outlineLevel="1">
      <c r="A124" s="163" t="s">
        <v>7591</v>
      </c>
      <c r="B124" s="168"/>
      <c r="C124" s="168"/>
      <c r="D124" s="160"/>
    </row>
    <row r="125" spans="1:202" s="209" customFormat="1" ht="14.15" customHeight="1" outlineLevel="1">
      <c r="A125" s="166" t="s">
        <v>4606</v>
      </c>
      <c r="B125" s="166" t="s">
        <v>4894</v>
      </c>
      <c r="C125" s="206">
        <v>2719200</v>
      </c>
      <c r="D125" s="160">
        <f t="shared" si="1"/>
        <v>2528856</v>
      </c>
      <c r="E125" s="207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  <c r="AB125" s="208"/>
      <c r="AC125" s="208"/>
      <c r="AD125" s="208"/>
      <c r="AE125" s="208"/>
      <c r="AF125" s="208"/>
      <c r="AG125" s="208"/>
      <c r="AH125" s="208"/>
      <c r="AI125" s="208"/>
      <c r="AJ125" s="208"/>
      <c r="AK125" s="208"/>
      <c r="AL125" s="208"/>
      <c r="AM125" s="208"/>
      <c r="AN125" s="208"/>
      <c r="AO125" s="208"/>
      <c r="AP125" s="208"/>
      <c r="AQ125" s="208"/>
      <c r="AR125" s="208"/>
      <c r="AS125" s="208"/>
      <c r="AT125" s="208"/>
      <c r="AU125" s="208"/>
      <c r="AV125" s="208"/>
      <c r="AW125" s="208"/>
      <c r="AX125" s="208"/>
      <c r="AY125" s="208"/>
      <c r="AZ125" s="208"/>
      <c r="BA125" s="208"/>
      <c r="BB125" s="208"/>
      <c r="BC125" s="208"/>
      <c r="BD125" s="208"/>
      <c r="BE125" s="208"/>
      <c r="BF125" s="208"/>
      <c r="BG125" s="208"/>
      <c r="BH125" s="208"/>
      <c r="BI125" s="208"/>
      <c r="BJ125" s="208"/>
      <c r="BK125" s="208"/>
      <c r="BL125" s="208"/>
      <c r="BM125" s="208"/>
      <c r="BN125" s="208"/>
      <c r="BO125" s="208"/>
      <c r="BP125" s="208"/>
      <c r="BQ125" s="208"/>
      <c r="BR125" s="208"/>
      <c r="BS125" s="208"/>
      <c r="BT125" s="208"/>
      <c r="BU125" s="208"/>
      <c r="BV125" s="208"/>
      <c r="BW125" s="208"/>
      <c r="BX125" s="208"/>
      <c r="BY125" s="208"/>
      <c r="BZ125" s="208"/>
      <c r="CA125" s="208"/>
      <c r="CB125" s="208"/>
      <c r="CC125" s="208"/>
      <c r="CD125" s="208"/>
      <c r="CE125" s="208"/>
      <c r="CF125" s="208"/>
      <c r="CG125" s="208"/>
      <c r="CH125" s="208"/>
      <c r="CI125" s="208"/>
      <c r="CJ125" s="208"/>
      <c r="CK125" s="208"/>
      <c r="CL125" s="208"/>
      <c r="CM125" s="208"/>
      <c r="CN125" s="208"/>
      <c r="CO125" s="208"/>
      <c r="CP125" s="208"/>
      <c r="CQ125" s="208"/>
      <c r="CR125" s="208"/>
      <c r="CS125" s="208"/>
      <c r="CT125" s="208"/>
      <c r="CU125" s="208"/>
      <c r="CV125" s="208"/>
      <c r="CW125" s="208"/>
      <c r="CX125" s="208"/>
      <c r="CY125" s="208"/>
      <c r="CZ125" s="208"/>
      <c r="DA125" s="208"/>
      <c r="DB125" s="208"/>
      <c r="DC125" s="208"/>
      <c r="DD125" s="208"/>
      <c r="DE125" s="208"/>
      <c r="DF125" s="208"/>
      <c r="DG125" s="208"/>
      <c r="DH125" s="208"/>
      <c r="DI125" s="208"/>
      <c r="DJ125" s="208"/>
      <c r="DK125" s="208"/>
      <c r="DL125" s="208"/>
      <c r="DM125" s="208"/>
      <c r="DN125" s="208"/>
      <c r="DO125" s="208"/>
      <c r="DP125" s="208"/>
      <c r="DQ125" s="208"/>
      <c r="DR125" s="208"/>
      <c r="DS125" s="208"/>
      <c r="DT125" s="208"/>
      <c r="DU125" s="208"/>
      <c r="DV125" s="208"/>
      <c r="DW125" s="208"/>
      <c r="DX125" s="208"/>
      <c r="DY125" s="208"/>
      <c r="DZ125" s="208"/>
      <c r="EA125" s="208"/>
      <c r="EB125" s="208"/>
      <c r="EC125" s="208"/>
      <c r="ED125" s="208"/>
      <c r="EE125" s="208"/>
      <c r="EF125" s="208"/>
      <c r="EG125" s="208"/>
      <c r="EH125" s="208"/>
      <c r="EI125" s="208"/>
      <c r="EJ125" s="208"/>
      <c r="EK125" s="208"/>
      <c r="EL125" s="208"/>
      <c r="EM125" s="208"/>
      <c r="EN125" s="208"/>
      <c r="EO125" s="208"/>
      <c r="EP125" s="208"/>
      <c r="EQ125" s="208"/>
      <c r="ER125" s="208"/>
      <c r="ES125" s="208"/>
      <c r="ET125" s="208"/>
      <c r="EU125" s="208"/>
      <c r="EV125" s="208"/>
      <c r="EW125" s="208"/>
      <c r="EX125" s="208"/>
      <c r="EY125" s="208"/>
      <c r="EZ125" s="208"/>
      <c r="FA125" s="208"/>
      <c r="FB125" s="208"/>
      <c r="FC125" s="208"/>
      <c r="FD125" s="208"/>
      <c r="FE125" s="208"/>
      <c r="FF125" s="208"/>
      <c r="FG125" s="208"/>
      <c r="FH125" s="208"/>
      <c r="FI125" s="208"/>
      <c r="FJ125" s="208"/>
      <c r="FK125" s="208"/>
      <c r="FL125" s="208"/>
      <c r="FM125" s="208"/>
      <c r="FN125" s="208"/>
      <c r="FO125" s="208"/>
      <c r="FP125" s="208"/>
      <c r="FQ125" s="208"/>
      <c r="FR125" s="208"/>
      <c r="FS125" s="208"/>
      <c r="FT125" s="208"/>
      <c r="FU125" s="208"/>
      <c r="FV125" s="208"/>
      <c r="FW125" s="208"/>
      <c r="FX125" s="208"/>
      <c r="FY125" s="208"/>
      <c r="FZ125" s="208"/>
      <c r="GA125" s="208"/>
      <c r="GB125" s="208"/>
      <c r="GC125" s="208"/>
      <c r="GD125" s="208"/>
      <c r="GE125" s="208"/>
      <c r="GF125" s="208"/>
      <c r="GG125" s="208"/>
      <c r="GH125" s="208"/>
      <c r="GI125" s="208"/>
      <c r="GJ125" s="208"/>
      <c r="GK125" s="208"/>
      <c r="GL125" s="208"/>
      <c r="GM125" s="208"/>
      <c r="GN125" s="208"/>
      <c r="GO125" s="208"/>
      <c r="GP125" s="208"/>
      <c r="GQ125" s="208"/>
      <c r="GR125" s="208"/>
      <c r="GS125" s="208"/>
      <c r="GT125" s="208"/>
    </row>
    <row r="126" spans="1:202" s="209" customFormat="1" ht="14.15" customHeight="1" outlineLevel="1">
      <c r="A126" s="166" t="s">
        <v>4610</v>
      </c>
      <c r="B126" s="166" t="s">
        <v>4893</v>
      </c>
      <c r="C126" s="206">
        <v>4254250</v>
      </c>
      <c r="D126" s="160">
        <f t="shared" si="1"/>
        <v>3956452.5</v>
      </c>
      <c r="E126" s="207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8"/>
      <c r="AD126" s="208"/>
      <c r="AE126" s="208"/>
      <c r="AF126" s="208"/>
      <c r="AG126" s="208"/>
      <c r="AH126" s="208"/>
      <c r="AI126" s="208"/>
      <c r="AJ126" s="208"/>
      <c r="AK126" s="208"/>
      <c r="AL126" s="208"/>
      <c r="AM126" s="208"/>
      <c r="AN126" s="208"/>
      <c r="AO126" s="208"/>
      <c r="AP126" s="208"/>
      <c r="AQ126" s="208"/>
      <c r="AR126" s="208"/>
      <c r="AS126" s="208"/>
      <c r="AT126" s="208"/>
      <c r="AU126" s="208"/>
      <c r="AV126" s="208"/>
      <c r="AW126" s="208"/>
      <c r="AX126" s="208"/>
      <c r="AY126" s="208"/>
      <c r="AZ126" s="208"/>
      <c r="BA126" s="208"/>
      <c r="BB126" s="208"/>
      <c r="BC126" s="208"/>
      <c r="BD126" s="208"/>
      <c r="BE126" s="208"/>
      <c r="BF126" s="208"/>
      <c r="BG126" s="208"/>
      <c r="BH126" s="208"/>
      <c r="BI126" s="208"/>
      <c r="BJ126" s="208"/>
      <c r="BK126" s="208"/>
      <c r="BL126" s="208"/>
      <c r="BM126" s="208"/>
      <c r="BN126" s="208"/>
      <c r="BO126" s="208"/>
      <c r="BP126" s="208"/>
      <c r="BQ126" s="208"/>
      <c r="BR126" s="208"/>
      <c r="BS126" s="208"/>
      <c r="BT126" s="208"/>
      <c r="BU126" s="208"/>
      <c r="BV126" s="208"/>
      <c r="BW126" s="208"/>
      <c r="BX126" s="208"/>
      <c r="BY126" s="208"/>
      <c r="BZ126" s="208"/>
      <c r="CA126" s="208"/>
      <c r="CB126" s="208"/>
      <c r="CC126" s="208"/>
      <c r="CD126" s="208"/>
      <c r="CE126" s="208"/>
      <c r="CF126" s="208"/>
      <c r="CG126" s="208"/>
      <c r="CH126" s="208"/>
      <c r="CI126" s="208"/>
      <c r="CJ126" s="208"/>
      <c r="CK126" s="208"/>
      <c r="CL126" s="208"/>
      <c r="CM126" s="208"/>
      <c r="CN126" s="208"/>
      <c r="CO126" s="208"/>
      <c r="CP126" s="208"/>
      <c r="CQ126" s="208"/>
      <c r="CR126" s="208"/>
      <c r="CS126" s="208"/>
      <c r="CT126" s="208"/>
      <c r="CU126" s="208"/>
      <c r="CV126" s="208"/>
      <c r="CW126" s="208"/>
      <c r="CX126" s="208"/>
      <c r="CY126" s="208"/>
      <c r="CZ126" s="208"/>
      <c r="DA126" s="208"/>
      <c r="DB126" s="208"/>
      <c r="DC126" s="208"/>
      <c r="DD126" s="208"/>
      <c r="DE126" s="208"/>
      <c r="DF126" s="208"/>
      <c r="DG126" s="208"/>
      <c r="DH126" s="208"/>
      <c r="DI126" s="208"/>
      <c r="DJ126" s="208"/>
      <c r="DK126" s="208"/>
      <c r="DL126" s="208"/>
      <c r="DM126" s="208"/>
      <c r="DN126" s="208"/>
      <c r="DO126" s="208"/>
      <c r="DP126" s="208"/>
      <c r="DQ126" s="208"/>
      <c r="DR126" s="208"/>
      <c r="DS126" s="208"/>
      <c r="DT126" s="208"/>
      <c r="DU126" s="208"/>
      <c r="DV126" s="208"/>
      <c r="DW126" s="208"/>
      <c r="DX126" s="208"/>
      <c r="DY126" s="208"/>
      <c r="DZ126" s="208"/>
      <c r="EA126" s="208"/>
      <c r="EB126" s="208"/>
      <c r="EC126" s="208"/>
      <c r="ED126" s="208"/>
      <c r="EE126" s="208"/>
      <c r="EF126" s="208"/>
      <c r="EG126" s="208"/>
      <c r="EH126" s="208"/>
      <c r="EI126" s="208"/>
      <c r="EJ126" s="208"/>
      <c r="EK126" s="208"/>
      <c r="EL126" s="208"/>
      <c r="EM126" s="208"/>
      <c r="EN126" s="208"/>
      <c r="EO126" s="208"/>
      <c r="EP126" s="208"/>
      <c r="EQ126" s="208"/>
      <c r="ER126" s="208"/>
      <c r="ES126" s="208"/>
      <c r="ET126" s="208"/>
      <c r="EU126" s="208"/>
      <c r="EV126" s="208"/>
      <c r="EW126" s="208"/>
      <c r="EX126" s="208"/>
      <c r="EY126" s="208"/>
      <c r="EZ126" s="208"/>
      <c r="FA126" s="208"/>
      <c r="FB126" s="208"/>
      <c r="FC126" s="208"/>
      <c r="FD126" s="208"/>
      <c r="FE126" s="208"/>
      <c r="FF126" s="208"/>
      <c r="FG126" s="208"/>
      <c r="FH126" s="208"/>
      <c r="FI126" s="208"/>
      <c r="FJ126" s="208"/>
      <c r="FK126" s="208"/>
      <c r="FL126" s="208"/>
      <c r="FM126" s="208"/>
      <c r="FN126" s="208"/>
      <c r="FO126" s="208"/>
      <c r="FP126" s="208"/>
      <c r="FQ126" s="208"/>
      <c r="FR126" s="208"/>
      <c r="FS126" s="208"/>
      <c r="FT126" s="208"/>
      <c r="FU126" s="208"/>
      <c r="FV126" s="208"/>
      <c r="FW126" s="208"/>
      <c r="FX126" s="208"/>
      <c r="FY126" s="208"/>
      <c r="FZ126" s="208"/>
      <c r="GA126" s="208"/>
      <c r="GB126" s="208"/>
      <c r="GC126" s="208"/>
      <c r="GD126" s="208"/>
      <c r="GE126" s="208"/>
      <c r="GF126" s="208"/>
      <c r="GG126" s="208"/>
      <c r="GH126" s="208"/>
      <c r="GI126" s="208"/>
      <c r="GJ126" s="208"/>
      <c r="GK126" s="208"/>
      <c r="GL126" s="208"/>
      <c r="GM126" s="208"/>
      <c r="GN126" s="208"/>
      <c r="GO126" s="208"/>
      <c r="GP126" s="208"/>
      <c r="GQ126" s="208"/>
      <c r="GR126" s="208"/>
      <c r="GS126" s="208"/>
      <c r="GT126" s="208"/>
    </row>
    <row r="127" spans="1:202" s="209" customFormat="1" ht="14.15" customHeight="1" outlineLevel="1">
      <c r="A127" s="166" t="s">
        <v>4620</v>
      </c>
      <c r="B127" s="166" t="s">
        <v>4892</v>
      </c>
      <c r="C127" s="206">
        <v>5672150</v>
      </c>
      <c r="D127" s="160">
        <f t="shared" si="1"/>
        <v>5275099.5</v>
      </c>
      <c r="E127" s="207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208"/>
      <c r="AC127" s="208"/>
      <c r="AD127" s="208"/>
      <c r="AE127" s="208"/>
      <c r="AF127" s="208"/>
      <c r="AG127" s="208"/>
      <c r="AH127" s="208"/>
      <c r="AI127" s="208"/>
      <c r="AJ127" s="208"/>
      <c r="AK127" s="208"/>
      <c r="AL127" s="208"/>
      <c r="AM127" s="208"/>
      <c r="AN127" s="208"/>
      <c r="AO127" s="208"/>
      <c r="AP127" s="208"/>
      <c r="AQ127" s="208"/>
      <c r="AR127" s="208"/>
      <c r="AS127" s="208"/>
      <c r="AT127" s="208"/>
      <c r="AU127" s="208"/>
      <c r="AV127" s="208"/>
      <c r="AW127" s="208"/>
      <c r="AX127" s="208"/>
      <c r="AY127" s="208"/>
      <c r="AZ127" s="208"/>
      <c r="BA127" s="208"/>
      <c r="BB127" s="208"/>
      <c r="BC127" s="208"/>
      <c r="BD127" s="208"/>
      <c r="BE127" s="208"/>
      <c r="BF127" s="208"/>
      <c r="BG127" s="208"/>
      <c r="BH127" s="208"/>
      <c r="BI127" s="208"/>
      <c r="BJ127" s="208"/>
      <c r="BK127" s="208"/>
      <c r="BL127" s="208"/>
      <c r="BM127" s="208"/>
      <c r="BN127" s="208"/>
      <c r="BO127" s="208"/>
      <c r="BP127" s="208"/>
      <c r="BQ127" s="208"/>
      <c r="BR127" s="208"/>
      <c r="BS127" s="208"/>
      <c r="BT127" s="208"/>
      <c r="BU127" s="208"/>
      <c r="BV127" s="208"/>
      <c r="BW127" s="208"/>
      <c r="BX127" s="208"/>
      <c r="BY127" s="208"/>
      <c r="BZ127" s="208"/>
      <c r="CA127" s="208"/>
      <c r="CB127" s="208"/>
      <c r="CC127" s="208"/>
      <c r="CD127" s="208"/>
      <c r="CE127" s="208"/>
      <c r="CF127" s="208"/>
      <c r="CG127" s="208"/>
      <c r="CH127" s="208"/>
      <c r="CI127" s="208"/>
      <c r="CJ127" s="208"/>
      <c r="CK127" s="208"/>
      <c r="CL127" s="208"/>
      <c r="CM127" s="208"/>
      <c r="CN127" s="208"/>
      <c r="CO127" s="208"/>
      <c r="CP127" s="208"/>
      <c r="CQ127" s="208"/>
      <c r="CR127" s="208"/>
      <c r="CS127" s="208"/>
      <c r="CT127" s="208"/>
      <c r="CU127" s="208"/>
      <c r="CV127" s="208"/>
      <c r="CW127" s="208"/>
      <c r="CX127" s="208"/>
      <c r="CY127" s="208"/>
      <c r="CZ127" s="208"/>
      <c r="DA127" s="208"/>
      <c r="DB127" s="208"/>
      <c r="DC127" s="208"/>
      <c r="DD127" s="208"/>
      <c r="DE127" s="208"/>
      <c r="DF127" s="208"/>
      <c r="DG127" s="208"/>
      <c r="DH127" s="208"/>
      <c r="DI127" s="208"/>
      <c r="DJ127" s="208"/>
      <c r="DK127" s="208"/>
      <c r="DL127" s="208"/>
      <c r="DM127" s="208"/>
      <c r="DN127" s="208"/>
      <c r="DO127" s="208"/>
      <c r="DP127" s="208"/>
      <c r="DQ127" s="208"/>
      <c r="DR127" s="208"/>
      <c r="DS127" s="208"/>
      <c r="DT127" s="208"/>
      <c r="DU127" s="208"/>
      <c r="DV127" s="208"/>
      <c r="DW127" s="208"/>
      <c r="DX127" s="208"/>
      <c r="DY127" s="208"/>
      <c r="DZ127" s="208"/>
      <c r="EA127" s="208"/>
      <c r="EB127" s="208"/>
      <c r="EC127" s="208"/>
      <c r="ED127" s="208"/>
      <c r="EE127" s="208"/>
      <c r="EF127" s="208"/>
      <c r="EG127" s="208"/>
      <c r="EH127" s="208"/>
      <c r="EI127" s="208"/>
      <c r="EJ127" s="208"/>
      <c r="EK127" s="208"/>
      <c r="EL127" s="208"/>
      <c r="EM127" s="208"/>
      <c r="EN127" s="208"/>
      <c r="EO127" s="208"/>
      <c r="EP127" s="208"/>
      <c r="EQ127" s="208"/>
      <c r="ER127" s="208"/>
      <c r="ES127" s="208"/>
      <c r="ET127" s="208"/>
      <c r="EU127" s="208"/>
      <c r="EV127" s="208"/>
      <c r="EW127" s="208"/>
      <c r="EX127" s="208"/>
      <c r="EY127" s="208"/>
      <c r="EZ127" s="208"/>
      <c r="FA127" s="208"/>
      <c r="FB127" s="208"/>
      <c r="FC127" s="208"/>
      <c r="FD127" s="208"/>
      <c r="FE127" s="208"/>
      <c r="FF127" s="208"/>
      <c r="FG127" s="208"/>
      <c r="FH127" s="208"/>
      <c r="FI127" s="208"/>
      <c r="FJ127" s="208"/>
      <c r="FK127" s="208"/>
      <c r="FL127" s="208"/>
      <c r="FM127" s="208"/>
      <c r="FN127" s="208"/>
      <c r="FO127" s="208"/>
      <c r="FP127" s="208"/>
      <c r="FQ127" s="208"/>
      <c r="FR127" s="208"/>
      <c r="FS127" s="208"/>
      <c r="FT127" s="208"/>
      <c r="FU127" s="208"/>
      <c r="FV127" s="208"/>
      <c r="FW127" s="208"/>
      <c r="FX127" s="208"/>
      <c r="FY127" s="208"/>
      <c r="FZ127" s="208"/>
      <c r="GA127" s="208"/>
      <c r="GB127" s="208"/>
      <c r="GC127" s="208"/>
      <c r="GD127" s="208"/>
      <c r="GE127" s="208"/>
      <c r="GF127" s="208"/>
      <c r="GG127" s="208"/>
      <c r="GH127" s="208"/>
      <c r="GI127" s="208"/>
      <c r="GJ127" s="208"/>
      <c r="GK127" s="208"/>
      <c r="GL127" s="208"/>
      <c r="GM127" s="208"/>
      <c r="GN127" s="208"/>
      <c r="GO127" s="208"/>
      <c r="GP127" s="208"/>
      <c r="GQ127" s="208"/>
      <c r="GR127" s="208"/>
      <c r="GS127" s="208"/>
      <c r="GT127" s="208"/>
    </row>
    <row r="128" spans="1:202" s="209" customFormat="1" ht="14.15" customHeight="1" outlineLevel="1">
      <c r="A128" s="166" t="s">
        <v>4626</v>
      </c>
      <c r="B128" s="166" t="s">
        <v>4891</v>
      </c>
      <c r="C128" s="206">
        <v>9005150</v>
      </c>
      <c r="D128" s="160">
        <f t="shared" si="1"/>
        <v>8374789.5</v>
      </c>
      <c r="E128" s="207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  <c r="AB128" s="208"/>
      <c r="AC128" s="208"/>
      <c r="AD128" s="208"/>
      <c r="AE128" s="208"/>
      <c r="AF128" s="208"/>
      <c r="AG128" s="208"/>
      <c r="AH128" s="208"/>
      <c r="AI128" s="208"/>
      <c r="AJ128" s="208"/>
      <c r="AK128" s="208"/>
      <c r="AL128" s="208"/>
      <c r="AM128" s="208"/>
      <c r="AN128" s="208"/>
      <c r="AO128" s="208"/>
      <c r="AP128" s="208"/>
      <c r="AQ128" s="208"/>
      <c r="AR128" s="208"/>
      <c r="AS128" s="208"/>
      <c r="AT128" s="208"/>
      <c r="AU128" s="208"/>
      <c r="AV128" s="208"/>
      <c r="AW128" s="208"/>
      <c r="AX128" s="208"/>
      <c r="AY128" s="208"/>
      <c r="AZ128" s="208"/>
      <c r="BA128" s="208"/>
      <c r="BB128" s="208"/>
      <c r="BC128" s="208"/>
      <c r="BD128" s="208"/>
      <c r="BE128" s="208"/>
      <c r="BF128" s="208"/>
      <c r="BG128" s="208"/>
      <c r="BH128" s="208"/>
      <c r="BI128" s="208"/>
      <c r="BJ128" s="208"/>
      <c r="BK128" s="208"/>
      <c r="BL128" s="208"/>
      <c r="BM128" s="208"/>
      <c r="BN128" s="208"/>
      <c r="BO128" s="208"/>
      <c r="BP128" s="208"/>
      <c r="BQ128" s="208"/>
      <c r="BR128" s="208"/>
      <c r="BS128" s="208"/>
      <c r="BT128" s="208"/>
      <c r="BU128" s="208"/>
      <c r="BV128" s="208"/>
      <c r="BW128" s="208"/>
      <c r="BX128" s="208"/>
      <c r="BY128" s="208"/>
      <c r="BZ128" s="208"/>
      <c r="CA128" s="208"/>
      <c r="CB128" s="208"/>
      <c r="CC128" s="208"/>
      <c r="CD128" s="208"/>
      <c r="CE128" s="208"/>
      <c r="CF128" s="208"/>
      <c r="CG128" s="208"/>
      <c r="CH128" s="208"/>
      <c r="CI128" s="208"/>
      <c r="CJ128" s="208"/>
      <c r="CK128" s="208"/>
      <c r="CL128" s="208"/>
      <c r="CM128" s="208"/>
      <c r="CN128" s="208"/>
      <c r="CO128" s="208"/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8"/>
      <c r="DA128" s="208"/>
      <c r="DB128" s="208"/>
      <c r="DC128" s="208"/>
      <c r="DD128" s="208"/>
      <c r="DE128" s="208"/>
      <c r="DF128" s="208"/>
      <c r="DG128" s="208"/>
      <c r="DH128" s="208"/>
      <c r="DI128" s="208"/>
      <c r="DJ128" s="208"/>
      <c r="DK128" s="208"/>
      <c r="DL128" s="208"/>
      <c r="DM128" s="208"/>
      <c r="DN128" s="208"/>
      <c r="DO128" s="208"/>
      <c r="DP128" s="208"/>
      <c r="DQ128" s="208"/>
      <c r="DR128" s="208"/>
      <c r="DS128" s="208"/>
      <c r="DT128" s="208"/>
      <c r="DU128" s="208"/>
      <c r="DV128" s="208"/>
      <c r="DW128" s="208"/>
      <c r="DX128" s="208"/>
      <c r="DY128" s="208"/>
      <c r="DZ128" s="208"/>
      <c r="EA128" s="208"/>
      <c r="EB128" s="208"/>
      <c r="EC128" s="208"/>
      <c r="ED128" s="208"/>
      <c r="EE128" s="208"/>
      <c r="EF128" s="208"/>
      <c r="EG128" s="208"/>
      <c r="EH128" s="208"/>
      <c r="EI128" s="208"/>
      <c r="EJ128" s="208"/>
      <c r="EK128" s="208"/>
      <c r="EL128" s="208"/>
      <c r="EM128" s="208"/>
      <c r="EN128" s="208"/>
      <c r="EO128" s="208"/>
      <c r="EP128" s="208"/>
      <c r="EQ128" s="208"/>
      <c r="ER128" s="208"/>
      <c r="ES128" s="208"/>
      <c r="ET128" s="208"/>
      <c r="EU128" s="208"/>
      <c r="EV128" s="208"/>
      <c r="EW128" s="208"/>
      <c r="EX128" s="208"/>
      <c r="EY128" s="208"/>
      <c r="EZ128" s="208"/>
      <c r="FA128" s="208"/>
      <c r="FB128" s="208"/>
      <c r="FC128" s="208"/>
      <c r="FD128" s="208"/>
      <c r="FE128" s="208"/>
      <c r="FF128" s="208"/>
      <c r="FG128" s="208"/>
      <c r="FH128" s="208"/>
      <c r="FI128" s="208"/>
      <c r="FJ128" s="208"/>
      <c r="FK128" s="208"/>
      <c r="FL128" s="208"/>
      <c r="FM128" s="208"/>
      <c r="FN128" s="208"/>
      <c r="FO128" s="208"/>
      <c r="FP128" s="208"/>
      <c r="FQ128" s="208"/>
      <c r="FR128" s="208"/>
      <c r="FS128" s="208"/>
      <c r="FT128" s="208"/>
      <c r="FU128" s="208"/>
      <c r="FV128" s="208"/>
      <c r="FW128" s="208"/>
      <c r="FX128" s="208"/>
      <c r="FY128" s="208"/>
      <c r="FZ128" s="208"/>
      <c r="GA128" s="208"/>
      <c r="GB128" s="208"/>
      <c r="GC128" s="208"/>
      <c r="GD128" s="208"/>
      <c r="GE128" s="208"/>
      <c r="GF128" s="208"/>
      <c r="GG128" s="208"/>
      <c r="GH128" s="208"/>
      <c r="GI128" s="208"/>
      <c r="GJ128" s="208"/>
      <c r="GK128" s="208"/>
      <c r="GL128" s="208"/>
      <c r="GM128" s="208"/>
      <c r="GN128" s="208"/>
      <c r="GO128" s="208"/>
      <c r="GP128" s="208"/>
      <c r="GQ128" s="208"/>
      <c r="GR128" s="208"/>
      <c r="GS128" s="208"/>
      <c r="GT128" s="208"/>
    </row>
    <row r="129" spans="1:202" s="209" customFormat="1" ht="14.15" customHeight="1" outlineLevel="1">
      <c r="A129" s="166" t="s">
        <v>4590</v>
      </c>
      <c r="B129" s="166" t="s">
        <v>4890</v>
      </c>
      <c r="C129" s="206">
        <v>12005400</v>
      </c>
      <c r="D129" s="160">
        <f t="shared" si="1"/>
        <v>11165022</v>
      </c>
      <c r="E129" s="207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  <c r="AB129" s="208"/>
      <c r="AC129" s="208"/>
      <c r="AD129" s="208"/>
      <c r="AE129" s="208"/>
      <c r="AF129" s="208"/>
      <c r="AG129" s="208"/>
      <c r="AH129" s="208"/>
      <c r="AI129" s="208"/>
      <c r="AJ129" s="208"/>
      <c r="AK129" s="208"/>
      <c r="AL129" s="208"/>
      <c r="AM129" s="208"/>
      <c r="AN129" s="208"/>
      <c r="AO129" s="208"/>
      <c r="AP129" s="208"/>
      <c r="AQ129" s="208"/>
      <c r="AR129" s="208"/>
      <c r="AS129" s="208"/>
      <c r="AT129" s="208"/>
      <c r="AU129" s="208"/>
      <c r="AV129" s="208"/>
      <c r="AW129" s="208"/>
      <c r="AX129" s="208"/>
      <c r="AY129" s="208"/>
      <c r="AZ129" s="208"/>
      <c r="BA129" s="208"/>
      <c r="BB129" s="208"/>
      <c r="BC129" s="208"/>
      <c r="BD129" s="208"/>
      <c r="BE129" s="208"/>
      <c r="BF129" s="208"/>
      <c r="BG129" s="208"/>
      <c r="BH129" s="208"/>
      <c r="BI129" s="208"/>
      <c r="BJ129" s="208"/>
      <c r="BK129" s="208"/>
      <c r="BL129" s="208"/>
      <c r="BM129" s="208"/>
      <c r="BN129" s="208"/>
      <c r="BO129" s="208"/>
      <c r="BP129" s="208"/>
      <c r="BQ129" s="208"/>
      <c r="BR129" s="208"/>
      <c r="BS129" s="208"/>
      <c r="BT129" s="208"/>
      <c r="BU129" s="208"/>
      <c r="BV129" s="208"/>
      <c r="BW129" s="208"/>
      <c r="BX129" s="208"/>
      <c r="BY129" s="208"/>
      <c r="BZ129" s="208"/>
      <c r="CA129" s="208"/>
      <c r="CB129" s="208"/>
      <c r="CC129" s="208"/>
      <c r="CD129" s="208"/>
      <c r="CE129" s="208"/>
      <c r="CF129" s="208"/>
      <c r="CG129" s="208"/>
      <c r="CH129" s="208"/>
      <c r="CI129" s="208"/>
      <c r="CJ129" s="208"/>
      <c r="CK129" s="208"/>
      <c r="CL129" s="208"/>
      <c r="CM129" s="208"/>
      <c r="CN129" s="208"/>
      <c r="CO129" s="208"/>
      <c r="CP129" s="208"/>
      <c r="CQ129" s="208"/>
      <c r="CR129" s="208"/>
      <c r="CS129" s="208"/>
      <c r="CT129" s="208"/>
      <c r="CU129" s="208"/>
      <c r="CV129" s="208"/>
      <c r="CW129" s="208"/>
      <c r="CX129" s="208"/>
      <c r="CY129" s="208"/>
      <c r="CZ129" s="208"/>
      <c r="DA129" s="208"/>
      <c r="DB129" s="208"/>
      <c r="DC129" s="208"/>
      <c r="DD129" s="208"/>
      <c r="DE129" s="208"/>
      <c r="DF129" s="208"/>
      <c r="DG129" s="208"/>
      <c r="DH129" s="208"/>
      <c r="DI129" s="208"/>
      <c r="DJ129" s="208"/>
      <c r="DK129" s="208"/>
      <c r="DL129" s="208"/>
      <c r="DM129" s="208"/>
      <c r="DN129" s="208"/>
      <c r="DO129" s="208"/>
      <c r="DP129" s="208"/>
      <c r="DQ129" s="208"/>
      <c r="DR129" s="208"/>
      <c r="DS129" s="208"/>
      <c r="DT129" s="208"/>
      <c r="DU129" s="208"/>
      <c r="DV129" s="208"/>
      <c r="DW129" s="208"/>
      <c r="DX129" s="208"/>
      <c r="DY129" s="208"/>
      <c r="DZ129" s="208"/>
      <c r="EA129" s="208"/>
      <c r="EB129" s="208"/>
      <c r="EC129" s="208"/>
      <c r="ED129" s="208"/>
      <c r="EE129" s="208"/>
      <c r="EF129" s="208"/>
      <c r="EG129" s="208"/>
      <c r="EH129" s="208"/>
      <c r="EI129" s="208"/>
      <c r="EJ129" s="208"/>
      <c r="EK129" s="208"/>
      <c r="EL129" s="208"/>
      <c r="EM129" s="208"/>
      <c r="EN129" s="208"/>
      <c r="EO129" s="208"/>
      <c r="EP129" s="208"/>
      <c r="EQ129" s="208"/>
      <c r="ER129" s="208"/>
      <c r="ES129" s="208"/>
      <c r="ET129" s="208"/>
      <c r="EU129" s="208"/>
      <c r="EV129" s="208"/>
      <c r="EW129" s="208"/>
      <c r="EX129" s="208"/>
      <c r="EY129" s="208"/>
      <c r="EZ129" s="208"/>
      <c r="FA129" s="208"/>
      <c r="FB129" s="208"/>
      <c r="FC129" s="208"/>
      <c r="FD129" s="208"/>
      <c r="FE129" s="208"/>
      <c r="FF129" s="208"/>
      <c r="FG129" s="208"/>
      <c r="FH129" s="208"/>
      <c r="FI129" s="208"/>
      <c r="FJ129" s="208"/>
      <c r="FK129" s="208"/>
      <c r="FL129" s="208"/>
      <c r="FM129" s="208"/>
      <c r="FN129" s="208"/>
      <c r="FO129" s="208"/>
      <c r="FP129" s="208"/>
      <c r="FQ129" s="208"/>
      <c r="FR129" s="208"/>
      <c r="FS129" s="208"/>
      <c r="FT129" s="208"/>
      <c r="FU129" s="208"/>
      <c r="FV129" s="208"/>
      <c r="FW129" s="208"/>
      <c r="FX129" s="208"/>
      <c r="FY129" s="208"/>
      <c r="FZ129" s="208"/>
      <c r="GA129" s="208"/>
      <c r="GB129" s="208"/>
      <c r="GC129" s="208"/>
      <c r="GD129" s="208"/>
      <c r="GE129" s="208"/>
      <c r="GF129" s="208"/>
      <c r="GG129" s="208"/>
      <c r="GH129" s="208"/>
      <c r="GI129" s="208"/>
      <c r="GJ129" s="208"/>
      <c r="GK129" s="208"/>
      <c r="GL129" s="208"/>
      <c r="GM129" s="208"/>
      <c r="GN129" s="208"/>
      <c r="GO129" s="208"/>
      <c r="GP129" s="208"/>
      <c r="GQ129" s="208"/>
      <c r="GR129" s="208"/>
      <c r="GS129" s="208"/>
      <c r="GT129" s="208"/>
    </row>
    <row r="130" spans="1:202" s="209" customFormat="1" ht="14.15" customHeight="1" outlineLevel="1">
      <c r="A130" s="166" t="s">
        <v>4596</v>
      </c>
      <c r="B130" s="166" t="s">
        <v>4889</v>
      </c>
      <c r="C130" s="206">
        <v>18007550</v>
      </c>
      <c r="D130" s="160">
        <f t="shared" si="1"/>
        <v>16747021.5</v>
      </c>
      <c r="E130" s="207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  <c r="AB130" s="208"/>
      <c r="AC130" s="208"/>
      <c r="AD130" s="208"/>
      <c r="AE130" s="208"/>
      <c r="AF130" s="208"/>
      <c r="AG130" s="208"/>
      <c r="AH130" s="208"/>
      <c r="AI130" s="208"/>
      <c r="AJ130" s="208"/>
      <c r="AK130" s="208"/>
      <c r="AL130" s="208"/>
      <c r="AM130" s="208"/>
      <c r="AN130" s="208"/>
      <c r="AO130" s="208"/>
      <c r="AP130" s="208"/>
      <c r="AQ130" s="208"/>
      <c r="AR130" s="208"/>
      <c r="AS130" s="208"/>
      <c r="AT130" s="208"/>
      <c r="AU130" s="208"/>
      <c r="AV130" s="208"/>
      <c r="AW130" s="208"/>
      <c r="AX130" s="208"/>
      <c r="AY130" s="208"/>
      <c r="AZ130" s="208"/>
      <c r="BA130" s="208"/>
      <c r="BB130" s="208"/>
      <c r="BC130" s="208"/>
      <c r="BD130" s="208"/>
      <c r="BE130" s="208"/>
      <c r="BF130" s="208"/>
      <c r="BG130" s="208"/>
      <c r="BH130" s="208"/>
      <c r="BI130" s="208"/>
      <c r="BJ130" s="208"/>
      <c r="BK130" s="208"/>
      <c r="BL130" s="208"/>
      <c r="BM130" s="208"/>
      <c r="BN130" s="208"/>
      <c r="BO130" s="208"/>
      <c r="BP130" s="208"/>
      <c r="BQ130" s="208"/>
      <c r="BR130" s="208"/>
      <c r="BS130" s="208"/>
      <c r="BT130" s="208"/>
      <c r="BU130" s="208"/>
      <c r="BV130" s="208"/>
      <c r="BW130" s="208"/>
      <c r="BX130" s="208"/>
      <c r="BY130" s="208"/>
      <c r="BZ130" s="208"/>
      <c r="CA130" s="208"/>
      <c r="CB130" s="208"/>
      <c r="CC130" s="208"/>
      <c r="CD130" s="208"/>
      <c r="CE130" s="208"/>
      <c r="CF130" s="208"/>
      <c r="CG130" s="208"/>
      <c r="CH130" s="208"/>
      <c r="CI130" s="208"/>
      <c r="CJ130" s="208"/>
      <c r="CK130" s="208"/>
      <c r="CL130" s="208"/>
      <c r="CM130" s="208"/>
      <c r="CN130" s="208"/>
      <c r="CO130" s="208"/>
      <c r="CP130" s="208"/>
      <c r="CQ130" s="208"/>
      <c r="CR130" s="208"/>
      <c r="CS130" s="208"/>
      <c r="CT130" s="208"/>
      <c r="CU130" s="208"/>
      <c r="CV130" s="208"/>
      <c r="CW130" s="208"/>
      <c r="CX130" s="208"/>
      <c r="CY130" s="208"/>
      <c r="CZ130" s="208"/>
      <c r="DA130" s="208"/>
      <c r="DB130" s="208"/>
      <c r="DC130" s="208"/>
      <c r="DD130" s="208"/>
      <c r="DE130" s="208"/>
      <c r="DF130" s="208"/>
      <c r="DG130" s="208"/>
      <c r="DH130" s="208"/>
      <c r="DI130" s="208"/>
      <c r="DJ130" s="208"/>
      <c r="DK130" s="208"/>
      <c r="DL130" s="208"/>
      <c r="DM130" s="208"/>
      <c r="DN130" s="208"/>
      <c r="DO130" s="208"/>
      <c r="DP130" s="208"/>
      <c r="DQ130" s="208"/>
      <c r="DR130" s="208"/>
      <c r="DS130" s="208"/>
      <c r="DT130" s="208"/>
      <c r="DU130" s="208"/>
      <c r="DV130" s="208"/>
      <c r="DW130" s="208"/>
      <c r="DX130" s="208"/>
      <c r="DY130" s="208"/>
      <c r="DZ130" s="208"/>
      <c r="EA130" s="208"/>
      <c r="EB130" s="208"/>
      <c r="EC130" s="208"/>
      <c r="ED130" s="208"/>
      <c r="EE130" s="208"/>
      <c r="EF130" s="208"/>
      <c r="EG130" s="208"/>
      <c r="EH130" s="208"/>
      <c r="EI130" s="208"/>
      <c r="EJ130" s="208"/>
      <c r="EK130" s="208"/>
      <c r="EL130" s="208"/>
      <c r="EM130" s="208"/>
      <c r="EN130" s="208"/>
      <c r="EO130" s="208"/>
      <c r="EP130" s="208"/>
      <c r="EQ130" s="208"/>
      <c r="ER130" s="208"/>
      <c r="ES130" s="208"/>
      <c r="ET130" s="208"/>
      <c r="EU130" s="208"/>
      <c r="EV130" s="208"/>
      <c r="EW130" s="208"/>
      <c r="EX130" s="208"/>
      <c r="EY130" s="208"/>
      <c r="EZ130" s="208"/>
      <c r="FA130" s="208"/>
      <c r="FB130" s="208"/>
      <c r="FC130" s="208"/>
      <c r="FD130" s="208"/>
      <c r="FE130" s="208"/>
      <c r="FF130" s="208"/>
      <c r="FG130" s="208"/>
      <c r="FH130" s="208"/>
      <c r="FI130" s="208"/>
      <c r="FJ130" s="208"/>
      <c r="FK130" s="208"/>
      <c r="FL130" s="208"/>
      <c r="FM130" s="208"/>
      <c r="FN130" s="208"/>
      <c r="FO130" s="208"/>
      <c r="FP130" s="208"/>
      <c r="FQ130" s="208"/>
      <c r="FR130" s="208"/>
      <c r="FS130" s="208"/>
      <c r="FT130" s="208"/>
      <c r="FU130" s="208"/>
      <c r="FV130" s="208"/>
      <c r="FW130" s="208"/>
      <c r="FX130" s="208"/>
      <c r="FY130" s="208"/>
      <c r="FZ130" s="208"/>
      <c r="GA130" s="208"/>
      <c r="GB130" s="208"/>
      <c r="GC130" s="208"/>
      <c r="GD130" s="208"/>
      <c r="GE130" s="208"/>
      <c r="GF130" s="208"/>
      <c r="GG130" s="208"/>
      <c r="GH130" s="208"/>
      <c r="GI130" s="208"/>
      <c r="GJ130" s="208"/>
      <c r="GK130" s="208"/>
      <c r="GL130" s="208"/>
      <c r="GM130" s="208"/>
      <c r="GN130" s="208"/>
      <c r="GO130" s="208"/>
      <c r="GP130" s="208"/>
      <c r="GQ130" s="208"/>
      <c r="GR130" s="208"/>
      <c r="GS130" s="208"/>
      <c r="GT130" s="208"/>
    </row>
    <row r="131" spans="1:202" s="209" customFormat="1" ht="14.15" customHeight="1" outlineLevel="1">
      <c r="A131" s="166" t="s">
        <v>4602</v>
      </c>
      <c r="B131" s="166" t="s">
        <v>4888</v>
      </c>
      <c r="C131" s="206">
        <v>24010250</v>
      </c>
      <c r="D131" s="160">
        <f t="shared" si="1"/>
        <v>22329532.5</v>
      </c>
      <c r="E131" s="207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  <c r="AB131" s="208"/>
      <c r="AC131" s="208"/>
      <c r="AD131" s="208"/>
      <c r="AE131" s="208"/>
      <c r="AF131" s="208"/>
      <c r="AG131" s="208"/>
      <c r="AH131" s="208"/>
      <c r="AI131" s="208"/>
      <c r="AJ131" s="208"/>
      <c r="AK131" s="208"/>
      <c r="AL131" s="208"/>
      <c r="AM131" s="208"/>
      <c r="AN131" s="208"/>
      <c r="AO131" s="208"/>
      <c r="AP131" s="208"/>
      <c r="AQ131" s="208"/>
      <c r="AR131" s="208"/>
      <c r="AS131" s="208"/>
      <c r="AT131" s="208"/>
      <c r="AU131" s="208"/>
      <c r="AV131" s="208"/>
      <c r="AW131" s="208"/>
      <c r="AX131" s="208"/>
      <c r="AY131" s="208"/>
      <c r="AZ131" s="208"/>
      <c r="BA131" s="208"/>
      <c r="BB131" s="208"/>
      <c r="BC131" s="208"/>
      <c r="BD131" s="208"/>
      <c r="BE131" s="208"/>
      <c r="BF131" s="208"/>
      <c r="BG131" s="208"/>
      <c r="BH131" s="208"/>
      <c r="BI131" s="208"/>
      <c r="BJ131" s="208"/>
      <c r="BK131" s="208"/>
      <c r="BL131" s="208"/>
      <c r="BM131" s="208"/>
      <c r="BN131" s="208"/>
      <c r="BO131" s="208"/>
      <c r="BP131" s="208"/>
      <c r="BQ131" s="208"/>
      <c r="BR131" s="208"/>
      <c r="BS131" s="208"/>
      <c r="BT131" s="208"/>
      <c r="BU131" s="208"/>
      <c r="BV131" s="208"/>
      <c r="BW131" s="208"/>
      <c r="BX131" s="208"/>
      <c r="BY131" s="208"/>
      <c r="BZ131" s="208"/>
      <c r="CA131" s="208"/>
      <c r="CB131" s="208"/>
      <c r="CC131" s="208"/>
      <c r="CD131" s="208"/>
      <c r="CE131" s="208"/>
      <c r="CF131" s="208"/>
      <c r="CG131" s="208"/>
      <c r="CH131" s="208"/>
      <c r="CI131" s="208"/>
      <c r="CJ131" s="208"/>
      <c r="CK131" s="208"/>
      <c r="CL131" s="208"/>
      <c r="CM131" s="208"/>
      <c r="CN131" s="208"/>
      <c r="CO131" s="208"/>
      <c r="CP131" s="208"/>
      <c r="CQ131" s="208"/>
      <c r="CR131" s="208"/>
      <c r="CS131" s="208"/>
      <c r="CT131" s="208"/>
      <c r="CU131" s="208"/>
      <c r="CV131" s="208"/>
      <c r="CW131" s="208"/>
      <c r="CX131" s="208"/>
      <c r="CY131" s="208"/>
      <c r="CZ131" s="208"/>
      <c r="DA131" s="208"/>
      <c r="DB131" s="208"/>
      <c r="DC131" s="208"/>
      <c r="DD131" s="208"/>
      <c r="DE131" s="208"/>
      <c r="DF131" s="208"/>
      <c r="DG131" s="208"/>
      <c r="DH131" s="208"/>
      <c r="DI131" s="208"/>
      <c r="DJ131" s="208"/>
      <c r="DK131" s="208"/>
      <c r="DL131" s="208"/>
      <c r="DM131" s="208"/>
      <c r="DN131" s="208"/>
      <c r="DO131" s="208"/>
      <c r="DP131" s="208"/>
      <c r="DQ131" s="208"/>
      <c r="DR131" s="208"/>
      <c r="DS131" s="208"/>
      <c r="DT131" s="208"/>
      <c r="DU131" s="208"/>
      <c r="DV131" s="208"/>
      <c r="DW131" s="208"/>
      <c r="DX131" s="208"/>
      <c r="DY131" s="208"/>
      <c r="DZ131" s="208"/>
      <c r="EA131" s="208"/>
      <c r="EB131" s="208"/>
      <c r="EC131" s="208"/>
      <c r="ED131" s="208"/>
      <c r="EE131" s="208"/>
      <c r="EF131" s="208"/>
      <c r="EG131" s="208"/>
      <c r="EH131" s="208"/>
      <c r="EI131" s="208"/>
      <c r="EJ131" s="208"/>
      <c r="EK131" s="208"/>
      <c r="EL131" s="208"/>
      <c r="EM131" s="208"/>
      <c r="EN131" s="208"/>
      <c r="EO131" s="208"/>
      <c r="EP131" s="208"/>
      <c r="EQ131" s="208"/>
      <c r="ER131" s="208"/>
      <c r="ES131" s="208"/>
      <c r="ET131" s="208"/>
      <c r="EU131" s="208"/>
      <c r="EV131" s="208"/>
      <c r="EW131" s="208"/>
      <c r="EX131" s="208"/>
      <c r="EY131" s="208"/>
      <c r="EZ131" s="208"/>
      <c r="FA131" s="208"/>
      <c r="FB131" s="208"/>
      <c r="FC131" s="208"/>
      <c r="FD131" s="208"/>
      <c r="FE131" s="208"/>
      <c r="FF131" s="208"/>
      <c r="FG131" s="208"/>
      <c r="FH131" s="208"/>
      <c r="FI131" s="208"/>
      <c r="FJ131" s="208"/>
      <c r="FK131" s="208"/>
      <c r="FL131" s="208"/>
      <c r="FM131" s="208"/>
      <c r="FN131" s="208"/>
      <c r="FO131" s="208"/>
      <c r="FP131" s="208"/>
      <c r="FQ131" s="208"/>
      <c r="FR131" s="208"/>
      <c r="FS131" s="208"/>
      <c r="FT131" s="208"/>
      <c r="FU131" s="208"/>
      <c r="FV131" s="208"/>
      <c r="FW131" s="208"/>
      <c r="FX131" s="208"/>
      <c r="FY131" s="208"/>
      <c r="FZ131" s="208"/>
      <c r="GA131" s="208"/>
      <c r="GB131" s="208"/>
      <c r="GC131" s="208"/>
      <c r="GD131" s="208"/>
      <c r="GE131" s="208"/>
      <c r="GF131" s="208"/>
      <c r="GG131" s="208"/>
      <c r="GH131" s="208"/>
      <c r="GI131" s="208"/>
      <c r="GJ131" s="208"/>
      <c r="GK131" s="208"/>
      <c r="GL131" s="208"/>
      <c r="GM131" s="208"/>
      <c r="GN131" s="208"/>
      <c r="GO131" s="208"/>
      <c r="GP131" s="208"/>
      <c r="GQ131" s="208"/>
      <c r="GR131" s="208"/>
      <c r="GS131" s="208"/>
      <c r="GT131" s="208"/>
    </row>
    <row r="132" spans="1:202" s="209" customFormat="1" ht="14.15" customHeight="1" outlineLevel="1">
      <c r="A132" s="166" t="s">
        <v>4616</v>
      </c>
      <c r="B132" s="166" t="s">
        <v>4887</v>
      </c>
      <c r="C132" s="206">
        <v>40837500</v>
      </c>
      <c r="D132" s="160">
        <f t="shared" si="1"/>
        <v>37978875</v>
      </c>
      <c r="E132" s="207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  <c r="AB132" s="208"/>
      <c r="AC132" s="208"/>
      <c r="AD132" s="208"/>
      <c r="AE132" s="208"/>
      <c r="AF132" s="208"/>
      <c r="AG132" s="208"/>
      <c r="AH132" s="208"/>
      <c r="AI132" s="208"/>
      <c r="AJ132" s="208"/>
      <c r="AK132" s="208"/>
      <c r="AL132" s="208"/>
      <c r="AM132" s="208"/>
      <c r="AN132" s="208"/>
      <c r="AO132" s="208"/>
      <c r="AP132" s="208"/>
      <c r="AQ132" s="208"/>
      <c r="AR132" s="208"/>
      <c r="AS132" s="208"/>
      <c r="AT132" s="208"/>
      <c r="AU132" s="208"/>
      <c r="AV132" s="208"/>
      <c r="AW132" s="208"/>
      <c r="AX132" s="208"/>
      <c r="AY132" s="208"/>
      <c r="AZ132" s="208"/>
      <c r="BA132" s="208"/>
      <c r="BB132" s="208"/>
      <c r="BC132" s="208"/>
      <c r="BD132" s="208"/>
      <c r="BE132" s="208"/>
      <c r="BF132" s="208"/>
      <c r="BG132" s="208"/>
      <c r="BH132" s="208"/>
      <c r="BI132" s="208"/>
      <c r="BJ132" s="208"/>
      <c r="BK132" s="208"/>
      <c r="BL132" s="208"/>
      <c r="BM132" s="208"/>
      <c r="BN132" s="208"/>
      <c r="BO132" s="208"/>
      <c r="BP132" s="208"/>
      <c r="BQ132" s="208"/>
      <c r="BR132" s="208"/>
      <c r="BS132" s="208"/>
      <c r="BT132" s="208"/>
      <c r="BU132" s="208"/>
      <c r="BV132" s="208"/>
      <c r="BW132" s="208"/>
      <c r="BX132" s="208"/>
      <c r="BY132" s="208"/>
      <c r="BZ132" s="208"/>
      <c r="CA132" s="208"/>
      <c r="CB132" s="208"/>
      <c r="CC132" s="208"/>
      <c r="CD132" s="208"/>
      <c r="CE132" s="208"/>
      <c r="CF132" s="208"/>
      <c r="CG132" s="208"/>
      <c r="CH132" s="208"/>
      <c r="CI132" s="208"/>
      <c r="CJ132" s="208"/>
      <c r="CK132" s="208"/>
      <c r="CL132" s="208"/>
      <c r="CM132" s="208"/>
      <c r="CN132" s="208"/>
      <c r="CO132" s="208"/>
      <c r="CP132" s="208"/>
      <c r="CQ132" s="208"/>
      <c r="CR132" s="208"/>
      <c r="CS132" s="208"/>
      <c r="CT132" s="208"/>
      <c r="CU132" s="208"/>
      <c r="CV132" s="208"/>
      <c r="CW132" s="208"/>
      <c r="CX132" s="208"/>
      <c r="CY132" s="208"/>
      <c r="CZ132" s="208"/>
      <c r="DA132" s="208"/>
      <c r="DB132" s="208"/>
      <c r="DC132" s="208"/>
      <c r="DD132" s="208"/>
      <c r="DE132" s="208"/>
      <c r="DF132" s="208"/>
      <c r="DG132" s="208"/>
      <c r="DH132" s="208"/>
      <c r="DI132" s="208"/>
      <c r="DJ132" s="208"/>
      <c r="DK132" s="208"/>
      <c r="DL132" s="208"/>
      <c r="DM132" s="208"/>
      <c r="DN132" s="208"/>
      <c r="DO132" s="208"/>
      <c r="DP132" s="208"/>
      <c r="DQ132" s="208"/>
      <c r="DR132" s="208"/>
      <c r="DS132" s="208"/>
      <c r="DT132" s="208"/>
      <c r="DU132" s="208"/>
      <c r="DV132" s="208"/>
      <c r="DW132" s="208"/>
      <c r="DX132" s="208"/>
      <c r="DY132" s="208"/>
      <c r="DZ132" s="208"/>
      <c r="EA132" s="208"/>
      <c r="EB132" s="208"/>
      <c r="EC132" s="208"/>
      <c r="ED132" s="208"/>
      <c r="EE132" s="208"/>
      <c r="EF132" s="208"/>
      <c r="EG132" s="208"/>
      <c r="EH132" s="208"/>
      <c r="EI132" s="208"/>
      <c r="EJ132" s="208"/>
      <c r="EK132" s="208"/>
      <c r="EL132" s="208"/>
      <c r="EM132" s="208"/>
      <c r="EN132" s="208"/>
      <c r="EO132" s="208"/>
      <c r="EP132" s="208"/>
      <c r="EQ132" s="208"/>
      <c r="ER132" s="208"/>
      <c r="ES132" s="208"/>
      <c r="ET132" s="208"/>
      <c r="EU132" s="208"/>
      <c r="EV132" s="208"/>
      <c r="EW132" s="208"/>
      <c r="EX132" s="208"/>
      <c r="EY132" s="208"/>
      <c r="EZ132" s="208"/>
      <c r="FA132" s="208"/>
      <c r="FB132" s="208"/>
      <c r="FC132" s="208"/>
      <c r="FD132" s="208"/>
      <c r="FE132" s="208"/>
      <c r="FF132" s="208"/>
      <c r="FG132" s="208"/>
      <c r="FH132" s="208"/>
      <c r="FI132" s="208"/>
      <c r="FJ132" s="208"/>
      <c r="FK132" s="208"/>
      <c r="FL132" s="208"/>
      <c r="FM132" s="208"/>
      <c r="FN132" s="208"/>
      <c r="FO132" s="208"/>
      <c r="FP132" s="208"/>
      <c r="FQ132" s="208"/>
      <c r="FR132" s="208"/>
      <c r="FS132" s="208"/>
      <c r="FT132" s="208"/>
      <c r="FU132" s="208"/>
      <c r="FV132" s="208"/>
      <c r="FW132" s="208"/>
      <c r="FX132" s="208"/>
      <c r="FY132" s="208"/>
      <c r="FZ132" s="208"/>
      <c r="GA132" s="208"/>
      <c r="GB132" s="208"/>
      <c r="GC132" s="208"/>
      <c r="GD132" s="208"/>
      <c r="GE132" s="208"/>
      <c r="GF132" s="208"/>
      <c r="GG132" s="208"/>
      <c r="GH132" s="208"/>
      <c r="GI132" s="208"/>
      <c r="GJ132" s="208"/>
      <c r="GK132" s="208"/>
      <c r="GL132" s="208"/>
      <c r="GM132" s="208"/>
      <c r="GN132" s="208"/>
      <c r="GO132" s="208"/>
      <c r="GP132" s="208"/>
      <c r="GQ132" s="208"/>
      <c r="GR132" s="208"/>
      <c r="GS132" s="208"/>
      <c r="GT132" s="208"/>
    </row>
    <row r="133" spans="1:202" s="209" customFormat="1" ht="14.15" customHeight="1" outlineLevel="1">
      <c r="A133" s="166" t="s">
        <v>4586</v>
      </c>
      <c r="B133" s="166" t="s">
        <v>4886</v>
      </c>
      <c r="C133" s="206">
        <v>75624450</v>
      </c>
      <c r="D133" s="160">
        <f t="shared" ref="D133:D151" si="2">C133*0.93</f>
        <v>70330738.5</v>
      </c>
      <c r="E133" s="207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  <c r="AD133" s="208"/>
      <c r="AE133" s="208"/>
      <c r="AF133" s="208"/>
      <c r="AG133" s="208"/>
      <c r="AH133" s="208"/>
      <c r="AI133" s="208"/>
      <c r="AJ133" s="208"/>
      <c r="AK133" s="208"/>
      <c r="AL133" s="208"/>
      <c r="AM133" s="208"/>
      <c r="AN133" s="208"/>
      <c r="AO133" s="208"/>
      <c r="AP133" s="208"/>
      <c r="AQ133" s="208"/>
      <c r="AR133" s="208"/>
      <c r="AS133" s="208"/>
      <c r="AT133" s="208"/>
      <c r="AU133" s="208"/>
      <c r="AV133" s="208"/>
      <c r="AW133" s="208"/>
      <c r="AX133" s="208"/>
      <c r="AY133" s="208"/>
      <c r="AZ133" s="208"/>
      <c r="BA133" s="208"/>
      <c r="BB133" s="208"/>
      <c r="BC133" s="208"/>
      <c r="BD133" s="208"/>
      <c r="BE133" s="208"/>
      <c r="BF133" s="208"/>
      <c r="BG133" s="208"/>
      <c r="BH133" s="208"/>
      <c r="BI133" s="208"/>
      <c r="BJ133" s="208"/>
      <c r="BK133" s="208"/>
      <c r="BL133" s="208"/>
      <c r="BM133" s="208"/>
      <c r="BN133" s="208"/>
      <c r="BO133" s="208"/>
      <c r="BP133" s="208"/>
      <c r="BQ133" s="208"/>
      <c r="BR133" s="208"/>
      <c r="BS133" s="208"/>
      <c r="BT133" s="208"/>
      <c r="BU133" s="208"/>
      <c r="BV133" s="208"/>
      <c r="BW133" s="208"/>
      <c r="BX133" s="208"/>
      <c r="BY133" s="208"/>
      <c r="BZ133" s="208"/>
      <c r="CA133" s="208"/>
      <c r="CB133" s="208"/>
      <c r="CC133" s="208"/>
      <c r="CD133" s="208"/>
      <c r="CE133" s="208"/>
      <c r="CF133" s="208"/>
      <c r="CG133" s="208"/>
      <c r="CH133" s="208"/>
      <c r="CI133" s="208"/>
      <c r="CJ133" s="208"/>
      <c r="CK133" s="208"/>
      <c r="CL133" s="208"/>
      <c r="CM133" s="208"/>
      <c r="CN133" s="208"/>
      <c r="CO133" s="208"/>
      <c r="CP133" s="208"/>
      <c r="CQ133" s="208"/>
      <c r="CR133" s="208"/>
      <c r="CS133" s="208"/>
      <c r="CT133" s="208"/>
      <c r="CU133" s="208"/>
      <c r="CV133" s="208"/>
      <c r="CW133" s="208"/>
      <c r="CX133" s="208"/>
      <c r="CY133" s="208"/>
      <c r="CZ133" s="208"/>
      <c r="DA133" s="208"/>
      <c r="DB133" s="208"/>
      <c r="DC133" s="208"/>
      <c r="DD133" s="208"/>
      <c r="DE133" s="208"/>
      <c r="DF133" s="208"/>
      <c r="DG133" s="208"/>
      <c r="DH133" s="208"/>
      <c r="DI133" s="208"/>
      <c r="DJ133" s="208"/>
      <c r="DK133" s="208"/>
      <c r="DL133" s="208"/>
      <c r="DM133" s="208"/>
      <c r="DN133" s="208"/>
      <c r="DO133" s="208"/>
      <c r="DP133" s="208"/>
      <c r="DQ133" s="208"/>
      <c r="DR133" s="208"/>
      <c r="DS133" s="208"/>
      <c r="DT133" s="208"/>
      <c r="DU133" s="208"/>
      <c r="DV133" s="208"/>
      <c r="DW133" s="208"/>
      <c r="DX133" s="208"/>
      <c r="DY133" s="208"/>
      <c r="DZ133" s="208"/>
      <c r="EA133" s="208"/>
      <c r="EB133" s="208"/>
      <c r="EC133" s="208"/>
      <c r="ED133" s="208"/>
      <c r="EE133" s="208"/>
      <c r="EF133" s="208"/>
      <c r="EG133" s="208"/>
      <c r="EH133" s="208"/>
      <c r="EI133" s="208"/>
      <c r="EJ133" s="208"/>
      <c r="EK133" s="208"/>
      <c r="EL133" s="208"/>
      <c r="EM133" s="208"/>
      <c r="EN133" s="208"/>
      <c r="EO133" s="208"/>
      <c r="EP133" s="208"/>
      <c r="EQ133" s="208"/>
      <c r="ER133" s="208"/>
      <c r="ES133" s="208"/>
      <c r="ET133" s="208"/>
      <c r="EU133" s="208"/>
      <c r="EV133" s="208"/>
      <c r="EW133" s="208"/>
      <c r="EX133" s="208"/>
      <c r="EY133" s="208"/>
      <c r="EZ133" s="208"/>
      <c r="FA133" s="208"/>
      <c r="FB133" s="208"/>
      <c r="FC133" s="208"/>
      <c r="FD133" s="208"/>
      <c r="FE133" s="208"/>
      <c r="FF133" s="208"/>
      <c r="FG133" s="208"/>
      <c r="FH133" s="208"/>
      <c r="FI133" s="208"/>
      <c r="FJ133" s="208"/>
      <c r="FK133" s="208"/>
      <c r="FL133" s="208"/>
      <c r="FM133" s="208"/>
      <c r="FN133" s="208"/>
      <c r="FO133" s="208"/>
      <c r="FP133" s="208"/>
      <c r="FQ133" s="208"/>
      <c r="FR133" s="208"/>
      <c r="FS133" s="208"/>
      <c r="FT133" s="208"/>
      <c r="FU133" s="208"/>
      <c r="FV133" s="208"/>
      <c r="FW133" s="208"/>
      <c r="FX133" s="208"/>
      <c r="FY133" s="208"/>
      <c r="FZ133" s="208"/>
      <c r="GA133" s="208"/>
      <c r="GB133" s="208"/>
      <c r="GC133" s="208"/>
      <c r="GD133" s="208"/>
      <c r="GE133" s="208"/>
      <c r="GF133" s="208"/>
      <c r="GG133" s="208"/>
      <c r="GH133" s="208"/>
      <c r="GI133" s="208"/>
      <c r="GJ133" s="208"/>
      <c r="GK133" s="208"/>
      <c r="GL133" s="208"/>
      <c r="GM133" s="208"/>
      <c r="GN133" s="208"/>
      <c r="GO133" s="208"/>
      <c r="GP133" s="208"/>
      <c r="GQ133" s="208"/>
      <c r="GR133" s="208"/>
      <c r="GS133" s="208"/>
      <c r="GT133" s="208"/>
    </row>
    <row r="134" spans="1:202" ht="15" customHeight="1" outlineLevel="1">
      <c r="A134" s="163" t="s">
        <v>7590</v>
      </c>
      <c r="B134" s="168"/>
      <c r="C134" s="168"/>
      <c r="D134" s="160"/>
    </row>
    <row r="135" spans="1:202" s="209" customFormat="1" ht="14.15" customHeight="1" outlineLevel="1">
      <c r="A135" s="166" t="s">
        <v>4654</v>
      </c>
      <c r="B135" s="166" t="s">
        <v>4885</v>
      </c>
      <c r="C135" s="206">
        <v>3397900</v>
      </c>
      <c r="D135" s="160">
        <f t="shared" si="2"/>
        <v>3160047</v>
      </c>
      <c r="E135" s="207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  <c r="AB135" s="208"/>
      <c r="AC135" s="208"/>
      <c r="AD135" s="208"/>
      <c r="AE135" s="208"/>
      <c r="AF135" s="208"/>
      <c r="AG135" s="208"/>
      <c r="AH135" s="208"/>
      <c r="AI135" s="208"/>
      <c r="AJ135" s="208"/>
      <c r="AK135" s="208"/>
      <c r="AL135" s="208"/>
      <c r="AM135" s="208"/>
      <c r="AN135" s="208"/>
      <c r="AO135" s="208"/>
      <c r="AP135" s="208"/>
      <c r="AQ135" s="208"/>
      <c r="AR135" s="208"/>
      <c r="AS135" s="208"/>
      <c r="AT135" s="208"/>
      <c r="AU135" s="208"/>
      <c r="AV135" s="208"/>
      <c r="AW135" s="208"/>
      <c r="AX135" s="208"/>
      <c r="AY135" s="208"/>
      <c r="AZ135" s="208"/>
      <c r="BA135" s="208"/>
      <c r="BB135" s="208"/>
      <c r="BC135" s="208"/>
      <c r="BD135" s="208"/>
      <c r="BE135" s="208"/>
      <c r="BF135" s="208"/>
      <c r="BG135" s="208"/>
      <c r="BH135" s="208"/>
      <c r="BI135" s="208"/>
      <c r="BJ135" s="208"/>
      <c r="BK135" s="208"/>
      <c r="BL135" s="208"/>
      <c r="BM135" s="208"/>
      <c r="BN135" s="208"/>
      <c r="BO135" s="208"/>
      <c r="BP135" s="208"/>
      <c r="BQ135" s="208"/>
      <c r="BR135" s="208"/>
      <c r="BS135" s="208"/>
      <c r="BT135" s="208"/>
      <c r="BU135" s="208"/>
      <c r="BV135" s="208"/>
      <c r="BW135" s="208"/>
      <c r="BX135" s="208"/>
      <c r="BY135" s="208"/>
      <c r="BZ135" s="208"/>
      <c r="CA135" s="208"/>
      <c r="CB135" s="208"/>
      <c r="CC135" s="208"/>
      <c r="CD135" s="208"/>
      <c r="CE135" s="208"/>
      <c r="CF135" s="208"/>
      <c r="CG135" s="208"/>
      <c r="CH135" s="208"/>
      <c r="CI135" s="208"/>
      <c r="CJ135" s="208"/>
      <c r="CK135" s="208"/>
      <c r="CL135" s="208"/>
      <c r="CM135" s="208"/>
      <c r="CN135" s="208"/>
      <c r="CO135" s="208"/>
      <c r="CP135" s="208"/>
      <c r="CQ135" s="208"/>
      <c r="CR135" s="208"/>
      <c r="CS135" s="208"/>
      <c r="CT135" s="208"/>
      <c r="CU135" s="208"/>
      <c r="CV135" s="208"/>
      <c r="CW135" s="208"/>
      <c r="CX135" s="208"/>
      <c r="CY135" s="208"/>
      <c r="CZ135" s="208"/>
      <c r="DA135" s="208"/>
      <c r="DB135" s="208"/>
      <c r="DC135" s="208"/>
      <c r="DD135" s="208"/>
      <c r="DE135" s="208"/>
      <c r="DF135" s="208"/>
      <c r="DG135" s="208"/>
      <c r="DH135" s="208"/>
      <c r="DI135" s="208"/>
      <c r="DJ135" s="208"/>
      <c r="DK135" s="208"/>
      <c r="DL135" s="208"/>
      <c r="DM135" s="208"/>
      <c r="DN135" s="208"/>
      <c r="DO135" s="208"/>
      <c r="DP135" s="208"/>
      <c r="DQ135" s="208"/>
      <c r="DR135" s="208"/>
      <c r="DS135" s="208"/>
      <c r="DT135" s="208"/>
      <c r="DU135" s="208"/>
      <c r="DV135" s="208"/>
      <c r="DW135" s="208"/>
      <c r="DX135" s="208"/>
      <c r="DY135" s="208"/>
      <c r="DZ135" s="208"/>
      <c r="EA135" s="208"/>
      <c r="EB135" s="208"/>
      <c r="EC135" s="208"/>
      <c r="ED135" s="208"/>
      <c r="EE135" s="208"/>
      <c r="EF135" s="208"/>
      <c r="EG135" s="208"/>
      <c r="EH135" s="208"/>
      <c r="EI135" s="208"/>
      <c r="EJ135" s="208"/>
      <c r="EK135" s="208"/>
      <c r="EL135" s="208"/>
      <c r="EM135" s="208"/>
      <c r="EN135" s="208"/>
      <c r="EO135" s="208"/>
      <c r="EP135" s="208"/>
      <c r="EQ135" s="208"/>
      <c r="ER135" s="208"/>
      <c r="ES135" s="208"/>
      <c r="ET135" s="208"/>
      <c r="EU135" s="208"/>
      <c r="EV135" s="208"/>
      <c r="EW135" s="208"/>
      <c r="EX135" s="208"/>
      <c r="EY135" s="208"/>
      <c r="EZ135" s="208"/>
      <c r="FA135" s="208"/>
      <c r="FB135" s="208"/>
      <c r="FC135" s="208"/>
      <c r="FD135" s="208"/>
      <c r="FE135" s="208"/>
      <c r="FF135" s="208"/>
      <c r="FG135" s="208"/>
      <c r="FH135" s="208"/>
      <c r="FI135" s="208"/>
      <c r="FJ135" s="208"/>
      <c r="FK135" s="208"/>
      <c r="FL135" s="208"/>
      <c r="FM135" s="208"/>
      <c r="FN135" s="208"/>
      <c r="FO135" s="208"/>
      <c r="FP135" s="208"/>
      <c r="FQ135" s="208"/>
      <c r="FR135" s="208"/>
      <c r="FS135" s="208"/>
      <c r="FT135" s="208"/>
      <c r="FU135" s="208"/>
      <c r="FV135" s="208"/>
      <c r="FW135" s="208"/>
      <c r="FX135" s="208"/>
      <c r="FY135" s="208"/>
      <c r="FZ135" s="208"/>
      <c r="GA135" s="208"/>
      <c r="GB135" s="208"/>
      <c r="GC135" s="208"/>
      <c r="GD135" s="208"/>
      <c r="GE135" s="208"/>
      <c r="GF135" s="208"/>
      <c r="GG135" s="208"/>
      <c r="GH135" s="208"/>
      <c r="GI135" s="208"/>
      <c r="GJ135" s="208"/>
      <c r="GK135" s="208"/>
      <c r="GL135" s="208"/>
      <c r="GM135" s="208"/>
      <c r="GN135" s="208"/>
      <c r="GO135" s="208"/>
      <c r="GP135" s="208"/>
      <c r="GQ135" s="208"/>
      <c r="GR135" s="208"/>
      <c r="GS135" s="208"/>
      <c r="GT135" s="208"/>
    </row>
    <row r="136" spans="1:202" s="209" customFormat="1" ht="14.15" customHeight="1" outlineLevel="1">
      <c r="A136" s="166" t="s">
        <v>4658</v>
      </c>
      <c r="B136" s="166" t="s">
        <v>4884</v>
      </c>
      <c r="C136" s="206">
        <v>5317400</v>
      </c>
      <c r="D136" s="160">
        <f t="shared" si="2"/>
        <v>4945182</v>
      </c>
      <c r="E136" s="207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208"/>
      <c r="AC136" s="208"/>
      <c r="AD136" s="208"/>
      <c r="AE136" s="208"/>
      <c r="AF136" s="208"/>
      <c r="AG136" s="208"/>
      <c r="AH136" s="208"/>
      <c r="AI136" s="208"/>
      <c r="AJ136" s="208"/>
      <c r="AK136" s="208"/>
      <c r="AL136" s="208"/>
      <c r="AM136" s="208"/>
      <c r="AN136" s="208"/>
      <c r="AO136" s="208"/>
      <c r="AP136" s="208"/>
      <c r="AQ136" s="208"/>
      <c r="AR136" s="208"/>
      <c r="AS136" s="208"/>
      <c r="AT136" s="208"/>
      <c r="AU136" s="208"/>
      <c r="AV136" s="208"/>
      <c r="AW136" s="208"/>
      <c r="AX136" s="208"/>
      <c r="AY136" s="208"/>
      <c r="AZ136" s="208"/>
      <c r="BA136" s="208"/>
      <c r="BB136" s="208"/>
      <c r="BC136" s="208"/>
      <c r="BD136" s="208"/>
      <c r="BE136" s="208"/>
      <c r="BF136" s="208"/>
      <c r="BG136" s="208"/>
      <c r="BH136" s="208"/>
      <c r="BI136" s="208"/>
      <c r="BJ136" s="208"/>
      <c r="BK136" s="208"/>
      <c r="BL136" s="208"/>
      <c r="BM136" s="208"/>
      <c r="BN136" s="208"/>
      <c r="BO136" s="208"/>
      <c r="BP136" s="208"/>
      <c r="BQ136" s="208"/>
      <c r="BR136" s="208"/>
      <c r="BS136" s="208"/>
      <c r="BT136" s="208"/>
      <c r="BU136" s="208"/>
      <c r="BV136" s="208"/>
      <c r="BW136" s="208"/>
      <c r="BX136" s="208"/>
      <c r="BY136" s="208"/>
      <c r="BZ136" s="208"/>
      <c r="CA136" s="208"/>
      <c r="CB136" s="208"/>
      <c r="CC136" s="208"/>
      <c r="CD136" s="208"/>
      <c r="CE136" s="208"/>
      <c r="CF136" s="208"/>
      <c r="CG136" s="208"/>
      <c r="CH136" s="208"/>
      <c r="CI136" s="208"/>
      <c r="CJ136" s="208"/>
      <c r="CK136" s="208"/>
      <c r="CL136" s="208"/>
      <c r="CM136" s="208"/>
      <c r="CN136" s="208"/>
      <c r="CO136" s="208"/>
      <c r="CP136" s="208"/>
      <c r="CQ136" s="208"/>
      <c r="CR136" s="208"/>
      <c r="CS136" s="208"/>
      <c r="CT136" s="208"/>
      <c r="CU136" s="208"/>
      <c r="CV136" s="208"/>
      <c r="CW136" s="208"/>
      <c r="CX136" s="208"/>
      <c r="CY136" s="208"/>
      <c r="CZ136" s="208"/>
      <c r="DA136" s="208"/>
      <c r="DB136" s="208"/>
      <c r="DC136" s="208"/>
      <c r="DD136" s="208"/>
      <c r="DE136" s="208"/>
      <c r="DF136" s="208"/>
      <c r="DG136" s="208"/>
      <c r="DH136" s="208"/>
      <c r="DI136" s="208"/>
      <c r="DJ136" s="208"/>
      <c r="DK136" s="208"/>
      <c r="DL136" s="208"/>
      <c r="DM136" s="208"/>
      <c r="DN136" s="208"/>
      <c r="DO136" s="208"/>
      <c r="DP136" s="208"/>
      <c r="DQ136" s="208"/>
      <c r="DR136" s="208"/>
      <c r="DS136" s="208"/>
      <c r="DT136" s="208"/>
      <c r="DU136" s="208"/>
      <c r="DV136" s="208"/>
      <c r="DW136" s="208"/>
      <c r="DX136" s="208"/>
      <c r="DY136" s="208"/>
      <c r="DZ136" s="208"/>
      <c r="EA136" s="208"/>
      <c r="EB136" s="208"/>
      <c r="EC136" s="208"/>
      <c r="ED136" s="208"/>
      <c r="EE136" s="208"/>
      <c r="EF136" s="208"/>
      <c r="EG136" s="208"/>
      <c r="EH136" s="208"/>
      <c r="EI136" s="208"/>
      <c r="EJ136" s="208"/>
      <c r="EK136" s="208"/>
      <c r="EL136" s="208"/>
      <c r="EM136" s="208"/>
      <c r="EN136" s="208"/>
      <c r="EO136" s="208"/>
      <c r="EP136" s="208"/>
      <c r="EQ136" s="208"/>
      <c r="ER136" s="208"/>
      <c r="ES136" s="208"/>
      <c r="ET136" s="208"/>
      <c r="EU136" s="208"/>
      <c r="EV136" s="208"/>
      <c r="EW136" s="208"/>
      <c r="EX136" s="208"/>
      <c r="EY136" s="208"/>
      <c r="EZ136" s="208"/>
      <c r="FA136" s="208"/>
      <c r="FB136" s="208"/>
      <c r="FC136" s="208"/>
      <c r="FD136" s="208"/>
      <c r="FE136" s="208"/>
      <c r="FF136" s="208"/>
      <c r="FG136" s="208"/>
      <c r="FH136" s="208"/>
      <c r="FI136" s="208"/>
      <c r="FJ136" s="208"/>
      <c r="FK136" s="208"/>
      <c r="FL136" s="208"/>
      <c r="FM136" s="208"/>
      <c r="FN136" s="208"/>
      <c r="FO136" s="208"/>
      <c r="FP136" s="208"/>
      <c r="FQ136" s="208"/>
      <c r="FR136" s="208"/>
      <c r="FS136" s="208"/>
      <c r="FT136" s="208"/>
      <c r="FU136" s="208"/>
      <c r="FV136" s="208"/>
      <c r="FW136" s="208"/>
      <c r="FX136" s="208"/>
      <c r="FY136" s="208"/>
      <c r="FZ136" s="208"/>
      <c r="GA136" s="208"/>
      <c r="GB136" s="208"/>
      <c r="GC136" s="208"/>
      <c r="GD136" s="208"/>
      <c r="GE136" s="208"/>
      <c r="GF136" s="208"/>
      <c r="GG136" s="208"/>
      <c r="GH136" s="208"/>
      <c r="GI136" s="208"/>
      <c r="GJ136" s="208"/>
      <c r="GK136" s="208"/>
      <c r="GL136" s="208"/>
      <c r="GM136" s="208"/>
      <c r="GN136" s="208"/>
      <c r="GO136" s="208"/>
      <c r="GP136" s="208"/>
      <c r="GQ136" s="208"/>
      <c r="GR136" s="208"/>
      <c r="GS136" s="208"/>
      <c r="GT136" s="208"/>
    </row>
    <row r="137" spans="1:202" s="209" customFormat="1" ht="14.15" customHeight="1" outlineLevel="1">
      <c r="A137" s="166" t="s">
        <v>4668</v>
      </c>
      <c r="B137" s="166" t="s">
        <v>4883</v>
      </c>
      <c r="C137" s="206">
        <v>7090050</v>
      </c>
      <c r="D137" s="160">
        <f t="shared" si="2"/>
        <v>6593746.5</v>
      </c>
      <c r="E137" s="207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  <c r="AB137" s="208"/>
      <c r="AC137" s="208"/>
      <c r="AD137" s="208"/>
      <c r="AE137" s="208"/>
      <c r="AF137" s="208"/>
      <c r="AG137" s="208"/>
      <c r="AH137" s="208"/>
      <c r="AI137" s="208"/>
      <c r="AJ137" s="208"/>
      <c r="AK137" s="208"/>
      <c r="AL137" s="208"/>
      <c r="AM137" s="208"/>
      <c r="AN137" s="208"/>
      <c r="AO137" s="208"/>
      <c r="AP137" s="208"/>
      <c r="AQ137" s="208"/>
      <c r="AR137" s="208"/>
      <c r="AS137" s="208"/>
      <c r="AT137" s="208"/>
      <c r="AU137" s="208"/>
      <c r="AV137" s="208"/>
      <c r="AW137" s="208"/>
      <c r="AX137" s="208"/>
      <c r="AY137" s="208"/>
      <c r="AZ137" s="208"/>
      <c r="BA137" s="208"/>
      <c r="BB137" s="208"/>
      <c r="BC137" s="208"/>
      <c r="BD137" s="208"/>
      <c r="BE137" s="208"/>
      <c r="BF137" s="208"/>
      <c r="BG137" s="208"/>
      <c r="BH137" s="208"/>
      <c r="BI137" s="208"/>
      <c r="BJ137" s="208"/>
      <c r="BK137" s="208"/>
      <c r="BL137" s="208"/>
      <c r="BM137" s="208"/>
      <c r="BN137" s="208"/>
      <c r="BO137" s="208"/>
      <c r="BP137" s="208"/>
      <c r="BQ137" s="208"/>
      <c r="BR137" s="208"/>
      <c r="BS137" s="208"/>
      <c r="BT137" s="208"/>
      <c r="BU137" s="208"/>
      <c r="BV137" s="208"/>
      <c r="BW137" s="208"/>
      <c r="BX137" s="208"/>
      <c r="BY137" s="208"/>
      <c r="BZ137" s="208"/>
      <c r="CA137" s="208"/>
      <c r="CB137" s="208"/>
      <c r="CC137" s="208"/>
      <c r="CD137" s="208"/>
      <c r="CE137" s="208"/>
      <c r="CF137" s="208"/>
      <c r="CG137" s="208"/>
      <c r="CH137" s="208"/>
      <c r="CI137" s="208"/>
      <c r="CJ137" s="208"/>
      <c r="CK137" s="208"/>
      <c r="CL137" s="208"/>
      <c r="CM137" s="208"/>
      <c r="CN137" s="208"/>
      <c r="CO137" s="208"/>
      <c r="CP137" s="208"/>
      <c r="CQ137" s="208"/>
      <c r="CR137" s="208"/>
      <c r="CS137" s="208"/>
      <c r="CT137" s="208"/>
      <c r="CU137" s="208"/>
      <c r="CV137" s="208"/>
      <c r="CW137" s="208"/>
      <c r="CX137" s="208"/>
      <c r="CY137" s="208"/>
      <c r="CZ137" s="208"/>
      <c r="DA137" s="208"/>
      <c r="DB137" s="208"/>
      <c r="DC137" s="208"/>
      <c r="DD137" s="208"/>
      <c r="DE137" s="208"/>
      <c r="DF137" s="208"/>
      <c r="DG137" s="208"/>
      <c r="DH137" s="208"/>
      <c r="DI137" s="208"/>
      <c r="DJ137" s="208"/>
      <c r="DK137" s="208"/>
      <c r="DL137" s="208"/>
      <c r="DM137" s="208"/>
      <c r="DN137" s="208"/>
      <c r="DO137" s="208"/>
      <c r="DP137" s="208"/>
      <c r="DQ137" s="208"/>
      <c r="DR137" s="208"/>
      <c r="DS137" s="208"/>
      <c r="DT137" s="208"/>
      <c r="DU137" s="208"/>
      <c r="DV137" s="208"/>
      <c r="DW137" s="208"/>
      <c r="DX137" s="208"/>
      <c r="DY137" s="208"/>
      <c r="DZ137" s="208"/>
      <c r="EA137" s="208"/>
      <c r="EB137" s="208"/>
      <c r="EC137" s="208"/>
      <c r="ED137" s="208"/>
      <c r="EE137" s="208"/>
      <c r="EF137" s="208"/>
      <c r="EG137" s="208"/>
      <c r="EH137" s="208"/>
      <c r="EI137" s="208"/>
      <c r="EJ137" s="208"/>
      <c r="EK137" s="208"/>
      <c r="EL137" s="208"/>
      <c r="EM137" s="208"/>
      <c r="EN137" s="208"/>
      <c r="EO137" s="208"/>
      <c r="EP137" s="208"/>
      <c r="EQ137" s="208"/>
      <c r="ER137" s="208"/>
      <c r="ES137" s="208"/>
      <c r="ET137" s="208"/>
      <c r="EU137" s="208"/>
      <c r="EV137" s="208"/>
      <c r="EW137" s="208"/>
      <c r="EX137" s="208"/>
      <c r="EY137" s="208"/>
      <c r="EZ137" s="208"/>
      <c r="FA137" s="208"/>
      <c r="FB137" s="208"/>
      <c r="FC137" s="208"/>
      <c r="FD137" s="208"/>
      <c r="FE137" s="208"/>
      <c r="FF137" s="208"/>
      <c r="FG137" s="208"/>
      <c r="FH137" s="208"/>
      <c r="FI137" s="208"/>
      <c r="FJ137" s="208"/>
      <c r="FK137" s="208"/>
      <c r="FL137" s="208"/>
      <c r="FM137" s="208"/>
      <c r="FN137" s="208"/>
      <c r="FO137" s="208"/>
      <c r="FP137" s="208"/>
      <c r="FQ137" s="208"/>
      <c r="FR137" s="208"/>
      <c r="FS137" s="208"/>
      <c r="FT137" s="208"/>
      <c r="FU137" s="208"/>
      <c r="FV137" s="208"/>
      <c r="FW137" s="208"/>
      <c r="FX137" s="208"/>
      <c r="FY137" s="208"/>
      <c r="FZ137" s="208"/>
      <c r="GA137" s="208"/>
      <c r="GB137" s="208"/>
      <c r="GC137" s="208"/>
      <c r="GD137" s="208"/>
      <c r="GE137" s="208"/>
      <c r="GF137" s="208"/>
      <c r="GG137" s="208"/>
      <c r="GH137" s="208"/>
      <c r="GI137" s="208"/>
      <c r="GJ137" s="208"/>
      <c r="GK137" s="208"/>
      <c r="GL137" s="208"/>
      <c r="GM137" s="208"/>
      <c r="GN137" s="208"/>
      <c r="GO137" s="208"/>
      <c r="GP137" s="208"/>
      <c r="GQ137" s="208"/>
      <c r="GR137" s="208"/>
      <c r="GS137" s="208"/>
      <c r="GT137" s="208"/>
    </row>
    <row r="138" spans="1:202" s="209" customFormat="1" ht="14.15" customHeight="1" outlineLevel="1">
      <c r="A138" s="166" t="s">
        <v>4674</v>
      </c>
      <c r="B138" s="166" t="s">
        <v>4882</v>
      </c>
      <c r="C138" s="206">
        <v>10803650</v>
      </c>
      <c r="D138" s="160">
        <f t="shared" si="2"/>
        <v>10047394.5</v>
      </c>
      <c r="E138" s="207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  <c r="AB138" s="208"/>
      <c r="AC138" s="208"/>
      <c r="AD138" s="208"/>
      <c r="AE138" s="208"/>
      <c r="AF138" s="208"/>
      <c r="AG138" s="208"/>
      <c r="AH138" s="208"/>
      <c r="AI138" s="208"/>
      <c r="AJ138" s="208"/>
      <c r="AK138" s="208"/>
      <c r="AL138" s="208"/>
      <c r="AM138" s="208"/>
      <c r="AN138" s="208"/>
      <c r="AO138" s="208"/>
      <c r="AP138" s="208"/>
      <c r="AQ138" s="208"/>
      <c r="AR138" s="208"/>
      <c r="AS138" s="208"/>
      <c r="AT138" s="208"/>
      <c r="AU138" s="208"/>
      <c r="AV138" s="208"/>
      <c r="AW138" s="208"/>
      <c r="AX138" s="208"/>
      <c r="AY138" s="208"/>
      <c r="AZ138" s="208"/>
      <c r="BA138" s="208"/>
      <c r="BB138" s="208"/>
      <c r="BC138" s="208"/>
      <c r="BD138" s="208"/>
      <c r="BE138" s="208"/>
      <c r="BF138" s="208"/>
      <c r="BG138" s="208"/>
      <c r="BH138" s="208"/>
      <c r="BI138" s="208"/>
      <c r="BJ138" s="208"/>
      <c r="BK138" s="208"/>
      <c r="BL138" s="208"/>
      <c r="BM138" s="208"/>
      <c r="BN138" s="208"/>
      <c r="BO138" s="208"/>
      <c r="BP138" s="208"/>
      <c r="BQ138" s="208"/>
      <c r="BR138" s="208"/>
      <c r="BS138" s="208"/>
      <c r="BT138" s="208"/>
      <c r="BU138" s="208"/>
      <c r="BV138" s="208"/>
      <c r="BW138" s="208"/>
      <c r="BX138" s="208"/>
      <c r="BY138" s="208"/>
      <c r="BZ138" s="208"/>
      <c r="CA138" s="208"/>
      <c r="CB138" s="208"/>
      <c r="CC138" s="208"/>
      <c r="CD138" s="208"/>
      <c r="CE138" s="208"/>
      <c r="CF138" s="208"/>
      <c r="CG138" s="208"/>
      <c r="CH138" s="208"/>
      <c r="CI138" s="208"/>
      <c r="CJ138" s="208"/>
      <c r="CK138" s="208"/>
      <c r="CL138" s="208"/>
      <c r="CM138" s="208"/>
      <c r="CN138" s="208"/>
      <c r="CO138" s="208"/>
      <c r="CP138" s="208"/>
      <c r="CQ138" s="208"/>
      <c r="CR138" s="208"/>
      <c r="CS138" s="208"/>
      <c r="CT138" s="208"/>
      <c r="CU138" s="208"/>
      <c r="CV138" s="208"/>
      <c r="CW138" s="208"/>
      <c r="CX138" s="208"/>
      <c r="CY138" s="208"/>
      <c r="CZ138" s="208"/>
      <c r="DA138" s="208"/>
      <c r="DB138" s="208"/>
      <c r="DC138" s="208"/>
      <c r="DD138" s="208"/>
      <c r="DE138" s="208"/>
      <c r="DF138" s="208"/>
      <c r="DG138" s="208"/>
      <c r="DH138" s="208"/>
      <c r="DI138" s="208"/>
      <c r="DJ138" s="208"/>
      <c r="DK138" s="208"/>
      <c r="DL138" s="208"/>
      <c r="DM138" s="208"/>
      <c r="DN138" s="208"/>
      <c r="DO138" s="208"/>
      <c r="DP138" s="208"/>
      <c r="DQ138" s="208"/>
      <c r="DR138" s="208"/>
      <c r="DS138" s="208"/>
      <c r="DT138" s="208"/>
      <c r="DU138" s="208"/>
      <c r="DV138" s="208"/>
      <c r="DW138" s="208"/>
      <c r="DX138" s="208"/>
      <c r="DY138" s="208"/>
      <c r="DZ138" s="208"/>
      <c r="EA138" s="208"/>
      <c r="EB138" s="208"/>
      <c r="EC138" s="208"/>
      <c r="ED138" s="208"/>
      <c r="EE138" s="208"/>
      <c r="EF138" s="208"/>
      <c r="EG138" s="208"/>
      <c r="EH138" s="208"/>
      <c r="EI138" s="208"/>
      <c r="EJ138" s="208"/>
      <c r="EK138" s="208"/>
      <c r="EL138" s="208"/>
      <c r="EM138" s="208"/>
      <c r="EN138" s="208"/>
      <c r="EO138" s="208"/>
      <c r="EP138" s="208"/>
      <c r="EQ138" s="208"/>
      <c r="ER138" s="208"/>
      <c r="ES138" s="208"/>
      <c r="ET138" s="208"/>
      <c r="EU138" s="208"/>
      <c r="EV138" s="208"/>
      <c r="EW138" s="208"/>
      <c r="EX138" s="208"/>
      <c r="EY138" s="208"/>
      <c r="EZ138" s="208"/>
      <c r="FA138" s="208"/>
      <c r="FB138" s="208"/>
      <c r="FC138" s="208"/>
      <c r="FD138" s="208"/>
      <c r="FE138" s="208"/>
      <c r="FF138" s="208"/>
      <c r="FG138" s="208"/>
      <c r="FH138" s="208"/>
      <c r="FI138" s="208"/>
      <c r="FJ138" s="208"/>
      <c r="FK138" s="208"/>
      <c r="FL138" s="208"/>
      <c r="FM138" s="208"/>
      <c r="FN138" s="208"/>
      <c r="FO138" s="208"/>
      <c r="FP138" s="208"/>
      <c r="FQ138" s="208"/>
      <c r="FR138" s="208"/>
      <c r="FS138" s="208"/>
      <c r="FT138" s="208"/>
      <c r="FU138" s="208"/>
      <c r="FV138" s="208"/>
      <c r="FW138" s="208"/>
      <c r="FX138" s="208"/>
      <c r="FY138" s="208"/>
      <c r="FZ138" s="208"/>
      <c r="GA138" s="208"/>
      <c r="GB138" s="208"/>
      <c r="GC138" s="208"/>
      <c r="GD138" s="208"/>
      <c r="GE138" s="208"/>
      <c r="GF138" s="208"/>
      <c r="GG138" s="208"/>
      <c r="GH138" s="208"/>
      <c r="GI138" s="208"/>
      <c r="GJ138" s="208"/>
      <c r="GK138" s="208"/>
      <c r="GL138" s="208"/>
      <c r="GM138" s="208"/>
      <c r="GN138" s="208"/>
      <c r="GO138" s="208"/>
      <c r="GP138" s="208"/>
      <c r="GQ138" s="208"/>
      <c r="GR138" s="208"/>
      <c r="GS138" s="208"/>
      <c r="GT138" s="208"/>
    </row>
    <row r="139" spans="1:202" s="209" customFormat="1" ht="14.15" customHeight="1" outlineLevel="1">
      <c r="A139" s="166" t="s">
        <v>4638</v>
      </c>
      <c r="B139" s="166" t="s">
        <v>4881</v>
      </c>
      <c r="C139" s="206">
        <v>14406700</v>
      </c>
      <c r="D139" s="160">
        <f t="shared" si="2"/>
        <v>13398231</v>
      </c>
      <c r="E139" s="207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  <c r="AB139" s="208"/>
      <c r="AC139" s="208"/>
      <c r="AD139" s="208"/>
      <c r="AE139" s="208"/>
      <c r="AF139" s="208"/>
      <c r="AG139" s="208"/>
      <c r="AH139" s="208"/>
      <c r="AI139" s="208"/>
      <c r="AJ139" s="208"/>
      <c r="AK139" s="208"/>
      <c r="AL139" s="208"/>
      <c r="AM139" s="208"/>
      <c r="AN139" s="208"/>
      <c r="AO139" s="208"/>
      <c r="AP139" s="208"/>
      <c r="AQ139" s="208"/>
      <c r="AR139" s="208"/>
      <c r="AS139" s="208"/>
      <c r="AT139" s="208"/>
      <c r="AU139" s="208"/>
      <c r="AV139" s="208"/>
      <c r="AW139" s="208"/>
      <c r="AX139" s="208"/>
      <c r="AY139" s="208"/>
      <c r="AZ139" s="208"/>
      <c r="BA139" s="208"/>
      <c r="BB139" s="208"/>
      <c r="BC139" s="208"/>
      <c r="BD139" s="208"/>
      <c r="BE139" s="208"/>
      <c r="BF139" s="208"/>
      <c r="BG139" s="208"/>
      <c r="BH139" s="208"/>
      <c r="BI139" s="208"/>
      <c r="BJ139" s="208"/>
      <c r="BK139" s="208"/>
      <c r="BL139" s="208"/>
      <c r="BM139" s="208"/>
      <c r="BN139" s="208"/>
      <c r="BO139" s="208"/>
      <c r="BP139" s="208"/>
      <c r="BQ139" s="208"/>
      <c r="BR139" s="208"/>
      <c r="BS139" s="208"/>
      <c r="BT139" s="208"/>
      <c r="BU139" s="208"/>
      <c r="BV139" s="208"/>
      <c r="BW139" s="208"/>
      <c r="BX139" s="208"/>
      <c r="BY139" s="208"/>
      <c r="BZ139" s="208"/>
      <c r="CA139" s="208"/>
      <c r="CB139" s="208"/>
      <c r="CC139" s="208"/>
      <c r="CD139" s="208"/>
      <c r="CE139" s="208"/>
      <c r="CF139" s="208"/>
      <c r="CG139" s="208"/>
      <c r="CH139" s="208"/>
      <c r="CI139" s="208"/>
      <c r="CJ139" s="208"/>
      <c r="CK139" s="208"/>
      <c r="CL139" s="208"/>
      <c r="CM139" s="208"/>
      <c r="CN139" s="208"/>
      <c r="CO139" s="208"/>
      <c r="CP139" s="208"/>
      <c r="CQ139" s="208"/>
      <c r="CR139" s="208"/>
      <c r="CS139" s="208"/>
      <c r="CT139" s="208"/>
      <c r="CU139" s="208"/>
      <c r="CV139" s="208"/>
      <c r="CW139" s="208"/>
      <c r="CX139" s="208"/>
      <c r="CY139" s="208"/>
      <c r="CZ139" s="208"/>
      <c r="DA139" s="208"/>
      <c r="DB139" s="208"/>
      <c r="DC139" s="208"/>
      <c r="DD139" s="208"/>
      <c r="DE139" s="208"/>
      <c r="DF139" s="208"/>
      <c r="DG139" s="208"/>
      <c r="DH139" s="208"/>
      <c r="DI139" s="208"/>
      <c r="DJ139" s="208"/>
      <c r="DK139" s="208"/>
      <c r="DL139" s="208"/>
      <c r="DM139" s="208"/>
      <c r="DN139" s="208"/>
      <c r="DO139" s="208"/>
      <c r="DP139" s="208"/>
      <c r="DQ139" s="208"/>
      <c r="DR139" s="208"/>
      <c r="DS139" s="208"/>
      <c r="DT139" s="208"/>
      <c r="DU139" s="208"/>
      <c r="DV139" s="208"/>
      <c r="DW139" s="208"/>
      <c r="DX139" s="208"/>
      <c r="DY139" s="208"/>
      <c r="DZ139" s="208"/>
      <c r="EA139" s="208"/>
      <c r="EB139" s="208"/>
      <c r="EC139" s="208"/>
      <c r="ED139" s="208"/>
      <c r="EE139" s="208"/>
      <c r="EF139" s="208"/>
      <c r="EG139" s="208"/>
      <c r="EH139" s="208"/>
      <c r="EI139" s="208"/>
      <c r="EJ139" s="208"/>
      <c r="EK139" s="208"/>
      <c r="EL139" s="208"/>
      <c r="EM139" s="208"/>
      <c r="EN139" s="208"/>
      <c r="EO139" s="208"/>
      <c r="EP139" s="208"/>
      <c r="EQ139" s="208"/>
      <c r="ER139" s="208"/>
      <c r="ES139" s="208"/>
      <c r="ET139" s="208"/>
      <c r="EU139" s="208"/>
      <c r="EV139" s="208"/>
      <c r="EW139" s="208"/>
      <c r="EX139" s="208"/>
      <c r="EY139" s="208"/>
      <c r="EZ139" s="208"/>
      <c r="FA139" s="208"/>
      <c r="FB139" s="208"/>
      <c r="FC139" s="208"/>
      <c r="FD139" s="208"/>
      <c r="FE139" s="208"/>
      <c r="FF139" s="208"/>
      <c r="FG139" s="208"/>
      <c r="FH139" s="208"/>
      <c r="FI139" s="208"/>
      <c r="FJ139" s="208"/>
      <c r="FK139" s="208"/>
      <c r="FL139" s="208"/>
      <c r="FM139" s="208"/>
      <c r="FN139" s="208"/>
      <c r="FO139" s="208"/>
      <c r="FP139" s="208"/>
      <c r="FQ139" s="208"/>
      <c r="FR139" s="208"/>
      <c r="FS139" s="208"/>
      <c r="FT139" s="208"/>
      <c r="FU139" s="208"/>
      <c r="FV139" s="208"/>
      <c r="FW139" s="208"/>
      <c r="FX139" s="208"/>
      <c r="FY139" s="208"/>
      <c r="FZ139" s="208"/>
      <c r="GA139" s="208"/>
      <c r="GB139" s="208"/>
      <c r="GC139" s="208"/>
      <c r="GD139" s="208"/>
      <c r="GE139" s="208"/>
      <c r="GF139" s="208"/>
      <c r="GG139" s="208"/>
      <c r="GH139" s="208"/>
      <c r="GI139" s="208"/>
      <c r="GJ139" s="208"/>
      <c r="GK139" s="208"/>
      <c r="GL139" s="208"/>
      <c r="GM139" s="208"/>
      <c r="GN139" s="208"/>
      <c r="GO139" s="208"/>
      <c r="GP139" s="208"/>
      <c r="GQ139" s="208"/>
      <c r="GR139" s="208"/>
      <c r="GS139" s="208"/>
      <c r="GT139" s="208"/>
    </row>
    <row r="140" spans="1:202" s="209" customFormat="1" ht="14.15" customHeight="1" outlineLevel="1">
      <c r="A140" s="166" t="s">
        <v>4644</v>
      </c>
      <c r="B140" s="166" t="s">
        <v>4880</v>
      </c>
      <c r="C140" s="206">
        <v>21611150</v>
      </c>
      <c r="D140" s="160">
        <f t="shared" si="2"/>
        <v>20098369.5</v>
      </c>
      <c r="E140" s="207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208"/>
      <c r="AC140" s="208"/>
      <c r="AD140" s="208"/>
      <c r="AE140" s="208"/>
      <c r="AF140" s="208"/>
      <c r="AG140" s="208"/>
      <c r="AH140" s="208"/>
      <c r="AI140" s="208"/>
      <c r="AJ140" s="208"/>
      <c r="AK140" s="208"/>
      <c r="AL140" s="208"/>
      <c r="AM140" s="208"/>
      <c r="AN140" s="208"/>
      <c r="AO140" s="208"/>
      <c r="AP140" s="208"/>
      <c r="AQ140" s="208"/>
      <c r="AR140" s="208"/>
      <c r="AS140" s="208"/>
      <c r="AT140" s="208"/>
      <c r="AU140" s="208"/>
      <c r="AV140" s="208"/>
      <c r="AW140" s="208"/>
      <c r="AX140" s="208"/>
      <c r="AY140" s="208"/>
      <c r="AZ140" s="208"/>
      <c r="BA140" s="208"/>
      <c r="BB140" s="208"/>
      <c r="BC140" s="208"/>
      <c r="BD140" s="208"/>
      <c r="BE140" s="208"/>
      <c r="BF140" s="208"/>
      <c r="BG140" s="208"/>
      <c r="BH140" s="208"/>
      <c r="BI140" s="208"/>
      <c r="BJ140" s="208"/>
      <c r="BK140" s="208"/>
      <c r="BL140" s="208"/>
      <c r="BM140" s="208"/>
      <c r="BN140" s="208"/>
      <c r="BO140" s="208"/>
      <c r="BP140" s="208"/>
      <c r="BQ140" s="208"/>
      <c r="BR140" s="208"/>
      <c r="BS140" s="208"/>
      <c r="BT140" s="208"/>
      <c r="BU140" s="208"/>
      <c r="BV140" s="208"/>
      <c r="BW140" s="208"/>
      <c r="BX140" s="208"/>
      <c r="BY140" s="208"/>
      <c r="BZ140" s="208"/>
      <c r="CA140" s="208"/>
      <c r="CB140" s="208"/>
      <c r="CC140" s="208"/>
      <c r="CD140" s="208"/>
      <c r="CE140" s="208"/>
      <c r="CF140" s="208"/>
      <c r="CG140" s="208"/>
      <c r="CH140" s="208"/>
      <c r="CI140" s="208"/>
      <c r="CJ140" s="208"/>
      <c r="CK140" s="208"/>
      <c r="CL140" s="208"/>
      <c r="CM140" s="208"/>
      <c r="CN140" s="208"/>
      <c r="CO140" s="208"/>
      <c r="CP140" s="208"/>
      <c r="CQ140" s="208"/>
      <c r="CR140" s="208"/>
      <c r="CS140" s="208"/>
      <c r="CT140" s="208"/>
      <c r="CU140" s="208"/>
      <c r="CV140" s="208"/>
      <c r="CW140" s="208"/>
      <c r="CX140" s="208"/>
      <c r="CY140" s="208"/>
      <c r="CZ140" s="208"/>
      <c r="DA140" s="208"/>
      <c r="DB140" s="208"/>
      <c r="DC140" s="208"/>
      <c r="DD140" s="208"/>
      <c r="DE140" s="208"/>
      <c r="DF140" s="208"/>
      <c r="DG140" s="208"/>
      <c r="DH140" s="208"/>
      <c r="DI140" s="208"/>
      <c r="DJ140" s="208"/>
      <c r="DK140" s="208"/>
      <c r="DL140" s="208"/>
      <c r="DM140" s="208"/>
      <c r="DN140" s="208"/>
      <c r="DO140" s="208"/>
      <c r="DP140" s="208"/>
      <c r="DQ140" s="208"/>
      <c r="DR140" s="208"/>
      <c r="DS140" s="208"/>
      <c r="DT140" s="208"/>
      <c r="DU140" s="208"/>
      <c r="DV140" s="208"/>
      <c r="DW140" s="208"/>
      <c r="DX140" s="208"/>
      <c r="DY140" s="208"/>
      <c r="DZ140" s="208"/>
      <c r="EA140" s="208"/>
      <c r="EB140" s="208"/>
      <c r="EC140" s="208"/>
      <c r="ED140" s="208"/>
      <c r="EE140" s="208"/>
      <c r="EF140" s="208"/>
      <c r="EG140" s="208"/>
      <c r="EH140" s="208"/>
      <c r="EI140" s="208"/>
      <c r="EJ140" s="208"/>
      <c r="EK140" s="208"/>
      <c r="EL140" s="208"/>
      <c r="EM140" s="208"/>
      <c r="EN140" s="208"/>
      <c r="EO140" s="208"/>
      <c r="EP140" s="208"/>
      <c r="EQ140" s="208"/>
      <c r="ER140" s="208"/>
      <c r="ES140" s="208"/>
      <c r="ET140" s="208"/>
      <c r="EU140" s="208"/>
      <c r="EV140" s="208"/>
      <c r="EW140" s="208"/>
      <c r="EX140" s="208"/>
      <c r="EY140" s="208"/>
      <c r="EZ140" s="208"/>
      <c r="FA140" s="208"/>
      <c r="FB140" s="208"/>
      <c r="FC140" s="208"/>
      <c r="FD140" s="208"/>
      <c r="FE140" s="208"/>
      <c r="FF140" s="208"/>
      <c r="FG140" s="208"/>
      <c r="FH140" s="208"/>
      <c r="FI140" s="208"/>
      <c r="FJ140" s="208"/>
      <c r="FK140" s="208"/>
      <c r="FL140" s="208"/>
      <c r="FM140" s="208"/>
      <c r="FN140" s="208"/>
      <c r="FO140" s="208"/>
      <c r="FP140" s="208"/>
      <c r="FQ140" s="208"/>
      <c r="FR140" s="208"/>
      <c r="FS140" s="208"/>
      <c r="FT140" s="208"/>
      <c r="FU140" s="208"/>
      <c r="FV140" s="208"/>
      <c r="FW140" s="208"/>
      <c r="FX140" s="208"/>
      <c r="FY140" s="208"/>
      <c r="FZ140" s="208"/>
      <c r="GA140" s="208"/>
      <c r="GB140" s="208"/>
      <c r="GC140" s="208"/>
      <c r="GD140" s="208"/>
      <c r="GE140" s="208"/>
      <c r="GF140" s="208"/>
      <c r="GG140" s="208"/>
      <c r="GH140" s="208"/>
      <c r="GI140" s="208"/>
      <c r="GJ140" s="208"/>
      <c r="GK140" s="208"/>
      <c r="GL140" s="208"/>
      <c r="GM140" s="208"/>
      <c r="GN140" s="208"/>
      <c r="GO140" s="208"/>
      <c r="GP140" s="208"/>
      <c r="GQ140" s="208"/>
      <c r="GR140" s="208"/>
      <c r="GS140" s="208"/>
      <c r="GT140" s="208"/>
    </row>
    <row r="141" spans="1:202" s="209" customFormat="1" ht="14.15" customHeight="1" outlineLevel="1">
      <c r="A141" s="166" t="s">
        <v>4650</v>
      </c>
      <c r="B141" s="166" t="s">
        <v>4879</v>
      </c>
      <c r="C141" s="206">
        <v>28812850</v>
      </c>
      <c r="D141" s="160">
        <f t="shared" si="2"/>
        <v>26795950.5</v>
      </c>
      <c r="E141" s="207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  <c r="AB141" s="208"/>
      <c r="AC141" s="208"/>
      <c r="AD141" s="208"/>
      <c r="AE141" s="208"/>
      <c r="AF141" s="208"/>
      <c r="AG141" s="208"/>
      <c r="AH141" s="208"/>
      <c r="AI141" s="208"/>
      <c r="AJ141" s="208"/>
      <c r="AK141" s="208"/>
      <c r="AL141" s="208"/>
      <c r="AM141" s="208"/>
      <c r="AN141" s="208"/>
      <c r="AO141" s="208"/>
      <c r="AP141" s="208"/>
      <c r="AQ141" s="208"/>
      <c r="AR141" s="208"/>
      <c r="AS141" s="208"/>
      <c r="AT141" s="208"/>
      <c r="AU141" s="208"/>
      <c r="AV141" s="208"/>
      <c r="AW141" s="208"/>
      <c r="AX141" s="208"/>
      <c r="AY141" s="208"/>
      <c r="AZ141" s="208"/>
      <c r="BA141" s="208"/>
      <c r="BB141" s="208"/>
      <c r="BC141" s="208"/>
      <c r="BD141" s="208"/>
      <c r="BE141" s="208"/>
      <c r="BF141" s="208"/>
      <c r="BG141" s="208"/>
      <c r="BH141" s="208"/>
      <c r="BI141" s="208"/>
      <c r="BJ141" s="208"/>
      <c r="BK141" s="208"/>
      <c r="BL141" s="208"/>
      <c r="BM141" s="208"/>
      <c r="BN141" s="208"/>
      <c r="BO141" s="208"/>
      <c r="BP141" s="208"/>
      <c r="BQ141" s="208"/>
      <c r="BR141" s="208"/>
      <c r="BS141" s="208"/>
      <c r="BT141" s="208"/>
      <c r="BU141" s="208"/>
      <c r="BV141" s="208"/>
      <c r="BW141" s="208"/>
      <c r="BX141" s="208"/>
      <c r="BY141" s="208"/>
      <c r="BZ141" s="208"/>
      <c r="CA141" s="208"/>
      <c r="CB141" s="208"/>
      <c r="CC141" s="208"/>
      <c r="CD141" s="208"/>
      <c r="CE141" s="208"/>
      <c r="CF141" s="208"/>
      <c r="CG141" s="208"/>
      <c r="CH141" s="208"/>
      <c r="CI141" s="208"/>
      <c r="CJ141" s="208"/>
      <c r="CK141" s="208"/>
      <c r="CL141" s="208"/>
      <c r="CM141" s="208"/>
      <c r="CN141" s="208"/>
      <c r="CO141" s="208"/>
      <c r="CP141" s="208"/>
      <c r="CQ141" s="208"/>
      <c r="CR141" s="208"/>
      <c r="CS141" s="208"/>
      <c r="CT141" s="208"/>
      <c r="CU141" s="208"/>
      <c r="CV141" s="208"/>
      <c r="CW141" s="208"/>
      <c r="CX141" s="208"/>
      <c r="CY141" s="208"/>
      <c r="CZ141" s="208"/>
      <c r="DA141" s="208"/>
      <c r="DB141" s="208"/>
      <c r="DC141" s="208"/>
      <c r="DD141" s="208"/>
      <c r="DE141" s="208"/>
      <c r="DF141" s="208"/>
      <c r="DG141" s="208"/>
      <c r="DH141" s="208"/>
      <c r="DI141" s="208"/>
      <c r="DJ141" s="208"/>
      <c r="DK141" s="208"/>
      <c r="DL141" s="208"/>
      <c r="DM141" s="208"/>
      <c r="DN141" s="208"/>
      <c r="DO141" s="208"/>
      <c r="DP141" s="208"/>
      <c r="DQ141" s="208"/>
      <c r="DR141" s="208"/>
      <c r="DS141" s="208"/>
      <c r="DT141" s="208"/>
      <c r="DU141" s="208"/>
      <c r="DV141" s="208"/>
      <c r="DW141" s="208"/>
      <c r="DX141" s="208"/>
      <c r="DY141" s="208"/>
      <c r="DZ141" s="208"/>
      <c r="EA141" s="208"/>
      <c r="EB141" s="208"/>
      <c r="EC141" s="208"/>
      <c r="ED141" s="208"/>
      <c r="EE141" s="208"/>
      <c r="EF141" s="208"/>
      <c r="EG141" s="208"/>
      <c r="EH141" s="208"/>
      <c r="EI141" s="208"/>
      <c r="EJ141" s="208"/>
      <c r="EK141" s="208"/>
      <c r="EL141" s="208"/>
      <c r="EM141" s="208"/>
      <c r="EN141" s="208"/>
      <c r="EO141" s="208"/>
      <c r="EP141" s="208"/>
      <c r="EQ141" s="208"/>
      <c r="ER141" s="208"/>
      <c r="ES141" s="208"/>
      <c r="ET141" s="208"/>
      <c r="EU141" s="208"/>
      <c r="EV141" s="208"/>
      <c r="EW141" s="208"/>
      <c r="EX141" s="208"/>
      <c r="EY141" s="208"/>
      <c r="EZ141" s="208"/>
      <c r="FA141" s="208"/>
      <c r="FB141" s="208"/>
      <c r="FC141" s="208"/>
      <c r="FD141" s="208"/>
      <c r="FE141" s="208"/>
      <c r="FF141" s="208"/>
      <c r="FG141" s="208"/>
      <c r="FH141" s="208"/>
      <c r="FI141" s="208"/>
      <c r="FJ141" s="208"/>
      <c r="FK141" s="208"/>
      <c r="FL141" s="208"/>
      <c r="FM141" s="208"/>
      <c r="FN141" s="208"/>
      <c r="FO141" s="208"/>
      <c r="FP141" s="208"/>
      <c r="FQ141" s="208"/>
      <c r="FR141" s="208"/>
      <c r="FS141" s="208"/>
      <c r="FT141" s="208"/>
      <c r="FU141" s="208"/>
      <c r="FV141" s="208"/>
      <c r="FW141" s="208"/>
      <c r="FX141" s="208"/>
      <c r="FY141" s="208"/>
      <c r="FZ141" s="208"/>
      <c r="GA141" s="208"/>
      <c r="GB141" s="208"/>
      <c r="GC141" s="208"/>
      <c r="GD141" s="208"/>
      <c r="GE141" s="208"/>
      <c r="GF141" s="208"/>
      <c r="GG141" s="208"/>
      <c r="GH141" s="208"/>
      <c r="GI141" s="208"/>
      <c r="GJ141" s="208"/>
      <c r="GK141" s="208"/>
      <c r="GL141" s="208"/>
      <c r="GM141" s="208"/>
      <c r="GN141" s="208"/>
      <c r="GO141" s="208"/>
      <c r="GP141" s="208"/>
      <c r="GQ141" s="208"/>
      <c r="GR141" s="208"/>
      <c r="GS141" s="208"/>
      <c r="GT141" s="208"/>
    </row>
    <row r="142" spans="1:202" s="209" customFormat="1" ht="14.15" customHeight="1" outlineLevel="1">
      <c r="A142" s="166" t="s">
        <v>4664</v>
      </c>
      <c r="B142" s="166" t="s">
        <v>4878</v>
      </c>
      <c r="C142" s="206">
        <v>49005550</v>
      </c>
      <c r="D142" s="160">
        <f t="shared" si="2"/>
        <v>45575161.5</v>
      </c>
      <c r="E142" s="207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208"/>
      <c r="AC142" s="208"/>
      <c r="AD142" s="208"/>
      <c r="AE142" s="208"/>
      <c r="AF142" s="208"/>
      <c r="AG142" s="208"/>
      <c r="AH142" s="208"/>
      <c r="AI142" s="208"/>
      <c r="AJ142" s="208"/>
      <c r="AK142" s="208"/>
      <c r="AL142" s="208"/>
      <c r="AM142" s="208"/>
      <c r="AN142" s="208"/>
      <c r="AO142" s="208"/>
      <c r="AP142" s="208"/>
      <c r="AQ142" s="208"/>
      <c r="AR142" s="208"/>
      <c r="AS142" s="208"/>
      <c r="AT142" s="208"/>
      <c r="AU142" s="208"/>
      <c r="AV142" s="208"/>
      <c r="AW142" s="208"/>
      <c r="AX142" s="208"/>
      <c r="AY142" s="208"/>
      <c r="AZ142" s="208"/>
      <c r="BA142" s="208"/>
      <c r="BB142" s="208"/>
      <c r="BC142" s="208"/>
      <c r="BD142" s="208"/>
      <c r="BE142" s="208"/>
      <c r="BF142" s="208"/>
      <c r="BG142" s="208"/>
      <c r="BH142" s="208"/>
      <c r="BI142" s="208"/>
      <c r="BJ142" s="208"/>
      <c r="BK142" s="208"/>
      <c r="BL142" s="208"/>
      <c r="BM142" s="208"/>
      <c r="BN142" s="208"/>
      <c r="BO142" s="208"/>
      <c r="BP142" s="208"/>
      <c r="BQ142" s="208"/>
      <c r="BR142" s="208"/>
      <c r="BS142" s="208"/>
      <c r="BT142" s="208"/>
      <c r="BU142" s="208"/>
      <c r="BV142" s="208"/>
      <c r="BW142" s="208"/>
      <c r="BX142" s="208"/>
      <c r="BY142" s="208"/>
      <c r="BZ142" s="208"/>
      <c r="CA142" s="208"/>
      <c r="CB142" s="208"/>
      <c r="CC142" s="208"/>
      <c r="CD142" s="208"/>
      <c r="CE142" s="208"/>
      <c r="CF142" s="208"/>
      <c r="CG142" s="208"/>
      <c r="CH142" s="208"/>
      <c r="CI142" s="208"/>
      <c r="CJ142" s="208"/>
      <c r="CK142" s="208"/>
      <c r="CL142" s="208"/>
      <c r="CM142" s="208"/>
      <c r="CN142" s="208"/>
      <c r="CO142" s="208"/>
      <c r="CP142" s="208"/>
      <c r="CQ142" s="208"/>
      <c r="CR142" s="208"/>
      <c r="CS142" s="208"/>
      <c r="CT142" s="208"/>
      <c r="CU142" s="208"/>
      <c r="CV142" s="208"/>
      <c r="CW142" s="208"/>
      <c r="CX142" s="208"/>
      <c r="CY142" s="208"/>
      <c r="CZ142" s="208"/>
      <c r="DA142" s="208"/>
      <c r="DB142" s="208"/>
      <c r="DC142" s="208"/>
      <c r="DD142" s="208"/>
      <c r="DE142" s="208"/>
      <c r="DF142" s="208"/>
      <c r="DG142" s="208"/>
      <c r="DH142" s="208"/>
      <c r="DI142" s="208"/>
      <c r="DJ142" s="208"/>
      <c r="DK142" s="208"/>
      <c r="DL142" s="208"/>
      <c r="DM142" s="208"/>
      <c r="DN142" s="208"/>
      <c r="DO142" s="208"/>
      <c r="DP142" s="208"/>
      <c r="DQ142" s="208"/>
      <c r="DR142" s="208"/>
      <c r="DS142" s="208"/>
      <c r="DT142" s="208"/>
      <c r="DU142" s="208"/>
      <c r="DV142" s="208"/>
      <c r="DW142" s="208"/>
      <c r="DX142" s="208"/>
      <c r="DY142" s="208"/>
      <c r="DZ142" s="208"/>
      <c r="EA142" s="208"/>
      <c r="EB142" s="208"/>
      <c r="EC142" s="208"/>
      <c r="ED142" s="208"/>
      <c r="EE142" s="208"/>
      <c r="EF142" s="208"/>
      <c r="EG142" s="208"/>
      <c r="EH142" s="208"/>
      <c r="EI142" s="208"/>
      <c r="EJ142" s="208"/>
      <c r="EK142" s="208"/>
      <c r="EL142" s="208"/>
      <c r="EM142" s="208"/>
      <c r="EN142" s="208"/>
      <c r="EO142" s="208"/>
      <c r="EP142" s="208"/>
      <c r="EQ142" s="208"/>
      <c r="ER142" s="208"/>
      <c r="ES142" s="208"/>
      <c r="ET142" s="208"/>
      <c r="EU142" s="208"/>
      <c r="EV142" s="208"/>
      <c r="EW142" s="208"/>
      <c r="EX142" s="208"/>
      <c r="EY142" s="208"/>
      <c r="EZ142" s="208"/>
      <c r="FA142" s="208"/>
      <c r="FB142" s="208"/>
      <c r="FC142" s="208"/>
      <c r="FD142" s="208"/>
      <c r="FE142" s="208"/>
      <c r="FF142" s="208"/>
      <c r="FG142" s="208"/>
      <c r="FH142" s="208"/>
      <c r="FI142" s="208"/>
      <c r="FJ142" s="208"/>
      <c r="FK142" s="208"/>
      <c r="FL142" s="208"/>
      <c r="FM142" s="208"/>
      <c r="FN142" s="208"/>
      <c r="FO142" s="208"/>
      <c r="FP142" s="208"/>
      <c r="FQ142" s="208"/>
      <c r="FR142" s="208"/>
      <c r="FS142" s="208"/>
      <c r="FT142" s="208"/>
      <c r="FU142" s="208"/>
      <c r="FV142" s="208"/>
      <c r="FW142" s="208"/>
      <c r="FX142" s="208"/>
      <c r="FY142" s="208"/>
      <c r="FZ142" s="208"/>
      <c r="GA142" s="208"/>
      <c r="GB142" s="208"/>
      <c r="GC142" s="208"/>
      <c r="GD142" s="208"/>
      <c r="GE142" s="208"/>
      <c r="GF142" s="208"/>
      <c r="GG142" s="208"/>
      <c r="GH142" s="208"/>
      <c r="GI142" s="208"/>
      <c r="GJ142" s="208"/>
      <c r="GK142" s="208"/>
      <c r="GL142" s="208"/>
      <c r="GM142" s="208"/>
      <c r="GN142" s="208"/>
      <c r="GO142" s="208"/>
      <c r="GP142" s="208"/>
      <c r="GQ142" s="208"/>
      <c r="GR142" s="208"/>
      <c r="GS142" s="208"/>
      <c r="GT142" s="208"/>
    </row>
    <row r="143" spans="1:202" s="209" customFormat="1" ht="14.15" customHeight="1" outlineLevel="1">
      <c r="A143" s="171" t="s">
        <v>4634</v>
      </c>
      <c r="B143" s="166" t="s">
        <v>4877</v>
      </c>
      <c r="C143" s="206">
        <v>90748900</v>
      </c>
      <c r="D143" s="160">
        <f t="shared" si="2"/>
        <v>84396477</v>
      </c>
      <c r="E143" s="207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  <c r="AB143" s="208"/>
      <c r="AC143" s="208"/>
      <c r="AD143" s="208"/>
      <c r="AE143" s="208"/>
      <c r="AF143" s="208"/>
      <c r="AG143" s="208"/>
      <c r="AH143" s="208"/>
      <c r="AI143" s="208"/>
      <c r="AJ143" s="208"/>
      <c r="AK143" s="208"/>
      <c r="AL143" s="208"/>
      <c r="AM143" s="208"/>
      <c r="AN143" s="208"/>
      <c r="AO143" s="208"/>
      <c r="AP143" s="208"/>
      <c r="AQ143" s="208"/>
      <c r="AR143" s="208"/>
      <c r="AS143" s="208"/>
      <c r="AT143" s="208"/>
      <c r="AU143" s="208"/>
      <c r="AV143" s="208"/>
      <c r="AW143" s="208"/>
      <c r="AX143" s="208"/>
      <c r="AY143" s="208"/>
      <c r="AZ143" s="208"/>
      <c r="BA143" s="208"/>
      <c r="BB143" s="208"/>
      <c r="BC143" s="208"/>
      <c r="BD143" s="208"/>
      <c r="BE143" s="208"/>
      <c r="BF143" s="208"/>
      <c r="BG143" s="208"/>
      <c r="BH143" s="208"/>
      <c r="BI143" s="208"/>
      <c r="BJ143" s="208"/>
      <c r="BK143" s="208"/>
      <c r="BL143" s="208"/>
      <c r="BM143" s="208"/>
      <c r="BN143" s="208"/>
      <c r="BO143" s="208"/>
      <c r="BP143" s="208"/>
      <c r="BQ143" s="208"/>
      <c r="BR143" s="208"/>
      <c r="BS143" s="208"/>
      <c r="BT143" s="208"/>
      <c r="BU143" s="208"/>
      <c r="BV143" s="208"/>
      <c r="BW143" s="208"/>
      <c r="BX143" s="208"/>
      <c r="BY143" s="208"/>
      <c r="BZ143" s="208"/>
      <c r="CA143" s="208"/>
      <c r="CB143" s="208"/>
      <c r="CC143" s="208"/>
      <c r="CD143" s="208"/>
      <c r="CE143" s="208"/>
      <c r="CF143" s="208"/>
      <c r="CG143" s="208"/>
      <c r="CH143" s="208"/>
      <c r="CI143" s="208"/>
      <c r="CJ143" s="208"/>
      <c r="CK143" s="208"/>
      <c r="CL143" s="208"/>
      <c r="CM143" s="208"/>
      <c r="CN143" s="208"/>
      <c r="CO143" s="208"/>
      <c r="CP143" s="208"/>
      <c r="CQ143" s="208"/>
      <c r="CR143" s="208"/>
      <c r="CS143" s="208"/>
      <c r="CT143" s="208"/>
      <c r="CU143" s="208"/>
      <c r="CV143" s="208"/>
      <c r="CW143" s="208"/>
      <c r="CX143" s="208"/>
      <c r="CY143" s="208"/>
      <c r="CZ143" s="208"/>
      <c r="DA143" s="208"/>
      <c r="DB143" s="208"/>
      <c r="DC143" s="208"/>
      <c r="DD143" s="208"/>
      <c r="DE143" s="208"/>
      <c r="DF143" s="208"/>
      <c r="DG143" s="208"/>
      <c r="DH143" s="208"/>
      <c r="DI143" s="208"/>
      <c r="DJ143" s="208"/>
      <c r="DK143" s="208"/>
      <c r="DL143" s="208"/>
      <c r="DM143" s="208"/>
      <c r="DN143" s="208"/>
      <c r="DO143" s="208"/>
      <c r="DP143" s="208"/>
      <c r="DQ143" s="208"/>
      <c r="DR143" s="208"/>
      <c r="DS143" s="208"/>
      <c r="DT143" s="208"/>
      <c r="DU143" s="208"/>
      <c r="DV143" s="208"/>
      <c r="DW143" s="208"/>
      <c r="DX143" s="208"/>
      <c r="DY143" s="208"/>
      <c r="DZ143" s="208"/>
      <c r="EA143" s="208"/>
      <c r="EB143" s="208"/>
      <c r="EC143" s="208"/>
      <c r="ED143" s="208"/>
      <c r="EE143" s="208"/>
      <c r="EF143" s="208"/>
      <c r="EG143" s="208"/>
      <c r="EH143" s="208"/>
      <c r="EI143" s="208"/>
      <c r="EJ143" s="208"/>
      <c r="EK143" s="208"/>
      <c r="EL143" s="208"/>
      <c r="EM143" s="208"/>
      <c r="EN143" s="208"/>
      <c r="EO143" s="208"/>
      <c r="EP143" s="208"/>
      <c r="EQ143" s="208"/>
      <c r="ER143" s="208"/>
      <c r="ES143" s="208"/>
      <c r="ET143" s="208"/>
      <c r="EU143" s="208"/>
      <c r="EV143" s="208"/>
      <c r="EW143" s="208"/>
      <c r="EX143" s="208"/>
      <c r="EY143" s="208"/>
      <c r="EZ143" s="208"/>
      <c r="FA143" s="208"/>
      <c r="FB143" s="208"/>
      <c r="FC143" s="208"/>
      <c r="FD143" s="208"/>
      <c r="FE143" s="208"/>
      <c r="FF143" s="208"/>
      <c r="FG143" s="208"/>
      <c r="FH143" s="208"/>
      <c r="FI143" s="208"/>
      <c r="FJ143" s="208"/>
      <c r="FK143" s="208"/>
      <c r="FL143" s="208"/>
      <c r="FM143" s="208"/>
      <c r="FN143" s="208"/>
      <c r="FO143" s="208"/>
      <c r="FP143" s="208"/>
      <c r="FQ143" s="208"/>
      <c r="FR143" s="208"/>
      <c r="FS143" s="208"/>
      <c r="FT143" s="208"/>
      <c r="FU143" s="208"/>
      <c r="FV143" s="208"/>
      <c r="FW143" s="208"/>
      <c r="FX143" s="208"/>
      <c r="FY143" s="208"/>
      <c r="FZ143" s="208"/>
      <c r="GA143" s="208"/>
      <c r="GB143" s="208"/>
      <c r="GC143" s="208"/>
      <c r="GD143" s="208"/>
      <c r="GE143" s="208"/>
      <c r="GF143" s="208"/>
      <c r="GG143" s="208"/>
      <c r="GH143" s="208"/>
      <c r="GI143" s="208"/>
      <c r="GJ143" s="208"/>
      <c r="GK143" s="208"/>
      <c r="GL143" s="208"/>
      <c r="GM143" s="208"/>
      <c r="GN143" s="208"/>
      <c r="GO143" s="208"/>
      <c r="GP143" s="208"/>
      <c r="GQ143" s="208"/>
      <c r="GR143" s="208"/>
      <c r="GS143" s="208"/>
      <c r="GT143" s="208"/>
    </row>
    <row r="144" spans="1:202" s="209" customFormat="1" ht="14.15" customHeight="1" outlineLevel="1">
      <c r="A144" s="166" t="s">
        <v>4876</v>
      </c>
      <c r="B144" s="170" t="s">
        <v>7347</v>
      </c>
      <c r="C144" s="206" t="s">
        <v>7267</v>
      </c>
      <c r="D144" s="160"/>
    </row>
    <row r="145" spans="1:202" s="209" customFormat="1" ht="14.15" customHeight="1" outlineLevel="1">
      <c r="A145" s="166" t="s">
        <v>4875</v>
      </c>
      <c r="B145" s="210" t="s">
        <v>4874</v>
      </c>
      <c r="C145" s="206" t="s">
        <v>7266</v>
      </c>
      <c r="D145" s="160"/>
    </row>
    <row r="146" spans="1:202" s="209" customFormat="1" ht="14.15" customHeight="1" outlineLevel="1">
      <c r="A146" s="166" t="s">
        <v>4873</v>
      </c>
      <c r="B146" s="210" t="s">
        <v>4872</v>
      </c>
      <c r="C146" s="206" t="s">
        <v>7266</v>
      </c>
      <c r="D146" s="160"/>
    </row>
    <row r="147" spans="1:202" ht="15" customHeight="1" outlineLevel="1">
      <c r="A147" s="169" t="s">
        <v>4871</v>
      </c>
      <c r="B147" s="168"/>
      <c r="C147" s="168"/>
      <c r="D147" s="160"/>
    </row>
    <row r="148" spans="1:202" s="209" customFormat="1" ht="14.15" customHeight="1" outlineLevel="1">
      <c r="A148" s="166" t="s">
        <v>4870</v>
      </c>
      <c r="B148" s="167" t="s">
        <v>4869</v>
      </c>
      <c r="C148" s="206">
        <v>57200</v>
      </c>
      <c r="D148" s="160">
        <f t="shared" si="2"/>
        <v>53196</v>
      </c>
    </row>
    <row r="149" spans="1:202" s="209" customFormat="1" ht="14.15" customHeight="1" outlineLevel="1">
      <c r="A149" s="166" t="s">
        <v>4678</v>
      </c>
      <c r="B149" s="167" t="s">
        <v>4868</v>
      </c>
      <c r="C149" s="206">
        <v>1201200</v>
      </c>
      <c r="D149" s="160">
        <f t="shared" si="2"/>
        <v>1117116</v>
      </c>
    </row>
    <row r="150" spans="1:202" s="209" customFormat="1" ht="14.15" customHeight="1" outlineLevel="1">
      <c r="A150" s="167" t="s">
        <v>4630</v>
      </c>
      <c r="B150" s="166" t="s">
        <v>4867</v>
      </c>
      <c r="C150" s="206">
        <v>122100</v>
      </c>
      <c r="D150" s="160">
        <f t="shared" si="2"/>
        <v>113553</v>
      </c>
    </row>
    <row r="151" spans="1:202" s="195" customFormat="1" ht="14.15" customHeight="1" outlineLevel="1">
      <c r="A151" s="167" t="s">
        <v>7275</v>
      </c>
      <c r="B151" s="200" t="s">
        <v>7276</v>
      </c>
      <c r="C151" s="161">
        <v>22000</v>
      </c>
      <c r="D151" s="160">
        <f t="shared" si="2"/>
        <v>20460</v>
      </c>
      <c r="E151" s="162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  <c r="AE151" s="159"/>
      <c r="AF151" s="159"/>
      <c r="AG151" s="159"/>
      <c r="AH151" s="159"/>
      <c r="AI151" s="159"/>
      <c r="AJ151" s="159"/>
      <c r="AK151" s="159"/>
      <c r="AL151" s="159"/>
      <c r="AM151" s="159"/>
      <c r="AN151" s="159"/>
      <c r="AO151" s="159"/>
      <c r="AP151" s="159"/>
      <c r="AQ151" s="159"/>
      <c r="AR151" s="159"/>
      <c r="AS151" s="159"/>
      <c r="AT151" s="159"/>
      <c r="AU151" s="159"/>
      <c r="AV151" s="159"/>
      <c r="AW151" s="159"/>
      <c r="AX151" s="159"/>
      <c r="AY151" s="159"/>
      <c r="AZ151" s="159"/>
      <c r="BA151" s="159"/>
      <c r="BB151" s="159"/>
      <c r="BC151" s="159"/>
      <c r="BD151" s="159"/>
      <c r="BE151" s="159"/>
      <c r="BF151" s="159"/>
      <c r="BG151" s="159"/>
      <c r="BH151" s="159"/>
      <c r="BI151" s="159"/>
      <c r="BJ151" s="159"/>
      <c r="BK151" s="159"/>
      <c r="BL151" s="159"/>
      <c r="BM151" s="159"/>
      <c r="BN151" s="159"/>
      <c r="BO151" s="159"/>
      <c r="BP151" s="159"/>
      <c r="BQ151" s="159"/>
      <c r="BR151" s="159"/>
      <c r="BS151" s="159"/>
      <c r="BT151" s="159"/>
      <c r="BU151" s="159"/>
      <c r="BV151" s="159"/>
      <c r="BW151" s="159"/>
      <c r="BX151" s="159"/>
      <c r="BY151" s="159"/>
      <c r="BZ151" s="159"/>
      <c r="CA151" s="159"/>
      <c r="CB151" s="159"/>
      <c r="CC151" s="159"/>
      <c r="CD151" s="159"/>
      <c r="CE151" s="159"/>
      <c r="CF151" s="159"/>
      <c r="CG151" s="159"/>
      <c r="CH151" s="159"/>
      <c r="CI151" s="159"/>
      <c r="CJ151" s="159"/>
      <c r="CK151" s="159"/>
      <c r="CL151" s="159"/>
      <c r="CM151" s="159"/>
      <c r="CN151" s="159"/>
      <c r="CO151" s="159"/>
      <c r="CP151" s="159"/>
      <c r="CQ151" s="159"/>
      <c r="CR151" s="159"/>
      <c r="CS151" s="159"/>
      <c r="CT151" s="159"/>
      <c r="CU151" s="159"/>
      <c r="CV151" s="159"/>
      <c r="CW151" s="159"/>
      <c r="CX151" s="159"/>
      <c r="CY151" s="159"/>
      <c r="CZ151" s="159"/>
      <c r="DA151" s="159"/>
      <c r="DB151" s="159"/>
      <c r="DC151" s="159"/>
      <c r="DD151" s="159"/>
      <c r="DE151" s="159"/>
      <c r="DF151" s="159"/>
      <c r="DG151" s="159"/>
      <c r="DH151" s="159"/>
      <c r="DI151" s="159"/>
      <c r="DJ151" s="159"/>
      <c r="DK151" s="159"/>
      <c r="DL151" s="159"/>
      <c r="DM151" s="159"/>
      <c r="DN151" s="159"/>
      <c r="DO151" s="159"/>
      <c r="DP151" s="159"/>
      <c r="DQ151" s="159"/>
      <c r="DR151" s="159"/>
      <c r="DS151" s="159"/>
      <c r="DT151" s="159"/>
      <c r="DU151" s="159"/>
      <c r="DV151" s="159"/>
      <c r="DW151" s="159"/>
      <c r="DX151" s="159"/>
      <c r="DY151" s="159"/>
      <c r="DZ151" s="159"/>
      <c r="EA151" s="159"/>
      <c r="EB151" s="159"/>
      <c r="EC151" s="159"/>
      <c r="ED151" s="159"/>
      <c r="EE151" s="159"/>
      <c r="EF151" s="159"/>
      <c r="EG151" s="159"/>
      <c r="EH151" s="159"/>
      <c r="EI151" s="159"/>
      <c r="EJ151" s="159"/>
      <c r="EK151" s="159"/>
      <c r="EL151" s="159"/>
      <c r="EM151" s="159"/>
      <c r="EN151" s="159"/>
      <c r="EO151" s="159"/>
      <c r="EP151" s="159"/>
      <c r="EQ151" s="159"/>
      <c r="ER151" s="159"/>
      <c r="ES151" s="159"/>
      <c r="ET151" s="159"/>
      <c r="EU151" s="159"/>
      <c r="EV151" s="159"/>
      <c r="EW151" s="159"/>
      <c r="EX151" s="159"/>
      <c r="EY151" s="159"/>
      <c r="EZ151" s="159"/>
      <c r="FA151" s="159"/>
      <c r="FB151" s="159"/>
      <c r="FC151" s="159"/>
      <c r="FD151" s="159"/>
      <c r="FE151" s="159"/>
      <c r="FF151" s="159"/>
      <c r="FG151" s="159"/>
      <c r="FH151" s="159"/>
      <c r="FI151" s="159"/>
      <c r="FJ151" s="159"/>
      <c r="FK151" s="159"/>
      <c r="FL151" s="159"/>
      <c r="FM151" s="159"/>
      <c r="FN151" s="159"/>
      <c r="FO151" s="159"/>
      <c r="FP151" s="159"/>
      <c r="FQ151" s="159"/>
      <c r="FR151" s="159"/>
      <c r="FS151" s="159"/>
      <c r="FT151" s="159"/>
      <c r="FU151" s="159"/>
      <c r="FV151" s="159"/>
      <c r="FW151" s="159"/>
      <c r="FX151" s="159"/>
      <c r="FY151" s="159"/>
      <c r="FZ151" s="159"/>
      <c r="GA151" s="159"/>
      <c r="GB151" s="159"/>
      <c r="GC151" s="159"/>
      <c r="GD151" s="159"/>
      <c r="GE151" s="159"/>
      <c r="GF151" s="159"/>
      <c r="GG151" s="159"/>
      <c r="GH151" s="159"/>
      <c r="GI151" s="159"/>
      <c r="GJ151" s="159"/>
      <c r="GK151" s="159"/>
      <c r="GL151" s="159"/>
      <c r="GM151" s="159"/>
      <c r="GN151" s="159"/>
      <c r="GO151" s="159"/>
      <c r="GP151" s="159"/>
      <c r="GQ151" s="159"/>
      <c r="GR151" s="159"/>
      <c r="GS151" s="159"/>
      <c r="GT151" s="159"/>
    </row>
  </sheetData>
  <mergeCells count="1">
    <mergeCell ref="A1:B1"/>
  </mergeCells>
  <hyperlinks>
    <hyperlink ref="A9" r:id="rId1" xr:uid="{00000000-0004-0000-0100-000000000000}"/>
    <hyperlink ref="A10" r:id="rId2" xr:uid="{00000000-0004-0000-0100-000001000000}"/>
    <hyperlink ref="A5" r:id="rId3" xr:uid="{00000000-0004-0000-0100-000002000000}"/>
    <hyperlink ref="A6" r:id="rId4" xr:uid="{00000000-0004-0000-0100-000003000000}"/>
    <hyperlink ref="A7" r:id="rId5" xr:uid="{00000000-0004-0000-0100-000004000000}"/>
    <hyperlink ref="A24" r:id="rId6" xr:uid="{00000000-0004-0000-0100-000005000000}"/>
    <hyperlink ref="A25" r:id="rId7" xr:uid="{00000000-0004-0000-0100-000006000000}"/>
    <hyperlink ref="A26" r:id="rId8" xr:uid="{00000000-0004-0000-0100-000007000000}"/>
    <hyperlink ref="A27" r:id="rId9" xr:uid="{00000000-0004-0000-0100-000008000000}"/>
    <hyperlink ref="A30" r:id="rId10" xr:uid="{00000000-0004-0000-0100-000009000000}"/>
    <hyperlink ref="A31" r:id="rId11" xr:uid="{00000000-0004-0000-0100-00000A000000}"/>
    <hyperlink ref="A33" r:id="rId12" display="https://ipmatika.kz/products/voip-fxs-fxo/yeastar-ta800/" xr:uid="{00000000-0004-0000-0100-00000B000000}"/>
    <hyperlink ref="A34" r:id="rId13" display="https://ipmatika.kz/products/voip-fxs-fxo/yeastar-ta1600/" xr:uid="{00000000-0004-0000-0100-00000C000000}"/>
    <hyperlink ref="A35" r:id="rId14" display="https://ipmatika.kz/products/voip-fxs-fxo/yeastar-ta2400/" xr:uid="{00000000-0004-0000-0100-00000D000000}"/>
    <hyperlink ref="A36" r:id="rId15" display="https://ipmatika.kz/products/voip-fxs-fxo/yeastar-ta3200/" xr:uid="{00000000-0004-0000-0100-00000E000000}"/>
    <hyperlink ref="A37" r:id="rId16" display="https://ipmatika.kz/products/voip-fxs-fxo/yeastar-ta410/" xr:uid="{00000000-0004-0000-0100-00000F000000}"/>
    <hyperlink ref="A39" r:id="rId17" display="https://ipmatika.kz/products/voip-fxs-fxo/yeastar-ta1610/" xr:uid="{00000000-0004-0000-0100-000010000000}"/>
    <hyperlink ref="A42" r:id="rId18" xr:uid="{00000000-0004-0000-0100-000011000000}"/>
    <hyperlink ref="A41" r:id="rId19" display="TE100   " xr:uid="{00000000-0004-0000-0100-000012000000}"/>
    <hyperlink ref="A43" r:id="rId20" xr:uid="{00000000-0004-0000-0100-000013000000}"/>
    <hyperlink ref="A38" r:id="rId21" display="https://ipmatika.kz/products/voip-fxs-fxo/yeastar-ta810/" xr:uid="{00000000-0004-0000-0100-000014000000}"/>
    <hyperlink ref="A32" r:id="rId22" display="https://ipmatika.kz/products/voip-fxs-fxo/yeastar-ta400/" xr:uid="{00000000-0004-0000-0100-000015000000}"/>
    <hyperlink ref="A28" r:id="rId23" display="https://ipmatika.kz/products/voip-gsm/yeastar-tg1600-16/" xr:uid="{00000000-0004-0000-0100-000016000000}"/>
    <hyperlink ref="A68" r:id="rId24" xr:uid="{00000000-0004-0000-0100-000017000000}"/>
    <hyperlink ref="A69" r:id="rId25" xr:uid="{00000000-0004-0000-0100-000018000000}"/>
    <hyperlink ref="A70" r:id="rId26" xr:uid="{00000000-0004-0000-0100-000019000000}"/>
    <hyperlink ref="A71" r:id="rId27" xr:uid="{00000000-0004-0000-0100-00001A000000}"/>
    <hyperlink ref="A72" r:id="rId28" xr:uid="{00000000-0004-0000-0100-00001B000000}"/>
    <hyperlink ref="A78" r:id="rId29" xr:uid="{00000000-0004-0000-0100-00001C000000}"/>
    <hyperlink ref="A80" r:id="rId30" xr:uid="{00000000-0004-0000-0100-00001D000000}"/>
    <hyperlink ref="A81" r:id="rId31" xr:uid="{00000000-0004-0000-0100-00001E000000}"/>
    <hyperlink ref="A82" r:id="rId32" xr:uid="{00000000-0004-0000-0100-00001F000000}"/>
    <hyperlink ref="A83" r:id="rId33" xr:uid="{00000000-0004-0000-0100-000020000000}"/>
    <hyperlink ref="A84" r:id="rId34" xr:uid="{00000000-0004-0000-0100-000021000000}"/>
    <hyperlink ref="A85" r:id="rId35" xr:uid="{00000000-0004-0000-0100-000022000000}"/>
    <hyperlink ref="A86" r:id="rId36" xr:uid="{00000000-0004-0000-0100-000023000000}"/>
    <hyperlink ref="A87" r:id="rId37" xr:uid="{00000000-0004-0000-0100-000024000000}"/>
    <hyperlink ref="A88" r:id="rId38" xr:uid="{00000000-0004-0000-0100-000025000000}"/>
    <hyperlink ref="A89" r:id="rId39" xr:uid="{00000000-0004-0000-0100-000026000000}"/>
    <hyperlink ref="A90" r:id="rId40" xr:uid="{00000000-0004-0000-0100-000027000000}"/>
    <hyperlink ref="A91" r:id="rId41" xr:uid="{00000000-0004-0000-0100-000028000000}"/>
    <hyperlink ref="A62" r:id="rId42" xr:uid="{00000000-0004-0000-0100-000029000000}"/>
    <hyperlink ref="A61" r:id="rId43" xr:uid="{00000000-0004-0000-0100-00002A000000}"/>
    <hyperlink ref="A56" r:id="rId44" xr:uid="{00000000-0004-0000-0100-00002B000000}"/>
    <hyperlink ref="A57" r:id="rId45" xr:uid="{00000000-0004-0000-0100-00002C000000}"/>
    <hyperlink ref="A52" r:id="rId46" xr:uid="{00000000-0004-0000-0100-00002D000000}"/>
    <hyperlink ref="A51" r:id="rId47" xr:uid="{00000000-0004-0000-0100-00002E000000}"/>
    <hyperlink ref="A13" r:id="rId48" display="EX08 Card" xr:uid="{00000000-0004-0000-0100-00002F000000}"/>
    <hyperlink ref="A14" r:id="rId49" display="EX30 Card" xr:uid="{00000000-0004-0000-0100-000030000000}"/>
    <hyperlink ref="A15" r:id="rId50" xr:uid="{00000000-0004-0000-0100-000031000000}"/>
    <hyperlink ref="A16" r:id="rId51" display="O2 Module" xr:uid="{00000000-0004-0000-0100-000032000000}"/>
    <hyperlink ref="A17" r:id="rId52" display="S2 Module" xr:uid="{00000000-0004-0000-0100-000033000000}"/>
    <hyperlink ref="A18" r:id="rId53" display="SO Module" xr:uid="{00000000-0004-0000-0100-000034000000}"/>
    <hyperlink ref="A19" r:id="rId54" display="GSM Module" xr:uid="{00000000-0004-0000-0100-000035000000}"/>
    <hyperlink ref="A20" r:id="rId55" display="WCDMA Module" xr:uid="{00000000-0004-0000-0100-000036000000}"/>
    <hyperlink ref="A21" r:id="rId56" display="LTE Module" xr:uid="{00000000-0004-0000-0100-000037000000}"/>
    <hyperlink ref="A22" r:id="rId57" display="B2 Module" xr:uid="{00000000-0004-0000-0100-000038000000}"/>
    <hyperlink ref="A60" r:id="rId58" xr:uid="{00000000-0004-0000-0100-000039000000}"/>
    <hyperlink ref="A55" r:id="rId59" xr:uid="{00000000-0004-0000-0100-00003A000000}"/>
    <hyperlink ref="A50" r:id="rId60" xr:uid="{00000000-0004-0000-0100-00003B000000}"/>
    <hyperlink ref="A4" r:id="rId61" xr:uid="{00000000-0004-0000-0100-00003C000000}"/>
    <hyperlink ref="C1" r:id="rId62" display="http://prices.ipmatika.kz" xr:uid="{00000000-0004-0000-0100-00003D000000}"/>
    <hyperlink ref="C1:D1" r:id="rId63" display="http://prices.ipmatika.kz" xr:uid="{00000000-0004-0000-0100-00003E000000}"/>
    <hyperlink ref="A65" r:id="rId64" xr:uid="{00000000-0004-0000-0100-00003F000000}"/>
    <hyperlink ref="A48" r:id="rId65" xr:uid="{00000000-0004-0000-0100-000040000000}"/>
    <hyperlink ref="A47" r:id="rId66" xr:uid="{00000000-0004-0000-0100-000041000000}"/>
    <hyperlink ref="A46" r:id="rId67" xr:uid="{00000000-0004-0000-0100-000042000000}"/>
    <hyperlink ref="A11" r:id="rId68" xr:uid="{00000000-0004-0000-0100-000043000000}"/>
    <hyperlink ref="A49" r:id="rId69" xr:uid="{00000000-0004-0000-0100-000044000000}"/>
    <hyperlink ref="A59" r:id="rId70" xr:uid="{00000000-0004-0000-0100-000045000000}"/>
    <hyperlink ref="A53" r:id="rId71" xr:uid="{00000000-0004-0000-0100-000046000000}"/>
    <hyperlink ref="A64" r:id="rId72" xr:uid="{00000000-0004-0000-0100-000047000000}"/>
    <hyperlink ref="A54" r:id="rId73" xr:uid="{00000000-0004-0000-0100-000048000000}"/>
    <hyperlink ref="A58" r:id="rId74" xr:uid="{00000000-0004-0000-0100-000049000000}"/>
    <hyperlink ref="A63" r:id="rId75" xr:uid="{00000000-0004-0000-0100-00004A000000}"/>
  </hyperlinks>
  <pageMargins left="0.7" right="0.7" top="0.75" bottom="0.75" header="0.3" footer="0.3"/>
  <pageSetup paperSize="9" orientation="portrait" r:id="rId76"/>
  <drawing r:id="rId7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68D00"/>
    <outlinePr summaryBelow="0" summaryRight="0"/>
    <pageSetUpPr autoPageBreaks="0" fitToPage="1"/>
  </sheetPr>
  <dimension ref="A1:F225"/>
  <sheetViews>
    <sheetView zoomScale="110" zoomScaleNormal="11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E6" sqref="E6"/>
    </sheetView>
  </sheetViews>
  <sheetFormatPr defaultColWidth="7.83203125" defaultRowHeight="12" customHeight="1" outlineLevelRow="2"/>
  <cols>
    <col min="1" max="1" width="3.75" style="79" customWidth="1"/>
    <col min="2" max="2" width="14.75" style="81" customWidth="1"/>
    <col min="3" max="3" width="60.25" style="79" customWidth="1"/>
    <col min="4" max="4" width="8.5" style="80" customWidth="1"/>
    <col min="5" max="5" width="7.58203125" style="79" customWidth="1"/>
    <col min="6" max="6" width="10.33203125" style="134" customWidth="1"/>
    <col min="7" max="16384" width="7.83203125" style="79"/>
  </cols>
  <sheetData>
    <row r="1" spans="1:6" ht="12" customHeight="1">
      <c r="A1" s="314" t="s">
        <v>2837</v>
      </c>
      <c r="B1" s="316" t="s">
        <v>1</v>
      </c>
      <c r="C1" s="318" t="s">
        <v>2836</v>
      </c>
      <c r="D1" s="136" t="s">
        <v>2835</v>
      </c>
      <c r="E1" s="138" t="s">
        <v>2834</v>
      </c>
      <c r="F1" s="131"/>
    </row>
    <row r="2" spans="1:6" ht="12" customHeight="1">
      <c r="A2" s="315"/>
      <c r="B2" s="317"/>
      <c r="C2" s="319"/>
      <c r="D2" s="137"/>
      <c r="E2" s="139"/>
      <c r="F2" s="132" t="s">
        <v>3631</v>
      </c>
    </row>
    <row r="3" spans="1:6" ht="12" customHeight="1">
      <c r="A3" s="221" t="s">
        <v>5068</v>
      </c>
      <c r="B3" s="224" t="s">
        <v>237</v>
      </c>
      <c r="C3" s="84"/>
      <c r="D3" s="84"/>
      <c r="E3" s="87"/>
      <c r="F3" s="132"/>
    </row>
    <row r="4" spans="1:6" ht="12" customHeight="1" outlineLevel="1">
      <c r="A4" s="221" t="s">
        <v>2833</v>
      </c>
      <c r="B4" s="83" t="s">
        <v>398</v>
      </c>
      <c r="C4" s="83" t="s">
        <v>786</v>
      </c>
      <c r="D4" s="82">
        <f>IFERROR(VLOOKUP($B4,Подбор[#All],4,0),"")</f>
        <v>46430</v>
      </c>
      <c r="E4" s="86">
        <f>IFERROR(VLOOKUP($B4,Подбор[#All],5,0),"")</f>
        <v>37147.549999999996</v>
      </c>
      <c r="F4" s="133" t="str">
        <f>IFERROR(VLOOKUP($B4,Подбор[#All],19,0),"")</f>
        <v/>
      </c>
    </row>
    <row r="5" spans="1:6" ht="12" customHeight="1" outlineLevel="1">
      <c r="A5" s="221" t="s">
        <v>2832</v>
      </c>
      <c r="B5" s="83" t="s">
        <v>424</v>
      </c>
      <c r="C5" s="83" t="s">
        <v>785</v>
      </c>
      <c r="D5" s="82">
        <f>IFERROR(VLOOKUP($B5,Подбор[#All],4,0),"")</f>
        <v>159190</v>
      </c>
      <c r="E5" s="86">
        <f>IFERROR(VLOOKUP($B5,Подбор[#All],5,0),"")</f>
        <v>127352.77499999999</v>
      </c>
      <c r="F5" s="133" t="str">
        <f>IFERROR(VLOOKUP($B5,Подбор[#All],19,0),"")</f>
        <v/>
      </c>
    </row>
    <row r="6" spans="1:6" ht="12" customHeight="1" outlineLevel="1">
      <c r="A6" s="221" t="s">
        <v>2831</v>
      </c>
      <c r="B6" s="83" t="s">
        <v>492</v>
      </c>
      <c r="C6" s="83" t="s">
        <v>784</v>
      </c>
      <c r="D6" s="82">
        <f>IFERROR(VLOOKUP($B6,Подбор[#All],4,0),"")</f>
        <v>46430</v>
      </c>
      <c r="E6" s="86">
        <f>IFERROR(VLOOKUP($B6,Подбор[#All],5,0),"")</f>
        <v>37147.549999999996</v>
      </c>
      <c r="F6" s="133" t="str">
        <f>IFERROR(VLOOKUP($B6,Подбор[#All],19,0),"")</f>
        <v>EOL</v>
      </c>
    </row>
    <row r="7" spans="1:6" ht="12" customHeight="1" outlineLevel="1">
      <c r="A7" s="221" t="s">
        <v>4184</v>
      </c>
      <c r="B7" s="83" t="s">
        <v>4182</v>
      </c>
      <c r="C7" s="83" t="s">
        <v>5130</v>
      </c>
      <c r="D7" s="82">
        <f>IFERROR(VLOOKUP($B7,Подбор[#All],4,0),"")</f>
        <v>51740</v>
      </c>
      <c r="E7" s="86">
        <f>IFERROR(VLOOKUP($B7,Подбор[#All],5,0),"")</f>
        <v>41390.25</v>
      </c>
      <c r="F7" s="133" t="str">
        <f>IFERROR(VLOOKUP($B7,Подбор[#All],19,0),"")</f>
        <v/>
      </c>
    </row>
    <row r="8" spans="1:6" ht="12" customHeight="1">
      <c r="A8" s="221"/>
      <c r="B8" s="224" t="s">
        <v>5256</v>
      </c>
      <c r="C8" s="84"/>
      <c r="D8" s="82"/>
      <c r="E8" s="86"/>
      <c r="F8" s="133" t="str">
        <f>IFERROR(VLOOKUP($B8,Подбор[#All],19,0),"")</f>
        <v/>
      </c>
    </row>
    <row r="9" spans="1:6" ht="12" customHeight="1" outlineLevel="1">
      <c r="A9" s="221"/>
      <c r="B9" s="83" t="s">
        <v>5257</v>
      </c>
      <c r="C9" s="83" t="s">
        <v>5258</v>
      </c>
      <c r="D9" s="82">
        <f>IFERROR(VLOOKUP($B9,Подбор[#All],4,0),"")</f>
        <v>92860</v>
      </c>
      <c r="E9" s="86">
        <f>IFERROR(VLOOKUP($B9,Подбор[#All],5,0),"")</f>
        <v>74287.125</v>
      </c>
      <c r="F9" s="133" t="str">
        <f>IFERROR(VLOOKUP($B9,Подбор[#All],19,0),"")</f>
        <v>Под заказ</v>
      </c>
    </row>
    <row r="10" spans="1:6" ht="12" customHeight="1" outlineLevel="1">
      <c r="A10" s="221"/>
      <c r="B10" s="83" t="s">
        <v>5259</v>
      </c>
      <c r="C10" s="83" t="s">
        <v>5260</v>
      </c>
      <c r="D10" s="82">
        <f>IFERROR(VLOOKUP($B10,Подбор[#All],4,0),"")</f>
        <v>1193950</v>
      </c>
      <c r="E10" s="86">
        <f>IFERROR(VLOOKUP($B10,Подбор[#All],5,0),"")</f>
        <v>955157.77500000014</v>
      </c>
      <c r="F10" s="133" t="str">
        <f>IFERROR(VLOOKUP($B10,Подбор[#All],19,0),"")</f>
        <v>Под заказ</v>
      </c>
    </row>
    <row r="11" spans="1:6" ht="12" customHeight="1">
      <c r="A11" s="221" t="s">
        <v>5067</v>
      </c>
      <c r="B11" s="224" t="s">
        <v>166</v>
      </c>
      <c r="C11" s="84"/>
      <c r="D11" s="82"/>
      <c r="E11" s="86"/>
      <c r="F11" s="133" t="str">
        <f>IFERROR(VLOOKUP($B11,Подбор[#All],19,0),"")</f>
        <v/>
      </c>
    </row>
    <row r="12" spans="1:6" ht="12" customHeight="1" outlineLevel="1">
      <c r="A12" s="221" t="s">
        <v>2830</v>
      </c>
      <c r="B12" s="83" t="s">
        <v>2714</v>
      </c>
      <c r="C12" s="83" t="s">
        <v>2715</v>
      </c>
      <c r="D12" s="82">
        <f>IFERROR(VLOOKUP($B12,Подбор[#All],4,0),"")</f>
        <v>33170</v>
      </c>
      <c r="E12" s="86">
        <f>IFERROR(VLOOKUP($B12,Подбор[#All],5,0),"")</f>
        <v>26532.825000000004</v>
      </c>
      <c r="F12" s="133" t="str">
        <f>IFERROR(VLOOKUP($B12,Подбор[#All],19,0),"")</f>
        <v/>
      </c>
    </row>
    <row r="13" spans="1:6" ht="12" customHeight="1" outlineLevel="1">
      <c r="A13" s="221" t="s">
        <v>2830</v>
      </c>
      <c r="B13" s="83" t="s">
        <v>5366</v>
      </c>
      <c r="C13" s="83" t="s">
        <v>2715</v>
      </c>
      <c r="D13" s="82">
        <f>IFERROR(VLOOKUP($B13,Подбор[#All],4,0),"")</f>
        <v>44000</v>
      </c>
      <c r="E13" s="86" t="str">
        <f>IFERROR(VLOOKUP($B13,Подбор[#All],5,0),"")</f>
        <v/>
      </c>
      <c r="F13" s="133" t="str">
        <f>IFERROR(VLOOKUP($B13,Подбор[#All],19,0),"")</f>
        <v>NEW</v>
      </c>
    </row>
    <row r="14" spans="1:6" ht="12" customHeight="1" outlineLevel="1">
      <c r="A14" s="221" t="s">
        <v>2829</v>
      </c>
      <c r="B14" s="83" t="s">
        <v>782</v>
      </c>
      <c r="C14" s="83" t="s">
        <v>781</v>
      </c>
      <c r="D14" s="82">
        <f>IFERROR(VLOOKUP($B14,Подбор[#All],4,0),"")</f>
        <v>54390</v>
      </c>
      <c r="E14" s="86">
        <f>IFERROR(VLOOKUP($B14,Подбор[#All],5,0),"")</f>
        <v>43511.6</v>
      </c>
      <c r="F14" s="133" t="str">
        <f>IFERROR(VLOOKUP($B14,Подбор[#All],19,0),"")</f>
        <v>EOL</v>
      </c>
    </row>
    <row r="15" spans="1:6" ht="12" customHeight="1" outlineLevel="1">
      <c r="A15" s="221" t="s">
        <v>2828</v>
      </c>
      <c r="B15" s="83" t="s">
        <v>426</v>
      </c>
      <c r="C15" s="83" t="s">
        <v>3543</v>
      </c>
      <c r="D15" s="82">
        <f>IFERROR(VLOOKUP($B15,Подбор[#All],4,0),"")</f>
        <v>59690</v>
      </c>
      <c r="E15" s="86">
        <f>IFERROR(VLOOKUP($B15,Подбор[#All],5,0),"")</f>
        <v>47754.299999999996</v>
      </c>
      <c r="F15" s="133" t="str">
        <f>IFERROR(VLOOKUP($B15,Подбор[#All],19,0),"")</f>
        <v/>
      </c>
    </row>
    <row r="16" spans="1:6" ht="12" customHeight="1" outlineLevel="1">
      <c r="A16" s="221" t="s">
        <v>2827</v>
      </c>
      <c r="B16" s="120" t="s">
        <v>397</v>
      </c>
      <c r="C16" s="130" t="s">
        <v>3544</v>
      </c>
      <c r="D16" s="290">
        <v>59260</v>
      </c>
      <c r="E16" s="290">
        <v>47550</v>
      </c>
      <c r="F16" s="41" t="s">
        <v>12</v>
      </c>
    </row>
    <row r="17" spans="1:6" ht="12" customHeight="1" outlineLevel="1">
      <c r="A17" s="221" t="s">
        <v>2826</v>
      </c>
      <c r="B17" s="83" t="s">
        <v>425</v>
      </c>
      <c r="C17" s="83" t="s">
        <v>780</v>
      </c>
      <c r="D17" s="82">
        <f>IFERROR(VLOOKUP($B17,Подбор[#All],4,0),"")</f>
        <v>91530</v>
      </c>
      <c r="E17" s="86">
        <f>IFERROR(VLOOKUP($B17,Подбор[#All],5,0),"")</f>
        <v>73226.45</v>
      </c>
      <c r="F17" s="133" t="str">
        <f>IFERROR(VLOOKUP($B17,Подбор[#All],19,0),"")</f>
        <v>EOL</v>
      </c>
    </row>
    <row r="18" spans="1:6" ht="12" customHeight="1" outlineLevel="1">
      <c r="A18" s="221" t="s">
        <v>4187</v>
      </c>
      <c r="B18" s="83" t="s">
        <v>4185</v>
      </c>
      <c r="C18" s="83" t="s">
        <v>2716</v>
      </c>
      <c r="D18" s="82">
        <f>IFERROR(VLOOKUP($B18,Подбор[#All],4,0),"")</f>
        <v>112760</v>
      </c>
      <c r="E18" s="86">
        <f>IFERROR(VLOOKUP($B18,Подбор[#All],5,0),"")</f>
        <v>90205.224999999991</v>
      </c>
      <c r="F18" s="133" t="str">
        <f>IFERROR(VLOOKUP($B18,Подбор[#All],19,0),"")</f>
        <v>NEW</v>
      </c>
    </row>
    <row r="19" spans="1:6" ht="12" customHeight="1" outlineLevel="1">
      <c r="A19" s="221" t="s">
        <v>4190</v>
      </c>
      <c r="B19" s="83" t="s">
        <v>4188</v>
      </c>
      <c r="C19" s="83" t="s">
        <v>4189</v>
      </c>
      <c r="D19" s="82">
        <f>IFERROR(VLOOKUP($B19,Подбор[#All],4,0),"")</f>
        <v>145920</v>
      </c>
      <c r="E19" s="86">
        <f>IFERROR(VLOOKUP($B19,Подбор[#All],5,0),"")</f>
        <v>116738.04999999999</v>
      </c>
      <c r="F19" s="133" t="str">
        <f>IFERROR(VLOOKUP($B19,Подбор[#All],19,0),"")</f>
        <v/>
      </c>
    </row>
    <row r="20" spans="1:6" ht="12" customHeight="1">
      <c r="A20" s="221" t="s">
        <v>5066</v>
      </c>
      <c r="B20" s="224" t="s">
        <v>162</v>
      </c>
      <c r="C20" s="84"/>
      <c r="D20" s="82"/>
      <c r="E20" s="86"/>
      <c r="F20" s="133" t="str">
        <f>IFERROR(VLOOKUP($B20,Подбор[#All],19,0),"")</f>
        <v/>
      </c>
    </row>
    <row r="21" spans="1:6" ht="12" customHeight="1" outlineLevel="1">
      <c r="A21" s="221" t="s">
        <v>4193</v>
      </c>
      <c r="B21" s="83" t="s">
        <v>4191</v>
      </c>
      <c r="C21" s="83" t="s">
        <v>779</v>
      </c>
      <c r="D21" s="82">
        <f>IFERROR(VLOOKUP($B21,Подбор[#All],4,0),"")</f>
        <v>46430</v>
      </c>
      <c r="E21" s="86">
        <f>IFERROR(VLOOKUP($B21,Подбор[#All],5,0),"")</f>
        <v>37147.549999999996</v>
      </c>
      <c r="F21" s="133" t="str">
        <f>IFERROR(VLOOKUP($B21,Подбор[#All],19,0),"")</f>
        <v/>
      </c>
    </row>
    <row r="22" spans="1:6" ht="12" customHeight="1" outlineLevel="1">
      <c r="A22" s="221" t="s">
        <v>4196</v>
      </c>
      <c r="B22" s="83" t="s">
        <v>4194</v>
      </c>
      <c r="C22" s="83" t="s">
        <v>778</v>
      </c>
      <c r="D22" s="82">
        <f>IFERROR(VLOOKUP($B22,Подбор[#All],4,0),"")</f>
        <v>79600</v>
      </c>
      <c r="E22" s="86">
        <f>IFERROR(VLOOKUP($B22,Подбор[#All],5,0),"")</f>
        <v>63680.374999999993</v>
      </c>
      <c r="F22" s="133" t="str">
        <f>IFERROR(VLOOKUP($B22,Подбор[#All],19,0),"")</f>
        <v/>
      </c>
    </row>
    <row r="23" spans="1:6" ht="12" customHeight="1" outlineLevel="1">
      <c r="A23" s="221" t="s">
        <v>2825</v>
      </c>
      <c r="B23" s="83" t="s">
        <v>163</v>
      </c>
      <c r="C23" s="83" t="s">
        <v>777</v>
      </c>
      <c r="D23" s="82">
        <f>IFERROR(VLOOKUP($B23,Подбор[#All],4,0),"")</f>
        <v>66330</v>
      </c>
      <c r="E23" s="86">
        <f>IFERROR(VLOOKUP($B23,Подбор[#All],5,0),"")</f>
        <v>53065.650000000009</v>
      </c>
      <c r="F23" s="133" t="str">
        <f>IFERROR(VLOOKUP($B23,Подбор[#All],19,0),"")</f>
        <v/>
      </c>
    </row>
    <row r="24" spans="1:6" ht="12" customHeight="1" outlineLevel="1">
      <c r="A24" s="221" t="s">
        <v>2824</v>
      </c>
      <c r="B24" s="83" t="s">
        <v>395</v>
      </c>
      <c r="C24" s="83" t="s">
        <v>776</v>
      </c>
      <c r="D24" s="82">
        <f>IFERROR(VLOOKUP($B24,Подбор[#All],4,0),"")</f>
        <v>23220</v>
      </c>
      <c r="E24" s="86">
        <f>IFERROR(VLOOKUP($B24,Подбор[#All],5,0),"")</f>
        <v>18573.774999999998</v>
      </c>
      <c r="F24" s="133" t="str">
        <f>IFERROR(VLOOKUP($B24,Подбор[#All],19,0),"")</f>
        <v>EOL</v>
      </c>
    </row>
    <row r="25" spans="1:6" ht="12" customHeight="1" outlineLevel="1">
      <c r="A25" s="221" t="s">
        <v>2823</v>
      </c>
      <c r="B25" s="83" t="s">
        <v>775</v>
      </c>
      <c r="C25" s="83" t="s">
        <v>774</v>
      </c>
      <c r="D25" s="82">
        <f>IFERROR(VLOOKUP($B25,Подбор[#All],4,0),"")</f>
        <v>331650</v>
      </c>
      <c r="E25" s="86">
        <f>IFERROR(VLOOKUP($B25,Подбор[#All],5,0),"")</f>
        <v>265320.27499999997</v>
      </c>
      <c r="F25" s="133" t="str">
        <f>IFERROR(VLOOKUP($B25,Подбор[#All],19,0),"")</f>
        <v>Под заказ</v>
      </c>
    </row>
    <row r="26" spans="1:6" ht="12" customHeight="1" outlineLevel="1">
      <c r="A26" s="221" t="s">
        <v>2822</v>
      </c>
      <c r="B26" s="83" t="s">
        <v>773</v>
      </c>
      <c r="C26" s="83" t="s">
        <v>772</v>
      </c>
      <c r="D26" s="82">
        <f>IFERROR(VLOOKUP($B26,Подбор[#All],4,0),"")</f>
        <v>9290</v>
      </c>
      <c r="E26" s="86">
        <f>IFERROR(VLOOKUP($B26,Подбор[#All],5,0),"")</f>
        <v>7432.7</v>
      </c>
      <c r="F26" s="133" t="str">
        <f>IFERROR(VLOOKUP($B26,Подбор[#All],19,0),"")</f>
        <v>EOL</v>
      </c>
    </row>
    <row r="27" spans="1:6" ht="12" customHeight="1" outlineLevel="1">
      <c r="A27" s="221" t="s">
        <v>2821</v>
      </c>
      <c r="B27" s="83" t="s">
        <v>431</v>
      </c>
      <c r="C27" s="83" t="s">
        <v>769</v>
      </c>
      <c r="D27" s="82">
        <f>IFERROR(VLOOKUP($B27,Подбор[#All],4,0),"")</f>
        <v>24950</v>
      </c>
      <c r="E27" s="86">
        <f>IFERROR(VLOOKUP($B27,Подбор[#All],5,0),"")</f>
        <v>19960</v>
      </c>
      <c r="F27" s="133" t="str">
        <f>IFERROR(VLOOKUP($B27,Подбор[#All],19,0),"")</f>
        <v/>
      </c>
    </row>
    <row r="28" spans="1:6" ht="12" customHeight="1" outlineLevel="1">
      <c r="A28" s="221" t="s">
        <v>2820</v>
      </c>
      <c r="B28" s="83" t="s">
        <v>164</v>
      </c>
      <c r="C28" s="83" t="s">
        <v>768</v>
      </c>
      <c r="D28" s="82">
        <f>IFERROR(VLOOKUP($B28,Подбор[#All],4,0),"")</f>
        <v>49740</v>
      </c>
      <c r="E28" s="86">
        <f>IFERROR(VLOOKUP($B28,Подбор[#All],5,0),"")</f>
        <v>39795.25</v>
      </c>
      <c r="F28" s="133" t="str">
        <f>IFERROR(VLOOKUP($B28,Подбор[#All],19,0),"")</f>
        <v>EOL</v>
      </c>
    </row>
    <row r="29" spans="1:6" ht="12" customHeight="1" outlineLevel="1">
      <c r="A29" s="221" t="s">
        <v>5467</v>
      </c>
      <c r="B29" s="83" t="s">
        <v>5449</v>
      </c>
      <c r="C29" s="83" t="s">
        <v>5450</v>
      </c>
      <c r="D29" s="82">
        <f>IFERROR(VLOOKUP($B29,Подбор[#All],4,0),"")</f>
        <v>25200</v>
      </c>
      <c r="E29" s="86">
        <f>IFERROR(VLOOKUP($B29,Подбор[#All],5,0),"")</f>
        <v>20160.8</v>
      </c>
      <c r="F29" s="133" t="str">
        <f>IFERROR(VLOOKUP($B29,Подбор[#All],19,0),"")</f>
        <v/>
      </c>
    </row>
    <row r="30" spans="1:6" ht="12" customHeight="1" outlineLevel="1">
      <c r="A30" s="221" t="s">
        <v>2819</v>
      </c>
      <c r="B30" s="83" t="s">
        <v>165</v>
      </c>
      <c r="C30" s="83" t="s">
        <v>766</v>
      </c>
      <c r="D30" s="82">
        <f>IFERROR(VLOOKUP($B30,Подбор[#All],4,0),"")</f>
        <v>69640</v>
      </c>
      <c r="E30" s="86">
        <f>IFERROR(VLOOKUP($B30,Подбор[#All],5,0),"")</f>
        <v>55713.35</v>
      </c>
      <c r="F30" s="133" t="str">
        <f>IFERROR(VLOOKUP($B30,Подбор[#All],19,0),"")</f>
        <v/>
      </c>
    </row>
    <row r="31" spans="1:6" ht="12" customHeight="1" outlineLevel="1">
      <c r="A31" s="221" t="s">
        <v>2818</v>
      </c>
      <c r="B31" s="83" t="s">
        <v>411</v>
      </c>
      <c r="C31" s="83" t="s">
        <v>765</v>
      </c>
      <c r="D31" s="82">
        <f>IFERROR(VLOOKUP($B31,Подбор[#All],4,0),"")</f>
        <v>50410</v>
      </c>
      <c r="E31" s="86">
        <f>IFERROR(VLOOKUP($B31,Подбор[#All],5,0),"")</f>
        <v>40329.574999999997</v>
      </c>
      <c r="F31" s="133" t="str">
        <f>IFERROR(VLOOKUP($B31,Подбор[#All],19,0),"")</f>
        <v>EOL</v>
      </c>
    </row>
    <row r="32" spans="1:6" ht="12" customHeight="1" outlineLevel="1">
      <c r="A32" s="221" t="s">
        <v>3842</v>
      </c>
      <c r="B32" s="83" t="s">
        <v>3840</v>
      </c>
      <c r="C32" s="83" t="s">
        <v>3841</v>
      </c>
      <c r="D32" s="82">
        <f>IFERROR(VLOOKUP($B32,Подбор[#All],4,0),"")</f>
        <v>43780</v>
      </c>
      <c r="E32" s="86">
        <f>IFERROR(VLOOKUP($B32,Подбор[#All],5,0),"")</f>
        <v>35026.199999999997</v>
      </c>
      <c r="F32" s="133" t="str">
        <f>IFERROR(VLOOKUP($B32,Подбор[#All],19,0),"")</f>
        <v>NEW</v>
      </c>
    </row>
    <row r="33" spans="1:6" ht="12" customHeight="1" outlineLevel="1">
      <c r="A33" s="221" t="s">
        <v>3881</v>
      </c>
      <c r="B33" s="83" t="s">
        <v>3843</v>
      </c>
      <c r="C33" s="83" t="s">
        <v>3844</v>
      </c>
      <c r="D33" s="82">
        <f>IFERROR(VLOOKUP($B33,Подбор[#All],4,0),"")</f>
        <v>92860</v>
      </c>
      <c r="E33" s="86">
        <f>IFERROR(VLOOKUP($B33,Подбор[#All],5,0),"")</f>
        <v>74287.125</v>
      </c>
      <c r="F33" s="133" t="str">
        <f>IFERROR(VLOOKUP($B33,Подбор[#All],19,0),"")</f>
        <v/>
      </c>
    </row>
    <row r="34" spans="1:6" ht="12" customHeight="1" outlineLevel="1">
      <c r="A34" s="221" t="s">
        <v>3882</v>
      </c>
      <c r="B34" s="83" t="s">
        <v>3845</v>
      </c>
      <c r="C34" s="83" t="s">
        <v>3846</v>
      </c>
      <c r="D34" s="82">
        <f>IFERROR(VLOOKUP($B34,Подбор[#All],4,0),"")</f>
        <v>46430</v>
      </c>
      <c r="E34" s="86">
        <f>IFERROR(VLOOKUP($B34,Подбор[#All],5,0),"")</f>
        <v>37147.549999999996</v>
      </c>
      <c r="F34" s="133" t="str">
        <f>IFERROR(VLOOKUP($B34,Подбор[#All],19,0),"")</f>
        <v/>
      </c>
    </row>
    <row r="35" spans="1:6" ht="12" customHeight="1" outlineLevel="1">
      <c r="A35" s="221" t="s">
        <v>2817</v>
      </c>
      <c r="B35" s="83" t="s">
        <v>366</v>
      </c>
      <c r="C35" s="83" t="s">
        <v>762</v>
      </c>
      <c r="D35" s="82">
        <f>IFERROR(VLOOKUP($B35,Подбор[#All],4,0),"")</f>
        <v>172460</v>
      </c>
      <c r="E35" s="86">
        <f>IFERROR(VLOOKUP($B35,Подбор[#All],5,0),"")</f>
        <v>137967.49999999997</v>
      </c>
      <c r="F35" s="133" t="str">
        <f>IFERROR(VLOOKUP($B35,Подбор[#All],19,0),"")</f>
        <v>EOL</v>
      </c>
    </row>
    <row r="36" spans="1:6" ht="12" customHeight="1" outlineLevel="1">
      <c r="A36" s="221" t="s">
        <v>2817</v>
      </c>
      <c r="B36" s="83" t="s">
        <v>3545</v>
      </c>
      <c r="C36" s="83" t="s">
        <v>3847</v>
      </c>
      <c r="D36" s="82">
        <f>IFERROR(VLOOKUP($B36,Подбор[#All],4,0),"")</f>
        <v>106130</v>
      </c>
      <c r="E36" s="86">
        <f>IFERROR(VLOOKUP($B36,Подбор[#All],5,0),"")</f>
        <v>84901.849999999991</v>
      </c>
      <c r="F36" s="133" t="str">
        <f>IFERROR(VLOOKUP($B36,Подбор[#All],19,0),"")</f>
        <v/>
      </c>
    </row>
    <row r="37" spans="1:6" ht="12" customHeight="1" outlineLevel="1">
      <c r="A37" s="221" t="s">
        <v>3850</v>
      </c>
      <c r="B37" s="83" t="s">
        <v>3848</v>
      </c>
      <c r="C37" s="83" t="s">
        <v>3849</v>
      </c>
      <c r="D37" s="82">
        <f>IFERROR(VLOOKUP($B37,Подбор[#All],4,0),"")</f>
        <v>53060</v>
      </c>
      <c r="E37" s="86">
        <f>IFERROR(VLOOKUP($B37,Подбор[#All],5,0),"")</f>
        <v>42450.924999999996</v>
      </c>
      <c r="F37" s="133" t="str">
        <f>IFERROR(VLOOKUP($B37,Подбор[#All],19,0),"")</f>
        <v/>
      </c>
    </row>
    <row r="38" spans="1:6" ht="12" customHeight="1" outlineLevel="1">
      <c r="A38" s="221" t="s">
        <v>2816</v>
      </c>
      <c r="B38" s="83" t="s">
        <v>429</v>
      </c>
      <c r="C38" s="83" t="s">
        <v>759</v>
      </c>
      <c r="D38" s="82">
        <f>IFERROR(VLOOKUP($B38,Подбор[#All],4,0),"")</f>
        <v>23380</v>
      </c>
      <c r="E38" s="86">
        <f>IFERROR(VLOOKUP($B38,Подбор[#All],5,0),"")</f>
        <v>18700</v>
      </c>
      <c r="F38" s="133" t="str">
        <f>IFERROR(VLOOKUP($B38,Подбор[#All],19,0),"")</f>
        <v/>
      </c>
    </row>
    <row r="39" spans="1:6" ht="12" customHeight="1" outlineLevel="1">
      <c r="A39" s="221" t="s">
        <v>2815</v>
      </c>
      <c r="B39" s="83" t="s">
        <v>236</v>
      </c>
      <c r="C39" s="83" t="s">
        <v>758</v>
      </c>
      <c r="D39" s="82">
        <f>IFERROR(VLOOKUP($B39,Подбор[#All],4,0),"")</f>
        <v>33170</v>
      </c>
      <c r="E39" s="86">
        <f>IFERROR(VLOOKUP($B39,Подбор[#All],5,0),"")</f>
        <v>26532.825000000004</v>
      </c>
      <c r="F39" s="133" t="str">
        <f>IFERROR(VLOOKUP($B39,Подбор[#All],19,0),"")</f>
        <v/>
      </c>
    </row>
    <row r="40" spans="1:6" ht="12" customHeight="1" outlineLevel="1">
      <c r="A40" s="221" t="s">
        <v>2814</v>
      </c>
      <c r="B40" s="83" t="s">
        <v>428</v>
      </c>
      <c r="C40" s="83" t="s">
        <v>757</v>
      </c>
      <c r="D40" s="82">
        <f>IFERROR(VLOOKUP($B40,Подбор[#All],4,0),"")</f>
        <v>26540</v>
      </c>
      <c r="E40" s="86">
        <f>IFERROR(VLOOKUP($B40,Подбор[#All],5,0),"")</f>
        <v>21229.449999999997</v>
      </c>
      <c r="F40" s="133" t="str">
        <f>IFERROR(VLOOKUP($B40,Подбор[#All],19,0),"")</f>
        <v>EOL</v>
      </c>
    </row>
    <row r="41" spans="1:6" ht="12" customHeight="1" outlineLevel="1">
      <c r="A41" s="221" t="s">
        <v>5018</v>
      </c>
      <c r="B41" s="83" t="s">
        <v>2717</v>
      </c>
      <c r="C41" s="83" t="s">
        <v>2718</v>
      </c>
      <c r="D41" s="82">
        <f>IFERROR(VLOOKUP($B41,Подбор[#All],4,0),"")</f>
        <v>110250</v>
      </c>
      <c r="E41" s="86">
        <f>IFERROR(VLOOKUP($B41,Подбор[#All],5,0),"")</f>
        <v>88200</v>
      </c>
      <c r="F41" s="133" t="str">
        <f>IFERROR(VLOOKUP($B41,Подбор[#All],19,0),"")</f>
        <v/>
      </c>
    </row>
    <row r="42" spans="1:6" ht="12" customHeight="1" outlineLevel="1">
      <c r="A42" s="221" t="s">
        <v>2813</v>
      </c>
      <c r="B42" s="83" t="s">
        <v>427</v>
      </c>
      <c r="C42" s="83" t="s">
        <v>756</v>
      </c>
      <c r="D42" s="82">
        <f>IFERROR(VLOOKUP($B42,Подбор[#All],4,0),"")</f>
        <v>59690</v>
      </c>
      <c r="E42" s="86">
        <f>IFERROR(VLOOKUP($B42,Подбор[#All],5,0),"")</f>
        <v>47754.299999999996</v>
      </c>
      <c r="F42" s="133" t="str">
        <f>IFERROR(VLOOKUP($B42,Подбор[#All],19,0),"")</f>
        <v>EOL</v>
      </c>
    </row>
    <row r="43" spans="1:6" ht="12" customHeight="1" outlineLevel="1">
      <c r="A43" s="221" t="s">
        <v>3883</v>
      </c>
      <c r="B43" s="83" t="s">
        <v>3546</v>
      </c>
      <c r="C43" s="83" t="s">
        <v>3851</v>
      </c>
      <c r="D43" s="82">
        <f>IFERROR(VLOOKUP($B43,Подбор[#All],4,0),"")</f>
        <v>46430</v>
      </c>
      <c r="E43" s="86">
        <f>IFERROR(VLOOKUP($B43,Подбор[#All],5,0),"")</f>
        <v>37147.549999999996</v>
      </c>
      <c r="F43" s="133" t="str">
        <f>IFERROR(VLOOKUP($B43,Подбор[#All],19,0),"")</f>
        <v>EOL</v>
      </c>
    </row>
    <row r="44" spans="1:6" ht="12" customHeight="1" outlineLevel="1">
      <c r="A44" s="221" t="s">
        <v>2812</v>
      </c>
      <c r="B44" s="120" t="s">
        <v>365</v>
      </c>
      <c r="C44" s="130" t="s">
        <v>755</v>
      </c>
      <c r="D44" s="290">
        <v>187140</v>
      </c>
      <c r="E44" s="290">
        <v>140250</v>
      </c>
      <c r="F44" s="41" t="s">
        <v>12</v>
      </c>
    </row>
    <row r="45" spans="1:6" ht="12" customHeight="1" outlineLevel="1">
      <c r="A45" s="221" t="s">
        <v>2811</v>
      </c>
      <c r="B45" s="83" t="s">
        <v>396</v>
      </c>
      <c r="C45" s="83" t="s">
        <v>754</v>
      </c>
      <c r="D45" s="82">
        <f>IFERROR(VLOOKUP($B45,Подбор[#All],4,0),"")</f>
        <v>514270</v>
      </c>
      <c r="E45" s="86">
        <f>IFERROR(VLOOKUP($B45,Подбор[#All],5,0),"")</f>
        <v>411414.3</v>
      </c>
      <c r="F45" s="133" t="str">
        <f>IFERROR(VLOOKUP($B45,Подбор[#All],19,0),"")</f>
        <v>EOL</v>
      </c>
    </row>
    <row r="46" spans="1:6" ht="12" customHeight="1" outlineLevel="1">
      <c r="A46" s="221" t="s">
        <v>5266</v>
      </c>
      <c r="B46" s="83" t="s">
        <v>5264</v>
      </c>
      <c r="C46" s="83" t="s">
        <v>5265</v>
      </c>
      <c r="D46" s="82">
        <f>IFERROR(VLOOKUP($B46,Подбор[#All],4,0),"")</f>
        <v>212250</v>
      </c>
      <c r="E46" s="86">
        <f>IFERROR(VLOOKUP($B46,Подбор[#All],5,0),"")</f>
        <v>169803.69999999998</v>
      </c>
      <c r="F46" s="133" t="str">
        <f>IFERROR(VLOOKUP($B46,Подбор[#All],19,0),"")</f>
        <v/>
      </c>
    </row>
    <row r="47" spans="1:6" ht="12" customHeight="1">
      <c r="A47" s="221" t="s">
        <v>5468</v>
      </c>
      <c r="B47" s="224" t="s">
        <v>5267</v>
      </c>
      <c r="C47" s="84"/>
      <c r="D47" s="82" t="str">
        <f>IFERROR(VLOOKUP($B47,Подбор[#All],4,0),"")</f>
        <v/>
      </c>
      <c r="E47" s="86" t="str">
        <f>IFERROR(VLOOKUP($B47,Подбор[#All],5,0),"")</f>
        <v/>
      </c>
      <c r="F47" s="133" t="str">
        <f>IFERROR(VLOOKUP($B47,Подбор[#All],19,0),"")</f>
        <v/>
      </c>
    </row>
    <row r="48" spans="1:6" ht="12" customHeight="1" outlineLevel="1">
      <c r="A48" s="221" t="s">
        <v>2798</v>
      </c>
      <c r="B48" s="83" t="s">
        <v>418</v>
      </c>
      <c r="C48" s="83" t="s">
        <v>740</v>
      </c>
      <c r="D48" s="82">
        <f>IFERROR(VLOOKUP($B48,Подбор[#All],4,0),"")</f>
        <v>13270</v>
      </c>
      <c r="E48" s="86">
        <f>IFERROR(VLOOKUP($B48,Подбор[#All],5,0),"")</f>
        <v>10614.724999999999</v>
      </c>
      <c r="F48" s="133" t="str">
        <f>IFERROR(VLOOKUP($B48,Подбор[#All],19,0),"")</f>
        <v/>
      </c>
    </row>
    <row r="49" spans="1:6" ht="12" customHeight="1" outlineLevel="1">
      <c r="A49" s="221" t="s">
        <v>2797</v>
      </c>
      <c r="B49" s="83" t="s">
        <v>472</v>
      </c>
      <c r="C49" s="83" t="s">
        <v>739</v>
      </c>
      <c r="D49" s="82">
        <f>IFERROR(VLOOKUP($B49,Подбор[#All],4,0),"")</f>
        <v>10620</v>
      </c>
      <c r="E49" s="86">
        <f>IFERROR(VLOOKUP($B49,Подбор[#All],5,0),"")</f>
        <v>8493.375</v>
      </c>
      <c r="F49" s="133" t="str">
        <f>IFERROR(VLOOKUP($B49,Подбор[#All],19,0),"")</f>
        <v/>
      </c>
    </row>
    <row r="50" spans="1:6" ht="12" customHeight="1" outlineLevel="1">
      <c r="A50" s="221" t="s">
        <v>2796</v>
      </c>
      <c r="B50" s="83" t="s">
        <v>417</v>
      </c>
      <c r="C50" s="83" t="s">
        <v>738</v>
      </c>
      <c r="D50" s="82">
        <f>IFERROR(VLOOKUP($B50,Подбор[#All],4,0),"")</f>
        <v>13270</v>
      </c>
      <c r="E50" s="86">
        <f>IFERROR(VLOOKUP($B50,Подбор[#All],5,0),"")</f>
        <v>10614.724999999999</v>
      </c>
      <c r="F50" s="133" t="str">
        <f>IFERROR(VLOOKUP($B50,Подбор[#All],19,0),"")</f>
        <v/>
      </c>
    </row>
    <row r="51" spans="1:6" ht="12" customHeight="1" outlineLevel="1">
      <c r="A51" s="221" t="s">
        <v>2795</v>
      </c>
      <c r="B51" s="83" t="s">
        <v>473</v>
      </c>
      <c r="C51" s="83" t="s">
        <v>737</v>
      </c>
      <c r="D51" s="82">
        <f>IFERROR(VLOOKUP($B51,Подбор[#All],4,0),"")</f>
        <v>11940</v>
      </c>
      <c r="E51" s="86">
        <f>IFERROR(VLOOKUP($B51,Подбор[#All],5,0),"")</f>
        <v>9554.0499999999993</v>
      </c>
      <c r="F51" s="133" t="str">
        <f>IFERROR(VLOOKUP($B51,Подбор[#All],19,0),"")</f>
        <v/>
      </c>
    </row>
    <row r="52" spans="1:6" ht="12" customHeight="1" outlineLevel="1">
      <c r="A52" s="221" t="s">
        <v>2794</v>
      </c>
      <c r="B52" s="83" t="s">
        <v>474</v>
      </c>
      <c r="C52" s="83" t="s">
        <v>736</v>
      </c>
      <c r="D52" s="82">
        <f>IFERROR(VLOOKUP($B52,Подбор[#All],4,0),"")</f>
        <v>11940</v>
      </c>
      <c r="E52" s="86">
        <f>IFERROR(VLOOKUP($B52,Подбор[#All],5,0),"")</f>
        <v>9554.0499999999993</v>
      </c>
      <c r="F52" s="133" t="str">
        <f>IFERROR(VLOOKUP($B52,Подбор[#All],19,0),"")</f>
        <v/>
      </c>
    </row>
    <row r="53" spans="1:6" ht="12" customHeight="1" outlineLevel="1">
      <c r="A53" s="221" t="s">
        <v>2793</v>
      </c>
      <c r="B53" s="83" t="s">
        <v>475</v>
      </c>
      <c r="C53" s="83" t="s">
        <v>735</v>
      </c>
      <c r="D53" s="82">
        <f>IFERROR(VLOOKUP($B53,Подбор[#All],4,0),"")</f>
        <v>33170</v>
      </c>
      <c r="E53" s="86">
        <f>IFERROR(VLOOKUP($B53,Подбор[#All],5,0),"")</f>
        <v>26532.825000000004</v>
      </c>
      <c r="F53" s="133" t="str">
        <f>IFERROR(VLOOKUP($B53,Подбор[#All],19,0),"")</f>
        <v/>
      </c>
    </row>
    <row r="54" spans="1:6" ht="12" customHeight="1" outlineLevel="1">
      <c r="A54" s="221" t="s">
        <v>5064</v>
      </c>
      <c r="B54" s="130" t="s">
        <v>3741</v>
      </c>
      <c r="C54" s="130" t="s">
        <v>7285</v>
      </c>
      <c r="D54" s="291">
        <v>25990</v>
      </c>
      <c r="E54" s="291">
        <v>20790</v>
      </c>
      <c r="F54" s="41" t="s">
        <v>12</v>
      </c>
    </row>
    <row r="55" spans="1:6" ht="12" customHeight="1" outlineLevel="1">
      <c r="A55" s="221" t="s">
        <v>2792</v>
      </c>
      <c r="B55" s="83" t="s">
        <v>476</v>
      </c>
      <c r="C55" s="83" t="s">
        <v>734</v>
      </c>
      <c r="D55" s="82">
        <f>IFERROR(VLOOKUP($B55,Подбор[#All],4,0),"")</f>
        <v>9290</v>
      </c>
      <c r="E55" s="86">
        <f>IFERROR(VLOOKUP($B55,Подбор[#All],5,0),"")</f>
        <v>7432.7</v>
      </c>
      <c r="F55" s="133" t="str">
        <f>IFERROR(VLOOKUP($B55,Подбор[#All],19,0),"")</f>
        <v/>
      </c>
    </row>
    <row r="56" spans="1:6" ht="12" customHeight="1">
      <c r="A56" s="221" t="s">
        <v>5065</v>
      </c>
      <c r="B56" s="224" t="s">
        <v>753</v>
      </c>
      <c r="C56" s="84"/>
      <c r="D56" s="82"/>
      <c r="E56" s="86"/>
      <c r="F56" s="133" t="str">
        <f>IFERROR(VLOOKUP($B56,Подбор[#All],19,0),"")</f>
        <v/>
      </c>
    </row>
    <row r="57" spans="1:6" ht="12" customHeight="1" outlineLevel="1">
      <c r="A57" s="221" t="s">
        <v>2810</v>
      </c>
      <c r="B57" s="83" t="s">
        <v>188</v>
      </c>
      <c r="C57" s="83" t="s">
        <v>752</v>
      </c>
      <c r="D57" s="82">
        <f>IFERROR(VLOOKUP($B57,Подбор[#All],4,0),"")</f>
        <v>3980</v>
      </c>
      <c r="E57" s="86">
        <f>IFERROR(VLOOKUP($B57,Подбор[#All],5,0),"")</f>
        <v>3182.0249999999996</v>
      </c>
      <c r="F57" s="133" t="str">
        <f>IFERROR(VLOOKUP($B57,Подбор[#All],19,0),"")</f>
        <v/>
      </c>
    </row>
    <row r="58" spans="1:6" ht="12" customHeight="1" outlineLevel="1">
      <c r="A58" s="221" t="s">
        <v>3674</v>
      </c>
      <c r="B58" s="83" t="s">
        <v>3672</v>
      </c>
      <c r="C58" s="83" t="s">
        <v>3673</v>
      </c>
      <c r="D58" s="82">
        <f>IFERROR(VLOOKUP($B58,Подбор[#All],4,0),"")</f>
        <v>2650</v>
      </c>
      <c r="E58" s="86">
        <f>IFERROR(VLOOKUP($B58,Подбор[#All],5,0),"")</f>
        <v>2121.35</v>
      </c>
      <c r="F58" s="133" t="str">
        <f>IFERROR(VLOOKUP($B58,Подбор[#All],19,0),"")</f>
        <v/>
      </c>
    </row>
    <row r="59" spans="1:6" ht="12" customHeight="1" outlineLevel="1">
      <c r="A59" s="221" t="s">
        <v>2809</v>
      </c>
      <c r="B59" s="83" t="s">
        <v>186</v>
      </c>
      <c r="C59" s="83" t="s">
        <v>751</v>
      </c>
      <c r="D59" s="82">
        <f>IFERROR(VLOOKUP($B59,Подбор[#All],4,0),"")</f>
        <v>17910</v>
      </c>
      <c r="E59" s="86">
        <f>IFERROR(VLOOKUP($B59,Подбор[#All],5,0),"")</f>
        <v>14331.074999999999</v>
      </c>
      <c r="F59" s="133" t="str">
        <f>IFERROR(VLOOKUP($B59,Подбор[#All],19,0),"")</f>
        <v/>
      </c>
    </row>
    <row r="60" spans="1:6" ht="12" customHeight="1" outlineLevel="1">
      <c r="A60" s="221" t="s">
        <v>2808</v>
      </c>
      <c r="B60" s="83" t="s">
        <v>187</v>
      </c>
      <c r="C60" s="83" t="s">
        <v>750</v>
      </c>
      <c r="D60" s="82">
        <f>IFERROR(VLOOKUP($B60,Подбор[#All],4,0),"")</f>
        <v>26540</v>
      </c>
      <c r="E60" s="86">
        <f>IFERROR(VLOOKUP($B60,Подбор[#All],5,0),"")</f>
        <v>21229.449999999997</v>
      </c>
      <c r="F60" s="133" t="str">
        <f>IFERROR(VLOOKUP($B60,Подбор[#All],19,0),"")</f>
        <v/>
      </c>
    </row>
    <row r="61" spans="1:6" ht="12" customHeight="1" outlineLevel="1">
      <c r="A61" s="221" t="s">
        <v>2807</v>
      </c>
      <c r="B61" s="83" t="s">
        <v>216</v>
      </c>
      <c r="C61" s="83" t="s">
        <v>749</v>
      </c>
      <c r="D61" s="82">
        <f>IFERROR(VLOOKUP($B61,Подбор[#All],4,0),"")</f>
        <v>2920</v>
      </c>
      <c r="E61" s="86">
        <f>IFERROR(VLOOKUP($B61,Подбор[#All],5,0),"")</f>
        <v>2336.6749999999997</v>
      </c>
      <c r="F61" s="133" t="str">
        <f>IFERROR(VLOOKUP($B61,Подбор[#All],19,0),"")</f>
        <v/>
      </c>
    </row>
    <row r="62" spans="1:6" ht="12" customHeight="1" outlineLevel="1">
      <c r="A62" s="221" t="s">
        <v>2806</v>
      </c>
      <c r="B62" s="83" t="s">
        <v>416</v>
      </c>
      <c r="C62" s="83" t="s">
        <v>748</v>
      </c>
      <c r="D62" s="82">
        <f>IFERROR(VLOOKUP($B62,Подбор[#All],4,0),"")</f>
        <v>42450</v>
      </c>
      <c r="E62" s="86">
        <f>IFERROR(VLOOKUP($B62,Подбор[#All],5,0),"")</f>
        <v>33957.549999999996</v>
      </c>
      <c r="F62" s="133" t="str">
        <f>IFERROR(VLOOKUP($B62,Подбор[#All],19,0),"")</f>
        <v/>
      </c>
    </row>
    <row r="63" spans="1:6" ht="12" customHeight="1" outlineLevel="1">
      <c r="A63" s="221" t="s">
        <v>2805</v>
      </c>
      <c r="B63" s="83" t="s">
        <v>415</v>
      </c>
      <c r="C63" s="83" t="s">
        <v>747</v>
      </c>
      <c r="D63" s="82">
        <f>IFERROR(VLOOKUP($B63,Подбор[#All],4,0),"")</f>
        <v>55720</v>
      </c>
      <c r="E63" s="86">
        <f>IFERROR(VLOOKUP($B63,Подбор[#All],5,0),"")</f>
        <v>44572.274999999994</v>
      </c>
      <c r="F63" s="133" t="str">
        <f>IFERROR(VLOOKUP($B63,Подбор[#All],19,0),"")</f>
        <v/>
      </c>
    </row>
    <row r="64" spans="1:6" ht="12" customHeight="1" outlineLevel="1">
      <c r="A64" s="221" t="s">
        <v>4199</v>
      </c>
      <c r="B64" s="83" t="s">
        <v>4197</v>
      </c>
      <c r="C64" s="83" t="s">
        <v>4198</v>
      </c>
      <c r="D64" s="82">
        <f>IFERROR(VLOOKUP($B64,Подбор[#All],4,0),"")</f>
        <v>9290</v>
      </c>
      <c r="E64" s="86">
        <f>IFERROR(VLOOKUP($B64,Подбор[#All],5,0),"")</f>
        <v>7432.7</v>
      </c>
      <c r="F64" s="133" t="str">
        <f>IFERROR(VLOOKUP($B64,Подбор[#All],19,0),"")</f>
        <v/>
      </c>
    </row>
    <row r="65" spans="1:6" ht="12" customHeight="1" outlineLevel="1">
      <c r="A65" s="221" t="s">
        <v>4202</v>
      </c>
      <c r="B65" s="83" t="s">
        <v>4200</v>
      </c>
      <c r="C65" s="83" t="s">
        <v>4201</v>
      </c>
      <c r="D65" s="82">
        <f>IFERROR(VLOOKUP($B65,Подбор[#All],4,0),"")</f>
        <v>19900</v>
      </c>
      <c r="E65" s="86">
        <f>IFERROR(VLOOKUP($B65,Подбор[#All],5,0),"")</f>
        <v>15918.099999999999</v>
      </c>
      <c r="F65" s="133" t="str">
        <f>IFERROR(VLOOKUP($B65,Подбор[#All],19,0),"")</f>
        <v/>
      </c>
    </row>
    <row r="66" spans="1:6" ht="12" customHeight="1">
      <c r="A66" s="221"/>
      <c r="B66" s="224" t="s">
        <v>5269</v>
      </c>
      <c r="C66" s="84"/>
      <c r="D66" s="82" t="str">
        <f>IFERROR(VLOOKUP($B66,Подбор[#All],4,0),"")</f>
        <v/>
      </c>
      <c r="E66" s="86" t="str">
        <f>IFERROR(VLOOKUP($B66,Подбор[#All],5,0),"")</f>
        <v/>
      </c>
      <c r="F66" s="133" t="str">
        <f>IFERROR(VLOOKUP($B66,Подбор[#All],19,0),"")</f>
        <v/>
      </c>
    </row>
    <row r="67" spans="1:6" ht="12" customHeight="1" outlineLevel="1">
      <c r="A67" s="221" t="s">
        <v>5472</v>
      </c>
      <c r="B67" s="83" t="s">
        <v>5270</v>
      </c>
      <c r="C67" s="83" t="s">
        <v>5451</v>
      </c>
      <c r="D67" s="82">
        <f>IFERROR(VLOOKUP($B67,Подбор[#All],4,0),"")</f>
        <v>27190</v>
      </c>
      <c r="E67" s="86">
        <f>IFERROR(VLOOKUP($B67,Подбор[#All],5,0),"")</f>
        <v>21755.8</v>
      </c>
      <c r="F67" s="133" t="str">
        <f>IFERROR(VLOOKUP($B67,Подбор[#All],19,0),"")</f>
        <v>NEW</v>
      </c>
    </row>
    <row r="68" spans="1:6" ht="12" customHeight="1" outlineLevel="1">
      <c r="A68" s="221" t="s">
        <v>5471</v>
      </c>
      <c r="B68" s="83" t="s">
        <v>5271</v>
      </c>
      <c r="C68" s="83" t="s">
        <v>5452</v>
      </c>
      <c r="D68" s="82">
        <f>IFERROR(VLOOKUP($B68,Подбор[#All],4,0),"")</f>
        <v>46430</v>
      </c>
      <c r="E68" s="86">
        <f>IFERROR(VLOOKUP($B68,Подбор[#All],5,0),"")</f>
        <v>37147.549999999996</v>
      </c>
      <c r="F68" s="133" t="str">
        <f>IFERROR(VLOOKUP($B68,Подбор[#All],19,0),"")</f>
        <v>NEW</v>
      </c>
    </row>
    <row r="69" spans="1:6" ht="12" customHeight="1" outlineLevel="1">
      <c r="A69" s="221" t="s">
        <v>5470</v>
      </c>
      <c r="B69" s="83" t="s">
        <v>5272</v>
      </c>
      <c r="C69" s="83" t="s">
        <v>5453</v>
      </c>
      <c r="D69" s="82">
        <f>IFERROR(VLOOKUP($B69,Подбор[#All],4,0),"")</f>
        <v>10620</v>
      </c>
      <c r="E69" s="86">
        <f>IFERROR(VLOOKUP($B69,Подбор[#All],5,0),"")</f>
        <v>8493.375</v>
      </c>
      <c r="F69" s="133" t="str">
        <f>IFERROR(VLOOKUP($B69,Подбор[#All],19,0),"")</f>
        <v>NEW</v>
      </c>
    </row>
    <row r="70" spans="1:6" ht="12" customHeight="1" outlineLevel="1">
      <c r="A70" s="221" t="s">
        <v>5469</v>
      </c>
      <c r="B70" s="83" t="s">
        <v>5273</v>
      </c>
      <c r="C70" s="83" t="s">
        <v>5454</v>
      </c>
      <c r="D70" s="82">
        <f>IFERROR(VLOOKUP($B70,Подбор[#All],4,0),"")</f>
        <v>92860</v>
      </c>
      <c r="E70" s="86">
        <f>IFERROR(VLOOKUP($B70,Подбор[#All],5,0),"")</f>
        <v>74287.125</v>
      </c>
      <c r="F70" s="133" t="str">
        <f>IFERROR(VLOOKUP($B70,Подбор[#All],19,0),"")</f>
        <v>NEW</v>
      </c>
    </row>
    <row r="71" spans="1:6" ht="12" customHeight="1" outlineLevel="1">
      <c r="A71" s="221" t="s">
        <v>5473</v>
      </c>
      <c r="B71" s="83" t="s">
        <v>5274</v>
      </c>
      <c r="C71" s="83" t="s">
        <v>5455</v>
      </c>
      <c r="D71" s="82">
        <f>IFERROR(VLOOKUP($B71,Подбор[#All],4,0),"")</f>
        <v>19900</v>
      </c>
      <c r="E71" s="86">
        <f>IFERROR(VLOOKUP($B71,Подбор[#All],5,0),"")</f>
        <v>15918.099999999999</v>
      </c>
      <c r="F71" s="133" t="str">
        <f>IFERROR(VLOOKUP($B71,Подбор[#All],19,0),"")</f>
        <v>NEW</v>
      </c>
    </row>
    <row r="72" spans="1:6" ht="12" customHeight="1">
      <c r="A72" s="221"/>
      <c r="B72" s="224" t="s">
        <v>5275</v>
      </c>
      <c r="C72" s="84"/>
      <c r="D72" s="82" t="str">
        <f>IFERROR(VLOOKUP($B72,Подбор[#All],4,0),"")</f>
        <v/>
      </c>
      <c r="E72" s="86" t="str">
        <f>IFERROR(VLOOKUP($B72,Подбор[#All],5,0),"")</f>
        <v/>
      </c>
      <c r="F72" s="133" t="str">
        <f>IFERROR(VLOOKUP($B72,Подбор[#All],19,0),"")</f>
        <v/>
      </c>
    </row>
    <row r="73" spans="1:6" ht="12" customHeight="1" outlineLevel="1">
      <c r="A73" s="221" t="s">
        <v>2804</v>
      </c>
      <c r="B73" s="83" t="s">
        <v>182</v>
      </c>
      <c r="C73" s="83" t="s">
        <v>746</v>
      </c>
      <c r="D73" s="82">
        <f>IFERROR(VLOOKUP($B73,Подбор[#All],4,0),"")</f>
        <v>5700</v>
      </c>
      <c r="E73" s="86">
        <f>IFERROR(VLOOKUP($B73,Подбор[#All],5,0),"")</f>
        <v>4561.7</v>
      </c>
      <c r="F73" s="133" t="str">
        <f>IFERROR(VLOOKUP($B73,Подбор[#All],19,0),"")</f>
        <v/>
      </c>
    </row>
    <row r="74" spans="1:6" ht="12" customHeight="1" outlineLevel="1">
      <c r="A74" s="221" t="s">
        <v>2803</v>
      </c>
      <c r="B74" s="83" t="s">
        <v>180</v>
      </c>
      <c r="C74" s="83" t="s">
        <v>745</v>
      </c>
      <c r="D74" s="82">
        <f>IFERROR(VLOOKUP($B74,Подбор[#All],4,0),"")</f>
        <v>5700</v>
      </c>
      <c r="E74" s="86">
        <f>IFERROR(VLOOKUP($B74,Подбор[#All],5,0),"")</f>
        <v>4561.7</v>
      </c>
      <c r="F74" s="133" t="str">
        <f>IFERROR(VLOOKUP($B74,Подбор[#All],19,0),"")</f>
        <v/>
      </c>
    </row>
    <row r="75" spans="1:6" ht="12" customHeight="1" outlineLevel="1">
      <c r="A75" s="221" t="s">
        <v>2803</v>
      </c>
      <c r="B75" s="83" t="s">
        <v>666</v>
      </c>
      <c r="C75" s="83" t="s">
        <v>665</v>
      </c>
      <c r="D75" s="82" t="str">
        <f>IFERROR(VLOOKUP($B75,Подбор[#All],4,0),"")</f>
        <v/>
      </c>
      <c r="E75" s="86" t="str">
        <f>IFERROR(VLOOKUP($B75,Подбор[#All],5,0),"")</f>
        <v/>
      </c>
      <c r="F75" s="133" t="str">
        <f>IFERROR(VLOOKUP($B75,Подбор[#All],19,0),"")</f>
        <v/>
      </c>
    </row>
    <row r="76" spans="1:6" ht="12" customHeight="1" outlineLevel="1">
      <c r="A76" s="221" t="s">
        <v>2802</v>
      </c>
      <c r="B76" s="83" t="s">
        <v>183</v>
      </c>
      <c r="C76" s="83" t="s">
        <v>744</v>
      </c>
      <c r="D76" s="82">
        <f>IFERROR(VLOOKUP($B76,Подбор[#All],4,0),"")</f>
        <v>11270</v>
      </c>
      <c r="E76" s="86">
        <f>IFERROR(VLOOKUP($B76,Подбор[#All],5,0),"")</f>
        <v>9019.7250000000004</v>
      </c>
      <c r="F76" s="133" t="str">
        <f>IFERROR(VLOOKUP($B76,Подбор[#All],19,0),"")</f>
        <v/>
      </c>
    </row>
    <row r="77" spans="1:6" ht="12" customHeight="1" outlineLevel="1">
      <c r="A77" s="221" t="s">
        <v>2801</v>
      </c>
      <c r="B77" s="83" t="s">
        <v>181</v>
      </c>
      <c r="C77" s="83" t="s">
        <v>743</v>
      </c>
      <c r="D77" s="82">
        <f>IFERROR(VLOOKUP($B77,Подбор[#All],4,0),"")</f>
        <v>11270</v>
      </c>
      <c r="E77" s="86">
        <f>IFERROR(VLOOKUP($B77,Подбор[#All],5,0),"")</f>
        <v>9019.7250000000004</v>
      </c>
      <c r="F77" s="133" t="str">
        <f>IFERROR(VLOOKUP($B77,Подбор[#All],19,0),"")</f>
        <v>EOL</v>
      </c>
    </row>
    <row r="78" spans="1:6" ht="12" customHeight="1" outlineLevel="1">
      <c r="A78" s="221" t="s">
        <v>2801</v>
      </c>
      <c r="B78" s="83" t="s">
        <v>3547</v>
      </c>
      <c r="C78" s="83" t="s">
        <v>3548</v>
      </c>
      <c r="D78" s="82">
        <f>IFERROR(VLOOKUP($B78,Подбор[#All],4,0),"")</f>
        <v>11270</v>
      </c>
      <c r="E78" s="86">
        <f>IFERROR(VLOOKUP($B78,Подбор[#All],5,0),"")</f>
        <v>9019.7250000000004</v>
      </c>
      <c r="F78" s="133" t="str">
        <f>IFERROR(VLOOKUP($B78,Подбор[#All],19,0),"")</f>
        <v/>
      </c>
    </row>
    <row r="79" spans="1:6" ht="12" customHeight="1" outlineLevel="1">
      <c r="A79" s="221" t="s">
        <v>2800</v>
      </c>
      <c r="B79" s="83" t="s">
        <v>184</v>
      </c>
      <c r="C79" s="83" t="s">
        <v>742</v>
      </c>
      <c r="D79" s="82">
        <f>IFERROR(VLOOKUP($B79,Подбор[#All],4,0),"")</f>
        <v>17250</v>
      </c>
      <c r="E79" s="86">
        <f>IFERROR(VLOOKUP($B79,Подбор[#All],5,0),"")</f>
        <v>13796.75</v>
      </c>
      <c r="F79" s="133" t="str">
        <f>IFERROR(VLOOKUP($B79,Подбор[#All],19,0),"")</f>
        <v/>
      </c>
    </row>
    <row r="80" spans="1:6" ht="12" customHeight="1" outlineLevel="1">
      <c r="A80" s="221" t="s">
        <v>5474</v>
      </c>
      <c r="B80" s="83" t="s">
        <v>5456</v>
      </c>
      <c r="C80" s="83" t="s">
        <v>5457</v>
      </c>
      <c r="D80" s="82" t="str">
        <f>IFERROR(VLOOKUP($B80,Подбор[#All],4,0),"")</f>
        <v/>
      </c>
      <c r="E80" s="86" t="str">
        <f>IFERROR(VLOOKUP($B80,Подбор[#All],5,0),"")</f>
        <v/>
      </c>
      <c r="F80" s="133" t="str">
        <f>IFERROR(VLOOKUP($B80,Подбор[#All],19,0),"")</f>
        <v/>
      </c>
    </row>
    <row r="81" spans="1:6" ht="12" customHeight="1" outlineLevel="1">
      <c r="A81" s="221" t="s">
        <v>5475</v>
      </c>
      <c r="B81" s="83" t="s">
        <v>5458</v>
      </c>
      <c r="C81" s="83" t="s">
        <v>5459</v>
      </c>
      <c r="D81" s="82">
        <f>IFERROR(VLOOKUP($B81,Подбор[#All],4,0),"")</f>
        <v>53060</v>
      </c>
      <c r="E81" s="86">
        <f>IFERROR(VLOOKUP($B81,Подбор[#All],5,0),"")</f>
        <v>42450.924999999996</v>
      </c>
      <c r="F81" s="133" t="str">
        <f>IFERROR(VLOOKUP($B81,Подбор[#All],19,0),"")</f>
        <v>NEW</v>
      </c>
    </row>
    <row r="82" spans="1:6" ht="12" customHeight="1" outlineLevel="1">
      <c r="A82" s="221" t="s">
        <v>2799</v>
      </c>
      <c r="B82" s="83" t="s">
        <v>185</v>
      </c>
      <c r="C82" s="83" t="s">
        <v>741</v>
      </c>
      <c r="D82" s="82">
        <f>IFERROR(VLOOKUP($B82,Подбор[#All],4,0),"")</f>
        <v>23880</v>
      </c>
      <c r="E82" s="86">
        <f>IFERROR(VLOOKUP($B82,Подбор[#All],5,0),"")</f>
        <v>19100.125</v>
      </c>
      <c r="F82" s="133" t="str">
        <f>IFERROR(VLOOKUP($B82,Подбор[#All],19,0),"")</f>
        <v>EOL</v>
      </c>
    </row>
    <row r="83" spans="1:6" ht="12" customHeight="1">
      <c r="A83" s="221"/>
      <c r="B83" s="224" t="s">
        <v>5276</v>
      </c>
      <c r="C83" s="84"/>
      <c r="D83" s="82" t="str">
        <f>IFERROR(VLOOKUP($B83,Подбор[#All],4,0),"")</f>
        <v/>
      </c>
      <c r="E83" s="86" t="str">
        <f>IFERROR(VLOOKUP($B83,Подбор[#All],5,0),"")</f>
        <v/>
      </c>
      <c r="F83" s="133" t="str">
        <f>IFERROR(VLOOKUP($B83,Подбор[#All],19,0),"")</f>
        <v/>
      </c>
    </row>
    <row r="84" spans="1:6" ht="12" customHeight="1" outlineLevel="1">
      <c r="A84" s="221" t="s">
        <v>5346</v>
      </c>
      <c r="B84" s="83" t="s">
        <v>5344</v>
      </c>
      <c r="C84" s="83" t="s">
        <v>5345</v>
      </c>
      <c r="D84" s="82" t="str">
        <f>IFERROR(VLOOKUP($B84,Подбор[#All],4,0),"")</f>
        <v/>
      </c>
      <c r="E84" s="86" t="str">
        <f>IFERROR(VLOOKUP($B84,Подбор[#All],5,0),"")</f>
        <v/>
      </c>
      <c r="F84" s="133" t="str">
        <f>IFERROR(VLOOKUP($B84,Подбор[#All],19,0),"")</f>
        <v/>
      </c>
    </row>
    <row r="85" spans="1:6" ht="12" customHeight="1" outlineLevel="1">
      <c r="A85" s="221" t="s">
        <v>3621</v>
      </c>
      <c r="B85" s="83" t="s">
        <v>3286</v>
      </c>
      <c r="C85" s="83" t="s">
        <v>3287</v>
      </c>
      <c r="D85" s="82">
        <f>IFERROR(VLOOKUP($B85,Подбор[#All],4,0),"")</f>
        <v>22550</v>
      </c>
      <c r="E85" s="86">
        <f>IFERROR(VLOOKUP($B85,Подбор[#All],5,0),"")</f>
        <v>18039.45</v>
      </c>
      <c r="F85" s="133" t="str">
        <f>IFERROR(VLOOKUP($B85,Подбор[#All],19,0),"")</f>
        <v/>
      </c>
    </row>
    <row r="86" spans="1:6" ht="12" customHeight="1" outlineLevel="1">
      <c r="A86" s="221" t="s">
        <v>3623</v>
      </c>
      <c r="B86" s="83" t="s">
        <v>3288</v>
      </c>
      <c r="C86" s="83" t="s">
        <v>3289</v>
      </c>
      <c r="D86" s="82">
        <f>IFERROR(VLOOKUP($B86,Подбор[#All],4,0),"")</f>
        <v>15920</v>
      </c>
      <c r="E86" s="86">
        <f>IFERROR(VLOOKUP($B86,Подбор[#All],5,0),"")</f>
        <v>12736.074999999999</v>
      </c>
      <c r="F86" s="133" t="str">
        <f>IFERROR(VLOOKUP($B86,Подбор[#All],19,0),"")</f>
        <v/>
      </c>
    </row>
    <row r="87" spans="1:6" ht="12" customHeight="1" outlineLevel="1">
      <c r="A87" s="221" t="s">
        <v>3624</v>
      </c>
      <c r="B87" s="83" t="s">
        <v>3290</v>
      </c>
      <c r="C87" s="83" t="s">
        <v>3291</v>
      </c>
      <c r="D87" s="82">
        <f>IFERROR(VLOOKUP($B87,Подбор[#All],4,0),"")</f>
        <v>13270</v>
      </c>
      <c r="E87" s="86">
        <f>IFERROR(VLOOKUP($B87,Подбор[#All],5,0),"")</f>
        <v>10614.724999999999</v>
      </c>
      <c r="F87" s="133" t="str">
        <f>IFERROR(VLOOKUP($B87,Подбор[#All],19,0),"")</f>
        <v/>
      </c>
    </row>
    <row r="88" spans="1:6" ht="12" customHeight="1" outlineLevel="1">
      <c r="A88" s="221" t="s">
        <v>3625</v>
      </c>
      <c r="B88" s="83" t="s">
        <v>3292</v>
      </c>
      <c r="C88" s="83" t="s">
        <v>3293</v>
      </c>
      <c r="D88" s="82">
        <f>IFERROR(VLOOKUP($B88,Подбор[#All],4,0),"")</f>
        <v>15920</v>
      </c>
      <c r="E88" s="86">
        <f>IFERROR(VLOOKUP($B88,Подбор[#All],5,0),"")</f>
        <v>12736.074999999999</v>
      </c>
      <c r="F88" s="133" t="str">
        <f>IFERROR(VLOOKUP($B88,Подбор[#All],19,0),"")</f>
        <v/>
      </c>
    </row>
    <row r="89" spans="1:6" ht="12" customHeight="1" outlineLevel="1">
      <c r="A89" s="221" t="s">
        <v>3626</v>
      </c>
      <c r="B89" s="83" t="s">
        <v>3294</v>
      </c>
      <c r="C89" s="83" t="s">
        <v>3295</v>
      </c>
      <c r="D89" s="82">
        <f>IFERROR(VLOOKUP($B89,Подбор[#All],4,0),"")</f>
        <v>13270</v>
      </c>
      <c r="E89" s="86">
        <f>IFERROR(VLOOKUP($B89,Подбор[#All],5,0),"")</f>
        <v>10614.724999999999</v>
      </c>
      <c r="F89" s="133" t="str">
        <f>IFERROR(VLOOKUP($B89,Подбор[#All],19,0),"")</f>
        <v/>
      </c>
    </row>
    <row r="90" spans="1:6" ht="12" customHeight="1" outlineLevel="1">
      <c r="A90" s="221" t="s">
        <v>3622</v>
      </c>
      <c r="B90" s="83" t="s">
        <v>3296</v>
      </c>
      <c r="C90" s="83" t="s">
        <v>3297</v>
      </c>
      <c r="D90" s="82">
        <f>IFERROR(VLOOKUP($B90,Подбор[#All],4,0),"")</f>
        <v>10620</v>
      </c>
      <c r="E90" s="86">
        <f>IFERROR(VLOOKUP($B90,Подбор[#All],5,0),"")</f>
        <v>8493.375</v>
      </c>
      <c r="F90" s="133" t="str">
        <f>IFERROR(VLOOKUP($B90,Подбор[#All],19,0),"")</f>
        <v/>
      </c>
    </row>
    <row r="91" spans="1:6" ht="12" customHeight="1" outlineLevel="1">
      <c r="A91" s="221" t="s">
        <v>3627</v>
      </c>
      <c r="B91" s="83" t="s">
        <v>3298</v>
      </c>
      <c r="C91" s="83" t="s">
        <v>3299</v>
      </c>
      <c r="D91" s="82" t="str">
        <f>IFERROR(VLOOKUP($B91,Подбор[#All],4,0),"")</f>
        <v/>
      </c>
      <c r="E91" s="86" t="str">
        <f>IFERROR(VLOOKUP($B91,Подбор[#All],5,0),"")</f>
        <v/>
      </c>
      <c r="F91" s="133" t="str">
        <f>IFERROR(VLOOKUP($B91,Подбор[#All],19,0),"")</f>
        <v/>
      </c>
    </row>
    <row r="92" spans="1:6" ht="12" customHeight="1" outlineLevel="1">
      <c r="A92" s="221" t="s">
        <v>3628</v>
      </c>
      <c r="B92" s="83" t="s">
        <v>3300</v>
      </c>
      <c r="C92" s="83" t="s">
        <v>3301</v>
      </c>
      <c r="D92" s="82">
        <f>IFERROR(VLOOKUP($B92,Подбор[#All],4,0),"")</f>
        <v>7960</v>
      </c>
      <c r="E92" s="86">
        <f>IFERROR(VLOOKUP($B92,Подбор[#All],5,0),"")</f>
        <v>6364.0499999999993</v>
      </c>
      <c r="F92" s="133" t="str">
        <f>IFERROR(VLOOKUP($B92,Подбор[#All],19,0),"")</f>
        <v/>
      </c>
    </row>
    <row r="93" spans="1:6" ht="12" customHeight="1" outlineLevel="1">
      <c r="A93" s="221" t="s">
        <v>3630</v>
      </c>
      <c r="B93" s="83" t="s">
        <v>3302</v>
      </c>
      <c r="C93" s="83" t="s">
        <v>3303</v>
      </c>
      <c r="D93" s="82">
        <f>IFERROR(VLOOKUP($B93,Подбор[#All],4,0),"")</f>
        <v>43780</v>
      </c>
      <c r="E93" s="86">
        <f>IFERROR(VLOOKUP($B93,Подбор[#All],5,0),"")</f>
        <v>35026.199999999997</v>
      </c>
      <c r="F93" s="133" t="str">
        <f>IFERROR(VLOOKUP($B93,Подбор[#All],19,0),"")</f>
        <v/>
      </c>
    </row>
    <row r="94" spans="1:6" ht="12" customHeight="1" outlineLevel="1">
      <c r="A94" s="221" t="s">
        <v>3629</v>
      </c>
      <c r="B94" s="83" t="s">
        <v>3304</v>
      </c>
      <c r="C94" s="83" t="s">
        <v>3305</v>
      </c>
      <c r="D94" s="82">
        <f>IFERROR(VLOOKUP($B94,Подбор[#All],4,0),"")</f>
        <v>13270</v>
      </c>
      <c r="E94" s="86">
        <f>IFERROR(VLOOKUP($B94,Подбор[#All],5,0),"")</f>
        <v>10614.724999999999</v>
      </c>
      <c r="F94" s="133" t="str">
        <f>IFERROR(VLOOKUP($B94,Подбор[#All],19,0),"")</f>
        <v/>
      </c>
    </row>
    <row r="95" spans="1:6" ht="12" customHeight="1">
      <c r="A95" s="221"/>
      <c r="B95" s="224" t="s">
        <v>5276</v>
      </c>
      <c r="C95" s="84"/>
      <c r="D95" s="82" t="str">
        <f>IFERROR(VLOOKUP($B95,Подбор[#All],4,0),"")</f>
        <v/>
      </c>
      <c r="E95" s="86" t="str">
        <f>IFERROR(VLOOKUP($B95,Подбор[#All],5,0),"")</f>
        <v/>
      </c>
      <c r="F95" s="133" t="str">
        <f>IFERROR(VLOOKUP($B95,Подбор[#All],19,0),"")</f>
        <v/>
      </c>
    </row>
    <row r="96" spans="1:6" ht="12" customHeight="1" outlineLevel="1">
      <c r="A96" s="221" t="s">
        <v>5476</v>
      </c>
      <c r="B96" s="83" t="s">
        <v>5278</v>
      </c>
      <c r="C96" s="83" t="s">
        <v>5279</v>
      </c>
      <c r="D96" s="82">
        <f>IFERROR(VLOOKUP($B96,Подбор[#All],4,0),"")</f>
        <v>6630</v>
      </c>
      <c r="E96" s="86">
        <f>IFERROR(VLOOKUP($B96,Подбор[#All],5,0),"")</f>
        <v>5303.375</v>
      </c>
      <c r="F96" s="133" t="str">
        <f>IFERROR(VLOOKUP($B96,Подбор[#All],19,0),"")</f>
        <v>NEW</v>
      </c>
    </row>
    <row r="97" spans="1:6" ht="12" customHeight="1" outlineLevel="1">
      <c r="A97" s="221" t="s">
        <v>5477</v>
      </c>
      <c r="B97" s="83" t="s">
        <v>5280</v>
      </c>
      <c r="C97" s="83" t="s">
        <v>5281</v>
      </c>
      <c r="D97" s="82">
        <f>IFERROR(VLOOKUP($B97,Подбор[#All],4,0),"")</f>
        <v>7030</v>
      </c>
      <c r="E97" s="86">
        <f>IFERROR(VLOOKUP($B97,Подбор[#All],5,0),"")</f>
        <v>5622.375</v>
      </c>
      <c r="F97" s="133" t="str">
        <f>IFERROR(VLOOKUP($B97,Подбор[#All],19,0),"")</f>
        <v>NEW</v>
      </c>
    </row>
    <row r="98" spans="1:6" ht="12" customHeight="1">
      <c r="A98" s="221" t="s">
        <v>5063</v>
      </c>
      <c r="B98" s="225" t="s">
        <v>733</v>
      </c>
      <c r="C98" s="85"/>
      <c r="D98" s="82"/>
      <c r="E98" s="86"/>
      <c r="F98" s="133" t="str">
        <f>IFERROR(VLOOKUP($B98,Подбор[#All],19,0),"")</f>
        <v/>
      </c>
    </row>
    <row r="99" spans="1:6" ht="12" customHeight="1" outlineLevel="1">
      <c r="A99" s="221" t="s">
        <v>5062</v>
      </c>
      <c r="B99" s="224" t="s">
        <v>3944</v>
      </c>
      <c r="C99" s="84"/>
      <c r="D99" s="82" t="str">
        <f>IFERROR(VLOOKUP($B99,Подбор[#All],4,0),"")</f>
        <v/>
      </c>
      <c r="E99" s="86" t="str">
        <f>IFERROR(VLOOKUP($B99,Подбор[#All],5,0),"")</f>
        <v/>
      </c>
      <c r="F99" s="133" t="str">
        <f>IFERROR(VLOOKUP($B99,Подбор[#All],19,0),"")</f>
        <v/>
      </c>
    </row>
    <row r="100" spans="1:6" ht="12" customHeight="1" outlineLevel="2">
      <c r="A100" s="221" t="s">
        <v>3551</v>
      </c>
      <c r="B100" s="83" t="s">
        <v>3549</v>
      </c>
      <c r="C100" s="83" t="s">
        <v>3550</v>
      </c>
      <c r="D100" s="82">
        <f>IFERROR(VLOOKUP($B100,Подбор[#All],4,0),"")</f>
        <v>19900</v>
      </c>
      <c r="E100" s="86">
        <f>IFERROR(VLOOKUP($B100,Подбор[#All],5,0),"")</f>
        <v>15918.099999999999</v>
      </c>
      <c r="F100" s="133" t="str">
        <f>IFERROR(VLOOKUP($B100,Подбор[#All],19,0),"")</f>
        <v/>
      </c>
    </row>
    <row r="101" spans="1:6" ht="12" customHeight="1" outlineLevel="2">
      <c r="A101" s="221" t="s">
        <v>3554</v>
      </c>
      <c r="B101" s="83" t="s">
        <v>3552</v>
      </c>
      <c r="C101" s="83" t="s">
        <v>3553</v>
      </c>
      <c r="D101" s="82">
        <f>IFERROR(VLOOKUP($B101,Подбор[#All],4,0),"")</f>
        <v>35820</v>
      </c>
      <c r="E101" s="86">
        <f>IFERROR(VLOOKUP($B101,Подбор[#All],5,0),"")</f>
        <v>28654.174999999996</v>
      </c>
      <c r="F101" s="133" t="str">
        <f>IFERROR(VLOOKUP($B101,Подбор[#All],19,0),"")</f>
        <v/>
      </c>
    </row>
    <row r="102" spans="1:6" ht="12" customHeight="1" outlineLevel="2">
      <c r="A102" s="221" t="s">
        <v>3557</v>
      </c>
      <c r="B102" s="83" t="s">
        <v>3555</v>
      </c>
      <c r="C102" s="83" t="s">
        <v>3556</v>
      </c>
      <c r="D102" s="82">
        <f>IFERROR(VLOOKUP($B102,Подбор[#All],4,0),"")</f>
        <v>92860</v>
      </c>
      <c r="E102" s="86">
        <f>IFERROR(VLOOKUP($B102,Подбор[#All],5,0),"")</f>
        <v>74287.125</v>
      </c>
      <c r="F102" s="133" t="str">
        <f>IFERROR(VLOOKUP($B102,Подбор[#All],19,0),"")</f>
        <v/>
      </c>
    </row>
    <row r="103" spans="1:6" ht="12" customHeight="1" outlineLevel="2">
      <c r="A103" s="221" t="s">
        <v>3560</v>
      </c>
      <c r="B103" s="83" t="s">
        <v>3558</v>
      </c>
      <c r="C103" s="83" t="s">
        <v>3559</v>
      </c>
      <c r="D103" s="82">
        <f>IFERROR(VLOOKUP($B103,Подбор[#All],4,0),"")</f>
        <v>118070</v>
      </c>
      <c r="E103" s="86">
        <f>IFERROR(VLOOKUP($B103,Подбор[#All],5,0),"")</f>
        <v>94455.9</v>
      </c>
      <c r="F103" s="133" t="str">
        <f>IFERROR(VLOOKUP($B103,Подбор[#All],19,0),"")</f>
        <v/>
      </c>
    </row>
    <row r="104" spans="1:6" ht="12" customHeight="1" outlineLevel="2">
      <c r="A104" s="221" t="s">
        <v>2791</v>
      </c>
      <c r="B104" s="83" t="s">
        <v>732</v>
      </c>
      <c r="C104" s="83" t="s">
        <v>731</v>
      </c>
      <c r="D104" s="82">
        <f>IFERROR(VLOOKUP($B104,Подбор[#All],4,0),"")</f>
        <v>34490</v>
      </c>
      <c r="E104" s="86">
        <f>IFERROR(VLOOKUP($B104,Подбор[#All],5,0),"")</f>
        <v>27593.5</v>
      </c>
      <c r="F104" s="133" t="str">
        <f>IFERROR(VLOOKUP($B104,Подбор[#All],19,0),"")</f>
        <v>EOL</v>
      </c>
    </row>
    <row r="105" spans="1:6" ht="12" customHeight="1" outlineLevel="2">
      <c r="A105" s="221" t="s">
        <v>3596</v>
      </c>
      <c r="B105" s="83" t="s">
        <v>3143</v>
      </c>
      <c r="C105" s="83" t="s">
        <v>3144</v>
      </c>
      <c r="D105" s="82">
        <f>IFERROR(VLOOKUP($B105,Подбор[#All],4,0),"")</f>
        <v>30510</v>
      </c>
      <c r="E105" s="86">
        <f>IFERROR(VLOOKUP($B105,Подбор[#All],5,0),"")</f>
        <v>24411.474999999995</v>
      </c>
      <c r="F105" s="133" t="str">
        <f>IFERROR(VLOOKUP($B105,Подбор[#All],19,0),"")</f>
        <v/>
      </c>
    </row>
    <row r="106" spans="1:6" ht="12" customHeight="1" outlineLevel="2">
      <c r="A106" s="221" t="s">
        <v>2790</v>
      </c>
      <c r="B106" s="83" t="s">
        <v>730</v>
      </c>
      <c r="C106" s="83" t="s">
        <v>729</v>
      </c>
      <c r="D106" s="82">
        <f>IFERROR(VLOOKUP($B106,Подбор[#All],4,0),"")</f>
        <v>35820</v>
      </c>
      <c r="E106" s="86">
        <f>IFERROR(VLOOKUP($B106,Подбор[#All],5,0),"")</f>
        <v>28654.174999999996</v>
      </c>
      <c r="F106" s="133" t="str">
        <f>IFERROR(VLOOKUP($B106,Подбор[#All],19,0),"")</f>
        <v>EOL</v>
      </c>
    </row>
    <row r="107" spans="1:6" ht="12" customHeight="1" outlineLevel="2">
      <c r="A107" s="221" t="s">
        <v>2789</v>
      </c>
      <c r="B107" s="83" t="s">
        <v>728</v>
      </c>
      <c r="C107" s="83" t="s">
        <v>727</v>
      </c>
      <c r="D107" s="82">
        <f>IFERROR(VLOOKUP($B107,Подбор[#All],4,0),"")</f>
        <v>55720</v>
      </c>
      <c r="E107" s="86">
        <f>IFERROR(VLOOKUP($B107,Подбор[#All],5,0),"")</f>
        <v>44572.274999999994</v>
      </c>
      <c r="F107" s="133" t="str">
        <f>IFERROR(VLOOKUP($B107,Подбор[#All],19,0),"")</f>
        <v>EOL</v>
      </c>
    </row>
    <row r="108" spans="1:6" ht="12" customHeight="1" outlineLevel="2">
      <c r="A108" s="221" t="s">
        <v>4205</v>
      </c>
      <c r="B108" s="83" t="s">
        <v>4203</v>
      </c>
      <c r="C108" s="83" t="s">
        <v>4581</v>
      </c>
      <c r="D108" s="82">
        <f>IFERROR(VLOOKUP($B108,Подбор[#All],4,0),"")</f>
        <v>53060</v>
      </c>
      <c r="E108" s="86">
        <f>IFERROR(VLOOKUP($B108,Подбор[#All],5,0),"")</f>
        <v>42450.924999999996</v>
      </c>
      <c r="F108" s="133" t="str">
        <f>IFERROR(VLOOKUP($B108,Подбор[#All],19,0),"")</f>
        <v/>
      </c>
    </row>
    <row r="109" spans="1:6" ht="12" customHeight="1" outlineLevel="2">
      <c r="A109" s="221" t="s">
        <v>3597</v>
      </c>
      <c r="B109" s="83" t="s">
        <v>3145</v>
      </c>
      <c r="C109" s="83" t="s">
        <v>3146</v>
      </c>
      <c r="D109" s="82">
        <f>IFERROR(VLOOKUP($B109,Подбор[#All],4,0),"")</f>
        <v>57040</v>
      </c>
      <c r="E109" s="86">
        <f>IFERROR(VLOOKUP($B109,Подбор[#All],5,0),"")</f>
        <v>45632.94999999999</v>
      </c>
      <c r="F109" s="133" t="str">
        <f>IFERROR(VLOOKUP($B109,Подбор[#All],19,0),"")</f>
        <v/>
      </c>
    </row>
    <row r="110" spans="1:6" ht="12" customHeight="1" outlineLevel="2">
      <c r="A110" s="221" t="s">
        <v>3598</v>
      </c>
      <c r="B110" s="83" t="s">
        <v>3147</v>
      </c>
      <c r="C110" s="83" t="s">
        <v>3148</v>
      </c>
      <c r="D110" s="82">
        <f>IFERROR(VLOOKUP($B110,Подбор[#All],4,0),"")</f>
        <v>130000</v>
      </c>
      <c r="E110" s="86">
        <f>IFERROR(VLOOKUP($B110,Подбор[#All],5,0),"")</f>
        <v>104001.97500000001</v>
      </c>
      <c r="F110" s="133" t="str">
        <f>IFERROR(VLOOKUP($B110,Подбор[#All],19,0),"")</f>
        <v/>
      </c>
    </row>
    <row r="111" spans="1:6" ht="12" customHeight="1" outlineLevel="2">
      <c r="A111" s="221" t="s">
        <v>2788</v>
      </c>
      <c r="B111" s="83" t="s">
        <v>722</v>
      </c>
      <c r="C111" s="83" t="s">
        <v>721</v>
      </c>
      <c r="D111" s="82">
        <f>IFERROR(VLOOKUP($B111,Подбор[#All],4,0),"")</f>
        <v>198990</v>
      </c>
      <c r="E111" s="86">
        <f>IFERROR(VLOOKUP($B111,Подбор[#All],5,0),"")</f>
        <v>159188.97499999998</v>
      </c>
      <c r="F111" s="133" t="str">
        <f>IFERROR(VLOOKUP($B111,Подбор[#All],19,0),"")</f>
        <v>EOL</v>
      </c>
    </row>
    <row r="112" spans="1:6" ht="12" customHeight="1" outlineLevel="2">
      <c r="A112" s="221" t="s">
        <v>3599</v>
      </c>
      <c r="B112" s="83" t="s">
        <v>3149</v>
      </c>
      <c r="C112" s="83" t="s">
        <v>3150</v>
      </c>
      <c r="D112" s="82">
        <f>IFERROR(VLOOKUP($B112,Подбор[#All],4,0),"")</f>
        <v>172460</v>
      </c>
      <c r="E112" s="86">
        <f>IFERROR(VLOOKUP($B112,Подбор[#All],5,0),"")</f>
        <v>137967.49999999997</v>
      </c>
      <c r="F112" s="133" t="str">
        <f>IFERROR(VLOOKUP($B112,Подбор[#All],19,0),"")</f>
        <v/>
      </c>
    </row>
    <row r="113" spans="1:6" ht="12" customHeight="1" outlineLevel="1">
      <c r="A113" s="221" t="s">
        <v>5061</v>
      </c>
      <c r="B113" s="224" t="s">
        <v>720</v>
      </c>
      <c r="C113" s="84"/>
      <c r="D113" s="82">
        <f>IFERROR(VLOOKUP($B113,Подбор[#All],4,0),"")</f>
        <v>0</v>
      </c>
      <c r="E113" s="86">
        <f>IFERROR(VLOOKUP($B113,Подбор[#All],5,0),"")</f>
        <v>0</v>
      </c>
      <c r="F113" s="133" t="str">
        <f>IFERROR(VLOOKUP($B113,Подбор[#All],19,0),"")</f>
        <v/>
      </c>
    </row>
    <row r="114" spans="1:6" ht="12" customHeight="1" outlineLevel="2">
      <c r="A114" s="221" t="s">
        <v>2787</v>
      </c>
      <c r="B114" s="83" t="s">
        <v>301</v>
      </c>
      <c r="C114" s="83" t="s">
        <v>719</v>
      </c>
      <c r="D114" s="82">
        <f>IFERROR(VLOOKUP($B114,Подбор[#All],4,0),"")</f>
        <v>238790</v>
      </c>
      <c r="E114" s="86">
        <f>IFERROR(VLOOKUP($B114,Подбор[#All],5,0),"")</f>
        <v>191033.15</v>
      </c>
      <c r="F114" s="133" t="str">
        <f>IFERROR(VLOOKUP($B114,Подбор[#All],19,0),"")</f>
        <v>EOL</v>
      </c>
    </row>
    <row r="115" spans="1:6" ht="12" customHeight="1" outlineLevel="2">
      <c r="A115" s="221" t="s">
        <v>2786</v>
      </c>
      <c r="B115" s="83" t="s">
        <v>420</v>
      </c>
      <c r="C115" s="83" t="s">
        <v>718</v>
      </c>
      <c r="D115" s="82">
        <f>IFERROR(VLOOKUP($B115,Подбор[#All],4,0),"")</f>
        <v>106130</v>
      </c>
      <c r="E115" s="86">
        <f>IFERROR(VLOOKUP($B115,Подбор[#All],5,0),"")</f>
        <v>84901.849999999991</v>
      </c>
      <c r="F115" s="133" t="str">
        <f>IFERROR(VLOOKUP($B115,Подбор[#All],19,0),"")</f>
        <v/>
      </c>
    </row>
    <row r="116" spans="1:6" ht="12" customHeight="1" outlineLevel="1">
      <c r="A116" s="221" t="s">
        <v>5060</v>
      </c>
      <c r="B116" s="224" t="s">
        <v>716</v>
      </c>
      <c r="C116" s="84"/>
      <c r="D116" s="82"/>
      <c r="E116" s="86"/>
      <c r="F116" s="133" t="str">
        <f>IFERROR(VLOOKUP($B116,Подбор[#All],19,0),"")</f>
        <v/>
      </c>
    </row>
    <row r="117" spans="1:6" ht="12" customHeight="1" outlineLevel="2">
      <c r="A117" s="221" t="s">
        <v>2785</v>
      </c>
      <c r="B117" s="83" t="s">
        <v>497</v>
      </c>
      <c r="C117" s="83" t="s">
        <v>715</v>
      </c>
      <c r="D117" s="82">
        <f>IFERROR(VLOOKUP($B117,Подбор[#All],4,0),"")</f>
        <v>91920</v>
      </c>
      <c r="E117" s="86">
        <f>IFERROR(VLOOKUP($B117,Подбор[#All],5,0),"")</f>
        <v>73536</v>
      </c>
      <c r="F117" s="133" t="str">
        <f>IFERROR(VLOOKUP($B117,Подбор[#All],19,0),"")</f>
        <v/>
      </c>
    </row>
    <row r="118" spans="1:6" ht="12" customHeight="1" outlineLevel="2">
      <c r="A118" s="221" t="s">
        <v>2784</v>
      </c>
      <c r="B118" s="83" t="s">
        <v>363</v>
      </c>
      <c r="C118" s="83" t="s">
        <v>714</v>
      </c>
      <c r="D118" s="82">
        <f>IFERROR(VLOOKUP($B118,Подбор[#All],4,0),"")</f>
        <v>66330</v>
      </c>
      <c r="E118" s="86">
        <f>IFERROR(VLOOKUP($B118,Подбор[#All],5,0),"")</f>
        <v>53065.650000000009</v>
      </c>
      <c r="F118" s="133" t="str">
        <f>IFERROR(VLOOKUP($B118,Подбор[#All],19,0),"")</f>
        <v/>
      </c>
    </row>
    <row r="119" spans="1:6" ht="12" customHeight="1" outlineLevel="1">
      <c r="A119" s="221" t="s">
        <v>5059</v>
      </c>
      <c r="B119" s="224" t="s">
        <v>713</v>
      </c>
      <c r="C119" s="84"/>
      <c r="D119" s="82"/>
      <c r="E119" s="86"/>
      <c r="F119" s="133" t="str">
        <f>IFERROR(VLOOKUP($B119,Подбор[#All],19,0),"")</f>
        <v/>
      </c>
    </row>
    <row r="120" spans="1:6" ht="12" customHeight="1" outlineLevel="2">
      <c r="A120" s="221" t="s">
        <v>2783</v>
      </c>
      <c r="B120" s="83" t="s">
        <v>712</v>
      </c>
      <c r="C120" s="83" t="s">
        <v>711</v>
      </c>
      <c r="D120" s="82">
        <f>IFERROR(VLOOKUP($B120,Подбор[#All],4,0),"")</f>
        <v>291860</v>
      </c>
      <c r="E120" s="86">
        <f>IFERROR(VLOOKUP($B120,Подбор[#All],5,0),"")</f>
        <v>233484.07499999998</v>
      </c>
      <c r="F120" s="133" t="str">
        <f>IFERROR(VLOOKUP($B120,Подбор[#All],19,0),"")</f>
        <v>EOL</v>
      </c>
    </row>
    <row r="121" spans="1:6" ht="12" customHeight="1" outlineLevel="2">
      <c r="A121" s="221" t="s">
        <v>2782</v>
      </c>
      <c r="B121" s="83" t="s">
        <v>498</v>
      </c>
      <c r="C121" s="83" t="s">
        <v>710</v>
      </c>
      <c r="D121" s="82">
        <f>IFERROR(VLOOKUP($B121,Подбор[#All],4,0),"")</f>
        <v>127500</v>
      </c>
      <c r="E121" s="86">
        <f>IFERROR(VLOOKUP($B121,Подбор[#All],5,0),"")</f>
        <v>102000</v>
      </c>
      <c r="F121" s="133" t="str">
        <f>IFERROR(VLOOKUP($B121,Подбор[#All],19,0),"")</f>
        <v/>
      </c>
    </row>
    <row r="122" spans="1:6" ht="12" customHeight="1" outlineLevel="2">
      <c r="A122" s="221" t="s">
        <v>2781</v>
      </c>
      <c r="B122" s="83" t="s">
        <v>362</v>
      </c>
      <c r="C122" s="83" t="s">
        <v>709</v>
      </c>
      <c r="D122" s="82">
        <f>IFERROR(VLOOKUP($B122,Подбор[#All],4,0),"")</f>
        <v>90210</v>
      </c>
      <c r="E122" s="86">
        <f>IFERROR(VLOOKUP($B122,Подбор[#All],5,0),"")</f>
        <v>72165.774999999994</v>
      </c>
      <c r="F122" s="133" t="str">
        <f>IFERROR(VLOOKUP($B122,Подбор[#All],19,0),"")</f>
        <v/>
      </c>
    </row>
    <row r="123" spans="1:6" ht="12" customHeight="1" outlineLevel="1">
      <c r="A123" s="221" t="s">
        <v>5058</v>
      </c>
      <c r="B123" s="224" t="s">
        <v>708</v>
      </c>
      <c r="C123" s="84"/>
      <c r="D123" s="82"/>
      <c r="E123" s="86"/>
      <c r="F123" s="133" t="str">
        <f>IFERROR(VLOOKUP($B123,Подбор[#All],19,0),"")</f>
        <v/>
      </c>
    </row>
    <row r="124" spans="1:6" ht="12" customHeight="1" outlineLevel="2">
      <c r="A124" s="221" t="s">
        <v>2780</v>
      </c>
      <c r="B124" s="83" t="s">
        <v>707</v>
      </c>
      <c r="C124" s="83" t="s">
        <v>706</v>
      </c>
      <c r="D124" s="82">
        <f>IFERROR(VLOOKUP($B124,Подбор[#All],4,0),"")</f>
        <v>19900</v>
      </c>
      <c r="E124" s="86">
        <f>IFERROR(VLOOKUP($B124,Подбор[#All],5,0),"")</f>
        <v>15918.099999999999</v>
      </c>
      <c r="F124" s="133" t="str">
        <f>IFERROR(VLOOKUP($B124,Подбор[#All],19,0),"")</f>
        <v>EOL</v>
      </c>
    </row>
    <row r="125" spans="1:6" ht="12" customHeight="1" outlineLevel="2">
      <c r="A125" s="221" t="s">
        <v>2779</v>
      </c>
      <c r="B125" s="83" t="s">
        <v>496</v>
      </c>
      <c r="C125" s="83" t="s">
        <v>705</v>
      </c>
      <c r="D125" s="82">
        <f>IFERROR(VLOOKUP($B125,Подбор[#All],4,0),"")</f>
        <v>14400</v>
      </c>
      <c r="E125" s="86">
        <f>IFERROR(VLOOKUP($B125,Подбор[#All],5,0),"")</f>
        <v>11520</v>
      </c>
      <c r="F125" s="133" t="str">
        <f>IFERROR(VLOOKUP($B125,Подбор[#All],19,0),"")</f>
        <v/>
      </c>
    </row>
    <row r="126" spans="1:6" ht="12" customHeight="1" outlineLevel="2">
      <c r="A126" s="221" t="s">
        <v>2778</v>
      </c>
      <c r="B126" s="83" t="s">
        <v>167</v>
      </c>
      <c r="C126" s="83" t="s">
        <v>704</v>
      </c>
      <c r="D126" s="82" t="str">
        <f>IFERROR(VLOOKUP($B126,Подбор[#All],4,0),"")</f>
        <v/>
      </c>
      <c r="E126" s="86" t="str">
        <f>IFERROR(VLOOKUP($B126,Подбор[#All],5,0),"")</f>
        <v/>
      </c>
      <c r="F126" s="133" t="str">
        <f>IFERROR(VLOOKUP($B126,Подбор[#All],19,0),"")</f>
        <v/>
      </c>
    </row>
    <row r="127" spans="1:6" ht="12" customHeight="1" outlineLevel="2">
      <c r="A127" s="221" t="s">
        <v>2777</v>
      </c>
      <c r="B127" s="83" t="s">
        <v>703</v>
      </c>
      <c r="C127" s="83" t="s">
        <v>702</v>
      </c>
      <c r="D127" s="82">
        <f>IFERROR(VLOOKUP($B127,Подбор[#All],4,0),"")</f>
        <v>23880</v>
      </c>
      <c r="E127" s="86">
        <f>IFERROR(VLOOKUP($B127,Подбор[#All],5,0),"")</f>
        <v>19100.125</v>
      </c>
      <c r="F127" s="133" t="str">
        <f>IFERROR(VLOOKUP($B127,Подбор[#All],19,0),"")</f>
        <v>EOL</v>
      </c>
    </row>
    <row r="128" spans="1:6" ht="12" customHeight="1" outlineLevel="1">
      <c r="A128" s="221" t="s">
        <v>5057</v>
      </c>
      <c r="B128" s="224" t="s">
        <v>701</v>
      </c>
      <c r="C128" s="84"/>
      <c r="D128" s="82"/>
      <c r="E128" s="86"/>
      <c r="F128" s="133" t="str">
        <f>IFERROR(VLOOKUP($B128,Подбор[#All],19,0),"")</f>
        <v/>
      </c>
    </row>
    <row r="129" spans="1:6" ht="12" customHeight="1" outlineLevel="2">
      <c r="A129" s="221" t="s">
        <v>2776</v>
      </c>
      <c r="B129" s="83" t="s">
        <v>495</v>
      </c>
      <c r="C129" s="83" t="s">
        <v>700</v>
      </c>
      <c r="D129" s="82">
        <f>IFERROR(VLOOKUP($B129,Подбор[#All],4,0),"")</f>
        <v>30510</v>
      </c>
      <c r="E129" s="86">
        <f>IFERROR(VLOOKUP($B129,Подбор[#All],5,0),"")</f>
        <v>24411.474999999995</v>
      </c>
      <c r="F129" s="133" t="str">
        <f>IFERROR(VLOOKUP($B129,Подбор[#All],19,0),"")</f>
        <v>EOL</v>
      </c>
    </row>
    <row r="130" spans="1:6" ht="12" customHeight="1" outlineLevel="2">
      <c r="A130" s="221" t="s">
        <v>2775</v>
      </c>
      <c r="B130" s="83" t="s">
        <v>494</v>
      </c>
      <c r="C130" s="83" t="s">
        <v>699</v>
      </c>
      <c r="D130" s="82">
        <f>IFERROR(VLOOKUP($B130,Подбор[#All],4,0),"")</f>
        <v>35820</v>
      </c>
      <c r="E130" s="86">
        <f>IFERROR(VLOOKUP($B130,Подбор[#All],5,0),"")</f>
        <v>28654.174999999996</v>
      </c>
      <c r="F130" s="133" t="str">
        <f>IFERROR(VLOOKUP($B130,Подбор[#All],19,0),"")</f>
        <v>EOL</v>
      </c>
    </row>
    <row r="131" spans="1:6" ht="12" customHeight="1" outlineLevel="2">
      <c r="A131" s="221" t="s">
        <v>2774</v>
      </c>
      <c r="B131" s="83" t="s">
        <v>364</v>
      </c>
      <c r="C131" s="83" t="s">
        <v>698</v>
      </c>
      <c r="D131" s="82">
        <f>IFERROR(VLOOKUP($B131,Подбор[#All],4,0),"")</f>
        <v>21640</v>
      </c>
      <c r="E131" s="86">
        <f>IFERROR(VLOOKUP($B131,Подбор[#All],5,0),"")</f>
        <v>17312</v>
      </c>
      <c r="F131" s="133" t="str">
        <f>IFERROR(VLOOKUP($B131,Подбор[#All],19,0),"")</f>
        <v/>
      </c>
    </row>
    <row r="132" spans="1:6" ht="12" customHeight="1" outlineLevel="2">
      <c r="A132" s="221" t="s">
        <v>2773</v>
      </c>
      <c r="B132" s="83" t="s">
        <v>168</v>
      </c>
      <c r="C132" s="83" t="s">
        <v>697</v>
      </c>
      <c r="D132" s="82" t="str">
        <f>IFERROR(VLOOKUP($B132,Подбор[#All],4,0),"")</f>
        <v/>
      </c>
      <c r="E132" s="86" t="str">
        <f>IFERROR(VLOOKUP($B132,Подбор[#All],5,0),"")</f>
        <v/>
      </c>
      <c r="F132" s="133" t="str">
        <f>IFERROR(VLOOKUP($B132,Подбор[#All],19,0),"")</f>
        <v/>
      </c>
    </row>
    <row r="133" spans="1:6" ht="12" customHeight="1" outlineLevel="1">
      <c r="A133" s="221" t="s">
        <v>5056</v>
      </c>
      <c r="B133" s="224" t="s">
        <v>696</v>
      </c>
      <c r="C133" s="84"/>
      <c r="D133" s="82"/>
      <c r="E133" s="86"/>
      <c r="F133" s="133" t="str">
        <f>IFERROR(VLOOKUP($B133,Подбор[#All],19,0),"")</f>
        <v/>
      </c>
    </row>
    <row r="134" spans="1:6" ht="12" customHeight="1" outlineLevel="2">
      <c r="A134" s="221" t="s">
        <v>3562</v>
      </c>
      <c r="B134" s="83" t="s">
        <v>3561</v>
      </c>
      <c r="C134" s="83" t="s">
        <v>3675</v>
      </c>
      <c r="D134" s="82">
        <f>IFERROR(VLOOKUP($B134,Подбор[#All],4,0),"")</f>
        <v>66330</v>
      </c>
      <c r="E134" s="86">
        <f>IFERROR(VLOOKUP($B134,Подбор[#All],5,0),"")</f>
        <v>53065.650000000009</v>
      </c>
      <c r="F134" s="133" t="str">
        <f>IFERROR(VLOOKUP($B134,Подбор[#All],19,0),"")</f>
        <v/>
      </c>
    </row>
    <row r="135" spans="1:6" ht="12" customHeight="1" outlineLevel="2">
      <c r="A135" s="221" t="s">
        <v>3633</v>
      </c>
      <c r="B135" s="83" t="s">
        <v>3563</v>
      </c>
      <c r="C135" s="83" t="s">
        <v>3676</v>
      </c>
      <c r="D135" s="82">
        <f>IFERROR(VLOOKUP($B135,Подбор[#All],4,0),"")</f>
        <v>92860</v>
      </c>
      <c r="E135" s="86">
        <f>IFERROR(VLOOKUP($B135,Подбор[#All],5,0),"")</f>
        <v>74287.125</v>
      </c>
      <c r="F135" s="133" t="str">
        <f>IFERROR(VLOOKUP($B135,Подбор[#All],19,0),"")</f>
        <v/>
      </c>
    </row>
    <row r="136" spans="1:6" ht="12" customHeight="1" outlineLevel="2">
      <c r="A136" s="221" t="s">
        <v>5478</v>
      </c>
      <c r="B136" s="83" t="s">
        <v>5460</v>
      </c>
      <c r="C136" s="83" t="s">
        <v>5461</v>
      </c>
      <c r="D136" s="82">
        <f>IFERROR(VLOOKUP($B136,Подбор[#All],4,0),"")</f>
        <v>139290</v>
      </c>
      <c r="E136" s="86">
        <f>IFERROR(VLOOKUP($B136,Подбор[#All],5,0),"")</f>
        <v>111434.67499999999</v>
      </c>
      <c r="F136" s="133" t="str">
        <f>IFERROR(VLOOKUP($B136,Подбор[#All],19,0),"")</f>
        <v/>
      </c>
    </row>
    <row r="137" spans="1:6" ht="12" customHeight="1" outlineLevel="2">
      <c r="A137" s="221" t="s">
        <v>3634</v>
      </c>
      <c r="B137" s="83" t="s">
        <v>3565</v>
      </c>
      <c r="C137" s="83" t="s">
        <v>3678</v>
      </c>
      <c r="D137" s="82">
        <f>IFERROR(VLOOKUP($B137,Подбор[#All],4,0),"")</f>
        <v>106130</v>
      </c>
      <c r="E137" s="86">
        <f>IFERROR(VLOOKUP($B137,Подбор[#All],5,0),"")</f>
        <v>84901.849999999991</v>
      </c>
      <c r="F137" s="133" t="str">
        <f>IFERROR(VLOOKUP($B137,Подбор[#All],19,0),"")</f>
        <v/>
      </c>
    </row>
    <row r="138" spans="1:6" ht="12" customHeight="1" outlineLevel="2">
      <c r="A138" s="221" t="s">
        <v>3567</v>
      </c>
      <c r="B138" s="83" t="s">
        <v>3566</v>
      </c>
      <c r="C138" s="83" t="s">
        <v>3679</v>
      </c>
      <c r="D138" s="82">
        <f>IFERROR(VLOOKUP($B138,Подбор[#All],4,0),"")</f>
        <v>104800</v>
      </c>
      <c r="E138" s="86">
        <f>IFERROR(VLOOKUP($B138,Подбор[#All],5,0),"")</f>
        <v>83841.174999999988</v>
      </c>
      <c r="F138" s="133" t="str">
        <f>IFERROR(VLOOKUP($B138,Подбор[#All],19,0),"")</f>
        <v/>
      </c>
    </row>
    <row r="139" spans="1:6" ht="12" customHeight="1" outlineLevel="2">
      <c r="A139" s="221" t="s">
        <v>3635</v>
      </c>
      <c r="B139" s="83" t="s">
        <v>3568</v>
      </c>
      <c r="C139" s="83" t="s">
        <v>3680</v>
      </c>
      <c r="D139" s="82">
        <f>IFERROR(VLOOKUP($B139,Подбор[#All],4,0),"")</f>
        <v>132660</v>
      </c>
      <c r="E139" s="86">
        <f>IFERROR(VLOOKUP($B139,Подбор[#All],5,0),"")</f>
        <v>106131.30000000002</v>
      </c>
      <c r="F139" s="133" t="str">
        <f>IFERROR(VLOOKUP($B139,Подбор[#All],19,0),"")</f>
        <v/>
      </c>
    </row>
    <row r="140" spans="1:6" ht="12" customHeight="1" outlineLevel="2">
      <c r="A140" s="221" t="s">
        <v>5479</v>
      </c>
      <c r="B140" s="83" t="s">
        <v>5282</v>
      </c>
      <c r="C140" s="83" t="s">
        <v>5283</v>
      </c>
      <c r="D140" s="82">
        <f>IFERROR(VLOOKUP($B140,Подбор[#All],4,0),"")</f>
        <v>185730</v>
      </c>
      <c r="E140" s="86">
        <f>IFERROR(VLOOKUP($B140,Подбор[#All],5,0),"")</f>
        <v>148582.22500000001</v>
      </c>
      <c r="F140" s="133" t="str">
        <f>IFERROR(VLOOKUP($B140,Подбор[#All],19,0),"")</f>
        <v/>
      </c>
    </row>
    <row r="141" spans="1:6" ht="12" customHeight="1" outlineLevel="2">
      <c r="A141" s="221" t="s">
        <v>3636</v>
      </c>
      <c r="B141" s="83" t="s">
        <v>3569</v>
      </c>
      <c r="C141" s="83" t="s">
        <v>3681</v>
      </c>
      <c r="D141" s="82">
        <f>IFERROR(VLOOKUP($B141,Подбор[#All],4,0),"")</f>
        <v>145920</v>
      </c>
      <c r="E141" s="86">
        <f>IFERROR(VLOOKUP($B141,Подбор[#All],5,0),"")</f>
        <v>116738.04999999999</v>
      </c>
      <c r="F141" s="133" t="str">
        <f>IFERROR(VLOOKUP($B141,Подбор[#All],19,0),"")</f>
        <v/>
      </c>
    </row>
    <row r="142" spans="1:6" ht="12" customHeight="1" outlineLevel="2">
      <c r="A142" s="221" t="s">
        <v>5349</v>
      </c>
      <c r="B142" s="83" t="s">
        <v>5347</v>
      </c>
      <c r="C142" s="83" t="s">
        <v>5348</v>
      </c>
      <c r="D142" s="82">
        <f>IFERROR(VLOOKUP($B142,Подбор[#All],4,0),"")</f>
        <v>212250</v>
      </c>
      <c r="E142" s="86">
        <f>IFERROR(VLOOKUP($B142,Подбор[#All],5,0),"")</f>
        <v>169803.69999999998</v>
      </c>
      <c r="F142" s="133" t="str">
        <f>IFERROR(VLOOKUP($B142,Подбор[#All],19,0),"")</f>
        <v/>
      </c>
    </row>
    <row r="143" spans="1:6" ht="12" customHeight="1" outlineLevel="2">
      <c r="A143" s="221" t="s">
        <v>3637</v>
      </c>
      <c r="B143" s="83" t="s">
        <v>3571</v>
      </c>
      <c r="C143" s="83" t="s">
        <v>3683</v>
      </c>
      <c r="D143" s="82">
        <f>IFERROR(VLOOKUP($B143,Подбор[#All],4,0),"")</f>
        <v>252050</v>
      </c>
      <c r="E143" s="86">
        <f>IFERROR(VLOOKUP($B143,Подбор[#All],5,0),"")</f>
        <v>201639.89999999997</v>
      </c>
      <c r="F143" s="133" t="str">
        <f>IFERROR(VLOOKUP($B143,Подбор[#All],19,0),"")</f>
        <v/>
      </c>
    </row>
    <row r="144" spans="1:6" ht="12" customHeight="1" outlineLevel="2">
      <c r="A144" s="221" t="s">
        <v>3638</v>
      </c>
      <c r="B144" s="83" t="s">
        <v>3572</v>
      </c>
      <c r="C144" s="83" t="s">
        <v>3684</v>
      </c>
      <c r="D144" s="82">
        <f>IFERROR(VLOOKUP($B144,Подбор[#All],4,0),"")</f>
        <v>358190</v>
      </c>
      <c r="E144" s="86">
        <f>IFERROR(VLOOKUP($B144,Подбор[#All],5,0),"")</f>
        <v>286549.72499999998</v>
      </c>
      <c r="F144" s="133" t="str">
        <f>IFERROR(VLOOKUP($B144,Подбор[#All],19,0),"")</f>
        <v/>
      </c>
    </row>
    <row r="145" spans="1:6" ht="12" customHeight="1" outlineLevel="2">
      <c r="A145" s="221" t="s">
        <v>3639</v>
      </c>
      <c r="B145" s="83" t="s">
        <v>3573</v>
      </c>
      <c r="C145" s="83" t="s">
        <v>3685</v>
      </c>
      <c r="D145" s="82">
        <f>IFERROR(VLOOKUP($B145,Подбор[#All],4,0),"")</f>
        <v>265320</v>
      </c>
      <c r="E145" s="86">
        <f>IFERROR(VLOOKUP($B145,Подбор[#All],5,0),"")</f>
        <v>212254.62499999997</v>
      </c>
      <c r="F145" s="133" t="str">
        <f>IFERROR(VLOOKUP($B145,Подбор[#All],19,0),"")</f>
        <v>EOL</v>
      </c>
    </row>
    <row r="146" spans="1:6" ht="12" customHeight="1" outlineLevel="2">
      <c r="A146" s="221" t="s">
        <v>3575</v>
      </c>
      <c r="B146" s="83" t="s">
        <v>3574</v>
      </c>
      <c r="C146" s="83" t="s">
        <v>3686</v>
      </c>
      <c r="D146" s="82">
        <f>IFERROR(VLOOKUP($B146,Подбор[#All],4,0),"")</f>
        <v>172460</v>
      </c>
      <c r="E146" s="86">
        <f>IFERROR(VLOOKUP($B146,Подбор[#All],5,0),"")</f>
        <v>137967.49999999997</v>
      </c>
      <c r="F146" s="133" t="str">
        <f>IFERROR(VLOOKUP($B146,Подбор[#All],19,0),"")</f>
        <v/>
      </c>
    </row>
    <row r="147" spans="1:6" ht="12" customHeight="1" outlineLevel="2">
      <c r="A147" s="221" t="s">
        <v>2772</v>
      </c>
      <c r="B147" s="83" t="s">
        <v>695</v>
      </c>
      <c r="C147" s="83" t="s">
        <v>694</v>
      </c>
      <c r="D147" s="82">
        <f>IFERROR(VLOOKUP($B147,Подбор[#All],4,0),"")</f>
        <v>139290</v>
      </c>
      <c r="E147" s="86">
        <f>IFERROR(VLOOKUP($B147,Подбор[#All],5,0),"")</f>
        <v>111434.67499999999</v>
      </c>
      <c r="F147" s="133" t="str">
        <f>IFERROR(VLOOKUP($B147,Подбор[#All],19,0),"")</f>
        <v/>
      </c>
    </row>
    <row r="148" spans="1:6" ht="12" customHeight="1" outlineLevel="2">
      <c r="A148" s="221" t="s">
        <v>5464</v>
      </c>
      <c r="B148" s="83" t="s">
        <v>5462</v>
      </c>
      <c r="C148" s="83" t="s">
        <v>5463</v>
      </c>
      <c r="D148" s="82">
        <f>IFERROR(VLOOKUP($B148,Подбор[#All],4,0),"")</f>
        <v>185730</v>
      </c>
      <c r="E148" s="86">
        <f>IFERROR(VLOOKUP($B148,Подбор[#All],5,0),"")</f>
        <v>148582.22500000001</v>
      </c>
      <c r="F148" s="133" t="str">
        <f>IFERROR(VLOOKUP($B148,Подбор[#All],19,0),"")</f>
        <v/>
      </c>
    </row>
    <row r="149" spans="1:6" ht="12" customHeight="1" outlineLevel="2">
      <c r="A149" s="221" t="s">
        <v>3577</v>
      </c>
      <c r="B149" s="83" t="s">
        <v>3576</v>
      </c>
      <c r="C149" s="83" t="s">
        <v>3687</v>
      </c>
      <c r="D149" s="82">
        <f>IFERROR(VLOOKUP($B149,Подбор[#All],4,0),"")</f>
        <v>225520</v>
      </c>
      <c r="E149" s="86">
        <f>IFERROR(VLOOKUP($B149,Подбор[#All],5,0),"")</f>
        <v>180418.42499999999</v>
      </c>
      <c r="F149" s="133" t="str">
        <f>IFERROR(VLOOKUP($B149,Подбор[#All],19,0),"")</f>
        <v>Под заказ</v>
      </c>
    </row>
    <row r="150" spans="1:6" ht="12" customHeight="1" outlineLevel="2">
      <c r="A150" s="221" t="s">
        <v>3577</v>
      </c>
      <c r="B150" s="83" t="s">
        <v>4207</v>
      </c>
      <c r="C150" s="83" t="s">
        <v>4208</v>
      </c>
      <c r="D150" s="82">
        <f>IFERROR(VLOOKUP($B150,Подбор[#All],4,0),"")</f>
        <v>225520</v>
      </c>
      <c r="E150" s="86">
        <f>IFERROR(VLOOKUP($B150,Подбор[#All],5,0),"")</f>
        <v>180418.42499999999</v>
      </c>
      <c r="F150" s="133" t="str">
        <f>IFERROR(VLOOKUP($B150,Подбор[#All],19,0),"")</f>
        <v>Под заказ</v>
      </c>
    </row>
    <row r="151" spans="1:6" ht="12" customHeight="1" outlineLevel="2">
      <c r="A151" s="221" t="s">
        <v>3039</v>
      </c>
      <c r="B151" s="83" t="s">
        <v>172</v>
      </c>
      <c r="C151" s="83" t="s">
        <v>693</v>
      </c>
      <c r="D151" s="82">
        <f>IFERROR(VLOOKUP($B151,Подбор[#All],4,0),"")</f>
        <v>155210</v>
      </c>
      <c r="E151" s="86">
        <f>IFERROR(VLOOKUP($B151,Подбор[#All],5,0),"")</f>
        <v>124170.74999999997</v>
      </c>
      <c r="F151" s="133" t="str">
        <f>IFERROR(VLOOKUP($B151,Подбор[#All],19,0),"")</f>
        <v>EOL</v>
      </c>
    </row>
    <row r="152" spans="1:6" ht="12" customHeight="1" outlineLevel="2">
      <c r="A152" s="221" t="s">
        <v>3040</v>
      </c>
      <c r="B152" s="120" t="s">
        <v>173</v>
      </c>
      <c r="C152" s="130" t="s">
        <v>692</v>
      </c>
      <c r="D152" s="290">
        <v>129950</v>
      </c>
      <c r="E152" s="290">
        <v>97520</v>
      </c>
      <c r="F152" s="41" t="s">
        <v>12</v>
      </c>
    </row>
    <row r="153" spans="1:6" ht="12" customHeight="1" outlineLevel="2">
      <c r="A153" s="221" t="s">
        <v>2771</v>
      </c>
      <c r="B153" s="83" t="s">
        <v>691</v>
      </c>
      <c r="C153" s="83" t="s">
        <v>3151</v>
      </c>
      <c r="D153" s="82">
        <f>IFERROR(VLOOKUP($B153,Подбор[#All],4,0),"")</f>
        <v>225520</v>
      </c>
      <c r="E153" s="86">
        <f>IFERROR(VLOOKUP($B153,Подбор[#All],5,0),"")</f>
        <v>180418.42499999999</v>
      </c>
      <c r="F153" s="133" t="str">
        <f>IFERROR(VLOOKUP($B153,Подбор[#All],19,0),"")</f>
        <v>EOL</v>
      </c>
    </row>
    <row r="154" spans="1:6" ht="12" customHeight="1" outlineLevel="2">
      <c r="A154" s="221" t="s">
        <v>2770</v>
      </c>
      <c r="B154" s="120" t="s">
        <v>174</v>
      </c>
      <c r="C154" s="130" t="s">
        <v>690</v>
      </c>
      <c r="D154" s="290">
        <v>175700</v>
      </c>
      <c r="E154" s="290">
        <v>132240</v>
      </c>
      <c r="F154" s="41" t="s">
        <v>12</v>
      </c>
    </row>
    <row r="155" spans="1:6" ht="12" customHeight="1" outlineLevel="2">
      <c r="A155" s="221" t="s">
        <v>2769</v>
      </c>
      <c r="B155" s="83" t="s">
        <v>399</v>
      </c>
      <c r="C155" s="83" t="s">
        <v>689</v>
      </c>
      <c r="D155" s="82">
        <f>IFERROR(VLOOKUP($B155,Подбор[#All],4,0),"")</f>
        <v>45770</v>
      </c>
      <c r="E155" s="86">
        <f>IFERROR(VLOOKUP($B155,Подбор[#All],5,0),"")</f>
        <v>36613.224999999999</v>
      </c>
      <c r="F155" s="133" t="str">
        <f>IFERROR(VLOOKUP($B155,Подбор[#All],19,0),"")</f>
        <v>EOL</v>
      </c>
    </row>
    <row r="156" spans="1:6" ht="12" customHeight="1" outlineLevel="2">
      <c r="A156" s="221" t="s">
        <v>2768</v>
      </c>
      <c r="B156" s="83" t="s">
        <v>491</v>
      </c>
      <c r="C156" s="83" t="s">
        <v>688</v>
      </c>
      <c r="D156" s="82">
        <f>IFERROR(VLOOKUP($B156,Подбор[#All],4,0),"")</f>
        <v>50410</v>
      </c>
      <c r="E156" s="86">
        <f>IFERROR(VLOOKUP($B156,Подбор[#All],5,0),"")</f>
        <v>40329.574999999997</v>
      </c>
      <c r="F156" s="133" t="str">
        <f>IFERROR(VLOOKUP($B156,Подбор[#All],19,0),"")</f>
        <v/>
      </c>
    </row>
    <row r="157" spans="1:6" ht="12" customHeight="1" outlineLevel="2">
      <c r="A157" s="221" t="s">
        <v>2767</v>
      </c>
      <c r="B157" s="83" t="s">
        <v>300</v>
      </c>
      <c r="C157" s="83" t="s">
        <v>687</v>
      </c>
      <c r="D157" s="82">
        <f>IFERROR(VLOOKUP($B157,Подбор[#All],4,0),"")</f>
        <v>57500</v>
      </c>
      <c r="E157" s="86">
        <f>IFERROR(VLOOKUP($B157,Подбор[#All],5,0),"")</f>
        <v>46000</v>
      </c>
      <c r="F157" s="133" t="str">
        <f>IFERROR(VLOOKUP($B157,Подбор[#All],19,0),"")</f>
        <v>EOL</v>
      </c>
    </row>
    <row r="158" spans="1:6" ht="12" customHeight="1" outlineLevel="2">
      <c r="A158" s="221" t="s">
        <v>2766</v>
      </c>
      <c r="B158" s="83" t="s">
        <v>490</v>
      </c>
      <c r="C158" s="83" t="s">
        <v>686</v>
      </c>
      <c r="D158" s="82">
        <f>IFERROR(VLOOKUP($B158,Подбор[#All],4,0),"")</f>
        <v>68980</v>
      </c>
      <c r="E158" s="86">
        <f>IFERROR(VLOOKUP($B158,Подбор[#All],5,0),"")</f>
        <v>55187</v>
      </c>
      <c r="F158" s="133" t="str">
        <f>IFERROR(VLOOKUP($B158,Подбор[#All],19,0),"")</f>
        <v/>
      </c>
    </row>
    <row r="159" spans="1:6" ht="12" customHeight="1" outlineLevel="2">
      <c r="A159" s="221" t="s">
        <v>5055</v>
      </c>
      <c r="B159" s="83" t="s">
        <v>3152</v>
      </c>
      <c r="C159" s="83" t="s">
        <v>3153</v>
      </c>
      <c r="D159" s="82">
        <f>IFERROR(VLOOKUP($B159,Подбор[#All],4,0),"")</f>
        <v>66330</v>
      </c>
      <c r="E159" s="86">
        <f>IFERROR(VLOOKUP($B159,Подбор[#All],5,0),"")</f>
        <v>53065.650000000009</v>
      </c>
      <c r="F159" s="133" t="str">
        <f>IFERROR(VLOOKUP($B159,Подбор[#All],19,0),"")</f>
        <v>Под заказ</v>
      </c>
    </row>
    <row r="160" spans="1:6" ht="12" customHeight="1" outlineLevel="2">
      <c r="A160" s="221" t="s">
        <v>2765</v>
      </c>
      <c r="B160" s="83" t="s">
        <v>171</v>
      </c>
      <c r="C160" s="83" t="s">
        <v>685</v>
      </c>
      <c r="D160" s="82">
        <f>IFERROR(VLOOKUP($B160,Подбор[#All],4,0),"")</f>
        <v>163170</v>
      </c>
      <c r="E160" s="86">
        <f>IFERROR(VLOOKUP($B160,Подбор[#All],5,0),"")</f>
        <v>130534.79999999999</v>
      </c>
      <c r="F160" s="133" t="str">
        <f>IFERROR(VLOOKUP($B160,Подбор[#All],19,0),"")</f>
        <v>EOL</v>
      </c>
    </row>
    <row r="161" spans="1:6" ht="12" customHeight="1" outlineLevel="1">
      <c r="A161" s="221" t="s">
        <v>5054</v>
      </c>
      <c r="B161" s="224" t="s">
        <v>684</v>
      </c>
      <c r="C161" s="84"/>
      <c r="D161" s="82">
        <f>IFERROR(VLOOKUP($B161,Подбор[#All],4,0),"")</f>
        <v>0</v>
      </c>
      <c r="E161" s="86">
        <f>IFERROR(VLOOKUP($B161,Подбор[#All],5,0),"")</f>
        <v>0</v>
      </c>
      <c r="F161" s="133" t="str">
        <f>IFERROR(VLOOKUP($B161,Подбор[#All],19,0),"")</f>
        <v/>
      </c>
    </row>
    <row r="162" spans="1:6" ht="12" customHeight="1" outlineLevel="2">
      <c r="A162" s="221" t="s">
        <v>5053</v>
      </c>
      <c r="B162" s="83" t="s">
        <v>3688</v>
      </c>
      <c r="C162" s="83" t="s">
        <v>3689</v>
      </c>
      <c r="D162" s="82">
        <f>IFERROR(VLOOKUP($B162,Подбор[#All],4,0),"")</f>
        <v>34490</v>
      </c>
      <c r="E162" s="86">
        <f>IFERROR(VLOOKUP($B162,Подбор[#All],5,0),"")</f>
        <v>27593.5</v>
      </c>
      <c r="F162" s="133" t="str">
        <f>IFERROR(VLOOKUP($B162,Подбор[#All],19,0),"")</f>
        <v/>
      </c>
    </row>
    <row r="163" spans="1:6" ht="12" customHeight="1" outlineLevel="2">
      <c r="A163" s="221" t="s">
        <v>3692</v>
      </c>
      <c r="B163" s="83" t="s">
        <v>3690</v>
      </c>
      <c r="C163" s="83" t="s">
        <v>3691</v>
      </c>
      <c r="D163" s="82">
        <f>IFERROR(VLOOKUP($B163,Подбор[#All],4,0),"")</f>
        <v>45110</v>
      </c>
      <c r="E163" s="86">
        <f>IFERROR(VLOOKUP($B163,Подбор[#All],5,0),"")</f>
        <v>36086.874999999993</v>
      </c>
      <c r="F163" s="133" t="str">
        <f>IFERROR(VLOOKUP($B163,Подбор[#All],19,0),"")</f>
        <v/>
      </c>
    </row>
    <row r="164" spans="1:6" ht="12" customHeight="1" outlineLevel="2">
      <c r="A164" s="221" t="s">
        <v>3892</v>
      </c>
      <c r="B164" s="83" t="s">
        <v>3693</v>
      </c>
      <c r="C164" s="83" t="s">
        <v>3694</v>
      </c>
      <c r="D164" s="82">
        <f>IFERROR(VLOOKUP($B164,Подбор[#All],4,0),"")</f>
        <v>46430</v>
      </c>
      <c r="E164" s="86">
        <f>IFERROR(VLOOKUP($B164,Подбор[#All],5,0),"")</f>
        <v>37147.549999999996</v>
      </c>
      <c r="F164" s="133" t="str">
        <f>IFERROR(VLOOKUP($B164,Подбор[#All],19,0),"")</f>
        <v/>
      </c>
    </row>
    <row r="165" spans="1:6" ht="12" customHeight="1" outlineLevel="2">
      <c r="A165" s="221" t="s">
        <v>4211</v>
      </c>
      <c r="B165" s="83" t="s">
        <v>4209</v>
      </c>
      <c r="C165" s="83" t="s">
        <v>4210</v>
      </c>
      <c r="D165" s="82">
        <f>IFERROR(VLOOKUP($B165,Подбор[#All],4,0),"")</f>
        <v>79600</v>
      </c>
      <c r="E165" s="86">
        <f>IFERROR(VLOOKUP($B165,Подбор[#All],5,0),"")</f>
        <v>63680.374999999993</v>
      </c>
      <c r="F165" s="133" t="str">
        <f>IFERROR(VLOOKUP($B165,Подбор[#All],19,0),"")</f>
        <v/>
      </c>
    </row>
    <row r="166" spans="1:6" ht="12" customHeight="1" outlineLevel="2">
      <c r="A166" s="221" t="s">
        <v>2764</v>
      </c>
      <c r="B166" s="83" t="s">
        <v>488</v>
      </c>
      <c r="C166" s="83" t="s">
        <v>683</v>
      </c>
      <c r="D166" s="82">
        <f>IFERROR(VLOOKUP($B166,Подбор[#All],4,0),"")</f>
        <v>106130</v>
      </c>
      <c r="E166" s="86">
        <f>IFERROR(VLOOKUP($B166,Подбор[#All],5,0),"")</f>
        <v>84901.849999999991</v>
      </c>
      <c r="F166" s="133" t="str">
        <f>IFERROR(VLOOKUP($B166,Подбор[#All],19,0),"")</f>
        <v/>
      </c>
    </row>
    <row r="167" spans="1:6" ht="12" customHeight="1" outlineLevel="2">
      <c r="A167" s="221"/>
      <c r="B167" s="83" t="s">
        <v>5350</v>
      </c>
      <c r="C167" s="83" t="s">
        <v>5351</v>
      </c>
      <c r="D167" s="82">
        <f>IFERROR(VLOOKUP($B167,Подбор[#All],4,0),"")</f>
        <v>106130</v>
      </c>
      <c r="E167" s="86">
        <f>IFERROR(VLOOKUP($B167,Подбор[#All],5,0),"")</f>
        <v>84901.849999999991</v>
      </c>
      <c r="F167" s="133" t="str">
        <f>IFERROR(VLOOKUP($B167,Подбор[#All],19,0),"")</f>
        <v/>
      </c>
    </row>
    <row r="168" spans="1:6" ht="12" customHeight="1" outlineLevel="2">
      <c r="A168" s="221" t="s">
        <v>2763</v>
      </c>
      <c r="B168" s="83" t="s">
        <v>489</v>
      </c>
      <c r="C168" s="83" t="s">
        <v>3154</v>
      </c>
      <c r="D168" s="82">
        <f>IFERROR(VLOOKUP($B168,Подбор[#All],4,0),"")</f>
        <v>34490</v>
      </c>
      <c r="E168" s="86">
        <f>IFERROR(VLOOKUP($B168,Подбор[#All],5,0),"")</f>
        <v>27593.5</v>
      </c>
      <c r="F168" s="133" t="str">
        <f>IFERROR(VLOOKUP($B168,Подбор[#All],19,0),"")</f>
        <v>EOL</v>
      </c>
    </row>
    <row r="169" spans="1:6" ht="12" customHeight="1" outlineLevel="2">
      <c r="A169" s="221" t="s">
        <v>2763</v>
      </c>
      <c r="B169" s="83" t="s">
        <v>493</v>
      </c>
      <c r="C169" s="83" t="s">
        <v>3155</v>
      </c>
      <c r="D169" s="82">
        <f>IFERROR(VLOOKUP($B169,Подбор[#All],4,0),"")</f>
        <v>45110</v>
      </c>
      <c r="E169" s="86">
        <f>IFERROR(VLOOKUP($B169,Подбор[#All],5,0),"")</f>
        <v>36086.874999999993</v>
      </c>
      <c r="F169" s="133" t="str">
        <f>IFERROR(VLOOKUP($B169,Подбор[#All],19,0),"")</f>
        <v>EOL</v>
      </c>
    </row>
    <row r="170" spans="1:6" ht="12" customHeight="1" outlineLevel="2">
      <c r="A170" s="221" t="s">
        <v>2762</v>
      </c>
      <c r="B170" s="83" t="s">
        <v>422</v>
      </c>
      <c r="C170" s="83" t="s">
        <v>682</v>
      </c>
      <c r="D170" s="82">
        <f>IFERROR(VLOOKUP($B170,Подбор[#All],4,0),"")</f>
        <v>46430</v>
      </c>
      <c r="E170" s="86">
        <f>IFERROR(VLOOKUP($B170,Подбор[#All],5,0),"")</f>
        <v>37147.549999999996</v>
      </c>
      <c r="F170" s="133" t="str">
        <f>IFERROR(VLOOKUP($B170,Подбор[#All],19,0),"")</f>
        <v>EOL</v>
      </c>
    </row>
    <row r="171" spans="1:6" ht="12" customHeight="1" outlineLevel="2">
      <c r="A171" s="221" t="s">
        <v>2761</v>
      </c>
      <c r="B171" s="83" t="s">
        <v>681</v>
      </c>
      <c r="C171" s="83" t="s">
        <v>680</v>
      </c>
      <c r="D171" s="82">
        <f>IFERROR(VLOOKUP($B171,Подбор[#All],4,0),"")</f>
        <v>53060</v>
      </c>
      <c r="E171" s="86">
        <f>IFERROR(VLOOKUP($B171,Подбор[#All],5,0),"")</f>
        <v>42450.924999999996</v>
      </c>
      <c r="F171" s="133" t="str">
        <f>IFERROR(VLOOKUP($B171,Подбор[#All],19,0),"")</f>
        <v>EOL</v>
      </c>
    </row>
    <row r="172" spans="1:6" ht="12" customHeight="1" outlineLevel="2">
      <c r="A172" s="221" t="s">
        <v>2760</v>
      </c>
      <c r="B172" s="83" t="s">
        <v>421</v>
      </c>
      <c r="C172" s="83" t="s">
        <v>679</v>
      </c>
      <c r="D172" s="82">
        <f>IFERROR(VLOOKUP($B172,Подбор[#All],4,0),"")</f>
        <v>92860</v>
      </c>
      <c r="E172" s="86">
        <f>IFERROR(VLOOKUP($B172,Подбор[#All],5,0),"")</f>
        <v>74287.125</v>
      </c>
      <c r="F172" s="133" t="str">
        <f>IFERROR(VLOOKUP($B172,Подбор[#All],19,0),"")</f>
        <v>EOL</v>
      </c>
    </row>
    <row r="173" spans="1:6" ht="12" customHeight="1" outlineLevel="1">
      <c r="A173" s="221" t="s">
        <v>5052</v>
      </c>
      <c r="B173" s="224" t="s">
        <v>5284</v>
      </c>
      <c r="C173" s="84"/>
      <c r="D173" s="82" t="str">
        <f>IFERROR(VLOOKUP($B173,Подбор[#All],4,0),"")</f>
        <v/>
      </c>
      <c r="E173" s="86" t="str">
        <f>IFERROR(VLOOKUP($B173,Подбор[#All],5,0),"")</f>
        <v/>
      </c>
      <c r="F173" s="133" t="str">
        <f>IFERROR(VLOOKUP($B173,Подбор[#All],19,0),"")</f>
        <v/>
      </c>
    </row>
    <row r="174" spans="1:6" ht="12" customHeight="1" outlineLevel="2">
      <c r="A174" s="221" t="s">
        <v>2759</v>
      </c>
      <c r="B174" s="83" t="s">
        <v>414</v>
      </c>
      <c r="C174" s="83" t="s">
        <v>678</v>
      </c>
      <c r="D174" s="82">
        <f>IFERROR(VLOOKUP($B174,Подбор[#All],4,0),"")</f>
        <v>92860</v>
      </c>
      <c r="E174" s="86">
        <f>IFERROR(VLOOKUP($B174,Подбор[#All],5,0),"")</f>
        <v>74287.125</v>
      </c>
      <c r="F174" s="133" t="str">
        <f>IFERROR(VLOOKUP($B174,Подбор[#All],19,0),"")</f>
        <v>EOL</v>
      </c>
    </row>
    <row r="175" spans="1:6" ht="12" customHeight="1" outlineLevel="2">
      <c r="A175" s="221" t="s">
        <v>3327</v>
      </c>
      <c r="B175" s="83" t="s">
        <v>3156</v>
      </c>
      <c r="C175" s="83" t="s">
        <v>3157</v>
      </c>
      <c r="D175" s="82">
        <f>IFERROR(VLOOKUP($B175,Подбор[#All],4,0),"")</f>
        <v>92860</v>
      </c>
      <c r="E175" s="86">
        <f>IFERROR(VLOOKUP($B175,Подбор[#All],5,0),"")</f>
        <v>74287.125</v>
      </c>
      <c r="F175" s="133" t="str">
        <f>IFERROR(VLOOKUP($B175,Подбор[#All],19,0),"")</f>
        <v/>
      </c>
    </row>
    <row r="176" spans="1:6" ht="12" customHeight="1" outlineLevel="2">
      <c r="A176" s="221" t="s">
        <v>2758</v>
      </c>
      <c r="B176" s="83" t="s">
        <v>413</v>
      </c>
      <c r="C176" s="83" t="s">
        <v>677</v>
      </c>
      <c r="D176" s="82" t="str">
        <f>IFERROR(VLOOKUP($B176,Подбор[#All],4,0),"")</f>
        <v/>
      </c>
      <c r="E176" s="86" t="str">
        <f>IFERROR(VLOOKUP($B176,Подбор[#All],5,0),"")</f>
        <v/>
      </c>
      <c r="F176" s="133" t="str">
        <f>IFERROR(VLOOKUP($B176,Подбор[#All],19,0),"")</f>
        <v/>
      </c>
    </row>
    <row r="177" spans="1:6" ht="12" customHeight="1" outlineLevel="2">
      <c r="A177" s="221" t="s">
        <v>2758</v>
      </c>
      <c r="B177" s="83" t="s">
        <v>3310</v>
      </c>
      <c r="C177" s="83" t="s">
        <v>3311</v>
      </c>
      <c r="D177" s="82">
        <f>IFERROR(VLOOKUP($B177,Подбор[#All],4,0),"")</f>
        <v>185730</v>
      </c>
      <c r="E177" s="86">
        <f>IFERROR(VLOOKUP($B177,Подбор[#All],5,0),"")</f>
        <v>148582.22500000001</v>
      </c>
      <c r="F177" s="133" t="str">
        <f>IFERROR(VLOOKUP($B177,Подбор[#All],19,0),"")</f>
        <v/>
      </c>
    </row>
    <row r="178" spans="1:6" ht="12" customHeight="1" outlineLevel="2">
      <c r="A178" s="221" t="s">
        <v>3580</v>
      </c>
      <c r="B178" s="83" t="s">
        <v>3578</v>
      </c>
      <c r="C178" s="83" t="s">
        <v>3579</v>
      </c>
      <c r="D178" s="82">
        <f>IFERROR(VLOOKUP($B178,Подбор[#All],4,0),"")</f>
        <v>278590</v>
      </c>
      <c r="E178" s="86">
        <f>IFERROR(VLOOKUP($B178,Подбор[#All],5,0),"")</f>
        <v>222869.34999999998</v>
      </c>
      <c r="F178" s="133" t="str">
        <f>IFERROR(VLOOKUP($B178,Подбор[#All],19,0),"")</f>
        <v>Под заказ</v>
      </c>
    </row>
    <row r="179" spans="1:6" ht="12" customHeight="1" outlineLevel="2">
      <c r="A179" s="221" t="s">
        <v>2757</v>
      </c>
      <c r="B179" s="83" t="s">
        <v>3581</v>
      </c>
      <c r="C179" s="83" t="s">
        <v>3582</v>
      </c>
      <c r="D179" s="82">
        <f>IFERROR(VLOOKUP($B179,Подбор[#All],4,0),"")</f>
        <v>331650</v>
      </c>
      <c r="E179" s="86">
        <f>IFERROR(VLOOKUP($B179,Подбор[#All],5,0),"")</f>
        <v>265320.27499999997</v>
      </c>
      <c r="F179" s="133" t="str">
        <f>IFERROR(VLOOKUP($B179,Подбор[#All],19,0),"")</f>
        <v>Под заказ</v>
      </c>
    </row>
    <row r="180" spans="1:6" ht="12" customHeight="1" outlineLevel="2">
      <c r="A180" s="221" t="s">
        <v>2757</v>
      </c>
      <c r="B180" s="83" t="s">
        <v>2724</v>
      </c>
      <c r="C180" s="83" t="s">
        <v>2725</v>
      </c>
      <c r="D180" s="82">
        <f>IFERROR(VLOOKUP($B180,Подбор[#All],4,0),"")</f>
        <v>331650</v>
      </c>
      <c r="E180" s="86">
        <f>IFERROR(VLOOKUP($B180,Подбор[#All],5,0),"")</f>
        <v>265320.27499999997</v>
      </c>
      <c r="F180" s="133" t="str">
        <f>IFERROR(VLOOKUP($B180,Подбор[#All],19,0),"")</f>
        <v>Под заказ</v>
      </c>
    </row>
    <row r="181" spans="1:6" ht="12" customHeight="1" outlineLevel="2">
      <c r="A181" s="221" t="s">
        <v>3323</v>
      </c>
      <c r="B181" s="83" t="s">
        <v>3158</v>
      </c>
      <c r="C181" s="83" t="s">
        <v>3159</v>
      </c>
      <c r="D181" s="82">
        <f>IFERROR(VLOOKUP($B181,Подбор[#All],4,0),"")</f>
        <v>464310</v>
      </c>
      <c r="E181" s="86">
        <f>IFERROR(VLOOKUP($B181,Подбор[#All],5,0),"")</f>
        <v>371451.57499999995</v>
      </c>
      <c r="F181" s="133" t="str">
        <f>IFERROR(VLOOKUP($B181,Подбор[#All],19,0),"")</f>
        <v>Под заказ</v>
      </c>
    </row>
    <row r="182" spans="1:6" ht="12" customHeight="1" outlineLevel="2">
      <c r="A182" s="221" t="s">
        <v>3323</v>
      </c>
      <c r="B182" s="302" t="s">
        <v>3158</v>
      </c>
      <c r="C182" s="83" t="s">
        <v>3159</v>
      </c>
      <c r="D182" s="301">
        <v>396179</v>
      </c>
      <c r="E182" s="301">
        <v>348260</v>
      </c>
      <c r="F182" s="300" t="s">
        <v>7586</v>
      </c>
    </row>
    <row r="183" spans="1:6" ht="12" customHeight="1" outlineLevel="2">
      <c r="A183" s="221" t="s">
        <v>3585</v>
      </c>
      <c r="B183" s="83" t="s">
        <v>3583</v>
      </c>
      <c r="C183" s="83" t="s">
        <v>3584</v>
      </c>
      <c r="D183" s="82">
        <f>IFERROR(VLOOKUP($B183,Подбор[#All],4,0),"")</f>
        <v>570440</v>
      </c>
      <c r="E183" s="86">
        <f>IFERROR(VLOOKUP($B183,Подбор[#All],5,0),"")</f>
        <v>456353.42499999999</v>
      </c>
      <c r="F183" s="133" t="str">
        <f>IFERROR(VLOOKUP($B183,Подбор[#All],19,0),"")</f>
        <v>Под заказ</v>
      </c>
    </row>
    <row r="184" spans="1:6" ht="12" customHeight="1" outlineLevel="2">
      <c r="A184" s="221" t="s">
        <v>2756</v>
      </c>
      <c r="B184" s="83" t="s">
        <v>169</v>
      </c>
      <c r="C184" s="83" t="s">
        <v>676</v>
      </c>
      <c r="D184" s="82">
        <f>IFERROR(VLOOKUP($B184,Подбор[#All],4,0),"")</f>
        <v>118070</v>
      </c>
      <c r="E184" s="86">
        <f>IFERROR(VLOOKUP($B184,Подбор[#All],5,0),"")</f>
        <v>94455.9</v>
      </c>
      <c r="F184" s="133" t="str">
        <f>IFERROR(VLOOKUP($B184,Подбор[#All],19,0),"")</f>
        <v/>
      </c>
    </row>
    <row r="185" spans="1:6" ht="12" customHeight="1" outlineLevel="2">
      <c r="A185" s="221" t="s">
        <v>2755</v>
      </c>
      <c r="B185" s="130" t="s">
        <v>170</v>
      </c>
      <c r="C185" s="130" t="s">
        <v>3600</v>
      </c>
      <c r="D185" s="290">
        <v>223520</v>
      </c>
      <c r="E185" s="290">
        <v>155950</v>
      </c>
      <c r="F185" s="41" t="s">
        <v>12</v>
      </c>
    </row>
    <row r="186" spans="1:6" ht="12" customHeight="1" outlineLevel="2">
      <c r="A186" s="221" t="s">
        <v>2754</v>
      </c>
      <c r="B186" s="83" t="s">
        <v>453</v>
      </c>
      <c r="C186" s="83" t="s">
        <v>675</v>
      </c>
      <c r="D186" s="82" t="str">
        <f>IFERROR(VLOOKUP($B186,Подбор[#All],4,0),"")</f>
        <v/>
      </c>
      <c r="E186" s="86" t="str">
        <f>IFERROR(VLOOKUP($B186,Подбор[#All],5,0),"")</f>
        <v/>
      </c>
      <c r="F186" s="133" t="str">
        <f>IFERROR(VLOOKUP($B186,Подбор[#All],19,0),"")</f>
        <v/>
      </c>
    </row>
    <row r="187" spans="1:6" ht="12" customHeight="1">
      <c r="A187" s="221" t="s">
        <v>5051</v>
      </c>
      <c r="B187" s="224" t="s">
        <v>175</v>
      </c>
      <c r="C187" s="84"/>
      <c r="D187" s="82">
        <f>IFERROR(VLOOKUP($B187,Подбор[#All],4,0),"")</f>
        <v>0</v>
      </c>
      <c r="E187" s="86">
        <f>IFERROR(VLOOKUP($B187,Подбор[#All],5,0),"")</f>
        <v>0</v>
      </c>
      <c r="F187" s="133" t="str">
        <f>IFERROR(VLOOKUP($B187,Подбор[#All],19,0),"")</f>
        <v/>
      </c>
    </row>
    <row r="188" spans="1:6" ht="12" customHeight="1" outlineLevel="1">
      <c r="A188" s="221" t="s">
        <v>5287</v>
      </c>
      <c r="B188" s="83" t="s">
        <v>5285</v>
      </c>
      <c r="C188" s="83" t="s">
        <v>5286</v>
      </c>
      <c r="D188" s="82">
        <f>IFERROR(VLOOKUP($B188,Подбор[#All],4,0),"")</f>
        <v>849030</v>
      </c>
      <c r="E188" s="86">
        <f>IFERROR(VLOOKUP($B188,Подбор[#All],5,0),"")</f>
        <v>679222.77499999991</v>
      </c>
      <c r="F188" s="133" t="str">
        <f>IFERROR(VLOOKUP($B188,Подбор[#All],19,0),"")</f>
        <v>Под заказ</v>
      </c>
    </row>
    <row r="189" spans="1:6" ht="12" customHeight="1" outlineLevel="1">
      <c r="A189" s="221" t="s">
        <v>5290</v>
      </c>
      <c r="B189" s="83" t="s">
        <v>5288</v>
      </c>
      <c r="C189" s="83" t="s">
        <v>5289</v>
      </c>
      <c r="D189" s="82">
        <f>IFERROR(VLOOKUP($B189,Подбор[#All],4,0),"")</f>
        <v>795960</v>
      </c>
      <c r="E189" s="86">
        <f>IFERROR(VLOOKUP($B189,Подбор[#All],5,0),"")</f>
        <v>636771.85</v>
      </c>
      <c r="F189" s="133" t="str">
        <f>IFERROR(VLOOKUP($B189,Подбор[#All],19,0),"")</f>
        <v>Под заказ</v>
      </c>
    </row>
    <row r="190" spans="1:6" ht="12" customHeight="1" outlineLevel="1">
      <c r="A190" s="221" t="s">
        <v>3588</v>
      </c>
      <c r="B190" s="83" t="s">
        <v>3586</v>
      </c>
      <c r="C190" s="83" t="s">
        <v>3587</v>
      </c>
      <c r="D190" s="82">
        <f>IFERROR(VLOOKUP($B190,Подбор[#All],4,0),"")</f>
        <v>265320</v>
      </c>
      <c r="E190" s="86">
        <f>IFERROR(VLOOKUP($B190,Подбор[#All],5,0),"")</f>
        <v>212254.62499999997</v>
      </c>
      <c r="F190" s="133" t="str">
        <f>IFERROR(VLOOKUP($B190,Подбор[#All],19,0),"")</f>
        <v>Под заказ</v>
      </c>
    </row>
    <row r="191" spans="1:6" ht="12" customHeight="1" outlineLevel="1">
      <c r="A191" s="221" t="s">
        <v>5480</v>
      </c>
      <c r="B191" s="83" t="s">
        <v>3312</v>
      </c>
      <c r="C191" s="83" t="s">
        <v>3313</v>
      </c>
      <c r="D191" s="82">
        <f>IFERROR(VLOOKUP($B191,Подбор[#All],4,0),"")</f>
        <v>198990</v>
      </c>
      <c r="E191" s="86">
        <f>IFERROR(VLOOKUP($B191,Подбор[#All],5,0),"")</f>
        <v>159188.97499999998</v>
      </c>
      <c r="F191" s="133" t="str">
        <f>IFERROR(VLOOKUP($B191,Подбор[#All],19,0),"")</f>
        <v>Под заказ</v>
      </c>
    </row>
    <row r="192" spans="1:6" ht="12" customHeight="1" outlineLevel="1">
      <c r="A192" s="221" t="s">
        <v>2753</v>
      </c>
      <c r="B192" s="83" t="s">
        <v>2726</v>
      </c>
      <c r="C192" s="83" t="s">
        <v>3695</v>
      </c>
      <c r="D192" s="82">
        <f>IFERROR(VLOOKUP($B192,Подбор[#All],4,0),"")</f>
        <v>331650</v>
      </c>
      <c r="E192" s="86">
        <f>IFERROR(VLOOKUP($B192,Подбор[#All],5,0),"")</f>
        <v>265320.27499999997</v>
      </c>
      <c r="F192" s="133" t="str">
        <f>IFERROR(VLOOKUP($B192,Подбор[#All],19,0),"")</f>
        <v>EOL</v>
      </c>
    </row>
    <row r="193" spans="1:6" ht="12" customHeight="1" outlineLevel="1">
      <c r="A193" s="221" t="s">
        <v>2753</v>
      </c>
      <c r="B193" s="83" t="s">
        <v>3160</v>
      </c>
      <c r="C193" s="83" t="s">
        <v>3161</v>
      </c>
      <c r="D193" s="82">
        <f>IFERROR(VLOOKUP($B193,Подбор[#All],4,0),"")</f>
        <v>331650</v>
      </c>
      <c r="E193" s="86">
        <f>IFERROR(VLOOKUP($B193,Подбор[#All],5,0),"")</f>
        <v>265320.27499999997</v>
      </c>
      <c r="F193" s="133" t="str">
        <f>IFERROR(VLOOKUP($B193,Подбор[#All],19,0),"")</f>
        <v>Под заказ</v>
      </c>
    </row>
    <row r="194" spans="1:6" ht="12" customHeight="1" outlineLevel="1">
      <c r="A194" s="221" t="s">
        <v>3324</v>
      </c>
      <c r="B194" s="83" t="s">
        <v>3314</v>
      </c>
      <c r="C194" s="83" t="s">
        <v>3315</v>
      </c>
      <c r="D194" s="82">
        <f>IFERROR(VLOOKUP($B194,Подбор[#All],4,0),"")</f>
        <v>72960</v>
      </c>
      <c r="E194" s="86">
        <f>IFERROR(VLOOKUP($B194,Подбор[#All],5,0),"")</f>
        <v>58369.024999999994</v>
      </c>
      <c r="F194" s="133" t="str">
        <f>IFERROR(VLOOKUP($B194,Подбор[#All],19,0),"")</f>
        <v/>
      </c>
    </row>
    <row r="195" spans="1:6" ht="12" customHeight="1" outlineLevel="1">
      <c r="A195" s="221" t="s">
        <v>3325</v>
      </c>
      <c r="B195" s="83" t="s">
        <v>3316</v>
      </c>
      <c r="C195" s="83" t="s">
        <v>3317</v>
      </c>
      <c r="D195" s="82">
        <f>IFERROR(VLOOKUP($B195,Подбор[#All],4,0),"")</f>
        <v>118070</v>
      </c>
      <c r="E195" s="86">
        <f>IFERROR(VLOOKUP($B195,Подбор[#All],5,0),"")</f>
        <v>94455.9</v>
      </c>
      <c r="F195" s="133" t="str">
        <f>IFERROR(VLOOKUP($B195,Подбор[#All],19,0),"")</f>
        <v/>
      </c>
    </row>
    <row r="196" spans="1:6" ht="12" customHeight="1" outlineLevel="1">
      <c r="A196" s="221" t="s">
        <v>3326</v>
      </c>
      <c r="B196" s="83" t="s">
        <v>3318</v>
      </c>
      <c r="C196" s="83" t="s">
        <v>3319</v>
      </c>
      <c r="D196" s="82">
        <f>IFERROR(VLOOKUP($B196,Подбор[#All],4,0),"")</f>
        <v>132660</v>
      </c>
      <c r="E196" s="86">
        <f>IFERROR(VLOOKUP($B196,Подбор[#All],5,0),"")</f>
        <v>106131.30000000002</v>
      </c>
      <c r="F196" s="133" t="str">
        <f>IFERROR(VLOOKUP($B196,Подбор[#All],19,0),"")</f>
        <v/>
      </c>
    </row>
    <row r="197" spans="1:6" ht="12" customHeight="1" outlineLevel="1">
      <c r="A197" s="221" t="s">
        <v>5481</v>
      </c>
      <c r="B197" s="83" t="s">
        <v>5291</v>
      </c>
      <c r="C197" s="83" t="s">
        <v>5292</v>
      </c>
      <c r="D197" s="82">
        <f>IFERROR(VLOOKUP($B197,Подбор[#All],4,0),"")</f>
        <v>132660</v>
      </c>
      <c r="E197" s="86">
        <f>IFERROR(VLOOKUP($B197,Подбор[#All],5,0),"")</f>
        <v>106131.30000000002</v>
      </c>
      <c r="F197" s="133" t="str">
        <f>IFERROR(VLOOKUP($B197,Подбор[#All],19,0),"")</f>
        <v/>
      </c>
    </row>
    <row r="198" spans="1:6" ht="12" customHeight="1" outlineLevel="1">
      <c r="A198" s="221" t="s">
        <v>5482</v>
      </c>
      <c r="B198" s="83" t="s">
        <v>5293</v>
      </c>
      <c r="C198" s="83" t="s">
        <v>5294</v>
      </c>
      <c r="D198" s="82">
        <f>IFERROR(VLOOKUP($B198,Подбор[#All],4,0),"")</f>
        <v>358190</v>
      </c>
      <c r="E198" s="86">
        <f>IFERROR(VLOOKUP($B198,Подбор[#All],5,0),"")</f>
        <v>286549.72499999998</v>
      </c>
      <c r="F198" s="133" t="str">
        <f>IFERROR(VLOOKUP($B198,Подбор[#All],19,0),"")</f>
        <v/>
      </c>
    </row>
    <row r="199" spans="1:6" ht="12" customHeight="1" outlineLevel="1">
      <c r="A199" s="221" t="s">
        <v>2752</v>
      </c>
      <c r="B199" s="83" t="s">
        <v>177</v>
      </c>
      <c r="C199" s="83" t="s">
        <v>674</v>
      </c>
      <c r="D199" s="82" t="str">
        <f>IFERROR(VLOOKUP($B199,Подбор[#All],4,0),"")</f>
        <v/>
      </c>
      <c r="E199" s="86" t="str">
        <f>IFERROR(VLOOKUP($B199,Подбор[#All],5,0),"")</f>
        <v/>
      </c>
      <c r="F199" s="133" t="str">
        <f>IFERROR(VLOOKUP($B199,Подбор[#All],19,0),"")</f>
        <v/>
      </c>
    </row>
    <row r="200" spans="1:6" ht="12" customHeight="1" outlineLevel="1">
      <c r="A200" s="221" t="s">
        <v>2751</v>
      </c>
      <c r="B200" s="83" t="s">
        <v>178</v>
      </c>
      <c r="C200" s="83" t="s">
        <v>673</v>
      </c>
      <c r="D200" s="82">
        <f>IFERROR(VLOOKUP($B200,Подбор[#All],4,0),"")</f>
        <v>126020</v>
      </c>
      <c r="E200" s="86">
        <f>IFERROR(VLOOKUP($B200,Подбор[#All],5,0),"")</f>
        <v>100819.94999999998</v>
      </c>
      <c r="F200" s="133" t="str">
        <f>IFERROR(VLOOKUP($B200,Подбор[#All],19,0),"")</f>
        <v>EOL</v>
      </c>
    </row>
    <row r="201" spans="1:6" ht="12" customHeight="1" outlineLevel="1">
      <c r="A201" s="221" t="s">
        <v>2750</v>
      </c>
      <c r="B201" s="83" t="s">
        <v>179</v>
      </c>
      <c r="C201" s="83" t="s">
        <v>672</v>
      </c>
      <c r="D201" s="82">
        <f>IFERROR(VLOOKUP($B201,Подбор[#All],4,0),"")</f>
        <v>143270</v>
      </c>
      <c r="E201" s="86">
        <f>IFERROR(VLOOKUP($B201,Подбор[#All],5,0),"")</f>
        <v>114616.69999999998</v>
      </c>
      <c r="F201" s="133" t="str">
        <f>IFERROR(VLOOKUP($B201,Подбор[#All],19,0),"")</f>
        <v>EOL</v>
      </c>
    </row>
    <row r="202" spans="1:6" ht="12" customHeight="1" outlineLevel="1">
      <c r="A202" s="221"/>
      <c r="B202" s="130" t="s">
        <v>3589</v>
      </c>
      <c r="C202" s="130" t="s">
        <v>3590</v>
      </c>
      <c r="D202" s="290">
        <v>335210</v>
      </c>
      <c r="E202" s="290">
        <v>235240</v>
      </c>
      <c r="F202" s="41" t="s">
        <v>12</v>
      </c>
    </row>
    <row r="203" spans="1:6" ht="12" customHeight="1" outlineLevel="1">
      <c r="A203" s="221" t="s">
        <v>2749</v>
      </c>
      <c r="B203" s="130" t="s">
        <v>176</v>
      </c>
      <c r="C203" s="130" t="s">
        <v>671</v>
      </c>
      <c r="D203" s="82" t="str">
        <f>IFERROR(VLOOKUP($B203,Подбор[#All],4,0),"")</f>
        <v/>
      </c>
      <c r="E203" s="86" t="str">
        <f>IFERROR(VLOOKUP($B203,Подбор[#All],5,0),"")</f>
        <v/>
      </c>
      <c r="F203" s="41" t="s">
        <v>12</v>
      </c>
    </row>
    <row r="204" spans="1:6" ht="12" customHeight="1" outlineLevel="1">
      <c r="A204" s="221" t="s">
        <v>2748</v>
      </c>
      <c r="B204" s="83" t="s">
        <v>670</v>
      </c>
      <c r="C204" s="83" t="s">
        <v>669</v>
      </c>
      <c r="D204" s="82">
        <f>IFERROR(VLOOKUP($B204,Подбор[#All],4,0),"")</f>
        <v>6630</v>
      </c>
      <c r="E204" s="86">
        <f>IFERROR(VLOOKUP($B204,Подбор[#All],5,0),"")</f>
        <v>5303.375</v>
      </c>
      <c r="F204" s="133" t="str">
        <f>IFERROR(VLOOKUP($B204,Подбор[#All],19,0),"")</f>
        <v/>
      </c>
    </row>
    <row r="205" spans="1:6" ht="12" customHeight="1" outlineLevel="1">
      <c r="A205" s="221" t="s">
        <v>4214</v>
      </c>
      <c r="B205" s="83" t="s">
        <v>4212</v>
      </c>
      <c r="C205" s="83" t="s">
        <v>4213</v>
      </c>
      <c r="D205" s="82">
        <f>IFERROR(VLOOKUP($B205,Подбор[#All],4,0),"")</f>
        <v>6630</v>
      </c>
      <c r="E205" s="86">
        <f>IFERROR(VLOOKUP($B205,Подбор[#All],5,0),"")</f>
        <v>5303.375</v>
      </c>
      <c r="F205" s="133" t="str">
        <f>IFERROR(VLOOKUP($B205,Подбор[#All],19,0),"")</f>
        <v/>
      </c>
    </row>
    <row r="206" spans="1:6" ht="12" customHeight="1" outlineLevel="1">
      <c r="A206" s="221" t="s">
        <v>2747</v>
      </c>
      <c r="B206" s="83" t="s">
        <v>668</v>
      </c>
      <c r="C206" s="83" t="s">
        <v>667</v>
      </c>
      <c r="D206" s="82">
        <f>IFERROR(VLOOKUP($B206,Подбор[#All],4,0),"")</f>
        <v>10620</v>
      </c>
      <c r="E206" s="86">
        <f>IFERROR(VLOOKUP($B206,Подбор[#All],5,0),"")</f>
        <v>8493.375</v>
      </c>
      <c r="F206" s="133" t="str">
        <f>IFERROR(VLOOKUP($B206,Подбор[#All],19,0),"")</f>
        <v/>
      </c>
    </row>
    <row r="207" spans="1:6" ht="12" customHeight="1" outlineLevel="1">
      <c r="A207" s="221" t="s">
        <v>4217</v>
      </c>
      <c r="B207" s="83" t="s">
        <v>4215</v>
      </c>
      <c r="C207" s="83" t="s">
        <v>667</v>
      </c>
      <c r="D207" s="82">
        <f>IFERROR(VLOOKUP($B207,Подбор[#All],4,0),"")</f>
        <v>10620</v>
      </c>
      <c r="E207" s="86">
        <f>IFERROR(VLOOKUP($B207,Подбор[#All],5,0),"")</f>
        <v>8493.375</v>
      </c>
      <c r="F207" s="133" t="str">
        <f>IFERROR(VLOOKUP($B207,Подбор[#All],19,0),"")</f>
        <v/>
      </c>
    </row>
    <row r="208" spans="1:6" ht="12" customHeight="1">
      <c r="A208" s="221" t="s">
        <v>5050</v>
      </c>
      <c r="B208" s="224" t="s">
        <v>500</v>
      </c>
      <c r="C208" s="84"/>
      <c r="D208" s="82"/>
      <c r="E208" s="86"/>
      <c r="F208" s="133" t="str">
        <f>IFERROR(VLOOKUP($B208,Подбор[#All],19,0),"")</f>
        <v/>
      </c>
    </row>
    <row r="209" spans="1:6" ht="12" customHeight="1" outlineLevel="1">
      <c r="A209" s="221" t="s">
        <v>2746</v>
      </c>
      <c r="B209" s="83" t="s">
        <v>501</v>
      </c>
      <c r="C209" s="83" t="s">
        <v>505</v>
      </c>
      <c r="D209" s="82">
        <f>IFERROR(VLOOKUP($B209,Подбор[#All],4,0),"")</f>
        <v>36880</v>
      </c>
      <c r="E209" s="86">
        <f>IFERROR(VLOOKUP($B209,Подбор[#All],5,0),"")</f>
        <v>29507.499999999996</v>
      </c>
      <c r="F209" s="133" t="str">
        <f>IFERROR(VLOOKUP($B209,Подбор[#All],19,0),"")</f>
        <v/>
      </c>
    </row>
    <row r="210" spans="1:6" ht="12" customHeight="1" outlineLevel="1">
      <c r="A210" s="221" t="s">
        <v>2745</v>
      </c>
      <c r="B210" s="83" t="s">
        <v>502</v>
      </c>
      <c r="C210" s="83" t="s">
        <v>506</v>
      </c>
      <c r="D210" s="82">
        <f>IFERROR(VLOOKUP($B210,Подбор[#All],4,0),"")</f>
        <v>19900</v>
      </c>
      <c r="E210" s="86">
        <f>IFERROR(VLOOKUP($B210,Подбор[#All],5,0),"")</f>
        <v>15918.099999999999</v>
      </c>
      <c r="F210" s="133" t="str">
        <f>IFERROR(VLOOKUP($B210,Подбор[#All],19,0),"")</f>
        <v/>
      </c>
    </row>
    <row r="211" spans="1:6" ht="12" customHeight="1" outlineLevel="1">
      <c r="A211" s="221" t="s">
        <v>2744</v>
      </c>
      <c r="B211" s="83" t="s">
        <v>503</v>
      </c>
      <c r="C211" s="83" t="s">
        <v>507</v>
      </c>
      <c r="D211" s="82">
        <f>IFERROR(VLOOKUP($B211,Подбор[#All],4,0),"")</f>
        <v>26540</v>
      </c>
      <c r="E211" s="86">
        <f>IFERROR(VLOOKUP($B211,Подбор[#All],5,0),"")</f>
        <v>21229.449999999997</v>
      </c>
      <c r="F211" s="133" t="str">
        <f>IFERROR(VLOOKUP($B211,Подбор[#All],19,0),"")</f>
        <v/>
      </c>
    </row>
    <row r="212" spans="1:6" ht="12" customHeight="1" outlineLevel="1">
      <c r="A212" s="221" t="s">
        <v>2743</v>
      </c>
      <c r="B212" s="83" t="s">
        <v>419</v>
      </c>
      <c r="C212" s="83" t="s">
        <v>508</v>
      </c>
      <c r="D212" s="82">
        <f>IFERROR(VLOOKUP($B212,Подбор[#All],4,0),"")</f>
        <v>26540</v>
      </c>
      <c r="E212" s="86">
        <f>IFERROR(VLOOKUP($B212,Подбор[#All],5,0),"")</f>
        <v>21229.449999999997</v>
      </c>
      <c r="F212" s="133" t="str">
        <f>IFERROR(VLOOKUP($B212,Подбор[#All],19,0),"")</f>
        <v/>
      </c>
    </row>
    <row r="213" spans="1:6" ht="12" customHeight="1" outlineLevel="1">
      <c r="A213" s="221" t="s">
        <v>2742</v>
      </c>
      <c r="B213" s="83" t="s">
        <v>504</v>
      </c>
      <c r="C213" s="83" t="s">
        <v>509</v>
      </c>
      <c r="D213" s="82">
        <f>IFERROR(VLOOKUP($B213,Подбор[#All],4,0),"")</f>
        <v>45770</v>
      </c>
      <c r="E213" s="86">
        <f>IFERROR(VLOOKUP($B213,Подбор[#All],5,0),"")</f>
        <v>36613.224999999999</v>
      </c>
      <c r="F213" s="133" t="str">
        <f>IFERROR(VLOOKUP($B213,Подбор[#All],19,0),"")</f>
        <v/>
      </c>
    </row>
    <row r="214" spans="1:6" ht="12" customHeight="1" outlineLevel="1">
      <c r="A214" s="221" t="s">
        <v>5354</v>
      </c>
      <c r="B214" s="83" t="s">
        <v>5352</v>
      </c>
      <c r="C214" s="83" t="s">
        <v>5353</v>
      </c>
      <c r="D214" s="82">
        <f>IFERROR(VLOOKUP($B214,Подбор[#All],4,0),"")</f>
        <v>18570</v>
      </c>
      <c r="E214" s="86">
        <f>IFERROR(VLOOKUP($B214,Подбор[#All],5,0),"")</f>
        <v>14857.424999999999</v>
      </c>
      <c r="F214" s="133" t="str">
        <f>IFERROR(VLOOKUP($B214,Подбор[#All],19,0),"")</f>
        <v/>
      </c>
    </row>
    <row r="215" spans="1:6" ht="12" customHeight="1">
      <c r="A215" s="85"/>
      <c r="B215" s="223" t="s">
        <v>806</v>
      </c>
      <c r="C215" s="85"/>
      <c r="D215" s="82"/>
      <c r="E215" s="86"/>
      <c r="F215" s="133" t="str">
        <f>IFERROR(VLOOKUP($B215,Подбор[#All],19,0),"")</f>
        <v/>
      </c>
    </row>
    <row r="216" spans="1:6" ht="12" customHeight="1">
      <c r="A216" s="221" t="s">
        <v>5049</v>
      </c>
      <c r="B216" s="222" t="s">
        <v>805</v>
      </c>
      <c r="C216" s="84"/>
      <c r="D216" s="82"/>
      <c r="E216" s="86"/>
      <c r="F216" s="133" t="str">
        <f>IFERROR(VLOOKUP($B216,Подбор[#All],19,0),"")</f>
        <v/>
      </c>
    </row>
    <row r="217" spans="1:6" ht="12" customHeight="1" outlineLevel="1">
      <c r="A217" s="221" t="s">
        <v>2740</v>
      </c>
      <c r="B217" s="83" t="s">
        <v>804</v>
      </c>
      <c r="C217" s="83" t="s">
        <v>2741</v>
      </c>
      <c r="D217" s="82">
        <f>IFERROR(VLOOKUP($B217,Подбор[#All],4,0),"")</f>
        <v>88000</v>
      </c>
      <c r="E217" s="86" t="str">
        <f>IFERROR(VLOOKUP($B217,Подбор[#All],5,0),"")</f>
        <v/>
      </c>
      <c r="F217" s="133" t="str">
        <f>IFERROR(VLOOKUP($B217,Подбор[#All],19,0),"")</f>
        <v>Акция</v>
      </c>
    </row>
    <row r="218" spans="1:6" ht="12" customHeight="1" outlineLevel="1">
      <c r="A218" s="221" t="s">
        <v>2740</v>
      </c>
      <c r="B218" s="83" t="s">
        <v>802</v>
      </c>
      <c r="C218" s="83" t="s">
        <v>2739</v>
      </c>
      <c r="D218" s="82">
        <f>IFERROR(VLOOKUP($B218,Подбор[#All],4,0),"")</f>
        <v>136400</v>
      </c>
      <c r="E218" s="86" t="str">
        <f>IFERROR(VLOOKUP($B218,Подбор[#All],5,0),"")</f>
        <v/>
      </c>
      <c r="F218" s="133" t="str">
        <f>IFERROR(VLOOKUP($B218,Подбор[#All],19,0),"")</f>
        <v>Под заказ</v>
      </c>
    </row>
    <row r="219" spans="1:6" ht="12" customHeight="1" outlineLevel="1">
      <c r="A219" s="221" t="s">
        <v>2736</v>
      </c>
      <c r="B219" s="83" t="s">
        <v>800</v>
      </c>
      <c r="C219" s="83" t="s">
        <v>2738</v>
      </c>
      <c r="D219" s="82">
        <f>IFERROR(VLOOKUP($B219,Подбор[#All],4,0),"")</f>
        <v>136420</v>
      </c>
      <c r="E219" s="86">
        <f>IFERROR(VLOOKUP($B219,Подбор[#All],5,0),"")</f>
        <v>95491.199999999983</v>
      </c>
      <c r="F219" s="133" t="str">
        <f>IFERROR(VLOOKUP($B219,Подбор[#All],19,0),"")</f>
        <v>Под заказ</v>
      </c>
    </row>
    <row r="220" spans="1:6" ht="12" customHeight="1" outlineLevel="1">
      <c r="A220" s="221" t="s">
        <v>2736</v>
      </c>
      <c r="B220" s="83" t="s">
        <v>798</v>
      </c>
      <c r="C220" s="83" t="s">
        <v>2737</v>
      </c>
      <c r="D220" s="82">
        <f>IFERROR(VLOOKUP($B220,Подбор[#All],4,0),"")</f>
        <v>123480</v>
      </c>
      <c r="E220" s="86">
        <f>IFERROR(VLOOKUP($B220,Подбор[#All],5,0),"")</f>
        <v>86436.587999999989</v>
      </c>
      <c r="F220" s="133" t="str">
        <f>IFERROR(VLOOKUP($B220,Подбор[#All],19,0),"")</f>
        <v>Под заказ</v>
      </c>
    </row>
    <row r="221" spans="1:6" ht="12" customHeight="1" outlineLevel="1">
      <c r="A221" s="221" t="s">
        <v>2736</v>
      </c>
      <c r="B221" s="83" t="s">
        <v>796</v>
      </c>
      <c r="C221" s="83" t="s">
        <v>2735</v>
      </c>
      <c r="D221" s="82">
        <f>IFERROR(VLOOKUP($B221,Подбор[#All],4,0),"")</f>
        <v>136340</v>
      </c>
      <c r="E221" s="86">
        <f>IFERROR(VLOOKUP($B221,Подбор[#All],5,0),"")</f>
        <v>95440.04399999998</v>
      </c>
      <c r="F221" s="133" t="str">
        <f>IFERROR(VLOOKUP($B221,Подбор[#All],19,0),"")</f>
        <v>Под заказ</v>
      </c>
    </row>
    <row r="222" spans="1:6" ht="12" customHeight="1" outlineLevel="1">
      <c r="A222" s="221" t="s">
        <v>2733</v>
      </c>
      <c r="B222" s="83" t="s">
        <v>794</v>
      </c>
      <c r="C222" s="83" t="s">
        <v>2734</v>
      </c>
      <c r="D222" s="82">
        <f>IFERROR(VLOOKUP($B222,Подбор[#All],4,0),"")</f>
        <v>266240</v>
      </c>
      <c r="E222" s="86">
        <f>IFERROR(VLOOKUP($B222,Подбор[#All],5,0),"")</f>
        <v>186369.83399999997</v>
      </c>
      <c r="F222" s="133" t="str">
        <f>IFERROR(VLOOKUP($B222,Подбор[#All],19,0),"")</f>
        <v>Под заказ</v>
      </c>
    </row>
    <row r="223" spans="1:6" ht="12" customHeight="1" outlineLevel="1">
      <c r="A223" s="221" t="s">
        <v>2733</v>
      </c>
      <c r="B223" s="83" t="s">
        <v>792</v>
      </c>
      <c r="C223" s="83" t="s">
        <v>2732</v>
      </c>
      <c r="D223" s="82">
        <f>IFERROR(VLOOKUP($B223,Подбор[#All],4,0),"")</f>
        <v>176000</v>
      </c>
      <c r="E223" s="86" t="str">
        <f>IFERROR(VLOOKUP($B223,Подбор[#All],5,0),"")</f>
        <v/>
      </c>
      <c r="F223" s="133" t="str">
        <f>IFERROR(VLOOKUP($B223,Подбор[#All],19,0),"")</f>
        <v>Акция</v>
      </c>
    </row>
    <row r="224" spans="1:6" ht="12" customHeight="1" outlineLevel="1">
      <c r="A224" s="221" t="s">
        <v>2731</v>
      </c>
      <c r="B224" s="83" t="s">
        <v>790</v>
      </c>
      <c r="C224" s="83" t="s">
        <v>2730</v>
      </c>
      <c r="D224" s="82">
        <f>IFERROR(VLOOKUP($B224,Подбор[#All],4,0),"")</f>
        <v>183930</v>
      </c>
      <c r="E224" s="86">
        <f>IFERROR(VLOOKUP($B224,Подбор[#All],5,0),"")</f>
        <v>128751.12599999999</v>
      </c>
      <c r="F224" s="133" t="str">
        <f>IFERROR(VLOOKUP($B224,Подбор[#All],19,0),"")</f>
        <v>Акция</v>
      </c>
    </row>
    <row r="225" spans="1:6" ht="12" customHeight="1" outlineLevel="1">
      <c r="A225" s="221" t="s">
        <v>2728</v>
      </c>
      <c r="B225" s="83" t="s">
        <v>788</v>
      </c>
      <c r="C225" s="83" t="s">
        <v>2729</v>
      </c>
      <c r="D225" s="82">
        <f>IFERROR(VLOOKUP($B225,Подбор[#All],4,0),"")</f>
        <v>206250</v>
      </c>
      <c r="E225" s="86" t="str">
        <f>IFERROR(VLOOKUP($B225,Подбор[#All],5,0),"")</f>
        <v/>
      </c>
      <c r="F225" s="133" t="str">
        <f>IFERROR(VLOOKUP($B225,Подбор[#All],19,0),"")</f>
        <v>Акция</v>
      </c>
    </row>
  </sheetData>
  <mergeCells count="3">
    <mergeCell ref="A1:A2"/>
    <mergeCell ref="B1:B2"/>
    <mergeCell ref="C1:C2"/>
  </mergeCells>
  <hyperlinks>
    <hyperlink ref="A217" r:id="rId1" xr:uid="{00000000-0004-0000-0200-000000000000}"/>
    <hyperlink ref="A218" r:id="rId2" xr:uid="{00000000-0004-0000-0200-000001000000}"/>
    <hyperlink ref="A220" r:id="rId3" xr:uid="{00000000-0004-0000-0200-000002000000}"/>
    <hyperlink ref="A222" r:id="rId4" xr:uid="{00000000-0004-0000-0200-000003000000}"/>
    <hyperlink ref="A224" r:id="rId5" xr:uid="{00000000-0004-0000-0200-000004000000}"/>
    <hyperlink ref="A219" r:id="rId6" xr:uid="{00000000-0004-0000-0200-000005000000}"/>
    <hyperlink ref="A221" r:id="rId7" xr:uid="{00000000-0004-0000-0200-000006000000}"/>
    <hyperlink ref="A223" r:id="rId8" xr:uid="{00000000-0004-0000-0200-000007000000}"/>
    <hyperlink ref="A225" r:id="rId9" xr:uid="{00000000-0004-0000-0200-000008000000}"/>
    <hyperlink ref="A4" r:id="rId10" xr:uid="{00000000-0004-0000-0200-000009000000}"/>
    <hyperlink ref="A5" r:id="rId11" xr:uid="{00000000-0004-0000-0200-00000A000000}"/>
    <hyperlink ref="A6" r:id="rId12" xr:uid="{00000000-0004-0000-0200-00000B000000}"/>
    <hyperlink ref="A12" r:id="rId13" xr:uid="{00000000-0004-0000-0200-00000C000000}"/>
    <hyperlink ref="A14" r:id="rId14" xr:uid="{00000000-0004-0000-0200-00000D000000}"/>
    <hyperlink ref="A15" r:id="rId15" xr:uid="{00000000-0004-0000-0200-00000E000000}"/>
    <hyperlink ref="A16" r:id="rId16" xr:uid="{00000000-0004-0000-0200-00000F000000}"/>
    <hyperlink ref="A17" r:id="rId17" xr:uid="{00000000-0004-0000-0200-000010000000}"/>
    <hyperlink ref="A21" r:id="rId18" xr:uid="{00000000-0004-0000-0200-000011000000}"/>
    <hyperlink ref="A22" r:id="rId19" xr:uid="{00000000-0004-0000-0200-000012000000}"/>
    <hyperlink ref="A23" r:id="rId20" xr:uid="{00000000-0004-0000-0200-000013000000}"/>
    <hyperlink ref="A24" r:id="rId21" xr:uid="{00000000-0004-0000-0200-000014000000}"/>
    <hyperlink ref="A25" r:id="rId22" xr:uid="{00000000-0004-0000-0200-000015000000}"/>
    <hyperlink ref="A26" r:id="rId23" xr:uid="{00000000-0004-0000-0200-000016000000}"/>
    <hyperlink ref="A27" r:id="rId24" xr:uid="{00000000-0004-0000-0200-000017000000}"/>
    <hyperlink ref="A28" r:id="rId25" xr:uid="{00000000-0004-0000-0200-000018000000}"/>
    <hyperlink ref="A29" r:id="rId26" xr:uid="{00000000-0004-0000-0200-000019000000}"/>
    <hyperlink ref="A30" r:id="rId27" xr:uid="{00000000-0004-0000-0200-00001A000000}"/>
    <hyperlink ref="A31" r:id="rId28" xr:uid="{00000000-0004-0000-0200-00001B000000}"/>
    <hyperlink ref="A35" r:id="rId29" xr:uid="{00000000-0004-0000-0200-00001C000000}"/>
    <hyperlink ref="A38" r:id="rId30" xr:uid="{00000000-0004-0000-0200-00001D000000}"/>
    <hyperlink ref="A39" r:id="rId31" xr:uid="{00000000-0004-0000-0200-00001E000000}"/>
    <hyperlink ref="A40" r:id="rId32" xr:uid="{00000000-0004-0000-0200-00001F000000}"/>
    <hyperlink ref="A42" r:id="rId33" xr:uid="{00000000-0004-0000-0200-000020000000}"/>
    <hyperlink ref="A44" r:id="rId34" xr:uid="{00000000-0004-0000-0200-000021000000}"/>
    <hyperlink ref="A45" r:id="rId35" xr:uid="{00000000-0004-0000-0200-000022000000}"/>
    <hyperlink ref="A57" r:id="rId36" xr:uid="{00000000-0004-0000-0200-000023000000}"/>
    <hyperlink ref="A59" r:id="rId37" xr:uid="{00000000-0004-0000-0200-000024000000}"/>
    <hyperlink ref="A60" r:id="rId38" xr:uid="{00000000-0004-0000-0200-000025000000}"/>
    <hyperlink ref="A61" r:id="rId39" xr:uid="{00000000-0004-0000-0200-000026000000}"/>
    <hyperlink ref="A62" r:id="rId40" xr:uid="{00000000-0004-0000-0200-000027000000}"/>
    <hyperlink ref="A63" r:id="rId41" xr:uid="{00000000-0004-0000-0200-000028000000}"/>
    <hyperlink ref="A74" r:id="rId42" xr:uid="{00000000-0004-0000-0200-000029000000}"/>
    <hyperlink ref="A75" r:id="rId43" xr:uid="{00000000-0004-0000-0200-00002A000000}"/>
    <hyperlink ref="A76" r:id="rId44" xr:uid="{00000000-0004-0000-0200-00002B000000}"/>
    <hyperlink ref="A77" r:id="rId45" xr:uid="{00000000-0004-0000-0200-00002C000000}"/>
    <hyperlink ref="A79" r:id="rId46" xr:uid="{00000000-0004-0000-0200-00002D000000}"/>
    <hyperlink ref="A82" r:id="rId47" xr:uid="{00000000-0004-0000-0200-00002E000000}"/>
    <hyperlink ref="A104" r:id="rId48" xr:uid="{00000000-0004-0000-0200-00002F000000}"/>
    <hyperlink ref="A106" r:id="rId49" xr:uid="{00000000-0004-0000-0200-000030000000}"/>
    <hyperlink ref="A107" r:id="rId50" xr:uid="{00000000-0004-0000-0200-000031000000}"/>
    <hyperlink ref="A111" r:id="rId51" xr:uid="{00000000-0004-0000-0200-000032000000}"/>
    <hyperlink ref="A114" r:id="rId52" xr:uid="{00000000-0004-0000-0200-000033000000}"/>
    <hyperlink ref="A115" r:id="rId53" xr:uid="{00000000-0004-0000-0200-000034000000}"/>
    <hyperlink ref="A117" r:id="rId54" xr:uid="{00000000-0004-0000-0200-000035000000}"/>
    <hyperlink ref="A118" r:id="rId55" xr:uid="{00000000-0004-0000-0200-000036000000}"/>
    <hyperlink ref="A120" r:id="rId56" xr:uid="{00000000-0004-0000-0200-000037000000}"/>
    <hyperlink ref="A121" r:id="rId57" xr:uid="{00000000-0004-0000-0200-000038000000}"/>
    <hyperlink ref="A122" r:id="rId58" xr:uid="{00000000-0004-0000-0200-000039000000}"/>
    <hyperlink ref="A124" r:id="rId59" xr:uid="{00000000-0004-0000-0200-00003A000000}"/>
    <hyperlink ref="A125" r:id="rId60" xr:uid="{00000000-0004-0000-0200-00003B000000}"/>
    <hyperlink ref="A126" r:id="rId61" xr:uid="{00000000-0004-0000-0200-00003C000000}"/>
    <hyperlink ref="A127" r:id="rId62" xr:uid="{00000000-0004-0000-0200-00003D000000}"/>
    <hyperlink ref="A129" r:id="rId63" xr:uid="{00000000-0004-0000-0200-00003E000000}"/>
    <hyperlink ref="A130" r:id="rId64" xr:uid="{00000000-0004-0000-0200-00003F000000}"/>
    <hyperlink ref="A131" r:id="rId65" xr:uid="{00000000-0004-0000-0200-000040000000}"/>
    <hyperlink ref="A132" r:id="rId66" xr:uid="{00000000-0004-0000-0200-000041000000}"/>
    <hyperlink ref="A147" r:id="rId67" xr:uid="{00000000-0004-0000-0200-000042000000}"/>
    <hyperlink ref="A153" r:id="rId68" xr:uid="{00000000-0004-0000-0200-000043000000}"/>
    <hyperlink ref="A154" r:id="rId69" xr:uid="{00000000-0004-0000-0200-000044000000}"/>
    <hyperlink ref="A155" r:id="rId70" xr:uid="{00000000-0004-0000-0200-000045000000}"/>
    <hyperlink ref="A156" r:id="rId71" xr:uid="{00000000-0004-0000-0200-000046000000}"/>
    <hyperlink ref="A157" r:id="rId72" xr:uid="{00000000-0004-0000-0200-000047000000}"/>
    <hyperlink ref="A158" r:id="rId73" xr:uid="{00000000-0004-0000-0200-000048000000}"/>
    <hyperlink ref="A160" r:id="rId74" xr:uid="{00000000-0004-0000-0200-000049000000}"/>
    <hyperlink ref="A168" r:id="rId75" xr:uid="{00000000-0004-0000-0200-00004A000000}"/>
    <hyperlink ref="A169" r:id="rId76" xr:uid="{00000000-0004-0000-0200-00004B000000}"/>
    <hyperlink ref="A170" r:id="rId77" xr:uid="{00000000-0004-0000-0200-00004C000000}"/>
    <hyperlink ref="A171" r:id="rId78" xr:uid="{00000000-0004-0000-0200-00004D000000}"/>
    <hyperlink ref="A172" r:id="rId79" xr:uid="{00000000-0004-0000-0200-00004E000000}"/>
    <hyperlink ref="A174" r:id="rId80" xr:uid="{00000000-0004-0000-0200-00004F000000}"/>
    <hyperlink ref="A176" r:id="rId81" xr:uid="{00000000-0004-0000-0200-000050000000}"/>
    <hyperlink ref="A180" r:id="rId82" xr:uid="{00000000-0004-0000-0200-000051000000}"/>
    <hyperlink ref="A184" r:id="rId83" xr:uid="{00000000-0004-0000-0200-000052000000}"/>
    <hyperlink ref="A185" r:id="rId84" xr:uid="{00000000-0004-0000-0200-000053000000}"/>
    <hyperlink ref="A186" r:id="rId85" xr:uid="{00000000-0004-0000-0200-000054000000}"/>
    <hyperlink ref="A199" r:id="rId86" xr:uid="{00000000-0004-0000-0200-000055000000}"/>
    <hyperlink ref="A200" r:id="rId87" xr:uid="{00000000-0004-0000-0200-000056000000}"/>
    <hyperlink ref="A201" r:id="rId88" xr:uid="{00000000-0004-0000-0200-000057000000}"/>
    <hyperlink ref="A203" r:id="rId89" xr:uid="{00000000-0004-0000-0200-000058000000}"/>
    <hyperlink ref="A206" r:id="rId90" xr:uid="{00000000-0004-0000-0200-000059000000}"/>
    <hyperlink ref="A209" r:id="rId91" xr:uid="{00000000-0004-0000-0200-00005A000000}"/>
    <hyperlink ref="A210" r:id="rId92" xr:uid="{00000000-0004-0000-0200-00005B000000}"/>
    <hyperlink ref="A211" r:id="rId93" xr:uid="{00000000-0004-0000-0200-00005C000000}"/>
    <hyperlink ref="A212" r:id="rId94" xr:uid="{00000000-0004-0000-0200-00005D000000}"/>
    <hyperlink ref="A213" r:id="rId95" xr:uid="{00000000-0004-0000-0200-00005E000000}"/>
    <hyperlink ref="A36" r:id="rId96" xr:uid="{00000000-0004-0000-0200-00005F000000}"/>
    <hyperlink ref="A78" r:id="rId97" xr:uid="{00000000-0004-0000-0200-000060000000}"/>
    <hyperlink ref="A177" r:id="rId98" xr:uid="{00000000-0004-0000-0200-000061000000}"/>
    <hyperlink ref="A179" r:id="rId99" xr:uid="{00000000-0004-0000-0200-000062000000}"/>
    <hyperlink ref="A191" r:id="rId100" xr:uid="{00000000-0004-0000-0200-000063000000}"/>
    <hyperlink ref="A192" r:id="rId101" xr:uid="{00000000-0004-0000-0200-000064000000}"/>
    <hyperlink ref="A193" r:id="rId102" xr:uid="{00000000-0004-0000-0200-000065000000}"/>
    <hyperlink ref="A86" r:id="rId103" xr:uid="{00000000-0004-0000-0200-000066000000}"/>
    <hyperlink ref="A87" r:id="rId104" xr:uid="{00000000-0004-0000-0200-000067000000}"/>
    <hyperlink ref="A89" r:id="rId105" xr:uid="{00000000-0004-0000-0200-000068000000}"/>
    <hyperlink ref="A90" r:id="rId106" xr:uid="{00000000-0004-0000-0200-000069000000}"/>
    <hyperlink ref="A91" r:id="rId107" xr:uid="{00000000-0004-0000-0200-00006A000000}"/>
    <hyperlink ref="A92" r:id="rId108" xr:uid="{00000000-0004-0000-0200-00006B000000}"/>
    <hyperlink ref="A94" r:id="rId109" xr:uid="{00000000-0004-0000-0200-00006C000000}"/>
    <hyperlink ref="A134" r:id="rId110" xr:uid="{00000000-0004-0000-0200-00006D000000}"/>
    <hyperlink ref="A138" r:id="rId111" xr:uid="{00000000-0004-0000-0200-00006E000000}"/>
    <hyperlink ref="A146" r:id="rId112" xr:uid="{00000000-0004-0000-0200-00006F000000}"/>
    <hyperlink ref="A178" r:id="rId113" xr:uid="{00000000-0004-0000-0200-000070000000}"/>
    <hyperlink ref="A194" r:id="rId114" xr:uid="{00000000-0004-0000-0200-000071000000}"/>
    <hyperlink ref="A195" r:id="rId115" xr:uid="{00000000-0004-0000-0200-000072000000}"/>
    <hyperlink ref="A196" r:id="rId116" xr:uid="{00000000-0004-0000-0200-000073000000}"/>
    <hyperlink ref="A149" r:id="rId117" xr:uid="{00000000-0004-0000-0200-000074000000}"/>
    <hyperlink ref="A105" r:id="rId118" xr:uid="{00000000-0004-0000-0200-000075000000}"/>
    <hyperlink ref="A175" r:id="rId119" xr:uid="{00000000-0004-0000-0200-000076000000}"/>
    <hyperlink ref="A181" r:id="rId120" xr:uid="{00000000-0004-0000-0200-000077000000}"/>
    <hyperlink ref="A204" r:id="rId121" xr:uid="{00000000-0004-0000-0200-000078000000}"/>
    <hyperlink ref="A151" r:id="rId122" xr:uid="{00000000-0004-0000-0200-000079000000}"/>
    <hyperlink ref="A152" r:id="rId123" xr:uid="{00000000-0004-0000-0200-00007A000000}"/>
    <hyperlink ref="A110" r:id="rId124" xr:uid="{00000000-0004-0000-0200-00007B000000}"/>
    <hyperlink ref="A112" r:id="rId125" xr:uid="{00000000-0004-0000-0200-00007C000000}"/>
    <hyperlink ref="A109" r:id="rId126" xr:uid="{00000000-0004-0000-0200-00007D000000}"/>
    <hyperlink ref="A88" r:id="rId127" xr:uid="{00000000-0004-0000-0200-00007E000000}"/>
    <hyperlink ref="A166" r:id="rId128" xr:uid="{00000000-0004-0000-0200-00007F000000}"/>
    <hyperlink ref="A108" r:id="rId129" xr:uid="{00000000-0004-0000-0200-000080000000}"/>
    <hyperlink ref="A3" r:id="rId130" xr:uid="{00000000-0004-0000-0200-000081000000}"/>
    <hyperlink ref="A11" r:id="rId131" xr:uid="{00000000-0004-0000-0200-000082000000}"/>
    <hyperlink ref="A18" r:id="rId132" xr:uid="{00000000-0004-0000-0200-000083000000}"/>
    <hyperlink ref="A19" r:id="rId133" xr:uid="{00000000-0004-0000-0200-000084000000}"/>
    <hyperlink ref="A20" r:id="rId134" xr:uid="{00000000-0004-0000-0200-000085000000}"/>
    <hyperlink ref="A32" r:id="rId135" xr:uid="{00000000-0004-0000-0200-000086000000}"/>
    <hyperlink ref="A33" r:id="rId136" xr:uid="{00000000-0004-0000-0200-000087000000}"/>
    <hyperlink ref="A34" r:id="rId137" xr:uid="{00000000-0004-0000-0200-000088000000}"/>
    <hyperlink ref="A37" r:id="rId138" xr:uid="{00000000-0004-0000-0200-000089000000}"/>
    <hyperlink ref="A41" r:id="rId139" xr:uid="{00000000-0004-0000-0200-00008A000000}"/>
    <hyperlink ref="A43" r:id="rId140" xr:uid="{00000000-0004-0000-0200-00008B000000}"/>
    <hyperlink ref="A58" r:id="rId141" xr:uid="{00000000-0004-0000-0200-00008C000000}"/>
    <hyperlink ref="A98" r:id="rId142" xr:uid="{00000000-0004-0000-0200-00008D000000}"/>
    <hyperlink ref="A99" r:id="rId143" xr:uid="{00000000-0004-0000-0200-00008E000000}"/>
    <hyperlink ref="A100" r:id="rId144" xr:uid="{00000000-0004-0000-0200-00008F000000}"/>
    <hyperlink ref="A101" r:id="rId145" xr:uid="{00000000-0004-0000-0200-000090000000}"/>
    <hyperlink ref="A102" r:id="rId146" xr:uid="{00000000-0004-0000-0200-000091000000}"/>
    <hyperlink ref="A103" r:id="rId147" xr:uid="{00000000-0004-0000-0200-000092000000}"/>
    <hyperlink ref="A113" r:id="rId148" xr:uid="{00000000-0004-0000-0200-000093000000}"/>
    <hyperlink ref="A116" r:id="rId149" xr:uid="{00000000-0004-0000-0200-000094000000}"/>
    <hyperlink ref="A119" r:id="rId150" xr:uid="{00000000-0004-0000-0200-000095000000}"/>
    <hyperlink ref="A123" r:id="rId151" xr:uid="{00000000-0004-0000-0200-000096000000}"/>
    <hyperlink ref="A128" r:id="rId152" xr:uid="{00000000-0004-0000-0200-000097000000}"/>
    <hyperlink ref="A133" r:id="rId153" xr:uid="{00000000-0004-0000-0200-000098000000}"/>
    <hyperlink ref="A135" r:id="rId154" xr:uid="{00000000-0004-0000-0200-000099000000}"/>
    <hyperlink ref="A137" r:id="rId155" xr:uid="{00000000-0004-0000-0200-00009A000000}"/>
    <hyperlink ref="A139" r:id="rId156" xr:uid="{00000000-0004-0000-0200-00009B000000}"/>
    <hyperlink ref="A141" r:id="rId157" xr:uid="{00000000-0004-0000-0200-00009C000000}"/>
    <hyperlink ref="A143" r:id="rId158" xr:uid="{00000000-0004-0000-0200-00009D000000}"/>
    <hyperlink ref="A144" r:id="rId159" xr:uid="{00000000-0004-0000-0200-00009E000000}"/>
    <hyperlink ref="A145" r:id="rId160" xr:uid="{00000000-0004-0000-0200-00009F000000}"/>
    <hyperlink ref="A159" r:id="rId161" xr:uid="{00000000-0004-0000-0200-0000A0000000}"/>
    <hyperlink ref="A161" r:id="rId162" xr:uid="{00000000-0004-0000-0200-0000A1000000}"/>
    <hyperlink ref="A162" r:id="rId163" xr:uid="{00000000-0004-0000-0200-0000A2000000}"/>
    <hyperlink ref="A163" r:id="rId164" xr:uid="{00000000-0004-0000-0200-0000A3000000}"/>
    <hyperlink ref="A164" r:id="rId165" xr:uid="{00000000-0004-0000-0200-0000A4000000}"/>
    <hyperlink ref="A173" r:id="rId166" xr:uid="{00000000-0004-0000-0200-0000A5000000}"/>
    <hyperlink ref="A183" r:id="rId167" xr:uid="{00000000-0004-0000-0200-0000A6000000}"/>
    <hyperlink ref="A187" r:id="rId168" xr:uid="{00000000-0004-0000-0200-0000A7000000}"/>
    <hyperlink ref="A208" r:id="rId169" xr:uid="{00000000-0004-0000-0200-0000A8000000}"/>
    <hyperlink ref="A216" r:id="rId170" xr:uid="{00000000-0004-0000-0200-0000A9000000}"/>
    <hyperlink ref="A7" r:id="rId171" xr:uid="{00000000-0004-0000-0200-0000AA000000}"/>
    <hyperlink ref="A207" r:id="rId172" xr:uid="{00000000-0004-0000-0200-0000AB000000}"/>
    <hyperlink ref="A13" r:id="rId173" xr:uid="{00000000-0004-0000-0200-0000AC000000}"/>
    <hyperlink ref="A46" r:id="rId174" xr:uid="{00000000-0004-0000-0200-0000AD000000}"/>
    <hyperlink ref="A56" r:id="rId175" xr:uid="{00000000-0004-0000-0200-0000AE000000}"/>
    <hyperlink ref="A48" r:id="rId176" xr:uid="{00000000-0004-0000-0200-0000AF000000}"/>
    <hyperlink ref="A49" r:id="rId177" xr:uid="{00000000-0004-0000-0200-0000B0000000}"/>
    <hyperlink ref="A50" r:id="rId178" xr:uid="{00000000-0004-0000-0200-0000B1000000}"/>
    <hyperlink ref="A51" r:id="rId179" xr:uid="{00000000-0004-0000-0200-0000B2000000}"/>
    <hyperlink ref="A52" r:id="rId180" xr:uid="{00000000-0004-0000-0200-0000B3000000}"/>
    <hyperlink ref="A55" r:id="rId181" xr:uid="{00000000-0004-0000-0200-0000B4000000}"/>
    <hyperlink ref="A93" r:id="rId182" xr:uid="{00000000-0004-0000-0200-0000B5000000}"/>
    <hyperlink ref="A53" r:id="rId183" xr:uid="{00000000-0004-0000-0200-0000B6000000}"/>
    <hyperlink ref="A54" r:id="rId184" xr:uid="{00000000-0004-0000-0200-0000B7000000}"/>
    <hyperlink ref="A47" r:id="rId185" xr:uid="{00000000-0004-0000-0200-0000B8000000}"/>
    <hyperlink ref="A64" r:id="rId186" xr:uid="{00000000-0004-0000-0200-0000B9000000}"/>
    <hyperlink ref="A65" r:id="rId187" xr:uid="{00000000-0004-0000-0200-0000BA000000}"/>
    <hyperlink ref="A73" r:id="rId188" xr:uid="{00000000-0004-0000-0200-0000BB000000}"/>
    <hyperlink ref="A70" r:id="rId189" xr:uid="{00000000-0004-0000-0200-0000BC000000}"/>
    <hyperlink ref="A69" r:id="rId190" xr:uid="{00000000-0004-0000-0200-0000BD000000}"/>
    <hyperlink ref="A68" r:id="rId191" xr:uid="{00000000-0004-0000-0200-0000BE000000}"/>
    <hyperlink ref="A67" r:id="rId192" xr:uid="{00000000-0004-0000-0200-0000BF000000}"/>
    <hyperlink ref="A71" r:id="rId193" xr:uid="{00000000-0004-0000-0200-0000C0000000}"/>
    <hyperlink ref="A80" r:id="rId194" xr:uid="{00000000-0004-0000-0200-0000C1000000}"/>
    <hyperlink ref="A81" r:id="rId195" xr:uid="{00000000-0004-0000-0200-0000C2000000}"/>
    <hyperlink ref="A85" r:id="rId196" xr:uid="{00000000-0004-0000-0200-0000C3000000}"/>
    <hyperlink ref="A84" r:id="rId197" xr:uid="{00000000-0004-0000-0200-0000C4000000}"/>
    <hyperlink ref="A96" r:id="rId198" xr:uid="{00000000-0004-0000-0200-0000C5000000}"/>
    <hyperlink ref="A97" r:id="rId199" xr:uid="{00000000-0004-0000-0200-0000C6000000}"/>
    <hyperlink ref="A136" r:id="rId200" xr:uid="{00000000-0004-0000-0200-0000C7000000}"/>
    <hyperlink ref="A140" r:id="rId201" xr:uid="{00000000-0004-0000-0200-0000C8000000}"/>
    <hyperlink ref="A142" r:id="rId202" xr:uid="{00000000-0004-0000-0200-0000C9000000}"/>
    <hyperlink ref="A148" r:id="rId203" xr:uid="{00000000-0004-0000-0200-0000CA000000}"/>
    <hyperlink ref="A150" r:id="rId204" xr:uid="{00000000-0004-0000-0200-0000CB000000}"/>
    <hyperlink ref="A165" r:id="rId205" xr:uid="{00000000-0004-0000-0200-0000CC000000}"/>
    <hyperlink ref="A190" r:id="rId206" xr:uid="{00000000-0004-0000-0200-0000CD000000}"/>
    <hyperlink ref="A188" r:id="rId207" xr:uid="{00000000-0004-0000-0200-0000CE000000}"/>
    <hyperlink ref="A189" r:id="rId208" xr:uid="{00000000-0004-0000-0200-0000CF000000}"/>
    <hyperlink ref="A197" r:id="rId209" xr:uid="{00000000-0004-0000-0200-0000D0000000}"/>
    <hyperlink ref="A198" r:id="rId210" xr:uid="{00000000-0004-0000-0200-0000D1000000}"/>
    <hyperlink ref="A205" r:id="rId211" xr:uid="{00000000-0004-0000-0200-0000D2000000}"/>
    <hyperlink ref="A214" r:id="rId212" xr:uid="{00000000-0004-0000-0200-0000D3000000}"/>
    <hyperlink ref="F16" r:id="rId213" xr:uid="{00000000-0004-0000-0200-0000D4000000}"/>
    <hyperlink ref="F54" r:id="rId214" xr:uid="{00000000-0004-0000-0200-0000D5000000}"/>
    <hyperlink ref="F185" r:id="rId215" xr:uid="{00000000-0004-0000-0200-0000D6000000}"/>
    <hyperlink ref="F44" r:id="rId216" xr:uid="{00000000-0004-0000-0200-0000D7000000}"/>
    <hyperlink ref="F152" r:id="rId217" xr:uid="{00000000-0004-0000-0200-0000D8000000}"/>
    <hyperlink ref="F154" r:id="rId218" xr:uid="{00000000-0004-0000-0200-0000D9000000}"/>
    <hyperlink ref="F202" r:id="rId219" xr:uid="{00000000-0004-0000-0200-0000DA000000}"/>
    <hyperlink ref="F203" r:id="rId220" xr:uid="{00000000-0004-0000-0200-0000DB000000}"/>
    <hyperlink ref="A182" r:id="rId221" xr:uid="{00000000-0004-0000-0200-0000DC000000}"/>
  </hyperlinks>
  <pageMargins left="0.39370078740157483" right="0.39370078740157483" top="0.39370078740157483" bottom="0.39370078740157483" header="0" footer="0"/>
  <pageSetup paperSize="9" fitToHeight="0" pageOrder="overThenDown" orientation="portrait" r:id="rId222"/>
  <drawing r:id="rId2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  <outlinePr summaryBelow="0" summaryRight="0"/>
    <pageSetUpPr autoPageBreaks="0" fitToPage="1"/>
  </sheetPr>
  <dimension ref="A1:F127"/>
  <sheetViews>
    <sheetView tabSelected="1" zoomScale="110" zoomScaleNormal="110" workbookViewId="0">
      <pane xSplit="2" ySplit="1" topLeftCell="C107" activePane="bottomRight" state="frozen"/>
      <selection pane="topRight" activeCell="H1" sqref="H1"/>
      <selection pane="bottomLeft" activeCell="A8" sqref="A8"/>
      <selection pane="bottomRight" activeCell="H129" sqref="H129"/>
    </sheetView>
  </sheetViews>
  <sheetFormatPr defaultColWidth="7.83203125" defaultRowHeight="12" customHeight="1" outlineLevelRow="1"/>
  <cols>
    <col min="1" max="1" width="3.83203125" style="219" customWidth="1"/>
    <col min="2" max="2" width="14.83203125" style="152" customWidth="1"/>
    <col min="3" max="3" width="60" style="152" customWidth="1"/>
    <col min="4" max="5" width="8.83203125" style="152" customWidth="1"/>
    <col min="6" max="6" width="13.83203125" style="134" customWidth="1"/>
    <col min="7" max="16384" width="7.83203125" style="152"/>
  </cols>
  <sheetData>
    <row r="1" spans="1:6" ht="25.5" customHeight="1">
      <c r="A1" s="213" t="s">
        <v>2837</v>
      </c>
      <c r="B1" s="214" t="s">
        <v>1</v>
      </c>
      <c r="C1" s="217" t="s">
        <v>2836</v>
      </c>
      <c r="D1" s="211" t="s">
        <v>2589</v>
      </c>
      <c r="E1" s="212" t="s">
        <v>7650</v>
      </c>
      <c r="F1" s="131" t="s">
        <v>3631</v>
      </c>
    </row>
    <row r="2" spans="1:6" ht="12" customHeight="1">
      <c r="A2" s="220" t="s">
        <v>5098</v>
      </c>
      <c r="B2" s="250" t="s">
        <v>3966</v>
      </c>
      <c r="C2" s="218"/>
      <c r="D2" s="153"/>
      <c r="E2" s="154"/>
      <c r="F2" s="133" t="str">
        <f>IFERROR(VLOOKUP($B2,Подбор[#All],19,0),"")</f>
        <v/>
      </c>
    </row>
    <row r="3" spans="1:6" ht="12" customHeight="1" outlineLevel="1">
      <c r="A3" s="220" t="s">
        <v>3969</v>
      </c>
      <c r="B3" s="215" t="s">
        <v>3967</v>
      </c>
      <c r="C3" s="215" t="s">
        <v>3968</v>
      </c>
      <c r="D3" s="153">
        <f>IFERROR(VLOOKUP($B3,Подбор[#All],4,0),"")</f>
        <v>94310</v>
      </c>
      <c r="E3" s="154">
        <f>D3*0.93</f>
        <v>87708.3</v>
      </c>
      <c r="F3" s="133" t="str">
        <f>IFERROR(VLOOKUP($B3,Подбор[#All],19,0),"")</f>
        <v/>
      </c>
    </row>
    <row r="4" spans="1:6" ht="12" customHeight="1" outlineLevel="1">
      <c r="A4" s="220" t="s">
        <v>3972</v>
      </c>
      <c r="B4" s="215" t="s">
        <v>3970</v>
      </c>
      <c r="C4" s="215" t="s">
        <v>3971</v>
      </c>
      <c r="D4" s="153">
        <f>IFERROR(VLOOKUP($B4,Подбор[#All],4,0),"")</f>
        <v>183960</v>
      </c>
      <c r="E4" s="154">
        <f t="shared" ref="E4:E67" si="0">D4*0.93</f>
        <v>171082.80000000002</v>
      </c>
      <c r="F4" s="133" t="str">
        <f>IFERROR(VLOOKUP($B4,Подбор[#All],19,0),"")</f>
        <v/>
      </c>
    </row>
    <row r="5" spans="1:6" ht="12" customHeight="1" outlineLevel="1">
      <c r="A5" s="220" t="s">
        <v>3975</v>
      </c>
      <c r="B5" s="215" t="s">
        <v>3973</v>
      </c>
      <c r="C5" s="215" t="s">
        <v>3974</v>
      </c>
      <c r="D5" s="153">
        <f>IFERROR(VLOOKUP($B5,Подбор[#All],4,0),"")</f>
        <v>98110</v>
      </c>
      <c r="E5" s="154">
        <f t="shared" si="0"/>
        <v>91242.3</v>
      </c>
      <c r="F5" s="133" t="str">
        <f>IFERROR(VLOOKUP($B5,Подбор[#All],19,0),"")</f>
        <v/>
      </c>
    </row>
    <row r="6" spans="1:6" ht="12" customHeight="1">
      <c r="A6" s="220" t="s">
        <v>5097</v>
      </c>
      <c r="B6" s="250" t="s">
        <v>2465</v>
      </c>
      <c r="C6" s="218"/>
      <c r="D6" s="153"/>
      <c r="E6" s="154">
        <f t="shared" si="0"/>
        <v>0</v>
      </c>
      <c r="F6" s="133" t="str">
        <f>IFERROR(VLOOKUP($B6,Подбор[#All],19,0),"")</f>
        <v/>
      </c>
    </row>
    <row r="7" spans="1:6" ht="12" customHeight="1" outlineLevel="1">
      <c r="A7" s="220" t="s">
        <v>2941</v>
      </c>
      <c r="B7" s="215" t="s">
        <v>2464</v>
      </c>
      <c r="C7" s="215" t="s">
        <v>2463</v>
      </c>
      <c r="D7" s="153">
        <f>IFERROR(VLOOKUP($B7,Подбор[#All],4,0),"")</f>
        <v>319940</v>
      </c>
      <c r="E7" s="154">
        <f t="shared" si="0"/>
        <v>297544.2</v>
      </c>
      <c r="F7" s="133" t="str">
        <f>IFERROR(VLOOKUP($B7,Подбор[#All],19,0),"")</f>
        <v/>
      </c>
    </row>
    <row r="8" spans="1:6" ht="12" customHeight="1">
      <c r="A8" s="220" t="s">
        <v>5096</v>
      </c>
      <c r="B8" s="250" t="s">
        <v>2462</v>
      </c>
      <c r="C8" s="218"/>
      <c r="D8" s="153"/>
      <c r="E8" s="154">
        <f t="shared" si="0"/>
        <v>0</v>
      </c>
      <c r="F8" s="133" t="str">
        <f>IFERROR(VLOOKUP($B8,Подбор[#All],19,0),"")</f>
        <v/>
      </c>
    </row>
    <row r="9" spans="1:6" ht="12" customHeight="1" outlineLevel="1">
      <c r="A9" s="220" t="s">
        <v>2942</v>
      </c>
      <c r="B9" s="215" t="s">
        <v>2443</v>
      </c>
      <c r="C9" s="215" t="s">
        <v>2442</v>
      </c>
      <c r="D9" s="153"/>
      <c r="E9" s="154">
        <f t="shared" si="0"/>
        <v>0</v>
      </c>
      <c r="F9" s="133" t="str">
        <f>IFERROR(VLOOKUP($B9,Подбор[#All],19,0),"")</f>
        <v/>
      </c>
    </row>
    <row r="10" spans="1:6" ht="12" customHeight="1">
      <c r="A10" s="220" t="s">
        <v>5095</v>
      </c>
      <c r="B10" s="250" t="s">
        <v>2389</v>
      </c>
      <c r="C10" s="218"/>
      <c r="D10" s="153"/>
      <c r="E10" s="154">
        <f t="shared" si="0"/>
        <v>0</v>
      </c>
      <c r="F10" s="133" t="str">
        <f>IFERROR(VLOOKUP($B10,Подбор[#All],19,0),"")</f>
        <v/>
      </c>
    </row>
    <row r="11" spans="1:6" ht="12" customHeight="1" outlineLevel="1">
      <c r="A11" s="220" t="s">
        <v>3896</v>
      </c>
      <c r="B11" s="215" t="s">
        <v>3894</v>
      </c>
      <c r="C11" s="215" t="s">
        <v>3895</v>
      </c>
      <c r="D11" s="153">
        <f>IFERROR(VLOOKUP($B11,Подбор[#All],4,0),"")</f>
        <v>88240</v>
      </c>
      <c r="E11" s="154">
        <f t="shared" si="0"/>
        <v>82063.199999999997</v>
      </c>
      <c r="F11" s="133" t="str">
        <f>IFERROR(VLOOKUP($B11,Подбор[#All],19,0),"")</f>
        <v/>
      </c>
    </row>
    <row r="12" spans="1:6" ht="12" customHeight="1" outlineLevel="1">
      <c r="A12" s="220" t="s">
        <v>3178</v>
      </c>
      <c r="B12" s="215" t="s">
        <v>3176</v>
      </c>
      <c r="C12" s="215" t="s">
        <v>3177</v>
      </c>
      <c r="D12" s="153">
        <f>IFERROR(VLOOKUP($B12,Подбор[#All],4,0),"")</f>
        <v>110310</v>
      </c>
      <c r="E12" s="154">
        <f t="shared" si="0"/>
        <v>102588.3</v>
      </c>
      <c r="F12" s="133" t="str">
        <f>IFERROR(VLOOKUP($B12,Подбор[#All],19,0),"")</f>
        <v/>
      </c>
    </row>
    <row r="13" spans="1:6" ht="12" customHeight="1" outlineLevel="1">
      <c r="A13" s="220" t="s">
        <v>3178</v>
      </c>
      <c r="B13" s="215" t="s">
        <v>3179</v>
      </c>
      <c r="C13" s="215" t="s">
        <v>3180</v>
      </c>
      <c r="D13" s="153">
        <f>IFERROR(VLOOKUP($B13,Подбор[#All],4,0),"")</f>
        <v>110310</v>
      </c>
      <c r="E13" s="154">
        <f t="shared" si="0"/>
        <v>102588.3</v>
      </c>
      <c r="F13" s="133" t="str">
        <f>IFERROR(VLOOKUP($B13,Подбор[#All],19,0),"")</f>
        <v/>
      </c>
    </row>
    <row r="14" spans="1:6" ht="12" customHeight="1" outlineLevel="1">
      <c r="A14" s="220" t="s">
        <v>3898</v>
      </c>
      <c r="B14" s="215" t="s">
        <v>3897</v>
      </c>
      <c r="C14" s="215" t="s">
        <v>5048</v>
      </c>
      <c r="D14" s="153">
        <f>IFERROR(VLOOKUP($B14,Подбор[#All],4,0),"")</f>
        <v>155730</v>
      </c>
      <c r="E14" s="154">
        <f t="shared" si="0"/>
        <v>144828.9</v>
      </c>
      <c r="F14" s="133" t="str">
        <f>IFERROR(VLOOKUP($B14,Подбор[#All],19,0),"")</f>
        <v/>
      </c>
    </row>
    <row r="15" spans="1:6" ht="12" customHeight="1" outlineLevel="1">
      <c r="A15" s="220" t="s">
        <v>2943</v>
      </c>
      <c r="B15" s="215" t="s">
        <v>2388</v>
      </c>
      <c r="C15" s="215" t="s">
        <v>2387</v>
      </c>
      <c r="D15" s="153">
        <f>IFERROR(VLOOKUP($B15,Подбор[#All],4,0),"")</f>
        <v>142750</v>
      </c>
      <c r="E15" s="154">
        <f t="shared" si="0"/>
        <v>132757.5</v>
      </c>
      <c r="F15" s="133" t="str">
        <f>IFERROR(VLOOKUP($B15,Подбор[#All],19,0),"")</f>
        <v/>
      </c>
    </row>
    <row r="16" spans="1:6" ht="12" customHeight="1">
      <c r="A16" s="220" t="s">
        <v>5094</v>
      </c>
      <c r="B16" s="250" t="s">
        <v>3181</v>
      </c>
      <c r="C16" s="218"/>
      <c r="D16" s="153"/>
      <c r="E16" s="154"/>
      <c r="F16" s="133" t="str">
        <f>IFERROR(VLOOKUP($B16,Подбор[#All],19,0),"")</f>
        <v/>
      </c>
    </row>
    <row r="17" spans="1:6" ht="12" customHeight="1" outlineLevel="1">
      <c r="A17" s="220" t="s">
        <v>4851</v>
      </c>
      <c r="B17" s="215" t="s">
        <v>2366</v>
      </c>
      <c r="C17" s="215" t="s">
        <v>2365</v>
      </c>
      <c r="D17" s="153">
        <f>IFERROR(VLOOKUP($B17,Подбор[#All],4,0),"")</f>
        <v>61660</v>
      </c>
      <c r="E17" s="154">
        <f t="shared" si="0"/>
        <v>57343.8</v>
      </c>
      <c r="F17" s="133" t="str">
        <f>IFERROR(VLOOKUP($B17,Подбор[#All],19,0),"")</f>
        <v/>
      </c>
    </row>
    <row r="18" spans="1:6" ht="12" customHeight="1" outlineLevel="1">
      <c r="A18" s="220" t="s">
        <v>4852</v>
      </c>
      <c r="B18" s="215" t="s">
        <v>2364</v>
      </c>
      <c r="C18" s="215" t="s">
        <v>2363</v>
      </c>
      <c r="D18" s="153">
        <f>IFERROR(VLOOKUP($B18,Подбор[#All],4,0),"")</f>
        <v>120510</v>
      </c>
      <c r="E18" s="154">
        <f t="shared" si="0"/>
        <v>112074.3</v>
      </c>
      <c r="F18" s="133" t="str">
        <f>IFERROR(VLOOKUP($B18,Подбор[#All],19,0),"")</f>
        <v/>
      </c>
    </row>
    <row r="19" spans="1:6" ht="12" customHeight="1">
      <c r="A19" s="220" t="s">
        <v>5093</v>
      </c>
      <c r="B19" s="250" t="s">
        <v>2328</v>
      </c>
      <c r="C19" s="218"/>
      <c r="D19" s="153"/>
      <c r="E19" s="154"/>
      <c r="F19" s="133" t="str">
        <f>IFERROR(VLOOKUP($B19,Подбор[#All],19,0),"")</f>
        <v/>
      </c>
    </row>
    <row r="20" spans="1:6" ht="12" customHeight="1" outlineLevel="1">
      <c r="A20" s="220" t="s">
        <v>2944</v>
      </c>
      <c r="B20" s="215" t="s">
        <v>2593</v>
      </c>
      <c r="C20" s="215" t="s">
        <v>2594</v>
      </c>
      <c r="D20" s="153">
        <f>IFERROR(VLOOKUP($B20,Подбор[#All],4,0),"")</f>
        <v>324440</v>
      </c>
      <c r="E20" s="154">
        <f t="shared" si="0"/>
        <v>301729.2</v>
      </c>
      <c r="F20" s="133" t="str">
        <f>IFERROR(VLOOKUP($B20,Подбор[#All],19,0),"")</f>
        <v/>
      </c>
    </row>
    <row r="21" spans="1:6" ht="12" customHeight="1" outlineLevel="1">
      <c r="A21" s="220" t="s">
        <v>2944</v>
      </c>
      <c r="B21" s="215" t="s">
        <v>3340</v>
      </c>
      <c r="C21" s="215" t="s">
        <v>3341</v>
      </c>
      <c r="D21" s="153">
        <f>IFERROR(VLOOKUP($B21,Подбор[#All],4,0),"")</f>
        <v>324440</v>
      </c>
      <c r="E21" s="154">
        <f t="shared" si="0"/>
        <v>301729.2</v>
      </c>
      <c r="F21" s="133" t="str">
        <f>IFERROR(VLOOKUP($B21,Подбор[#All],19,0),"")</f>
        <v/>
      </c>
    </row>
    <row r="22" spans="1:6" ht="12" customHeight="1" outlineLevel="1">
      <c r="A22" s="220" t="s">
        <v>2945</v>
      </c>
      <c r="B22" s="215" t="s">
        <v>2595</v>
      </c>
      <c r="C22" s="215" t="s">
        <v>2596</v>
      </c>
      <c r="D22" s="153">
        <f>IFERROR(VLOOKUP($B22,Подбор[#All],4,0),"")</f>
        <v>480170</v>
      </c>
      <c r="E22" s="154">
        <f t="shared" si="0"/>
        <v>446558.10000000003</v>
      </c>
      <c r="F22" s="133" t="str">
        <f>IFERROR(VLOOKUP($B22,Подбор[#All],19,0),"")</f>
        <v/>
      </c>
    </row>
    <row r="23" spans="1:6" ht="12" customHeight="1" outlineLevel="1">
      <c r="A23" s="220" t="s">
        <v>2945</v>
      </c>
      <c r="B23" s="215" t="s">
        <v>3342</v>
      </c>
      <c r="C23" s="215" t="s">
        <v>3343</v>
      </c>
      <c r="D23" s="153">
        <f>IFERROR(VLOOKUP($B23,Подбор[#All],4,0),"")</f>
        <v>480170</v>
      </c>
      <c r="E23" s="154">
        <f t="shared" si="0"/>
        <v>446558.10000000003</v>
      </c>
      <c r="F23" s="133" t="str">
        <f>IFERROR(VLOOKUP($B23,Подбор[#All],19,0),"")</f>
        <v/>
      </c>
    </row>
    <row r="24" spans="1:6" ht="12" customHeight="1" outlineLevel="1">
      <c r="A24" s="220" t="s">
        <v>2946</v>
      </c>
      <c r="B24" s="215" t="s">
        <v>3701</v>
      </c>
      <c r="C24" s="215" t="s">
        <v>3091</v>
      </c>
      <c r="D24" s="153" t="str">
        <f>IFERROR(VLOOKUP($B24,Подбор[#All],4,0),"")</f>
        <v/>
      </c>
      <c r="E24" s="154"/>
      <c r="F24" s="133" t="str">
        <f>IFERROR(VLOOKUP($B24,Подбор[#All],19,0),"")</f>
        <v/>
      </c>
    </row>
    <row r="25" spans="1:6" ht="12" customHeight="1" outlineLevel="1">
      <c r="A25" s="220" t="s">
        <v>2946</v>
      </c>
      <c r="B25" s="215" t="s">
        <v>2327</v>
      </c>
      <c r="C25" s="215" t="s">
        <v>2326</v>
      </c>
      <c r="D25" s="153">
        <f>IFERROR(VLOOKUP($B25,Подбор[#All],4,0),"")</f>
        <v>106240</v>
      </c>
      <c r="E25" s="154">
        <f t="shared" si="0"/>
        <v>98803.200000000012</v>
      </c>
      <c r="F25" s="133" t="str">
        <f>IFERROR(VLOOKUP($B25,Подбор[#All],19,0),"")</f>
        <v/>
      </c>
    </row>
    <row r="26" spans="1:6" ht="12" customHeight="1" outlineLevel="1">
      <c r="A26" s="220" t="s">
        <v>2946</v>
      </c>
      <c r="B26" s="215" t="s">
        <v>49</v>
      </c>
      <c r="C26" s="215" t="s">
        <v>2325</v>
      </c>
      <c r="D26" s="153">
        <f>IFERROR(VLOOKUP($B26,Подбор[#All],4,0),"")</f>
        <v>285510</v>
      </c>
      <c r="E26" s="154">
        <f t="shared" si="0"/>
        <v>265524.3</v>
      </c>
      <c r="F26" s="133" t="str">
        <f>IFERROR(VLOOKUP($B26,Подбор[#All],19,0),"")</f>
        <v/>
      </c>
    </row>
    <row r="27" spans="1:6" ht="12" customHeight="1" outlineLevel="1">
      <c r="A27" s="220" t="s">
        <v>4853</v>
      </c>
      <c r="B27" s="215" t="s">
        <v>439</v>
      </c>
      <c r="C27" s="215" t="s">
        <v>2324</v>
      </c>
      <c r="D27" s="153" t="str">
        <f>IFERROR(VLOOKUP($B27,Подбор[#All],4,0),"")</f>
        <v/>
      </c>
      <c r="E27" s="154"/>
      <c r="F27" s="133" t="str">
        <f>IFERROR(VLOOKUP($B27,Подбор[#All],19,0),"")</f>
        <v/>
      </c>
    </row>
    <row r="28" spans="1:6" ht="12" customHeight="1">
      <c r="A28" s="220" t="s">
        <v>5092</v>
      </c>
      <c r="B28" s="251" t="s">
        <v>2276</v>
      </c>
      <c r="C28" s="218"/>
      <c r="D28" s="153"/>
      <c r="E28" s="154"/>
      <c r="F28" s="133" t="str">
        <f>IFERROR(VLOOKUP($B28,Подбор[#All],19,0),"")</f>
        <v/>
      </c>
    </row>
    <row r="29" spans="1:6" ht="12" customHeight="1" outlineLevel="1">
      <c r="A29" s="220" t="s">
        <v>2948</v>
      </c>
      <c r="B29" s="215" t="s">
        <v>2275</v>
      </c>
      <c r="C29" s="215" t="s">
        <v>2274</v>
      </c>
      <c r="D29" s="153">
        <f>IFERROR(VLOOKUP($B29,Подбор[#All],4,0),"")</f>
        <v>29120</v>
      </c>
      <c r="E29" s="154">
        <f t="shared" si="0"/>
        <v>27081.600000000002</v>
      </c>
      <c r="F29" s="133" t="str">
        <f>IFERROR(VLOOKUP($B29,Подбор[#All],19,0),"")</f>
        <v/>
      </c>
    </row>
    <row r="30" spans="1:6" ht="12" customHeight="1" outlineLevel="1">
      <c r="A30" s="220" t="s">
        <v>3978</v>
      </c>
      <c r="B30" s="215" t="s">
        <v>3976</v>
      </c>
      <c r="C30" s="215" t="s">
        <v>3977</v>
      </c>
      <c r="D30" s="153">
        <f>IFERROR(VLOOKUP($B30,Подбор[#All],4,0),"")</f>
        <v>29120</v>
      </c>
      <c r="E30" s="154">
        <f t="shared" si="0"/>
        <v>27081.600000000002</v>
      </c>
      <c r="F30" s="133" t="str">
        <f>IFERROR(VLOOKUP($B30,Подбор[#All],19,0),"")</f>
        <v/>
      </c>
    </row>
    <row r="31" spans="1:6" ht="12" customHeight="1" outlineLevel="1">
      <c r="A31" s="220" t="s">
        <v>2949</v>
      </c>
      <c r="B31" s="215" t="s">
        <v>226</v>
      </c>
      <c r="C31" s="215" t="s">
        <v>2273</v>
      </c>
      <c r="D31" s="153">
        <f>IFERROR(VLOOKUP($B31,Подбор[#All],4,0),"")</f>
        <v>23830</v>
      </c>
      <c r="E31" s="154">
        <f t="shared" si="0"/>
        <v>22161.9</v>
      </c>
      <c r="F31" s="133" t="str">
        <f>IFERROR(VLOOKUP($B31,Подбор[#All],19,0),"")</f>
        <v/>
      </c>
    </row>
    <row r="32" spans="1:6" ht="12" customHeight="1" outlineLevel="1">
      <c r="A32" s="220" t="s">
        <v>3656</v>
      </c>
      <c r="B32" s="215" t="s">
        <v>3654</v>
      </c>
      <c r="C32" s="215" t="s">
        <v>3655</v>
      </c>
      <c r="D32" s="153">
        <f>IFERROR(VLOOKUP($B32,Подбор[#All],4,0),"")</f>
        <v>34410</v>
      </c>
      <c r="E32" s="154">
        <f t="shared" si="0"/>
        <v>32001.300000000003</v>
      </c>
      <c r="F32" s="133" t="str">
        <f>IFERROR(VLOOKUP($B32,Подбор[#All],19,0),"")</f>
        <v/>
      </c>
    </row>
    <row r="33" spans="1:6" ht="12" customHeight="1" outlineLevel="1">
      <c r="A33" s="220" t="s">
        <v>2950</v>
      </c>
      <c r="B33" s="215" t="s">
        <v>225</v>
      </c>
      <c r="C33" s="215" t="s">
        <v>2272</v>
      </c>
      <c r="D33" s="153">
        <f>IFERROR(VLOOKUP($B33,Подбор[#All],4,0),"")</f>
        <v>23830</v>
      </c>
      <c r="E33" s="154">
        <f t="shared" si="0"/>
        <v>22161.9</v>
      </c>
      <c r="F33" s="133" t="str">
        <f>IFERROR(VLOOKUP($B33,Подбор[#All],19,0),"")</f>
        <v/>
      </c>
    </row>
    <row r="34" spans="1:6" ht="12" customHeight="1" outlineLevel="1">
      <c r="A34" s="220" t="s">
        <v>2951</v>
      </c>
      <c r="B34" s="216" t="s">
        <v>3593</v>
      </c>
      <c r="C34" s="216" t="s">
        <v>2270</v>
      </c>
      <c r="D34" s="284">
        <v>31710</v>
      </c>
      <c r="E34" s="154">
        <f t="shared" si="0"/>
        <v>29490.300000000003</v>
      </c>
      <c r="F34" s="288" t="s">
        <v>12</v>
      </c>
    </row>
    <row r="35" spans="1:6" ht="12" customHeight="1" outlineLevel="1">
      <c r="A35" s="220" t="s">
        <v>2951</v>
      </c>
      <c r="B35" s="215" t="s">
        <v>2271</v>
      </c>
      <c r="C35" s="215" t="s">
        <v>2270</v>
      </c>
      <c r="D35" s="153">
        <f>IFERROR(VLOOKUP($B35,Подбор[#All],4,0),"")</f>
        <v>25330</v>
      </c>
      <c r="E35" s="154">
        <f t="shared" si="0"/>
        <v>23556.9</v>
      </c>
      <c r="F35" s="133" t="str">
        <f>IFERROR(VLOOKUP($B35,Подбор[#All],19,0),"")</f>
        <v>EOL</v>
      </c>
    </row>
    <row r="36" spans="1:6" ht="12" customHeight="1" outlineLevel="1">
      <c r="A36" s="220" t="s">
        <v>2952</v>
      </c>
      <c r="B36" s="215" t="s">
        <v>2269</v>
      </c>
      <c r="C36" s="215" t="s">
        <v>2268</v>
      </c>
      <c r="D36" s="153">
        <f>IFERROR(VLOOKUP($B36,Подбор[#All],4,0),"")</f>
        <v>35960</v>
      </c>
      <c r="E36" s="154">
        <f t="shared" si="0"/>
        <v>33442.800000000003</v>
      </c>
      <c r="F36" s="133" t="str">
        <f>IFERROR(VLOOKUP($B36,Подбор[#All],19,0),"")</f>
        <v>EOL</v>
      </c>
    </row>
    <row r="37" spans="1:6" ht="12" customHeight="1" outlineLevel="1">
      <c r="A37" s="220" t="s">
        <v>4854</v>
      </c>
      <c r="B37" s="215" t="s">
        <v>2286</v>
      </c>
      <c r="C37" s="215" t="s">
        <v>2285</v>
      </c>
      <c r="D37" s="153">
        <f>IFERROR(VLOOKUP($B37,Подбор[#All],4,0),"")</f>
        <v>33500</v>
      </c>
      <c r="E37" s="154">
        <f t="shared" si="0"/>
        <v>31155</v>
      </c>
      <c r="F37" s="133" t="str">
        <f>IFERROR(VLOOKUP($B37,Подбор[#All],19,0),"")</f>
        <v>EOL</v>
      </c>
    </row>
    <row r="38" spans="1:6" ht="12" customHeight="1" outlineLevel="1">
      <c r="A38" s="220" t="s">
        <v>5047</v>
      </c>
      <c r="B38" s="215" t="s">
        <v>2284</v>
      </c>
      <c r="C38" s="215" t="s">
        <v>2283</v>
      </c>
      <c r="D38" s="153">
        <f>IFERROR(VLOOKUP($B38,Подбор[#All],4,0),"")</f>
        <v>40850</v>
      </c>
      <c r="E38" s="154">
        <f t="shared" si="0"/>
        <v>37990.5</v>
      </c>
      <c r="F38" s="133" t="str">
        <f>IFERROR(VLOOKUP($B38,Подбор[#All],19,0),"")</f>
        <v>EOL</v>
      </c>
    </row>
    <row r="39" spans="1:6" ht="12" customHeight="1" outlineLevel="1">
      <c r="A39" s="220" t="s">
        <v>3349</v>
      </c>
      <c r="B39" s="215" t="s">
        <v>3347</v>
      </c>
      <c r="C39" s="215" t="s">
        <v>3348</v>
      </c>
      <c r="D39" s="153">
        <f>IFERROR(VLOOKUP($B39,Подбор[#All],4,0),"")</f>
        <v>33100</v>
      </c>
      <c r="E39" s="154">
        <f t="shared" si="0"/>
        <v>30783</v>
      </c>
      <c r="F39" s="133" t="str">
        <f>IFERROR(VLOOKUP($B39,Подбор[#All],19,0),"")</f>
        <v/>
      </c>
    </row>
    <row r="40" spans="1:6" ht="12" customHeight="1" outlineLevel="1">
      <c r="A40" s="220" t="s">
        <v>3352</v>
      </c>
      <c r="B40" s="215" t="s">
        <v>3350</v>
      </c>
      <c r="C40" s="215" t="s">
        <v>3351</v>
      </c>
      <c r="D40" s="153">
        <f>IFERROR(VLOOKUP($B40,Подбор[#All],4,0),"")</f>
        <v>33100</v>
      </c>
      <c r="E40" s="154">
        <f t="shared" si="0"/>
        <v>30783</v>
      </c>
      <c r="F40" s="133" t="str">
        <f>IFERROR(VLOOKUP($B40,Подбор[#All],19,0),"")</f>
        <v/>
      </c>
    </row>
    <row r="41" spans="1:6" ht="12" customHeight="1" outlineLevel="1">
      <c r="A41" s="220" t="s">
        <v>3355</v>
      </c>
      <c r="B41" s="215" t="s">
        <v>3353</v>
      </c>
      <c r="C41" s="215" t="s">
        <v>3354</v>
      </c>
      <c r="D41" s="153">
        <f>IFERROR(VLOOKUP($B41,Подбор[#All],4,0),"")</f>
        <v>46330</v>
      </c>
      <c r="E41" s="154">
        <f t="shared" si="0"/>
        <v>43086.9</v>
      </c>
      <c r="F41" s="133" t="str">
        <f>IFERROR(VLOOKUP($B41,Подбор[#All],19,0),"")</f>
        <v/>
      </c>
    </row>
    <row r="42" spans="1:6" ht="12" customHeight="1" outlineLevel="1">
      <c r="A42" s="220" t="s">
        <v>3358</v>
      </c>
      <c r="B42" s="215" t="s">
        <v>3356</v>
      </c>
      <c r="C42" s="215" t="s">
        <v>3357</v>
      </c>
      <c r="D42" s="153">
        <f>IFERROR(VLOOKUP($B42,Подбор[#All],4,0),"")</f>
        <v>46330</v>
      </c>
      <c r="E42" s="154">
        <f t="shared" si="0"/>
        <v>43086.9</v>
      </c>
      <c r="F42" s="133" t="str">
        <f>IFERROR(VLOOKUP($B42,Подбор[#All],19,0),"")</f>
        <v/>
      </c>
    </row>
    <row r="43" spans="1:6" ht="12" customHeight="1" outlineLevel="1">
      <c r="A43" s="220" t="s">
        <v>2953</v>
      </c>
      <c r="B43" s="216" t="s">
        <v>3594</v>
      </c>
      <c r="C43" s="216" t="s">
        <v>2266</v>
      </c>
      <c r="D43" s="284">
        <v>28070</v>
      </c>
      <c r="E43" s="154">
        <f t="shared" si="0"/>
        <v>26105.100000000002</v>
      </c>
      <c r="F43" s="288" t="s">
        <v>12</v>
      </c>
    </row>
    <row r="44" spans="1:6" ht="12" customHeight="1" outlineLevel="1">
      <c r="A44" s="220" t="s">
        <v>2953</v>
      </c>
      <c r="B44" s="215" t="s">
        <v>2267</v>
      </c>
      <c r="C44" s="215" t="s">
        <v>2266</v>
      </c>
      <c r="D44" s="153">
        <f>IFERROR(VLOOKUP($B44,Подбор[#All],4,0),"")</f>
        <v>41670</v>
      </c>
      <c r="E44" s="154">
        <f t="shared" si="0"/>
        <v>38753.1</v>
      </c>
      <c r="F44" s="133" t="str">
        <f>IFERROR(VLOOKUP($B44,Подбор[#All],19,0),"")</f>
        <v>EOL</v>
      </c>
    </row>
    <row r="45" spans="1:6" ht="12" customHeight="1" outlineLevel="1">
      <c r="A45" s="220" t="s">
        <v>2954</v>
      </c>
      <c r="B45" s="215" t="s">
        <v>2265</v>
      </c>
      <c r="C45" s="215" t="s">
        <v>2264</v>
      </c>
      <c r="D45" s="153">
        <f>IFERROR(VLOOKUP($B45,Подбор[#All],4,0),"")</f>
        <v>41670</v>
      </c>
      <c r="E45" s="154">
        <f t="shared" si="0"/>
        <v>38753.1</v>
      </c>
      <c r="F45" s="133" t="str">
        <f>IFERROR(VLOOKUP($B45,Подбор[#All],19,0),"")</f>
        <v>EOL</v>
      </c>
    </row>
    <row r="46" spans="1:6" ht="12" customHeight="1" outlineLevel="1">
      <c r="A46" s="220" t="s">
        <v>2954</v>
      </c>
      <c r="B46" s="215" t="s">
        <v>2263</v>
      </c>
      <c r="C46" s="215" t="s">
        <v>2262</v>
      </c>
      <c r="D46" s="153">
        <f>IFERROR(VLOOKUP($B46,Подбор[#All],4,0),"")</f>
        <v>41670</v>
      </c>
      <c r="E46" s="154">
        <f t="shared" si="0"/>
        <v>38753.1</v>
      </c>
      <c r="F46" s="133" t="str">
        <f>IFERROR(VLOOKUP($B46,Подбор[#All],19,0),"")</f>
        <v>EOL</v>
      </c>
    </row>
    <row r="47" spans="1:6" ht="12" customHeight="1" outlineLevel="1">
      <c r="A47" s="220" t="s">
        <v>4855</v>
      </c>
      <c r="B47" s="215" t="s">
        <v>2282</v>
      </c>
      <c r="C47" s="215" t="s">
        <v>2281</v>
      </c>
      <c r="D47" s="153" t="str">
        <f>IFERROR(VLOOKUP($B47,Подбор[#All],4,0),"")</f>
        <v/>
      </c>
      <c r="E47" s="154"/>
      <c r="F47" s="133" t="str">
        <f>IFERROR(VLOOKUP($B47,Подбор[#All],19,0),"")</f>
        <v/>
      </c>
    </row>
    <row r="48" spans="1:6" ht="12" customHeight="1" outlineLevel="1">
      <c r="A48" s="220" t="s">
        <v>4856</v>
      </c>
      <c r="B48" s="215" t="s">
        <v>2280</v>
      </c>
      <c r="C48" s="215" t="s">
        <v>2279</v>
      </c>
      <c r="D48" s="153">
        <f>IFERROR(VLOOKUP($B48,Подбор[#All],4,0),"")</f>
        <v>49030</v>
      </c>
      <c r="E48" s="154">
        <f t="shared" si="0"/>
        <v>45597.9</v>
      </c>
      <c r="F48" s="133" t="str">
        <f>IFERROR(VLOOKUP($B48,Подбор[#All],19,0),"")</f>
        <v>EOL</v>
      </c>
    </row>
    <row r="49" spans="1:6" ht="12" customHeight="1" outlineLevel="1">
      <c r="A49" s="220" t="s">
        <v>5046</v>
      </c>
      <c r="B49" s="215" t="s">
        <v>4780</v>
      </c>
      <c r="C49" s="215" t="s">
        <v>4781</v>
      </c>
      <c r="D49" s="153">
        <f>IFERROR(VLOOKUP($B49,Подбор[#All],4,0),"")</f>
        <v>31770</v>
      </c>
      <c r="E49" s="154">
        <f t="shared" si="0"/>
        <v>29546.100000000002</v>
      </c>
      <c r="F49" s="133" t="str">
        <f>IFERROR(VLOOKUP($B49,Подбор[#All],19,0),"")</f>
        <v/>
      </c>
    </row>
    <row r="50" spans="1:6" ht="12" customHeight="1" outlineLevel="1">
      <c r="A50" s="220" t="s">
        <v>4783</v>
      </c>
      <c r="B50" s="215" t="s">
        <v>4782</v>
      </c>
      <c r="C50" s="215" t="s">
        <v>5045</v>
      </c>
      <c r="D50" s="153">
        <f>IFERROR(VLOOKUP($B50,Подбор[#All],4,0),"")</f>
        <v>35740</v>
      </c>
      <c r="E50" s="154">
        <f t="shared" si="0"/>
        <v>33238.200000000004</v>
      </c>
      <c r="F50" s="133" t="str">
        <f>IFERROR(VLOOKUP($B50,Подбор[#All],19,0),"")</f>
        <v/>
      </c>
    </row>
    <row r="51" spans="1:6" ht="12" customHeight="1" outlineLevel="1">
      <c r="A51" s="220" t="s">
        <v>3983</v>
      </c>
      <c r="B51" s="215" t="s">
        <v>3981</v>
      </c>
      <c r="C51" s="215" t="s">
        <v>3982</v>
      </c>
      <c r="D51" s="153">
        <f>IFERROR(VLOOKUP($B51,Подбор[#All],4,0),"")</f>
        <v>132380</v>
      </c>
      <c r="E51" s="154">
        <f t="shared" si="0"/>
        <v>123113.40000000001</v>
      </c>
      <c r="F51" s="133" t="str">
        <f>IFERROR(VLOOKUP($B51,Подбор[#All],19,0),"")</f>
        <v/>
      </c>
    </row>
    <row r="52" spans="1:6" ht="12" customHeight="1" outlineLevel="1">
      <c r="A52" s="220" t="s">
        <v>3361</v>
      </c>
      <c r="B52" s="215" t="s">
        <v>3359</v>
      </c>
      <c r="C52" s="215" t="s">
        <v>3360</v>
      </c>
      <c r="D52" s="153">
        <f>IFERROR(VLOOKUP($B52,Подбор[#All],4,0),"")</f>
        <v>59560</v>
      </c>
      <c r="E52" s="154">
        <f t="shared" si="0"/>
        <v>55390.8</v>
      </c>
      <c r="F52" s="133" t="str">
        <f>IFERROR(VLOOKUP($B52,Подбор[#All],19,0),"")</f>
        <v/>
      </c>
    </row>
    <row r="53" spans="1:6" ht="12" customHeight="1" outlineLevel="1">
      <c r="A53" s="220" t="s">
        <v>3364</v>
      </c>
      <c r="B53" s="215" t="s">
        <v>3362</v>
      </c>
      <c r="C53" s="215" t="s">
        <v>3363</v>
      </c>
      <c r="D53" s="153">
        <f>IFERROR(VLOOKUP($B53,Подбор[#All],4,0),"")</f>
        <v>59560</v>
      </c>
      <c r="E53" s="154">
        <f t="shared" si="0"/>
        <v>55390.8</v>
      </c>
      <c r="F53" s="133" t="str">
        <f>IFERROR(VLOOKUP($B53,Подбор[#All],19,0),"")</f>
        <v/>
      </c>
    </row>
    <row r="54" spans="1:6" ht="12" customHeight="1" outlineLevel="1">
      <c r="A54" s="220" t="s">
        <v>3707</v>
      </c>
      <c r="B54" s="215" t="s">
        <v>3705</v>
      </c>
      <c r="C54" s="215" t="s">
        <v>3706</v>
      </c>
      <c r="D54" s="153">
        <f>IFERROR(VLOOKUP($B54,Подбор[#All],4,0),"")</f>
        <v>69450</v>
      </c>
      <c r="E54" s="154">
        <f t="shared" si="0"/>
        <v>64588.5</v>
      </c>
      <c r="F54" s="133" t="str">
        <f>IFERROR(VLOOKUP($B54,Подбор[#All],19,0),"")</f>
        <v>EOL</v>
      </c>
    </row>
    <row r="55" spans="1:6" ht="12" customHeight="1">
      <c r="A55" s="220" t="s">
        <v>5091</v>
      </c>
      <c r="B55" s="250" t="s">
        <v>2253</v>
      </c>
      <c r="C55" s="218"/>
      <c r="D55" s="153" t="str">
        <f>IFERROR(VLOOKUP($B55,Подбор[#All],4,0),"")</f>
        <v/>
      </c>
      <c r="E55" s="154"/>
      <c r="F55" s="133" t="str">
        <f>IFERROR(VLOOKUP($B55,Подбор[#All],19,0),"")</f>
        <v/>
      </c>
    </row>
    <row r="56" spans="1:6" ht="12" customHeight="1" outlineLevel="1">
      <c r="A56" s="220" t="s">
        <v>2955</v>
      </c>
      <c r="B56" s="215" t="s">
        <v>448</v>
      </c>
      <c r="C56" s="215" t="s">
        <v>2252</v>
      </c>
      <c r="D56" s="153" t="str">
        <f>IFERROR(VLOOKUP($B56,Подбор[#All],4,0),"")</f>
        <v/>
      </c>
      <c r="E56" s="154"/>
      <c r="F56" s="133" t="str">
        <f>IFERROR(VLOOKUP($B56,Подбор[#All],19,0),"")</f>
        <v/>
      </c>
    </row>
    <row r="57" spans="1:6" ht="12" customHeight="1" outlineLevel="1">
      <c r="A57" s="220" t="s">
        <v>2956</v>
      </c>
      <c r="B57" s="215" t="s">
        <v>48</v>
      </c>
      <c r="C57" s="215" t="s">
        <v>2251</v>
      </c>
      <c r="D57" s="153" t="str">
        <f>IFERROR(VLOOKUP($B57,Подбор[#All],4,0),"")</f>
        <v/>
      </c>
      <c r="E57" s="154"/>
      <c r="F57" s="133" t="str">
        <f>IFERROR(VLOOKUP($B57,Подбор[#All],19,0),"")</f>
        <v/>
      </c>
    </row>
    <row r="58" spans="1:6" ht="12" customHeight="1">
      <c r="A58" s="220" t="s">
        <v>5090</v>
      </c>
      <c r="B58" s="250" t="s">
        <v>2603</v>
      </c>
      <c r="C58" s="218"/>
      <c r="D58" s="153"/>
      <c r="E58" s="154"/>
      <c r="F58" s="133" t="str">
        <f>IFERROR(VLOOKUP($B58,Подбор[#All],19,0),"")</f>
        <v/>
      </c>
    </row>
    <row r="59" spans="1:6" ht="12" customHeight="1" outlineLevel="1">
      <c r="A59" s="220" t="s">
        <v>2957</v>
      </c>
      <c r="B59" s="215" t="s">
        <v>2604</v>
      </c>
      <c r="C59" s="215" t="s">
        <v>2605</v>
      </c>
      <c r="D59" s="153">
        <f>IFERROR(VLOOKUP($B59,Подбор[#All],4,0),"")</f>
        <v>84360</v>
      </c>
      <c r="E59" s="154">
        <f t="shared" si="0"/>
        <v>78454.8</v>
      </c>
      <c r="F59" s="133" t="str">
        <f>IFERROR(VLOOKUP($B59,Подбор[#All],19,0),"")</f>
        <v/>
      </c>
    </row>
    <row r="60" spans="1:6" ht="12" customHeight="1">
      <c r="A60" s="220" t="s">
        <v>5089</v>
      </c>
      <c r="B60" s="250" t="s">
        <v>534</v>
      </c>
      <c r="C60" s="218"/>
      <c r="D60" s="153"/>
      <c r="E60" s="154"/>
      <c r="F60" s="133" t="str">
        <f>IFERROR(VLOOKUP($B60,Подбор[#All],19,0),"")</f>
        <v/>
      </c>
    </row>
    <row r="61" spans="1:6" ht="12" customHeight="1" outlineLevel="1">
      <c r="A61" s="220" t="s">
        <v>2958</v>
      </c>
      <c r="B61" s="215" t="s">
        <v>2921</v>
      </c>
      <c r="C61" s="215" t="s">
        <v>2922</v>
      </c>
      <c r="D61" s="153">
        <f>IFERROR(VLOOKUP($B61,Подбор[#All],4,0),"")</f>
        <v>358580</v>
      </c>
      <c r="E61" s="154">
        <f t="shared" si="0"/>
        <v>333479.40000000002</v>
      </c>
      <c r="F61" s="133" t="str">
        <f>IFERROR(VLOOKUP($B61,Подбор[#All],19,0),"")</f>
        <v/>
      </c>
    </row>
    <row r="62" spans="1:6" ht="12" customHeight="1">
      <c r="A62" s="220" t="s">
        <v>5088</v>
      </c>
      <c r="B62" s="250" t="s">
        <v>1654</v>
      </c>
      <c r="C62" s="218"/>
      <c r="D62" s="153"/>
      <c r="E62" s="154"/>
      <c r="F62" s="133" t="str">
        <f>IFERROR(VLOOKUP($B62,Подбор[#All],19,0),"")</f>
        <v/>
      </c>
    </row>
    <row r="63" spans="1:6" ht="12" customHeight="1" outlineLevel="1">
      <c r="A63" s="220" t="s">
        <v>2991</v>
      </c>
      <c r="B63" s="215" t="s">
        <v>1653</v>
      </c>
      <c r="C63" s="215" t="s">
        <v>1652</v>
      </c>
      <c r="D63" s="153">
        <f>IFERROR(VLOOKUP($B63,Подбор[#All],4,0),"")</f>
        <v>38930</v>
      </c>
      <c r="E63" s="154">
        <f t="shared" si="0"/>
        <v>36204.9</v>
      </c>
      <c r="F63" s="133" t="str">
        <f>IFERROR(VLOOKUP($B63,Подбор[#All],19,0),"")</f>
        <v/>
      </c>
    </row>
    <row r="64" spans="1:6" ht="12" customHeight="1" outlineLevel="1">
      <c r="A64" s="220" t="s">
        <v>2992</v>
      </c>
      <c r="B64" s="215" t="s">
        <v>2699</v>
      </c>
      <c r="C64" s="215" t="s">
        <v>2700</v>
      </c>
      <c r="D64" s="153">
        <f>IFERROR(VLOOKUP($B64,Подбор[#All],4,0),"")</f>
        <v>45420</v>
      </c>
      <c r="E64" s="154">
        <f t="shared" si="0"/>
        <v>42240.600000000006</v>
      </c>
      <c r="F64" s="133" t="str">
        <f>IFERROR(VLOOKUP($B64,Подбор[#All],19,0),"")</f>
        <v/>
      </c>
    </row>
    <row r="65" spans="1:6" ht="12" customHeight="1" outlineLevel="1">
      <c r="A65" s="220" t="s">
        <v>3732</v>
      </c>
      <c r="B65" s="215" t="s">
        <v>3730</v>
      </c>
      <c r="C65" s="215" t="s">
        <v>3731</v>
      </c>
      <c r="D65" s="153">
        <f>IFERROR(VLOOKUP($B65,Подбор[#All],4,0),"")</f>
        <v>155730</v>
      </c>
      <c r="E65" s="154">
        <f t="shared" si="0"/>
        <v>144828.9</v>
      </c>
      <c r="F65" s="133" t="str">
        <f>IFERROR(VLOOKUP($B65,Подбор[#All],19,0),"")</f>
        <v/>
      </c>
    </row>
    <row r="66" spans="1:6" ht="12" customHeight="1" outlineLevel="1">
      <c r="A66" s="220" t="s">
        <v>2993</v>
      </c>
      <c r="B66" s="215" t="s">
        <v>440</v>
      </c>
      <c r="C66" s="215" t="s">
        <v>1651</v>
      </c>
      <c r="D66" s="153">
        <f>IFERROR(VLOOKUP($B66,Подбор[#All],4,0),"")</f>
        <v>45420</v>
      </c>
      <c r="E66" s="154">
        <f t="shared" si="0"/>
        <v>42240.600000000006</v>
      </c>
      <c r="F66" s="133" t="str">
        <f>IFERROR(VLOOKUP($B66,Подбор[#All],19,0),"")</f>
        <v/>
      </c>
    </row>
    <row r="67" spans="1:6" ht="12" customHeight="1" outlineLevel="1">
      <c r="A67" s="220" t="s">
        <v>2994</v>
      </c>
      <c r="B67" s="215" t="s">
        <v>1650</v>
      </c>
      <c r="C67" s="215" t="s">
        <v>1649</v>
      </c>
      <c r="D67" s="153">
        <f>IFERROR(VLOOKUP($B67,Подбор[#All],4,0),"")</f>
        <v>58400</v>
      </c>
      <c r="E67" s="154">
        <f t="shared" si="0"/>
        <v>54312</v>
      </c>
      <c r="F67" s="133" t="str">
        <f>IFERROR(VLOOKUP($B67,Подбор[#All],19,0),"")</f>
        <v/>
      </c>
    </row>
    <row r="68" spans="1:6" ht="12" customHeight="1" outlineLevel="1">
      <c r="A68" s="220" t="s">
        <v>2995</v>
      </c>
      <c r="B68" s="215" t="s">
        <v>1648</v>
      </c>
      <c r="C68" s="215" t="s">
        <v>1647</v>
      </c>
      <c r="D68" s="153">
        <f>IFERROR(VLOOKUP($B68,Подбор[#All],4,0),"")</f>
        <v>97330</v>
      </c>
      <c r="E68" s="154">
        <f t="shared" ref="E68:E126" si="1">D68*0.93</f>
        <v>90516.900000000009</v>
      </c>
      <c r="F68" s="133" t="str">
        <f>IFERROR(VLOOKUP($B68,Подбор[#All],19,0),"")</f>
        <v/>
      </c>
    </row>
    <row r="69" spans="1:6" ht="12" customHeight="1" outlineLevel="1">
      <c r="A69" s="220" t="s">
        <v>2996</v>
      </c>
      <c r="B69" s="215" t="s">
        <v>1646</v>
      </c>
      <c r="C69" s="215" t="s">
        <v>1645</v>
      </c>
      <c r="D69" s="153">
        <f>IFERROR(VLOOKUP($B69,Подбор[#All],4,0),"")</f>
        <v>115500</v>
      </c>
      <c r="E69" s="154">
        <f t="shared" si="1"/>
        <v>107415</v>
      </c>
      <c r="F69" s="133" t="str">
        <f>IFERROR(VLOOKUP($B69,Подбор[#All],19,0),"")</f>
        <v/>
      </c>
    </row>
    <row r="70" spans="1:6" ht="12" customHeight="1" outlineLevel="1">
      <c r="A70" s="220" t="s">
        <v>5044</v>
      </c>
      <c r="B70" s="216" t="s">
        <v>160</v>
      </c>
      <c r="C70" s="216" t="s">
        <v>3595</v>
      </c>
      <c r="D70" s="284">
        <v>67580</v>
      </c>
      <c r="E70" s="154">
        <f t="shared" si="1"/>
        <v>62849.4</v>
      </c>
      <c r="F70" s="41" t="s">
        <v>12</v>
      </c>
    </row>
    <row r="71" spans="1:6" ht="12" customHeight="1" outlineLevel="1">
      <c r="A71" s="220" t="s">
        <v>2997</v>
      </c>
      <c r="B71" s="215" t="s">
        <v>2701</v>
      </c>
      <c r="C71" s="215" t="s">
        <v>3119</v>
      </c>
      <c r="D71" s="153">
        <f>IFERROR(VLOOKUP($B71,Подбор[#All],4,0),"")</f>
        <v>58400</v>
      </c>
      <c r="E71" s="154">
        <f t="shared" si="1"/>
        <v>54312</v>
      </c>
      <c r="F71" s="133" t="str">
        <f>IFERROR(VLOOKUP($B71,Подбор[#All],19,0),"")</f>
        <v/>
      </c>
    </row>
    <row r="72" spans="1:6" ht="12" customHeight="1" outlineLevel="1">
      <c r="A72" s="220" t="s">
        <v>3122</v>
      </c>
      <c r="B72" s="215" t="s">
        <v>3120</v>
      </c>
      <c r="C72" s="215" t="s">
        <v>3121</v>
      </c>
      <c r="D72" s="153">
        <f>IFERROR(VLOOKUP($B72,Подбор[#All],4,0),"")</f>
        <v>71380</v>
      </c>
      <c r="E72" s="154">
        <f t="shared" si="1"/>
        <v>66383.400000000009</v>
      </c>
      <c r="F72" s="133" t="str">
        <f>IFERROR(VLOOKUP($B72,Подбор[#All],19,0),"")</f>
        <v/>
      </c>
    </row>
    <row r="73" spans="1:6" ht="12" customHeight="1">
      <c r="A73" s="220" t="s">
        <v>5087</v>
      </c>
      <c r="B73" s="250" t="s">
        <v>1640</v>
      </c>
      <c r="C73" s="218"/>
      <c r="D73" s="153"/>
      <c r="E73" s="154"/>
      <c r="F73" s="133" t="str">
        <f>IFERROR(VLOOKUP($B73,Подбор[#All],19,0),"")</f>
        <v/>
      </c>
    </row>
    <row r="74" spans="1:6" ht="12" customHeight="1" outlineLevel="1">
      <c r="A74" s="220" t="s">
        <v>2998</v>
      </c>
      <c r="B74" s="215" t="s">
        <v>1639</v>
      </c>
      <c r="C74" s="215" t="s">
        <v>1638</v>
      </c>
      <c r="D74" s="153">
        <f>IFERROR(VLOOKUP($B74,Подбор[#All],4,0),"")</f>
        <v>64890</v>
      </c>
      <c r="E74" s="154">
        <f t="shared" si="1"/>
        <v>60347.700000000004</v>
      </c>
      <c r="F74" s="133" t="str">
        <f>IFERROR(VLOOKUP($B74,Подбор[#All],19,0),"")</f>
        <v/>
      </c>
    </row>
    <row r="75" spans="1:6" ht="12" customHeight="1" outlineLevel="1">
      <c r="A75" s="220" t="s">
        <v>2999</v>
      </c>
      <c r="B75" s="215" t="s">
        <v>1637</v>
      </c>
      <c r="C75" s="215" t="s">
        <v>1636</v>
      </c>
      <c r="D75" s="153">
        <f>IFERROR(VLOOKUP($B75,Подбор[#All],4,0),"")</f>
        <v>71380</v>
      </c>
      <c r="E75" s="154">
        <f t="shared" si="1"/>
        <v>66383.400000000009</v>
      </c>
      <c r="F75" s="133" t="str">
        <f>IFERROR(VLOOKUP($B75,Подбор[#All],19,0),"")</f>
        <v/>
      </c>
    </row>
    <row r="76" spans="1:6" ht="12" customHeight="1" outlineLevel="1">
      <c r="A76" s="220" t="s">
        <v>3000</v>
      </c>
      <c r="B76" s="215" t="s">
        <v>441</v>
      </c>
      <c r="C76" s="215" t="s">
        <v>1635</v>
      </c>
      <c r="D76" s="153">
        <f>IFERROR(VLOOKUP($B76,Подбор[#All],4,0),"")</f>
        <v>128480</v>
      </c>
      <c r="E76" s="154">
        <f t="shared" si="1"/>
        <v>119486.40000000001</v>
      </c>
      <c r="F76" s="133" t="str">
        <f>IFERROR(VLOOKUP($B76,Подбор[#All],19,0),"")</f>
        <v/>
      </c>
    </row>
    <row r="77" spans="1:6" ht="12" customHeight="1" outlineLevel="1">
      <c r="A77" s="220" t="s">
        <v>3001</v>
      </c>
      <c r="B77" s="215" t="s">
        <v>1634</v>
      </c>
      <c r="C77" s="215" t="s">
        <v>1633</v>
      </c>
      <c r="D77" s="153">
        <f>IFERROR(VLOOKUP($B77,Подбор[#All],4,0),"")</f>
        <v>155730</v>
      </c>
      <c r="E77" s="154">
        <f t="shared" si="1"/>
        <v>144828.9</v>
      </c>
      <c r="F77" s="133" t="str">
        <f>IFERROR(VLOOKUP($B77,Подбор[#All],19,0),"")</f>
        <v/>
      </c>
    </row>
    <row r="78" spans="1:6" ht="12" customHeight="1" outlineLevel="1">
      <c r="A78" s="220" t="s">
        <v>3002</v>
      </c>
      <c r="B78" s="215" t="s">
        <v>161</v>
      </c>
      <c r="C78" s="215" t="s">
        <v>1632</v>
      </c>
      <c r="D78" s="153" t="str">
        <f>IFERROR(VLOOKUP($B78,Подбор[#All],4,0),"")</f>
        <v/>
      </c>
      <c r="E78" s="154"/>
      <c r="F78" s="133" t="str">
        <f>IFERROR(VLOOKUP($B78,Подбор[#All],19,0),"")</f>
        <v/>
      </c>
    </row>
    <row r="79" spans="1:6" ht="12" customHeight="1" outlineLevel="1">
      <c r="A79" s="220" t="s">
        <v>3735</v>
      </c>
      <c r="B79" s="215" t="s">
        <v>3733</v>
      </c>
      <c r="C79" s="215" t="s">
        <v>3734</v>
      </c>
      <c r="D79" s="153">
        <f>IFERROR(VLOOKUP($B79,Подбор[#All],4,0),"")</f>
        <v>38930</v>
      </c>
      <c r="E79" s="154">
        <f t="shared" si="1"/>
        <v>36204.9</v>
      </c>
      <c r="F79" s="133" t="str">
        <f>IFERROR(VLOOKUP($B79,Подбор[#All],19,0),"")</f>
        <v/>
      </c>
    </row>
    <row r="80" spans="1:6" ht="12" customHeight="1" outlineLevel="1">
      <c r="A80" s="220" t="s">
        <v>3738</v>
      </c>
      <c r="B80" s="215" t="s">
        <v>3736</v>
      </c>
      <c r="C80" s="215" t="s">
        <v>3737</v>
      </c>
      <c r="D80" s="153">
        <f>IFERROR(VLOOKUP($B80,Подбор[#All],4,0),"")</f>
        <v>71380</v>
      </c>
      <c r="E80" s="154">
        <f t="shared" si="1"/>
        <v>66383.400000000009</v>
      </c>
      <c r="F80" s="133" t="str">
        <f>IFERROR(VLOOKUP($B80,Подбор[#All],19,0),"")</f>
        <v/>
      </c>
    </row>
    <row r="81" spans="1:6" ht="12" customHeight="1" outlineLevel="1">
      <c r="A81" s="220" t="s">
        <v>3003</v>
      </c>
      <c r="B81" s="215" t="s">
        <v>1631</v>
      </c>
      <c r="C81" s="215" t="s">
        <v>1630</v>
      </c>
      <c r="D81" s="153">
        <f>IFERROR(VLOOKUP($B81,Подбор[#All],4,0),"")</f>
        <v>123280</v>
      </c>
      <c r="E81" s="154">
        <f t="shared" si="1"/>
        <v>114650.40000000001</v>
      </c>
      <c r="F81" s="133" t="str">
        <f>IFERROR(VLOOKUP($B81,Подбор[#All],19,0),"")</f>
        <v/>
      </c>
    </row>
    <row r="82" spans="1:6" ht="12" customHeight="1" outlineLevel="1">
      <c r="A82" s="220" t="s">
        <v>3004</v>
      </c>
      <c r="B82" s="215" t="s">
        <v>1629</v>
      </c>
      <c r="C82" s="215" t="s">
        <v>1628</v>
      </c>
      <c r="D82" s="153">
        <f>IFERROR(VLOOKUP($B82,Подбор[#All],4,0),"")</f>
        <v>99690</v>
      </c>
      <c r="E82" s="154">
        <f t="shared" si="1"/>
        <v>92711.700000000012</v>
      </c>
      <c r="F82" s="133" t="str">
        <f>IFERROR(VLOOKUP($B82,Подбор[#All],19,0),"")</f>
        <v/>
      </c>
    </row>
    <row r="83" spans="1:6" ht="12" customHeight="1" outlineLevel="1">
      <c r="A83" s="220" t="s">
        <v>3005</v>
      </c>
      <c r="B83" s="215" t="s">
        <v>1627</v>
      </c>
      <c r="C83" s="215" t="s">
        <v>1626</v>
      </c>
      <c r="D83" s="153">
        <f>IFERROR(VLOOKUP($B83,Подбор[#All],4,0),"")</f>
        <v>103820</v>
      </c>
      <c r="E83" s="154">
        <f t="shared" si="1"/>
        <v>96552.6</v>
      </c>
      <c r="F83" s="133" t="str">
        <f>IFERROR(VLOOKUP($B83,Подбор[#All],19,0),"")</f>
        <v/>
      </c>
    </row>
    <row r="84" spans="1:6" ht="12" customHeight="1" outlineLevel="1">
      <c r="A84" s="220" t="s">
        <v>3006</v>
      </c>
      <c r="B84" s="215" t="s">
        <v>1625</v>
      </c>
      <c r="C84" s="215" t="s">
        <v>1624</v>
      </c>
      <c r="D84" s="153">
        <f>IFERROR(VLOOKUP($B84,Подбор[#All],4,0),"")</f>
        <v>116790</v>
      </c>
      <c r="E84" s="154">
        <f t="shared" si="1"/>
        <v>108614.70000000001</v>
      </c>
      <c r="F84" s="133" t="str">
        <f>IFERROR(VLOOKUP($B84,Подбор[#All],19,0),"")</f>
        <v/>
      </c>
    </row>
    <row r="85" spans="1:6" ht="12" customHeight="1" outlineLevel="1">
      <c r="A85" s="220" t="s">
        <v>3125</v>
      </c>
      <c r="B85" s="215" t="s">
        <v>3123</v>
      </c>
      <c r="C85" s="215" t="s">
        <v>3124</v>
      </c>
      <c r="D85" s="153">
        <f>IFERROR(VLOOKUP($B85,Подбор[#All],4,0),"")</f>
        <v>233600</v>
      </c>
      <c r="E85" s="154">
        <f t="shared" si="1"/>
        <v>217248</v>
      </c>
      <c r="F85" s="133" t="str">
        <f>IFERROR(VLOOKUP($B85,Подбор[#All],19,0),"")</f>
        <v/>
      </c>
    </row>
    <row r="86" spans="1:6" ht="12" customHeight="1" outlineLevel="1">
      <c r="A86" s="220" t="s">
        <v>3127</v>
      </c>
      <c r="B86" s="215" t="s">
        <v>3126</v>
      </c>
      <c r="C86" s="215" t="s">
        <v>3533</v>
      </c>
      <c r="D86" s="153">
        <f>IFERROR(VLOOKUP($B86,Подбор[#All],4,0),"")</f>
        <v>324440</v>
      </c>
      <c r="E86" s="154">
        <f t="shared" si="1"/>
        <v>301729.2</v>
      </c>
      <c r="F86" s="133" t="str">
        <f>IFERROR(VLOOKUP($B86,Подбор[#All],19,0),"")</f>
        <v/>
      </c>
    </row>
    <row r="87" spans="1:6" ht="12" customHeight="1" outlineLevel="1">
      <c r="A87" s="220" t="s">
        <v>3536</v>
      </c>
      <c r="B87" s="215" t="s">
        <v>3534</v>
      </c>
      <c r="C87" s="215" t="s">
        <v>3535</v>
      </c>
      <c r="D87" s="153">
        <f>IFERROR(VLOOKUP($B87,Подбор[#All],4,0),"")</f>
        <v>363370</v>
      </c>
      <c r="E87" s="154">
        <f t="shared" si="1"/>
        <v>337934.10000000003</v>
      </c>
      <c r="F87" s="133" t="str">
        <f>IFERROR(VLOOKUP($B87,Подбор[#All],19,0),"")</f>
        <v/>
      </c>
    </row>
    <row r="88" spans="1:6" ht="12" customHeight="1">
      <c r="A88" s="220" t="s">
        <v>5086</v>
      </c>
      <c r="B88" s="250" t="s">
        <v>1623</v>
      </c>
      <c r="C88" s="218"/>
      <c r="D88" s="153"/>
      <c r="E88" s="154"/>
      <c r="F88" s="133" t="str">
        <f>IFERROR(VLOOKUP($B88,Подбор[#All],19,0),"")</f>
        <v/>
      </c>
    </row>
    <row r="89" spans="1:6" ht="12" customHeight="1" outlineLevel="1">
      <c r="A89" s="220" t="s">
        <v>3007</v>
      </c>
      <c r="B89" s="215" t="s">
        <v>1622</v>
      </c>
      <c r="C89" s="215" t="s">
        <v>1621</v>
      </c>
      <c r="D89" s="153">
        <f>IFERROR(VLOOKUP($B89,Подбор[#All],4,0),"")</f>
        <v>53210</v>
      </c>
      <c r="E89" s="154">
        <f t="shared" si="1"/>
        <v>49485.3</v>
      </c>
      <c r="F89" s="133" t="str">
        <f>IFERROR(VLOOKUP($B89,Подбор[#All],19,0),"")</f>
        <v/>
      </c>
    </row>
    <row r="90" spans="1:6" ht="12" customHeight="1" outlineLevel="1">
      <c r="A90" s="220" t="s">
        <v>5043</v>
      </c>
      <c r="B90" s="215" t="s">
        <v>5042</v>
      </c>
      <c r="C90" s="215" t="s">
        <v>5041</v>
      </c>
      <c r="D90" s="153">
        <f>IFERROR(VLOOKUP($B90,Подбор[#All],4,0),"")</f>
        <v>15570</v>
      </c>
      <c r="E90" s="154">
        <f t="shared" si="1"/>
        <v>14480.1</v>
      </c>
      <c r="F90" s="133" t="str">
        <f>IFERROR(VLOOKUP($B90,Подбор[#All],19,0),"")</f>
        <v/>
      </c>
    </row>
    <row r="91" spans="1:6" ht="12" customHeight="1" outlineLevel="1">
      <c r="A91" s="220" t="s">
        <v>4824</v>
      </c>
      <c r="B91" s="215" t="s">
        <v>4822</v>
      </c>
      <c r="C91" s="215" t="s">
        <v>4823</v>
      </c>
      <c r="D91" s="153">
        <f>IFERROR(VLOOKUP($B91,Подбор[#All],4,0),"")</f>
        <v>19940</v>
      </c>
      <c r="E91" s="154">
        <f t="shared" si="1"/>
        <v>18544.2</v>
      </c>
      <c r="F91" s="133" t="str">
        <f>IFERROR(VLOOKUP($B91,Подбор[#All],19,0),"")</f>
        <v/>
      </c>
    </row>
    <row r="92" spans="1:6" ht="12" customHeight="1" outlineLevel="1">
      <c r="A92" s="220" t="s">
        <v>3008</v>
      </c>
      <c r="B92" s="215" t="s">
        <v>1620</v>
      </c>
      <c r="C92" s="215" t="s">
        <v>1619</v>
      </c>
      <c r="D92" s="153">
        <f>IFERROR(VLOOKUP($B92,Подбор[#All],4,0),"")</f>
        <v>45420</v>
      </c>
      <c r="E92" s="154">
        <f t="shared" si="1"/>
        <v>42240.600000000006</v>
      </c>
      <c r="F92" s="133" t="str">
        <f>IFERROR(VLOOKUP($B92,Подбор[#All],19,0),"")</f>
        <v/>
      </c>
    </row>
    <row r="93" spans="1:6" ht="12" customHeight="1" outlineLevel="1">
      <c r="A93" s="220" t="s">
        <v>3008</v>
      </c>
      <c r="B93" s="215" t="s">
        <v>5040</v>
      </c>
      <c r="C93" s="215" t="s">
        <v>5039</v>
      </c>
      <c r="D93" s="153">
        <f>IFERROR(VLOOKUP($B93,Подбор[#All],4,0),"")</f>
        <v>51910</v>
      </c>
      <c r="E93" s="154">
        <f t="shared" si="1"/>
        <v>48276.3</v>
      </c>
      <c r="F93" s="133" t="str">
        <f>IFERROR(VLOOKUP($B93,Подбор[#All],19,0),"")</f>
        <v/>
      </c>
    </row>
    <row r="94" spans="1:6" ht="12" customHeight="1" outlineLevel="1">
      <c r="A94" s="220" t="s">
        <v>3664</v>
      </c>
      <c r="B94" s="215" t="s">
        <v>3662</v>
      </c>
      <c r="C94" s="215" t="s">
        <v>3663</v>
      </c>
      <c r="D94" s="153">
        <f>IFERROR(VLOOKUP($B94,Подбор[#All],4,0),"")</f>
        <v>94730</v>
      </c>
      <c r="E94" s="154">
        <f t="shared" si="1"/>
        <v>88098.900000000009</v>
      </c>
      <c r="F94" s="133" t="str">
        <f>IFERROR(VLOOKUP($B94,Подбор[#All],19,0),"")</f>
        <v/>
      </c>
    </row>
    <row r="95" spans="1:6" ht="12" customHeight="1" outlineLevel="1">
      <c r="A95" s="220" t="s">
        <v>3009</v>
      </c>
      <c r="B95" s="215" t="s">
        <v>1618</v>
      </c>
      <c r="C95" s="215" t="s">
        <v>1617</v>
      </c>
      <c r="D95" s="153">
        <f>IFERROR(VLOOKUP($B95,Подбор[#All],4,0),"")</f>
        <v>84360</v>
      </c>
      <c r="E95" s="154">
        <f t="shared" si="1"/>
        <v>78454.8</v>
      </c>
      <c r="F95" s="133" t="str">
        <f>IFERROR(VLOOKUP($B95,Подбор[#All],19,0),"")</f>
        <v/>
      </c>
    </row>
    <row r="96" spans="1:6" ht="12" customHeight="1" outlineLevel="1">
      <c r="A96" s="220" t="s">
        <v>3667</v>
      </c>
      <c r="B96" s="215" t="s">
        <v>3665</v>
      </c>
      <c r="C96" s="215" t="s">
        <v>3666</v>
      </c>
      <c r="D96" s="153">
        <f>IFERROR(VLOOKUP($B96,Подбор[#All],4,0),"")</f>
        <v>133670</v>
      </c>
      <c r="E96" s="154">
        <f t="shared" si="1"/>
        <v>124313.1</v>
      </c>
      <c r="F96" s="133" t="str">
        <f>IFERROR(VLOOKUP($B96,Подбор[#All],19,0),"")</f>
        <v/>
      </c>
    </row>
    <row r="97" spans="1:6" ht="12" customHeight="1" outlineLevel="1">
      <c r="A97" s="220" t="s">
        <v>4859</v>
      </c>
      <c r="B97" s="215" t="s">
        <v>220</v>
      </c>
      <c r="C97" s="215" t="s">
        <v>1616</v>
      </c>
      <c r="D97" s="153" t="str">
        <f>IFERROR(VLOOKUP($B97,Подбор[#All],4,0),"")</f>
        <v/>
      </c>
      <c r="E97" s="154"/>
      <c r="F97" s="133" t="str">
        <f>IFERROR(VLOOKUP($B97,Подбор[#All],19,0),"")</f>
        <v/>
      </c>
    </row>
    <row r="98" spans="1:6" ht="12" customHeight="1" outlineLevel="1">
      <c r="A98" s="220" t="s">
        <v>4860</v>
      </c>
      <c r="B98" s="216" t="s">
        <v>221</v>
      </c>
      <c r="C98" s="216" t="s">
        <v>1615</v>
      </c>
      <c r="D98" s="284">
        <v>26510</v>
      </c>
      <c r="E98" s="154">
        <f t="shared" si="1"/>
        <v>24654.300000000003</v>
      </c>
      <c r="F98" s="41" t="s">
        <v>12</v>
      </c>
    </row>
    <row r="99" spans="1:6" ht="12" customHeight="1" outlineLevel="1">
      <c r="A99" s="220" t="s">
        <v>7283</v>
      </c>
      <c r="B99" s="216" t="s">
        <v>7282</v>
      </c>
      <c r="C99" s="216" t="s">
        <v>7284</v>
      </c>
      <c r="D99" s="284">
        <v>67580</v>
      </c>
      <c r="E99" s="154">
        <f t="shared" si="1"/>
        <v>62849.4</v>
      </c>
      <c r="F99" s="41" t="s">
        <v>12</v>
      </c>
    </row>
    <row r="100" spans="1:6" ht="12" customHeight="1" outlineLevel="1">
      <c r="A100" s="220" t="s">
        <v>4861</v>
      </c>
      <c r="B100" s="215" t="s">
        <v>1614</v>
      </c>
      <c r="C100" s="215" t="s">
        <v>1613</v>
      </c>
      <c r="D100" s="153">
        <f>IFERROR(VLOOKUP($B100,Подбор[#All],4,0),"")</f>
        <v>116790</v>
      </c>
      <c r="E100" s="154">
        <f t="shared" si="1"/>
        <v>108614.70000000001</v>
      </c>
      <c r="F100" s="133" t="str">
        <f>IFERROR(VLOOKUP($B100,Подбор[#All],19,0),"")</f>
        <v/>
      </c>
    </row>
    <row r="101" spans="1:6" ht="12" customHeight="1" outlineLevel="1">
      <c r="A101" s="220" t="s">
        <v>4862</v>
      </c>
      <c r="B101" s="215" t="s">
        <v>1612</v>
      </c>
      <c r="C101" s="215" t="s">
        <v>1611</v>
      </c>
      <c r="D101" s="153">
        <f>IFERROR(VLOOKUP($B101,Подбор[#All],4,0),"")</f>
        <v>155730</v>
      </c>
      <c r="E101" s="154">
        <f t="shared" si="1"/>
        <v>144828.9</v>
      </c>
      <c r="F101" s="133" t="str">
        <f>IFERROR(VLOOKUP($B101,Подбор[#All],19,0),"")</f>
        <v/>
      </c>
    </row>
    <row r="102" spans="1:6" ht="12" customHeight="1">
      <c r="A102" s="220" t="s">
        <v>5085</v>
      </c>
      <c r="B102" s="250" t="s">
        <v>1610</v>
      </c>
      <c r="C102" s="218"/>
      <c r="D102" s="153"/>
      <c r="E102" s="154"/>
      <c r="F102" s="133" t="str">
        <f>IFERROR(VLOOKUP($B102,Подбор[#All],19,0),"")</f>
        <v/>
      </c>
    </row>
    <row r="103" spans="1:6" ht="12" customHeight="1" outlineLevel="1">
      <c r="A103" s="220" t="s">
        <v>4585</v>
      </c>
      <c r="B103" s="215" t="s">
        <v>3739</v>
      </c>
      <c r="C103" s="215" t="s">
        <v>1608</v>
      </c>
      <c r="D103" s="153" t="str">
        <f>IFERROR(VLOOKUP($B103,Подбор[#All],4,0),"")</f>
        <v/>
      </c>
      <c r="E103" s="154"/>
      <c r="F103" s="133" t="str">
        <f>IFERROR(VLOOKUP($B103,Подбор[#All],19,0),"")</f>
        <v/>
      </c>
    </row>
    <row r="104" spans="1:6" ht="12" customHeight="1" outlineLevel="1">
      <c r="A104" s="220" t="s">
        <v>3744</v>
      </c>
      <c r="B104" s="215" t="s">
        <v>4825</v>
      </c>
      <c r="C104" s="215" t="s">
        <v>1607</v>
      </c>
      <c r="D104" s="153" t="str">
        <f>IFERROR(VLOOKUP($B104,Подбор[#All],4,0),"")</f>
        <v/>
      </c>
      <c r="E104" s="154"/>
      <c r="F104" s="133" t="str">
        <f>IFERROR(VLOOKUP($B104,Подбор[#All],19,0),"")</f>
        <v/>
      </c>
    </row>
    <row r="105" spans="1:6" ht="12" customHeight="1" outlineLevel="1">
      <c r="A105" s="220" t="s">
        <v>4585</v>
      </c>
      <c r="B105" s="215" t="s">
        <v>1609</v>
      </c>
      <c r="C105" s="215" t="s">
        <v>3537</v>
      </c>
      <c r="D105" s="153">
        <f>IFERROR(VLOOKUP($B105,Подбор[#All],4,0),"")</f>
        <v>117890</v>
      </c>
      <c r="E105" s="154">
        <f t="shared" si="1"/>
        <v>109637.70000000001</v>
      </c>
      <c r="F105" s="133" t="str">
        <f>IFERROR(VLOOKUP($B105,Подбор[#All],19,0),"")</f>
        <v/>
      </c>
    </row>
    <row r="106" spans="1:6" ht="12" customHeight="1" outlineLevel="1">
      <c r="A106" s="220" t="s">
        <v>3744</v>
      </c>
      <c r="B106" s="215" t="s">
        <v>499</v>
      </c>
      <c r="C106" s="215" t="s">
        <v>4826</v>
      </c>
      <c r="D106" s="153">
        <f>IFERROR(VLOOKUP($B106,Подбор[#All],4,0),"")</f>
        <v>133610</v>
      </c>
      <c r="E106" s="154">
        <f t="shared" si="1"/>
        <v>124257.3</v>
      </c>
      <c r="F106" s="133" t="str">
        <f>IFERROR(VLOOKUP($B106,Подбор[#All],19,0),"")</f>
        <v/>
      </c>
    </row>
    <row r="107" spans="1:6" ht="12" customHeight="1">
      <c r="A107" s="220" t="s">
        <v>5084</v>
      </c>
      <c r="B107" s="250" t="s">
        <v>663</v>
      </c>
      <c r="C107" s="218"/>
      <c r="D107" s="153"/>
      <c r="E107" s="154"/>
      <c r="F107" s="133" t="str">
        <f>IFERROR(VLOOKUP($B107,Подбор[#All],19,0),"")</f>
        <v/>
      </c>
    </row>
    <row r="108" spans="1:6" ht="12" customHeight="1" outlineLevel="1">
      <c r="A108" s="220" t="s">
        <v>4220</v>
      </c>
      <c r="B108" s="215" t="s">
        <v>4218</v>
      </c>
      <c r="C108" s="215" t="s">
        <v>4219</v>
      </c>
      <c r="D108" s="153">
        <f>IFERROR(VLOOKUP($B108,Подбор[#All],4,0),"")</f>
        <v>32420</v>
      </c>
      <c r="E108" s="154">
        <f t="shared" si="1"/>
        <v>30150.600000000002</v>
      </c>
      <c r="F108" s="133" t="str">
        <f>IFERROR(VLOOKUP($B108,Подбор[#All],19,0),"")</f>
        <v/>
      </c>
    </row>
    <row r="109" spans="1:6" ht="12" customHeight="1" outlineLevel="1">
      <c r="A109" s="220" t="s">
        <v>3041</v>
      </c>
      <c r="B109" s="215" t="s">
        <v>662</v>
      </c>
      <c r="C109" s="215" t="s">
        <v>661</v>
      </c>
      <c r="D109" s="153">
        <f>IFERROR(VLOOKUP($B109,Подбор[#All],4,0),"")</f>
        <v>88240</v>
      </c>
      <c r="E109" s="154">
        <f t="shared" si="1"/>
        <v>82063.199999999997</v>
      </c>
      <c r="F109" s="133" t="str">
        <f>IFERROR(VLOOKUP($B109,Подбор[#All],19,0),"")</f>
        <v/>
      </c>
    </row>
    <row r="110" spans="1:6" ht="12" customHeight="1" outlineLevel="1">
      <c r="A110" s="220" t="s">
        <v>4223</v>
      </c>
      <c r="B110" s="215" t="s">
        <v>4221</v>
      </c>
      <c r="C110" s="215" t="s">
        <v>4222</v>
      </c>
      <c r="D110" s="153">
        <f>IFERROR(VLOOKUP($B110,Подбор[#All],4,0),"")</f>
        <v>58360</v>
      </c>
      <c r="E110" s="154">
        <f t="shared" si="1"/>
        <v>54274.8</v>
      </c>
      <c r="F110" s="133" t="str">
        <f>IFERROR(VLOOKUP($B110,Подбор[#All],19,0),"")</f>
        <v/>
      </c>
    </row>
    <row r="111" spans="1:6" ht="12" customHeight="1">
      <c r="A111" s="220" t="s">
        <v>5083</v>
      </c>
      <c r="B111" s="250" t="s">
        <v>753</v>
      </c>
      <c r="C111" s="218"/>
      <c r="D111" s="153"/>
      <c r="E111" s="154"/>
      <c r="F111" s="133" t="str">
        <f>IFERROR(VLOOKUP($B111,Подбор[#All],19,0),"")</f>
        <v/>
      </c>
    </row>
    <row r="112" spans="1:6" ht="12" customHeight="1" outlineLevel="1">
      <c r="A112" s="220" t="s">
        <v>5038</v>
      </c>
      <c r="B112" s="215" t="s">
        <v>5037</v>
      </c>
      <c r="C112" s="215" t="s">
        <v>5036</v>
      </c>
      <c r="D112" s="153">
        <f>IFERROR(VLOOKUP($B112,Подбор[#All],4,0),"")</f>
        <v>9080</v>
      </c>
      <c r="E112" s="154">
        <f t="shared" si="1"/>
        <v>8444.4</v>
      </c>
      <c r="F112" s="133" t="str">
        <f>IFERROR(VLOOKUP($B112,Подбор[#All],19,0),"")</f>
        <v/>
      </c>
    </row>
    <row r="113" spans="1:6" ht="12" customHeight="1" outlineLevel="1">
      <c r="A113" s="220" t="s">
        <v>4857</v>
      </c>
      <c r="B113" s="215" t="s">
        <v>1667</v>
      </c>
      <c r="C113" s="215" t="s">
        <v>1666</v>
      </c>
      <c r="D113" s="153" t="str">
        <f>IFERROR(VLOOKUP($B113,Подбор[#All],4,0),"")</f>
        <v/>
      </c>
      <c r="E113" s="154"/>
      <c r="F113" s="133" t="str">
        <f>IFERROR(VLOOKUP($B113,Подбор[#All],19,0),"")</f>
        <v/>
      </c>
    </row>
    <row r="114" spans="1:6" ht="12" customHeight="1" outlineLevel="1">
      <c r="A114" s="220" t="s">
        <v>3661</v>
      </c>
      <c r="B114" s="215" t="s">
        <v>3659</v>
      </c>
      <c r="C114" s="215" t="s">
        <v>3660</v>
      </c>
      <c r="D114" s="153">
        <f>IFERROR(VLOOKUP($B114,Подбор[#All],4,0),"")</f>
        <v>19470</v>
      </c>
      <c r="E114" s="154">
        <f t="shared" si="1"/>
        <v>18107.100000000002</v>
      </c>
      <c r="F114" s="133" t="str">
        <f>IFERROR(VLOOKUP($B114,Подбор[#All],19,0),"")</f>
        <v/>
      </c>
    </row>
    <row r="115" spans="1:6" ht="12" customHeight="1" outlineLevel="1">
      <c r="A115" s="220" t="s">
        <v>2988</v>
      </c>
      <c r="B115" s="215" t="s">
        <v>3830</v>
      </c>
      <c r="C115" s="215" t="s">
        <v>1665</v>
      </c>
      <c r="D115" s="153" t="str">
        <f>IFERROR(VLOOKUP($B115,Подбор[#All],4,0),"")</f>
        <v/>
      </c>
      <c r="E115" s="154"/>
      <c r="F115" s="133" t="str">
        <f>IFERROR(VLOOKUP($B115,Подбор[#All],19,0),"")</f>
        <v/>
      </c>
    </row>
    <row r="116" spans="1:6" ht="12" customHeight="1" outlineLevel="1">
      <c r="A116" s="220" t="s">
        <v>2988</v>
      </c>
      <c r="B116" s="215" t="s">
        <v>1664</v>
      </c>
      <c r="C116" s="215" t="s">
        <v>1663</v>
      </c>
      <c r="D116" s="153">
        <f>IFERROR(VLOOKUP($B116,Подбор[#All],4,0),"")</f>
        <v>19470</v>
      </c>
      <c r="E116" s="154">
        <f t="shared" si="1"/>
        <v>18107.100000000002</v>
      </c>
      <c r="F116" s="133" t="str">
        <f>IFERROR(VLOOKUP($B116,Подбор[#All],19,0),"")</f>
        <v/>
      </c>
    </row>
    <row r="117" spans="1:6" ht="12" customHeight="1" outlineLevel="1">
      <c r="A117" s="220" t="s">
        <v>2988</v>
      </c>
      <c r="B117" s="215" t="s">
        <v>1662</v>
      </c>
      <c r="C117" s="215" t="s">
        <v>1661</v>
      </c>
      <c r="D117" s="153">
        <f>IFERROR(VLOOKUP($B117,Подбор[#All],4,0),"")</f>
        <v>19470</v>
      </c>
      <c r="E117" s="154">
        <f t="shared" si="1"/>
        <v>18107.100000000002</v>
      </c>
      <c r="F117" s="133" t="str">
        <f>IFERROR(VLOOKUP($B117,Подбор[#All],19,0),"")</f>
        <v/>
      </c>
    </row>
    <row r="118" spans="1:6" ht="12" customHeight="1" outlineLevel="1">
      <c r="A118" s="220" t="s">
        <v>4858</v>
      </c>
      <c r="B118" s="215" t="s">
        <v>1660</v>
      </c>
      <c r="C118" s="215" t="s">
        <v>1659</v>
      </c>
      <c r="D118" s="153">
        <f>IFERROR(VLOOKUP($B118,Подбор[#All],4,0),"")</f>
        <v>38930</v>
      </c>
      <c r="E118" s="154">
        <f t="shared" si="1"/>
        <v>36204.9</v>
      </c>
      <c r="F118" s="133" t="str">
        <f>IFERROR(VLOOKUP($B118,Подбор[#All],19,0),"")</f>
        <v/>
      </c>
    </row>
    <row r="119" spans="1:6" ht="12" customHeight="1" outlineLevel="1">
      <c r="A119" s="220" t="s">
        <v>2989</v>
      </c>
      <c r="B119" s="215" t="s">
        <v>1658</v>
      </c>
      <c r="C119" s="215" t="s">
        <v>1657</v>
      </c>
      <c r="D119" s="153">
        <f>IFERROR(VLOOKUP($B119,Подбор[#All],4,0),"")</f>
        <v>81760</v>
      </c>
      <c r="E119" s="154">
        <f t="shared" si="1"/>
        <v>76036.800000000003</v>
      </c>
      <c r="F119" s="133" t="str">
        <f>IFERROR(VLOOKUP($B119,Подбор[#All],19,0),"")</f>
        <v/>
      </c>
    </row>
    <row r="120" spans="1:6" ht="12" customHeight="1" outlineLevel="1">
      <c r="A120" s="220" t="s">
        <v>5035</v>
      </c>
      <c r="B120" s="215" t="s">
        <v>5034</v>
      </c>
      <c r="C120" s="215" t="s">
        <v>5033</v>
      </c>
      <c r="D120" s="153">
        <f>IFERROR(VLOOKUP($B120,Подбор[#All],4,0),"")</f>
        <v>12980</v>
      </c>
      <c r="E120" s="154">
        <f t="shared" si="1"/>
        <v>12071.400000000001</v>
      </c>
      <c r="F120" s="133" t="str">
        <f>IFERROR(VLOOKUP($B120,Подбор[#All],19,0),"")</f>
        <v/>
      </c>
    </row>
    <row r="121" spans="1:6" ht="12" customHeight="1" outlineLevel="1">
      <c r="A121" s="220" t="s">
        <v>5032</v>
      </c>
      <c r="B121" s="215" t="s">
        <v>5031</v>
      </c>
      <c r="C121" s="215" t="s">
        <v>5030</v>
      </c>
      <c r="D121" s="153">
        <f>IFERROR(VLOOKUP($B121,Подбор[#All],4,0),"")</f>
        <v>19470</v>
      </c>
      <c r="E121" s="154">
        <f t="shared" si="1"/>
        <v>18107.100000000002</v>
      </c>
      <c r="F121" s="133" t="str">
        <f>IFERROR(VLOOKUP($B121,Подбор[#All],19,0),"")</f>
        <v/>
      </c>
    </row>
    <row r="122" spans="1:6" ht="12" customHeight="1" outlineLevel="1">
      <c r="A122" s="220" t="s">
        <v>2990</v>
      </c>
      <c r="B122" s="215" t="s">
        <v>1656</v>
      </c>
      <c r="C122" s="215" t="s">
        <v>1655</v>
      </c>
      <c r="D122" s="153" t="str">
        <f>IFERROR(VLOOKUP($B122,Подбор[#All],4,0),"")</f>
        <v/>
      </c>
      <c r="E122" s="154"/>
      <c r="F122" s="133" t="str">
        <f>IFERROR(VLOOKUP($B122,Подбор[#All],19,0),"")</f>
        <v/>
      </c>
    </row>
    <row r="123" spans="1:6" ht="12" customHeight="1" outlineLevel="1">
      <c r="A123" s="220" t="s">
        <v>3112</v>
      </c>
      <c r="B123" s="215" t="s">
        <v>3110</v>
      </c>
      <c r="C123" s="215" t="s">
        <v>3111</v>
      </c>
      <c r="D123" s="153">
        <f>IFERROR(VLOOKUP($B123,Подбор[#All],4,0),"")</f>
        <v>6490</v>
      </c>
      <c r="E123" s="154">
        <f t="shared" si="1"/>
        <v>6035.7000000000007</v>
      </c>
      <c r="F123" s="133" t="str">
        <f>IFERROR(VLOOKUP($B123,Подбор[#All],19,0),"")</f>
        <v/>
      </c>
    </row>
    <row r="124" spans="1:6" ht="12" customHeight="1" outlineLevel="1">
      <c r="A124" s="220" t="s">
        <v>3115</v>
      </c>
      <c r="B124" s="215" t="s">
        <v>3113</v>
      </c>
      <c r="C124" s="215" t="s">
        <v>3114</v>
      </c>
      <c r="D124" s="153">
        <f>IFERROR(VLOOKUP($B124,Подбор[#All],4,0),"")</f>
        <v>6490</v>
      </c>
      <c r="E124" s="154">
        <f t="shared" si="1"/>
        <v>6035.7000000000007</v>
      </c>
      <c r="F124" s="133" t="str">
        <f>IFERROR(VLOOKUP($B124,Подбор[#All],19,0),"")</f>
        <v/>
      </c>
    </row>
    <row r="125" spans="1:6" ht="12" customHeight="1" outlineLevel="1">
      <c r="A125" s="220" t="s">
        <v>3118</v>
      </c>
      <c r="B125" s="215" t="s">
        <v>3116</v>
      </c>
      <c r="C125" s="215" t="s">
        <v>3117</v>
      </c>
      <c r="D125" s="153">
        <f>IFERROR(VLOOKUP($B125,Подбор[#All],4,0),"")</f>
        <v>6490</v>
      </c>
      <c r="E125" s="154">
        <f t="shared" si="1"/>
        <v>6035.7000000000007</v>
      </c>
      <c r="F125" s="133" t="str">
        <f>IFERROR(VLOOKUP($B125,Подбор[#All],19,0),"")</f>
        <v/>
      </c>
    </row>
    <row r="126" spans="1:6" ht="12" customHeight="1" outlineLevel="1">
      <c r="A126" s="220" t="s">
        <v>3338</v>
      </c>
      <c r="B126" s="215" t="s">
        <v>3337</v>
      </c>
      <c r="C126" s="215" t="s">
        <v>3900</v>
      </c>
      <c r="D126" s="153">
        <f>IFERROR(VLOOKUP($B126,Подбор[#All],4,0),"")</f>
        <v>4090</v>
      </c>
      <c r="E126" s="154">
        <f t="shared" si="1"/>
        <v>3803.7000000000003</v>
      </c>
      <c r="F126" s="133" t="str">
        <f>IFERROR(VLOOKUP($B126,Подбор[#All],19,0),"")</f>
        <v/>
      </c>
    </row>
    <row r="127" spans="1:6" ht="12" customHeight="1" outlineLevel="1">
      <c r="A127" s="220" t="s">
        <v>2947</v>
      </c>
      <c r="B127" s="215" t="s">
        <v>2278</v>
      </c>
      <c r="C127" s="215" t="s">
        <v>2277</v>
      </c>
      <c r="D127" s="153" t="str">
        <f>IFERROR(VLOOKUP($B127,Подбор[#All],4,0),"")</f>
        <v/>
      </c>
      <c r="E127" s="154" t="str">
        <f>IFERROR(VLOOKUP($B127,Подбор[#All],5,0),"")</f>
        <v/>
      </c>
      <c r="F127" s="133" t="str">
        <f>IFERROR(VLOOKUP($B127,Подбор[#All],19,0),"")</f>
        <v/>
      </c>
    </row>
  </sheetData>
  <hyperlinks>
    <hyperlink ref="A3" r:id="rId1" xr:uid="{00000000-0004-0000-0300-000000000000}"/>
    <hyperlink ref="A4" r:id="rId2" xr:uid="{00000000-0004-0000-0300-000001000000}"/>
    <hyperlink ref="A5" r:id="rId3" xr:uid="{00000000-0004-0000-0300-000002000000}"/>
    <hyperlink ref="A7" r:id="rId4" xr:uid="{00000000-0004-0000-0300-000003000000}"/>
    <hyperlink ref="A9" r:id="rId5" xr:uid="{00000000-0004-0000-0300-000004000000}"/>
    <hyperlink ref="A11" r:id="rId6" xr:uid="{00000000-0004-0000-0300-000005000000}"/>
    <hyperlink ref="A12" r:id="rId7" xr:uid="{00000000-0004-0000-0300-000006000000}"/>
    <hyperlink ref="A13" r:id="rId8" xr:uid="{00000000-0004-0000-0300-000007000000}"/>
    <hyperlink ref="A14" r:id="rId9" xr:uid="{00000000-0004-0000-0300-000008000000}"/>
    <hyperlink ref="A15" r:id="rId10" xr:uid="{00000000-0004-0000-0300-000009000000}"/>
    <hyperlink ref="A17" r:id="rId11" xr:uid="{00000000-0004-0000-0300-00000A000000}"/>
    <hyperlink ref="A18" r:id="rId12" xr:uid="{00000000-0004-0000-0300-00000B000000}"/>
    <hyperlink ref="A126" r:id="rId13" xr:uid="{00000000-0004-0000-0300-00000C000000}"/>
    <hyperlink ref="A20" r:id="rId14" xr:uid="{00000000-0004-0000-0300-00000D000000}"/>
    <hyperlink ref="A21" r:id="rId15" xr:uid="{00000000-0004-0000-0300-00000E000000}"/>
    <hyperlink ref="A22" r:id="rId16" xr:uid="{00000000-0004-0000-0300-00000F000000}"/>
    <hyperlink ref="A23" r:id="rId17" xr:uid="{00000000-0004-0000-0300-000010000000}"/>
    <hyperlink ref="A24" r:id="rId18" xr:uid="{00000000-0004-0000-0300-000011000000}"/>
    <hyperlink ref="A25" r:id="rId19" xr:uid="{00000000-0004-0000-0300-000012000000}"/>
    <hyperlink ref="A26" r:id="rId20" xr:uid="{00000000-0004-0000-0300-000013000000}"/>
    <hyperlink ref="A27" r:id="rId21" xr:uid="{00000000-0004-0000-0300-000014000000}"/>
    <hyperlink ref="A127" r:id="rId22" xr:uid="{00000000-0004-0000-0300-000015000000}"/>
    <hyperlink ref="A29" r:id="rId23" xr:uid="{00000000-0004-0000-0300-000016000000}"/>
    <hyperlink ref="A30" r:id="rId24" xr:uid="{00000000-0004-0000-0300-000017000000}"/>
    <hyperlink ref="A31" r:id="rId25" xr:uid="{00000000-0004-0000-0300-000018000000}"/>
    <hyperlink ref="A32" r:id="rId26" xr:uid="{00000000-0004-0000-0300-000019000000}"/>
    <hyperlink ref="A33" r:id="rId27" xr:uid="{00000000-0004-0000-0300-00001A000000}"/>
    <hyperlink ref="A35" r:id="rId28" xr:uid="{00000000-0004-0000-0300-00001B000000}"/>
    <hyperlink ref="A36" r:id="rId29" xr:uid="{00000000-0004-0000-0300-00001C000000}"/>
    <hyperlink ref="A34" r:id="rId30" xr:uid="{00000000-0004-0000-0300-00001D000000}"/>
    <hyperlink ref="A37" r:id="rId31" xr:uid="{00000000-0004-0000-0300-00001E000000}"/>
    <hyperlink ref="A38" r:id="rId32" xr:uid="{00000000-0004-0000-0300-00001F000000}"/>
    <hyperlink ref="A39" r:id="rId33" xr:uid="{00000000-0004-0000-0300-000020000000}"/>
    <hyperlink ref="A40" r:id="rId34" xr:uid="{00000000-0004-0000-0300-000021000000}"/>
    <hyperlink ref="A41" r:id="rId35" xr:uid="{00000000-0004-0000-0300-000022000000}"/>
    <hyperlink ref="A42" r:id="rId36" xr:uid="{00000000-0004-0000-0300-000023000000}"/>
    <hyperlink ref="A44" r:id="rId37" xr:uid="{00000000-0004-0000-0300-000024000000}"/>
    <hyperlink ref="A43" r:id="rId38" xr:uid="{00000000-0004-0000-0300-000025000000}"/>
    <hyperlink ref="A45" r:id="rId39" xr:uid="{00000000-0004-0000-0300-000026000000}"/>
    <hyperlink ref="A46" r:id="rId40" xr:uid="{00000000-0004-0000-0300-000027000000}"/>
    <hyperlink ref="A48" r:id="rId41" xr:uid="{00000000-0004-0000-0300-000028000000}"/>
    <hyperlink ref="A47" r:id="rId42" xr:uid="{00000000-0004-0000-0300-000029000000}"/>
    <hyperlink ref="A49" r:id="rId43" xr:uid="{00000000-0004-0000-0300-00002A000000}"/>
    <hyperlink ref="A50" r:id="rId44" xr:uid="{00000000-0004-0000-0300-00002B000000}"/>
    <hyperlink ref="A51" r:id="rId45" xr:uid="{00000000-0004-0000-0300-00002C000000}"/>
    <hyperlink ref="A52" r:id="rId46" xr:uid="{00000000-0004-0000-0300-00002D000000}"/>
    <hyperlink ref="A53" r:id="rId47" xr:uid="{00000000-0004-0000-0300-00002E000000}"/>
    <hyperlink ref="A54" r:id="rId48" xr:uid="{00000000-0004-0000-0300-00002F000000}"/>
    <hyperlink ref="A56" r:id="rId49" xr:uid="{00000000-0004-0000-0300-000030000000}"/>
    <hyperlink ref="A57" r:id="rId50" xr:uid="{00000000-0004-0000-0300-000031000000}"/>
    <hyperlink ref="A59" r:id="rId51" xr:uid="{00000000-0004-0000-0300-000032000000}"/>
    <hyperlink ref="A61" r:id="rId52" xr:uid="{00000000-0004-0000-0300-000033000000}"/>
    <hyperlink ref="A112" r:id="rId53" xr:uid="{00000000-0004-0000-0300-000034000000}"/>
    <hyperlink ref="A113" r:id="rId54" xr:uid="{00000000-0004-0000-0300-000035000000}"/>
    <hyperlink ref="A114" r:id="rId55" xr:uid="{00000000-0004-0000-0300-000036000000}"/>
    <hyperlink ref="A115" r:id="rId56" xr:uid="{00000000-0004-0000-0300-000037000000}"/>
    <hyperlink ref="A116" r:id="rId57" xr:uid="{00000000-0004-0000-0300-000038000000}"/>
    <hyperlink ref="A117" r:id="rId58" xr:uid="{00000000-0004-0000-0300-000039000000}"/>
    <hyperlink ref="A118" r:id="rId59" xr:uid="{00000000-0004-0000-0300-00003A000000}"/>
    <hyperlink ref="A119" r:id="rId60" xr:uid="{00000000-0004-0000-0300-00003B000000}"/>
    <hyperlink ref="A120" r:id="rId61" xr:uid="{00000000-0004-0000-0300-00003C000000}"/>
    <hyperlink ref="A121" r:id="rId62" xr:uid="{00000000-0004-0000-0300-00003D000000}"/>
    <hyperlink ref="A122" r:id="rId63" xr:uid="{00000000-0004-0000-0300-00003E000000}"/>
    <hyperlink ref="A123" r:id="rId64" xr:uid="{00000000-0004-0000-0300-00003F000000}"/>
    <hyperlink ref="A124" r:id="rId65" xr:uid="{00000000-0004-0000-0300-000040000000}"/>
    <hyperlink ref="A125" r:id="rId66" xr:uid="{00000000-0004-0000-0300-000041000000}"/>
    <hyperlink ref="A63" r:id="rId67" xr:uid="{00000000-0004-0000-0300-000042000000}"/>
    <hyperlink ref="A64" r:id="rId68" xr:uid="{00000000-0004-0000-0300-000043000000}"/>
    <hyperlink ref="A65" r:id="rId69" xr:uid="{00000000-0004-0000-0300-000044000000}"/>
    <hyperlink ref="A66" r:id="rId70" xr:uid="{00000000-0004-0000-0300-000045000000}"/>
    <hyperlink ref="A67" r:id="rId71" xr:uid="{00000000-0004-0000-0300-000046000000}"/>
    <hyperlink ref="A68" r:id="rId72" xr:uid="{00000000-0004-0000-0300-000047000000}"/>
    <hyperlink ref="A69" r:id="rId73" xr:uid="{00000000-0004-0000-0300-000048000000}"/>
    <hyperlink ref="A70" r:id="rId74" xr:uid="{00000000-0004-0000-0300-000049000000}"/>
    <hyperlink ref="A71" r:id="rId75" xr:uid="{00000000-0004-0000-0300-00004A000000}"/>
    <hyperlink ref="A72" r:id="rId76" xr:uid="{00000000-0004-0000-0300-00004B000000}"/>
    <hyperlink ref="A74" r:id="rId77" xr:uid="{00000000-0004-0000-0300-00004C000000}"/>
    <hyperlink ref="A75" r:id="rId78" xr:uid="{00000000-0004-0000-0300-00004D000000}"/>
    <hyperlink ref="A76" r:id="rId79" xr:uid="{00000000-0004-0000-0300-00004E000000}"/>
    <hyperlink ref="A77" r:id="rId80" xr:uid="{00000000-0004-0000-0300-00004F000000}"/>
    <hyperlink ref="A78" r:id="rId81" xr:uid="{00000000-0004-0000-0300-000050000000}"/>
    <hyperlink ref="A79" r:id="rId82" xr:uid="{00000000-0004-0000-0300-000051000000}"/>
    <hyperlink ref="A80" r:id="rId83" xr:uid="{00000000-0004-0000-0300-000052000000}"/>
    <hyperlink ref="A81" r:id="rId84" xr:uid="{00000000-0004-0000-0300-000053000000}"/>
    <hyperlink ref="A82" r:id="rId85" xr:uid="{00000000-0004-0000-0300-000054000000}"/>
    <hyperlink ref="A83" r:id="rId86" xr:uid="{00000000-0004-0000-0300-000055000000}"/>
    <hyperlink ref="A84" r:id="rId87" xr:uid="{00000000-0004-0000-0300-000056000000}"/>
    <hyperlink ref="A85" r:id="rId88" xr:uid="{00000000-0004-0000-0300-000057000000}"/>
    <hyperlink ref="A86" r:id="rId89" xr:uid="{00000000-0004-0000-0300-000058000000}"/>
    <hyperlink ref="A87" r:id="rId90" xr:uid="{00000000-0004-0000-0300-000059000000}"/>
    <hyperlink ref="A89" r:id="rId91" xr:uid="{00000000-0004-0000-0300-00005A000000}"/>
    <hyperlink ref="A90" r:id="rId92" xr:uid="{00000000-0004-0000-0300-00005B000000}"/>
    <hyperlink ref="A91" r:id="rId93" xr:uid="{00000000-0004-0000-0300-00005C000000}"/>
    <hyperlink ref="A92" r:id="rId94" xr:uid="{00000000-0004-0000-0300-00005D000000}"/>
    <hyperlink ref="A93" r:id="rId95" xr:uid="{00000000-0004-0000-0300-00005E000000}"/>
    <hyperlink ref="A94" r:id="rId96" xr:uid="{00000000-0004-0000-0300-00005F000000}"/>
    <hyperlink ref="A95" r:id="rId97" xr:uid="{00000000-0004-0000-0300-000060000000}"/>
    <hyperlink ref="A96" r:id="rId98" xr:uid="{00000000-0004-0000-0300-000061000000}"/>
    <hyperlink ref="A97" r:id="rId99" xr:uid="{00000000-0004-0000-0300-000062000000}"/>
    <hyperlink ref="A98" r:id="rId100" xr:uid="{00000000-0004-0000-0300-000063000000}"/>
    <hyperlink ref="A100" r:id="rId101" xr:uid="{00000000-0004-0000-0300-000064000000}"/>
    <hyperlink ref="A101" r:id="rId102" xr:uid="{00000000-0004-0000-0300-000065000000}"/>
    <hyperlink ref="A103" r:id="rId103" xr:uid="{00000000-0004-0000-0300-000066000000}"/>
    <hyperlink ref="A104" r:id="rId104" xr:uid="{00000000-0004-0000-0300-000067000000}"/>
    <hyperlink ref="A105" r:id="rId105" xr:uid="{00000000-0004-0000-0300-000068000000}"/>
    <hyperlink ref="A106" r:id="rId106" xr:uid="{00000000-0004-0000-0300-000069000000}"/>
    <hyperlink ref="A108" r:id="rId107" xr:uid="{00000000-0004-0000-0300-00006A000000}"/>
    <hyperlink ref="A109" r:id="rId108" xr:uid="{00000000-0004-0000-0300-00006B000000}"/>
    <hyperlink ref="A110" r:id="rId109" xr:uid="{00000000-0004-0000-0300-00006C000000}"/>
    <hyperlink ref="A2" r:id="rId110" xr:uid="{00000000-0004-0000-0300-00006D000000}"/>
    <hyperlink ref="A6" r:id="rId111" xr:uid="{00000000-0004-0000-0300-00006E000000}"/>
    <hyperlink ref="A8" r:id="rId112" xr:uid="{00000000-0004-0000-0300-00006F000000}"/>
    <hyperlink ref="A10" r:id="rId113" xr:uid="{00000000-0004-0000-0300-000070000000}"/>
    <hyperlink ref="A16" r:id="rId114" xr:uid="{00000000-0004-0000-0300-000071000000}"/>
    <hyperlink ref="A19" r:id="rId115" xr:uid="{00000000-0004-0000-0300-000072000000}"/>
    <hyperlink ref="A28" r:id="rId116" xr:uid="{00000000-0004-0000-0300-000073000000}"/>
    <hyperlink ref="A55" r:id="rId117" xr:uid="{00000000-0004-0000-0300-000074000000}"/>
    <hyperlink ref="A58" r:id="rId118" xr:uid="{00000000-0004-0000-0300-000075000000}"/>
    <hyperlink ref="A60" r:id="rId119" xr:uid="{00000000-0004-0000-0300-000076000000}"/>
    <hyperlink ref="A62" r:id="rId120" xr:uid="{00000000-0004-0000-0300-000077000000}"/>
    <hyperlink ref="A73" r:id="rId121" xr:uid="{00000000-0004-0000-0300-000078000000}"/>
    <hyperlink ref="A88" r:id="rId122" xr:uid="{00000000-0004-0000-0300-000079000000}"/>
    <hyperlink ref="A102" r:id="rId123" xr:uid="{00000000-0004-0000-0300-00007A000000}"/>
    <hyperlink ref="A107" r:id="rId124" xr:uid="{00000000-0004-0000-0300-00007B000000}"/>
    <hyperlink ref="A111" r:id="rId125" xr:uid="{00000000-0004-0000-0300-00007C000000}"/>
    <hyperlink ref="F34" r:id="rId126" xr:uid="{00000000-0004-0000-0300-00007D000000}"/>
    <hyperlink ref="F43" r:id="rId127" xr:uid="{00000000-0004-0000-0300-00007E000000}"/>
    <hyperlink ref="A99" r:id="rId128" xr:uid="{00000000-0004-0000-0300-00007F000000}"/>
    <hyperlink ref="F98" r:id="rId129" xr:uid="{00000000-0004-0000-0300-000080000000}"/>
    <hyperlink ref="F99" r:id="rId130" xr:uid="{00000000-0004-0000-0300-000081000000}"/>
    <hyperlink ref="F70" r:id="rId131" xr:uid="{00000000-0004-0000-0300-000082000000}"/>
  </hyperlinks>
  <pageMargins left="0.39370078740157483" right="0.39370078740157483" top="0.39370078740157483" bottom="0.39370078740157483" header="0" footer="0"/>
  <pageSetup paperSize="9" fitToHeight="0" pageOrder="overThenDown" orientation="portrait" r:id="rId132"/>
  <drawing r:id="rId13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outlinePr summaryBelow="0" summaryRight="0"/>
    <pageSetUpPr autoPageBreaks="0" fitToPage="1"/>
  </sheetPr>
  <dimension ref="A1:F57"/>
  <sheetViews>
    <sheetView zoomScale="110" zoomScaleNormal="110" workbookViewId="0">
      <pane xSplit="2" ySplit="1" topLeftCell="C50" activePane="bottomRight" state="frozen"/>
      <selection pane="topRight" activeCell="H1" sqref="H1"/>
      <selection pane="bottomLeft" activeCell="A8" sqref="A8"/>
      <selection pane="bottomRight" activeCell="E12" sqref="E12"/>
    </sheetView>
  </sheetViews>
  <sheetFormatPr defaultColWidth="7.83203125" defaultRowHeight="12" customHeight="1" outlineLevelRow="1"/>
  <cols>
    <col min="1" max="1" width="3.83203125" style="220" customWidth="1"/>
    <col min="2" max="2" width="19.25" style="226" customWidth="1"/>
    <col min="3" max="3" width="52.5" style="254" customWidth="1"/>
    <col min="4" max="5" width="7.83203125" style="226"/>
    <col min="6" max="6" width="11.33203125" style="226" customWidth="1"/>
    <col min="7" max="16384" width="7.83203125" style="226"/>
  </cols>
  <sheetData>
    <row r="1" spans="1:6" ht="24.75" customHeight="1">
      <c r="A1" s="265" t="s">
        <v>2837</v>
      </c>
      <c r="B1" s="260" t="s">
        <v>1</v>
      </c>
      <c r="C1" s="257" t="s">
        <v>2836</v>
      </c>
      <c r="D1" s="211" t="s">
        <v>2589</v>
      </c>
      <c r="E1" s="212" t="s">
        <v>7650</v>
      </c>
      <c r="F1" s="275" t="s">
        <v>3631</v>
      </c>
    </row>
    <row r="2" spans="1:6" ht="12" customHeight="1">
      <c r="A2" s="220" t="s">
        <v>5106</v>
      </c>
      <c r="B2" s="261" t="s">
        <v>1761</v>
      </c>
      <c r="C2" s="256"/>
      <c r="D2" s="153"/>
      <c r="E2" s="154"/>
      <c r="F2" s="133" t="str">
        <f>IFERROR(VLOOKUP($B2,Подбор[#All],19,0),"")</f>
        <v/>
      </c>
    </row>
    <row r="3" spans="1:6" ht="12" customHeight="1">
      <c r="A3" s="220" t="s">
        <v>5105</v>
      </c>
      <c r="B3" s="264" t="s">
        <v>1745</v>
      </c>
      <c r="C3" s="256"/>
      <c r="D3" s="153"/>
      <c r="E3" s="154"/>
      <c r="F3" s="133"/>
    </row>
    <row r="4" spans="1:6" ht="12" customHeight="1">
      <c r="A4" s="220" t="s">
        <v>5104</v>
      </c>
      <c r="B4" s="262" t="s">
        <v>1744</v>
      </c>
      <c r="C4" s="255"/>
      <c r="D4" s="153"/>
      <c r="E4" s="154"/>
      <c r="F4" s="133"/>
    </row>
    <row r="5" spans="1:6" ht="12" customHeight="1" outlineLevel="1">
      <c r="A5" s="220" t="s">
        <v>5019</v>
      </c>
      <c r="B5" s="258" t="s">
        <v>3998</v>
      </c>
      <c r="C5" s="227" t="s">
        <v>5099</v>
      </c>
      <c r="D5" s="153">
        <v>133100</v>
      </c>
      <c r="E5" s="154">
        <f>D5*0.93</f>
        <v>123783</v>
      </c>
      <c r="F5" s="133"/>
    </row>
    <row r="6" spans="1:6" ht="12" customHeight="1" outlineLevel="1">
      <c r="A6" s="220" t="s">
        <v>2965</v>
      </c>
      <c r="B6" s="258" t="s">
        <v>561</v>
      </c>
      <c r="C6" s="227" t="s">
        <v>564</v>
      </c>
      <c r="D6" s="153">
        <v>52800</v>
      </c>
      <c r="E6" s="154">
        <f t="shared" ref="E6:E57" si="0">D6*0.93</f>
        <v>49104</v>
      </c>
      <c r="F6" s="133"/>
    </row>
    <row r="7" spans="1:6" ht="12" customHeight="1" outlineLevel="1">
      <c r="A7" s="220" t="s">
        <v>2966</v>
      </c>
      <c r="B7" s="258" t="s">
        <v>562</v>
      </c>
      <c r="C7" s="227" t="s">
        <v>563</v>
      </c>
      <c r="D7" s="153">
        <v>46750</v>
      </c>
      <c r="E7" s="154">
        <f t="shared" si="0"/>
        <v>43477.5</v>
      </c>
      <c r="F7" s="133"/>
    </row>
    <row r="8" spans="1:6" ht="12" customHeight="1" outlineLevel="1">
      <c r="A8" s="220" t="s">
        <v>5026</v>
      </c>
      <c r="B8" s="258" t="s">
        <v>3725</v>
      </c>
      <c r="C8" s="227" t="s">
        <v>3517</v>
      </c>
      <c r="D8" s="153">
        <v>35750</v>
      </c>
      <c r="E8" s="154">
        <f t="shared" si="0"/>
        <v>33247.5</v>
      </c>
      <c r="F8" s="133"/>
    </row>
    <row r="9" spans="1:6" ht="12" customHeight="1" outlineLevel="1">
      <c r="A9" s="220" t="s">
        <v>2967</v>
      </c>
      <c r="B9" s="258" t="s">
        <v>98</v>
      </c>
      <c r="C9" s="227" t="s">
        <v>1741</v>
      </c>
      <c r="D9" s="153">
        <v>33300</v>
      </c>
      <c r="E9" s="154">
        <f t="shared" si="0"/>
        <v>30969</v>
      </c>
      <c r="F9" s="133"/>
    </row>
    <row r="10" spans="1:6" ht="12" customHeight="1" outlineLevel="1">
      <c r="A10" s="220" t="s">
        <v>2968</v>
      </c>
      <c r="B10" s="259" t="s">
        <v>317</v>
      </c>
      <c r="C10" s="263" t="s">
        <v>1740</v>
      </c>
      <c r="D10" s="284">
        <v>53020</v>
      </c>
      <c r="E10" s="154">
        <f t="shared" si="0"/>
        <v>49308.600000000006</v>
      </c>
      <c r="F10" s="41"/>
    </row>
    <row r="11" spans="1:6" ht="12" customHeight="1" outlineLevel="1">
      <c r="A11" s="220" t="s">
        <v>5107</v>
      </c>
      <c r="B11" s="258" t="s">
        <v>1739</v>
      </c>
      <c r="C11" s="227" t="s">
        <v>1738</v>
      </c>
      <c r="D11" s="153">
        <v>114400</v>
      </c>
      <c r="E11" s="154">
        <f t="shared" si="0"/>
        <v>106392</v>
      </c>
      <c r="F11" s="133"/>
    </row>
    <row r="12" spans="1:6" ht="12" customHeight="1">
      <c r="A12" s="220" t="s">
        <v>5108</v>
      </c>
      <c r="B12" s="262" t="s">
        <v>1737</v>
      </c>
      <c r="C12" s="229"/>
      <c r="D12" s="153"/>
      <c r="E12" s="154"/>
      <c r="F12" s="133"/>
    </row>
    <row r="13" spans="1:6" ht="12" customHeight="1" outlineLevel="1">
      <c r="A13" s="220" t="s">
        <v>5020</v>
      </c>
      <c r="B13" s="258" t="s">
        <v>4810</v>
      </c>
      <c r="C13" s="227" t="s">
        <v>4811</v>
      </c>
      <c r="D13" s="153">
        <v>129250</v>
      </c>
      <c r="E13" s="154">
        <f t="shared" si="0"/>
        <v>120202.5</v>
      </c>
      <c r="F13" s="133"/>
    </row>
    <row r="14" spans="1:6" ht="12" customHeight="1" outlineLevel="1">
      <c r="A14" s="220" t="s">
        <v>5021</v>
      </c>
      <c r="B14" s="258" t="s">
        <v>4812</v>
      </c>
      <c r="C14" s="227" t="s">
        <v>4813</v>
      </c>
      <c r="D14" s="153">
        <v>119900</v>
      </c>
      <c r="E14" s="154">
        <f t="shared" si="0"/>
        <v>111507</v>
      </c>
      <c r="F14" s="133"/>
    </row>
    <row r="15" spans="1:6" ht="12" customHeight="1" outlineLevel="1">
      <c r="A15" s="220" t="s">
        <v>5027</v>
      </c>
      <c r="B15" s="258" t="s">
        <v>1736</v>
      </c>
      <c r="C15" s="227" t="s">
        <v>1735</v>
      </c>
      <c r="D15" s="153">
        <v>124140</v>
      </c>
      <c r="E15" s="154">
        <f t="shared" si="0"/>
        <v>115450.20000000001</v>
      </c>
      <c r="F15" s="133"/>
    </row>
    <row r="16" spans="1:6" ht="12" customHeight="1" outlineLevel="1">
      <c r="A16" s="220" t="s">
        <v>5028</v>
      </c>
      <c r="B16" s="258" t="s">
        <v>1734</v>
      </c>
      <c r="C16" s="227" t="s">
        <v>1733</v>
      </c>
      <c r="D16" s="153">
        <v>130290</v>
      </c>
      <c r="E16" s="154">
        <f t="shared" si="0"/>
        <v>121169.70000000001</v>
      </c>
      <c r="F16" s="133"/>
    </row>
    <row r="17" spans="1:6" ht="12" customHeight="1" outlineLevel="1">
      <c r="A17" s="220" t="s">
        <v>2970</v>
      </c>
      <c r="B17" s="258" t="s">
        <v>3269</v>
      </c>
      <c r="C17" s="227" t="s">
        <v>3270</v>
      </c>
      <c r="D17" s="153">
        <v>112000</v>
      </c>
      <c r="E17" s="154">
        <f t="shared" si="0"/>
        <v>104160</v>
      </c>
      <c r="F17" s="133"/>
    </row>
    <row r="18" spans="1:6" ht="12" customHeight="1" outlineLevel="1">
      <c r="A18" s="220" t="s">
        <v>2969</v>
      </c>
      <c r="B18" s="259" t="s">
        <v>100</v>
      </c>
      <c r="C18" s="263" t="s">
        <v>1732</v>
      </c>
      <c r="D18" s="284">
        <v>58740</v>
      </c>
      <c r="E18" s="154">
        <f t="shared" si="0"/>
        <v>54628.200000000004</v>
      </c>
      <c r="F18" s="41"/>
    </row>
    <row r="19" spans="1:6" ht="12" customHeight="1" outlineLevel="1">
      <c r="A19" s="220" t="s">
        <v>2971</v>
      </c>
      <c r="B19" s="258" t="s">
        <v>315</v>
      </c>
      <c r="C19" s="227" t="s">
        <v>1731</v>
      </c>
      <c r="D19" s="153">
        <v>118000</v>
      </c>
      <c r="E19" s="154">
        <f t="shared" si="0"/>
        <v>109740</v>
      </c>
      <c r="F19" s="133"/>
    </row>
    <row r="20" spans="1:6" ht="12" customHeight="1" outlineLevel="1">
      <c r="A20" s="220" t="s">
        <v>2972</v>
      </c>
      <c r="B20" s="259" t="s">
        <v>102</v>
      </c>
      <c r="C20" s="263" t="s">
        <v>1730</v>
      </c>
      <c r="D20" s="284">
        <v>67060</v>
      </c>
      <c r="E20" s="154">
        <f t="shared" si="0"/>
        <v>62365.8</v>
      </c>
      <c r="F20" s="133"/>
    </row>
    <row r="21" spans="1:6" ht="12" customHeight="1">
      <c r="A21" s="220" t="s">
        <v>5109</v>
      </c>
      <c r="B21" s="262" t="s">
        <v>1729</v>
      </c>
      <c r="C21" s="229"/>
      <c r="D21" s="153"/>
      <c r="E21" s="154"/>
      <c r="F21" s="133"/>
    </row>
    <row r="22" spans="1:6" ht="12" customHeight="1" outlineLevel="1">
      <c r="A22" s="220" t="s">
        <v>2973</v>
      </c>
      <c r="B22" s="258" t="s">
        <v>1728</v>
      </c>
      <c r="C22" s="227" t="s">
        <v>1727</v>
      </c>
      <c r="D22" s="153">
        <v>38500</v>
      </c>
      <c r="E22" s="154">
        <f t="shared" si="0"/>
        <v>35805</v>
      </c>
      <c r="F22" s="133"/>
    </row>
    <row r="23" spans="1:6" ht="12" customHeight="1">
      <c r="A23" s="220" t="s">
        <v>5110</v>
      </c>
      <c r="B23" s="262" t="s">
        <v>2696</v>
      </c>
      <c r="C23" s="229"/>
      <c r="D23" s="153"/>
      <c r="E23" s="154"/>
      <c r="F23" s="133"/>
    </row>
    <row r="24" spans="1:6" ht="12" customHeight="1" outlineLevel="1">
      <c r="A24" s="220" t="s">
        <v>5111</v>
      </c>
      <c r="B24" s="258" t="s">
        <v>2697</v>
      </c>
      <c r="C24" s="227" t="s">
        <v>3105</v>
      </c>
      <c r="D24" s="153">
        <v>207460</v>
      </c>
      <c r="E24" s="154">
        <f t="shared" si="0"/>
        <v>192937.80000000002</v>
      </c>
      <c r="F24" s="133"/>
    </row>
    <row r="25" spans="1:6" ht="12" customHeight="1">
      <c r="A25" s="220" t="s">
        <v>5112</v>
      </c>
      <c r="B25" s="262" t="s">
        <v>1726</v>
      </c>
      <c r="C25" s="229"/>
      <c r="D25" s="153"/>
      <c r="E25" s="154"/>
      <c r="F25" s="133"/>
    </row>
    <row r="26" spans="1:6" ht="12" customHeight="1" outlineLevel="1">
      <c r="A26" s="220" t="s">
        <v>2974</v>
      </c>
      <c r="B26" s="258" t="s">
        <v>82</v>
      </c>
      <c r="C26" s="227" t="s">
        <v>1725</v>
      </c>
      <c r="D26" s="153">
        <v>10000</v>
      </c>
      <c r="E26" s="154">
        <f t="shared" si="0"/>
        <v>9300</v>
      </c>
      <c r="F26" s="133"/>
    </row>
    <row r="27" spans="1:6" ht="12" customHeight="1" outlineLevel="1">
      <c r="A27" s="220" t="s">
        <v>5113</v>
      </c>
      <c r="B27" s="259" t="s">
        <v>3632</v>
      </c>
      <c r="C27" s="263" t="s">
        <v>1724</v>
      </c>
      <c r="D27" s="284">
        <v>11440</v>
      </c>
      <c r="E27" s="154">
        <f t="shared" si="0"/>
        <v>10639.2</v>
      </c>
      <c r="F27" s="41"/>
    </row>
    <row r="28" spans="1:6" ht="12" customHeight="1" outlineLevel="1">
      <c r="A28" s="220" t="s">
        <v>2975</v>
      </c>
      <c r="B28" s="258" t="s">
        <v>84</v>
      </c>
      <c r="C28" s="227" t="s">
        <v>1723</v>
      </c>
      <c r="D28" s="153">
        <v>11610</v>
      </c>
      <c r="E28" s="154">
        <f t="shared" si="0"/>
        <v>10797.300000000001</v>
      </c>
      <c r="F28" s="133"/>
    </row>
    <row r="29" spans="1:6" ht="12" customHeight="1" outlineLevel="1">
      <c r="A29" s="220" t="s">
        <v>2976</v>
      </c>
      <c r="B29" s="258" t="s">
        <v>86</v>
      </c>
      <c r="C29" s="227" t="s">
        <v>1722</v>
      </c>
      <c r="D29" s="153">
        <v>19950</v>
      </c>
      <c r="E29" s="154">
        <f t="shared" si="0"/>
        <v>18553.5</v>
      </c>
      <c r="F29" s="133"/>
    </row>
    <row r="30" spans="1:6" ht="12" customHeight="1" outlineLevel="1">
      <c r="A30" s="220" t="s">
        <v>2977</v>
      </c>
      <c r="B30" s="258" t="s">
        <v>302</v>
      </c>
      <c r="C30" s="227" t="s">
        <v>1721</v>
      </c>
      <c r="D30" s="153">
        <v>15770</v>
      </c>
      <c r="E30" s="154">
        <f t="shared" si="0"/>
        <v>14666.1</v>
      </c>
      <c r="F30" s="133"/>
    </row>
    <row r="31" spans="1:6" ht="12" customHeight="1" outlineLevel="1">
      <c r="A31" s="220" t="s">
        <v>2978</v>
      </c>
      <c r="B31" s="258" t="s">
        <v>1720</v>
      </c>
      <c r="C31" s="227" t="s">
        <v>1719</v>
      </c>
      <c r="D31" s="153">
        <v>17890</v>
      </c>
      <c r="E31" s="154">
        <f t="shared" si="0"/>
        <v>16637.7</v>
      </c>
      <c r="F31" s="133"/>
    </row>
    <row r="32" spans="1:6" ht="12" customHeight="1" outlineLevel="1">
      <c r="A32" s="220" t="s">
        <v>2979</v>
      </c>
      <c r="B32" s="258" t="s">
        <v>89</v>
      </c>
      <c r="C32" s="227" t="s">
        <v>1718</v>
      </c>
      <c r="D32" s="153">
        <v>19500</v>
      </c>
      <c r="E32" s="154">
        <f t="shared" si="0"/>
        <v>18135</v>
      </c>
      <c r="F32" s="133"/>
    </row>
    <row r="33" spans="1:6" ht="12" customHeight="1" outlineLevel="1">
      <c r="A33" s="220" t="s">
        <v>2980</v>
      </c>
      <c r="B33" s="258" t="s">
        <v>1717</v>
      </c>
      <c r="C33" s="227" t="s">
        <v>1716</v>
      </c>
      <c r="D33" s="153">
        <v>19930</v>
      </c>
      <c r="E33" s="154">
        <f t="shared" si="0"/>
        <v>18534.900000000001</v>
      </c>
      <c r="F33" s="133"/>
    </row>
    <row r="34" spans="1:6" ht="12" customHeight="1" outlineLevel="1">
      <c r="A34" s="220" t="s">
        <v>2981</v>
      </c>
      <c r="B34" s="258" t="s">
        <v>91</v>
      </c>
      <c r="C34" s="227" t="s">
        <v>1715</v>
      </c>
      <c r="D34" s="153">
        <v>19570</v>
      </c>
      <c r="E34" s="154">
        <f t="shared" si="0"/>
        <v>18200.100000000002</v>
      </c>
      <c r="F34" s="133"/>
    </row>
    <row r="35" spans="1:6" ht="12" customHeight="1" outlineLevel="1">
      <c r="A35" s="220" t="s">
        <v>2982</v>
      </c>
      <c r="B35" s="258" t="s">
        <v>96</v>
      </c>
      <c r="C35" s="227" t="s">
        <v>2923</v>
      </c>
      <c r="D35" s="153">
        <v>22370</v>
      </c>
      <c r="E35" s="154">
        <f t="shared" si="0"/>
        <v>20804.100000000002</v>
      </c>
      <c r="F35" s="133"/>
    </row>
    <row r="36" spans="1:6" ht="12" customHeight="1" outlineLevel="1">
      <c r="A36" s="220" t="s">
        <v>2983</v>
      </c>
      <c r="B36" s="259" t="s">
        <v>93</v>
      </c>
      <c r="C36" s="263" t="s">
        <v>1714</v>
      </c>
      <c r="D36" s="284">
        <v>22370</v>
      </c>
      <c r="E36" s="154">
        <f t="shared" si="0"/>
        <v>20804.100000000002</v>
      </c>
      <c r="F36" s="41"/>
    </row>
    <row r="37" spans="1:6" ht="12" customHeight="1" outlineLevel="1">
      <c r="A37" s="220" t="s">
        <v>2984</v>
      </c>
      <c r="B37" s="258" t="s">
        <v>234</v>
      </c>
      <c r="C37" s="227" t="s">
        <v>1713</v>
      </c>
      <c r="D37" s="153">
        <v>24440</v>
      </c>
      <c r="E37" s="154">
        <f t="shared" si="0"/>
        <v>22729.200000000001</v>
      </c>
      <c r="F37" s="133"/>
    </row>
    <row r="38" spans="1:6" ht="12" customHeight="1" outlineLevel="1">
      <c r="A38" s="220" t="s">
        <v>5022</v>
      </c>
      <c r="B38" s="258" t="s">
        <v>565</v>
      </c>
      <c r="C38" s="227" t="s">
        <v>1712</v>
      </c>
      <c r="D38" s="153">
        <v>27400</v>
      </c>
      <c r="E38" s="154">
        <f t="shared" si="0"/>
        <v>25482</v>
      </c>
      <c r="F38" s="133"/>
    </row>
    <row r="39" spans="1:6" ht="12" customHeight="1" outlineLevel="1">
      <c r="A39" s="220" t="s">
        <v>2985</v>
      </c>
      <c r="B39" s="259" t="s">
        <v>477</v>
      </c>
      <c r="C39" s="263" t="s">
        <v>1711</v>
      </c>
      <c r="D39" s="284">
        <v>26850</v>
      </c>
      <c r="E39" s="154">
        <f t="shared" si="0"/>
        <v>24970.5</v>
      </c>
      <c r="F39" s="41"/>
    </row>
    <row r="40" spans="1:6" ht="12" customHeight="1" outlineLevel="1">
      <c r="A40" s="220" t="s">
        <v>4863</v>
      </c>
      <c r="B40" s="258" t="s">
        <v>3518</v>
      </c>
      <c r="C40" s="227" t="s">
        <v>3519</v>
      </c>
      <c r="D40" s="153">
        <v>36910</v>
      </c>
      <c r="E40" s="154">
        <f t="shared" si="0"/>
        <v>34326.300000000003</v>
      </c>
      <c r="F40" s="133"/>
    </row>
    <row r="41" spans="1:6" ht="12" customHeight="1" outlineLevel="1">
      <c r="A41" s="220" t="s">
        <v>4864</v>
      </c>
      <c r="B41" s="258" t="s">
        <v>3520</v>
      </c>
      <c r="C41" s="227" t="s">
        <v>3521</v>
      </c>
      <c r="D41" s="153">
        <v>44740</v>
      </c>
      <c r="E41" s="154">
        <f t="shared" si="0"/>
        <v>41608.200000000004</v>
      </c>
      <c r="F41" s="133"/>
    </row>
    <row r="42" spans="1:6" ht="12" customHeight="1" outlineLevel="1">
      <c r="A42" s="220" t="s">
        <v>2986</v>
      </c>
      <c r="B42" s="258" t="s">
        <v>311</v>
      </c>
      <c r="C42" s="227" t="s">
        <v>1710</v>
      </c>
      <c r="D42" s="153">
        <v>42350</v>
      </c>
      <c r="E42" s="154">
        <f t="shared" si="0"/>
        <v>39385.5</v>
      </c>
      <c r="F42" s="133"/>
    </row>
    <row r="43" spans="1:6" ht="12" customHeight="1" outlineLevel="1">
      <c r="A43" s="220" t="s">
        <v>2987</v>
      </c>
      <c r="B43" s="258" t="s">
        <v>310</v>
      </c>
      <c r="C43" s="227" t="s">
        <v>1709</v>
      </c>
      <c r="D43" s="153">
        <v>36300</v>
      </c>
      <c r="E43" s="154">
        <f t="shared" si="0"/>
        <v>33759</v>
      </c>
      <c r="F43" s="133"/>
    </row>
    <row r="44" spans="1:6" ht="12" customHeight="1">
      <c r="A44" s="220" t="s">
        <v>5084</v>
      </c>
      <c r="B44" s="262" t="s">
        <v>4848</v>
      </c>
      <c r="C44" s="229"/>
      <c r="D44" s="153"/>
      <c r="E44" s="154"/>
      <c r="F44" s="133"/>
    </row>
    <row r="45" spans="1:6" ht="12" customHeight="1" outlineLevel="1">
      <c r="A45" s="220" t="s">
        <v>5114</v>
      </c>
      <c r="B45" s="258" t="s">
        <v>1743</v>
      </c>
      <c r="C45" s="227" t="s">
        <v>1742</v>
      </c>
      <c r="D45" s="153">
        <v>92000</v>
      </c>
      <c r="E45" s="154">
        <f t="shared" si="0"/>
        <v>85560</v>
      </c>
      <c r="F45" s="133"/>
    </row>
    <row r="46" spans="1:6" ht="12" customHeight="1">
      <c r="A46" s="220" t="s">
        <v>5100</v>
      </c>
      <c r="B46" s="262" t="s">
        <v>571</v>
      </c>
      <c r="C46" s="229"/>
      <c r="D46" s="153"/>
      <c r="E46" s="154"/>
      <c r="F46" s="133"/>
    </row>
    <row r="47" spans="1:6" ht="12" customHeight="1" outlineLevel="1">
      <c r="A47" s="220" t="s">
        <v>5101</v>
      </c>
      <c r="B47" s="258" t="s">
        <v>5206</v>
      </c>
      <c r="C47" s="227" t="s">
        <v>5207</v>
      </c>
      <c r="D47" s="153">
        <v>8800</v>
      </c>
      <c r="E47" s="154">
        <f t="shared" si="0"/>
        <v>8184</v>
      </c>
      <c r="F47" s="133"/>
    </row>
    <row r="48" spans="1:6" ht="12" customHeight="1" outlineLevel="1">
      <c r="A48" s="220" t="s">
        <v>2959</v>
      </c>
      <c r="B48" s="258" t="s">
        <v>1760</v>
      </c>
      <c r="C48" s="227" t="s">
        <v>1759</v>
      </c>
      <c r="D48" s="153">
        <v>3760</v>
      </c>
      <c r="E48" s="154">
        <f t="shared" si="0"/>
        <v>3496.8</v>
      </c>
      <c r="F48" s="133"/>
    </row>
    <row r="49" spans="1:6" ht="12" customHeight="1" outlineLevel="1">
      <c r="A49" s="220" t="s">
        <v>2960</v>
      </c>
      <c r="B49" s="258" t="s">
        <v>1758</v>
      </c>
      <c r="C49" s="227" t="s">
        <v>1757</v>
      </c>
      <c r="D49" s="153">
        <v>9350</v>
      </c>
      <c r="E49" s="154">
        <f t="shared" si="0"/>
        <v>8695.5</v>
      </c>
      <c r="F49" s="133"/>
    </row>
    <row r="50" spans="1:6" ht="12" customHeight="1" outlineLevel="1">
      <c r="A50" s="220" t="s">
        <v>2961</v>
      </c>
      <c r="B50" s="258" t="s">
        <v>1756</v>
      </c>
      <c r="C50" s="227" t="s">
        <v>1756</v>
      </c>
      <c r="D50" s="153">
        <v>8250</v>
      </c>
      <c r="E50" s="154">
        <f t="shared" si="0"/>
        <v>7672.5</v>
      </c>
      <c r="F50" s="133"/>
    </row>
    <row r="51" spans="1:6" ht="12" customHeight="1" outlineLevel="1">
      <c r="A51" s="220" t="s">
        <v>5102</v>
      </c>
      <c r="B51" s="258" t="s">
        <v>1755</v>
      </c>
      <c r="C51" s="227" t="s">
        <v>1754</v>
      </c>
      <c r="D51" s="153">
        <v>8250</v>
      </c>
      <c r="E51" s="154">
        <f t="shared" si="0"/>
        <v>7672.5</v>
      </c>
      <c r="F51" s="133"/>
    </row>
    <row r="52" spans="1:6" ht="12" customHeight="1" outlineLevel="1">
      <c r="A52" s="220" t="s">
        <v>2962</v>
      </c>
      <c r="B52" s="258" t="s">
        <v>1753</v>
      </c>
      <c r="C52" s="227" t="s">
        <v>1752</v>
      </c>
      <c r="D52" s="153">
        <v>3760</v>
      </c>
      <c r="E52" s="154">
        <f t="shared" si="0"/>
        <v>3496.8</v>
      </c>
      <c r="F52" s="133"/>
    </row>
    <row r="53" spans="1:6" ht="12" customHeight="1" outlineLevel="1">
      <c r="A53" s="220" t="s">
        <v>2963</v>
      </c>
      <c r="B53" s="258" t="s">
        <v>1751</v>
      </c>
      <c r="C53" s="227" t="s">
        <v>1750</v>
      </c>
      <c r="D53" s="153">
        <v>3760</v>
      </c>
      <c r="E53" s="154">
        <f t="shared" si="0"/>
        <v>3496.8</v>
      </c>
      <c r="F53" s="133"/>
    </row>
    <row r="54" spans="1:6" ht="12" customHeight="1" outlineLevel="1">
      <c r="A54" s="220" t="s">
        <v>5103</v>
      </c>
      <c r="B54" s="258" t="s">
        <v>1749</v>
      </c>
      <c r="C54" s="227" t="s">
        <v>1748</v>
      </c>
      <c r="D54" s="153">
        <v>3760</v>
      </c>
      <c r="E54" s="154">
        <f t="shared" si="0"/>
        <v>3496.8</v>
      </c>
      <c r="F54" s="133"/>
    </row>
    <row r="55" spans="1:6" ht="12" customHeight="1" outlineLevel="1">
      <c r="A55" s="220" t="s">
        <v>2964</v>
      </c>
      <c r="B55" s="258" t="s">
        <v>1747</v>
      </c>
      <c r="C55" s="227" t="s">
        <v>1746</v>
      </c>
      <c r="D55" s="153">
        <v>1540</v>
      </c>
      <c r="E55" s="154">
        <f t="shared" si="0"/>
        <v>1432.2</v>
      </c>
      <c r="F55" s="133"/>
    </row>
    <row r="56" spans="1:6" ht="12" customHeight="1" outlineLevel="1">
      <c r="A56" s="220" t="s">
        <v>4865</v>
      </c>
      <c r="B56" s="258" t="s">
        <v>3724</v>
      </c>
      <c r="C56" s="227" t="s">
        <v>3266</v>
      </c>
      <c r="D56" s="153">
        <v>1680</v>
      </c>
      <c r="E56" s="154">
        <f t="shared" si="0"/>
        <v>1562.4</v>
      </c>
      <c r="F56" s="133"/>
    </row>
    <row r="57" spans="1:6" ht="12" customHeight="1" outlineLevel="1">
      <c r="A57" s="220" t="s">
        <v>4866</v>
      </c>
      <c r="B57" s="258" t="s">
        <v>3267</v>
      </c>
      <c r="C57" s="227" t="s">
        <v>3268</v>
      </c>
      <c r="D57" s="153">
        <v>45650</v>
      </c>
      <c r="E57" s="154">
        <f t="shared" si="0"/>
        <v>42454.5</v>
      </c>
      <c r="F57" s="133"/>
    </row>
  </sheetData>
  <hyperlinks>
    <hyperlink ref="A48" r:id="rId1" xr:uid="{00000000-0004-0000-0400-000000000000}"/>
    <hyperlink ref="A46" r:id="rId2" xr:uid="{00000000-0004-0000-0400-000001000000}"/>
    <hyperlink ref="A47" r:id="rId3" xr:uid="{00000000-0004-0000-0400-000002000000}"/>
    <hyperlink ref="A49" r:id="rId4" xr:uid="{00000000-0004-0000-0400-000003000000}"/>
    <hyperlink ref="A50" r:id="rId5" xr:uid="{00000000-0004-0000-0400-000004000000}"/>
    <hyperlink ref="A51" r:id="rId6" xr:uid="{00000000-0004-0000-0400-000005000000}"/>
    <hyperlink ref="A52" r:id="rId7" xr:uid="{00000000-0004-0000-0400-000006000000}"/>
    <hyperlink ref="A53" r:id="rId8" xr:uid="{00000000-0004-0000-0400-000007000000}"/>
    <hyperlink ref="A54" r:id="rId9" xr:uid="{00000000-0004-0000-0400-000008000000}"/>
    <hyperlink ref="A55" r:id="rId10" xr:uid="{00000000-0004-0000-0400-000009000000}"/>
    <hyperlink ref="A56" r:id="rId11" xr:uid="{00000000-0004-0000-0400-00000A000000}"/>
    <hyperlink ref="A57" r:id="rId12" xr:uid="{00000000-0004-0000-0400-00000B000000}"/>
    <hyperlink ref="A5" r:id="rId13" xr:uid="{00000000-0004-0000-0400-00000C000000}"/>
    <hyperlink ref="A4" r:id="rId14" xr:uid="{00000000-0004-0000-0400-00000D000000}"/>
    <hyperlink ref="A3" r:id="rId15" xr:uid="{00000000-0004-0000-0400-00000E000000}"/>
    <hyperlink ref="A2" r:id="rId16" xr:uid="{00000000-0004-0000-0400-00000F000000}"/>
    <hyperlink ref="A6" r:id="rId17" xr:uid="{00000000-0004-0000-0400-000010000000}"/>
    <hyperlink ref="A7" r:id="rId18" xr:uid="{00000000-0004-0000-0400-000011000000}"/>
    <hyperlink ref="A8" r:id="rId19" xr:uid="{00000000-0004-0000-0400-000012000000}"/>
    <hyperlink ref="A9" r:id="rId20" xr:uid="{00000000-0004-0000-0400-000013000000}"/>
    <hyperlink ref="A10" r:id="rId21" xr:uid="{00000000-0004-0000-0400-000014000000}"/>
    <hyperlink ref="A11" r:id="rId22" xr:uid="{00000000-0004-0000-0400-000015000000}"/>
    <hyperlink ref="A13" r:id="rId23" xr:uid="{00000000-0004-0000-0400-000016000000}"/>
    <hyperlink ref="A12" r:id="rId24" xr:uid="{00000000-0004-0000-0400-000017000000}"/>
    <hyperlink ref="A14" r:id="rId25" xr:uid="{00000000-0004-0000-0400-000018000000}"/>
    <hyperlink ref="A15" r:id="rId26" xr:uid="{00000000-0004-0000-0400-000019000000}"/>
    <hyperlink ref="A16" r:id="rId27" xr:uid="{00000000-0004-0000-0400-00001A000000}"/>
    <hyperlink ref="A17" r:id="rId28" xr:uid="{00000000-0004-0000-0400-00001B000000}"/>
    <hyperlink ref="A18" r:id="rId29" xr:uid="{00000000-0004-0000-0400-00001C000000}"/>
    <hyperlink ref="A19" r:id="rId30" xr:uid="{00000000-0004-0000-0400-00001D000000}"/>
    <hyperlink ref="A20" r:id="rId31" xr:uid="{00000000-0004-0000-0400-00001E000000}"/>
    <hyperlink ref="A21" r:id="rId32" xr:uid="{00000000-0004-0000-0400-00001F000000}"/>
    <hyperlink ref="A22" r:id="rId33" xr:uid="{00000000-0004-0000-0400-000020000000}"/>
    <hyperlink ref="A24" r:id="rId34" xr:uid="{00000000-0004-0000-0400-000021000000}"/>
    <hyperlink ref="A23" r:id="rId35" xr:uid="{00000000-0004-0000-0400-000022000000}"/>
    <hyperlink ref="A26" r:id="rId36" xr:uid="{00000000-0004-0000-0400-000023000000}"/>
    <hyperlink ref="A25" r:id="rId37" xr:uid="{00000000-0004-0000-0400-000024000000}"/>
    <hyperlink ref="A27" r:id="rId38" xr:uid="{00000000-0004-0000-0400-000025000000}"/>
    <hyperlink ref="A28" r:id="rId39" xr:uid="{00000000-0004-0000-0400-000026000000}"/>
    <hyperlink ref="A29" r:id="rId40" xr:uid="{00000000-0004-0000-0400-000027000000}"/>
    <hyperlink ref="A30" r:id="rId41" xr:uid="{00000000-0004-0000-0400-000028000000}"/>
    <hyperlink ref="A31" r:id="rId42" xr:uid="{00000000-0004-0000-0400-000029000000}"/>
    <hyperlink ref="A32" r:id="rId43" xr:uid="{00000000-0004-0000-0400-00002A000000}"/>
    <hyperlink ref="A33" r:id="rId44" xr:uid="{00000000-0004-0000-0400-00002B000000}"/>
    <hyperlink ref="A34" r:id="rId45" xr:uid="{00000000-0004-0000-0400-00002C000000}"/>
    <hyperlink ref="A35" r:id="rId46" xr:uid="{00000000-0004-0000-0400-00002D000000}"/>
    <hyperlink ref="A36" r:id="rId47" xr:uid="{00000000-0004-0000-0400-00002E000000}"/>
    <hyperlink ref="A37" r:id="rId48" xr:uid="{00000000-0004-0000-0400-00002F000000}"/>
    <hyperlink ref="A38" r:id="rId49" xr:uid="{00000000-0004-0000-0400-000030000000}"/>
    <hyperlink ref="A39" r:id="rId50" xr:uid="{00000000-0004-0000-0400-000031000000}"/>
    <hyperlink ref="A40" r:id="rId51" xr:uid="{00000000-0004-0000-0400-000032000000}"/>
    <hyperlink ref="A41" r:id="rId52" xr:uid="{00000000-0004-0000-0400-000033000000}"/>
    <hyperlink ref="A42" r:id="rId53" xr:uid="{00000000-0004-0000-0400-000034000000}"/>
    <hyperlink ref="A43" r:id="rId54" xr:uid="{00000000-0004-0000-0400-000035000000}"/>
    <hyperlink ref="A45" r:id="rId55" xr:uid="{00000000-0004-0000-0400-000036000000}"/>
    <hyperlink ref="A44" r:id="rId56" xr:uid="{00000000-0004-0000-0400-000037000000}"/>
  </hyperlinks>
  <pageMargins left="0.39370078740157483" right="0.39370078740157483" top="0.39370078740157483" bottom="0.39370078740157483" header="0" footer="0"/>
  <pageSetup paperSize="9" fitToHeight="0" pageOrder="overThenDown" orientation="portrait" r:id="rId57"/>
  <drawing r:id="rId5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66"/>
    <outlinePr summaryBelow="0" summaryRight="0"/>
    <pageSetUpPr autoPageBreaks="0" fitToPage="1"/>
  </sheetPr>
  <dimension ref="A1:F58"/>
  <sheetViews>
    <sheetView zoomScale="110" zoomScaleNormal="110" workbookViewId="0">
      <pane xSplit="2" ySplit="1" topLeftCell="C2" activePane="bottomRight" state="frozen"/>
      <selection pane="topRight" activeCell="H1" sqref="H1"/>
      <selection pane="bottomLeft" activeCell="A8" sqref="A8"/>
      <selection pane="bottomRight" activeCell="F1" sqref="F1:H1048576"/>
    </sheetView>
  </sheetViews>
  <sheetFormatPr defaultColWidth="7.83203125" defaultRowHeight="12" customHeight="1"/>
  <cols>
    <col min="1" max="1" width="3.83203125" style="269" customWidth="1"/>
    <col min="2" max="2" width="14.25" style="226" customWidth="1"/>
    <col min="3" max="3" width="52.5" style="226" customWidth="1"/>
    <col min="4" max="4" width="10.08203125" style="152" customWidth="1"/>
    <col min="5" max="5" width="10.75" style="152" customWidth="1"/>
    <col min="6" max="6" width="12.5" style="226" customWidth="1"/>
    <col min="7" max="16384" width="7.83203125" style="226"/>
  </cols>
  <sheetData>
    <row r="1" spans="1:6" ht="27" customHeight="1">
      <c r="A1" s="272" t="s">
        <v>2837</v>
      </c>
      <c r="B1" s="273" t="s">
        <v>1</v>
      </c>
      <c r="C1" s="274" t="s">
        <v>2836</v>
      </c>
      <c r="D1" s="211" t="s">
        <v>2589</v>
      </c>
      <c r="E1" s="212" t="s">
        <v>2588</v>
      </c>
      <c r="F1" s="275" t="s">
        <v>3631</v>
      </c>
    </row>
    <row r="2" spans="1:6" ht="12" customHeight="1">
      <c r="A2" s="220" t="s">
        <v>5120</v>
      </c>
      <c r="B2" s="252" t="s">
        <v>886</v>
      </c>
      <c r="C2" s="230"/>
      <c r="D2" s="153" t="s">
        <v>578</v>
      </c>
      <c r="E2" s="154" t="s">
        <v>578</v>
      </c>
      <c r="F2" s="133" t="str">
        <f>IFERROR(VLOOKUP($B2,Подбор[#All],19,0),"")</f>
        <v/>
      </c>
    </row>
    <row r="3" spans="1:6" ht="12" customHeight="1">
      <c r="A3" s="220" t="s">
        <v>5117</v>
      </c>
      <c r="B3" s="253" t="s">
        <v>861</v>
      </c>
      <c r="C3" s="229"/>
      <c r="D3" s="153" t="s">
        <v>578</v>
      </c>
      <c r="E3" s="154" t="str">
        <f t="shared" ref="E3" si="0">IFERROR(D3*0.85,"")</f>
        <v/>
      </c>
      <c r="F3" s="133" t="str">
        <f>IFERROR(VLOOKUP($B3,Подбор[#All],19,0),"")</f>
        <v/>
      </c>
    </row>
    <row r="4" spans="1:6" ht="12" customHeight="1">
      <c r="A4" s="220" t="s">
        <v>5121</v>
      </c>
      <c r="B4" s="227" t="s">
        <v>4829</v>
      </c>
      <c r="C4" s="227" t="s">
        <v>4830</v>
      </c>
      <c r="D4" s="153">
        <f>IFERROR(VLOOKUP($B4,Подбор[#All],4,0),"")</f>
        <v>90750</v>
      </c>
      <c r="E4" s="154">
        <f>IFERROR(VLOOKUP($B4,Подбор[#All],5,0),"")</f>
        <v>77137.5</v>
      </c>
      <c r="F4" s="133" t="str">
        <f>IFERROR(VLOOKUP($B4,Подбор[#All],19,0),"")</f>
        <v>Под заказ</v>
      </c>
    </row>
    <row r="5" spans="1:6" ht="12" customHeight="1">
      <c r="A5" s="220" t="s">
        <v>5122</v>
      </c>
      <c r="B5" s="227" t="s">
        <v>4831</v>
      </c>
      <c r="C5" s="227" t="s">
        <v>4832</v>
      </c>
      <c r="D5" s="153">
        <f>IFERROR(VLOOKUP($B5,Подбор[#All],4,0),"")</f>
        <v>181500</v>
      </c>
      <c r="E5" s="154">
        <f>IFERROR(VLOOKUP($B5,Подбор[#All],5,0),"")</f>
        <v>154275</v>
      </c>
      <c r="F5" s="133" t="str">
        <f>IFERROR(VLOOKUP($B5,Подбор[#All],19,0),"")</f>
        <v>Под заказ</v>
      </c>
    </row>
    <row r="6" spans="1:6" ht="12" customHeight="1">
      <c r="A6" s="220" t="s">
        <v>3021</v>
      </c>
      <c r="B6" s="227" t="s">
        <v>860</v>
      </c>
      <c r="C6" s="227" t="s">
        <v>859</v>
      </c>
      <c r="D6" s="153">
        <f>IFERROR(VLOOKUP($B6,Подбор[#All],4,0),"")</f>
        <v>334400</v>
      </c>
      <c r="E6" s="154">
        <f>IFERROR(VLOOKUP($B6,Подбор[#All],5,0),"")</f>
        <v>284240</v>
      </c>
      <c r="F6" s="133" t="str">
        <f>IFERROR(VLOOKUP($B6,Подбор[#All],19,0),"")</f>
        <v>EOL</v>
      </c>
    </row>
    <row r="7" spans="1:6" ht="12" customHeight="1">
      <c r="A7" s="220" t="s">
        <v>4584</v>
      </c>
      <c r="B7" s="227" t="s">
        <v>3277</v>
      </c>
      <c r="C7" s="227" t="s">
        <v>3278</v>
      </c>
      <c r="D7" s="153">
        <f>IFERROR(VLOOKUP($B7,Подбор[#All],4,0),"")</f>
        <v>308000</v>
      </c>
      <c r="E7" s="154">
        <f>IFERROR(VLOOKUP($B7,Подбор[#All],5,0),"")</f>
        <v>261800</v>
      </c>
      <c r="F7" s="133" t="str">
        <f>IFERROR(VLOOKUP($B7,Подбор[#All],19,0),"")</f>
        <v>NEW</v>
      </c>
    </row>
    <row r="8" spans="1:6" ht="12" customHeight="1">
      <c r="A8" s="220" t="s">
        <v>3022</v>
      </c>
      <c r="B8" s="227" t="s">
        <v>858</v>
      </c>
      <c r="C8" s="227" t="s">
        <v>857</v>
      </c>
      <c r="D8" s="153">
        <f>IFERROR(VLOOKUP($B8,Подбор[#All],4,0),"")</f>
        <v>726000</v>
      </c>
      <c r="E8" s="154">
        <f>IFERROR(VLOOKUP($B8,Подбор[#All],5,0),"")</f>
        <v>617100</v>
      </c>
      <c r="F8" s="133" t="str">
        <f>IFERROR(VLOOKUP($B8,Подбор[#All],19,0),"")</f>
        <v>EOL</v>
      </c>
    </row>
    <row r="9" spans="1:6" ht="12" customHeight="1">
      <c r="A9" s="220" t="s">
        <v>3023</v>
      </c>
      <c r="B9" s="227" t="s">
        <v>856</v>
      </c>
      <c r="C9" s="227" t="s">
        <v>855</v>
      </c>
      <c r="D9" s="153">
        <f>IFERROR(VLOOKUP($B9,Подбор[#All],4,0),"")</f>
        <v>533500</v>
      </c>
      <c r="E9" s="154">
        <f>IFERROR(VLOOKUP($B9,Подбор[#All],5,0),"")</f>
        <v>453475</v>
      </c>
      <c r="F9" s="133" t="str">
        <f>IFERROR(VLOOKUP($B9,Подбор[#All],19,0),"")</f>
        <v/>
      </c>
    </row>
    <row r="10" spans="1:6" ht="12" customHeight="1">
      <c r="A10" s="220" t="s">
        <v>3024</v>
      </c>
      <c r="B10" s="227" t="s">
        <v>854</v>
      </c>
      <c r="C10" s="227" t="s">
        <v>853</v>
      </c>
      <c r="D10" s="153">
        <f>IFERROR(VLOOKUP($B10,Подбор[#All],4,0),"")</f>
        <v>1034000</v>
      </c>
      <c r="E10" s="154">
        <f>IFERROR(VLOOKUP($B10,Подбор[#All],5,0),"")</f>
        <v>878900</v>
      </c>
      <c r="F10" s="133" t="str">
        <f>IFERROR(VLOOKUP($B10,Подбор[#All],19,0),"")</f>
        <v>Под заказ</v>
      </c>
    </row>
    <row r="11" spans="1:6" ht="12" customHeight="1">
      <c r="A11" s="220" t="s">
        <v>3024</v>
      </c>
      <c r="B11" s="227" t="s">
        <v>852</v>
      </c>
      <c r="C11" s="227" t="s">
        <v>851</v>
      </c>
      <c r="D11" s="153">
        <f>IFERROR(VLOOKUP($B11,Подбор[#All],4,0),"")</f>
        <v>825000</v>
      </c>
      <c r="E11" s="154">
        <f>IFERROR(VLOOKUP($B11,Подбор[#All],5,0),"")</f>
        <v>701250</v>
      </c>
      <c r="F11" s="133" t="str">
        <f>IFERROR(VLOOKUP($B11,Подбор[#All],19,0),"")</f>
        <v>ОБРАЗЕЦ</v>
      </c>
    </row>
    <row r="12" spans="1:6" ht="12" customHeight="1">
      <c r="A12" s="220" t="s">
        <v>5025</v>
      </c>
      <c r="B12" s="227" t="s">
        <v>3279</v>
      </c>
      <c r="C12" s="227" t="s">
        <v>3280</v>
      </c>
      <c r="D12" s="153">
        <f>IFERROR(VLOOKUP($B12,Подбор[#All],4,0),"")</f>
        <v>764500</v>
      </c>
      <c r="E12" s="154">
        <f>IFERROR(VLOOKUP($B12,Подбор[#All],5,0),"")</f>
        <v>649825</v>
      </c>
      <c r="F12" s="133" t="str">
        <f>IFERROR(VLOOKUP($B12,Подбор[#All],19,0),"")</f>
        <v/>
      </c>
    </row>
    <row r="13" spans="1:6" ht="12" customHeight="1">
      <c r="A13" s="220" t="s">
        <v>5025</v>
      </c>
      <c r="B13" s="227" t="s">
        <v>3281</v>
      </c>
      <c r="C13" s="227" t="s">
        <v>3282</v>
      </c>
      <c r="D13" s="153">
        <f>IFERROR(VLOOKUP($B13,Подбор[#All],4,0),"")</f>
        <v>946000</v>
      </c>
      <c r="E13" s="154">
        <f>IFERROR(VLOOKUP($B13,Подбор[#All],5,0),"")</f>
        <v>804100</v>
      </c>
      <c r="F13" s="133" t="str">
        <f>IFERROR(VLOOKUP($B13,Подбор[#All],19,0),"")</f>
        <v>Под заказ</v>
      </c>
    </row>
    <row r="14" spans="1:6" ht="12" customHeight="1">
      <c r="A14" s="220" t="s">
        <v>5127</v>
      </c>
      <c r="B14" s="253" t="s">
        <v>850</v>
      </c>
      <c r="C14" s="229"/>
      <c r="D14" s="153" t="str">
        <f>IFERROR(VLOOKUP($B14,Подбор[#All],4,0),"")</f>
        <v/>
      </c>
      <c r="E14" s="154" t="str">
        <f>IFERROR(VLOOKUP($B14,Подбор[#All],5,0),"")</f>
        <v/>
      </c>
      <c r="F14" s="133" t="str">
        <f>IFERROR(VLOOKUP($B14,Подбор[#All],19,0),"")</f>
        <v/>
      </c>
    </row>
    <row r="15" spans="1:6" ht="12" customHeight="1">
      <c r="A15" s="220" t="s">
        <v>3025</v>
      </c>
      <c r="B15" s="227" t="s">
        <v>849</v>
      </c>
      <c r="C15" s="227" t="s">
        <v>848</v>
      </c>
      <c r="D15" s="153">
        <f>IFERROR(VLOOKUP($B15,Подбор[#All],4,0),"")</f>
        <v>236500</v>
      </c>
      <c r="E15" s="154">
        <f>IFERROR(VLOOKUP($B15,Подбор[#All],5,0),"")</f>
        <v>201025</v>
      </c>
      <c r="F15" s="133" t="str">
        <f>IFERROR(VLOOKUP($B15,Подбор[#All],19,0),"")</f>
        <v/>
      </c>
    </row>
    <row r="16" spans="1:6" ht="12" customHeight="1">
      <c r="A16" s="220" t="s">
        <v>3026</v>
      </c>
      <c r="B16" s="227" t="s">
        <v>847</v>
      </c>
      <c r="C16" s="227" t="s">
        <v>846</v>
      </c>
      <c r="D16" s="153">
        <f>IFERROR(VLOOKUP($B16,Подбор[#All],4,0),"")</f>
        <v>588500</v>
      </c>
      <c r="E16" s="154">
        <f>IFERROR(VLOOKUP($B16,Подбор[#All],5,0),"")</f>
        <v>500225</v>
      </c>
      <c r="F16" s="133" t="str">
        <f>IFERROR(VLOOKUP($B16,Подбор[#All],19,0),"")</f>
        <v>Под заказ</v>
      </c>
    </row>
    <row r="17" spans="1:6" ht="12" customHeight="1">
      <c r="A17" s="220" t="s">
        <v>3027</v>
      </c>
      <c r="B17" s="227" t="s">
        <v>845</v>
      </c>
      <c r="C17" s="227" t="s">
        <v>844</v>
      </c>
      <c r="D17" s="153">
        <f>IFERROR(VLOOKUP($B17,Подбор[#All],4,0),"")</f>
        <v>638000</v>
      </c>
      <c r="E17" s="154">
        <f>IFERROR(VLOOKUP($B17,Подбор[#All],5,0),"")</f>
        <v>542300</v>
      </c>
      <c r="F17" s="133" t="str">
        <f>IFERROR(VLOOKUP($B17,Подбор[#All],19,0),"")</f>
        <v>Под заказ</v>
      </c>
    </row>
    <row r="18" spans="1:6" ht="12" customHeight="1">
      <c r="A18" s="220" t="s">
        <v>5116</v>
      </c>
      <c r="B18" s="227" t="s">
        <v>5115</v>
      </c>
      <c r="C18" s="227" t="s">
        <v>4582</v>
      </c>
      <c r="D18" s="153" t="str">
        <f>IFERROR(VLOOKUP($B18,Подбор[#All],4,0),"")</f>
        <v/>
      </c>
      <c r="E18" s="154" t="str">
        <f>IFERROR(VLOOKUP($B18,Подбор[#All],5,0),"")</f>
        <v/>
      </c>
      <c r="F18" s="133" t="str">
        <f>IFERROR(VLOOKUP($B18,Подбор[#All],19,0),"")</f>
        <v/>
      </c>
    </row>
    <row r="19" spans="1:6" ht="12" customHeight="1">
      <c r="A19" s="220" t="s">
        <v>3028</v>
      </c>
      <c r="B19" s="227" t="s">
        <v>843</v>
      </c>
      <c r="C19" s="227" t="s">
        <v>842</v>
      </c>
      <c r="D19" s="153">
        <f>IFERROR(VLOOKUP($B19,Подбор[#All],4,0),"")</f>
        <v>1314500</v>
      </c>
      <c r="E19" s="154">
        <f>IFERROR(VLOOKUP($B19,Подбор[#All],5,0),"")</f>
        <v>1117325</v>
      </c>
      <c r="F19" s="133" t="str">
        <f>IFERROR(VLOOKUP($B19,Подбор[#All],19,0),"")</f>
        <v/>
      </c>
    </row>
    <row r="20" spans="1:6" ht="12" customHeight="1">
      <c r="A20" s="220" t="s">
        <v>5124</v>
      </c>
      <c r="B20" s="252" t="s">
        <v>841</v>
      </c>
      <c r="C20" s="230"/>
      <c r="D20" s="153" t="str">
        <f>IFERROR(VLOOKUP($B20,Подбор[#All],4,0),"")</f>
        <v/>
      </c>
      <c r="E20" s="154" t="str">
        <f>IFERROR(VLOOKUP($B20,Подбор[#All],5,0),"")</f>
        <v/>
      </c>
      <c r="F20" s="133" t="str">
        <f>IFERROR(VLOOKUP($B20,Подбор[#All],19,0),"")</f>
        <v/>
      </c>
    </row>
    <row r="21" spans="1:6" ht="12" customHeight="1">
      <c r="A21" s="220" t="s">
        <v>5123</v>
      </c>
      <c r="B21" s="270" t="s">
        <v>840</v>
      </c>
      <c r="C21" s="230"/>
      <c r="D21" s="153" t="str">
        <f>IFERROR(VLOOKUP($B21,Подбор[#All],4,0),"")</f>
        <v/>
      </c>
      <c r="E21" s="154" t="str">
        <f>IFERROR(VLOOKUP($B21,Подбор[#All],5,0),"")</f>
        <v/>
      </c>
      <c r="F21" s="133" t="str">
        <f>IFERROR(VLOOKUP($B21,Подбор[#All],19,0),"")</f>
        <v/>
      </c>
    </row>
    <row r="22" spans="1:6" ht="12" customHeight="1">
      <c r="A22" s="220" t="s">
        <v>3029</v>
      </c>
      <c r="B22" s="227" t="s">
        <v>839</v>
      </c>
      <c r="C22" s="227" t="s">
        <v>838</v>
      </c>
      <c r="D22" s="153" t="str">
        <f>IFERROR(VLOOKUP($B22,Подбор[#All],4,0),"")</f>
        <v/>
      </c>
      <c r="E22" s="154" t="str">
        <f>IFERROR(VLOOKUP($B22,Подбор[#All],5,0),"")</f>
        <v/>
      </c>
      <c r="F22" s="133" t="str">
        <f>IFERROR(VLOOKUP($B22,Подбор[#All],19,0),"")</f>
        <v>Под заказ</v>
      </c>
    </row>
    <row r="23" spans="1:6" ht="12" customHeight="1">
      <c r="A23" s="220" t="s">
        <v>3030</v>
      </c>
      <c r="B23" s="227" t="s">
        <v>837</v>
      </c>
      <c r="C23" s="227" t="s">
        <v>836</v>
      </c>
      <c r="D23" s="153" t="str">
        <f>IFERROR(VLOOKUP($B23,Подбор[#All],4,0),"")</f>
        <v/>
      </c>
      <c r="E23" s="154" t="str">
        <f>IFERROR(VLOOKUP($B23,Подбор[#All],5,0),"")</f>
        <v/>
      </c>
      <c r="F23" s="133" t="str">
        <f>IFERROR(VLOOKUP($B23,Подбор[#All],19,0),"")</f>
        <v>Под заказ</v>
      </c>
    </row>
    <row r="24" spans="1:6" ht="12" customHeight="1">
      <c r="A24" s="220" t="s">
        <v>3030</v>
      </c>
      <c r="B24" s="227" t="s">
        <v>835</v>
      </c>
      <c r="C24" s="227" t="s">
        <v>834</v>
      </c>
      <c r="D24" s="153" t="str">
        <f>IFERROR(VLOOKUP($B24,Подбор[#All],4,0),"")</f>
        <v/>
      </c>
      <c r="E24" s="154" t="str">
        <f>IFERROR(VLOOKUP($B24,Подбор[#All],5,0),"")</f>
        <v/>
      </c>
      <c r="F24" s="133" t="str">
        <f>IFERROR(VLOOKUP($B24,Подбор[#All],19,0),"")</f>
        <v>Под заказ</v>
      </c>
    </row>
    <row r="25" spans="1:6" ht="12" customHeight="1">
      <c r="A25" s="220" t="s">
        <v>3031</v>
      </c>
      <c r="B25" s="227" t="s">
        <v>833</v>
      </c>
      <c r="C25" s="227" t="s">
        <v>832</v>
      </c>
      <c r="D25" s="153" t="str">
        <f>IFERROR(VLOOKUP($B25,Подбор[#All],4,0),"")</f>
        <v/>
      </c>
      <c r="E25" s="154" t="str">
        <f>IFERROR(VLOOKUP($B25,Подбор[#All],5,0),"")</f>
        <v/>
      </c>
      <c r="F25" s="133" t="str">
        <f>IFERROR(VLOOKUP($B25,Подбор[#All],19,0),"")</f>
        <v>Под заказ</v>
      </c>
    </row>
    <row r="26" spans="1:6" ht="12" customHeight="1">
      <c r="A26" s="220" t="s">
        <v>3032</v>
      </c>
      <c r="B26" s="227" t="s">
        <v>831</v>
      </c>
      <c r="C26" s="227" t="s">
        <v>830</v>
      </c>
      <c r="D26" s="153" t="str">
        <f>IFERROR(VLOOKUP($B26,Подбор[#All],4,0),"")</f>
        <v/>
      </c>
      <c r="E26" s="154" t="str">
        <f>IFERROR(VLOOKUP($B26,Подбор[#All],5,0),"")</f>
        <v/>
      </c>
      <c r="F26" s="133" t="str">
        <f>IFERROR(VLOOKUP($B26,Подбор[#All],19,0),"")</f>
        <v>Под заказ</v>
      </c>
    </row>
    <row r="27" spans="1:6" ht="12" customHeight="1">
      <c r="A27" s="220" t="s">
        <v>3033</v>
      </c>
      <c r="B27" s="227" t="s">
        <v>829</v>
      </c>
      <c r="C27" s="227" t="s">
        <v>828</v>
      </c>
      <c r="D27" s="153" t="str">
        <f>IFERROR(VLOOKUP($B27,Подбор[#All],4,0),"")</f>
        <v/>
      </c>
      <c r="E27" s="154" t="str">
        <f>IFERROR(VLOOKUP($B27,Подбор[#All],5,0),"")</f>
        <v/>
      </c>
      <c r="F27" s="133" t="str">
        <f>IFERROR(VLOOKUP($B27,Подбор[#All],19,0),"")</f>
        <v>Под заказ</v>
      </c>
    </row>
    <row r="28" spans="1:6" ht="12" customHeight="1">
      <c r="A28" s="220" t="s">
        <v>3034</v>
      </c>
      <c r="B28" s="227" t="s">
        <v>827</v>
      </c>
      <c r="C28" s="227" t="s">
        <v>826</v>
      </c>
      <c r="D28" s="153" t="str">
        <f>IFERROR(VLOOKUP($B28,Подбор[#All],4,0),"")</f>
        <v/>
      </c>
      <c r="E28" s="154" t="str">
        <f>IFERROR(VLOOKUP($B28,Подбор[#All],5,0),"")</f>
        <v/>
      </c>
      <c r="F28" s="133" t="str">
        <f>IFERROR(VLOOKUP($B28,Подбор[#All],19,0),"")</f>
        <v>Под заказ</v>
      </c>
    </row>
    <row r="29" spans="1:6" ht="12" customHeight="1">
      <c r="A29" s="220" t="s">
        <v>3035</v>
      </c>
      <c r="B29" s="227" t="s">
        <v>825</v>
      </c>
      <c r="C29" s="227" t="s">
        <v>824</v>
      </c>
      <c r="D29" s="153" t="str">
        <f>IFERROR(VLOOKUP($B29,Подбор[#All],4,0),"")</f>
        <v/>
      </c>
      <c r="E29" s="154" t="str">
        <f>IFERROR(VLOOKUP($B29,Подбор[#All],5,0),"")</f>
        <v/>
      </c>
      <c r="F29" s="133" t="str">
        <f>IFERROR(VLOOKUP($B29,Подбор[#All],19,0),"")</f>
        <v>Под заказ</v>
      </c>
    </row>
    <row r="30" spans="1:6" ht="12" customHeight="1">
      <c r="A30" s="220" t="s">
        <v>3038</v>
      </c>
      <c r="B30" s="227" t="s">
        <v>817</v>
      </c>
      <c r="C30" s="227" t="s">
        <v>816</v>
      </c>
      <c r="D30" s="153" t="str">
        <f>IFERROR(VLOOKUP($B30,Подбор[#All],4,0),"")</f>
        <v/>
      </c>
      <c r="E30" s="154" t="str">
        <f>IFERROR(VLOOKUP($B30,Подбор[#All],5,0),"")</f>
        <v/>
      </c>
      <c r="F30" s="133" t="str">
        <f>IFERROR(VLOOKUP($B30,Подбор[#All],19,0),"")</f>
        <v>Под заказ</v>
      </c>
    </row>
    <row r="31" spans="1:6" ht="12" customHeight="1">
      <c r="A31" s="220"/>
      <c r="B31" s="227" t="s">
        <v>4180</v>
      </c>
      <c r="C31" s="227" t="s">
        <v>4181</v>
      </c>
      <c r="D31" s="153" t="str">
        <f>IFERROR(VLOOKUP($B31,Подбор[#All],4,0),"")</f>
        <v/>
      </c>
      <c r="E31" s="154" t="str">
        <f>IFERROR(VLOOKUP($B31,Подбор[#All],5,0),"")</f>
        <v/>
      </c>
      <c r="F31" s="133" t="str">
        <f>IFERROR(VLOOKUP($B31,Подбор[#All],19,0),"")</f>
        <v>Под заказ</v>
      </c>
    </row>
    <row r="32" spans="1:6" ht="12" customHeight="1">
      <c r="A32" s="220"/>
      <c r="B32" s="227" t="s">
        <v>3937</v>
      </c>
      <c r="C32" s="227" t="s">
        <v>3938</v>
      </c>
      <c r="D32" s="153" t="str">
        <f>IFERROR(VLOOKUP($B32,Подбор[#All],4,0),"")</f>
        <v/>
      </c>
      <c r="E32" s="154" t="str">
        <f>IFERROR(VLOOKUP($B32,Подбор[#All],5,0),"")</f>
        <v/>
      </c>
      <c r="F32" s="133" t="str">
        <f>IFERROR(VLOOKUP($B32,Подбор[#All],19,0),"")</f>
        <v>Под заказ</v>
      </c>
    </row>
    <row r="33" spans="1:6" ht="12" customHeight="1">
      <c r="A33" s="220"/>
      <c r="B33" s="227" t="s">
        <v>5128</v>
      </c>
      <c r="C33" s="227" t="s">
        <v>5129</v>
      </c>
      <c r="D33" s="153" t="str">
        <f>IFERROR(VLOOKUP($B33,Подбор[#All],4,0),"")</f>
        <v/>
      </c>
      <c r="E33" s="154" t="str">
        <f>IFERROR(VLOOKUP($B33,Подбор[#All],5,0),"")</f>
        <v/>
      </c>
      <c r="F33" s="133"/>
    </row>
    <row r="34" spans="1:6" ht="12" customHeight="1">
      <c r="A34" s="220" t="s">
        <v>5125</v>
      </c>
      <c r="B34" s="271" t="s">
        <v>4833</v>
      </c>
      <c r="C34" s="229"/>
      <c r="D34" s="153" t="str">
        <f>IFERROR(VLOOKUP($B34,Подбор[#All],4,0),"")</f>
        <v/>
      </c>
      <c r="E34" s="154" t="str">
        <f>IFERROR(VLOOKUP($B34,Подбор[#All],5,0),"")</f>
        <v/>
      </c>
      <c r="F34" s="133" t="str">
        <f>IFERROR(VLOOKUP($B34,Подбор[#All],19,0),"")</f>
        <v/>
      </c>
    </row>
    <row r="35" spans="1:6" ht="12" customHeight="1">
      <c r="A35" s="220" t="s">
        <v>3036</v>
      </c>
      <c r="B35" s="227" t="s">
        <v>823</v>
      </c>
      <c r="C35" s="227" t="s">
        <v>822</v>
      </c>
      <c r="D35" s="153">
        <f>IFERROR(VLOOKUP($B35,Подбор[#All],4,0),"")</f>
        <v>898150</v>
      </c>
      <c r="E35" s="154">
        <f>IFERROR(VLOOKUP($B35,Подбор[#All],5,0),"")</f>
        <v>763427.5</v>
      </c>
      <c r="F35" s="133" t="str">
        <f>IFERROR(VLOOKUP($B35,Подбор[#All],19,0),"")</f>
        <v/>
      </c>
    </row>
    <row r="36" spans="1:6" ht="12" customHeight="1">
      <c r="A36" s="220" t="s">
        <v>5126</v>
      </c>
      <c r="B36" s="227" t="s">
        <v>821</v>
      </c>
      <c r="C36" s="227" t="s">
        <v>820</v>
      </c>
      <c r="D36" s="153">
        <f>IFERROR(VLOOKUP($B36,Подбор[#All],4,0),"")</f>
        <v>720500</v>
      </c>
      <c r="E36" s="154">
        <f>IFERROR(VLOOKUP($B36,Подбор[#All],5,0),"")</f>
        <v>612425</v>
      </c>
      <c r="F36" s="133" t="str">
        <f>IFERROR(VLOOKUP($B36,Подбор[#All],19,0),"")</f>
        <v/>
      </c>
    </row>
    <row r="37" spans="1:6" ht="12" customHeight="1">
      <c r="A37" s="220" t="s">
        <v>3037</v>
      </c>
      <c r="B37" s="227" t="s">
        <v>819</v>
      </c>
      <c r="C37" s="227" t="s">
        <v>818</v>
      </c>
      <c r="D37" s="153">
        <f>IFERROR(VLOOKUP($B37,Подбор[#All],4,0),"")</f>
        <v>1053250</v>
      </c>
      <c r="E37" s="154">
        <f>IFERROR(VLOOKUP($B37,Подбор[#All],5,0),"")</f>
        <v>895262.5</v>
      </c>
      <c r="F37" s="133" t="str">
        <f>IFERROR(VLOOKUP($B37,Подбор[#All],19,0),"")</f>
        <v/>
      </c>
    </row>
    <row r="38" spans="1:6" ht="12" customHeight="1">
      <c r="A38" s="220"/>
      <c r="B38" s="271" t="s">
        <v>4834</v>
      </c>
      <c r="C38" s="229"/>
      <c r="D38" s="153" t="str">
        <f>IFERROR(VLOOKUP($B38,Подбор[#All],4,0),"")</f>
        <v/>
      </c>
      <c r="E38" s="154" t="str">
        <f>IFERROR(VLOOKUP($B38,Подбор[#All],5,0),"")</f>
        <v/>
      </c>
      <c r="F38" s="133" t="str">
        <f>IFERROR(VLOOKUP($B38,Подбор[#All],19,0),"")</f>
        <v/>
      </c>
    </row>
    <row r="39" spans="1:6" ht="12" customHeight="1">
      <c r="A39" s="220"/>
      <c r="B39" s="227" t="s">
        <v>4835</v>
      </c>
      <c r="C39" s="227" t="s">
        <v>4836</v>
      </c>
      <c r="D39" s="153" t="str">
        <f>IFERROR(VLOOKUP($B39,Подбор[#All],4,0),"")</f>
        <v/>
      </c>
      <c r="E39" s="154" t="str">
        <f>IFERROR(VLOOKUP($B39,Подбор[#All],5,0),"")</f>
        <v/>
      </c>
      <c r="F39" s="133" t="str">
        <f>IFERROR(VLOOKUP($B39,Подбор[#All],19,0),"")</f>
        <v/>
      </c>
    </row>
    <row r="40" spans="1:6" ht="12" customHeight="1">
      <c r="A40" s="220"/>
      <c r="B40" s="227" t="s">
        <v>4837</v>
      </c>
      <c r="C40" s="227" t="s">
        <v>4838</v>
      </c>
      <c r="D40" s="153" t="str">
        <f>IFERROR(VLOOKUP($B40,Подбор[#All],4,0),"")</f>
        <v/>
      </c>
      <c r="E40" s="154" t="str">
        <f>IFERROR(VLOOKUP($B40,Подбор[#All],5,0),"")</f>
        <v/>
      </c>
      <c r="F40" s="133" t="str">
        <f>IFERROR(VLOOKUP($B40,Подбор[#All],19,0),"")</f>
        <v/>
      </c>
    </row>
    <row r="41" spans="1:6" ht="12" customHeight="1">
      <c r="A41" s="220"/>
      <c r="B41" s="227" t="s">
        <v>4839</v>
      </c>
      <c r="C41" s="227" t="s">
        <v>4840</v>
      </c>
      <c r="D41" s="153" t="str">
        <f>IFERROR(VLOOKUP($B41,Подбор[#All],4,0),"")</f>
        <v/>
      </c>
      <c r="E41" s="154" t="str">
        <f>IFERROR(VLOOKUP($B41,Подбор[#All],5,0),"")</f>
        <v/>
      </c>
      <c r="F41" s="133" t="str">
        <f>IFERROR(VLOOKUP($B41,Подбор[#All],19,0),"")</f>
        <v/>
      </c>
    </row>
    <row r="42" spans="1:6" ht="12" customHeight="1">
      <c r="A42" s="220" t="s">
        <v>5119</v>
      </c>
      <c r="B42" s="253" t="s">
        <v>753</v>
      </c>
      <c r="C42" s="229"/>
      <c r="D42" s="153">
        <f>IFERROR(VLOOKUP($B42,Подбор[#All],4,0),"")</f>
        <v>0</v>
      </c>
      <c r="E42" s="154">
        <f>IFERROR(VLOOKUP($B42,Подбор[#All],5,0),"")</f>
        <v>0</v>
      </c>
      <c r="F42" s="133" t="str">
        <f>IFERROR(VLOOKUP($B42,Подбор[#All],19,0),"")</f>
        <v/>
      </c>
    </row>
    <row r="43" spans="1:6" ht="12" customHeight="1">
      <c r="A43" s="220" t="s">
        <v>3010</v>
      </c>
      <c r="B43" s="227" t="s">
        <v>885</v>
      </c>
      <c r="C43" s="227" t="s">
        <v>884</v>
      </c>
      <c r="D43" s="153">
        <f>IFERROR(VLOOKUP($B43,Подбор[#All],4,0),"")</f>
        <v>85250</v>
      </c>
      <c r="E43" s="154">
        <f>IFERROR(VLOOKUP($B43,Подбор[#All],5,0),"")</f>
        <v>72462.5</v>
      </c>
      <c r="F43" s="133" t="str">
        <f>IFERROR(VLOOKUP($B43,Подбор[#All],19,0),"")</f>
        <v/>
      </c>
    </row>
    <row r="44" spans="1:6" ht="12" customHeight="1">
      <c r="A44" s="220" t="s">
        <v>3011</v>
      </c>
      <c r="B44" s="227" t="s">
        <v>883</v>
      </c>
      <c r="C44" s="227" t="s">
        <v>882</v>
      </c>
      <c r="D44" s="153">
        <f>IFERROR(VLOOKUP($B44,Подбор[#All],4,0),"")</f>
        <v>85250</v>
      </c>
      <c r="E44" s="154">
        <f>IFERROR(VLOOKUP($B44,Подбор[#All],5,0),"")</f>
        <v>72462.5</v>
      </c>
      <c r="F44" s="133" t="str">
        <f>IFERROR(VLOOKUP($B44,Подбор[#All],19,0),"")</f>
        <v/>
      </c>
    </row>
    <row r="45" spans="1:6" ht="12" customHeight="1">
      <c r="A45" s="220" t="s">
        <v>3012</v>
      </c>
      <c r="B45" s="227" t="s">
        <v>881</v>
      </c>
      <c r="C45" s="227" t="s">
        <v>880</v>
      </c>
      <c r="D45" s="153">
        <f>IFERROR(VLOOKUP($B45,Подбор[#All],4,0),"")</f>
        <v>412500</v>
      </c>
      <c r="E45" s="154">
        <f>IFERROR(VLOOKUP($B45,Подбор[#All],5,0),"")</f>
        <v>350625</v>
      </c>
      <c r="F45" s="133" t="str">
        <f>IFERROR(VLOOKUP($B45,Подбор[#All],19,0),"")</f>
        <v>EOL</v>
      </c>
    </row>
    <row r="46" spans="1:6" ht="12" customHeight="1">
      <c r="A46" s="220" t="s">
        <v>3837</v>
      </c>
      <c r="B46" s="227" t="s">
        <v>3835</v>
      </c>
      <c r="C46" s="227" t="s">
        <v>3836</v>
      </c>
      <c r="D46" s="153">
        <f>IFERROR(VLOOKUP($B46,Подбор[#All],4,0),"")</f>
        <v>326700</v>
      </c>
      <c r="E46" s="154">
        <f>IFERROR(VLOOKUP($B46,Подбор[#All],5,0),"")</f>
        <v>277695</v>
      </c>
      <c r="F46" s="133" t="str">
        <f>IFERROR(VLOOKUP($B46,Подбор[#All],19,0),"")</f>
        <v>Под заказ</v>
      </c>
    </row>
    <row r="47" spans="1:6" ht="12" customHeight="1">
      <c r="A47" s="220" t="s">
        <v>3013</v>
      </c>
      <c r="B47" s="227" t="s">
        <v>879</v>
      </c>
      <c r="C47" s="227" t="s">
        <v>878</v>
      </c>
      <c r="D47" s="153">
        <f>IFERROR(VLOOKUP($B47,Подбор[#All],4,0),"")</f>
        <v>167750</v>
      </c>
      <c r="E47" s="154">
        <f>IFERROR(VLOOKUP($B47,Подбор[#All],5,0),"")</f>
        <v>142587.5</v>
      </c>
      <c r="F47" s="133" t="str">
        <f>IFERROR(VLOOKUP($B47,Подбор[#All],19,0),"")</f>
        <v>Под заказ</v>
      </c>
    </row>
    <row r="48" spans="1:6" ht="12" customHeight="1">
      <c r="A48" s="220" t="s">
        <v>3014</v>
      </c>
      <c r="B48" s="227" t="s">
        <v>877</v>
      </c>
      <c r="C48" s="227" t="s">
        <v>876</v>
      </c>
      <c r="D48" s="153">
        <f>IFERROR(VLOOKUP($B48,Подбор[#All],4,0),"")</f>
        <v>118250</v>
      </c>
      <c r="E48" s="154">
        <f>IFERROR(VLOOKUP($B48,Подбор[#All],5,0),"")</f>
        <v>100512.5</v>
      </c>
      <c r="F48" s="133" t="str">
        <f>IFERROR(VLOOKUP($B48,Подбор[#All],19,0),"")</f>
        <v/>
      </c>
    </row>
    <row r="49" spans="1:6" ht="12" customHeight="1">
      <c r="A49" s="220" t="s">
        <v>3015</v>
      </c>
      <c r="B49" s="227" t="s">
        <v>875</v>
      </c>
      <c r="C49" s="227" t="s">
        <v>874</v>
      </c>
      <c r="D49" s="153">
        <f>IFERROR(VLOOKUP($B49,Подбор[#All],4,0),"")</f>
        <v>134750</v>
      </c>
      <c r="E49" s="154">
        <f>IFERROR(VLOOKUP($B49,Подбор[#All],5,0),"")</f>
        <v>114537.5</v>
      </c>
      <c r="F49" s="133" t="str">
        <f>IFERROR(VLOOKUP($B49,Подбор[#All],19,0),"")</f>
        <v>Под заказ</v>
      </c>
    </row>
    <row r="50" spans="1:6" ht="12" customHeight="1">
      <c r="A50" s="220" t="s">
        <v>3016</v>
      </c>
      <c r="B50" s="227" t="s">
        <v>873</v>
      </c>
      <c r="C50" s="227" t="s">
        <v>872</v>
      </c>
      <c r="D50" s="153" t="str">
        <f>IFERROR(VLOOKUP($B50,Подбор[#All],4,0),"")</f>
        <v/>
      </c>
      <c r="E50" s="154" t="str">
        <f>IFERROR(VLOOKUP($B50,Подбор[#All],5,0),"")</f>
        <v/>
      </c>
      <c r="F50" s="133" t="str">
        <f>IFERROR(VLOOKUP($B50,Подбор[#All],19,0),"")</f>
        <v/>
      </c>
    </row>
    <row r="51" spans="1:6" ht="12" customHeight="1">
      <c r="A51" s="220" t="s">
        <v>3017</v>
      </c>
      <c r="B51" s="227" t="s">
        <v>871</v>
      </c>
      <c r="C51" s="227" t="s">
        <v>870</v>
      </c>
      <c r="D51" s="153">
        <f>IFERROR(VLOOKUP($B51,Подбор[#All],4,0),"")</f>
        <v>90750</v>
      </c>
      <c r="E51" s="154">
        <f>IFERROR(VLOOKUP($B51,Подбор[#All],5,0),"")</f>
        <v>77137.5</v>
      </c>
      <c r="F51" s="133" t="str">
        <f>IFERROR(VLOOKUP($B51,Подбор[#All],19,0),"")</f>
        <v/>
      </c>
    </row>
    <row r="52" spans="1:6" ht="12" customHeight="1">
      <c r="A52" s="220" t="s">
        <v>3018</v>
      </c>
      <c r="B52" s="227" t="s">
        <v>869</v>
      </c>
      <c r="C52" s="227" t="s">
        <v>868</v>
      </c>
      <c r="D52" s="153">
        <f>IFERROR(VLOOKUP($B52,Подбор[#All],4,0),"")</f>
        <v>90750</v>
      </c>
      <c r="E52" s="154">
        <f>IFERROR(VLOOKUP($B52,Подбор[#All],5,0),"")</f>
        <v>77137.5</v>
      </c>
      <c r="F52" s="133" t="str">
        <f>IFERROR(VLOOKUP($B52,Подбор[#All],19,0),"")</f>
        <v/>
      </c>
    </row>
    <row r="53" spans="1:6" ht="12" customHeight="1">
      <c r="A53" s="220" t="s">
        <v>3019</v>
      </c>
      <c r="B53" s="227" t="s">
        <v>867</v>
      </c>
      <c r="C53" s="227" t="s">
        <v>866</v>
      </c>
      <c r="D53" s="153">
        <f>IFERROR(VLOOKUP($B53,Подбор[#All],4,0),"")</f>
        <v>13200</v>
      </c>
      <c r="E53" s="154">
        <f>IFERROR(VLOOKUP($B53,Подбор[#All],5,0),"")</f>
        <v>11220</v>
      </c>
      <c r="F53" s="133" t="str">
        <f>IFERROR(VLOOKUP($B53,Подбор[#All],19,0),"")</f>
        <v/>
      </c>
    </row>
    <row r="54" spans="1:6" ht="12" customHeight="1">
      <c r="A54" s="220" t="s">
        <v>5023</v>
      </c>
      <c r="B54" s="227" t="s">
        <v>3838</v>
      </c>
      <c r="C54" s="227" t="s">
        <v>3839</v>
      </c>
      <c r="D54" s="153">
        <f>IFERROR(VLOOKUP($B54,Подбор[#All],4,0),"")</f>
        <v>99000</v>
      </c>
      <c r="E54" s="154">
        <f>IFERROR(VLOOKUP($B54,Подбор[#All],5,0),"")</f>
        <v>84150</v>
      </c>
      <c r="F54" s="133" t="str">
        <f>IFERROR(VLOOKUP($B54,Подбор[#All],19,0),"")</f>
        <v>NEW</v>
      </c>
    </row>
    <row r="55" spans="1:6" ht="12" customHeight="1">
      <c r="A55" s="220" t="s">
        <v>5024</v>
      </c>
      <c r="B55" s="227" t="s">
        <v>2712</v>
      </c>
      <c r="C55" s="227" t="s">
        <v>5118</v>
      </c>
      <c r="D55" s="153">
        <f>IFERROR(VLOOKUP($B55,Подбор[#All],4,0),"")</f>
        <v>181500</v>
      </c>
      <c r="E55" s="154">
        <f>IFERROR(VLOOKUP($B55,Подбор[#All],5,0),"")</f>
        <v>154275</v>
      </c>
      <c r="F55" s="133" t="str">
        <f>IFERROR(VLOOKUP($B55,Подбор[#All],19,0),"")</f>
        <v>Под заказ</v>
      </c>
    </row>
    <row r="56" spans="1:6" ht="12" customHeight="1">
      <c r="A56" s="220"/>
      <c r="B56" s="227" t="s">
        <v>865</v>
      </c>
      <c r="C56" s="227" t="s">
        <v>864</v>
      </c>
      <c r="D56" s="153" t="str">
        <f>IFERROR(VLOOKUP($B56,Подбор[#All],4,0),"")</f>
        <v/>
      </c>
      <c r="E56" s="154" t="str">
        <f>IFERROR(VLOOKUP($B56,Подбор[#All],5,0),"")</f>
        <v/>
      </c>
      <c r="F56" s="133" t="str">
        <f>IFERROR(VLOOKUP($B56,Подбор[#All],19,0),"")</f>
        <v/>
      </c>
    </row>
    <row r="57" spans="1:6" ht="12" customHeight="1">
      <c r="A57" s="220" t="s">
        <v>3020</v>
      </c>
      <c r="B57" s="227" t="s">
        <v>863</v>
      </c>
      <c r="C57" s="227" t="s">
        <v>862</v>
      </c>
      <c r="D57" s="153">
        <f>IFERROR(VLOOKUP($B57,Подбор[#All],4,0),"")</f>
        <v>13770</v>
      </c>
      <c r="E57" s="154">
        <f>IFERROR(VLOOKUP($B57,Подбор[#All],5,0),"")</f>
        <v>11704.5</v>
      </c>
      <c r="F57" s="133" t="str">
        <f>IFERROR(VLOOKUP($B57,Подбор[#All],19,0),"")</f>
        <v>Под заказ</v>
      </c>
    </row>
    <row r="58" spans="1:6" ht="12" customHeight="1">
      <c r="A58" s="220"/>
      <c r="B58" s="227" t="s">
        <v>4827</v>
      </c>
      <c r="C58" s="227" t="s">
        <v>4828</v>
      </c>
      <c r="D58" s="153">
        <f>IFERROR(VLOOKUP($B58,Подбор[#All],4,0),"")</f>
        <v>74250</v>
      </c>
      <c r="E58" s="154">
        <f>IFERROR(VLOOKUP($B58,Подбор[#All],5,0),"")</f>
        <v>63112.5</v>
      </c>
      <c r="F58" s="133" t="str">
        <f>IFERROR(VLOOKUP($B58,Подбор[#All],19,0),"")</f>
        <v>Под заказ</v>
      </c>
    </row>
  </sheetData>
  <autoFilter ref="B1:E41" xr:uid="{00000000-0009-0000-0000-000005000000}">
    <filterColumn colId="0" showButton="0"/>
  </autoFilter>
  <hyperlinks>
    <hyperlink ref="A43" r:id="rId1" xr:uid="{00000000-0004-0000-0500-000000000000}"/>
    <hyperlink ref="A44" r:id="rId2" xr:uid="{00000000-0004-0000-0500-000001000000}"/>
    <hyperlink ref="A45" r:id="rId3" xr:uid="{00000000-0004-0000-0500-000002000000}"/>
    <hyperlink ref="A46" r:id="rId4" xr:uid="{00000000-0004-0000-0500-000003000000}"/>
    <hyperlink ref="A47" r:id="rId5" xr:uid="{00000000-0004-0000-0500-000004000000}"/>
    <hyperlink ref="A48" r:id="rId6" xr:uid="{00000000-0004-0000-0500-000005000000}"/>
    <hyperlink ref="A49" r:id="rId7" xr:uid="{00000000-0004-0000-0500-000006000000}"/>
    <hyperlink ref="A50" r:id="rId8" xr:uid="{00000000-0004-0000-0500-000007000000}"/>
    <hyperlink ref="A51" r:id="rId9" xr:uid="{00000000-0004-0000-0500-000008000000}"/>
    <hyperlink ref="A52" r:id="rId10" xr:uid="{00000000-0004-0000-0500-000009000000}"/>
    <hyperlink ref="A53" r:id="rId11" xr:uid="{00000000-0004-0000-0500-00000A000000}"/>
    <hyperlink ref="A54" r:id="rId12" xr:uid="{00000000-0004-0000-0500-00000B000000}"/>
    <hyperlink ref="A55" r:id="rId13" xr:uid="{00000000-0004-0000-0500-00000C000000}"/>
    <hyperlink ref="A57" r:id="rId14" xr:uid="{00000000-0004-0000-0500-00000D000000}"/>
    <hyperlink ref="A42" r:id="rId15" xr:uid="{00000000-0004-0000-0500-00000E000000}"/>
    <hyperlink ref="A2" r:id="rId16" xr:uid="{00000000-0004-0000-0500-00000F000000}"/>
    <hyperlink ref="A3" r:id="rId17" xr:uid="{00000000-0004-0000-0500-000010000000}"/>
    <hyperlink ref="A4" r:id="rId18" xr:uid="{00000000-0004-0000-0500-000011000000}"/>
    <hyperlink ref="A5" r:id="rId19" xr:uid="{00000000-0004-0000-0500-000012000000}"/>
    <hyperlink ref="A7" r:id="rId20" xr:uid="{00000000-0004-0000-0500-000013000000}"/>
    <hyperlink ref="A6" r:id="rId21" xr:uid="{00000000-0004-0000-0500-000014000000}"/>
    <hyperlink ref="A8" r:id="rId22" xr:uid="{00000000-0004-0000-0500-000015000000}"/>
    <hyperlink ref="A9" r:id="rId23" xr:uid="{00000000-0004-0000-0500-000016000000}"/>
    <hyperlink ref="A10" r:id="rId24" xr:uid="{00000000-0004-0000-0500-000017000000}"/>
    <hyperlink ref="A11" r:id="rId25" xr:uid="{00000000-0004-0000-0500-000018000000}"/>
    <hyperlink ref="A12" r:id="rId26" xr:uid="{00000000-0004-0000-0500-000019000000}"/>
    <hyperlink ref="A13" r:id="rId27" xr:uid="{00000000-0004-0000-0500-00001A000000}"/>
    <hyperlink ref="A15" r:id="rId28" xr:uid="{00000000-0004-0000-0500-00001B000000}"/>
    <hyperlink ref="A16" r:id="rId29" xr:uid="{00000000-0004-0000-0500-00001C000000}"/>
    <hyperlink ref="A17" r:id="rId30" xr:uid="{00000000-0004-0000-0500-00001D000000}"/>
    <hyperlink ref="A18" r:id="rId31" xr:uid="{00000000-0004-0000-0500-00001E000000}"/>
    <hyperlink ref="A19" r:id="rId32" xr:uid="{00000000-0004-0000-0500-00001F000000}"/>
    <hyperlink ref="A22" r:id="rId33" xr:uid="{00000000-0004-0000-0500-000020000000}"/>
    <hyperlink ref="A23" r:id="rId34" xr:uid="{00000000-0004-0000-0500-000021000000}"/>
    <hyperlink ref="A24" r:id="rId35" xr:uid="{00000000-0004-0000-0500-000022000000}"/>
    <hyperlink ref="A25" r:id="rId36" xr:uid="{00000000-0004-0000-0500-000023000000}"/>
    <hyperlink ref="A26" r:id="rId37" xr:uid="{00000000-0004-0000-0500-000024000000}"/>
    <hyperlink ref="A27" r:id="rId38" xr:uid="{00000000-0004-0000-0500-000025000000}"/>
    <hyperlink ref="A28" r:id="rId39" xr:uid="{00000000-0004-0000-0500-000026000000}"/>
    <hyperlink ref="A29" r:id="rId40" xr:uid="{00000000-0004-0000-0500-000027000000}"/>
    <hyperlink ref="A30" r:id="rId41" xr:uid="{00000000-0004-0000-0500-000028000000}"/>
    <hyperlink ref="A21" r:id="rId42" xr:uid="{00000000-0004-0000-0500-000029000000}"/>
    <hyperlink ref="A20" r:id="rId43" xr:uid="{00000000-0004-0000-0500-00002A000000}"/>
    <hyperlink ref="A35" r:id="rId44" xr:uid="{00000000-0004-0000-0500-00002B000000}"/>
    <hyperlink ref="A34" r:id="rId45" xr:uid="{00000000-0004-0000-0500-00002C000000}"/>
    <hyperlink ref="A36" r:id="rId46" xr:uid="{00000000-0004-0000-0500-00002D000000}"/>
    <hyperlink ref="A37" r:id="rId47" xr:uid="{00000000-0004-0000-0500-00002E000000}"/>
    <hyperlink ref="A14" r:id="rId48" xr:uid="{00000000-0004-0000-0500-00002F000000}"/>
  </hyperlinks>
  <pageMargins left="0.39370078740157483" right="0.39370078740157483" top="0.39370078740157483" bottom="0.39370078740157483" header="0" footer="0"/>
  <pageSetup paperSize="9" fitToHeight="0" pageOrder="overThenDown" orientation="portrait" r:id="rId49"/>
  <drawing r:id="rId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  <pageSetUpPr autoPageBreaks="0" fitToPage="1"/>
  </sheetPr>
  <dimension ref="A1:E226"/>
  <sheetViews>
    <sheetView zoomScale="110" zoomScaleNormal="110" workbookViewId="0">
      <pane ySplit="1" topLeftCell="A47" activePane="bottomLeft" state="frozen"/>
      <selection pane="bottomLeft" activeCell="F1" sqref="F1:F1048576"/>
    </sheetView>
  </sheetViews>
  <sheetFormatPr defaultColWidth="7.83203125" defaultRowHeight="12" customHeight="1" outlineLevelRow="2"/>
  <cols>
    <col min="1" max="1" width="3.75" style="268" customWidth="1"/>
    <col min="2" max="2" width="16.83203125" style="226" customWidth="1"/>
    <col min="3" max="3" width="52.5" style="226" customWidth="1"/>
    <col min="4" max="4" width="10.08203125" style="152" customWidth="1"/>
    <col min="5" max="5" width="10.75" style="152" customWidth="1"/>
    <col min="6" max="16384" width="7.83203125" style="226"/>
  </cols>
  <sheetData>
    <row r="1" spans="1:5" ht="27.75" customHeight="1">
      <c r="A1" s="231" t="s">
        <v>4583</v>
      </c>
      <c r="B1" s="231" t="s">
        <v>1</v>
      </c>
      <c r="C1" s="231" t="s">
        <v>2836</v>
      </c>
      <c r="D1" s="155" t="s">
        <v>2</v>
      </c>
      <c r="E1" s="156" t="s">
        <v>2834</v>
      </c>
    </row>
    <row r="2" spans="1:5" ht="12" customHeight="1">
      <c r="A2" s="230"/>
      <c r="B2" s="252" t="s">
        <v>655</v>
      </c>
      <c r="C2" s="230"/>
      <c r="D2" s="153"/>
      <c r="E2" s="154"/>
    </row>
    <row r="3" spans="1:5" ht="12" customHeight="1">
      <c r="A3" s="230"/>
      <c r="B3" s="252" t="s">
        <v>654</v>
      </c>
      <c r="C3" s="230"/>
      <c r="D3" s="153"/>
      <c r="E3" s="154"/>
    </row>
    <row r="4" spans="1:5" ht="12" customHeight="1" outlineLevel="1">
      <c r="A4" s="229"/>
      <c r="B4" s="253" t="s">
        <v>653</v>
      </c>
      <c r="C4" s="229"/>
      <c r="D4" s="153"/>
      <c r="E4" s="154"/>
    </row>
    <row r="5" spans="1:5" ht="12" customHeight="1" outlineLevel="2">
      <c r="A5" s="266" t="s">
        <v>3042</v>
      </c>
      <c r="B5" s="228" t="s">
        <v>652</v>
      </c>
      <c r="C5" s="227" t="s">
        <v>651</v>
      </c>
      <c r="D5" s="153">
        <v>2236450</v>
      </c>
      <c r="E5" s="154">
        <v>1565510</v>
      </c>
    </row>
    <row r="6" spans="1:5" ht="12" customHeight="1" outlineLevel="2">
      <c r="A6" s="266" t="s">
        <v>3043</v>
      </c>
      <c r="B6" s="228" t="s">
        <v>650</v>
      </c>
      <c r="C6" s="227" t="s">
        <v>649</v>
      </c>
      <c r="D6" s="153">
        <v>1257860</v>
      </c>
      <c r="E6" s="154">
        <v>880500</v>
      </c>
    </row>
    <row r="7" spans="1:5" ht="12" customHeight="1" outlineLevel="2">
      <c r="A7" s="266" t="s">
        <v>3042</v>
      </c>
      <c r="B7" s="228" t="s">
        <v>648</v>
      </c>
      <c r="C7" s="227" t="s">
        <v>647</v>
      </c>
      <c r="D7" s="153">
        <v>2351850</v>
      </c>
      <c r="E7" s="154">
        <v>1646290</v>
      </c>
    </row>
    <row r="8" spans="1:5" ht="12" customHeight="1" outlineLevel="2">
      <c r="A8" s="266" t="s">
        <v>3042</v>
      </c>
      <c r="B8" s="228" t="s">
        <v>646</v>
      </c>
      <c r="C8" s="227" t="s">
        <v>645</v>
      </c>
      <c r="D8" s="153">
        <v>1304020</v>
      </c>
      <c r="E8" s="154">
        <v>912810</v>
      </c>
    </row>
    <row r="9" spans="1:5" ht="12" customHeight="1" outlineLevel="2">
      <c r="A9" s="266" t="s">
        <v>3044</v>
      </c>
      <c r="B9" s="228" t="s">
        <v>644</v>
      </c>
      <c r="C9" s="227" t="s">
        <v>643</v>
      </c>
      <c r="D9" s="153">
        <v>2042580</v>
      </c>
      <c r="E9" s="154">
        <v>1429810</v>
      </c>
    </row>
    <row r="10" spans="1:5" ht="12" customHeight="1" outlineLevel="2">
      <c r="A10" s="266" t="s">
        <v>3045</v>
      </c>
      <c r="B10" s="228" t="s">
        <v>642</v>
      </c>
      <c r="C10" s="227" t="s">
        <v>3852</v>
      </c>
      <c r="D10" s="153">
        <v>1151690</v>
      </c>
      <c r="E10" s="154">
        <v>806180</v>
      </c>
    </row>
    <row r="11" spans="1:5" ht="12" customHeight="1" outlineLevel="2">
      <c r="A11" s="266" t="s">
        <v>3045</v>
      </c>
      <c r="B11" s="228" t="s">
        <v>4224</v>
      </c>
      <c r="C11" s="227" t="s">
        <v>4225</v>
      </c>
      <c r="D11" s="153">
        <v>811840</v>
      </c>
      <c r="E11" s="154">
        <v>568350</v>
      </c>
    </row>
    <row r="12" spans="1:5" ht="12" customHeight="1" outlineLevel="2">
      <c r="A12" s="266" t="s">
        <v>3046</v>
      </c>
      <c r="B12" s="228" t="s">
        <v>641</v>
      </c>
      <c r="C12" s="227" t="s">
        <v>640</v>
      </c>
      <c r="D12" s="153">
        <v>2181060</v>
      </c>
      <c r="E12" s="154">
        <v>1526740</v>
      </c>
    </row>
    <row r="13" spans="1:5" ht="12" customHeight="1" outlineLevel="2">
      <c r="A13" s="266" t="s">
        <v>3047</v>
      </c>
      <c r="B13" s="228" t="s">
        <v>639</v>
      </c>
      <c r="C13" s="227" t="s">
        <v>638</v>
      </c>
      <c r="D13" s="153">
        <v>1197850</v>
      </c>
      <c r="E13" s="154">
        <v>838490</v>
      </c>
    </row>
    <row r="14" spans="1:5" ht="12" customHeight="1" outlineLevel="2">
      <c r="A14" s="266" t="s">
        <v>3043</v>
      </c>
      <c r="B14" s="228" t="s">
        <v>4226</v>
      </c>
      <c r="C14" s="227" t="s">
        <v>4227</v>
      </c>
      <c r="D14" s="153">
        <v>1007440</v>
      </c>
      <c r="E14" s="154">
        <v>705090</v>
      </c>
    </row>
    <row r="15" spans="1:5" ht="12" customHeight="1" outlineLevel="2">
      <c r="A15" s="266" t="s">
        <v>3043</v>
      </c>
      <c r="B15" s="228" t="s">
        <v>3853</v>
      </c>
      <c r="C15" s="227" t="s">
        <v>3854</v>
      </c>
      <c r="D15" s="153">
        <v>859730</v>
      </c>
      <c r="E15" s="154">
        <v>601820</v>
      </c>
    </row>
    <row r="16" spans="1:5" ht="12" customHeight="1" outlineLevel="2">
      <c r="A16" s="266" t="s">
        <v>3042</v>
      </c>
      <c r="B16" s="228" t="s">
        <v>4228</v>
      </c>
      <c r="C16" s="227" t="s">
        <v>4229</v>
      </c>
      <c r="D16" s="153">
        <v>1044370</v>
      </c>
      <c r="E16" s="154">
        <v>731060</v>
      </c>
    </row>
    <row r="17" spans="1:5" ht="12" customHeight="1" outlineLevel="2">
      <c r="A17" s="266" t="s">
        <v>3042</v>
      </c>
      <c r="B17" s="228" t="s">
        <v>3855</v>
      </c>
      <c r="C17" s="227" t="s">
        <v>3856</v>
      </c>
      <c r="D17" s="153">
        <v>896660</v>
      </c>
      <c r="E17" s="154">
        <v>627780</v>
      </c>
    </row>
    <row r="18" spans="1:5" ht="12" customHeight="1" outlineLevel="2">
      <c r="A18" s="266" t="s">
        <v>3045</v>
      </c>
      <c r="B18" s="228" t="s">
        <v>3857</v>
      </c>
      <c r="C18" s="227" t="s">
        <v>3858</v>
      </c>
      <c r="D18" s="153">
        <v>774330</v>
      </c>
      <c r="E18" s="154">
        <v>541810</v>
      </c>
    </row>
    <row r="19" spans="1:5" ht="12" customHeight="1" outlineLevel="2">
      <c r="A19" s="266" t="s">
        <v>3047</v>
      </c>
      <c r="B19" s="228" t="s">
        <v>4230</v>
      </c>
      <c r="C19" s="227" t="s">
        <v>4231</v>
      </c>
      <c r="D19" s="153">
        <v>959560</v>
      </c>
      <c r="E19" s="154">
        <v>671630</v>
      </c>
    </row>
    <row r="20" spans="1:5" ht="12" customHeight="1" outlineLevel="2">
      <c r="A20" s="266" t="s">
        <v>3047</v>
      </c>
      <c r="B20" s="228" t="s">
        <v>3859</v>
      </c>
      <c r="C20" s="227" t="s">
        <v>3860</v>
      </c>
      <c r="D20" s="153">
        <v>811840</v>
      </c>
      <c r="E20" s="154">
        <v>568350</v>
      </c>
    </row>
    <row r="21" spans="1:5" ht="12" customHeight="1" outlineLevel="2">
      <c r="A21" s="266" t="s">
        <v>3049</v>
      </c>
      <c r="B21" s="228" t="s">
        <v>637</v>
      </c>
      <c r="C21" s="227" t="s">
        <v>3861</v>
      </c>
      <c r="D21" s="153">
        <v>1125730</v>
      </c>
      <c r="E21" s="154">
        <v>788180</v>
      </c>
    </row>
    <row r="22" spans="1:5" ht="12" customHeight="1" outlineLevel="2">
      <c r="A22" s="266" t="s">
        <v>3049</v>
      </c>
      <c r="B22" s="228" t="s">
        <v>636</v>
      </c>
      <c r="C22" s="227" t="s">
        <v>635</v>
      </c>
      <c r="D22" s="153">
        <v>978020</v>
      </c>
      <c r="E22" s="154">
        <v>684900</v>
      </c>
    </row>
    <row r="23" spans="1:5" ht="12" customHeight="1" outlineLevel="2">
      <c r="A23" s="266" t="s">
        <v>3047</v>
      </c>
      <c r="B23" s="228" t="s">
        <v>634</v>
      </c>
      <c r="C23" s="227" t="s">
        <v>633</v>
      </c>
      <c r="D23" s="153">
        <v>1451730</v>
      </c>
      <c r="E23" s="154">
        <v>1016210</v>
      </c>
    </row>
    <row r="24" spans="1:5" ht="12" customHeight="1" outlineLevel="2">
      <c r="A24" s="266" t="s">
        <v>3047</v>
      </c>
      <c r="B24" s="228" t="s">
        <v>4232</v>
      </c>
      <c r="C24" s="227" t="s">
        <v>4233</v>
      </c>
      <c r="D24" s="153">
        <v>1162660</v>
      </c>
      <c r="E24" s="154">
        <v>814150</v>
      </c>
    </row>
    <row r="25" spans="1:5" ht="12" customHeight="1" outlineLevel="2">
      <c r="A25" s="266" t="s">
        <v>3047</v>
      </c>
      <c r="B25" s="228" t="s">
        <v>587</v>
      </c>
      <c r="C25" s="227" t="s">
        <v>4234</v>
      </c>
      <c r="D25" s="153">
        <v>1014950</v>
      </c>
      <c r="E25" s="154">
        <v>710290</v>
      </c>
    </row>
    <row r="26" spans="1:5" ht="12" customHeight="1" outlineLevel="1">
      <c r="A26" s="229"/>
      <c r="B26" s="253" t="s">
        <v>632</v>
      </c>
      <c r="C26" s="229"/>
      <c r="D26" s="153"/>
      <c r="E26" s="154"/>
    </row>
    <row r="27" spans="1:5" ht="12" customHeight="1" outlineLevel="2">
      <c r="A27" s="266" t="s">
        <v>3050</v>
      </c>
      <c r="B27" s="228" t="s">
        <v>4235</v>
      </c>
      <c r="C27" s="227" t="s">
        <v>4236</v>
      </c>
      <c r="D27" s="153">
        <v>619130</v>
      </c>
      <c r="E27" s="154">
        <v>433330</v>
      </c>
    </row>
    <row r="28" spans="1:5" ht="12" customHeight="1" outlineLevel="2">
      <c r="A28" s="266" t="s">
        <v>3050</v>
      </c>
      <c r="B28" s="228" t="s">
        <v>3320</v>
      </c>
      <c r="C28" s="227" t="s">
        <v>3862</v>
      </c>
      <c r="D28" s="153">
        <v>530840</v>
      </c>
      <c r="E28" s="154">
        <v>371590</v>
      </c>
    </row>
    <row r="29" spans="1:5" ht="12" customHeight="1" outlineLevel="2">
      <c r="A29" s="266" t="s">
        <v>3050</v>
      </c>
      <c r="B29" s="228" t="s">
        <v>4237</v>
      </c>
      <c r="C29" s="227" t="s">
        <v>4238</v>
      </c>
      <c r="D29" s="153">
        <v>508340</v>
      </c>
      <c r="E29" s="154">
        <v>356010</v>
      </c>
    </row>
    <row r="30" spans="1:5" ht="12" customHeight="1" outlineLevel="2">
      <c r="A30" s="266" t="s">
        <v>3050</v>
      </c>
      <c r="B30" s="228" t="s">
        <v>631</v>
      </c>
      <c r="C30" s="227" t="s">
        <v>4239</v>
      </c>
      <c r="D30" s="153">
        <v>416020</v>
      </c>
      <c r="E30" s="154">
        <v>291390</v>
      </c>
    </row>
    <row r="31" spans="1:5" ht="12" customHeight="1" outlineLevel="2">
      <c r="A31" s="266" t="s">
        <v>4242</v>
      </c>
      <c r="B31" s="228" t="s">
        <v>4240</v>
      </c>
      <c r="C31" s="227" t="s">
        <v>4241</v>
      </c>
      <c r="D31" s="153">
        <v>656050</v>
      </c>
      <c r="E31" s="154">
        <v>459290</v>
      </c>
    </row>
    <row r="32" spans="1:5" ht="12" customHeight="1" outlineLevel="2">
      <c r="A32" s="266" t="s">
        <v>4242</v>
      </c>
      <c r="B32" s="228" t="s">
        <v>4243</v>
      </c>
      <c r="C32" s="227" t="s">
        <v>4244</v>
      </c>
      <c r="D32" s="153">
        <v>758180</v>
      </c>
      <c r="E32" s="154">
        <v>530840</v>
      </c>
    </row>
    <row r="33" spans="1:5" ht="12" customHeight="1" outlineLevel="2">
      <c r="A33" s="266" t="s">
        <v>4247</v>
      </c>
      <c r="B33" s="228" t="s">
        <v>4245</v>
      </c>
      <c r="C33" s="227" t="s">
        <v>4246</v>
      </c>
      <c r="D33" s="153">
        <v>646820</v>
      </c>
      <c r="E33" s="154">
        <v>452950</v>
      </c>
    </row>
    <row r="34" spans="1:5" ht="12" customHeight="1" outlineLevel="2">
      <c r="A34" s="266" t="s">
        <v>4242</v>
      </c>
      <c r="B34" s="228" t="s">
        <v>4248</v>
      </c>
      <c r="C34" s="227" t="s">
        <v>4249</v>
      </c>
      <c r="D34" s="153">
        <v>554500</v>
      </c>
      <c r="E34" s="154">
        <v>388330</v>
      </c>
    </row>
    <row r="35" spans="1:5" ht="12" customHeight="1" outlineLevel="2">
      <c r="A35" s="266" t="s">
        <v>3051</v>
      </c>
      <c r="B35" s="228" t="s">
        <v>4250</v>
      </c>
      <c r="C35" s="227" t="s">
        <v>4251</v>
      </c>
      <c r="D35" s="153">
        <v>785870</v>
      </c>
      <c r="E35" s="154">
        <v>549890</v>
      </c>
    </row>
    <row r="36" spans="1:5" ht="12" customHeight="1" outlineLevel="2">
      <c r="A36" s="266" t="s">
        <v>3051</v>
      </c>
      <c r="B36" s="228" t="s">
        <v>4252</v>
      </c>
      <c r="C36" s="227" t="s">
        <v>4253</v>
      </c>
      <c r="D36" s="153">
        <v>665290</v>
      </c>
      <c r="E36" s="154">
        <v>465640</v>
      </c>
    </row>
    <row r="37" spans="1:5" ht="12" customHeight="1" outlineLevel="2">
      <c r="A37" s="266" t="s">
        <v>3051</v>
      </c>
      <c r="B37" s="228" t="s">
        <v>630</v>
      </c>
      <c r="C37" s="227" t="s">
        <v>4254</v>
      </c>
      <c r="D37" s="153">
        <v>572970</v>
      </c>
      <c r="E37" s="154">
        <v>401020</v>
      </c>
    </row>
    <row r="38" spans="1:5" ht="12" customHeight="1" outlineLevel="2">
      <c r="A38" s="266" t="s">
        <v>4242</v>
      </c>
      <c r="B38" s="228" t="s">
        <v>4255</v>
      </c>
      <c r="C38" s="227" t="s">
        <v>4256</v>
      </c>
      <c r="D38" s="153">
        <v>545270</v>
      </c>
      <c r="E38" s="154">
        <v>381970</v>
      </c>
    </row>
    <row r="39" spans="1:5" ht="12" customHeight="1" outlineLevel="2">
      <c r="A39" s="266" t="s">
        <v>4258</v>
      </c>
      <c r="B39" s="228" t="s">
        <v>4257</v>
      </c>
      <c r="C39" s="227" t="s">
        <v>3863</v>
      </c>
      <c r="D39" s="153">
        <v>715480</v>
      </c>
      <c r="E39" s="154">
        <v>500840</v>
      </c>
    </row>
    <row r="40" spans="1:5" ht="12" customHeight="1" outlineLevel="2">
      <c r="A40" s="266" t="s">
        <v>4242</v>
      </c>
      <c r="B40" s="228" t="s">
        <v>4259</v>
      </c>
      <c r="C40" s="227" t="s">
        <v>4260</v>
      </c>
      <c r="D40" s="153">
        <v>452950</v>
      </c>
      <c r="E40" s="154">
        <v>317350</v>
      </c>
    </row>
    <row r="41" spans="1:5" ht="12" customHeight="1" outlineLevel="2">
      <c r="A41" s="266" t="s">
        <v>4263</v>
      </c>
      <c r="B41" s="228" t="s">
        <v>4261</v>
      </c>
      <c r="C41" s="227" t="s">
        <v>4262</v>
      </c>
      <c r="D41" s="153">
        <v>619130</v>
      </c>
      <c r="E41" s="154">
        <v>433330</v>
      </c>
    </row>
    <row r="42" spans="1:5" ht="12" customHeight="1" outlineLevel="2">
      <c r="A42" s="266" t="s">
        <v>4263</v>
      </c>
      <c r="B42" s="228" t="s">
        <v>4264</v>
      </c>
      <c r="C42" s="227" t="s">
        <v>4265</v>
      </c>
      <c r="D42" s="153">
        <v>508340</v>
      </c>
      <c r="E42" s="154">
        <v>356010</v>
      </c>
    </row>
    <row r="43" spans="1:5" ht="12" customHeight="1" outlineLevel="2">
      <c r="A43" s="266" t="s">
        <v>4263</v>
      </c>
      <c r="B43" s="228" t="s">
        <v>4266</v>
      </c>
      <c r="C43" s="227" t="s">
        <v>4267</v>
      </c>
      <c r="D43" s="153">
        <v>416020</v>
      </c>
      <c r="E43" s="154">
        <v>291390</v>
      </c>
    </row>
    <row r="44" spans="1:5" ht="12" customHeight="1" outlineLevel="2">
      <c r="A44" s="266" t="s">
        <v>4270</v>
      </c>
      <c r="B44" s="228" t="s">
        <v>4268</v>
      </c>
      <c r="C44" s="227" t="s">
        <v>4269</v>
      </c>
      <c r="D44" s="153">
        <v>600660</v>
      </c>
      <c r="E44" s="154">
        <v>420640</v>
      </c>
    </row>
    <row r="45" spans="1:5" ht="12" customHeight="1" outlineLevel="2">
      <c r="A45" s="266" t="s">
        <v>4270</v>
      </c>
      <c r="B45" s="228" t="s">
        <v>4271</v>
      </c>
      <c r="C45" s="227" t="s">
        <v>4272</v>
      </c>
      <c r="D45" s="153">
        <v>489880</v>
      </c>
      <c r="E45" s="154">
        <v>342740</v>
      </c>
    </row>
    <row r="46" spans="1:5" ht="12" customHeight="1" outlineLevel="2">
      <c r="A46" s="266" t="s">
        <v>4270</v>
      </c>
      <c r="B46" s="228" t="s">
        <v>4273</v>
      </c>
      <c r="C46" s="227" t="s">
        <v>4274</v>
      </c>
      <c r="D46" s="153">
        <v>397560</v>
      </c>
      <c r="E46" s="154">
        <v>278110</v>
      </c>
    </row>
    <row r="47" spans="1:5" ht="12" customHeight="1" outlineLevel="2">
      <c r="A47" s="266" t="s">
        <v>4277</v>
      </c>
      <c r="B47" s="228" t="s">
        <v>4275</v>
      </c>
      <c r="C47" s="227" t="s">
        <v>4276</v>
      </c>
      <c r="D47" s="153">
        <v>730480</v>
      </c>
      <c r="E47" s="154">
        <v>511220</v>
      </c>
    </row>
    <row r="48" spans="1:5" ht="12" customHeight="1" outlineLevel="2">
      <c r="A48" s="266" t="s">
        <v>4280</v>
      </c>
      <c r="B48" s="228" t="s">
        <v>4278</v>
      </c>
      <c r="C48" s="227" t="s">
        <v>4279</v>
      </c>
      <c r="D48" s="153">
        <v>619130</v>
      </c>
      <c r="E48" s="154">
        <v>433330</v>
      </c>
    </row>
    <row r="49" spans="1:5" ht="12" customHeight="1" outlineLevel="2">
      <c r="A49" s="266" t="s">
        <v>4277</v>
      </c>
      <c r="B49" s="228" t="s">
        <v>4281</v>
      </c>
      <c r="C49" s="227" t="s">
        <v>4282</v>
      </c>
      <c r="D49" s="153">
        <v>526810</v>
      </c>
      <c r="E49" s="154">
        <v>368710</v>
      </c>
    </row>
    <row r="50" spans="1:5" ht="12" customHeight="1" outlineLevel="1">
      <c r="A50" s="229"/>
      <c r="B50" s="253" t="s">
        <v>629</v>
      </c>
      <c r="C50" s="229"/>
      <c r="D50" s="153"/>
      <c r="E50" s="154"/>
    </row>
    <row r="51" spans="1:5" ht="12" customHeight="1" outlineLevel="2">
      <c r="A51" s="266" t="s">
        <v>4285</v>
      </c>
      <c r="B51" s="228" t="s">
        <v>4283</v>
      </c>
      <c r="C51" s="227" t="s">
        <v>4284</v>
      </c>
      <c r="D51" s="153">
        <v>748950</v>
      </c>
      <c r="E51" s="154">
        <v>524500</v>
      </c>
    </row>
    <row r="52" spans="1:5" ht="12" customHeight="1" outlineLevel="2">
      <c r="A52" s="266" t="s">
        <v>4285</v>
      </c>
      <c r="B52" s="228" t="s">
        <v>4286</v>
      </c>
      <c r="C52" s="227" t="s">
        <v>4287</v>
      </c>
      <c r="D52" s="153">
        <v>637590</v>
      </c>
      <c r="E52" s="154">
        <v>446600</v>
      </c>
    </row>
    <row r="53" spans="1:5" ht="12" customHeight="1" outlineLevel="2">
      <c r="A53" s="266" t="s">
        <v>4285</v>
      </c>
      <c r="B53" s="228" t="s">
        <v>4288</v>
      </c>
      <c r="C53" s="227" t="s">
        <v>4289</v>
      </c>
      <c r="D53" s="153">
        <v>545270</v>
      </c>
      <c r="E53" s="154">
        <v>381970</v>
      </c>
    </row>
    <row r="54" spans="1:5" ht="12" customHeight="1" outlineLevel="2">
      <c r="A54" s="266" t="s">
        <v>3052</v>
      </c>
      <c r="B54" s="228" t="s">
        <v>4290</v>
      </c>
      <c r="C54" s="227" t="s">
        <v>4291</v>
      </c>
      <c r="D54" s="153">
        <v>693550</v>
      </c>
      <c r="E54" s="154">
        <v>485260</v>
      </c>
    </row>
    <row r="55" spans="1:5" ht="12" customHeight="1" outlineLevel="2">
      <c r="A55" s="267">
        <v>0</v>
      </c>
      <c r="B55" s="228" t="s">
        <v>4292</v>
      </c>
      <c r="C55" s="227" t="s">
        <v>4293</v>
      </c>
      <c r="D55" s="153">
        <v>730480</v>
      </c>
      <c r="E55" s="154">
        <v>511220</v>
      </c>
    </row>
    <row r="56" spans="1:5" ht="12" customHeight="1" outlineLevel="2">
      <c r="A56" s="266" t="s">
        <v>4296</v>
      </c>
      <c r="B56" s="228" t="s">
        <v>4294</v>
      </c>
      <c r="C56" s="227" t="s">
        <v>4295</v>
      </c>
      <c r="D56" s="153">
        <v>619130</v>
      </c>
      <c r="E56" s="154">
        <v>433330</v>
      </c>
    </row>
    <row r="57" spans="1:5" ht="12" customHeight="1" outlineLevel="2">
      <c r="A57" s="267">
        <v>0</v>
      </c>
      <c r="B57" s="228" t="s">
        <v>4297</v>
      </c>
      <c r="C57" s="227" t="s">
        <v>4298</v>
      </c>
      <c r="D57" s="153">
        <v>526810</v>
      </c>
      <c r="E57" s="154">
        <v>368710</v>
      </c>
    </row>
    <row r="58" spans="1:5" ht="12" customHeight="1" outlineLevel="2">
      <c r="A58" s="266" t="s">
        <v>4301</v>
      </c>
      <c r="B58" s="228" t="s">
        <v>4299</v>
      </c>
      <c r="C58" s="227" t="s">
        <v>4300</v>
      </c>
      <c r="D58" s="153">
        <v>582200</v>
      </c>
      <c r="E58" s="154">
        <v>407360</v>
      </c>
    </row>
    <row r="59" spans="1:5" ht="12" customHeight="1" outlineLevel="2">
      <c r="A59" s="266" t="s">
        <v>3052</v>
      </c>
      <c r="B59" s="228" t="s">
        <v>2727</v>
      </c>
      <c r="C59" s="227" t="s">
        <v>3162</v>
      </c>
      <c r="D59" s="153">
        <v>727020</v>
      </c>
      <c r="E59" s="154">
        <v>508910</v>
      </c>
    </row>
    <row r="60" spans="1:5" ht="12" customHeight="1" outlineLevel="2">
      <c r="A60" s="266" t="s">
        <v>3052</v>
      </c>
      <c r="B60" s="228" t="s">
        <v>4302</v>
      </c>
      <c r="C60" s="227" t="s">
        <v>4303</v>
      </c>
      <c r="D60" s="153">
        <v>489880</v>
      </c>
      <c r="E60" s="154">
        <v>342740</v>
      </c>
    </row>
    <row r="61" spans="1:5" ht="12" customHeight="1" outlineLevel="2">
      <c r="A61" s="266" t="s">
        <v>3055</v>
      </c>
      <c r="B61" s="228" t="s">
        <v>4304</v>
      </c>
      <c r="C61" s="227" t="s">
        <v>4305</v>
      </c>
      <c r="D61" s="153">
        <v>730480</v>
      </c>
      <c r="E61" s="154">
        <v>511220</v>
      </c>
    </row>
    <row r="62" spans="1:5" ht="12" customHeight="1" outlineLevel="2">
      <c r="A62" s="266" t="s">
        <v>4308</v>
      </c>
      <c r="B62" s="228" t="s">
        <v>4306</v>
      </c>
      <c r="C62" s="227" t="s">
        <v>4307</v>
      </c>
      <c r="D62" s="153">
        <v>832030</v>
      </c>
      <c r="E62" s="154">
        <v>582200</v>
      </c>
    </row>
    <row r="63" spans="1:5" ht="12" customHeight="1" outlineLevel="2">
      <c r="A63" s="266" t="s">
        <v>4308</v>
      </c>
      <c r="B63" s="228" t="s">
        <v>4309</v>
      </c>
      <c r="C63" s="227" t="s">
        <v>4310</v>
      </c>
      <c r="D63" s="153">
        <v>721250</v>
      </c>
      <c r="E63" s="154">
        <v>504880</v>
      </c>
    </row>
    <row r="64" spans="1:5" ht="12" customHeight="1" outlineLevel="2">
      <c r="A64" s="266" t="s">
        <v>4308</v>
      </c>
      <c r="B64" s="228" t="s">
        <v>4311</v>
      </c>
      <c r="C64" s="227" t="s">
        <v>4312</v>
      </c>
      <c r="D64" s="153">
        <v>628360</v>
      </c>
      <c r="E64" s="154">
        <v>439670</v>
      </c>
    </row>
    <row r="65" spans="1:5" ht="12" customHeight="1" outlineLevel="2">
      <c r="A65" s="266" t="s">
        <v>4315</v>
      </c>
      <c r="B65" s="228" t="s">
        <v>4313</v>
      </c>
      <c r="C65" s="227" t="s">
        <v>4314</v>
      </c>
      <c r="D65" s="153">
        <v>850500</v>
      </c>
      <c r="E65" s="154">
        <v>595460</v>
      </c>
    </row>
    <row r="66" spans="1:5" ht="12" customHeight="1" outlineLevel="2">
      <c r="A66" s="266" t="s">
        <v>4315</v>
      </c>
      <c r="B66" s="228" t="s">
        <v>4316</v>
      </c>
      <c r="C66" s="227" t="s">
        <v>4317</v>
      </c>
      <c r="D66" s="153">
        <v>739710</v>
      </c>
      <c r="E66" s="154">
        <v>517570</v>
      </c>
    </row>
    <row r="67" spans="1:5" ht="12" customHeight="1" outlineLevel="2">
      <c r="A67" s="266" t="s">
        <v>4315</v>
      </c>
      <c r="B67" s="228" t="s">
        <v>4318</v>
      </c>
      <c r="C67" s="227" t="s">
        <v>4319</v>
      </c>
      <c r="D67" s="153">
        <v>646820</v>
      </c>
      <c r="E67" s="154">
        <v>452950</v>
      </c>
    </row>
    <row r="68" spans="1:5" ht="12" customHeight="1" outlineLevel="2">
      <c r="A68" s="266" t="s">
        <v>3054</v>
      </c>
      <c r="B68" s="228" t="s">
        <v>4320</v>
      </c>
      <c r="C68" s="227" t="s">
        <v>4321</v>
      </c>
      <c r="D68" s="153">
        <v>767410</v>
      </c>
      <c r="E68" s="154">
        <v>537190</v>
      </c>
    </row>
    <row r="69" spans="1:5" ht="12" customHeight="1" outlineLevel="2">
      <c r="A69" s="266" t="s">
        <v>3053</v>
      </c>
      <c r="B69" s="228" t="s">
        <v>628</v>
      </c>
      <c r="C69" s="227" t="s">
        <v>627</v>
      </c>
      <c r="D69" s="153">
        <v>656050</v>
      </c>
      <c r="E69" s="154">
        <v>459290</v>
      </c>
    </row>
    <row r="70" spans="1:5" ht="12" customHeight="1" outlineLevel="2">
      <c r="A70" s="266" t="s">
        <v>3054</v>
      </c>
      <c r="B70" s="228" t="s">
        <v>626</v>
      </c>
      <c r="C70" s="227" t="s">
        <v>3864</v>
      </c>
      <c r="D70" s="153">
        <v>563730</v>
      </c>
      <c r="E70" s="154">
        <v>394670</v>
      </c>
    </row>
    <row r="71" spans="1:5" ht="12" customHeight="1" outlineLevel="2">
      <c r="A71" s="266" t="s">
        <v>4324</v>
      </c>
      <c r="B71" s="228" t="s">
        <v>4322</v>
      </c>
      <c r="C71" s="227" t="s">
        <v>4323</v>
      </c>
      <c r="D71" s="153">
        <v>619130</v>
      </c>
      <c r="E71" s="154">
        <v>433330</v>
      </c>
    </row>
    <row r="72" spans="1:5" ht="12" customHeight="1" outlineLevel="2">
      <c r="A72" s="266" t="s">
        <v>3055</v>
      </c>
      <c r="B72" s="228" t="s">
        <v>625</v>
      </c>
      <c r="C72" s="227" t="s">
        <v>4325</v>
      </c>
      <c r="D72" s="153">
        <v>526810</v>
      </c>
      <c r="E72" s="154">
        <v>368710</v>
      </c>
    </row>
    <row r="73" spans="1:5" ht="12" customHeight="1" outlineLevel="2">
      <c r="A73" s="266" t="s">
        <v>4328</v>
      </c>
      <c r="B73" s="228" t="s">
        <v>4326</v>
      </c>
      <c r="C73" s="227" t="s">
        <v>4327</v>
      </c>
      <c r="D73" s="153">
        <v>674520</v>
      </c>
      <c r="E73" s="154">
        <v>471990</v>
      </c>
    </row>
    <row r="74" spans="1:5" ht="12" customHeight="1" outlineLevel="2">
      <c r="A74" s="266" t="s">
        <v>4328</v>
      </c>
      <c r="B74" s="228" t="s">
        <v>4329</v>
      </c>
      <c r="C74" s="227" t="s">
        <v>4330</v>
      </c>
      <c r="D74" s="153">
        <v>563730</v>
      </c>
      <c r="E74" s="154">
        <v>394670</v>
      </c>
    </row>
    <row r="75" spans="1:5" ht="12" customHeight="1" outlineLevel="2">
      <c r="A75" s="266" t="s">
        <v>4328</v>
      </c>
      <c r="B75" s="228" t="s">
        <v>4331</v>
      </c>
      <c r="C75" s="227" t="s">
        <v>4332</v>
      </c>
      <c r="D75" s="153">
        <v>471410</v>
      </c>
      <c r="E75" s="154">
        <v>330040</v>
      </c>
    </row>
    <row r="76" spans="1:5" ht="12" customHeight="1" outlineLevel="2">
      <c r="A76" s="266" t="s">
        <v>4335</v>
      </c>
      <c r="B76" s="228" t="s">
        <v>4333</v>
      </c>
      <c r="C76" s="227" t="s">
        <v>4334</v>
      </c>
      <c r="D76" s="153">
        <v>656050</v>
      </c>
      <c r="E76" s="154">
        <v>459290</v>
      </c>
    </row>
    <row r="77" spans="1:5" ht="12" customHeight="1" outlineLevel="2">
      <c r="A77" s="266" t="s">
        <v>4335</v>
      </c>
      <c r="B77" s="228" t="s">
        <v>4336</v>
      </c>
      <c r="C77" s="227" t="s">
        <v>4337</v>
      </c>
      <c r="D77" s="153">
        <v>545270</v>
      </c>
      <c r="E77" s="154">
        <v>381970</v>
      </c>
    </row>
    <row r="78" spans="1:5" ht="12" customHeight="1" outlineLevel="2">
      <c r="A78" s="266" t="s">
        <v>4335</v>
      </c>
      <c r="B78" s="228" t="s">
        <v>4338</v>
      </c>
      <c r="C78" s="227" t="s">
        <v>4339</v>
      </c>
      <c r="D78" s="153">
        <v>452950</v>
      </c>
      <c r="E78" s="154">
        <v>317350</v>
      </c>
    </row>
    <row r="79" spans="1:5" ht="12" customHeight="1">
      <c r="A79" s="230"/>
      <c r="B79" s="252" t="s">
        <v>624</v>
      </c>
      <c r="C79" s="230"/>
      <c r="D79" s="153"/>
      <c r="E79" s="154"/>
    </row>
    <row r="80" spans="1:5" ht="12" customHeight="1" outlineLevel="1">
      <c r="A80" s="229"/>
      <c r="B80" s="253" t="s">
        <v>623</v>
      </c>
      <c r="C80" s="229"/>
      <c r="D80" s="153"/>
      <c r="E80" s="154"/>
    </row>
    <row r="81" spans="1:5" ht="12" customHeight="1" outlineLevel="2">
      <c r="A81" s="266" t="s">
        <v>3056</v>
      </c>
      <c r="B81" s="228" t="s">
        <v>4340</v>
      </c>
      <c r="C81" s="227" t="s">
        <v>4341</v>
      </c>
      <c r="D81" s="153">
        <v>452950</v>
      </c>
      <c r="E81" s="154">
        <v>317350</v>
      </c>
    </row>
    <row r="82" spans="1:5" ht="12" customHeight="1" outlineLevel="2">
      <c r="A82" s="266" t="s">
        <v>3056</v>
      </c>
      <c r="B82" s="228" t="s">
        <v>4342</v>
      </c>
      <c r="C82" s="227" t="s">
        <v>4343</v>
      </c>
      <c r="D82" s="153">
        <v>323700</v>
      </c>
      <c r="E82" s="154">
        <v>226770</v>
      </c>
    </row>
    <row r="83" spans="1:5" ht="12" customHeight="1" outlineLevel="2">
      <c r="A83" s="266" t="s">
        <v>3056</v>
      </c>
      <c r="B83" s="228" t="s">
        <v>3865</v>
      </c>
      <c r="C83" s="227" t="s">
        <v>3866</v>
      </c>
      <c r="D83" s="153">
        <v>231380</v>
      </c>
      <c r="E83" s="154">
        <v>162140</v>
      </c>
    </row>
    <row r="84" spans="1:5" ht="12" customHeight="1" outlineLevel="2">
      <c r="A84" s="266" t="s">
        <v>3064</v>
      </c>
      <c r="B84" s="228" t="s">
        <v>4344</v>
      </c>
      <c r="C84" s="227" t="s">
        <v>4345</v>
      </c>
      <c r="D84" s="153">
        <v>545270</v>
      </c>
      <c r="E84" s="154">
        <v>381970</v>
      </c>
    </row>
    <row r="85" spans="1:5" ht="12" customHeight="1" outlineLevel="2">
      <c r="A85" s="266" t="s">
        <v>3064</v>
      </c>
      <c r="B85" s="228" t="s">
        <v>4346</v>
      </c>
      <c r="C85" s="227" t="s">
        <v>4347</v>
      </c>
      <c r="D85" s="153">
        <v>434490</v>
      </c>
      <c r="E85" s="154">
        <v>304080</v>
      </c>
    </row>
    <row r="86" spans="1:5" ht="12" customHeight="1" outlineLevel="2">
      <c r="A86" s="266" t="s">
        <v>3064</v>
      </c>
      <c r="B86" s="228" t="s">
        <v>4348</v>
      </c>
      <c r="C86" s="227" t="s">
        <v>4349</v>
      </c>
      <c r="D86" s="153">
        <v>342170</v>
      </c>
      <c r="E86" s="154">
        <v>239460</v>
      </c>
    </row>
    <row r="87" spans="1:5" ht="12" customHeight="1" outlineLevel="2">
      <c r="A87" s="266" t="s">
        <v>3057</v>
      </c>
      <c r="B87" s="228" t="s">
        <v>4350</v>
      </c>
      <c r="C87" s="227" t="s">
        <v>4351</v>
      </c>
      <c r="D87" s="153">
        <v>563730</v>
      </c>
      <c r="E87" s="154">
        <v>394670</v>
      </c>
    </row>
    <row r="88" spans="1:5" ht="12" customHeight="1" outlineLevel="2">
      <c r="A88" s="266" t="s">
        <v>3057</v>
      </c>
      <c r="B88" s="228" t="s">
        <v>4352</v>
      </c>
      <c r="C88" s="227" t="s">
        <v>4353</v>
      </c>
      <c r="D88" s="153">
        <v>452950</v>
      </c>
      <c r="E88" s="154">
        <v>317350</v>
      </c>
    </row>
    <row r="89" spans="1:5" ht="12" customHeight="1" outlineLevel="2">
      <c r="A89" s="266" t="s">
        <v>3057</v>
      </c>
      <c r="B89" s="228" t="s">
        <v>4354</v>
      </c>
      <c r="C89" s="227" t="s">
        <v>4355</v>
      </c>
      <c r="D89" s="153">
        <v>360630</v>
      </c>
      <c r="E89" s="154">
        <v>252730</v>
      </c>
    </row>
    <row r="90" spans="1:5" ht="12" customHeight="1" outlineLevel="2">
      <c r="A90" s="266" t="s">
        <v>3057</v>
      </c>
      <c r="B90" s="228" t="s">
        <v>4356</v>
      </c>
      <c r="C90" s="227" t="s">
        <v>4357</v>
      </c>
      <c r="D90" s="153">
        <v>499110</v>
      </c>
      <c r="E90" s="154">
        <v>349660</v>
      </c>
    </row>
    <row r="91" spans="1:5" ht="12" customHeight="1" outlineLevel="2">
      <c r="A91" s="266" t="s">
        <v>3057</v>
      </c>
      <c r="B91" s="228" t="s">
        <v>4358</v>
      </c>
      <c r="C91" s="227" t="s">
        <v>4359</v>
      </c>
      <c r="D91" s="153">
        <v>388330</v>
      </c>
      <c r="E91" s="154">
        <v>271770</v>
      </c>
    </row>
    <row r="92" spans="1:5" ht="12" customHeight="1" outlineLevel="2">
      <c r="A92" s="266" t="s">
        <v>3057</v>
      </c>
      <c r="B92" s="228" t="s">
        <v>622</v>
      </c>
      <c r="C92" s="227" t="s">
        <v>3867</v>
      </c>
      <c r="D92" s="153">
        <v>296010</v>
      </c>
      <c r="E92" s="154">
        <v>207150</v>
      </c>
    </row>
    <row r="93" spans="1:5" ht="12" customHeight="1" outlineLevel="1">
      <c r="A93" s="229"/>
      <c r="B93" s="253" t="s">
        <v>620</v>
      </c>
      <c r="C93" s="229"/>
      <c r="D93" s="153"/>
      <c r="E93" s="154"/>
    </row>
    <row r="94" spans="1:5" ht="12" customHeight="1" outlineLevel="2">
      <c r="A94" s="266" t="s">
        <v>3059</v>
      </c>
      <c r="B94" s="228" t="s">
        <v>4360</v>
      </c>
      <c r="C94" s="227" t="s">
        <v>4361</v>
      </c>
      <c r="D94" s="153">
        <v>388330</v>
      </c>
      <c r="E94" s="154">
        <v>271770</v>
      </c>
    </row>
    <row r="95" spans="1:5" ht="12" customHeight="1" outlineLevel="2">
      <c r="A95" s="266" t="s">
        <v>3059</v>
      </c>
      <c r="B95" s="228" t="s">
        <v>4362</v>
      </c>
      <c r="C95" s="227" t="s">
        <v>4363</v>
      </c>
      <c r="D95" s="153">
        <v>536040</v>
      </c>
      <c r="E95" s="154">
        <v>375050</v>
      </c>
    </row>
    <row r="96" spans="1:5" ht="12" customHeight="1" outlineLevel="2">
      <c r="A96" s="266" t="s">
        <v>3060</v>
      </c>
      <c r="B96" s="228" t="s">
        <v>4364</v>
      </c>
      <c r="C96" s="227" t="s">
        <v>4365</v>
      </c>
      <c r="D96" s="153">
        <v>600660</v>
      </c>
      <c r="E96" s="154">
        <v>420640</v>
      </c>
    </row>
    <row r="97" spans="1:5" ht="12" customHeight="1" outlineLevel="2">
      <c r="A97" s="266" t="s">
        <v>3060</v>
      </c>
      <c r="B97" s="228" t="s">
        <v>619</v>
      </c>
      <c r="C97" s="227" t="s">
        <v>618</v>
      </c>
      <c r="D97" s="153">
        <v>452950</v>
      </c>
      <c r="E97" s="154">
        <v>317350</v>
      </c>
    </row>
    <row r="98" spans="1:5" ht="12" customHeight="1" outlineLevel="2">
      <c r="A98" s="266" t="s">
        <v>3164</v>
      </c>
      <c r="B98" s="228" t="s">
        <v>3163</v>
      </c>
      <c r="C98" s="227" t="s">
        <v>3868</v>
      </c>
      <c r="D98" s="153">
        <v>360630</v>
      </c>
      <c r="E98" s="154">
        <v>252730</v>
      </c>
    </row>
    <row r="99" spans="1:5" ht="12" customHeight="1" outlineLevel="2">
      <c r="A99" s="266" t="s">
        <v>3059</v>
      </c>
      <c r="B99" s="228" t="s">
        <v>3869</v>
      </c>
      <c r="C99" s="227" t="s">
        <v>3870</v>
      </c>
      <c r="D99" s="153">
        <v>296010</v>
      </c>
      <c r="E99" s="154">
        <v>207150</v>
      </c>
    </row>
    <row r="100" spans="1:5" ht="12" customHeight="1" outlineLevel="2">
      <c r="A100" s="267">
        <v>0</v>
      </c>
      <c r="B100" s="228" t="s">
        <v>4366</v>
      </c>
      <c r="C100" s="227" t="s">
        <v>4367</v>
      </c>
      <c r="D100" s="153">
        <v>452950</v>
      </c>
      <c r="E100" s="154">
        <v>317350</v>
      </c>
    </row>
    <row r="101" spans="1:5" ht="12" customHeight="1" outlineLevel="2">
      <c r="A101" s="267">
        <v>0</v>
      </c>
      <c r="B101" s="228" t="s">
        <v>4368</v>
      </c>
      <c r="C101" s="227" t="s">
        <v>4369</v>
      </c>
      <c r="D101" s="153">
        <v>342170</v>
      </c>
      <c r="E101" s="154">
        <v>239460</v>
      </c>
    </row>
    <row r="102" spans="1:5" ht="12" customHeight="1" outlineLevel="2">
      <c r="A102" s="266" t="s">
        <v>4372</v>
      </c>
      <c r="B102" s="228" t="s">
        <v>4370</v>
      </c>
      <c r="C102" s="227" t="s">
        <v>4371</v>
      </c>
      <c r="D102" s="153">
        <v>249850</v>
      </c>
      <c r="E102" s="154">
        <v>174840</v>
      </c>
    </row>
    <row r="103" spans="1:5" ht="12" customHeight="1" outlineLevel="2">
      <c r="A103" s="266" t="s">
        <v>4375</v>
      </c>
      <c r="B103" s="228" t="s">
        <v>4373</v>
      </c>
      <c r="C103" s="227" t="s">
        <v>4374</v>
      </c>
      <c r="D103" s="153">
        <v>517570</v>
      </c>
      <c r="E103" s="154">
        <v>362360</v>
      </c>
    </row>
    <row r="104" spans="1:5" ht="12" customHeight="1" outlineLevel="2">
      <c r="A104" s="266" t="s">
        <v>4375</v>
      </c>
      <c r="B104" s="228" t="s">
        <v>4376</v>
      </c>
      <c r="C104" s="227" t="s">
        <v>4377</v>
      </c>
      <c r="D104" s="153">
        <v>406790</v>
      </c>
      <c r="E104" s="154">
        <v>285040</v>
      </c>
    </row>
    <row r="105" spans="1:5" ht="12" customHeight="1" outlineLevel="2">
      <c r="A105" s="266" t="s">
        <v>4375</v>
      </c>
      <c r="B105" s="228" t="s">
        <v>4378</v>
      </c>
      <c r="C105" s="227" t="s">
        <v>4379</v>
      </c>
      <c r="D105" s="153">
        <v>314470</v>
      </c>
      <c r="E105" s="154">
        <v>220410</v>
      </c>
    </row>
    <row r="106" spans="1:5" ht="12" customHeight="1" outlineLevel="2">
      <c r="A106" s="266" t="s">
        <v>3061</v>
      </c>
      <c r="B106" s="228" t="s">
        <v>4380</v>
      </c>
      <c r="C106" s="227" t="s">
        <v>4381</v>
      </c>
      <c r="D106" s="153">
        <v>545270</v>
      </c>
      <c r="E106" s="154">
        <v>381970</v>
      </c>
    </row>
    <row r="107" spans="1:5" ht="12" customHeight="1" outlineLevel="2">
      <c r="A107" s="266" t="s">
        <v>3061</v>
      </c>
      <c r="B107" s="228" t="s">
        <v>617</v>
      </c>
      <c r="C107" s="227" t="s">
        <v>616</v>
      </c>
      <c r="D107" s="153">
        <v>434490</v>
      </c>
      <c r="E107" s="154">
        <v>304080</v>
      </c>
    </row>
    <row r="108" spans="1:5" ht="12" customHeight="1" outlineLevel="2">
      <c r="A108" s="266" t="s">
        <v>3873</v>
      </c>
      <c r="B108" s="228" t="s">
        <v>3871</v>
      </c>
      <c r="C108" s="227" t="s">
        <v>3872</v>
      </c>
      <c r="D108" s="153">
        <v>342170</v>
      </c>
      <c r="E108" s="154">
        <v>239460</v>
      </c>
    </row>
    <row r="109" spans="1:5" ht="12" customHeight="1" outlineLevel="2">
      <c r="A109" s="266" t="s">
        <v>3062</v>
      </c>
      <c r="B109" s="228" t="s">
        <v>4382</v>
      </c>
      <c r="C109" s="227" t="s">
        <v>4383</v>
      </c>
      <c r="D109" s="153">
        <v>609890</v>
      </c>
      <c r="E109" s="154">
        <v>426980</v>
      </c>
    </row>
    <row r="110" spans="1:5" ht="12" customHeight="1" outlineLevel="2">
      <c r="A110" s="266" t="s">
        <v>3062</v>
      </c>
      <c r="B110" s="228" t="s">
        <v>615</v>
      </c>
      <c r="C110" s="227" t="s">
        <v>614</v>
      </c>
      <c r="D110" s="153">
        <v>499110</v>
      </c>
      <c r="E110" s="154">
        <v>349660</v>
      </c>
    </row>
    <row r="111" spans="1:5" ht="12" customHeight="1" outlineLevel="2">
      <c r="A111" s="266" t="s">
        <v>3062</v>
      </c>
      <c r="B111" s="228" t="s">
        <v>4384</v>
      </c>
      <c r="C111" s="227" t="s">
        <v>4385</v>
      </c>
      <c r="D111" s="153">
        <v>406790</v>
      </c>
      <c r="E111" s="154">
        <v>285040</v>
      </c>
    </row>
    <row r="112" spans="1:5" ht="12" customHeight="1" outlineLevel="2">
      <c r="A112" s="266" t="s">
        <v>3063</v>
      </c>
      <c r="B112" s="228" t="s">
        <v>3874</v>
      </c>
      <c r="C112" s="227" t="s">
        <v>3875</v>
      </c>
      <c r="D112" s="153">
        <v>517570</v>
      </c>
      <c r="E112" s="154">
        <v>362360</v>
      </c>
    </row>
    <row r="113" spans="1:5" ht="12" customHeight="1" outlineLevel="2">
      <c r="A113" s="266" t="s">
        <v>3063</v>
      </c>
      <c r="B113" s="228" t="s">
        <v>4386</v>
      </c>
      <c r="C113" s="227" t="s">
        <v>4387</v>
      </c>
      <c r="D113" s="153">
        <v>406790</v>
      </c>
      <c r="E113" s="154">
        <v>285040</v>
      </c>
    </row>
    <row r="114" spans="1:5" ht="12" customHeight="1" outlineLevel="2">
      <c r="A114" s="266" t="s">
        <v>3063</v>
      </c>
      <c r="B114" s="228" t="s">
        <v>4388</v>
      </c>
      <c r="C114" s="227" t="s">
        <v>4389</v>
      </c>
      <c r="D114" s="153">
        <v>314470</v>
      </c>
      <c r="E114" s="154">
        <v>220410</v>
      </c>
    </row>
    <row r="115" spans="1:5" ht="12" customHeight="1" outlineLevel="2">
      <c r="A115" s="266" t="s">
        <v>4392</v>
      </c>
      <c r="B115" s="228" t="s">
        <v>4390</v>
      </c>
      <c r="C115" s="227" t="s">
        <v>4391</v>
      </c>
      <c r="D115" s="153">
        <v>526810</v>
      </c>
      <c r="E115" s="154">
        <v>368710</v>
      </c>
    </row>
    <row r="116" spans="1:5" ht="12" customHeight="1" outlineLevel="2">
      <c r="A116" s="266" t="s">
        <v>4392</v>
      </c>
      <c r="B116" s="228" t="s">
        <v>4393</v>
      </c>
      <c r="C116" s="227" t="s">
        <v>4394</v>
      </c>
      <c r="D116" s="153">
        <v>416020</v>
      </c>
      <c r="E116" s="154">
        <v>291390</v>
      </c>
    </row>
    <row r="117" spans="1:5" ht="12" customHeight="1" outlineLevel="2">
      <c r="A117" s="266" t="s">
        <v>4392</v>
      </c>
      <c r="B117" s="228" t="s">
        <v>4395</v>
      </c>
      <c r="C117" s="227" t="s">
        <v>4396</v>
      </c>
      <c r="D117" s="153">
        <v>323700</v>
      </c>
      <c r="E117" s="154">
        <v>226770</v>
      </c>
    </row>
    <row r="118" spans="1:5" ht="12" customHeight="1" outlineLevel="2">
      <c r="A118" s="266" t="s">
        <v>3064</v>
      </c>
      <c r="B118" s="228" t="s">
        <v>4397</v>
      </c>
      <c r="C118" s="227" t="s">
        <v>4398</v>
      </c>
      <c r="D118" s="153">
        <v>563730</v>
      </c>
      <c r="E118" s="154">
        <v>394670</v>
      </c>
    </row>
    <row r="119" spans="1:5" ht="12" customHeight="1" outlineLevel="2">
      <c r="A119" s="266" t="s">
        <v>3064</v>
      </c>
      <c r="B119" s="228" t="s">
        <v>4399</v>
      </c>
      <c r="C119" s="227" t="s">
        <v>4400</v>
      </c>
      <c r="D119" s="153">
        <v>452950</v>
      </c>
      <c r="E119" s="154">
        <v>317350</v>
      </c>
    </row>
    <row r="120" spans="1:5" ht="12" customHeight="1" outlineLevel="2">
      <c r="A120" s="266" t="s">
        <v>3064</v>
      </c>
      <c r="B120" s="228" t="s">
        <v>4401</v>
      </c>
      <c r="C120" s="227" t="s">
        <v>4402</v>
      </c>
      <c r="D120" s="153">
        <v>360630</v>
      </c>
      <c r="E120" s="154">
        <v>252730</v>
      </c>
    </row>
    <row r="121" spans="1:5" ht="12" customHeight="1" outlineLevel="2">
      <c r="A121" s="266" t="s">
        <v>3064</v>
      </c>
      <c r="B121" s="228" t="s">
        <v>4403</v>
      </c>
      <c r="C121" s="227" t="s">
        <v>4404</v>
      </c>
      <c r="D121" s="153">
        <v>563730</v>
      </c>
      <c r="E121" s="154">
        <v>394670</v>
      </c>
    </row>
    <row r="122" spans="1:5" ht="12" customHeight="1" outlineLevel="2">
      <c r="A122" s="266" t="s">
        <v>3064</v>
      </c>
      <c r="B122" s="228" t="s">
        <v>613</v>
      </c>
      <c r="C122" s="227" t="s">
        <v>4405</v>
      </c>
      <c r="D122" s="153">
        <v>452950</v>
      </c>
      <c r="E122" s="154">
        <v>317350</v>
      </c>
    </row>
    <row r="123" spans="1:5" ht="12" customHeight="1" outlineLevel="2">
      <c r="A123" s="266" t="s">
        <v>3064</v>
      </c>
      <c r="B123" s="228" t="s">
        <v>4406</v>
      </c>
      <c r="C123" s="227" t="s">
        <v>4407</v>
      </c>
      <c r="D123" s="153">
        <v>360630</v>
      </c>
      <c r="E123" s="154">
        <v>252730</v>
      </c>
    </row>
    <row r="124" spans="1:5" ht="12" customHeight="1" outlineLevel="2">
      <c r="A124" s="266" t="s">
        <v>3057</v>
      </c>
      <c r="B124" s="228" t="s">
        <v>4408</v>
      </c>
      <c r="C124" s="227" t="s">
        <v>4409</v>
      </c>
      <c r="D124" s="153">
        <v>600660</v>
      </c>
      <c r="E124" s="154">
        <v>420640</v>
      </c>
    </row>
    <row r="125" spans="1:5" ht="12" customHeight="1" outlineLevel="2">
      <c r="A125" s="266" t="s">
        <v>3057</v>
      </c>
      <c r="B125" s="228" t="s">
        <v>612</v>
      </c>
      <c r="C125" s="227" t="s">
        <v>611</v>
      </c>
      <c r="D125" s="153">
        <v>489880</v>
      </c>
      <c r="E125" s="154">
        <v>342740</v>
      </c>
    </row>
    <row r="126" spans="1:5" ht="12" customHeight="1" outlineLevel="2">
      <c r="A126" s="266" t="s">
        <v>3057</v>
      </c>
      <c r="B126" s="228" t="s">
        <v>610</v>
      </c>
      <c r="C126" s="227" t="s">
        <v>3876</v>
      </c>
      <c r="D126" s="153">
        <v>397560</v>
      </c>
      <c r="E126" s="154">
        <v>278110</v>
      </c>
    </row>
    <row r="127" spans="1:5" ht="12" customHeight="1" outlineLevel="2">
      <c r="A127" s="266" t="s">
        <v>3057</v>
      </c>
      <c r="B127" s="228" t="s">
        <v>4410</v>
      </c>
      <c r="C127" s="227" t="s">
        <v>4411</v>
      </c>
      <c r="D127" s="153">
        <v>628360</v>
      </c>
      <c r="E127" s="154">
        <v>439670</v>
      </c>
    </row>
    <row r="128" spans="1:5" ht="12" customHeight="1" outlineLevel="2">
      <c r="A128" s="266" t="s">
        <v>3057</v>
      </c>
      <c r="B128" s="228" t="s">
        <v>609</v>
      </c>
      <c r="C128" s="227" t="s">
        <v>3877</v>
      </c>
      <c r="D128" s="153">
        <v>517570</v>
      </c>
      <c r="E128" s="154">
        <v>362360</v>
      </c>
    </row>
    <row r="129" spans="1:5" ht="12" customHeight="1" outlineLevel="2">
      <c r="A129" s="266" t="s">
        <v>3057</v>
      </c>
      <c r="B129" s="228" t="s">
        <v>4412</v>
      </c>
      <c r="C129" s="227" t="s">
        <v>4413</v>
      </c>
      <c r="D129" s="153">
        <v>425250</v>
      </c>
      <c r="E129" s="154">
        <v>297730</v>
      </c>
    </row>
    <row r="130" spans="1:5" ht="12" customHeight="1" outlineLevel="2">
      <c r="A130" s="266" t="s">
        <v>3057</v>
      </c>
      <c r="B130" s="228" t="s">
        <v>4414</v>
      </c>
      <c r="C130" s="227" t="s">
        <v>4415</v>
      </c>
      <c r="D130" s="153">
        <v>2181640</v>
      </c>
      <c r="E130" s="154">
        <v>1527320</v>
      </c>
    </row>
    <row r="131" spans="1:5" ht="12" customHeight="1" outlineLevel="2">
      <c r="A131" s="266" t="s">
        <v>3057</v>
      </c>
      <c r="B131" s="228" t="s">
        <v>4416</v>
      </c>
      <c r="C131" s="227" t="s">
        <v>4417</v>
      </c>
      <c r="D131" s="153">
        <v>1660030</v>
      </c>
      <c r="E131" s="154">
        <v>1162080</v>
      </c>
    </row>
    <row r="132" spans="1:5" ht="12" customHeight="1">
      <c r="A132" s="230"/>
      <c r="B132" s="252" t="s">
        <v>608</v>
      </c>
      <c r="C132" s="230"/>
      <c r="D132" s="153"/>
      <c r="E132" s="154"/>
    </row>
    <row r="133" spans="1:5" ht="12" customHeight="1" outlineLevel="1">
      <c r="A133" s="229"/>
      <c r="B133" s="253" t="s">
        <v>607</v>
      </c>
      <c r="C133" s="229"/>
      <c r="D133" s="153"/>
      <c r="E133" s="154"/>
    </row>
    <row r="134" spans="1:5" ht="12" customHeight="1" outlineLevel="2">
      <c r="A134" s="266" t="s">
        <v>3953</v>
      </c>
      <c r="B134" s="228" t="s">
        <v>4418</v>
      </c>
      <c r="C134" s="227" t="s">
        <v>4419</v>
      </c>
      <c r="D134" s="153">
        <v>1807750</v>
      </c>
      <c r="E134" s="154">
        <v>1265370</v>
      </c>
    </row>
    <row r="135" spans="1:5" ht="12" customHeight="1" outlineLevel="2">
      <c r="A135" s="266" t="s">
        <v>3953</v>
      </c>
      <c r="B135" s="228" t="s">
        <v>4420</v>
      </c>
      <c r="C135" s="227" t="s">
        <v>4421</v>
      </c>
      <c r="D135" s="153">
        <v>1368070</v>
      </c>
      <c r="E135" s="154">
        <v>957820</v>
      </c>
    </row>
    <row r="136" spans="1:5" ht="12" customHeight="1" outlineLevel="2">
      <c r="A136" s="266" t="s">
        <v>4424</v>
      </c>
      <c r="B136" s="228" t="s">
        <v>4422</v>
      </c>
      <c r="C136" s="227" t="s">
        <v>4423</v>
      </c>
      <c r="D136" s="153">
        <v>537760</v>
      </c>
      <c r="E136" s="154">
        <v>376200</v>
      </c>
    </row>
    <row r="137" spans="1:5" ht="12" customHeight="1" outlineLevel="2">
      <c r="A137" s="266" t="s">
        <v>4427</v>
      </c>
      <c r="B137" s="228" t="s">
        <v>4425</v>
      </c>
      <c r="C137" s="227" t="s">
        <v>4426</v>
      </c>
      <c r="D137" s="153">
        <v>526810</v>
      </c>
      <c r="E137" s="154">
        <v>368710</v>
      </c>
    </row>
    <row r="138" spans="1:5" ht="12" customHeight="1" outlineLevel="2">
      <c r="A138" s="266" t="s">
        <v>3065</v>
      </c>
      <c r="B138" s="228" t="s">
        <v>606</v>
      </c>
      <c r="C138" s="227" t="s">
        <v>3947</v>
      </c>
      <c r="D138" s="153">
        <v>413130</v>
      </c>
      <c r="E138" s="154">
        <v>289080</v>
      </c>
    </row>
    <row r="139" spans="1:5" ht="12" customHeight="1" outlineLevel="2">
      <c r="A139" s="266" t="s">
        <v>4427</v>
      </c>
      <c r="B139" s="228" t="s">
        <v>4428</v>
      </c>
      <c r="C139" s="227" t="s">
        <v>4429</v>
      </c>
      <c r="D139" s="153">
        <v>319090</v>
      </c>
      <c r="E139" s="154">
        <v>223300</v>
      </c>
    </row>
    <row r="140" spans="1:5" ht="12" customHeight="1" outlineLevel="2">
      <c r="A140" s="266" t="s">
        <v>3950</v>
      </c>
      <c r="B140" s="228" t="s">
        <v>3948</v>
      </c>
      <c r="C140" s="227" t="s">
        <v>3949</v>
      </c>
      <c r="D140" s="153">
        <v>424670</v>
      </c>
      <c r="E140" s="154">
        <v>297160</v>
      </c>
    </row>
    <row r="141" spans="1:5" ht="12" customHeight="1" outlineLevel="2">
      <c r="A141" s="266" t="s">
        <v>3950</v>
      </c>
      <c r="B141" s="228" t="s">
        <v>4430</v>
      </c>
      <c r="C141" s="227" t="s">
        <v>4431</v>
      </c>
      <c r="D141" s="153">
        <v>330040</v>
      </c>
      <c r="E141" s="154">
        <v>230800</v>
      </c>
    </row>
    <row r="142" spans="1:5" ht="12" customHeight="1" outlineLevel="2">
      <c r="A142" s="266" t="s">
        <v>4434</v>
      </c>
      <c r="B142" s="228" t="s">
        <v>4432</v>
      </c>
      <c r="C142" s="227" t="s">
        <v>4433</v>
      </c>
      <c r="D142" s="153">
        <v>518730</v>
      </c>
      <c r="E142" s="154">
        <v>362940</v>
      </c>
    </row>
    <row r="143" spans="1:5" ht="12" customHeight="1" outlineLevel="2">
      <c r="A143" s="266" t="s">
        <v>3066</v>
      </c>
      <c r="B143" s="228" t="s">
        <v>4435</v>
      </c>
      <c r="C143" s="227" t="s">
        <v>4436</v>
      </c>
      <c r="D143" s="153">
        <v>896660</v>
      </c>
      <c r="E143" s="154">
        <v>627780</v>
      </c>
    </row>
    <row r="144" spans="1:5" ht="12" customHeight="1" outlineLevel="2">
      <c r="A144" s="266" t="s">
        <v>3066</v>
      </c>
      <c r="B144" s="228" t="s">
        <v>3321</v>
      </c>
      <c r="C144" s="227" t="s">
        <v>4437</v>
      </c>
      <c r="D144" s="153">
        <v>688940</v>
      </c>
      <c r="E144" s="154">
        <v>482370</v>
      </c>
    </row>
    <row r="145" spans="1:5" ht="12" customHeight="1" outlineLevel="2">
      <c r="A145" s="266" t="s">
        <v>3066</v>
      </c>
      <c r="B145" s="228" t="s">
        <v>4438</v>
      </c>
      <c r="C145" s="227" t="s">
        <v>4439</v>
      </c>
      <c r="D145" s="153">
        <v>1038030</v>
      </c>
      <c r="E145" s="154">
        <v>726450</v>
      </c>
    </row>
    <row r="146" spans="1:5" ht="12" customHeight="1" outlineLevel="2">
      <c r="A146" s="266" t="s">
        <v>3066</v>
      </c>
      <c r="B146" s="228" t="s">
        <v>4440</v>
      </c>
      <c r="C146" s="227" t="s">
        <v>4441</v>
      </c>
      <c r="D146" s="153">
        <v>745480</v>
      </c>
      <c r="E146" s="154">
        <v>521610</v>
      </c>
    </row>
    <row r="147" spans="1:5" ht="12" customHeight="1" outlineLevel="2">
      <c r="A147" s="266" t="s">
        <v>3066</v>
      </c>
      <c r="B147" s="228" t="s">
        <v>4442</v>
      </c>
      <c r="C147" s="227" t="s">
        <v>4443</v>
      </c>
      <c r="D147" s="153">
        <v>507760</v>
      </c>
      <c r="E147" s="154">
        <v>355430</v>
      </c>
    </row>
    <row r="148" spans="1:5" ht="12" customHeight="1" outlineLevel="2">
      <c r="A148" s="266" t="s">
        <v>3066</v>
      </c>
      <c r="B148" s="228" t="s">
        <v>605</v>
      </c>
      <c r="C148" s="227" t="s">
        <v>604</v>
      </c>
      <c r="D148" s="153">
        <v>394670</v>
      </c>
      <c r="E148" s="154">
        <v>276390</v>
      </c>
    </row>
    <row r="149" spans="1:5" ht="12" customHeight="1" outlineLevel="2">
      <c r="A149" s="266" t="s">
        <v>3066</v>
      </c>
      <c r="B149" s="228" t="s">
        <v>4444</v>
      </c>
      <c r="C149" s="227" t="s">
        <v>4445</v>
      </c>
      <c r="D149" s="153">
        <v>300040</v>
      </c>
      <c r="E149" s="154">
        <v>210030</v>
      </c>
    </row>
    <row r="150" spans="1:5" ht="12" customHeight="1" outlineLevel="2">
      <c r="A150" s="266" t="s">
        <v>3953</v>
      </c>
      <c r="B150" s="228" t="s">
        <v>3951</v>
      </c>
      <c r="C150" s="227" t="s">
        <v>3952</v>
      </c>
      <c r="D150" s="153">
        <v>405640</v>
      </c>
      <c r="E150" s="154">
        <v>283880</v>
      </c>
    </row>
    <row r="151" spans="1:5" ht="12" customHeight="1" outlineLevel="2">
      <c r="A151" s="266" t="s">
        <v>4434</v>
      </c>
      <c r="B151" s="228" t="s">
        <v>4446</v>
      </c>
      <c r="C151" s="227" t="s">
        <v>4447</v>
      </c>
      <c r="D151" s="153">
        <v>311580</v>
      </c>
      <c r="E151" s="154">
        <v>218110</v>
      </c>
    </row>
    <row r="152" spans="1:5" ht="12" customHeight="1" outlineLevel="2">
      <c r="A152" s="266" t="s">
        <v>4450</v>
      </c>
      <c r="B152" s="228" t="s">
        <v>4448</v>
      </c>
      <c r="C152" s="227" t="s">
        <v>4449</v>
      </c>
      <c r="D152" s="153">
        <v>601820</v>
      </c>
      <c r="E152" s="154">
        <v>421210</v>
      </c>
    </row>
    <row r="153" spans="1:5" ht="12" customHeight="1" outlineLevel="2">
      <c r="A153" s="266" t="s">
        <v>4453</v>
      </c>
      <c r="B153" s="228" t="s">
        <v>4451</v>
      </c>
      <c r="C153" s="227" t="s">
        <v>4452</v>
      </c>
      <c r="D153" s="153">
        <v>451210</v>
      </c>
      <c r="E153" s="154">
        <v>315620</v>
      </c>
    </row>
    <row r="154" spans="1:5" ht="12" customHeight="1" outlineLevel="2">
      <c r="A154" s="266" t="s">
        <v>4450</v>
      </c>
      <c r="B154" s="228" t="s">
        <v>4454</v>
      </c>
      <c r="C154" s="227" t="s">
        <v>4455</v>
      </c>
      <c r="D154" s="153">
        <v>356590</v>
      </c>
      <c r="E154" s="154">
        <v>249850</v>
      </c>
    </row>
    <row r="155" spans="1:5" ht="12" customHeight="1" outlineLevel="2">
      <c r="A155" s="266" t="s">
        <v>3697</v>
      </c>
      <c r="B155" s="228" t="s">
        <v>4456</v>
      </c>
      <c r="C155" s="227" t="s">
        <v>4457</v>
      </c>
      <c r="D155" s="153">
        <v>677400</v>
      </c>
      <c r="E155" s="154">
        <v>474290</v>
      </c>
    </row>
    <row r="156" spans="1:5" ht="12" customHeight="1" outlineLevel="2">
      <c r="A156" s="266" t="s">
        <v>3697</v>
      </c>
      <c r="B156" s="228" t="s">
        <v>4458</v>
      </c>
      <c r="C156" s="227" t="s">
        <v>4459</v>
      </c>
      <c r="D156" s="153">
        <v>564310</v>
      </c>
      <c r="E156" s="154">
        <v>395250</v>
      </c>
    </row>
    <row r="157" spans="1:5" ht="12" customHeight="1" outlineLevel="2">
      <c r="A157" s="266" t="s">
        <v>3697</v>
      </c>
      <c r="B157" s="228" t="s">
        <v>4460</v>
      </c>
      <c r="C157" s="227" t="s">
        <v>4461</v>
      </c>
      <c r="D157" s="153">
        <v>488720</v>
      </c>
      <c r="E157" s="154">
        <v>342170</v>
      </c>
    </row>
    <row r="158" spans="1:5" ht="12" customHeight="1" outlineLevel="2">
      <c r="A158" s="266" t="s">
        <v>3697</v>
      </c>
      <c r="B158" s="228" t="s">
        <v>4462</v>
      </c>
      <c r="C158" s="227" t="s">
        <v>4463</v>
      </c>
      <c r="D158" s="153">
        <v>658360</v>
      </c>
      <c r="E158" s="154">
        <v>461030</v>
      </c>
    </row>
    <row r="159" spans="1:5" ht="12" customHeight="1" outlineLevel="2">
      <c r="A159" s="266" t="s">
        <v>3697</v>
      </c>
      <c r="B159" s="228" t="s">
        <v>4464</v>
      </c>
      <c r="C159" s="227" t="s">
        <v>4465</v>
      </c>
      <c r="D159" s="153">
        <v>545270</v>
      </c>
      <c r="E159" s="154">
        <v>381970</v>
      </c>
    </row>
    <row r="160" spans="1:5" ht="12" customHeight="1" outlineLevel="2">
      <c r="A160" s="266" t="s">
        <v>3697</v>
      </c>
      <c r="B160" s="228" t="s">
        <v>4466</v>
      </c>
      <c r="C160" s="227" t="s">
        <v>4467</v>
      </c>
      <c r="D160" s="153">
        <v>469680</v>
      </c>
      <c r="E160" s="154">
        <v>328890</v>
      </c>
    </row>
    <row r="161" spans="1:5" ht="12" customHeight="1" outlineLevel="2">
      <c r="A161" s="266" t="s">
        <v>4470</v>
      </c>
      <c r="B161" s="228" t="s">
        <v>4468</v>
      </c>
      <c r="C161" s="227" t="s">
        <v>4469</v>
      </c>
      <c r="D161" s="153">
        <v>545270</v>
      </c>
      <c r="E161" s="154">
        <v>381970</v>
      </c>
    </row>
    <row r="162" spans="1:5" ht="12" customHeight="1" outlineLevel="2">
      <c r="A162" s="266" t="s">
        <v>4473</v>
      </c>
      <c r="B162" s="228" t="s">
        <v>4471</v>
      </c>
      <c r="C162" s="227" t="s">
        <v>4472</v>
      </c>
      <c r="D162" s="153">
        <v>432180</v>
      </c>
      <c r="E162" s="154">
        <v>302350</v>
      </c>
    </row>
    <row r="163" spans="1:5" ht="12" customHeight="1" outlineLevel="2">
      <c r="A163" s="266" t="s">
        <v>4470</v>
      </c>
      <c r="B163" s="228" t="s">
        <v>4474</v>
      </c>
      <c r="C163" s="227" t="s">
        <v>4475</v>
      </c>
      <c r="D163" s="153">
        <v>337550</v>
      </c>
      <c r="E163" s="154">
        <v>236570</v>
      </c>
    </row>
    <row r="164" spans="1:5" ht="12" customHeight="1" outlineLevel="2">
      <c r="A164" s="266" t="s">
        <v>4478</v>
      </c>
      <c r="B164" s="228" t="s">
        <v>4476</v>
      </c>
      <c r="C164" s="227" t="s">
        <v>4477</v>
      </c>
      <c r="D164" s="153">
        <v>545270</v>
      </c>
      <c r="E164" s="154">
        <v>381970</v>
      </c>
    </row>
    <row r="165" spans="1:5" ht="12" customHeight="1" outlineLevel="2">
      <c r="A165" s="266" t="s">
        <v>4481</v>
      </c>
      <c r="B165" s="228" t="s">
        <v>4479</v>
      </c>
      <c r="C165" s="227" t="s">
        <v>4480</v>
      </c>
      <c r="D165" s="153">
        <v>432180</v>
      </c>
      <c r="E165" s="154">
        <v>302350</v>
      </c>
    </row>
    <row r="166" spans="1:5" ht="12" customHeight="1" outlineLevel="2">
      <c r="A166" s="266" t="s">
        <v>4478</v>
      </c>
      <c r="B166" s="228" t="s">
        <v>4482</v>
      </c>
      <c r="C166" s="227" t="s">
        <v>4483</v>
      </c>
      <c r="D166" s="153">
        <v>337550</v>
      </c>
      <c r="E166" s="154">
        <v>236570</v>
      </c>
    </row>
    <row r="167" spans="1:5" ht="12" customHeight="1" outlineLevel="2">
      <c r="A167" s="266" t="s">
        <v>4486</v>
      </c>
      <c r="B167" s="228" t="s">
        <v>4484</v>
      </c>
      <c r="C167" s="227" t="s">
        <v>4485</v>
      </c>
      <c r="D167" s="153">
        <v>564310</v>
      </c>
      <c r="E167" s="154">
        <v>395250</v>
      </c>
    </row>
    <row r="168" spans="1:5" ht="12" customHeight="1" outlineLevel="2">
      <c r="A168" s="266" t="s">
        <v>4489</v>
      </c>
      <c r="B168" s="228" t="s">
        <v>4487</v>
      </c>
      <c r="C168" s="227" t="s">
        <v>4488</v>
      </c>
      <c r="D168" s="153">
        <v>451210</v>
      </c>
      <c r="E168" s="154">
        <v>315620</v>
      </c>
    </row>
    <row r="169" spans="1:5" ht="12" customHeight="1" outlineLevel="2">
      <c r="A169" s="266" t="s">
        <v>4486</v>
      </c>
      <c r="B169" s="228" t="s">
        <v>4490</v>
      </c>
      <c r="C169" s="227" t="s">
        <v>4491</v>
      </c>
      <c r="D169" s="153">
        <v>356590</v>
      </c>
      <c r="E169" s="154">
        <v>249850</v>
      </c>
    </row>
    <row r="170" spans="1:5" ht="12" customHeight="1" outlineLevel="2">
      <c r="A170" s="266" t="s">
        <v>3697</v>
      </c>
      <c r="B170" s="228" t="s">
        <v>4492</v>
      </c>
      <c r="C170" s="227" t="s">
        <v>4493</v>
      </c>
      <c r="D170" s="153">
        <v>564310</v>
      </c>
      <c r="E170" s="154">
        <v>395250</v>
      </c>
    </row>
    <row r="171" spans="1:5" ht="12" customHeight="1" outlineLevel="2">
      <c r="A171" s="266" t="s">
        <v>3697</v>
      </c>
      <c r="B171" s="228" t="s">
        <v>4494</v>
      </c>
      <c r="C171" s="227" t="s">
        <v>4495</v>
      </c>
      <c r="D171" s="153">
        <v>583350</v>
      </c>
      <c r="E171" s="154">
        <v>408520</v>
      </c>
    </row>
    <row r="172" spans="1:5" ht="12" customHeight="1" outlineLevel="2">
      <c r="A172" s="266" t="s">
        <v>3697</v>
      </c>
      <c r="B172" s="228" t="s">
        <v>4496</v>
      </c>
      <c r="C172" s="227" t="s">
        <v>4497</v>
      </c>
      <c r="D172" s="153">
        <v>469680</v>
      </c>
      <c r="E172" s="154">
        <v>328890</v>
      </c>
    </row>
    <row r="173" spans="1:5" ht="12" customHeight="1" outlineLevel="2">
      <c r="A173" s="266" t="s">
        <v>3697</v>
      </c>
      <c r="B173" s="228" t="s">
        <v>4498</v>
      </c>
      <c r="C173" s="227" t="s">
        <v>4499</v>
      </c>
      <c r="D173" s="153">
        <v>375630</v>
      </c>
      <c r="E173" s="154">
        <v>263110</v>
      </c>
    </row>
    <row r="174" spans="1:5" ht="12" customHeight="1" outlineLevel="2">
      <c r="A174" s="266" t="s">
        <v>3067</v>
      </c>
      <c r="B174" s="228" t="s">
        <v>603</v>
      </c>
      <c r="C174" s="227" t="s">
        <v>602</v>
      </c>
      <c r="D174" s="153">
        <v>551610</v>
      </c>
      <c r="E174" s="154">
        <v>386120</v>
      </c>
    </row>
    <row r="175" spans="1:5" ht="12" customHeight="1" outlineLevel="2">
      <c r="A175" s="266" t="s">
        <v>3067</v>
      </c>
      <c r="B175" s="228" t="s">
        <v>3878</v>
      </c>
      <c r="C175" s="227" t="s">
        <v>3879</v>
      </c>
      <c r="D175" s="153">
        <v>436210</v>
      </c>
      <c r="E175" s="154">
        <v>305340</v>
      </c>
    </row>
    <row r="176" spans="1:5" ht="12" customHeight="1" outlineLevel="2">
      <c r="A176" s="266" t="s">
        <v>3697</v>
      </c>
      <c r="B176" s="228" t="s">
        <v>601</v>
      </c>
      <c r="C176" s="227" t="s">
        <v>600</v>
      </c>
      <c r="D176" s="153">
        <v>451210</v>
      </c>
      <c r="E176" s="154">
        <v>315620</v>
      </c>
    </row>
    <row r="177" spans="1:5" ht="12" customHeight="1" outlineLevel="2">
      <c r="A177" s="266" t="s">
        <v>3697</v>
      </c>
      <c r="B177" s="228" t="s">
        <v>4500</v>
      </c>
      <c r="C177" s="227" t="s">
        <v>4501</v>
      </c>
      <c r="D177" s="153">
        <v>356590</v>
      </c>
      <c r="E177" s="154">
        <v>249850</v>
      </c>
    </row>
    <row r="178" spans="1:5" ht="12" customHeight="1" outlineLevel="2">
      <c r="A178" s="266" t="s">
        <v>3956</v>
      </c>
      <c r="B178" s="228" t="s">
        <v>4502</v>
      </c>
      <c r="C178" s="227" t="s">
        <v>4503</v>
      </c>
      <c r="D178" s="153">
        <v>432180</v>
      </c>
      <c r="E178" s="154">
        <v>302350</v>
      </c>
    </row>
    <row r="179" spans="1:5" ht="12" customHeight="1" outlineLevel="2">
      <c r="A179" s="266" t="s">
        <v>3068</v>
      </c>
      <c r="B179" s="228" t="s">
        <v>4504</v>
      </c>
      <c r="C179" s="227" t="s">
        <v>4505</v>
      </c>
      <c r="D179" s="153">
        <v>337550</v>
      </c>
      <c r="E179" s="154">
        <v>236570</v>
      </c>
    </row>
    <row r="180" spans="1:5" ht="12" customHeight="1" outlineLevel="2">
      <c r="A180" s="266" t="s">
        <v>3956</v>
      </c>
      <c r="B180" s="228" t="s">
        <v>4506</v>
      </c>
      <c r="C180" s="227" t="s">
        <v>4507</v>
      </c>
      <c r="D180" s="153">
        <v>243490</v>
      </c>
      <c r="E180" s="154">
        <v>170220</v>
      </c>
    </row>
    <row r="181" spans="1:5" ht="12" customHeight="1" outlineLevel="2">
      <c r="A181" s="266" t="s">
        <v>3956</v>
      </c>
      <c r="B181" s="228" t="s">
        <v>3954</v>
      </c>
      <c r="C181" s="227" t="s">
        <v>3955</v>
      </c>
      <c r="D181" s="153">
        <v>413130</v>
      </c>
      <c r="E181" s="154">
        <v>289080</v>
      </c>
    </row>
    <row r="182" spans="1:5" ht="12" customHeight="1" outlineLevel="2">
      <c r="A182" s="266" t="s">
        <v>3068</v>
      </c>
      <c r="B182" s="228" t="s">
        <v>4508</v>
      </c>
      <c r="C182" s="227" t="s">
        <v>4509</v>
      </c>
      <c r="D182" s="153">
        <v>390050</v>
      </c>
      <c r="E182" s="154">
        <v>273030</v>
      </c>
    </row>
    <row r="183" spans="1:5" ht="12" customHeight="1" outlineLevel="2">
      <c r="A183" s="266" t="s">
        <v>3068</v>
      </c>
      <c r="B183" s="228" t="s">
        <v>3957</v>
      </c>
      <c r="C183" s="227" t="s">
        <v>3958</v>
      </c>
      <c r="D183" s="153">
        <v>319090</v>
      </c>
      <c r="E183" s="154">
        <v>223300</v>
      </c>
    </row>
    <row r="184" spans="1:5" ht="12" customHeight="1" outlineLevel="2">
      <c r="A184" s="266" t="s">
        <v>3956</v>
      </c>
      <c r="B184" s="228" t="s">
        <v>4510</v>
      </c>
      <c r="C184" s="227" t="s">
        <v>4511</v>
      </c>
      <c r="D184" s="153">
        <v>224460</v>
      </c>
      <c r="E184" s="154">
        <v>156940</v>
      </c>
    </row>
    <row r="185" spans="1:5" ht="12" customHeight="1" outlineLevel="2">
      <c r="A185" s="266" t="s">
        <v>3956</v>
      </c>
      <c r="B185" s="228" t="s">
        <v>4512</v>
      </c>
      <c r="C185" s="227" t="s">
        <v>4513</v>
      </c>
      <c r="D185" s="153">
        <v>432180</v>
      </c>
      <c r="E185" s="154">
        <v>302350</v>
      </c>
    </row>
    <row r="186" spans="1:5" ht="12" customHeight="1" outlineLevel="2">
      <c r="A186" s="266" t="s">
        <v>3068</v>
      </c>
      <c r="B186" s="228" t="s">
        <v>4514</v>
      </c>
      <c r="C186" s="227" t="s">
        <v>4515</v>
      </c>
      <c r="D186" s="153">
        <v>356590</v>
      </c>
      <c r="E186" s="154">
        <v>249850</v>
      </c>
    </row>
    <row r="187" spans="1:5" ht="12" customHeight="1" outlineLevel="2">
      <c r="A187" s="266" t="s">
        <v>3956</v>
      </c>
      <c r="B187" s="228" t="s">
        <v>4516</v>
      </c>
      <c r="C187" s="227" t="s">
        <v>4517</v>
      </c>
      <c r="D187" s="153">
        <v>243490</v>
      </c>
      <c r="E187" s="154">
        <v>170220</v>
      </c>
    </row>
    <row r="188" spans="1:5" ht="12" customHeight="1" outlineLevel="2">
      <c r="A188" s="266" t="s">
        <v>3066</v>
      </c>
      <c r="B188" s="228" t="s">
        <v>4518</v>
      </c>
      <c r="C188" s="227" t="s">
        <v>4519</v>
      </c>
      <c r="D188" s="153">
        <v>1500200</v>
      </c>
      <c r="E188" s="154">
        <v>1050140</v>
      </c>
    </row>
    <row r="189" spans="1:5" ht="12" customHeight="1" outlineLevel="2">
      <c r="A189" s="266" t="s">
        <v>3066</v>
      </c>
      <c r="B189" s="228" t="s">
        <v>4520</v>
      </c>
      <c r="C189" s="227" t="s">
        <v>4521</v>
      </c>
      <c r="D189" s="153">
        <v>1387110</v>
      </c>
      <c r="E189" s="154">
        <v>971100</v>
      </c>
    </row>
    <row r="190" spans="1:5" ht="12" customHeight="1" outlineLevel="2">
      <c r="A190" s="266" t="s">
        <v>3068</v>
      </c>
      <c r="B190" s="228" t="s">
        <v>4522</v>
      </c>
      <c r="C190" s="227" t="s">
        <v>4523</v>
      </c>
      <c r="D190" s="153">
        <v>953200</v>
      </c>
      <c r="E190" s="154">
        <v>667010</v>
      </c>
    </row>
    <row r="191" spans="1:5" ht="12" customHeight="1" outlineLevel="2">
      <c r="A191" s="266" t="s">
        <v>3068</v>
      </c>
      <c r="B191" s="228" t="s">
        <v>4524</v>
      </c>
      <c r="C191" s="227" t="s">
        <v>4525</v>
      </c>
      <c r="D191" s="153">
        <v>839540</v>
      </c>
      <c r="E191" s="154">
        <v>587970</v>
      </c>
    </row>
    <row r="192" spans="1:5" ht="12" customHeight="1" outlineLevel="2">
      <c r="A192" s="266" t="s">
        <v>3956</v>
      </c>
      <c r="B192" s="228" t="s">
        <v>4526</v>
      </c>
      <c r="C192" s="227" t="s">
        <v>4527</v>
      </c>
      <c r="D192" s="153">
        <v>745480</v>
      </c>
      <c r="E192" s="154">
        <v>521610</v>
      </c>
    </row>
    <row r="193" spans="1:5" ht="12" customHeight="1" outlineLevel="2">
      <c r="A193" s="266" t="s">
        <v>3068</v>
      </c>
      <c r="B193" s="228" t="s">
        <v>4528</v>
      </c>
      <c r="C193" s="227" t="s">
        <v>4529</v>
      </c>
      <c r="D193" s="153">
        <v>839540</v>
      </c>
      <c r="E193" s="154">
        <v>587970</v>
      </c>
    </row>
    <row r="194" spans="1:5" ht="12" customHeight="1" outlineLevel="2">
      <c r="A194" s="266" t="s">
        <v>3068</v>
      </c>
      <c r="B194" s="228" t="s">
        <v>4530</v>
      </c>
      <c r="C194" s="227" t="s">
        <v>4531</v>
      </c>
      <c r="D194" s="153">
        <v>726450</v>
      </c>
      <c r="E194" s="154">
        <v>508340</v>
      </c>
    </row>
    <row r="195" spans="1:5" ht="12" customHeight="1" outlineLevel="2">
      <c r="A195" s="266" t="s">
        <v>3068</v>
      </c>
      <c r="B195" s="228" t="s">
        <v>4532</v>
      </c>
      <c r="C195" s="227" t="s">
        <v>4533</v>
      </c>
      <c r="D195" s="153">
        <v>632390</v>
      </c>
      <c r="E195" s="154">
        <v>442560</v>
      </c>
    </row>
    <row r="196" spans="1:5" ht="12" customHeight="1" outlineLevel="2">
      <c r="A196" s="266" t="s">
        <v>4536</v>
      </c>
      <c r="B196" s="228" t="s">
        <v>4534</v>
      </c>
      <c r="C196" s="227" t="s">
        <v>4535</v>
      </c>
      <c r="D196" s="153">
        <v>451210</v>
      </c>
      <c r="E196" s="154">
        <v>315620</v>
      </c>
    </row>
    <row r="197" spans="1:5" ht="12" customHeight="1" outlineLevel="2">
      <c r="A197" s="266" t="s">
        <v>3058</v>
      </c>
      <c r="B197" s="228" t="s">
        <v>621</v>
      </c>
      <c r="C197" s="227" t="s">
        <v>3959</v>
      </c>
      <c r="D197" s="153">
        <v>356590</v>
      </c>
      <c r="E197" s="154">
        <v>249850</v>
      </c>
    </row>
    <row r="198" spans="1:5" ht="12" customHeight="1" outlineLevel="2">
      <c r="A198" s="266" t="s">
        <v>4536</v>
      </c>
      <c r="B198" s="228" t="s">
        <v>4537</v>
      </c>
      <c r="C198" s="227" t="s">
        <v>4538</v>
      </c>
      <c r="D198" s="153">
        <v>262540</v>
      </c>
      <c r="E198" s="154">
        <v>184070</v>
      </c>
    </row>
    <row r="199" spans="1:5" ht="12" customHeight="1" outlineLevel="1">
      <c r="A199" s="229"/>
      <c r="B199" s="253" t="s">
        <v>3960</v>
      </c>
      <c r="C199" s="229"/>
      <c r="D199" s="153"/>
      <c r="E199" s="154"/>
    </row>
    <row r="200" spans="1:5" ht="12" customHeight="1" outlineLevel="2">
      <c r="A200" s="266" t="s">
        <v>3963</v>
      </c>
      <c r="B200" s="228" t="s">
        <v>4539</v>
      </c>
      <c r="C200" s="227" t="s">
        <v>4540</v>
      </c>
      <c r="D200" s="153">
        <v>1726970</v>
      </c>
      <c r="E200" s="154">
        <v>1208820</v>
      </c>
    </row>
    <row r="201" spans="1:5" ht="12" customHeight="1" outlineLevel="2">
      <c r="A201" s="266" t="s">
        <v>3963</v>
      </c>
      <c r="B201" s="228" t="s">
        <v>4541</v>
      </c>
      <c r="C201" s="227" t="s">
        <v>4542</v>
      </c>
      <c r="D201" s="153">
        <v>1670420</v>
      </c>
      <c r="E201" s="154">
        <v>1169580</v>
      </c>
    </row>
    <row r="202" spans="1:5" ht="12" customHeight="1" outlineLevel="2">
      <c r="A202" s="266" t="s">
        <v>3963</v>
      </c>
      <c r="B202" s="228" t="s">
        <v>4543</v>
      </c>
      <c r="C202" s="227" t="s">
        <v>4544</v>
      </c>
      <c r="D202" s="153">
        <v>1575790</v>
      </c>
      <c r="E202" s="154">
        <v>1103220</v>
      </c>
    </row>
    <row r="203" spans="1:5" ht="12" customHeight="1" outlineLevel="2">
      <c r="A203" s="266" t="s">
        <v>3963</v>
      </c>
      <c r="B203" s="228" t="s">
        <v>4545</v>
      </c>
      <c r="C203" s="227" t="s">
        <v>4546</v>
      </c>
      <c r="D203" s="153">
        <v>1877560</v>
      </c>
      <c r="E203" s="154">
        <v>1314410</v>
      </c>
    </row>
    <row r="204" spans="1:5" ht="12" customHeight="1" outlineLevel="2">
      <c r="A204" s="266" t="s">
        <v>3963</v>
      </c>
      <c r="B204" s="228" t="s">
        <v>4547</v>
      </c>
      <c r="C204" s="227" t="s">
        <v>4548</v>
      </c>
      <c r="D204" s="153">
        <v>1764470</v>
      </c>
      <c r="E204" s="154">
        <v>1235360</v>
      </c>
    </row>
    <row r="205" spans="1:5" ht="12" customHeight="1" outlineLevel="2">
      <c r="A205" s="266" t="s">
        <v>3963</v>
      </c>
      <c r="B205" s="228" t="s">
        <v>4549</v>
      </c>
      <c r="C205" s="227" t="s">
        <v>4550</v>
      </c>
      <c r="D205" s="153">
        <v>1670420</v>
      </c>
      <c r="E205" s="154">
        <v>1169580</v>
      </c>
    </row>
    <row r="206" spans="1:5" ht="12" customHeight="1" outlineLevel="2">
      <c r="A206" s="266" t="s">
        <v>4553</v>
      </c>
      <c r="B206" s="228" t="s">
        <v>4551</v>
      </c>
      <c r="C206" s="227" t="s">
        <v>4552</v>
      </c>
      <c r="D206" s="153">
        <v>1103810</v>
      </c>
      <c r="E206" s="154">
        <v>772610</v>
      </c>
    </row>
    <row r="207" spans="1:5" ht="12" customHeight="1" outlineLevel="2">
      <c r="A207" s="266" t="s">
        <v>4556</v>
      </c>
      <c r="B207" s="228" t="s">
        <v>4554</v>
      </c>
      <c r="C207" s="227" t="s">
        <v>4555</v>
      </c>
      <c r="D207" s="153">
        <v>990710</v>
      </c>
      <c r="E207" s="154">
        <v>693550</v>
      </c>
    </row>
    <row r="208" spans="1:5" ht="12" customHeight="1" outlineLevel="2">
      <c r="A208" s="266" t="s">
        <v>4553</v>
      </c>
      <c r="B208" s="228" t="s">
        <v>4557</v>
      </c>
      <c r="C208" s="227" t="s">
        <v>4558</v>
      </c>
      <c r="D208" s="153">
        <v>896660</v>
      </c>
      <c r="E208" s="154">
        <v>627780</v>
      </c>
    </row>
    <row r="209" spans="1:5" ht="12" customHeight="1" outlineLevel="2">
      <c r="A209" s="266" t="s">
        <v>4561</v>
      </c>
      <c r="B209" s="228" t="s">
        <v>4559</v>
      </c>
      <c r="C209" s="227" t="s">
        <v>4560</v>
      </c>
      <c r="D209" s="153">
        <v>3114070</v>
      </c>
      <c r="E209" s="154">
        <v>2179910</v>
      </c>
    </row>
    <row r="210" spans="1:5" ht="12" customHeight="1" outlineLevel="2">
      <c r="A210" s="266" t="s">
        <v>3963</v>
      </c>
      <c r="B210" s="228" t="s">
        <v>3961</v>
      </c>
      <c r="C210" s="227" t="s">
        <v>3962</v>
      </c>
      <c r="D210" s="153">
        <v>3000400</v>
      </c>
      <c r="E210" s="154">
        <v>2100280</v>
      </c>
    </row>
    <row r="211" spans="1:5" ht="12" customHeight="1" outlineLevel="2">
      <c r="A211" s="266" t="s">
        <v>3963</v>
      </c>
      <c r="B211" s="228" t="s">
        <v>4562</v>
      </c>
      <c r="C211" s="227" t="s">
        <v>4563</v>
      </c>
      <c r="D211" s="153">
        <v>3567010</v>
      </c>
      <c r="E211" s="154">
        <v>2496680</v>
      </c>
    </row>
    <row r="212" spans="1:5" ht="12" customHeight="1" outlineLevel="2">
      <c r="A212" s="266" t="s">
        <v>3963</v>
      </c>
      <c r="B212" s="228" t="s">
        <v>4564</v>
      </c>
      <c r="C212" s="227" t="s">
        <v>4565</v>
      </c>
      <c r="D212" s="153">
        <v>3434890</v>
      </c>
      <c r="E212" s="154">
        <v>2404360</v>
      </c>
    </row>
    <row r="213" spans="1:5" ht="12" customHeight="1" outlineLevel="2">
      <c r="A213" s="266" t="s">
        <v>3963</v>
      </c>
      <c r="B213" s="228" t="s">
        <v>4566</v>
      </c>
      <c r="C213" s="227" t="s">
        <v>4567</v>
      </c>
      <c r="D213" s="153">
        <v>3246200</v>
      </c>
      <c r="E213" s="154">
        <v>2272230</v>
      </c>
    </row>
    <row r="214" spans="1:5" ht="12" customHeight="1" outlineLevel="2">
      <c r="A214" s="266" t="s">
        <v>4561</v>
      </c>
      <c r="B214" s="228" t="s">
        <v>4568</v>
      </c>
      <c r="C214" s="227" t="s">
        <v>4569</v>
      </c>
      <c r="D214" s="153">
        <v>2811730</v>
      </c>
      <c r="E214" s="154">
        <v>1968150</v>
      </c>
    </row>
    <row r="215" spans="1:5" ht="12" customHeight="1" outlineLevel="1">
      <c r="A215" s="229"/>
      <c r="B215" s="253" t="s">
        <v>599</v>
      </c>
      <c r="C215" s="229"/>
      <c r="D215" s="153"/>
      <c r="E215" s="154"/>
    </row>
    <row r="216" spans="1:5" ht="12" customHeight="1" outlineLevel="2">
      <c r="A216" s="266" t="s">
        <v>4571</v>
      </c>
      <c r="B216" s="228" t="s">
        <v>4570</v>
      </c>
      <c r="C216" s="227" t="s">
        <v>3964</v>
      </c>
      <c r="D216" s="153">
        <v>601820</v>
      </c>
      <c r="E216" s="154">
        <v>421210</v>
      </c>
    </row>
    <row r="217" spans="1:5" ht="12" customHeight="1" outlineLevel="2">
      <c r="A217" s="266" t="s">
        <v>4573</v>
      </c>
      <c r="B217" s="228" t="s">
        <v>4572</v>
      </c>
      <c r="C217" s="227" t="s">
        <v>3965</v>
      </c>
      <c r="D217" s="153">
        <v>488720</v>
      </c>
      <c r="E217" s="154">
        <v>342170</v>
      </c>
    </row>
    <row r="218" spans="1:5" ht="12" customHeight="1" outlineLevel="2">
      <c r="A218" s="266" t="s">
        <v>4571</v>
      </c>
      <c r="B218" s="228" t="s">
        <v>4574</v>
      </c>
      <c r="C218" s="227" t="s">
        <v>4575</v>
      </c>
      <c r="D218" s="153">
        <v>394670</v>
      </c>
      <c r="E218" s="154">
        <v>276390</v>
      </c>
    </row>
    <row r="219" spans="1:5" ht="12" customHeight="1">
      <c r="A219" s="229"/>
      <c r="B219" s="253" t="s">
        <v>598</v>
      </c>
      <c r="C219" s="229"/>
      <c r="D219" s="153"/>
      <c r="E219" s="154"/>
    </row>
    <row r="220" spans="1:5" ht="12" customHeight="1" outlineLevel="1">
      <c r="A220" s="266" t="s">
        <v>3069</v>
      </c>
      <c r="B220" s="228" t="s">
        <v>597</v>
      </c>
      <c r="C220" s="227" t="s">
        <v>596</v>
      </c>
      <c r="D220" s="153">
        <v>1200160</v>
      </c>
      <c r="E220" s="154">
        <v>840110</v>
      </c>
    </row>
    <row r="221" spans="1:5" ht="12" customHeight="1" outlineLevel="1">
      <c r="A221" s="266" t="s">
        <v>3069</v>
      </c>
      <c r="B221" s="228" t="s">
        <v>595</v>
      </c>
      <c r="C221" s="227" t="s">
        <v>594</v>
      </c>
      <c r="D221" s="153">
        <v>877040</v>
      </c>
      <c r="E221" s="154">
        <v>613930</v>
      </c>
    </row>
    <row r="222" spans="1:5" ht="12" customHeight="1" outlineLevel="1">
      <c r="A222" s="266" t="s">
        <v>3070</v>
      </c>
      <c r="B222" s="228" t="s">
        <v>593</v>
      </c>
      <c r="C222" s="227" t="s">
        <v>592</v>
      </c>
      <c r="D222" s="153">
        <v>7962600</v>
      </c>
      <c r="E222" s="154">
        <v>5573820</v>
      </c>
    </row>
    <row r="223" spans="1:5" ht="12" customHeight="1">
      <c r="A223" s="229"/>
      <c r="B223" s="253" t="s">
        <v>591</v>
      </c>
      <c r="C223" s="229"/>
      <c r="D223" s="153"/>
      <c r="E223" s="154"/>
    </row>
    <row r="224" spans="1:5" ht="12" customHeight="1" outlineLevel="1">
      <c r="A224" s="266" t="s">
        <v>3043</v>
      </c>
      <c r="B224" s="228" t="s">
        <v>4576</v>
      </c>
      <c r="C224" s="227" t="s">
        <v>4577</v>
      </c>
      <c r="D224" s="153">
        <v>1158120</v>
      </c>
      <c r="E224" s="154">
        <v>645790</v>
      </c>
    </row>
    <row r="225" spans="1:5" ht="12" customHeight="1" outlineLevel="1">
      <c r="A225" s="266" t="s">
        <v>3045</v>
      </c>
      <c r="B225" s="228" t="s">
        <v>590</v>
      </c>
      <c r="C225" s="227" t="s">
        <v>3880</v>
      </c>
      <c r="D225" s="153">
        <v>1060360</v>
      </c>
      <c r="E225" s="154">
        <v>563790</v>
      </c>
    </row>
    <row r="226" spans="1:5" ht="12" customHeight="1" outlineLevel="1">
      <c r="A226" s="266" t="s">
        <v>3048</v>
      </c>
      <c r="B226" s="228" t="s">
        <v>589</v>
      </c>
      <c r="C226" s="227" t="s">
        <v>588</v>
      </c>
      <c r="D226" s="153">
        <v>1187850</v>
      </c>
      <c r="E226" s="154">
        <v>686800</v>
      </c>
    </row>
  </sheetData>
  <conditionalFormatting sqref="A5:A25 A27:A49 A51:A78 A81:A92 A94:A131 A134:A198 A200:A214 A216:A218 A220:A222 A224:A1048576">
    <cfRule type="cellIs" dxfId="1" priority="1" operator="equal">
      <formula>0</formula>
    </cfRule>
  </conditionalFormatting>
  <conditionalFormatting sqref="A227:A1048576">
    <cfRule type="expression" dxfId="0" priority="2">
      <formula>#REF!="спец"</formula>
    </cfRule>
  </conditionalFormatting>
  <hyperlinks>
    <hyperlink ref="A5" r:id="rId1" xr:uid="{00000000-0004-0000-0600-000000000000}"/>
    <hyperlink ref="A6" r:id="rId2" xr:uid="{00000000-0004-0000-0600-000001000000}"/>
    <hyperlink ref="A7" r:id="rId3" xr:uid="{00000000-0004-0000-0600-000002000000}"/>
    <hyperlink ref="A9" r:id="rId4" xr:uid="{00000000-0004-0000-0600-000003000000}"/>
    <hyperlink ref="A11" r:id="rId5" xr:uid="{00000000-0004-0000-0600-000004000000}"/>
    <hyperlink ref="A8" r:id="rId6" xr:uid="{00000000-0004-0000-0600-000005000000}"/>
    <hyperlink ref="A10" r:id="rId7" xr:uid="{00000000-0004-0000-0600-000006000000}"/>
    <hyperlink ref="A12" r:id="rId8" xr:uid="{00000000-0004-0000-0600-000007000000}"/>
    <hyperlink ref="A13" r:id="rId9" xr:uid="{00000000-0004-0000-0600-000008000000}"/>
    <hyperlink ref="A14" r:id="rId10" xr:uid="{00000000-0004-0000-0600-000009000000}"/>
    <hyperlink ref="A15" r:id="rId11" xr:uid="{00000000-0004-0000-0600-00000A000000}"/>
    <hyperlink ref="A16" r:id="rId12" xr:uid="{00000000-0004-0000-0600-00000B000000}"/>
    <hyperlink ref="A17" r:id="rId13" xr:uid="{00000000-0004-0000-0600-00000C000000}"/>
    <hyperlink ref="A18" r:id="rId14" xr:uid="{00000000-0004-0000-0600-00000D000000}"/>
    <hyperlink ref="A19" r:id="rId15" xr:uid="{00000000-0004-0000-0600-00000E000000}"/>
    <hyperlink ref="A20" r:id="rId16" xr:uid="{00000000-0004-0000-0600-00000F000000}"/>
    <hyperlink ref="A21" r:id="rId17" xr:uid="{00000000-0004-0000-0600-000010000000}"/>
    <hyperlink ref="A22" r:id="rId18" xr:uid="{00000000-0004-0000-0600-000011000000}"/>
    <hyperlink ref="A23" r:id="rId19" xr:uid="{00000000-0004-0000-0600-000012000000}"/>
    <hyperlink ref="A24" r:id="rId20" xr:uid="{00000000-0004-0000-0600-000013000000}"/>
    <hyperlink ref="A25" r:id="rId21" xr:uid="{00000000-0004-0000-0600-000014000000}"/>
    <hyperlink ref="A27" r:id="rId22" xr:uid="{00000000-0004-0000-0600-000015000000}"/>
    <hyperlink ref="A28" r:id="rId23" xr:uid="{00000000-0004-0000-0600-000016000000}"/>
    <hyperlink ref="A29" r:id="rId24" xr:uid="{00000000-0004-0000-0600-000017000000}"/>
    <hyperlink ref="A30" r:id="rId25" xr:uid="{00000000-0004-0000-0600-000018000000}"/>
    <hyperlink ref="A31" r:id="rId26" xr:uid="{00000000-0004-0000-0600-000019000000}"/>
    <hyperlink ref="A32" r:id="rId27" xr:uid="{00000000-0004-0000-0600-00001A000000}"/>
    <hyperlink ref="A33" r:id="rId28" xr:uid="{00000000-0004-0000-0600-00001B000000}"/>
    <hyperlink ref="A34" r:id="rId29" xr:uid="{00000000-0004-0000-0600-00001C000000}"/>
    <hyperlink ref="A35" r:id="rId30" xr:uid="{00000000-0004-0000-0600-00001D000000}"/>
    <hyperlink ref="A36" r:id="rId31" xr:uid="{00000000-0004-0000-0600-00001E000000}"/>
    <hyperlink ref="A37" r:id="rId32" xr:uid="{00000000-0004-0000-0600-00001F000000}"/>
    <hyperlink ref="A38" r:id="rId33" xr:uid="{00000000-0004-0000-0600-000020000000}"/>
    <hyperlink ref="A39" r:id="rId34" xr:uid="{00000000-0004-0000-0600-000021000000}"/>
    <hyperlink ref="A40" r:id="rId35" xr:uid="{00000000-0004-0000-0600-000022000000}"/>
    <hyperlink ref="A41" r:id="rId36" xr:uid="{00000000-0004-0000-0600-000023000000}"/>
    <hyperlink ref="A42" r:id="rId37" xr:uid="{00000000-0004-0000-0600-000024000000}"/>
    <hyperlink ref="A43" r:id="rId38" xr:uid="{00000000-0004-0000-0600-000025000000}"/>
    <hyperlink ref="A44" r:id="rId39" xr:uid="{00000000-0004-0000-0600-000026000000}"/>
    <hyperlink ref="A45" r:id="rId40" xr:uid="{00000000-0004-0000-0600-000027000000}"/>
    <hyperlink ref="A46" r:id="rId41" xr:uid="{00000000-0004-0000-0600-000028000000}"/>
    <hyperlink ref="A47" r:id="rId42" xr:uid="{00000000-0004-0000-0600-000029000000}"/>
    <hyperlink ref="A48" r:id="rId43" xr:uid="{00000000-0004-0000-0600-00002A000000}"/>
    <hyperlink ref="A49" r:id="rId44" xr:uid="{00000000-0004-0000-0600-00002B000000}"/>
    <hyperlink ref="A51" r:id="rId45" xr:uid="{00000000-0004-0000-0600-00002C000000}"/>
    <hyperlink ref="A52" r:id="rId46" xr:uid="{00000000-0004-0000-0600-00002D000000}"/>
    <hyperlink ref="A53" r:id="rId47" xr:uid="{00000000-0004-0000-0600-00002E000000}"/>
    <hyperlink ref="A54" r:id="rId48" xr:uid="{00000000-0004-0000-0600-00002F000000}"/>
    <hyperlink ref="A56" r:id="rId49" xr:uid="{00000000-0004-0000-0600-000030000000}"/>
    <hyperlink ref="A58" r:id="rId50" xr:uid="{00000000-0004-0000-0600-000031000000}"/>
    <hyperlink ref="A59" r:id="rId51" xr:uid="{00000000-0004-0000-0600-000032000000}"/>
    <hyperlink ref="A60" r:id="rId52" xr:uid="{00000000-0004-0000-0600-000033000000}"/>
    <hyperlink ref="A62" r:id="rId53" xr:uid="{00000000-0004-0000-0600-000034000000}"/>
    <hyperlink ref="A63" r:id="rId54" xr:uid="{00000000-0004-0000-0600-000035000000}"/>
    <hyperlink ref="A64" r:id="rId55" xr:uid="{00000000-0004-0000-0600-000036000000}"/>
    <hyperlink ref="A65" r:id="rId56" xr:uid="{00000000-0004-0000-0600-000037000000}"/>
    <hyperlink ref="A67" r:id="rId57" xr:uid="{00000000-0004-0000-0600-000038000000}"/>
    <hyperlink ref="A68" r:id="rId58" xr:uid="{00000000-0004-0000-0600-000039000000}"/>
    <hyperlink ref="A69" r:id="rId59" xr:uid="{00000000-0004-0000-0600-00003A000000}"/>
    <hyperlink ref="A70" r:id="rId60" xr:uid="{00000000-0004-0000-0600-00003B000000}"/>
    <hyperlink ref="A71" r:id="rId61" xr:uid="{00000000-0004-0000-0600-00003C000000}"/>
    <hyperlink ref="A72" r:id="rId62" xr:uid="{00000000-0004-0000-0600-00003D000000}"/>
    <hyperlink ref="A73" r:id="rId63" xr:uid="{00000000-0004-0000-0600-00003E000000}"/>
    <hyperlink ref="A74" r:id="rId64" xr:uid="{00000000-0004-0000-0600-00003F000000}"/>
    <hyperlink ref="A75" r:id="rId65" xr:uid="{00000000-0004-0000-0600-000040000000}"/>
    <hyperlink ref="A76" r:id="rId66" xr:uid="{00000000-0004-0000-0600-000041000000}"/>
    <hyperlink ref="A77" r:id="rId67" xr:uid="{00000000-0004-0000-0600-000042000000}"/>
    <hyperlink ref="A78" r:id="rId68" xr:uid="{00000000-0004-0000-0600-000043000000}"/>
    <hyperlink ref="A81" r:id="rId69" xr:uid="{00000000-0004-0000-0600-000044000000}"/>
    <hyperlink ref="A82" r:id="rId70" xr:uid="{00000000-0004-0000-0600-000045000000}"/>
    <hyperlink ref="A83" r:id="rId71" xr:uid="{00000000-0004-0000-0600-000046000000}"/>
    <hyperlink ref="A84" r:id="rId72" xr:uid="{00000000-0004-0000-0600-000047000000}"/>
    <hyperlink ref="A85" r:id="rId73" xr:uid="{00000000-0004-0000-0600-000048000000}"/>
    <hyperlink ref="A86" r:id="rId74" xr:uid="{00000000-0004-0000-0600-000049000000}"/>
    <hyperlink ref="A87" r:id="rId75" xr:uid="{00000000-0004-0000-0600-00004A000000}"/>
    <hyperlink ref="A88" r:id="rId76" xr:uid="{00000000-0004-0000-0600-00004B000000}"/>
    <hyperlink ref="A89" r:id="rId77" xr:uid="{00000000-0004-0000-0600-00004C000000}"/>
    <hyperlink ref="A90" r:id="rId78" xr:uid="{00000000-0004-0000-0600-00004D000000}"/>
    <hyperlink ref="A91" r:id="rId79" xr:uid="{00000000-0004-0000-0600-00004E000000}"/>
    <hyperlink ref="A92" r:id="rId80" xr:uid="{00000000-0004-0000-0600-00004F000000}"/>
    <hyperlink ref="A94" r:id="rId81" xr:uid="{00000000-0004-0000-0600-000050000000}"/>
    <hyperlink ref="A95" r:id="rId82" xr:uid="{00000000-0004-0000-0600-000051000000}"/>
    <hyperlink ref="A96" r:id="rId83" xr:uid="{00000000-0004-0000-0600-000052000000}"/>
    <hyperlink ref="A97" r:id="rId84" xr:uid="{00000000-0004-0000-0600-000053000000}"/>
    <hyperlink ref="A98" r:id="rId85" xr:uid="{00000000-0004-0000-0600-000054000000}"/>
    <hyperlink ref="A99" r:id="rId86" xr:uid="{00000000-0004-0000-0600-000055000000}"/>
    <hyperlink ref="A102" r:id="rId87" xr:uid="{00000000-0004-0000-0600-000056000000}"/>
    <hyperlink ref="A103" r:id="rId88" xr:uid="{00000000-0004-0000-0600-000057000000}"/>
    <hyperlink ref="A104" r:id="rId89" xr:uid="{00000000-0004-0000-0600-000058000000}"/>
    <hyperlink ref="A105" r:id="rId90" xr:uid="{00000000-0004-0000-0600-000059000000}"/>
    <hyperlink ref="A61" r:id="rId91" xr:uid="{00000000-0004-0000-0600-00005A000000}"/>
    <hyperlink ref="A66" r:id="rId92" xr:uid="{00000000-0004-0000-0600-00005B000000}"/>
    <hyperlink ref="A106" r:id="rId93" xr:uid="{00000000-0004-0000-0600-00005C000000}"/>
    <hyperlink ref="A107" r:id="rId94" xr:uid="{00000000-0004-0000-0600-00005D000000}"/>
    <hyperlink ref="A108" r:id="rId95" xr:uid="{00000000-0004-0000-0600-00005E000000}"/>
    <hyperlink ref="A109" r:id="rId96" xr:uid="{00000000-0004-0000-0600-00005F000000}"/>
    <hyperlink ref="A110" r:id="rId97" xr:uid="{00000000-0004-0000-0600-000060000000}"/>
    <hyperlink ref="A111" r:id="rId98" xr:uid="{00000000-0004-0000-0600-000061000000}"/>
    <hyperlink ref="A112" r:id="rId99" xr:uid="{00000000-0004-0000-0600-000062000000}"/>
    <hyperlink ref="A113" r:id="rId100" xr:uid="{00000000-0004-0000-0600-000063000000}"/>
    <hyperlink ref="A114" r:id="rId101" xr:uid="{00000000-0004-0000-0600-000064000000}"/>
    <hyperlink ref="A115" r:id="rId102" xr:uid="{00000000-0004-0000-0600-000065000000}"/>
    <hyperlink ref="A116" r:id="rId103" xr:uid="{00000000-0004-0000-0600-000066000000}"/>
    <hyperlink ref="A117" r:id="rId104" xr:uid="{00000000-0004-0000-0600-000067000000}"/>
    <hyperlink ref="A118" r:id="rId105" xr:uid="{00000000-0004-0000-0600-000068000000}"/>
    <hyperlink ref="A119" r:id="rId106" xr:uid="{00000000-0004-0000-0600-000069000000}"/>
    <hyperlink ref="A120" r:id="rId107" xr:uid="{00000000-0004-0000-0600-00006A000000}"/>
    <hyperlink ref="A121" r:id="rId108" xr:uid="{00000000-0004-0000-0600-00006B000000}"/>
    <hyperlink ref="A122" r:id="rId109" xr:uid="{00000000-0004-0000-0600-00006C000000}"/>
    <hyperlink ref="A123" r:id="rId110" xr:uid="{00000000-0004-0000-0600-00006D000000}"/>
    <hyperlink ref="A124" r:id="rId111" xr:uid="{00000000-0004-0000-0600-00006E000000}"/>
    <hyperlink ref="A125" r:id="rId112" xr:uid="{00000000-0004-0000-0600-00006F000000}"/>
    <hyperlink ref="A126" r:id="rId113" xr:uid="{00000000-0004-0000-0600-000070000000}"/>
    <hyperlink ref="A127" r:id="rId114" xr:uid="{00000000-0004-0000-0600-000071000000}"/>
    <hyperlink ref="A128" r:id="rId115" xr:uid="{00000000-0004-0000-0600-000072000000}"/>
    <hyperlink ref="A129" r:id="rId116" xr:uid="{00000000-0004-0000-0600-000073000000}"/>
    <hyperlink ref="A130" r:id="rId117" xr:uid="{00000000-0004-0000-0600-000074000000}"/>
    <hyperlink ref="A131" r:id="rId118" xr:uid="{00000000-0004-0000-0600-000075000000}"/>
    <hyperlink ref="A134" r:id="rId119" xr:uid="{00000000-0004-0000-0600-000076000000}"/>
    <hyperlink ref="A135" r:id="rId120" xr:uid="{00000000-0004-0000-0600-000077000000}"/>
    <hyperlink ref="A136" r:id="rId121" xr:uid="{00000000-0004-0000-0600-000078000000}"/>
    <hyperlink ref="A137" r:id="rId122" xr:uid="{00000000-0004-0000-0600-000079000000}"/>
    <hyperlink ref="A138" r:id="rId123" xr:uid="{00000000-0004-0000-0600-00007A000000}"/>
    <hyperlink ref="A139" r:id="rId124" xr:uid="{00000000-0004-0000-0600-00007B000000}"/>
    <hyperlink ref="A140" r:id="rId125" xr:uid="{00000000-0004-0000-0600-00007C000000}"/>
    <hyperlink ref="A141" r:id="rId126" xr:uid="{00000000-0004-0000-0600-00007D000000}"/>
    <hyperlink ref="A142" r:id="rId127" xr:uid="{00000000-0004-0000-0600-00007E000000}"/>
    <hyperlink ref="A143" r:id="rId128" xr:uid="{00000000-0004-0000-0600-00007F000000}"/>
    <hyperlink ref="A144" r:id="rId129" xr:uid="{00000000-0004-0000-0600-000080000000}"/>
    <hyperlink ref="A145" r:id="rId130" xr:uid="{00000000-0004-0000-0600-000081000000}"/>
    <hyperlink ref="A146" r:id="rId131" xr:uid="{00000000-0004-0000-0600-000082000000}"/>
    <hyperlink ref="A147" r:id="rId132" xr:uid="{00000000-0004-0000-0600-000083000000}"/>
    <hyperlink ref="A148" r:id="rId133" xr:uid="{00000000-0004-0000-0600-000084000000}"/>
    <hyperlink ref="A149" r:id="rId134" xr:uid="{00000000-0004-0000-0600-000085000000}"/>
    <hyperlink ref="A150" r:id="rId135" xr:uid="{00000000-0004-0000-0600-000086000000}"/>
    <hyperlink ref="A151" r:id="rId136" xr:uid="{00000000-0004-0000-0600-000087000000}"/>
    <hyperlink ref="A152" r:id="rId137" xr:uid="{00000000-0004-0000-0600-000088000000}"/>
    <hyperlink ref="A153" r:id="rId138" xr:uid="{00000000-0004-0000-0600-000089000000}"/>
    <hyperlink ref="A154" r:id="rId139" xr:uid="{00000000-0004-0000-0600-00008A000000}"/>
    <hyperlink ref="A155" r:id="rId140" xr:uid="{00000000-0004-0000-0600-00008B000000}"/>
    <hyperlink ref="A156" r:id="rId141" xr:uid="{00000000-0004-0000-0600-00008C000000}"/>
    <hyperlink ref="A157" r:id="rId142" xr:uid="{00000000-0004-0000-0600-00008D000000}"/>
    <hyperlink ref="A158" r:id="rId143" xr:uid="{00000000-0004-0000-0600-00008E000000}"/>
    <hyperlink ref="A159" r:id="rId144" xr:uid="{00000000-0004-0000-0600-00008F000000}"/>
    <hyperlink ref="A160" r:id="rId145" xr:uid="{00000000-0004-0000-0600-000090000000}"/>
    <hyperlink ref="A161" r:id="rId146" xr:uid="{00000000-0004-0000-0600-000091000000}"/>
    <hyperlink ref="A162" r:id="rId147" xr:uid="{00000000-0004-0000-0600-000092000000}"/>
    <hyperlink ref="A163" r:id="rId148" xr:uid="{00000000-0004-0000-0600-000093000000}"/>
    <hyperlink ref="A164" r:id="rId149" xr:uid="{00000000-0004-0000-0600-000094000000}"/>
    <hyperlink ref="A165" r:id="rId150" xr:uid="{00000000-0004-0000-0600-000095000000}"/>
    <hyperlink ref="A166" r:id="rId151" xr:uid="{00000000-0004-0000-0600-000096000000}"/>
    <hyperlink ref="A167" r:id="rId152" xr:uid="{00000000-0004-0000-0600-000097000000}"/>
    <hyperlink ref="A168" r:id="rId153" xr:uid="{00000000-0004-0000-0600-000098000000}"/>
    <hyperlink ref="A169" r:id="rId154" xr:uid="{00000000-0004-0000-0600-000099000000}"/>
    <hyperlink ref="A170" r:id="rId155" xr:uid="{00000000-0004-0000-0600-00009A000000}"/>
    <hyperlink ref="A171" r:id="rId156" xr:uid="{00000000-0004-0000-0600-00009B000000}"/>
    <hyperlink ref="A172" r:id="rId157" xr:uid="{00000000-0004-0000-0600-00009C000000}"/>
    <hyperlink ref="A173" r:id="rId158" xr:uid="{00000000-0004-0000-0600-00009D000000}"/>
    <hyperlink ref="A174" r:id="rId159" xr:uid="{00000000-0004-0000-0600-00009E000000}"/>
    <hyperlink ref="A175" r:id="rId160" xr:uid="{00000000-0004-0000-0600-00009F000000}"/>
    <hyperlink ref="A176" r:id="rId161" xr:uid="{00000000-0004-0000-0600-0000A0000000}"/>
    <hyperlink ref="A177" r:id="rId162" xr:uid="{00000000-0004-0000-0600-0000A1000000}"/>
    <hyperlink ref="A178" r:id="rId163" xr:uid="{00000000-0004-0000-0600-0000A2000000}"/>
    <hyperlink ref="A179" r:id="rId164" xr:uid="{00000000-0004-0000-0600-0000A3000000}"/>
    <hyperlink ref="A180" r:id="rId165" xr:uid="{00000000-0004-0000-0600-0000A4000000}"/>
    <hyperlink ref="A181" r:id="rId166" xr:uid="{00000000-0004-0000-0600-0000A5000000}"/>
    <hyperlink ref="A182" r:id="rId167" xr:uid="{00000000-0004-0000-0600-0000A6000000}"/>
    <hyperlink ref="A183" r:id="rId168" xr:uid="{00000000-0004-0000-0600-0000A7000000}"/>
    <hyperlink ref="A184" r:id="rId169" xr:uid="{00000000-0004-0000-0600-0000A8000000}"/>
    <hyperlink ref="A185" r:id="rId170" xr:uid="{00000000-0004-0000-0600-0000A9000000}"/>
    <hyperlink ref="A186" r:id="rId171" xr:uid="{00000000-0004-0000-0600-0000AA000000}"/>
    <hyperlink ref="A187" r:id="rId172" xr:uid="{00000000-0004-0000-0600-0000AB000000}"/>
    <hyperlink ref="A188" r:id="rId173" xr:uid="{00000000-0004-0000-0600-0000AC000000}"/>
    <hyperlink ref="A189" r:id="rId174" xr:uid="{00000000-0004-0000-0600-0000AD000000}"/>
    <hyperlink ref="A190" r:id="rId175" xr:uid="{00000000-0004-0000-0600-0000AE000000}"/>
    <hyperlink ref="A191" r:id="rId176" xr:uid="{00000000-0004-0000-0600-0000AF000000}"/>
    <hyperlink ref="A192" r:id="rId177" xr:uid="{00000000-0004-0000-0600-0000B0000000}"/>
    <hyperlink ref="A193" r:id="rId178" xr:uid="{00000000-0004-0000-0600-0000B1000000}"/>
    <hyperlink ref="A194" r:id="rId179" xr:uid="{00000000-0004-0000-0600-0000B2000000}"/>
    <hyperlink ref="A195" r:id="rId180" xr:uid="{00000000-0004-0000-0600-0000B3000000}"/>
    <hyperlink ref="A196" r:id="rId181" xr:uid="{00000000-0004-0000-0600-0000B4000000}"/>
    <hyperlink ref="A197" r:id="rId182" xr:uid="{00000000-0004-0000-0600-0000B5000000}"/>
    <hyperlink ref="A198" r:id="rId183" xr:uid="{00000000-0004-0000-0600-0000B6000000}"/>
    <hyperlink ref="A200" r:id="rId184" xr:uid="{00000000-0004-0000-0600-0000B7000000}"/>
    <hyperlink ref="A201" r:id="rId185" xr:uid="{00000000-0004-0000-0600-0000B8000000}"/>
    <hyperlink ref="A202" r:id="rId186" xr:uid="{00000000-0004-0000-0600-0000B9000000}"/>
    <hyperlink ref="A203" r:id="rId187" xr:uid="{00000000-0004-0000-0600-0000BA000000}"/>
    <hyperlink ref="A204" r:id="rId188" xr:uid="{00000000-0004-0000-0600-0000BB000000}"/>
    <hyperlink ref="A205" r:id="rId189" xr:uid="{00000000-0004-0000-0600-0000BC000000}"/>
    <hyperlink ref="A206" r:id="rId190" xr:uid="{00000000-0004-0000-0600-0000BD000000}"/>
    <hyperlink ref="A207" r:id="rId191" xr:uid="{00000000-0004-0000-0600-0000BE000000}"/>
    <hyperlink ref="A208" r:id="rId192" xr:uid="{00000000-0004-0000-0600-0000BF000000}"/>
    <hyperlink ref="A209" r:id="rId193" xr:uid="{00000000-0004-0000-0600-0000C0000000}"/>
    <hyperlink ref="A210" r:id="rId194" xr:uid="{00000000-0004-0000-0600-0000C1000000}"/>
    <hyperlink ref="A211" r:id="rId195" xr:uid="{00000000-0004-0000-0600-0000C2000000}"/>
    <hyperlink ref="A212" r:id="rId196" xr:uid="{00000000-0004-0000-0600-0000C3000000}"/>
    <hyperlink ref="A213" r:id="rId197" xr:uid="{00000000-0004-0000-0600-0000C4000000}"/>
    <hyperlink ref="A214" r:id="rId198" xr:uid="{00000000-0004-0000-0600-0000C5000000}"/>
    <hyperlink ref="A216" r:id="rId199" xr:uid="{00000000-0004-0000-0600-0000C6000000}"/>
    <hyperlink ref="A217" r:id="rId200" xr:uid="{00000000-0004-0000-0600-0000C7000000}"/>
    <hyperlink ref="A218" r:id="rId201" xr:uid="{00000000-0004-0000-0600-0000C8000000}"/>
    <hyperlink ref="A220" r:id="rId202" xr:uid="{00000000-0004-0000-0600-0000C9000000}"/>
    <hyperlink ref="A221" r:id="rId203" xr:uid="{00000000-0004-0000-0600-0000CA000000}"/>
    <hyperlink ref="A222" r:id="rId204" xr:uid="{00000000-0004-0000-0600-0000CB000000}"/>
    <hyperlink ref="A224" r:id="rId205" xr:uid="{00000000-0004-0000-0600-0000CC000000}"/>
    <hyperlink ref="A225" r:id="rId206" xr:uid="{00000000-0004-0000-0600-0000CD000000}"/>
    <hyperlink ref="A226" r:id="rId207" xr:uid="{00000000-0004-0000-0600-0000CE000000}"/>
  </hyperlinks>
  <pageMargins left="0.39370078740157483" right="0.39370078740157483" top="0.39370078740157483" bottom="0.39370078740157483" header="0" footer="0"/>
  <pageSetup paperSize="9" fitToHeight="0" pageOrder="overThenDown" orientation="portrait" r:id="rId208"/>
  <drawing r:id="rId20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5A11"/>
  </sheetPr>
  <dimension ref="A1:G1002"/>
  <sheetViews>
    <sheetView topLeftCell="A2" zoomScaleNormal="100" workbookViewId="0">
      <selection activeCell="F1" sqref="F1:F1048576"/>
    </sheetView>
  </sheetViews>
  <sheetFormatPr defaultColWidth="12.58203125" defaultRowHeight="15" customHeight="1"/>
  <cols>
    <col min="1" max="1" width="5.08203125" style="99" customWidth="1"/>
    <col min="2" max="2" width="63.25" style="99" customWidth="1"/>
    <col min="3" max="3" width="14" style="100" customWidth="1"/>
    <col min="4" max="4" width="10.33203125" style="99" customWidth="1"/>
    <col min="5" max="5" width="10.58203125" style="99" customWidth="1"/>
    <col min="6" max="16384" width="12.58203125" style="99"/>
  </cols>
  <sheetData>
    <row r="1" spans="1:7" ht="40.5" customHeight="1">
      <c r="A1" s="113" t="s">
        <v>313</v>
      </c>
      <c r="B1" s="324"/>
      <c r="C1" s="324"/>
      <c r="D1" s="112" t="s">
        <v>314</v>
      </c>
      <c r="E1" s="111"/>
    </row>
    <row r="2" spans="1:7" ht="24.75" customHeight="1">
      <c r="A2" s="320" t="s">
        <v>380</v>
      </c>
      <c r="B2" s="321"/>
      <c r="C2" s="1"/>
      <c r="D2" s="322" t="s">
        <v>189</v>
      </c>
      <c r="E2" s="323"/>
    </row>
    <row r="3" spans="1:7" ht="14.5">
      <c r="A3" s="110" t="s">
        <v>190</v>
      </c>
      <c r="B3" s="109" t="s">
        <v>191</v>
      </c>
      <c r="C3" s="2" t="s">
        <v>1</v>
      </c>
      <c r="D3" s="108" t="s">
        <v>2</v>
      </c>
      <c r="E3" s="108" t="s">
        <v>192</v>
      </c>
      <c r="F3" s="107"/>
    </row>
    <row r="4" spans="1:7" ht="14.5">
      <c r="A4" s="104">
        <v>1</v>
      </c>
      <c r="B4" s="105" t="s">
        <v>466</v>
      </c>
      <c r="C4" s="3" t="s">
        <v>3642</v>
      </c>
      <c r="D4" s="102">
        <v>234230</v>
      </c>
      <c r="E4" s="101">
        <v>175678.88</v>
      </c>
      <c r="G4" s="279"/>
    </row>
    <row r="5" spans="1:7" ht="14.5">
      <c r="A5" s="104">
        <v>2</v>
      </c>
      <c r="B5" s="105" t="s">
        <v>369</v>
      </c>
      <c r="C5" s="3" t="s">
        <v>223</v>
      </c>
      <c r="D5" s="102">
        <v>148720</v>
      </c>
      <c r="E5" s="101">
        <v>111540</v>
      </c>
      <c r="G5" s="279"/>
    </row>
    <row r="6" spans="1:7" ht="14.5">
      <c r="A6" s="104">
        <v>3</v>
      </c>
      <c r="B6" s="105" t="s">
        <v>370</v>
      </c>
      <c r="C6" s="3" t="s">
        <v>224</v>
      </c>
      <c r="D6" s="102">
        <v>148720</v>
      </c>
      <c r="E6" s="101">
        <v>111540</v>
      </c>
      <c r="G6" s="279"/>
    </row>
    <row r="7" spans="1:7" ht="14.5">
      <c r="A7" s="104">
        <v>4</v>
      </c>
      <c r="B7" s="105" t="s">
        <v>371</v>
      </c>
      <c r="C7" s="3" t="s">
        <v>3644</v>
      </c>
      <c r="D7" s="102">
        <v>644650</v>
      </c>
      <c r="E7" s="101">
        <v>483495.48000000004</v>
      </c>
      <c r="G7" s="279"/>
    </row>
    <row r="8" spans="1:7" ht="14.5">
      <c r="A8" s="104">
        <v>5</v>
      </c>
      <c r="B8" s="105" t="s">
        <v>487</v>
      </c>
      <c r="C8" s="3" t="s">
        <v>3646</v>
      </c>
      <c r="D8" s="102">
        <v>715480</v>
      </c>
      <c r="E8" s="101">
        <v>536608.79999999993</v>
      </c>
      <c r="G8" s="279"/>
    </row>
    <row r="9" spans="1:7" ht="14.5">
      <c r="A9" s="104">
        <v>6</v>
      </c>
      <c r="B9" s="105" t="s">
        <v>465</v>
      </c>
      <c r="C9" s="3" t="s">
        <v>3652</v>
      </c>
      <c r="D9" s="102">
        <v>197170</v>
      </c>
      <c r="E9" s="101">
        <v>147875</v>
      </c>
      <c r="G9" s="279"/>
    </row>
    <row r="10" spans="1:7" ht="14.5">
      <c r="A10" s="104">
        <v>7</v>
      </c>
      <c r="B10" s="105" t="s">
        <v>464</v>
      </c>
      <c r="C10" s="3" t="s">
        <v>3648</v>
      </c>
      <c r="D10" s="102">
        <v>204260</v>
      </c>
      <c r="E10" s="101">
        <v>153195.12</v>
      </c>
      <c r="G10" s="279"/>
    </row>
    <row r="11" spans="1:7" ht="14.5">
      <c r="A11" s="104">
        <v>8</v>
      </c>
      <c r="B11" s="147" t="s">
        <v>467</v>
      </c>
      <c r="C11" s="3" t="s">
        <v>3650</v>
      </c>
      <c r="D11" s="102">
        <v>146400</v>
      </c>
      <c r="E11" s="101">
        <v>109802.68000000001</v>
      </c>
      <c r="G11" s="279"/>
    </row>
    <row r="12" spans="1:7" ht="15" customHeight="1">
      <c r="A12" s="104">
        <v>9</v>
      </c>
      <c r="B12" s="105" t="s">
        <v>372</v>
      </c>
      <c r="C12" s="3" t="s">
        <v>373</v>
      </c>
      <c r="D12" s="102">
        <v>516510</v>
      </c>
      <c r="E12" s="101">
        <v>439040</v>
      </c>
      <c r="F12" s="106"/>
      <c r="G12" s="279"/>
    </row>
    <row r="13" spans="1:7" ht="15" customHeight="1">
      <c r="A13" s="104">
        <v>10</v>
      </c>
      <c r="B13" s="105" t="s">
        <v>374</v>
      </c>
      <c r="C13" s="3" t="s">
        <v>375</v>
      </c>
      <c r="D13" s="102">
        <v>171650</v>
      </c>
      <c r="E13" s="101">
        <v>145900</v>
      </c>
      <c r="F13" s="106"/>
      <c r="G13" s="279"/>
    </row>
    <row r="14" spans="1:7" ht="14.5">
      <c r="A14" s="104">
        <v>11</v>
      </c>
      <c r="B14" s="105" t="s">
        <v>376</v>
      </c>
      <c r="C14" s="3" t="s">
        <v>377</v>
      </c>
      <c r="D14" s="102">
        <v>498060</v>
      </c>
      <c r="E14" s="101">
        <v>423360</v>
      </c>
      <c r="F14" s="106"/>
      <c r="G14" s="279"/>
    </row>
    <row r="15" spans="1:7" ht="14.5">
      <c r="A15" s="104">
        <v>12</v>
      </c>
      <c r="B15" s="146" t="s">
        <v>378</v>
      </c>
      <c r="C15" s="3" t="s">
        <v>379</v>
      </c>
      <c r="D15" s="102">
        <v>710950</v>
      </c>
      <c r="E15" s="101">
        <v>604310</v>
      </c>
      <c r="F15" s="106"/>
      <c r="G15" s="279"/>
    </row>
    <row r="16" spans="1:7" ht="14.5">
      <c r="A16" s="104">
        <v>13</v>
      </c>
      <c r="B16" s="147" t="s">
        <v>381</v>
      </c>
      <c r="C16" s="3" t="s">
        <v>382</v>
      </c>
      <c r="D16" s="102">
        <v>19266</v>
      </c>
      <c r="E16" s="101">
        <v>14452.88</v>
      </c>
      <c r="G16" s="279"/>
    </row>
    <row r="17" spans="1:5" ht="14.5">
      <c r="A17" s="104">
        <v>14</v>
      </c>
      <c r="B17" s="146" t="s">
        <v>449</v>
      </c>
      <c r="C17" s="3" t="s">
        <v>451</v>
      </c>
      <c r="D17" s="102">
        <v>317080</v>
      </c>
      <c r="E17" s="102">
        <v>250500</v>
      </c>
    </row>
    <row r="18" spans="1:5" ht="14.5">
      <c r="A18" s="104">
        <v>15</v>
      </c>
      <c r="B18" s="103" t="s">
        <v>450</v>
      </c>
      <c r="C18" s="3" t="s">
        <v>452</v>
      </c>
      <c r="D18" s="102">
        <v>26850</v>
      </c>
      <c r="E18" s="102">
        <v>21480</v>
      </c>
    </row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hidden="1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2:B2"/>
    <mergeCell ref="D2:E2"/>
    <mergeCell ref="B1:C1"/>
  </mergeCells>
  <hyperlinks>
    <hyperlink ref="B5" r:id="rId1" xr:uid="{00000000-0004-0000-0700-000000000000}"/>
    <hyperlink ref="B6" r:id="rId2" xr:uid="{00000000-0004-0000-0700-000001000000}"/>
    <hyperlink ref="B7" r:id="rId3" xr:uid="{00000000-0004-0000-0700-000002000000}"/>
    <hyperlink ref="D1" r:id="rId4" xr:uid="{00000000-0004-0000-0700-000003000000}"/>
    <hyperlink ref="A1" r:id="rId5" xr:uid="{00000000-0004-0000-0700-000004000000}"/>
    <hyperlink ref="A2:B2" r:id="rId6" display="Презентация по Gigaset " xr:uid="{00000000-0004-0000-0700-000005000000}"/>
    <hyperlink ref="B12" r:id="rId7" xr:uid="{00000000-0004-0000-0700-000006000000}"/>
    <hyperlink ref="B13" r:id="rId8" xr:uid="{00000000-0004-0000-0700-000007000000}"/>
    <hyperlink ref="B14" r:id="rId9" xr:uid="{00000000-0004-0000-0700-000008000000}"/>
    <hyperlink ref="B15" r:id="rId10" xr:uid="{00000000-0004-0000-0700-000009000000}"/>
    <hyperlink ref="B16" r:id="rId11" xr:uid="{00000000-0004-0000-0700-00000A000000}"/>
    <hyperlink ref="B17" r:id="rId12" xr:uid="{00000000-0004-0000-0700-00000B000000}"/>
    <hyperlink ref="B10" r:id="rId13" xr:uid="{00000000-0004-0000-0700-00000C000000}"/>
    <hyperlink ref="B9" r:id="rId14" xr:uid="{00000000-0004-0000-0700-00000D000000}"/>
    <hyperlink ref="B4" r:id="rId15" xr:uid="{00000000-0004-0000-0700-00000E000000}"/>
    <hyperlink ref="B11" r:id="rId16" xr:uid="{00000000-0004-0000-0700-00000F000000}"/>
    <hyperlink ref="B8" r:id="rId17" xr:uid="{00000000-0004-0000-0700-000010000000}"/>
  </hyperlinks>
  <pageMargins left="0.7" right="0.7" top="0.75" bottom="0.75" header="0" footer="0"/>
  <pageSetup paperSize="9" orientation="portrait" r:id="rId18"/>
  <drawing r:id="rId1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79998168889431442"/>
  </sheetPr>
  <dimension ref="A1:M33"/>
  <sheetViews>
    <sheetView workbookViewId="0">
      <selection activeCell="G5" sqref="G5"/>
    </sheetView>
  </sheetViews>
  <sheetFormatPr defaultColWidth="13.25" defaultRowHeight="14.5"/>
  <cols>
    <col min="1" max="1" width="6.83203125" style="232" customWidth="1"/>
    <col min="2" max="2" width="2.83203125" style="232" customWidth="1"/>
    <col min="3" max="3" width="11.75" style="232" customWidth="1"/>
    <col min="4" max="4" width="2.75" style="232" customWidth="1"/>
    <col min="5" max="5" width="11.5" style="232" customWidth="1"/>
    <col min="6" max="6" width="3" style="233" customWidth="1"/>
    <col min="7" max="7" width="13.5" style="232" customWidth="1"/>
    <col min="8" max="8" width="2.08203125" style="232" customWidth="1"/>
    <col min="9" max="9" width="8.83203125" style="232" customWidth="1"/>
    <col min="10" max="10" width="14.33203125" style="232" customWidth="1"/>
    <col min="11" max="11" width="13.08203125" style="232" customWidth="1"/>
    <col min="12" max="12" width="11" style="232" customWidth="1"/>
    <col min="13" max="13" width="15.33203125" style="232" customWidth="1"/>
    <col min="14" max="16384" width="13.25" style="232"/>
  </cols>
  <sheetData>
    <row r="1" spans="1:13" ht="33" customHeight="1">
      <c r="D1" s="249"/>
      <c r="E1" s="248"/>
      <c r="F1" s="247"/>
      <c r="G1" s="329"/>
      <c r="H1" s="329"/>
      <c r="I1" s="329"/>
      <c r="J1" s="246"/>
      <c r="K1" s="245" t="s">
        <v>5082</v>
      </c>
      <c r="L1" s="245"/>
      <c r="M1" s="244"/>
    </row>
    <row r="2" spans="1:13">
      <c r="A2" s="326" t="s">
        <v>5081</v>
      </c>
      <c r="B2" s="327"/>
      <c r="C2" s="327"/>
      <c r="D2" s="327"/>
      <c r="E2" s="327"/>
      <c r="F2" s="327"/>
      <c r="G2" s="328"/>
      <c r="I2" s="232">
        <f>Телефония!G1</f>
        <v>0</v>
      </c>
    </row>
    <row r="3" spans="1:13">
      <c r="A3" s="292" t="s">
        <v>5080</v>
      </c>
      <c r="B3" s="296"/>
      <c r="C3" s="298" t="s">
        <v>7348</v>
      </c>
      <c r="D3" s="292"/>
      <c r="E3" s="298" t="s">
        <v>5079</v>
      </c>
      <c r="F3" s="296"/>
      <c r="G3" s="297" t="s">
        <v>5078</v>
      </c>
    </row>
    <row r="4" spans="1:13" ht="10.5" hidden="1" customHeight="1">
      <c r="A4" s="243"/>
      <c r="B4" s="294"/>
      <c r="C4" s="295" t="e">
        <f>VLOOKUP(B4,[1]Подбор!$A$6:$AD$51,29,0)</f>
        <v>#N/A</v>
      </c>
      <c r="D4" s="299"/>
      <c r="E4" s="295" t="e">
        <f>VLOOKUP(D4,[1]Подбор!$A$7:$AD$51,29,0)</f>
        <v>#N/A</v>
      </c>
      <c r="F4" s="294"/>
      <c r="G4" s="295" t="e">
        <f>VLOOKUP(F4,[1]Подбор!$A$6:$AD$51,29,0)</f>
        <v>#N/A</v>
      </c>
    </row>
    <row r="5" spans="1:13">
      <c r="A5" s="242">
        <v>4</v>
      </c>
      <c r="B5" s="241"/>
      <c r="C5" s="293" t="s">
        <v>3</v>
      </c>
      <c r="D5" s="241" t="s">
        <v>7322</v>
      </c>
      <c r="E5" s="240">
        <f>VLOOKUP(D5,Подбор!$A:$S,4,0)</f>
        <v>242680</v>
      </c>
      <c r="F5" s="241"/>
      <c r="G5" s="240"/>
    </row>
    <row r="6" spans="1:13" ht="15" customHeight="1">
      <c r="A6" s="242">
        <v>8</v>
      </c>
      <c r="B6" s="241" t="s">
        <v>7349</v>
      </c>
      <c r="C6" s="240">
        <f>VLOOKUP(B6,Подбор!$A:$S,4,0)</f>
        <v>242680</v>
      </c>
      <c r="D6" s="241" t="s">
        <v>7325</v>
      </c>
      <c r="E6" s="240">
        <f>VLOOKUP(D6,Подбор!$A:$S,4,0)</f>
        <v>323570</v>
      </c>
      <c r="F6" s="241" t="s">
        <v>7312</v>
      </c>
      <c r="G6" s="240">
        <f>VLOOKUP(F6,Подбор!$A:$S,4,0)</f>
        <v>468320</v>
      </c>
    </row>
    <row r="7" spans="1:13">
      <c r="A7" s="242">
        <v>16</v>
      </c>
      <c r="B7" s="241" t="s">
        <v>7350</v>
      </c>
      <c r="C7" s="240">
        <f>VLOOKUP(B7,Подбор!$A:$S,4,0)</f>
        <v>485350</v>
      </c>
      <c r="D7" s="241" t="s">
        <v>7316</v>
      </c>
      <c r="E7" s="240">
        <f>VLOOKUP(D7,Подбор!$A:$S,4,0)</f>
        <v>647140</v>
      </c>
      <c r="F7" s="241" t="s">
        <v>7304</v>
      </c>
      <c r="G7" s="240">
        <f>VLOOKUP(F7,Подбор!$A:$S,4,0)</f>
        <v>889820</v>
      </c>
    </row>
    <row r="8" spans="1:13">
      <c r="A8" s="242">
        <v>24</v>
      </c>
      <c r="B8" s="241" t="s">
        <v>7351</v>
      </c>
      <c r="C8" s="240">
        <f>VLOOKUP(B8,Подбор!$A:$S,4,0)</f>
        <v>668430</v>
      </c>
      <c r="D8" s="241" t="s">
        <v>7318</v>
      </c>
      <c r="E8" s="240">
        <f>VLOOKUP(D8,Подбор!$A:$S,4,0)</f>
        <v>889820</v>
      </c>
      <c r="F8" s="241" t="s">
        <v>7306</v>
      </c>
      <c r="G8" s="240">
        <f>VLOOKUP(F8,Подбор!$A:$S,4,0)</f>
        <v>1213390</v>
      </c>
    </row>
    <row r="9" spans="1:13">
      <c r="A9" s="242">
        <v>32</v>
      </c>
      <c r="B9" s="241" t="s">
        <v>7352</v>
      </c>
      <c r="C9" s="240">
        <f>VLOOKUP(B9,Подбор!$A:$S,4,0)</f>
        <v>821700</v>
      </c>
      <c r="D9" s="241" t="s">
        <v>7320</v>
      </c>
      <c r="E9" s="240">
        <f>VLOOKUP(D9,Подбор!$A:$S,4,0)</f>
        <v>1094180</v>
      </c>
      <c r="F9" s="241" t="s">
        <v>7308</v>
      </c>
      <c r="G9" s="240">
        <f>VLOOKUP(F9,Подбор!$A:$S,4,0)</f>
        <v>1456060</v>
      </c>
    </row>
    <row r="10" spans="1:13">
      <c r="A10" s="242">
        <v>48</v>
      </c>
      <c r="B10" s="241" t="s">
        <v>7353</v>
      </c>
      <c r="C10" s="240">
        <f>VLOOKUP(B10,Подбор!$A:$S,4,0)</f>
        <v>1213390</v>
      </c>
      <c r="D10" s="241" t="s">
        <v>7321</v>
      </c>
      <c r="E10" s="240">
        <f>VLOOKUP(D10,Подбор!$A:$S,4,0)</f>
        <v>1617850</v>
      </c>
      <c r="F10" s="241" t="s">
        <v>7309</v>
      </c>
      <c r="G10" s="240">
        <f>VLOOKUP(F10,Подбор!$A:$S,4,0)</f>
        <v>2022310</v>
      </c>
    </row>
    <row r="11" spans="1:13">
      <c r="A11" s="242">
        <v>64</v>
      </c>
      <c r="B11" s="241" t="s">
        <v>7354</v>
      </c>
      <c r="C11" s="240">
        <f>VLOOKUP(B11,Подбор!$A:$S,4,0)</f>
        <v>1639140</v>
      </c>
      <c r="D11" s="241" t="s">
        <v>7324</v>
      </c>
      <c r="E11" s="240">
        <f>VLOOKUP(D11,Подбор!$A:$S,4,0)</f>
        <v>2184100</v>
      </c>
      <c r="F11" s="241" t="s">
        <v>7311</v>
      </c>
      <c r="G11" s="240">
        <f>VLOOKUP(F11,Подбор!$A:$S,4,0)</f>
        <v>2618360</v>
      </c>
    </row>
    <row r="12" spans="1:13">
      <c r="A12" s="242">
        <v>96</v>
      </c>
      <c r="B12" s="241" t="s">
        <v>7355</v>
      </c>
      <c r="C12" s="240">
        <f>VLOOKUP(B12,Подбор!$A:$S,4,0)</f>
        <v>2426770</v>
      </c>
      <c r="D12" s="241" t="s">
        <v>7326</v>
      </c>
      <c r="E12" s="240">
        <f>VLOOKUP(D12,Подбор!$A:$S,4,0)</f>
        <v>3235700</v>
      </c>
      <c r="F12" s="241" t="s">
        <v>7313</v>
      </c>
      <c r="G12" s="240">
        <f>VLOOKUP(F12,Подбор!$A:$S,4,0)</f>
        <v>3882840</v>
      </c>
    </row>
    <row r="13" spans="1:13">
      <c r="A13" s="242">
        <v>128</v>
      </c>
      <c r="B13" s="241" t="s">
        <v>7356</v>
      </c>
      <c r="C13" s="240">
        <f>VLOOKUP(B13,Подбор!$A:$S,4,0)</f>
        <v>3337880</v>
      </c>
      <c r="D13" s="241" t="s">
        <v>7315</v>
      </c>
      <c r="E13" s="240">
        <f>VLOOKUP(D13,Подбор!$A:$S,4,0)</f>
        <v>4449090</v>
      </c>
      <c r="F13" s="241" t="s">
        <v>7303</v>
      </c>
      <c r="G13" s="240">
        <f>VLOOKUP(F13,Подбор!$A:$S,4,0)</f>
        <v>5338900</v>
      </c>
    </row>
    <row r="14" spans="1:13">
      <c r="A14" s="242">
        <v>192</v>
      </c>
      <c r="B14" s="241" t="s">
        <v>7357</v>
      </c>
      <c r="C14" s="240">
        <f>VLOOKUP(B14,Подбор!$A:$S,4,0)</f>
        <v>5011080</v>
      </c>
      <c r="D14" s="241" t="s">
        <v>7317</v>
      </c>
      <c r="E14" s="240">
        <f>VLOOKUP(D14,Подбор!$A:$S,4,0)</f>
        <v>6675760</v>
      </c>
      <c r="F14" s="241" t="s">
        <v>7305</v>
      </c>
      <c r="G14" s="240">
        <f>VLOOKUP(F14,Подбор!$A:$S,4,0)</f>
        <v>8008350</v>
      </c>
    </row>
    <row r="15" spans="1:13">
      <c r="A15" s="242">
        <v>256</v>
      </c>
      <c r="B15" s="241" t="s">
        <v>7358</v>
      </c>
      <c r="C15" s="240">
        <f>VLOOKUP(B15,Подбор!$A:$S,4,0)</f>
        <v>6675760</v>
      </c>
      <c r="D15" s="241" t="s">
        <v>7319</v>
      </c>
      <c r="E15" s="240">
        <f>VLOOKUP(D15,Подбор!$A:$S,4,0)</f>
        <v>8898170</v>
      </c>
      <c r="F15" s="241" t="s">
        <v>7307</v>
      </c>
      <c r="G15" s="240">
        <f>VLOOKUP(F15,Подбор!$A:$S,4,0)</f>
        <v>10677810</v>
      </c>
    </row>
    <row r="16" spans="1:13">
      <c r="A16" s="242">
        <v>512</v>
      </c>
      <c r="B16" s="241" t="s">
        <v>7359</v>
      </c>
      <c r="C16" s="240">
        <f>VLOOKUP(B16,Подбор!$A:$S,4,0)</f>
        <v>10920480</v>
      </c>
      <c r="D16" s="241" t="s">
        <v>7323</v>
      </c>
      <c r="E16" s="240">
        <f>VLOOKUP(D16,Подбор!$A:$S,4,0)</f>
        <v>14560640</v>
      </c>
      <c r="F16" s="241" t="s">
        <v>7310</v>
      </c>
      <c r="G16" s="240">
        <f>VLOOKUP(F16,Подбор!$A:$S,4,0)</f>
        <v>17472770</v>
      </c>
    </row>
    <row r="17" spans="1:7">
      <c r="A17" s="242">
        <v>1024</v>
      </c>
      <c r="B17" s="241" t="s">
        <v>7360</v>
      </c>
      <c r="C17" s="240">
        <f>VLOOKUP(B17,Подбор!$A:$S,4,0)</f>
        <v>20023010</v>
      </c>
      <c r="D17" s="241" t="s">
        <v>7314</v>
      </c>
      <c r="E17" s="240">
        <f>VLOOKUP(D17,Подбор!$A:$S,4,0)</f>
        <v>26694510</v>
      </c>
      <c r="F17" s="241" t="s">
        <v>7302</v>
      </c>
      <c r="G17" s="240">
        <f>VLOOKUP(F17,Подбор!$A:$S,4,0)</f>
        <v>32033420</v>
      </c>
    </row>
    <row r="18" spans="1:7">
      <c r="C18" s="330" t="s">
        <v>7611</v>
      </c>
      <c r="D18" s="330"/>
      <c r="E18" s="330"/>
      <c r="F18" s="308" t="s">
        <v>7537</v>
      </c>
      <c r="G18" s="240">
        <f>VLOOKUP(F18,Подбор!$A:$S,4,0)</f>
        <v>608820</v>
      </c>
    </row>
    <row r="19" spans="1:7">
      <c r="C19" s="310"/>
      <c r="D19" s="310"/>
      <c r="E19" s="309" t="s">
        <v>7612</v>
      </c>
      <c r="F19" s="308" t="s">
        <v>7535</v>
      </c>
      <c r="G19" s="240">
        <f>VLOOKUP(F19,Подбор!$A:$S,4,0)</f>
        <v>1132490</v>
      </c>
    </row>
    <row r="21" spans="1:7">
      <c r="A21" s="239" t="s">
        <v>5077</v>
      </c>
      <c r="B21" s="239"/>
      <c r="C21" s="239"/>
    </row>
    <row r="22" spans="1:7">
      <c r="A22" s="232" t="s">
        <v>5076</v>
      </c>
    </row>
    <row r="23" spans="1:7">
      <c r="A23" s="232" t="s">
        <v>5075</v>
      </c>
    </row>
    <row r="24" spans="1:7">
      <c r="A24" s="232" t="s">
        <v>5074</v>
      </c>
    </row>
    <row r="25" spans="1:7">
      <c r="A25" s="232" t="s">
        <v>5073</v>
      </c>
    </row>
    <row r="27" spans="1:7">
      <c r="A27" s="238" t="s">
        <v>5072</v>
      </c>
      <c r="B27" s="238"/>
      <c r="C27" s="238"/>
    </row>
    <row r="28" spans="1:7" ht="74.25" customHeight="1">
      <c r="A28" s="325" t="s">
        <v>5071</v>
      </c>
      <c r="B28" s="325"/>
      <c r="C28" s="325"/>
      <c r="D28" s="325"/>
      <c r="E28" s="325"/>
      <c r="F28" s="325"/>
      <c r="G28" s="325"/>
    </row>
    <row r="30" spans="1:7" ht="18.5">
      <c r="A30" s="237" t="s">
        <v>5070</v>
      </c>
      <c r="B30" s="237"/>
      <c r="C30" s="237"/>
    </row>
    <row r="31" spans="1:7">
      <c r="A31" s="236" t="s">
        <v>5069</v>
      </c>
      <c r="B31" s="236"/>
      <c r="C31" s="236"/>
    </row>
    <row r="33" spans="5:6">
      <c r="E33" s="235"/>
      <c r="F33" s="234"/>
    </row>
  </sheetData>
  <mergeCells count="4">
    <mergeCell ref="A28:G28"/>
    <mergeCell ref="A2:G2"/>
    <mergeCell ref="G1:I1"/>
    <mergeCell ref="C18:E18"/>
  </mergeCells>
  <conditionalFormatting sqref="A5:A17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K1" r:id="rId1" xr:uid="{00000000-0004-0000-0800-000000000000}"/>
    <hyperlink ref="A31" r:id="rId2" xr:uid="{00000000-0004-0000-0800-000001000000}"/>
  </hyperlink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N2491"/>
  <sheetViews>
    <sheetView topLeftCell="E1" workbookViewId="0">
      <pane ySplit="1" topLeftCell="A2" activePane="bottomLeft" state="frozen"/>
      <selection pane="bottomLeft" activeCell="AW2443" sqref="AW2443"/>
    </sheetView>
  </sheetViews>
  <sheetFormatPr defaultColWidth="9" defaultRowHeight="14.5" outlineLevelCol="1"/>
  <cols>
    <col min="1" max="1" width="21.75" style="73" customWidth="1"/>
    <col min="2" max="2" width="8" style="73" customWidth="1"/>
    <col min="3" max="3" width="56.58203125" style="73" customWidth="1"/>
    <col min="4" max="5" width="9.83203125" style="73" customWidth="1"/>
    <col min="6" max="6" width="3.83203125" style="73" customWidth="1"/>
    <col min="7" max="19" width="4" style="73" customWidth="1"/>
    <col min="20" max="20" width="3.25" style="76" customWidth="1"/>
    <col min="21" max="21" width="4.5" style="76" customWidth="1"/>
    <col min="22" max="22" width="3.25" style="76" customWidth="1" collapsed="1"/>
    <col min="23" max="23" width="8.58203125" hidden="1" customWidth="1" outlineLevel="1"/>
    <col min="24" max="24" width="8.58203125" style="73" hidden="1" customWidth="1" outlineLevel="1"/>
    <col min="25" max="25" width="3.33203125" style="73" hidden="1" customWidth="1" outlineLevel="1"/>
    <col min="26" max="26" width="4.08203125" style="73" hidden="1" customWidth="1" outlineLevel="1"/>
    <col min="27" max="27" width="3.58203125" style="73" hidden="1" customWidth="1" outlineLevel="1"/>
    <col min="28" max="39" width="3.75" style="73" hidden="1" customWidth="1" outlineLevel="1"/>
    <col min="40" max="40" width="4.5" style="73" hidden="1" customWidth="1" outlineLevel="1"/>
    <col min="41" max="344" width="4.5" style="73" customWidth="1"/>
    <col min="345" max="16384" width="9" style="73"/>
  </cols>
  <sheetData>
    <row r="1" spans="1:38" s="74" customFormat="1" ht="27" customHeight="1">
      <c r="A1" s="74" t="s">
        <v>1</v>
      </c>
      <c r="B1" t="s">
        <v>3074</v>
      </c>
      <c r="C1" t="s">
        <v>7361</v>
      </c>
      <c r="D1" t="s">
        <v>2589</v>
      </c>
      <c r="E1" t="s">
        <v>2588</v>
      </c>
      <c r="F1" t="s">
        <v>383</v>
      </c>
      <c r="G1" t="s">
        <v>7647</v>
      </c>
      <c r="H1" t="s">
        <v>2587</v>
      </c>
      <c r="I1" t="s">
        <v>2586</v>
      </c>
      <c r="J1" t="s">
        <v>2585</v>
      </c>
      <c r="K1" t="s">
        <v>2584</v>
      </c>
      <c r="L1" t="s">
        <v>2583</v>
      </c>
      <c r="M1" t="s">
        <v>368</v>
      </c>
      <c r="N1" t="s">
        <v>5488</v>
      </c>
      <c r="O1" t="s">
        <v>2582</v>
      </c>
      <c r="P1" t="s">
        <v>2581</v>
      </c>
      <c r="Q1" t="s">
        <v>2940</v>
      </c>
      <c r="R1" t="s">
        <v>2837</v>
      </c>
      <c r="S1" t="s">
        <v>3631</v>
      </c>
      <c r="V1"/>
      <c r="W1" s="74" t="s">
        <v>2589</v>
      </c>
      <c r="X1" s="74" t="s">
        <v>2588</v>
      </c>
      <c r="Y1" s="74" t="s">
        <v>383</v>
      </c>
      <c r="Z1" s="74">
        <f>Z5</f>
        <v>0</v>
      </c>
      <c r="AA1" s="74" t="s">
        <v>2587</v>
      </c>
      <c r="AB1" s="74" t="s">
        <v>2586</v>
      </c>
      <c r="AC1" s="74" t="s">
        <v>2585</v>
      </c>
      <c r="AD1" s="74" t="s">
        <v>2584</v>
      </c>
      <c r="AE1" s="74" t="s">
        <v>2583</v>
      </c>
      <c r="AF1" s="74" t="s">
        <v>368</v>
      </c>
      <c r="AG1" s="74" t="s">
        <v>5488</v>
      </c>
      <c r="AH1" s="74" t="s">
        <v>2582</v>
      </c>
      <c r="AI1" s="74" t="s">
        <v>2581</v>
      </c>
      <c r="AJ1" s="74" t="s">
        <v>2940</v>
      </c>
      <c r="AK1" s="74" t="s">
        <v>2837</v>
      </c>
      <c r="AL1" s="74" t="s">
        <v>3631</v>
      </c>
    </row>
    <row r="2" spans="1:38">
      <c r="A2" s="73" t="s">
        <v>3166</v>
      </c>
      <c r="B2"/>
      <c r="C2"/>
      <c r="D2" t="s">
        <v>578</v>
      </c>
      <c r="E2" t="s">
        <v>578</v>
      </c>
      <c r="F2" t="s">
        <v>578</v>
      </c>
      <c r="G2" t="s">
        <v>578</v>
      </c>
      <c r="H2" t="s">
        <v>578</v>
      </c>
      <c r="I2" t="s">
        <v>578</v>
      </c>
      <c r="J2" t="s">
        <v>578</v>
      </c>
      <c r="K2" t="s">
        <v>578</v>
      </c>
      <c r="L2" t="s">
        <v>578</v>
      </c>
      <c r="M2" t="s">
        <v>578</v>
      </c>
      <c r="N2" t="s">
        <v>578</v>
      </c>
      <c r="O2" t="s">
        <v>578</v>
      </c>
      <c r="P2" t="s">
        <v>578</v>
      </c>
      <c r="Q2"/>
      <c r="R2"/>
      <c r="S2"/>
      <c r="T2" s="73"/>
      <c r="U2" s="73"/>
      <c r="V2"/>
      <c r="W2" s="73" t="str">
        <f>IFERROR(VLOOKUP(Подбор[[#This Row],[Артикул]],[1]Подбор!$CJ:$CW,3,0),"")</f>
        <v/>
      </c>
      <c r="X2" s="73" t="str">
        <f>IFERROR(VLOOKUP(Подбор[[#This Row],[Артикул]],[1]Подбор!$CJ:$CW,3,0),"")</f>
        <v/>
      </c>
      <c r="Y2" s="73" t="str">
        <f>IFERROR(VLOOKUP(Подбор[[#This Row],[Артикул]],[1]Подбор!$CJ:$CW,4,0),"")</f>
        <v/>
      </c>
      <c r="Z2" s="73" t="str">
        <f>IFERROR(VLOOKUP(Подбор[[#This Row],[Артикул]],[1]Подбор!$CJ:$CW,5,0),"")</f>
        <v/>
      </c>
      <c r="AA2" s="73" t="str">
        <f>IFERROR(VLOOKUP(Подбор[[#This Row],[Артикул]],[1]Подбор!$CJ:$CW,6,0),"")</f>
        <v/>
      </c>
      <c r="AB2" s="73" t="str">
        <f>IFERROR(VLOOKUP(Подбор[[#This Row],[Артикул]],[1]Подбор!$CJ:$CW,7,0),"")</f>
        <v/>
      </c>
      <c r="AC2" s="73" t="str">
        <f>IFERROR(VLOOKUP(Подбор[[#This Row],[Артикул]],[1]Подбор!$CJ:$CW,8,0),"")</f>
        <v/>
      </c>
      <c r="AD2" s="73" t="str">
        <f>IFERROR(VLOOKUP(Подбор[[#This Row],[Артикул]],[1]Подбор!$CJ:$CW,9,0),"")</f>
        <v/>
      </c>
      <c r="AE2" s="73" t="str">
        <f>IFERROR(VLOOKUP(Подбор[[#This Row],[Артикул]],[1]Подбор!$CJ:$CW,10,0),"")</f>
        <v/>
      </c>
      <c r="AF2" s="73" t="str">
        <f>IFERROR(VLOOKUP(Подбор[[#This Row],[Артикул]],[1]Подбор!$CJ:$CW,11,0),"")</f>
        <v/>
      </c>
      <c r="AG2" s="73" t="str">
        <f>IFERROR(VLOOKUP(Подбор[[#This Row],[Артикул]],[1]Подбор!$CJ:$CW,12,0),"")</f>
        <v/>
      </c>
      <c r="AH2" s="73" t="str">
        <f>IFERROR(VLOOKUP(Подбор[[#This Row],[Артикул]],[1]Подбор!$CJ:$CW,13,0),"")</f>
        <v/>
      </c>
      <c r="AI2" s="73" t="str">
        <f>IFERROR(VLOOKUP(Подбор[[#This Row],[Артикул]],[1]Подбор!$CJ:$CW,14,0),"")</f>
        <v/>
      </c>
    </row>
    <row r="3" spans="1:38">
      <c r="A3" s="73" t="s">
        <v>3165</v>
      </c>
      <c r="B3"/>
      <c r="C3"/>
      <c r="D3" t="s">
        <v>578</v>
      </c>
      <c r="E3" t="s">
        <v>578</v>
      </c>
      <c r="F3" t="s">
        <v>578</v>
      </c>
      <c r="G3" t="s">
        <v>578</v>
      </c>
      <c r="H3" t="s">
        <v>578</v>
      </c>
      <c r="I3" t="s">
        <v>578</v>
      </c>
      <c r="J3" t="s">
        <v>578</v>
      </c>
      <c r="K3" t="s">
        <v>578</v>
      </c>
      <c r="L3" t="s">
        <v>578</v>
      </c>
      <c r="M3" t="s">
        <v>578</v>
      </c>
      <c r="N3" t="s">
        <v>578</v>
      </c>
      <c r="O3" t="s">
        <v>578</v>
      </c>
      <c r="P3" t="s">
        <v>578</v>
      </c>
      <c r="Q3"/>
      <c r="R3"/>
      <c r="S3"/>
      <c r="T3" s="73"/>
      <c r="U3" s="73"/>
      <c r="V3"/>
      <c r="W3" s="73" t="str">
        <f>IFERROR(VLOOKUP(Подбор[[#This Row],[Артикул]],[1]Подбор!$CJ:$CW,3,0),"")</f>
        <v/>
      </c>
      <c r="X3" s="73" t="str">
        <f>IFERROR(VLOOKUP(Подбор[[#This Row],[Артикул]],[1]Подбор!$CJ:$CW,3,0),"")</f>
        <v/>
      </c>
      <c r="Y3" s="73" t="str">
        <f>IFERROR(VLOOKUP(Подбор[[#This Row],[Артикул]],[1]Подбор!$CJ:$CW,4,0),"")</f>
        <v/>
      </c>
      <c r="Z3" s="73" t="str">
        <f>IFERROR(VLOOKUP(Подбор[[#This Row],[Артикул]],[1]Подбор!$CJ:$CW,5,0),"")</f>
        <v/>
      </c>
      <c r="AA3" s="73" t="str">
        <f>IFERROR(VLOOKUP(Подбор[[#This Row],[Артикул]],[1]Подбор!$CJ:$CW,6,0),"")</f>
        <v/>
      </c>
      <c r="AB3" s="73" t="str">
        <f>IFERROR(VLOOKUP(Подбор[[#This Row],[Артикул]],[1]Подбор!$CJ:$CW,7,0),"")</f>
        <v/>
      </c>
      <c r="AC3" s="73" t="str">
        <f>IFERROR(VLOOKUP(Подбор[[#This Row],[Артикул]],[1]Подбор!$CJ:$CW,8,0),"")</f>
        <v/>
      </c>
      <c r="AD3" s="73" t="str">
        <f>IFERROR(VLOOKUP(Подбор[[#This Row],[Артикул]],[1]Подбор!$CJ:$CW,9,0),"")</f>
        <v/>
      </c>
      <c r="AE3" s="73" t="str">
        <f>IFERROR(VLOOKUP(Подбор[[#This Row],[Артикул]],[1]Подбор!$CJ:$CW,10,0),"")</f>
        <v/>
      </c>
      <c r="AF3" s="73" t="str">
        <f>IFERROR(VLOOKUP(Подбор[[#This Row],[Артикул]],[1]Подбор!$CJ:$CW,11,0),"")</f>
        <v/>
      </c>
      <c r="AG3" s="73" t="str">
        <f>IFERROR(VLOOKUP(Подбор[[#This Row],[Артикул]],[1]Подбор!$CJ:$CW,12,0),"")</f>
        <v/>
      </c>
      <c r="AH3" s="73" t="str">
        <f>IFERROR(VLOOKUP(Подбор[[#This Row],[Артикул]],[1]Подбор!$CJ:$CW,13,0),"")</f>
        <v/>
      </c>
      <c r="AI3" s="73" t="str">
        <f>IFERROR(VLOOKUP(Подбор[[#This Row],[Артикул]],[1]Подбор!$CJ:$CW,14,0),"")</f>
        <v/>
      </c>
    </row>
    <row r="4" spans="1:38">
      <c r="B4"/>
      <c r="C4"/>
      <c r="D4">
        <v>85</v>
      </c>
      <c r="E4">
        <v>65</v>
      </c>
      <c r="F4" t="s">
        <v>578</v>
      </c>
      <c r="G4" t="s">
        <v>7647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11</v>
      </c>
      <c r="O4">
        <v>10</v>
      </c>
      <c r="P4">
        <v>12</v>
      </c>
      <c r="Q4">
        <v>0</v>
      </c>
      <c r="R4" t="s">
        <v>578</v>
      </c>
      <c r="S4">
        <v>66</v>
      </c>
      <c r="T4" s="73"/>
      <c r="U4" s="73"/>
      <c r="V4"/>
      <c r="W4" s="73">
        <f>IFERROR(VLOOKUP(Подбор[[#This Row],[Артикул]],[1]Подбор!$CJ:$CW,2,0),"")</f>
        <v>0</v>
      </c>
      <c r="X4" s="73">
        <f>IFERROR(VLOOKUP(Подбор[[#This Row],[Артикул]],[1]Подбор!$CJ:$CW,3,0),"")</f>
        <v>0</v>
      </c>
      <c r="Y4" s="73">
        <f>IFERROR(VLOOKUP(Подбор[[#This Row],[Артикул]],[1]Подбор!$CJ:$CW,4,0),"")</f>
        <v>0</v>
      </c>
      <c r="Z4" s="73">
        <f>IFERROR(VLOOKUP(Подбор[[#This Row],[Артикул]],[1]Подбор!$CJ:$CW,5,0),"")</f>
        <v>0</v>
      </c>
      <c r="AA4" s="73">
        <f>IFERROR(VLOOKUP(Подбор[[#This Row],[Артикул]],[1]Подбор!$CJ:$CW,6,0),"")</f>
        <v>0</v>
      </c>
      <c r="AB4" s="73">
        <f>IFERROR(VLOOKUP(Подбор[[#This Row],[Артикул]],[1]Подбор!$CJ:$CW,7,0),"")</f>
        <v>0</v>
      </c>
      <c r="AC4" s="73">
        <f>IFERROR(VLOOKUP(Подбор[[#This Row],[Артикул]],[1]Подбор!$CJ:$CW,8,0),"")</f>
        <v>0</v>
      </c>
      <c r="AD4" s="73">
        <f>IFERROR(VLOOKUP(Подбор[[#This Row],[Артикул]],[1]Подбор!$CJ:$CW,9,0),"")</f>
        <v>0</v>
      </c>
      <c r="AE4" s="73">
        <f>IFERROR(VLOOKUP(Подбор[[#This Row],[Артикул]],[1]Подбор!$CJ:$CW,10,0),"")</f>
        <v>0</v>
      </c>
      <c r="AF4" s="73">
        <f>IFERROR(VLOOKUP(Подбор[[#This Row],[Артикул]],[1]Подбор!$CJ:$CW,11,0),"")</f>
        <v>0</v>
      </c>
      <c r="AG4" s="73">
        <f>IFERROR(VLOOKUP(Подбор[[#This Row],[Артикул]],[1]Подбор!$CJ:$CW,12,0),"")</f>
        <v>0</v>
      </c>
      <c r="AH4" s="73">
        <f>IFERROR(VLOOKUP(Подбор[[#This Row],[Артикул]],[1]Подбор!$CJ:$CW,13,0),"")</f>
        <v>0</v>
      </c>
      <c r="AI4" s="73">
        <f>IFERROR(VLOOKUP(Подбор[[#This Row],[Артикул]],[1]Подбор!$CJ:$CW,14,0),"")</f>
        <v>0</v>
      </c>
      <c r="AJ4" s="73">
        <f>IFERROR(VLOOKUP(Подбор[[#This Row],[Артикул]],[1]Подбор!$CJ:$DA,15,0),"")</f>
        <v>0</v>
      </c>
      <c r="AK4" s="73">
        <f>IFERROR(VLOOKUP(Подбор[[#This Row],[Артикул]],[1]Подбор!$CJ:$DA,16,0),"")</f>
        <v>0</v>
      </c>
      <c r="AL4" s="73">
        <f>IFERROR(VLOOKUP(Подбор[[#This Row],[Артикул]],[1]Подбор!$CJ:$DA,17,0),"")</f>
        <v>0</v>
      </c>
    </row>
    <row r="5" spans="1:38">
      <c r="B5" t="s">
        <v>3075</v>
      </c>
      <c r="C5" t="s">
        <v>7362</v>
      </c>
      <c r="D5">
        <v>85</v>
      </c>
      <c r="E5">
        <v>65</v>
      </c>
      <c r="F5" t="s">
        <v>578</v>
      </c>
      <c r="G5" t="s">
        <v>7647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11</v>
      </c>
      <c r="O5">
        <v>10</v>
      </c>
      <c r="P5">
        <v>12</v>
      </c>
      <c r="Q5">
        <v>0</v>
      </c>
      <c r="R5" t="s">
        <v>578</v>
      </c>
      <c r="S5">
        <v>66</v>
      </c>
      <c r="T5" s="73"/>
      <c r="U5" s="73"/>
      <c r="V5"/>
      <c r="W5" s="73">
        <f>IFERROR(VLOOKUP(Подбор[[#This Row],[Артикул]],[1]Подбор!$CJ:$CW,2,0),"")</f>
        <v>0</v>
      </c>
      <c r="X5" s="73">
        <f>IFERROR(VLOOKUP(Подбор[[#This Row],[Артикул]],[1]Подбор!$CJ:$CW,3,0),"")</f>
        <v>0</v>
      </c>
      <c r="Y5" s="73">
        <f>IFERROR(VLOOKUP(Подбор[[#This Row],[Артикул]],[1]Подбор!$CJ:$CW,4,0),"")</f>
        <v>0</v>
      </c>
      <c r="Z5" s="73">
        <f>IFERROR(VLOOKUP(Подбор[[#This Row],[Артикул]],[1]Подбор!$CJ:$CW,5,0),"")</f>
        <v>0</v>
      </c>
      <c r="AA5" s="73">
        <f>IFERROR(VLOOKUP(Подбор[[#This Row],[Артикул]],[1]Подбор!$CJ:$CW,6,0),"")</f>
        <v>0</v>
      </c>
      <c r="AB5" s="73">
        <f>IFERROR(VLOOKUP(Подбор[[#This Row],[Артикул]],[1]Подбор!$CJ:$CW,7,0),"")</f>
        <v>0</v>
      </c>
      <c r="AC5" s="73">
        <f>IFERROR(VLOOKUP(Подбор[[#This Row],[Артикул]],[1]Подбор!$CJ:$CW,8,0),"")</f>
        <v>0</v>
      </c>
      <c r="AD5" s="73">
        <f>IFERROR(VLOOKUP(Подбор[[#This Row],[Артикул]],[1]Подбор!$CJ:$CW,9,0),"")</f>
        <v>0</v>
      </c>
      <c r="AE5" s="73">
        <f>IFERROR(VLOOKUP(Подбор[[#This Row],[Артикул]],[1]Подбор!$CJ:$CW,10,0),"")</f>
        <v>0</v>
      </c>
      <c r="AF5" s="73">
        <f>IFERROR(VLOOKUP(Подбор[[#This Row],[Артикул]],[1]Подбор!$CJ:$CW,11,0),"")</f>
        <v>0</v>
      </c>
      <c r="AG5" s="73">
        <f>IFERROR(VLOOKUP(Подбор[[#This Row],[Артикул]],[1]Подбор!$CJ:$CW,12,0),"")</f>
        <v>0</v>
      </c>
      <c r="AH5" s="73">
        <f>IFERROR(VLOOKUP(Подбор[[#This Row],[Артикул]],[1]Подбор!$CJ:$CW,13,0),"")</f>
        <v>0</v>
      </c>
      <c r="AI5" s="73">
        <f>IFERROR(VLOOKUP(Подбор[[#This Row],[Артикул]],[1]Подбор!$CJ:$CW,14,0),"")</f>
        <v>0</v>
      </c>
      <c r="AJ5" s="73">
        <f>IFERROR(VLOOKUP(Подбор[[#This Row],[Артикул]],[1]Подбор!$CJ:$DA,15,0),"")</f>
        <v>0</v>
      </c>
      <c r="AK5" s="73">
        <f>IFERROR(VLOOKUP(Подбор[[#This Row],[Артикул]],[1]Подбор!$CJ:$DA,16,0),"")</f>
        <v>0</v>
      </c>
      <c r="AL5" s="73">
        <f>IFERROR(VLOOKUP(Подбор[[#This Row],[Артикул]],[1]Подбор!$CJ:$DA,17,0),"")</f>
        <v>0</v>
      </c>
    </row>
    <row r="6" spans="1:38">
      <c r="A6" s="73" t="s">
        <v>3601</v>
      </c>
      <c r="B6" t="s">
        <v>2933</v>
      </c>
      <c r="C6" t="s">
        <v>3602</v>
      </c>
      <c r="D6">
        <v>691820</v>
      </c>
      <c r="E6">
        <v>520920</v>
      </c>
      <c r="F6">
        <v>-24.702957416669079</v>
      </c>
      <c r="G6">
        <v>3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578</v>
      </c>
      <c r="R6" t="s">
        <v>7614</v>
      </c>
      <c r="S6" t="s">
        <v>5491</v>
      </c>
      <c r="T6" s="73"/>
      <c r="U6" s="73"/>
      <c r="V6"/>
      <c r="W6" s="73">
        <f>IFERROR(VLOOKUP(Подбор[[#This Row],[Артикул]],[1]Подбор!$CJ:$CW,2,0),"")</f>
        <v>691820</v>
      </c>
      <c r="X6" s="73">
        <f>IFERROR(VLOOKUP(Подбор[[#This Row],[Артикул]],[1]Подбор!$CJ:$CW,3,0),"")</f>
        <v>520920</v>
      </c>
      <c r="Y6" s="73">
        <f>IFERROR(VLOOKUP(Подбор[[#This Row],[Артикул]],[1]Подбор!$CJ:$CW,4,0),"")</f>
        <v>-24.702957416669079</v>
      </c>
      <c r="Z6" s="73">
        <f>IFERROR(VLOOKUP(Подбор[[#This Row],[Артикул]],[1]Подбор!$CJ:$CW,5,0),"")</f>
        <v>3</v>
      </c>
      <c r="AA6" s="73">
        <f>IFERROR(VLOOKUP(Подбор[[#This Row],[Артикул]],[1]Подбор!$CJ:$CW,6,0),"")</f>
        <v>0</v>
      </c>
      <c r="AB6" s="73">
        <f>IFERROR(VLOOKUP(Подбор[[#This Row],[Артикул]],[1]Подбор!$CJ:$CW,7,0),"")</f>
        <v>0</v>
      </c>
      <c r="AC6" s="73">
        <f>IFERROR(VLOOKUP(Подбор[[#This Row],[Артикул]],[1]Подбор!$CJ:$CW,8,0),"")</f>
        <v>1</v>
      </c>
      <c r="AD6" s="73">
        <f>IFERROR(VLOOKUP(Подбор[[#This Row],[Артикул]],[1]Подбор!$CJ:$CW,9,0),"")</f>
        <v>0</v>
      </c>
      <c r="AE6" s="73">
        <f>IFERROR(VLOOKUP(Подбор[[#This Row],[Артикул]],[1]Подбор!$CJ:$CW,10,0),"")</f>
        <v>0</v>
      </c>
      <c r="AF6" s="73">
        <f>IFERROR(VLOOKUP(Подбор[[#This Row],[Артикул]],[1]Подбор!$CJ:$CW,11,0),"")</f>
        <v>0</v>
      </c>
      <c r="AG6" s="73">
        <f>IFERROR(VLOOKUP(Подбор[[#This Row],[Артикул]],[1]Подбор!$CJ:$CW,12,0),"")</f>
        <v>0</v>
      </c>
      <c r="AH6" s="73">
        <f>IFERROR(VLOOKUP(Подбор[[#This Row],[Артикул]],[1]Подбор!$CJ:$CW,13,0),"")</f>
        <v>0</v>
      </c>
      <c r="AI6" s="73">
        <f>IFERROR(VLOOKUP(Подбор[[#This Row],[Артикул]],[1]Подбор!$CJ:$CW,14,0),"")</f>
        <v>0</v>
      </c>
      <c r="AJ6" s="73" t="str">
        <f>IFERROR(VLOOKUP(Подбор[[#This Row],[Артикул]],[1]Подбор!$CJ:$DA,15,0),"")</f>
        <v/>
      </c>
      <c r="AK6" s="73" t="str">
        <f>IFERROR(VLOOKUP(Подбор[[#This Row],[Артикул]],[1]Подбор!$CJ:$DA,16,0),"")</f>
        <v>https://www.ipmatika.kz/products/ip-ats-yeastar-serii-s-sredney-yemkosti/yeastar-s100/</v>
      </c>
      <c r="AL6" s="73" t="str">
        <f>IFERROR(VLOOKUP(Подбор[[#This Row],[Артикул]],[1]Подбор!$CJ:$DA,17,0),"")</f>
        <v>EOL</v>
      </c>
    </row>
    <row r="7" spans="1:38">
      <c r="A7" s="73" t="s">
        <v>3333</v>
      </c>
      <c r="B7" t="s">
        <v>2932</v>
      </c>
      <c r="C7" t="s">
        <v>2352</v>
      </c>
      <c r="D7">
        <v>53210</v>
      </c>
      <c r="E7">
        <v>15290</v>
      </c>
      <c r="F7">
        <v>-71.26479984965232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578</v>
      </c>
      <c r="R7" t="s">
        <v>578</v>
      </c>
      <c r="S7" t="s">
        <v>578</v>
      </c>
      <c r="T7" s="73"/>
      <c r="U7" s="73"/>
      <c r="V7"/>
      <c r="W7" s="73">
        <f>IFERROR(VLOOKUP(Подбор[[#This Row],[Артикул]],[1]Подбор!$CJ:$CW,2,0),"")</f>
        <v>53210</v>
      </c>
      <c r="X7" s="73">
        <f>IFERROR(VLOOKUP(Подбор[[#This Row],[Артикул]],[1]Подбор!$CJ:$CW,3,0),"")</f>
        <v>15290</v>
      </c>
      <c r="Y7" s="73">
        <f>IFERROR(VLOOKUP(Подбор[[#This Row],[Артикул]],[1]Подбор!$CJ:$CW,4,0),"")</f>
        <v>-71.26479984965232</v>
      </c>
      <c r="Z7" s="73">
        <f>IFERROR(VLOOKUP(Подбор[[#This Row],[Артикул]],[1]Подбор!$CJ:$CW,5,0),"")</f>
        <v>1</v>
      </c>
      <c r="AA7" s="73">
        <f>IFERROR(VLOOKUP(Подбор[[#This Row],[Артикул]],[1]Подбор!$CJ:$CW,6,0),"")</f>
        <v>0</v>
      </c>
      <c r="AB7" s="73">
        <f>IFERROR(VLOOKUP(Подбор[[#This Row],[Артикул]],[1]Подбор!$CJ:$CW,7,0),"")</f>
        <v>0</v>
      </c>
      <c r="AC7" s="73">
        <f>IFERROR(VLOOKUP(Подбор[[#This Row],[Артикул]],[1]Подбор!$CJ:$CW,8,0),"")</f>
        <v>0</v>
      </c>
      <c r="AD7" s="73">
        <f>IFERROR(VLOOKUP(Подбор[[#This Row],[Артикул]],[1]Подбор!$CJ:$CW,9,0),"")</f>
        <v>0</v>
      </c>
      <c r="AE7" s="73">
        <f>IFERROR(VLOOKUP(Подбор[[#This Row],[Артикул]],[1]Подбор!$CJ:$CW,10,0),"")</f>
        <v>0</v>
      </c>
      <c r="AF7" s="73">
        <f>IFERROR(VLOOKUP(Подбор[[#This Row],[Артикул]],[1]Подбор!$CJ:$CW,11,0),"")</f>
        <v>0</v>
      </c>
      <c r="AG7" s="73">
        <f>IFERROR(VLOOKUP(Подбор[[#This Row],[Артикул]],[1]Подбор!$CJ:$CW,12,0),"")</f>
        <v>0</v>
      </c>
      <c r="AH7" s="73">
        <f>IFERROR(VLOOKUP(Подбор[[#This Row],[Артикул]],[1]Подбор!$CJ:$CW,13,0),"")</f>
        <v>0</v>
      </c>
      <c r="AI7" s="73">
        <f>IFERROR(VLOOKUP(Подбор[[#This Row],[Артикул]],[1]Подбор!$CJ:$CW,14,0),"")</f>
        <v>0</v>
      </c>
      <c r="AJ7" s="73" t="str">
        <f>IFERROR(VLOOKUP(Подбор[[#This Row],[Артикул]],[1]Подбор!$CJ:$DA,15,0),"")</f>
        <v/>
      </c>
      <c r="AK7" s="73" t="str">
        <f>IFERROR(VLOOKUP(Подбор[[#This Row],[Артикул]],[1]Подбор!$CJ:$DA,16,0),"")</f>
        <v/>
      </c>
      <c r="AL7" s="73" t="str">
        <f>IFERROR(VLOOKUP(Подбор[[#This Row],[Артикул]],[1]Подбор!$CJ:$DA,17,0),"")</f>
        <v/>
      </c>
    </row>
    <row r="8" spans="1:38">
      <c r="A8" s="73" t="s">
        <v>3328</v>
      </c>
      <c r="B8" t="s">
        <v>2932</v>
      </c>
      <c r="C8" t="s">
        <v>3339</v>
      </c>
      <c r="D8">
        <v>75510</v>
      </c>
      <c r="E8">
        <v>65280</v>
      </c>
      <c r="F8">
        <v>-13.547874453714741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578</v>
      </c>
      <c r="R8" t="s">
        <v>578</v>
      </c>
      <c r="S8" t="s">
        <v>578</v>
      </c>
      <c r="T8" s="73"/>
      <c r="U8" s="73"/>
      <c r="V8"/>
      <c r="W8" s="73">
        <f>IFERROR(VLOOKUP(Подбор[[#This Row],[Артикул]],[1]Подбор!$CJ:$CW,2,0),"")</f>
        <v>75510</v>
      </c>
      <c r="X8" s="73">
        <f>IFERROR(VLOOKUP(Подбор[[#This Row],[Артикул]],[1]Подбор!$CJ:$CW,3,0),"")</f>
        <v>65280</v>
      </c>
      <c r="Y8" s="73">
        <f>IFERROR(VLOOKUP(Подбор[[#This Row],[Артикул]],[1]Подбор!$CJ:$CW,4,0),"")</f>
        <v>-13.547874453714741</v>
      </c>
      <c r="Z8" s="73">
        <f>IFERROR(VLOOKUP(Подбор[[#This Row],[Артикул]],[1]Подбор!$CJ:$CW,5,0),"")</f>
        <v>1</v>
      </c>
      <c r="AA8" s="73">
        <f>IFERROR(VLOOKUP(Подбор[[#This Row],[Артикул]],[1]Подбор!$CJ:$CW,6,0),"")</f>
        <v>0</v>
      </c>
      <c r="AB8" s="73">
        <f>IFERROR(VLOOKUP(Подбор[[#This Row],[Артикул]],[1]Подбор!$CJ:$CW,7,0),"")</f>
        <v>0</v>
      </c>
      <c r="AC8" s="73">
        <f>IFERROR(VLOOKUP(Подбор[[#This Row],[Артикул]],[1]Подбор!$CJ:$CW,8,0),"")</f>
        <v>0</v>
      </c>
      <c r="AD8" s="73">
        <f>IFERROR(VLOOKUP(Подбор[[#This Row],[Артикул]],[1]Подбор!$CJ:$CW,9,0),"")</f>
        <v>0</v>
      </c>
      <c r="AE8" s="73">
        <f>IFERROR(VLOOKUP(Подбор[[#This Row],[Артикул]],[1]Подбор!$CJ:$CW,10,0),"")</f>
        <v>0</v>
      </c>
      <c r="AF8" s="73">
        <f>IFERROR(VLOOKUP(Подбор[[#This Row],[Артикул]],[1]Подбор!$CJ:$CW,11,0),"")</f>
        <v>0</v>
      </c>
      <c r="AG8" s="73">
        <f>IFERROR(VLOOKUP(Подбор[[#This Row],[Артикул]],[1]Подбор!$CJ:$CW,12,0),"")</f>
        <v>0</v>
      </c>
      <c r="AH8" s="73">
        <f>IFERROR(VLOOKUP(Подбор[[#This Row],[Артикул]],[1]Подбор!$CJ:$CW,13,0),"")</f>
        <v>0</v>
      </c>
      <c r="AI8" s="73">
        <f>IFERROR(VLOOKUP(Подбор[[#This Row],[Артикул]],[1]Подбор!$CJ:$CW,14,0),"")</f>
        <v>0</v>
      </c>
      <c r="AJ8" s="73" t="str">
        <f>IFERROR(VLOOKUP(Подбор[[#This Row],[Артикул]],[1]Подбор!$CJ:$DA,15,0),"")</f>
        <v/>
      </c>
      <c r="AK8" s="73" t="str">
        <f>IFERROR(VLOOKUP(Подбор[[#This Row],[Артикул]],[1]Подбор!$CJ:$DA,16,0),"")</f>
        <v/>
      </c>
      <c r="AL8" s="73" t="str">
        <f>IFERROR(VLOOKUP(Подбор[[#This Row],[Артикул]],[1]Подбор!$CJ:$DA,17,0),"")</f>
        <v/>
      </c>
    </row>
    <row r="9" spans="1:38">
      <c r="A9" s="73" t="s">
        <v>3332</v>
      </c>
      <c r="B9" t="s">
        <v>2932</v>
      </c>
      <c r="C9" t="s">
        <v>2348</v>
      </c>
      <c r="D9">
        <v>29990</v>
      </c>
      <c r="E9">
        <v>13060</v>
      </c>
      <c r="F9">
        <v>-56.452150716905635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578</v>
      </c>
      <c r="R9" t="s">
        <v>578</v>
      </c>
      <c r="S9" t="s">
        <v>578</v>
      </c>
      <c r="T9" s="73"/>
      <c r="U9" s="73"/>
      <c r="V9"/>
      <c r="W9" s="73">
        <f>IFERROR(VLOOKUP(Подбор[[#This Row],[Артикул]],[1]Подбор!$CJ:$CW,2,0),"")</f>
        <v>29990</v>
      </c>
      <c r="X9" s="73">
        <f>IFERROR(VLOOKUP(Подбор[[#This Row],[Артикул]],[1]Подбор!$CJ:$CW,3,0),"")</f>
        <v>13060</v>
      </c>
      <c r="Y9" s="73">
        <f>IFERROR(VLOOKUP(Подбор[[#This Row],[Артикул]],[1]Подбор!$CJ:$CW,4,0),"")</f>
        <v>-56.452150716905635</v>
      </c>
      <c r="Z9" s="73">
        <f>IFERROR(VLOOKUP(Подбор[[#This Row],[Артикул]],[1]Подбор!$CJ:$CW,5,0),"")</f>
        <v>1</v>
      </c>
      <c r="AA9" s="73">
        <f>IFERROR(VLOOKUP(Подбор[[#This Row],[Артикул]],[1]Подбор!$CJ:$CW,6,0),"")</f>
        <v>0</v>
      </c>
      <c r="AB9" s="73">
        <f>IFERROR(VLOOKUP(Подбор[[#This Row],[Артикул]],[1]Подбор!$CJ:$CW,7,0),"")</f>
        <v>0</v>
      </c>
      <c r="AC9" s="73">
        <f>IFERROR(VLOOKUP(Подбор[[#This Row],[Артикул]],[1]Подбор!$CJ:$CW,8,0),"")</f>
        <v>0</v>
      </c>
      <c r="AD9" s="73">
        <f>IFERROR(VLOOKUP(Подбор[[#This Row],[Артикул]],[1]Подбор!$CJ:$CW,9,0),"")</f>
        <v>0</v>
      </c>
      <c r="AE9" s="73">
        <f>IFERROR(VLOOKUP(Подбор[[#This Row],[Артикул]],[1]Подбор!$CJ:$CW,10,0),"")</f>
        <v>0</v>
      </c>
      <c r="AF9" s="73">
        <f>IFERROR(VLOOKUP(Подбор[[#This Row],[Артикул]],[1]Подбор!$CJ:$CW,11,0),"")</f>
        <v>0</v>
      </c>
      <c r="AG9" s="73">
        <f>IFERROR(VLOOKUP(Подбор[[#This Row],[Артикул]],[1]Подбор!$CJ:$CW,12,0),"")</f>
        <v>0</v>
      </c>
      <c r="AH9" s="73">
        <f>IFERROR(VLOOKUP(Подбор[[#This Row],[Артикул]],[1]Подбор!$CJ:$CW,13,0),"")</f>
        <v>0</v>
      </c>
      <c r="AI9" s="73">
        <f>IFERROR(VLOOKUP(Подбор[[#This Row],[Артикул]],[1]Подбор!$CJ:$CW,14,0),"")</f>
        <v>0</v>
      </c>
      <c r="AJ9" s="73" t="str">
        <f>IFERROR(VLOOKUP(Подбор[[#This Row],[Артикул]],[1]Подбор!$CJ:$DA,15,0),"")</f>
        <v/>
      </c>
      <c r="AK9" s="73" t="str">
        <f>IFERROR(VLOOKUP(Подбор[[#This Row],[Артикул]],[1]Подбор!$CJ:$DA,16,0),"")</f>
        <v/>
      </c>
      <c r="AL9" s="73" t="str">
        <f>IFERROR(VLOOKUP(Подбор[[#This Row],[Артикул]],[1]Подбор!$CJ:$DA,17,0),"")</f>
        <v/>
      </c>
    </row>
    <row r="10" spans="1:38">
      <c r="A10" s="73" t="s">
        <v>3330</v>
      </c>
      <c r="B10" t="s">
        <v>2932</v>
      </c>
      <c r="C10" t="s">
        <v>3346</v>
      </c>
      <c r="D10">
        <v>63420</v>
      </c>
      <c r="E10">
        <v>54060</v>
      </c>
      <c r="F10">
        <v>-14.758751182592249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578</v>
      </c>
      <c r="R10" t="s">
        <v>578</v>
      </c>
      <c r="S10" t="s">
        <v>578</v>
      </c>
      <c r="T10" s="73"/>
      <c r="U10" s="73"/>
      <c r="V10"/>
      <c r="W10" s="73">
        <f>IFERROR(VLOOKUP(Подбор[[#This Row],[Артикул]],[1]Подбор!$CJ:$CW,2,0),"")</f>
        <v>63420</v>
      </c>
      <c r="X10" s="73">
        <f>IFERROR(VLOOKUP(Подбор[[#This Row],[Артикул]],[1]Подбор!$CJ:$CW,3,0),"")</f>
        <v>54060</v>
      </c>
      <c r="Y10" s="73">
        <f>IFERROR(VLOOKUP(Подбор[[#This Row],[Артикул]],[1]Подбор!$CJ:$CW,4,0),"")</f>
        <v>-14.758751182592249</v>
      </c>
      <c r="Z10" s="73">
        <f>IFERROR(VLOOKUP(Подбор[[#This Row],[Артикул]],[1]Подбор!$CJ:$CW,5,0),"")</f>
        <v>1</v>
      </c>
      <c r="AA10" s="73">
        <f>IFERROR(VLOOKUP(Подбор[[#This Row],[Артикул]],[1]Подбор!$CJ:$CW,6,0),"")</f>
        <v>0</v>
      </c>
      <c r="AB10" s="73">
        <f>IFERROR(VLOOKUP(Подбор[[#This Row],[Артикул]],[1]Подбор!$CJ:$CW,7,0),"")</f>
        <v>0</v>
      </c>
      <c r="AC10" s="73">
        <f>IFERROR(VLOOKUP(Подбор[[#This Row],[Артикул]],[1]Подбор!$CJ:$CW,8,0),"")</f>
        <v>0</v>
      </c>
      <c r="AD10" s="73">
        <f>IFERROR(VLOOKUP(Подбор[[#This Row],[Артикул]],[1]Подбор!$CJ:$CW,9,0),"")</f>
        <v>0</v>
      </c>
      <c r="AE10" s="73">
        <f>IFERROR(VLOOKUP(Подбор[[#This Row],[Артикул]],[1]Подбор!$CJ:$CW,10,0),"")</f>
        <v>0</v>
      </c>
      <c r="AF10" s="73">
        <f>IFERROR(VLOOKUP(Подбор[[#This Row],[Артикул]],[1]Подбор!$CJ:$CW,11,0),"")</f>
        <v>0</v>
      </c>
      <c r="AG10" s="73">
        <f>IFERROR(VLOOKUP(Подбор[[#This Row],[Артикул]],[1]Подбор!$CJ:$CW,12,0),"")</f>
        <v>0</v>
      </c>
      <c r="AH10" s="73">
        <f>IFERROR(VLOOKUP(Подбор[[#This Row],[Артикул]],[1]Подбор!$CJ:$CW,13,0),"")</f>
        <v>0</v>
      </c>
      <c r="AI10" s="73">
        <f>IFERROR(VLOOKUP(Подбор[[#This Row],[Артикул]],[1]Подбор!$CJ:$CW,14,0),"")</f>
        <v>0</v>
      </c>
      <c r="AJ10" s="73" t="str">
        <f>IFERROR(VLOOKUP(Подбор[[#This Row],[Артикул]],[1]Подбор!$CJ:$DA,15,0),"")</f>
        <v/>
      </c>
      <c r="AK10" s="73" t="str">
        <f>IFERROR(VLOOKUP(Подбор[[#This Row],[Артикул]],[1]Подбор!$CJ:$DA,16,0),"")</f>
        <v/>
      </c>
      <c r="AL10" s="73" t="str">
        <f>IFERROR(VLOOKUP(Подбор[[#This Row],[Артикул]],[1]Подбор!$CJ:$DA,17,0),"")</f>
        <v/>
      </c>
    </row>
    <row r="11" spans="1:38">
      <c r="A11" s="73" t="s">
        <v>3593</v>
      </c>
      <c r="B11" t="s">
        <v>3077</v>
      </c>
      <c r="C11" t="s">
        <v>2270</v>
      </c>
      <c r="D11" t="s">
        <v>578</v>
      </c>
      <c r="E11" t="s">
        <v>578</v>
      </c>
      <c r="F11" t="s">
        <v>578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578</v>
      </c>
      <c r="R11" t="s">
        <v>578</v>
      </c>
      <c r="S11" t="s">
        <v>578</v>
      </c>
      <c r="T11" s="73"/>
      <c r="U11" s="73"/>
      <c r="V11"/>
      <c r="W11" s="73" t="str">
        <f>IFERROR(VLOOKUP(Подбор[[#This Row],[Артикул]],[1]Подбор!$CJ:$CW,2,0),"")</f>
        <v/>
      </c>
      <c r="X11" s="73" t="str">
        <f>IFERROR(VLOOKUP(Подбор[[#This Row],[Артикул]],[1]Подбор!$CJ:$CW,3,0),"")</f>
        <v/>
      </c>
      <c r="Y11" s="73" t="str">
        <f>IFERROR(VLOOKUP(Подбор[[#This Row],[Артикул]],[1]Подбор!$CJ:$CW,4,0),"")</f>
        <v/>
      </c>
      <c r="Z11" s="73">
        <f>IFERROR(VLOOKUP(Подбор[[#This Row],[Артикул]],[1]Подбор!$CJ:$CW,5,0),"")</f>
        <v>1</v>
      </c>
      <c r="AA11" s="73">
        <f>IFERROR(VLOOKUP(Подбор[[#This Row],[Артикул]],[1]Подбор!$CJ:$CW,6,0),"")</f>
        <v>0</v>
      </c>
      <c r="AB11" s="73">
        <f>IFERROR(VLOOKUP(Подбор[[#This Row],[Артикул]],[1]Подбор!$CJ:$CW,7,0),"")</f>
        <v>0</v>
      </c>
      <c r="AC11" s="73">
        <f>IFERROR(VLOOKUP(Подбор[[#This Row],[Артикул]],[1]Подбор!$CJ:$CW,8,0),"")</f>
        <v>0</v>
      </c>
      <c r="AD11" s="73">
        <f>IFERROR(VLOOKUP(Подбор[[#This Row],[Артикул]],[1]Подбор!$CJ:$CW,9,0),"")</f>
        <v>0</v>
      </c>
      <c r="AE11" s="73">
        <f>IFERROR(VLOOKUP(Подбор[[#This Row],[Артикул]],[1]Подбор!$CJ:$CW,10,0),"")</f>
        <v>0</v>
      </c>
      <c r="AF11" s="73">
        <f>IFERROR(VLOOKUP(Подбор[[#This Row],[Артикул]],[1]Подбор!$CJ:$CW,11,0),"")</f>
        <v>0</v>
      </c>
      <c r="AG11" s="73">
        <f>IFERROR(VLOOKUP(Подбор[[#This Row],[Артикул]],[1]Подбор!$CJ:$CW,12,0),"")</f>
        <v>0</v>
      </c>
      <c r="AH11" s="73">
        <f>IFERROR(VLOOKUP(Подбор[[#This Row],[Артикул]],[1]Подбор!$CJ:$CW,13,0),"")</f>
        <v>0</v>
      </c>
      <c r="AI11" s="73">
        <f>IFERROR(VLOOKUP(Подбор[[#This Row],[Артикул]],[1]Подбор!$CJ:$CW,14,0),"")</f>
        <v>0</v>
      </c>
      <c r="AJ11" s="73" t="str">
        <f>IFERROR(VLOOKUP(Подбор[[#This Row],[Артикул]],[1]Подбор!$CJ:$DA,15,0),"")</f>
        <v/>
      </c>
      <c r="AK11" s="73" t="str">
        <f>IFERROR(VLOOKUP(Подбор[[#This Row],[Артикул]],[1]Подбор!$CJ:$DA,16,0),"")</f>
        <v/>
      </c>
      <c r="AL11" s="73" t="str">
        <f>IFERROR(VLOOKUP(Подбор[[#This Row],[Артикул]],[1]Подбор!$CJ:$DA,17,0),"")</f>
        <v/>
      </c>
    </row>
    <row r="12" spans="1:38">
      <c r="A12" s="73" t="s">
        <v>3594</v>
      </c>
      <c r="B12" t="s">
        <v>3077</v>
      </c>
      <c r="C12" t="s">
        <v>2266</v>
      </c>
      <c r="D12" t="s">
        <v>578</v>
      </c>
      <c r="E12" t="s">
        <v>578</v>
      </c>
      <c r="F12" t="s">
        <v>578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578</v>
      </c>
      <c r="R12" t="s">
        <v>578</v>
      </c>
      <c r="S12" t="s">
        <v>578</v>
      </c>
      <c r="T12" s="73"/>
      <c r="U12" s="73"/>
      <c r="V12"/>
      <c r="W12" s="73" t="str">
        <f>IFERROR(VLOOKUP(Подбор[[#This Row],[Артикул]],[1]Подбор!$CJ:$CW,2,0),"")</f>
        <v/>
      </c>
      <c r="X12" s="73" t="str">
        <f>IFERROR(VLOOKUP(Подбор[[#This Row],[Артикул]],[1]Подбор!$CJ:$CW,3,0),"")</f>
        <v/>
      </c>
      <c r="Y12" s="73" t="str">
        <f>IFERROR(VLOOKUP(Подбор[[#This Row],[Артикул]],[1]Подбор!$CJ:$CW,4,0),"")</f>
        <v/>
      </c>
      <c r="Z12" s="73">
        <f>IFERROR(VLOOKUP(Подбор[[#This Row],[Артикул]],[1]Подбор!$CJ:$CW,5,0),"")</f>
        <v>1</v>
      </c>
      <c r="AA12" s="73">
        <f>IFERROR(VLOOKUP(Подбор[[#This Row],[Артикул]],[1]Подбор!$CJ:$CW,6,0),"")</f>
        <v>0</v>
      </c>
      <c r="AB12" s="73">
        <f>IFERROR(VLOOKUP(Подбор[[#This Row],[Артикул]],[1]Подбор!$CJ:$CW,7,0),"")</f>
        <v>0</v>
      </c>
      <c r="AC12" s="73">
        <f>IFERROR(VLOOKUP(Подбор[[#This Row],[Артикул]],[1]Подбор!$CJ:$CW,8,0),"")</f>
        <v>0</v>
      </c>
      <c r="AD12" s="73">
        <f>IFERROR(VLOOKUP(Подбор[[#This Row],[Артикул]],[1]Подбор!$CJ:$CW,9,0),"")</f>
        <v>0</v>
      </c>
      <c r="AE12" s="73">
        <f>IFERROR(VLOOKUP(Подбор[[#This Row],[Артикул]],[1]Подбор!$CJ:$CW,10,0),"")</f>
        <v>0</v>
      </c>
      <c r="AF12" s="73">
        <f>IFERROR(VLOOKUP(Подбор[[#This Row],[Артикул]],[1]Подбор!$CJ:$CW,11,0),"")</f>
        <v>0</v>
      </c>
      <c r="AG12" s="73">
        <f>IFERROR(VLOOKUP(Подбор[[#This Row],[Артикул]],[1]Подбор!$CJ:$CW,12,0),"")</f>
        <v>0</v>
      </c>
      <c r="AH12" s="73">
        <f>IFERROR(VLOOKUP(Подбор[[#This Row],[Артикул]],[1]Подбор!$CJ:$CW,13,0),"")</f>
        <v>0</v>
      </c>
      <c r="AI12" s="73">
        <f>IFERROR(VLOOKUP(Подбор[[#This Row],[Артикул]],[1]Подбор!$CJ:$CW,14,0),"")</f>
        <v>0</v>
      </c>
      <c r="AJ12" s="73" t="str">
        <f>IFERROR(VLOOKUP(Подбор[[#This Row],[Артикул]],[1]Подбор!$CJ:$DA,15,0),"")</f>
        <v/>
      </c>
      <c r="AK12" s="73" t="str">
        <f>IFERROR(VLOOKUP(Подбор[[#This Row],[Артикул]],[1]Подбор!$CJ:$DA,16,0),"")</f>
        <v/>
      </c>
      <c r="AL12" s="73" t="str">
        <f>IFERROR(VLOOKUP(Подбор[[#This Row],[Артикул]],[1]Подбор!$CJ:$DA,17,0),"")</f>
        <v/>
      </c>
    </row>
    <row r="13" spans="1:38">
      <c r="A13" s="73" t="s">
        <v>202</v>
      </c>
      <c r="B13" t="s">
        <v>2932</v>
      </c>
      <c r="C13" t="s">
        <v>3714</v>
      </c>
      <c r="D13">
        <v>658000</v>
      </c>
      <c r="E13">
        <v>501630</v>
      </c>
      <c r="F13">
        <v>-23.764437689969611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 t="s">
        <v>578</v>
      </c>
      <c r="R13" t="s">
        <v>5490</v>
      </c>
      <c r="S13" t="s">
        <v>5491</v>
      </c>
      <c r="T13" s="73"/>
      <c r="U13" s="73"/>
      <c r="V13"/>
      <c r="W13" s="73">
        <f>IFERROR(VLOOKUP(Подбор[[#This Row],[Артикул]],[1]Подбор!$CJ:$CW,2,0),"")</f>
        <v>658000</v>
      </c>
      <c r="X13" s="73">
        <f>IFERROR(VLOOKUP(Подбор[[#This Row],[Артикул]],[1]Подбор!$CJ:$CW,3,0),"")</f>
        <v>501630</v>
      </c>
      <c r="Y13" s="73">
        <f>IFERROR(VLOOKUP(Подбор[[#This Row],[Артикул]],[1]Подбор!$CJ:$CW,4,0),"")</f>
        <v>-23.764437689969611</v>
      </c>
      <c r="Z13" s="73">
        <f>IFERROR(VLOOKUP(Подбор[[#This Row],[Артикул]],[1]Подбор!$CJ:$CW,5,0),"")</f>
        <v>2</v>
      </c>
      <c r="AA13" s="73">
        <f>IFERROR(VLOOKUP(Подбор[[#This Row],[Артикул]],[1]Подбор!$CJ:$CW,6,0),"")</f>
        <v>0</v>
      </c>
      <c r="AB13" s="73">
        <f>IFERROR(VLOOKUP(Подбор[[#This Row],[Артикул]],[1]Подбор!$CJ:$CW,7,0),"")</f>
        <v>0</v>
      </c>
      <c r="AC13" s="73">
        <f>IFERROR(VLOOKUP(Подбор[[#This Row],[Артикул]],[1]Подбор!$CJ:$CW,8,0),"")</f>
        <v>0</v>
      </c>
      <c r="AD13" s="73">
        <f>IFERROR(VLOOKUP(Подбор[[#This Row],[Артикул]],[1]Подбор!$CJ:$CW,9,0),"")</f>
        <v>0</v>
      </c>
      <c r="AE13" s="73">
        <f>IFERROR(VLOOKUP(Подбор[[#This Row],[Артикул]],[1]Подбор!$CJ:$CW,10,0),"")</f>
        <v>0</v>
      </c>
      <c r="AF13" s="73">
        <f>IFERROR(VLOOKUP(Подбор[[#This Row],[Артикул]],[1]Подбор!$CJ:$CW,11,0),"")</f>
        <v>0</v>
      </c>
      <c r="AG13" s="73">
        <f>IFERROR(VLOOKUP(Подбор[[#This Row],[Артикул]],[1]Подбор!$CJ:$CW,12,0),"")</f>
        <v>1</v>
      </c>
      <c r="AH13" s="73">
        <f>IFERROR(VLOOKUP(Подбор[[#This Row],[Артикул]],[1]Подбор!$CJ:$CW,13,0),"")</f>
        <v>0</v>
      </c>
      <c r="AI13" s="73">
        <f>IFERROR(VLOOKUP(Подбор[[#This Row],[Артикул]],[1]Подбор!$CJ:$CW,14,0),"")</f>
        <v>0</v>
      </c>
      <c r="AJ13" s="73" t="str">
        <f>IFERROR(VLOOKUP(Подбор[[#This Row],[Артикул]],[1]Подбор!$CJ:$DA,15,0),"")</f>
        <v/>
      </c>
      <c r="AK13" s="73" t="str">
        <f>IFERROR(VLOOKUP(Подбор[[#This Row],[Артикул]],[1]Подбор!$CJ:$DA,16,0),"")</f>
        <v>https://ipmatika.kz/products/vcs-accessories/yealink-vcc22/</v>
      </c>
      <c r="AL13" s="73" t="str">
        <f>IFERROR(VLOOKUP(Подбор[[#This Row],[Артикул]],[1]Подбор!$CJ:$DA,17,0),"")</f>
        <v>EOL</v>
      </c>
    </row>
    <row r="14" spans="1:38">
      <c r="A14" s="73" t="s">
        <v>3657</v>
      </c>
      <c r="B14" t="s">
        <v>3081</v>
      </c>
      <c r="C14" t="s">
        <v>1725</v>
      </c>
      <c r="D14" t="s">
        <v>578</v>
      </c>
      <c r="E14" t="s">
        <v>578</v>
      </c>
      <c r="F14" t="s">
        <v>578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578</v>
      </c>
      <c r="R14" t="s">
        <v>578</v>
      </c>
      <c r="S14" t="s">
        <v>578</v>
      </c>
      <c r="T14" s="73"/>
      <c r="U14" s="73"/>
      <c r="V14"/>
      <c r="W14" s="73" t="str">
        <f>IFERROR(VLOOKUP(Подбор[[#This Row],[Артикул]],[1]Подбор!$CJ:$CW,2,0),"")</f>
        <v/>
      </c>
      <c r="X14" s="73" t="str">
        <f>IFERROR(VLOOKUP(Подбор[[#This Row],[Артикул]],[1]Подбор!$CJ:$CW,3,0),"")</f>
        <v/>
      </c>
      <c r="Y14" s="73" t="str">
        <f>IFERROR(VLOOKUP(Подбор[[#This Row],[Артикул]],[1]Подбор!$CJ:$CW,4,0),"")</f>
        <v/>
      </c>
      <c r="Z14" s="73">
        <f>IFERROR(VLOOKUP(Подбор[[#This Row],[Артикул]],[1]Подбор!$CJ:$CW,5,0),"")</f>
        <v>0</v>
      </c>
      <c r="AA14" s="73">
        <f>IFERROR(VLOOKUP(Подбор[[#This Row],[Артикул]],[1]Подбор!$CJ:$CW,6,0),"")</f>
        <v>0</v>
      </c>
      <c r="AB14" s="73">
        <f>IFERROR(VLOOKUP(Подбор[[#This Row],[Артикул]],[1]Подбор!$CJ:$CW,7,0),"")</f>
        <v>0</v>
      </c>
      <c r="AC14" s="73">
        <f>IFERROR(VLOOKUP(Подбор[[#This Row],[Артикул]],[1]Подбор!$CJ:$CW,8,0),"")</f>
        <v>0</v>
      </c>
      <c r="AD14" s="73">
        <f>IFERROR(VLOOKUP(Подбор[[#This Row],[Артикул]],[1]Подбор!$CJ:$CW,9,0),"")</f>
        <v>0</v>
      </c>
      <c r="AE14" s="73">
        <f>IFERROR(VLOOKUP(Подбор[[#This Row],[Артикул]],[1]Подбор!$CJ:$CW,10,0),"")</f>
        <v>0</v>
      </c>
      <c r="AF14" s="73">
        <f>IFERROR(VLOOKUP(Подбор[[#This Row],[Артикул]],[1]Подбор!$CJ:$CW,11,0),"")</f>
        <v>0</v>
      </c>
      <c r="AG14" s="73">
        <f>IFERROR(VLOOKUP(Подбор[[#This Row],[Артикул]],[1]Подбор!$CJ:$CW,12,0),"")</f>
        <v>0</v>
      </c>
      <c r="AH14" s="73">
        <f>IFERROR(VLOOKUP(Подбор[[#This Row],[Артикул]],[1]Подбор!$CJ:$CW,13,0),"")</f>
        <v>0</v>
      </c>
      <c r="AI14" s="73">
        <f>IFERROR(VLOOKUP(Подбор[[#This Row],[Артикул]],[1]Подбор!$CJ:$CW,14,0),"")</f>
        <v>0</v>
      </c>
      <c r="AJ14" s="73" t="str">
        <f>IFERROR(VLOOKUP(Подбор[[#This Row],[Артикул]],[1]Подбор!$CJ:$DA,15,0),"")</f>
        <v/>
      </c>
      <c r="AK14" s="73" t="str">
        <f>IFERROR(VLOOKUP(Подбор[[#This Row],[Артикул]],[1]Подбор!$CJ:$DA,16,0),"")</f>
        <v/>
      </c>
      <c r="AL14" s="73" t="str">
        <f>IFERROR(VLOOKUP(Подбор[[#This Row],[Артикул]],[1]Подбор!$CJ:$DA,17,0),"")</f>
        <v/>
      </c>
    </row>
    <row r="15" spans="1:38">
      <c r="A15" s="73" t="s">
        <v>3632</v>
      </c>
      <c r="B15" t="s">
        <v>3081</v>
      </c>
      <c r="C15" t="s">
        <v>1724</v>
      </c>
      <c r="D15">
        <v>11440</v>
      </c>
      <c r="E15">
        <v>9480</v>
      </c>
      <c r="F15">
        <v>-17.132867132867133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578</v>
      </c>
      <c r="R15" t="s">
        <v>578</v>
      </c>
      <c r="S15" t="s">
        <v>578</v>
      </c>
      <c r="T15" s="73"/>
      <c r="U15" s="73"/>
      <c r="V15"/>
      <c r="W15" s="73">
        <f>IFERROR(VLOOKUP(Подбор[[#This Row],[Артикул]],[1]Подбор!$CJ:$CW,2,0),"")</f>
        <v>11440</v>
      </c>
      <c r="X15" s="73">
        <f>IFERROR(VLOOKUP(Подбор[[#This Row],[Артикул]],[1]Подбор!$CJ:$CW,3,0),"")</f>
        <v>9480</v>
      </c>
      <c r="Y15" s="73">
        <f>IFERROR(VLOOKUP(Подбор[[#This Row],[Артикул]],[1]Подбор!$CJ:$CW,4,0),"")</f>
        <v>-17.132867132867133</v>
      </c>
      <c r="Z15" s="73">
        <f>IFERROR(VLOOKUP(Подбор[[#This Row],[Артикул]],[1]Подбор!$CJ:$CW,5,0),"")</f>
        <v>0</v>
      </c>
      <c r="AA15" s="73">
        <f>IFERROR(VLOOKUP(Подбор[[#This Row],[Артикул]],[1]Подбор!$CJ:$CW,6,0),"")</f>
        <v>0</v>
      </c>
      <c r="AB15" s="73">
        <f>IFERROR(VLOOKUP(Подбор[[#This Row],[Артикул]],[1]Подбор!$CJ:$CW,7,0),"")</f>
        <v>0</v>
      </c>
      <c r="AC15" s="73">
        <f>IFERROR(VLOOKUP(Подбор[[#This Row],[Артикул]],[1]Подбор!$CJ:$CW,8,0),"")</f>
        <v>0</v>
      </c>
      <c r="AD15" s="73">
        <f>IFERROR(VLOOKUP(Подбор[[#This Row],[Артикул]],[1]Подбор!$CJ:$CW,9,0),"")</f>
        <v>0</v>
      </c>
      <c r="AE15" s="73">
        <f>IFERROR(VLOOKUP(Подбор[[#This Row],[Артикул]],[1]Подбор!$CJ:$CW,10,0),"")</f>
        <v>0</v>
      </c>
      <c r="AF15" s="73">
        <f>IFERROR(VLOOKUP(Подбор[[#This Row],[Артикул]],[1]Подбор!$CJ:$CW,11,0),"")</f>
        <v>0</v>
      </c>
      <c r="AG15" s="73">
        <f>IFERROR(VLOOKUP(Подбор[[#This Row],[Артикул]],[1]Подбор!$CJ:$CW,12,0),"")</f>
        <v>0</v>
      </c>
      <c r="AH15" s="73">
        <f>IFERROR(VLOOKUP(Подбор[[#This Row],[Артикул]],[1]Подбор!$CJ:$CW,13,0),"")</f>
        <v>0</v>
      </c>
      <c r="AI15" s="73">
        <f>IFERROR(VLOOKUP(Подбор[[#This Row],[Артикул]],[1]Подбор!$CJ:$CW,14,0),"")</f>
        <v>0</v>
      </c>
      <c r="AJ15" s="73" t="str">
        <f>IFERROR(VLOOKUP(Подбор[[#This Row],[Артикул]],[1]Подбор!$CJ:$DA,15,0),"")</f>
        <v/>
      </c>
      <c r="AK15" s="73" t="str">
        <f>IFERROR(VLOOKUP(Подбор[[#This Row],[Артикул]],[1]Подбор!$CJ:$DA,16,0),"")</f>
        <v/>
      </c>
      <c r="AL15" s="73" t="str">
        <f>IFERROR(VLOOKUP(Подбор[[#This Row],[Артикул]],[1]Подбор!$CJ:$DA,17,0),"")</f>
        <v/>
      </c>
    </row>
    <row r="16" spans="1:38">
      <c r="A16" s="73" t="s">
        <v>93</v>
      </c>
      <c r="B16" t="s">
        <v>3081</v>
      </c>
      <c r="C16" t="s">
        <v>1714</v>
      </c>
      <c r="D16">
        <v>22370</v>
      </c>
      <c r="E16">
        <v>16470</v>
      </c>
      <c r="F16">
        <v>-26.374608851139925</v>
      </c>
      <c r="G16">
        <v>24</v>
      </c>
      <c r="H16">
        <v>0</v>
      </c>
      <c r="I16">
        <v>0</v>
      </c>
      <c r="J16">
        <v>5</v>
      </c>
      <c r="K16">
        <v>0</v>
      </c>
      <c r="L16">
        <v>0</v>
      </c>
      <c r="M16">
        <v>0</v>
      </c>
      <c r="N16" t="s">
        <v>5489</v>
      </c>
      <c r="O16">
        <v>0</v>
      </c>
      <c r="P16" t="s">
        <v>5489</v>
      </c>
      <c r="Q16" t="s">
        <v>5492</v>
      </c>
      <c r="R16" t="s">
        <v>2983</v>
      </c>
      <c r="S16" t="s">
        <v>578</v>
      </c>
      <c r="T16" s="73"/>
      <c r="U16" s="73"/>
      <c r="V16"/>
      <c r="W16" s="73">
        <f>IFERROR(VLOOKUP(Подбор[[#This Row],[Артикул]],[1]Подбор!$CJ:$CW,2,0),"")</f>
        <v>22370</v>
      </c>
      <c r="X16" s="73">
        <f>IFERROR(VLOOKUP(Подбор[[#This Row],[Артикул]],[1]Подбор!$CJ:$CW,3,0),"")</f>
        <v>16470</v>
      </c>
      <c r="Y16" s="73">
        <f>IFERROR(VLOOKUP(Подбор[[#This Row],[Артикул]],[1]Подбор!$CJ:$CW,4,0),"")</f>
        <v>-26.374608851139925</v>
      </c>
      <c r="Z16" s="73">
        <f>IFERROR(VLOOKUP(Подбор[[#This Row],[Артикул]],[1]Подбор!$CJ:$CW,5,0),"")</f>
        <v>24</v>
      </c>
      <c r="AA16" s="73">
        <f>IFERROR(VLOOKUP(Подбор[[#This Row],[Артикул]],[1]Подбор!$CJ:$CW,6,0),"")</f>
        <v>0</v>
      </c>
      <c r="AB16" s="73">
        <f>IFERROR(VLOOKUP(Подбор[[#This Row],[Артикул]],[1]Подбор!$CJ:$CW,7,0),"")</f>
        <v>0</v>
      </c>
      <c r="AC16" s="73">
        <f>IFERROR(VLOOKUP(Подбор[[#This Row],[Артикул]],[1]Подбор!$CJ:$CW,8,0),"")</f>
        <v>5</v>
      </c>
      <c r="AD16" s="73">
        <f>IFERROR(VLOOKUP(Подбор[[#This Row],[Артикул]],[1]Подбор!$CJ:$CW,9,0),"")</f>
        <v>0</v>
      </c>
      <c r="AE16" s="73">
        <f>IFERROR(VLOOKUP(Подбор[[#This Row],[Артикул]],[1]Подбор!$CJ:$CW,10,0),"")</f>
        <v>0</v>
      </c>
      <c r="AF16" s="73">
        <f>IFERROR(VLOOKUP(Подбор[[#This Row],[Артикул]],[1]Подбор!$CJ:$CW,11,0),"")</f>
        <v>0</v>
      </c>
      <c r="AG16" s="73" t="str">
        <f>IFERROR(VLOOKUP(Подбор[[#This Row],[Артикул]],[1]Подбор!$CJ:$CW,12,0),"")</f>
        <v>50+</v>
      </c>
      <c r="AH16" s="73">
        <f>IFERROR(VLOOKUP(Подбор[[#This Row],[Артикул]],[1]Подбор!$CJ:$CW,13,0),"")</f>
        <v>0</v>
      </c>
      <c r="AI16" s="73" t="str">
        <f>IFERROR(VLOOKUP(Подбор[[#This Row],[Артикул]],[1]Подбор!$CJ:$CW,14,0),"")</f>
        <v>50+</v>
      </c>
      <c r="AJ16" s="73" t="str">
        <f>IFERROR(VLOOKUP(Подбор[[#This Row],[Артикул]],[1]Подбор!$CJ:$DA,15,0),"")</f>
        <v>http://ipmatika.ru/upload/iblock/0b2/bo7u1f0lk4swaqeijiuvo2jnumi82s0t/VT6200D_USB_04.jpg</v>
      </c>
      <c r="AK16" s="73" t="str">
        <f>IFERROR(VLOOKUP(Подбор[[#This Row],[Артикул]],[1]Подбор!$CJ:$DA,16,0),"")</f>
        <v>https://ipmatika.kz/products/provodnye/VT-VT6200-D-QD%28P%29-RJ9%2803%29/</v>
      </c>
      <c r="AL16" s="73" t="str">
        <f>IFERROR(VLOOKUP(Подбор[[#This Row],[Артикул]],[1]Подбор!$CJ:$DA,17,0),"")</f>
        <v/>
      </c>
    </row>
    <row r="17" spans="1:38">
      <c r="A17" s="73" t="s">
        <v>477</v>
      </c>
      <c r="B17" t="s">
        <v>3081</v>
      </c>
      <c r="C17" t="s">
        <v>1711</v>
      </c>
      <c r="D17">
        <v>26850</v>
      </c>
      <c r="E17">
        <v>18860</v>
      </c>
      <c r="F17">
        <v>-29.757914338919932</v>
      </c>
      <c r="G17" t="s">
        <v>5489</v>
      </c>
      <c r="H17">
        <v>0</v>
      </c>
      <c r="I17">
        <v>0</v>
      </c>
      <c r="J17">
        <v>10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5493</v>
      </c>
      <c r="R17" t="s">
        <v>2985</v>
      </c>
      <c r="S17" t="s">
        <v>578</v>
      </c>
      <c r="T17" s="73"/>
      <c r="U17" s="73"/>
      <c r="V17"/>
      <c r="W17" s="73">
        <f>IFERROR(VLOOKUP(Подбор[[#This Row],[Артикул]],[1]Подбор!$CJ:$CW,2,0),"")</f>
        <v>26850</v>
      </c>
      <c r="X17" s="73">
        <f>IFERROR(VLOOKUP(Подбор[[#This Row],[Артикул]],[1]Подбор!$CJ:$CW,3,0),"")</f>
        <v>18860</v>
      </c>
      <c r="Y17" s="73">
        <f>IFERROR(VLOOKUP(Подбор[[#This Row],[Артикул]],[1]Подбор!$CJ:$CW,4,0),"")</f>
        <v>-29.757914338919932</v>
      </c>
      <c r="Z17" s="73" t="str">
        <f>IFERROR(VLOOKUP(Подбор[[#This Row],[Артикул]],[1]Подбор!$CJ:$CW,5,0),"")</f>
        <v>50+</v>
      </c>
      <c r="AA17" s="73">
        <f>IFERROR(VLOOKUP(Подбор[[#This Row],[Артикул]],[1]Подбор!$CJ:$CW,6,0),"")</f>
        <v>0</v>
      </c>
      <c r="AB17" s="73">
        <f>IFERROR(VLOOKUP(Подбор[[#This Row],[Артикул]],[1]Подбор!$CJ:$CW,7,0),"")</f>
        <v>0</v>
      </c>
      <c r="AC17" s="73">
        <f>IFERROR(VLOOKUP(Подбор[[#This Row],[Артикул]],[1]Подбор!$CJ:$CW,8,0),"")</f>
        <v>10</v>
      </c>
      <c r="AD17" s="73">
        <f>IFERROR(VLOOKUP(Подбор[[#This Row],[Артикул]],[1]Подбор!$CJ:$CW,9,0),"")</f>
        <v>0</v>
      </c>
      <c r="AE17" s="73">
        <f>IFERROR(VLOOKUP(Подбор[[#This Row],[Артикул]],[1]Подбор!$CJ:$CW,10,0),"")</f>
        <v>0</v>
      </c>
      <c r="AF17" s="73">
        <f>IFERROR(VLOOKUP(Подбор[[#This Row],[Артикул]],[1]Подбор!$CJ:$CW,11,0),"")</f>
        <v>0</v>
      </c>
      <c r="AG17" s="73">
        <f>IFERROR(VLOOKUP(Подбор[[#This Row],[Артикул]],[1]Подбор!$CJ:$CW,12,0),"")</f>
        <v>0</v>
      </c>
      <c r="AH17" s="73">
        <f>IFERROR(VLOOKUP(Подбор[[#This Row],[Артикул]],[1]Подбор!$CJ:$CW,13,0),"")</f>
        <v>0</v>
      </c>
      <c r="AI17" s="73">
        <f>IFERROR(VLOOKUP(Подбор[[#This Row],[Артикул]],[1]Подбор!$CJ:$CW,14,0),"")</f>
        <v>0</v>
      </c>
      <c r="AJ17" s="73" t="str">
        <f>IFERROR(VLOOKUP(Подбор[[#This Row],[Артикул]],[1]Подбор!$CJ:$DA,15,0),"")</f>
        <v>http://ipmatika.ru/upload/iblock/ed7/2si7d12nzmk00joxthvb75cm48w0eig3/6300D_USB_01.jpg</v>
      </c>
      <c r="AK17" s="73" t="str">
        <f>IFERROR(VLOOKUP(Подбор[[#This Row],[Артикул]],[1]Подбор!$CJ:$DA,16,0),"")</f>
        <v>https://ipmatika.kz/products/provodnye/VT6300-D/</v>
      </c>
      <c r="AL17" s="73" t="str">
        <f>IFERROR(VLOOKUP(Подбор[[#This Row],[Артикул]],[1]Подбор!$CJ:$DA,17,0),"")</f>
        <v/>
      </c>
    </row>
    <row r="18" spans="1:38">
      <c r="A18" s="73" t="s">
        <v>160</v>
      </c>
      <c r="B18" t="s">
        <v>3077</v>
      </c>
      <c r="C18" t="s">
        <v>3595</v>
      </c>
      <c r="D18" t="s">
        <v>578</v>
      </c>
      <c r="E18" t="s">
        <v>578</v>
      </c>
      <c r="F18" t="s">
        <v>578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578</v>
      </c>
      <c r="R18" t="s">
        <v>578</v>
      </c>
      <c r="S18" t="s">
        <v>578</v>
      </c>
      <c r="T18" s="73"/>
      <c r="U18" s="73"/>
      <c r="V18"/>
      <c r="W18" s="73" t="str">
        <f>IFERROR(VLOOKUP(Подбор[[#This Row],[Артикул]],[1]Подбор!$CJ:$CW,2,0),"")</f>
        <v/>
      </c>
      <c r="X18" s="73" t="str">
        <f>IFERROR(VLOOKUP(Подбор[[#This Row],[Артикул]],[1]Подбор!$CJ:$CW,3,0),"")</f>
        <v/>
      </c>
      <c r="Y18" s="73" t="str">
        <f>IFERROR(VLOOKUP(Подбор[[#This Row],[Артикул]],[1]Подбор!$CJ:$CW,4,0),"")</f>
        <v/>
      </c>
      <c r="Z18" s="73">
        <f>IFERROR(VLOOKUP(Подбор[[#This Row],[Артикул]],[1]Подбор!$CJ:$CW,5,0),"")</f>
        <v>2</v>
      </c>
      <c r="AA18" s="73">
        <f>IFERROR(VLOOKUP(Подбор[[#This Row],[Артикул]],[1]Подбор!$CJ:$CW,6,0),"")</f>
        <v>0</v>
      </c>
      <c r="AB18" s="73">
        <f>IFERROR(VLOOKUP(Подбор[[#This Row],[Артикул]],[1]Подбор!$CJ:$CW,7,0),"")</f>
        <v>0</v>
      </c>
      <c r="AC18" s="73">
        <f>IFERROR(VLOOKUP(Подбор[[#This Row],[Артикул]],[1]Подбор!$CJ:$CW,8,0),"")</f>
        <v>0</v>
      </c>
      <c r="AD18" s="73">
        <f>IFERROR(VLOOKUP(Подбор[[#This Row],[Артикул]],[1]Подбор!$CJ:$CW,9,0),"")</f>
        <v>0</v>
      </c>
      <c r="AE18" s="73">
        <f>IFERROR(VLOOKUP(Подбор[[#This Row],[Артикул]],[1]Подбор!$CJ:$CW,10,0),"")</f>
        <v>0</v>
      </c>
      <c r="AF18" s="73">
        <f>IFERROR(VLOOKUP(Подбор[[#This Row],[Артикул]],[1]Подбор!$CJ:$CW,11,0),"")</f>
        <v>0</v>
      </c>
      <c r="AG18" s="73">
        <f>IFERROR(VLOOKUP(Подбор[[#This Row],[Артикул]],[1]Подбор!$CJ:$CW,12,0),"")</f>
        <v>0</v>
      </c>
      <c r="AH18" s="73">
        <f>IFERROR(VLOOKUP(Подбор[[#This Row],[Артикул]],[1]Подбор!$CJ:$CW,13,0),"")</f>
        <v>0</v>
      </c>
      <c r="AI18" s="73">
        <f>IFERROR(VLOOKUP(Подбор[[#This Row],[Артикул]],[1]Подбор!$CJ:$CW,14,0),"")</f>
        <v>0</v>
      </c>
      <c r="AJ18" s="73" t="str">
        <f>IFERROR(VLOOKUP(Подбор[[#This Row],[Артикул]],[1]Подбор!$CJ:$DA,15,0),"")</f>
        <v/>
      </c>
      <c r="AK18" s="73" t="str">
        <f>IFERROR(VLOOKUP(Подбор[[#This Row],[Артикул]],[1]Подбор!$CJ:$DA,16,0),"")</f>
        <v/>
      </c>
      <c r="AL18" s="73" t="str">
        <f>IFERROR(VLOOKUP(Подбор[[#This Row],[Артикул]],[1]Подбор!$CJ:$DA,17,0),"")</f>
        <v/>
      </c>
    </row>
    <row r="19" spans="1:38">
      <c r="A19" s="73" t="s">
        <v>221</v>
      </c>
      <c r="B19" t="s">
        <v>3077</v>
      </c>
      <c r="C19" t="s">
        <v>1615</v>
      </c>
      <c r="D19">
        <v>22250</v>
      </c>
      <c r="E19">
        <v>17800</v>
      </c>
      <c r="F19">
        <v>-20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5494</v>
      </c>
      <c r="R19" t="s">
        <v>4860</v>
      </c>
      <c r="S19" t="s">
        <v>5491</v>
      </c>
      <c r="T19" s="73"/>
      <c r="U19" s="73"/>
      <c r="V19"/>
      <c r="W19" s="73">
        <f>IFERROR(VLOOKUP(Подбор[[#This Row],[Артикул]],[1]Подбор!$CJ:$CW,2,0),"")</f>
        <v>22250</v>
      </c>
      <c r="X19" s="73">
        <f>IFERROR(VLOOKUP(Подбор[[#This Row],[Артикул]],[1]Подбор!$CJ:$CW,3,0),"")</f>
        <v>17800</v>
      </c>
      <c r="Y19" s="73">
        <f>IFERROR(VLOOKUP(Подбор[[#This Row],[Артикул]],[1]Подбор!$CJ:$CW,4,0),"")</f>
        <v>-20</v>
      </c>
      <c r="Z19" s="73">
        <f>IFERROR(VLOOKUP(Подбор[[#This Row],[Артикул]],[1]Подбор!$CJ:$CW,5,0),"")</f>
        <v>1</v>
      </c>
      <c r="AA19" s="73">
        <f>IFERROR(VLOOKUP(Подбор[[#This Row],[Артикул]],[1]Подбор!$CJ:$CW,6,0),"")</f>
        <v>0</v>
      </c>
      <c r="AB19" s="73">
        <f>IFERROR(VLOOKUP(Подбор[[#This Row],[Артикул]],[1]Подбор!$CJ:$CW,7,0),"")</f>
        <v>0</v>
      </c>
      <c r="AC19" s="73">
        <f>IFERROR(VLOOKUP(Подбор[[#This Row],[Артикул]],[1]Подбор!$CJ:$CW,8,0),"")</f>
        <v>0</v>
      </c>
      <c r="AD19" s="73">
        <f>IFERROR(VLOOKUP(Подбор[[#This Row],[Артикул]],[1]Подбор!$CJ:$CW,9,0),"")</f>
        <v>0</v>
      </c>
      <c r="AE19" s="73">
        <f>IFERROR(VLOOKUP(Подбор[[#This Row],[Артикул]],[1]Подбор!$CJ:$CW,10,0),"")</f>
        <v>0</v>
      </c>
      <c r="AF19" s="73">
        <f>IFERROR(VLOOKUP(Подбор[[#This Row],[Артикул]],[1]Подбор!$CJ:$CW,11,0),"")</f>
        <v>0</v>
      </c>
      <c r="AG19" s="73">
        <f>IFERROR(VLOOKUP(Подбор[[#This Row],[Артикул]],[1]Подбор!$CJ:$CW,12,0),"")</f>
        <v>0</v>
      </c>
      <c r="AH19" s="73">
        <f>IFERROR(VLOOKUP(Подбор[[#This Row],[Артикул]],[1]Подбор!$CJ:$CW,13,0),"")</f>
        <v>0</v>
      </c>
      <c r="AI19" s="73">
        <f>IFERROR(VLOOKUP(Подбор[[#This Row],[Артикул]],[1]Подбор!$CJ:$CW,14,0),"")</f>
        <v>0</v>
      </c>
      <c r="AJ19" s="73" t="str">
        <f>IFERROR(VLOOKUP(Подбор[[#This Row],[Артикул]],[1]Подбор!$CJ:$DA,15,0),"")</f>
        <v>http://ipmatika.ru/upload/iblock/eff/pa8woC_ZiXo.jpg</v>
      </c>
      <c r="AK19" s="73" t="str">
        <f>IFERROR(VLOOKUP(Подбор[[#This Row],[Артикул]],[1]Подбор!$CJ:$DA,16,0),"")</f>
        <v>https://ipmatika.kz/products/vnutrennie-sip-paneli/Fanvil-i52W/</v>
      </c>
      <c r="AL19" s="73" t="str">
        <f>IFERROR(VLOOKUP(Подбор[[#This Row],[Артикул]],[1]Подбор!$CJ:$DA,17,0),"")</f>
        <v>EOL</v>
      </c>
    </row>
    <row r="20" spans="1:38">
      <c r="A20" s="73" t="s">
        <v>397</v>
      </c>
      <c r="B20" t="s">
        <v>787</v>
      </c>
      <c r="C20" t="s">
        <v>3544</v>
      </c>
      <c r="D20">
        <v>91530</v>
      </c>
      <c r="E20">
        <v>73226.45</v>
      </c>
      <c r="F20">
        <v>-19.997323281984052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5489</v>
      </c>
      <c r="Q20" t="s">
        <v>5495</v>
      </c>
      <c r="R20" t="s">
        <v>2827</v>
      </c>
      <c r="S20" t="s">
        <v>578</v>
      </c>
      <c r="T20" s="73"/>
      <c r="U20" s="73"/>
      <c r="V20"/>
      <c r="W20" s="73">
        <f>IFERROR(VLOOKUP(Подбор[[#This Row],[Артикул]],[1]Подбор!$CJ:$CW,2,0),"")</f>
        <v>91530</v>
      </c>
      <c r="X20" s="73">
        <f>IFERROR(VLOOKUP(Подбор[[#This Row],[Артикул]],[1]Подбор!$CJ:$CW,3,0),"")</f>
        <v>73226.45</v>
      </c>
      <c r="Y20" s="73">
        <f>IFERROR(VLOOKUP(Подбор[[#This Row],[Артикул]],[1]Подбор!$CJ:$CW,4,0),"")</f>
        <v>-19.997323281984052</v>
      </c>
      <c r="Z20" s="73">
        <f>IFERROR(VLOOKUP(Подбор[[#This Row],[Артикул]],[1]Подбор!$CJ:$CW,5,0),"")</f>
        <v>0</v>
      </c>
      <c r="AA20" s="73">
        <f>IFERROR(VLOOKUP(Подбор[[#This Row],[Артикул]],[1]Подбор!$CJ:$CW,6,0),"")</f>
        <v>0</v>
      </c>
      <c r="AB20" s="73">
        <f>IFERROR(VLOOKUP(Подбор[[#This Row],[Артикул]],[1]Подбор!$CJ:$CW,7,0),"")</f>
        <v>0</v>
      </c>
      <c r="AC20" s="73">
        <f>IFERROR(VLOOKUP(Подбор[[#This Row],[Артикул]],[1]Подбор!$CJ:$CW,8,0),"")</f>
        <v>0</v>
      </c>
      <c r="AD20" s="73">
        <f>IFERROR(VLOOKUP(Подбор[[#This Row],[Артикул]],[1]Подбор!$CJ:$CW,9,0),"")</f>
        <v>0</v>
      </c>
      <c r="AE20" s="73">
        <f>IFERROR(VLOOKUP(Подбор[[#This Row],[Артикул]],[1]Подбор!$CJ:$CW,10,0),"")</f>
        <v>0</v>
      </c>
      <c r="AF20" s="73">
        <f>IFERROR(VLOOKUP(Подбор[[#This Row],[Артикул]],[1]Подбор!$CJ:$CW,11,0),"")</f>
        <v>0</v>
      </c>
      <c r="AG20" s="73">
        <f>IFERROR(VLOOKUP(Подбор[[#This Row],[Артикул]],[1]Подбор!$CJ:$CW,12,0),"")</f>
        <v>0</v>
      </c>
      <c r="AH20" s="73">
        <f>IFERROR(VLOOKUP(Подбор[[#This Row],[Артикул]],[1]Подбор!$CJ:$CW,13,0),"")</f>
        <v>0</v>
      </c>
      <c r="AI20" s="73" t="str">
        <f>IFERROR(VLOOKUP(Подбор[[#This Row],[Артикул]],[1]Подбор!$CJ:$CW,14,0),"")</f>
        <v>50+</v>
      </c>
      <c r="AJ20" s="73" t="str">
        <f>IFERROR(VLOOKUP(Подбор[[#This Row],[Артикул]],[1]Подбор!$CJ:$DA,15,0),"")</f>
        <v>http://ipmatika.ru/upload/iblock/499/d2022061515203235.png</v>
      </c>
      <c r="AK20" s="73" t="str">
        <f>IFERROR(VLOOKUP(Подбор[[#This Row],[Артикул]],[1]Подбор!$CJ:$DA,16,0),"")</f>
        <v>https://ipmatika.kz/products/wifi-mosty/wi-tek-wi-cpe513p-kit-v3/</v>
      </c>
      <c r="AL20" s="73" t="str">
        <f>IFERROR(VLOOKUP(Подбор[[#This Row],[Артикул]],[1]Подбор!$CJ:$DA,17,0),"")</f>
        <v/>
      </c>
    </row>
    <row r="21" spans="1:38">
      <c r="A21" s="73" t="s">
        <v>365</v>
      </c>
      <c r="B21" t="s">
        <v>787</v>
      </c>
      <c r="C21" t="s">
        <v>755</v>
      </c>
      <c r="D21">
        <v>248270</v>
      </c>
      <c r="E21">
        <v>198617.375</v>
      </c>
      <c r="F21">
        <v>-19.999446167478951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17</v>
      </c>
      <c r="O21">
        <v>0</v>
      </c>
      <c r="P21">
        <v>0</v>
      </c>
      <c r="Q21" t="s">
        <v>5496</v>
      </c>
      <c r="R21" t="s">
        <v>2812</v>
      </c>
      <c r="S21" t="s">
        <v>5491</v>
      </c>
      <c r="T21" s="73"/>
      <c r="U21" s="73"/>
      <c r="V21"/>
      <c r="W21" s="73">
        <f>IFERROR(VLOOKUP(Подбор[[#This Row],[Артикул]],[1]Подбор!$CJ:$CW,2,0),"")</f>
        <v>248270</v>
      </c>
      <c r="X21" s="73">
        <f>IFERROR(VLOOKUP(Подбор[[#This Row],[Артикул]],[1]Подбор!$CJ:$CW,3,0),"")</f>
        <v>198617.375</v>
      </c>
      <c r="Y21" s="73">
        <f>IFERROR(VLOOKUP(Подбор[[#This Row],[Артикул]],[1]Подбор!$CJ:$CW,4,0),"")</f>
        <v>-19.999446167478951</v>
      </c>
      <c r="Z21" s="73">
        <f>IFERROR(VLOOKUP(Подбор[[#This Row],[Артикул]],[1]Подбор!$CJ:$CW,5,0),"")</f>
        <v>1</v>
      </c>
      <c r="AA21" s="73">
        <f>IFERROR(VLOOKUP(Подбор[[#This Row],[Артикул]],[1]Подбор!$CJ:$CW,6,0),"")</f>
        <v>0</v>
      </c>
      <c r="AB21" s="73">
        <f>IFERROR(VLOOKUP(Подбор[[#This Row],[Артикул]],[1]Подбор!$CJ:$CW,7,0),"")</f>
        <v>0</v>
      </c>
      <c r="AC21" s="73">
        <f>IFERROR(VLOOKUP(Подбор[[#This Row],[Артикул]],[1]Подбор!$CJ:$CW,8,0),"")</f>
        <v>0</v>
      </c>
      <c r="AD21" s="73">
        <f>IFERROR(VLOOKUP(Подбор[[#This Row],[Артикул]],[1]Подбор!$CJ:$CW,9,0),"")</f>
        <v>0</v>
      </c>
      <c r="AE21" s="73">
        <f>IFERROR(VLOOKUP(Подбор[[#This Row],[Артикул]],[1]Подбор!$CJ:$CW,10,0),"")</f>
        <v>0</v>
      </c>
      <c r="AF21" s="73">
        <f>IFERROR(VLOOKUP(Подбор[[#This Row],[Артикул]],[1]Подбор!$CJ:$CW,11,0),"")</f>
        <v>0</v>
      </c>
      <c r="AG21" s="73">
        <f>IFERROR(VLOOKUP(Подбор[[#This Row],[Артикул]],[1]Подбор!$CJ:$CW,12,0),"")</f>
        <v>17</v>
      </c>
      <c r="AH21" s="73">
        <f>IFERROR(VLOOKUP(Подбор[[#This Row],[Артикул]],[1]Подбор!$CJ:$CW,13,0),"")</f>
        <v>0</v>
      </c>
      <c r="AI21" s="73">
        <f>IFERROR(VLOOKUP(Подбор[[#This Row],[Артикул]],[1]Подбор!$CJ:$CW,14,0),"")</f>
        <v>0</v>
      </c>
      <c r="AJ21" s="73" t="str">
        <f>IFERROR(VLOOKUP(Подбор[[#This Row],[Артикул]],[1]Подбор!$CJ:$DA,15,0),"")</f>
        <v>http://ipmatika.ru/upload/iblock/e13/mq6z4j7ux55nc7b7qm1v50lrlb65yvt1/AP510-4.jpg</v>
      </c>
      <c r="AK21" s="73" t="str">
        <f>IFERROR(VLOOKUP(Подбор[[#This Row],[Артикул]],[1]Подбор!$CJ:$DA,16,0),"")</f>
        <v>https://ipmatika.kz/products/wifi-smb/wi-tek-wi-ap510/</v>
      </c>
      <c r="AL21" s="73" t="str">
        <f>IFERROR(VLOOKUP(Подбор[[#This Row],[Артикул]],[1]Подбор!$CJ:$DA,17,0),"")</f>
        <v>EOL</v>
      </c>
    </row>
    <row r="22" spans="1:38">
      <c r="A22" s="73" t="s">
        <v>3741</v>
      </c>
      <c r="B22" t="s">
        <v>3742</v>
      </c>
      <c r="C22" t="s">
        <v>3743</v>
      </c>
      <c r="D22">
        <v>25990</v>
      </c>
      <c r="E22">
        <v>20790</v>
      </c>
      <c r="F22">
        <v>-20.00769526741054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578</v>
      </c>
      <c r="R22" t="s">
        <v>578</v>
      </c>
      <c r="S22" t="s">
        <v>578</v>
      </c>
      <c r="T22" s="73"/>
      <c r="U22" s="73"/>
      <c r="V22"/>
      <c r="W22" s="73">
        <f>IFERROR(VLOOKUP(Подбор[[#This Row],[Артикул]],[1]Подбор!$CJ:$CW,2,0),"")</f>
        <v>25990</v>
      </c>
      <c r="X22" s="73">
        <f>IFERROR(VLOOKUP(Подбор[[#This Row],[Артикул]],[1]Подбор!$CJ:$CW,3,0),"")</f>
        <v>20790</v>
      </c>
      <c r="Y22" s="73">
        <f>IFERROR(VLOOKUP(Подбор[[#This Row],[Артикул]],[1]Подбор!$CJ:$CW,4,0),"")</f>
        <v>-20.00769526741054</v>
      </c>
      <c r="Z22" s="73">
        <f>IFERROR(VLOOKUP(Подбор[[#This Row],[Артикул]],[1]Подбор!$CJ:$CW,5,0),"")</f>
        <v>2</v>
      </c>
      <c r="AA22" s="73">
        <f>IFERROR(VLOOKUP(Подбор[[#This Row],[Артикул]],[1]Подбор!$CJ:$CW,6,0),"")</f>
        <v>0</v>
      </c>
      <c r="AB22" s="73">
        <f>IFERROR(VLOOKUP(Подбор[[#This Row],[Артикул]],[1]Подбор!$CJ:$CW,7,0),"")</f>
        <v>0</v>
      </c>
      <c r="AC22" s="73">
        <f>IFERROR(VLOOKUP(Подбор[[#This Row],[Артикул]],[1]Подбор!$CJ:$CW,8,0),"")</f>
        <v>0</v>
      </c>
      <c r="AD22" s="73">
        <f>IFERROR(VLOOKUP(Подбор[[#This Row],[Артикул]],[1]Подбор!$CJ:$CW,9,0),"")</f>
        <v>0</v>
      </c>
      <c r="AE22" s="73">
        <f>IFERROR(VLOOKUP(Подбор[[#This Row],[Артикул]],[1]Подбор!$CJ:$CW,10,0),"")</f>
        <v>0</v>
      </c>
      <c r="AF22" s="73">
        <f>IFERROR(VLOOKUP(Подбор[[#This Row],[Артикул]],[1]Подбор!$CJ:$CW,11,0),"")</f>
        <v>0</v>
      </c>
      <c r="AG22" s="73">
        <f>IFERROR(VLOOKUP(Подбор[[#This Row],[Артикул]],[1]Подбор!$CJ:$CW,12,0),"")</f>
        <v>0</v>
      </c>
      <c r="AH22" s="73">
        <f>IFERROR(VLOOKUP(Подбор[[#This Row],[Артикул]],[1]Подбор!$CJ:$CW,13,0),"")</f>
        <v>0</v>
      </c>
      <c r="AI22" s="73">
        <f>IFERROR(VLOOKUP(Подбор[[#This Row],[Артикул]],[1]Подбор!$CJ:$CW,14,0),"")</f>
        <v>0</v>
      </c>
      <c r="AJ22" s="73" t="str">
        <f>IFERROR(VLOOKUP(Подбор[[#This Row],[Артикул]],[1]Подбор!$CJ:$DA,15,0),"")</f>
        <v/>
      </c>
      <c r="AK22" s="73" t="str">
        <f>IFERROR(VLOOKUP(Подбор[[#This Row],[Артикул]],[1]Подбор!$CJ:$DA,16,0),"")</f>
        <v/>
      </c>
      <c r="AL22" s="73" t="str">
        <f>IFERROR(VLOOKUP(Подбор[[#This Row],[Артикул]],[1]Подбор!$CJ:$DA,17,0),"")</f>
        <v/>
      </c>
    </row>
    <row r="23" spans="1:38">
      <c r="A23" s="73" t="s">
        <v>170</v>
      </c>
      <c r="B23" t="s">
        <v>787</v>
      </c>
      <c r="C23" t="s">
        <v>3600</v>
      </c>
      <c r="D23">
        <v>245420</v>
      </c>
      <c r="E23">
        <v>196336.52499999999</v>
      </c>
      <c r="F23">
        <v>-19.99978608100399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578</v>
      </c>
      <c r="R23" t="s">
        <v>2755</v>
      </c>
      <c r="S23" t="s">
        <v>5491</v>
      </c>
      <c r="T23" s="73"/>
      <c r="U23" s="73"/>
      <c r="V23"/>
      <c r="W23" s="73">
        <f>IFERROR(VLOOKUP(Подбор[[#This Row],[Артикул]],[1]Подбор!$CJ:$CW,2,0),"")</f>
        <v>245420</v>
      </c>
      <c r="X23" s="73">
        <f>IFERROR(VLOOKUP(Подбор[[#This Row],[Артикул]],[1]Подбор!$CJ:$CW,3,0),"")</f>
        <v>196336.52499999999</v>
      </c>
      <c r="Y23" s="73">
        <f>IFERROR(VLOOKUP(Подбор[[#This Row],[Артикул]],[1]Подбор!$CJ:$CW,4,0),"")</f>
        <v>-19.99978608100399</v>
      </c>
      <c r="Z23" s="73">
        <f>IFERROR(VLOOKUP(Подбор[[#This Row],[Артикул]],[1]Подбор!$CJ:$CW,5,0),"")</f>
        <v>2</v>
      </c>
      <c r="AA23" s="73">
        <f>IFERROR(VLOOKUP(Подбор[[#This Row],[Артикул]],[1]Подбор!$CJ:$CW,6,0),"")</f>
        <v>0</v>
      </c>
      <c r="AB23" s="73">
        <f>IFERROR(VLOOKUP(Подбор[[#This Row],[Артикул]],[1]Подбор!$CJ:$CW,7,0),"")</f>
        <v>0</v>
      </c>
      <c r="AC23" s="73">
        <f>IFERROR(VLOOKUP(Подбор[[#This Row],[Артикул]],[1]Подбор!$CJ:$CW,8,0),"")</f>
        <v>0</v>
      </c>
      <c r="AD23" s="73">
        <f>IFERROR(VLOOKUP(Подбор[[#This Row],[Артикул]],[1]Подбор!$CJ:$CW,9,0),"")</f>
        <v>0</v>
      </c>
      <c r="AE23" s="73">
        <f>IFERROR(VLOOKUP(Подбор[[#This Row],[Артикул]],[1]Подбор!$CJ:$CW,10,0),"")</f>
        <v>0</v>
      </c>
      <c r="AF23" s="73">
        <f>IFERROR(VLOOKUP(Подбор[[#This Row],[Артикул]],[1]Подбор!$CJ:$CW,11,0),"")</f>
        <v>0</v>
      </c>
      <c r="AG23" s="73">
        <f>IFERROR(VLOOKUP(Подбор[[#This Row],[Артикул]],[1]Подбор!$CJ:$CW,12,0),"")</f>
        <v>0</v>
      </c>
      <c r="AH23" s="73">
        <f>IFERROR(VLOOKUP(Подбор[[#This Row],[Артикул]],[1]Подбор!$CJ:$CW,13,0),"")</f>
        <v>0</v>
      </c>
      <c r="AI23" s="73">
        <f>IFERROR(VLOOKUP(Подбор[[#This Row],[Артикул]],[1]Подбор!$CJ:$CW,14,0),"")</f>
        <v>0</v>
      </c>
      <c r="AJ23" s="73" t="str">
        <f>IFERROR(VLOOKUP(Подбор[[#This Row],[Артикул]],[1]Подбор!$CJ:$DA,15,0),"")</f>
        <v/>
      </c>
      <c r="AK23" s="73" t="str">
        <f>IFERROR(VLOOKUP(Подбор[[#This Row],[Артикул]],[1]Подбор!$CJ:$DA,16,0),"")</f>
        <v>https://ipmatika.kz/products/managed-l2/wi-tek-wi-pms320gf/</v>
      </c>
      <c r="AL23" s="73" t="str">
        <f>IFERROR(VLOOKUP(Подбор[[#This Row],[Артикул]],[1]Подбор!$CJ:$DA,17,0),"")</f>
        <v>EOL</v>
      </c>
    </row>
    <row r="24" spans="1:38">
      <c r="A24" s="73" t="s">
        <v>2554</v>
      </c>
      <c r="B24"/>
      <c r="C24"/>
      <c r="D24" t="s">
        <v>578</v>
      </c>
      <c r="E24" t="s">
        <v>578</v>
      </c>
      <c r="F24" t="s">
        <v>578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578</v>
      </c>
      <c r="R24" t="s">
        <v>578</v>
      </c>
      <c r="S24" t="s">
        <v>578</v>
      </c>
      <c r="T24" s="73"/>
      <c r="U24" s="73"/>
      <c r="V24"/>
      <c r="W24" s="73" t="str">
        <f>IFERROR(VLOOKUP(Подбор[[#This Row],[Артикул]],[1]Подбор!$CJ:$CW,2,0),"")</f>
        <v/>
      </c>
      <c r="X24" s="73" t="str">
        <f>IFERROR(VLOOKUP(Подбор[[#This Row],[Артикул]],[1]Подбор!$CJ:$CW,3,0),"")</f>
        <v/>
      </c>
      <c r="Y24" s="73" t="str">
        <f>IFERROR(VLOOKUP(Подбор[[#This Row],[Артикул]],[1]Подбор!$CJ:$CW,4,0),"")</f>
        <v/>
      </c>
      <c r="Z24" s="73">
        <f>IFERROR(VLOOKUP(Подбор[[#This Row],[Артикул]],[1]Подбор!$CJ:$CW,5,0),"")</f>
        <v>0</v>
      </c>
      <c r="AA24" s="73">
        <f>IFERROR(VLOOKUP(Подбор[[#This Row],[Артикул]],[1]Подбор!$CJ:$CW,6,0),"")</f>
        <v>0</v>
      </c>
      <c r="AB24" s="73">
        <f>IFERROR(VLOOKUP(Подбор[[#This Row],[Артикул]],[1]Подбор!$CJ:$CW,7,0),"")</f>
        <v>0</v>
      </c>
      <c r="AC24" s="73">
        <f>IFERROR(VLOOKUP(Подбор[[#This Row],[Артикул]],[1]Подбор!$CJ:$CW,8,0),"")</f>
        <v>0</v>
      </c>
      <c r="AD24" s="73">
        <f>IFERROR(VLOOKUP(Подбор[[#This Row],[Артикул]],[1]Подбор!$CJ:$CW,9,0),"")</f>
        <v>0</v>
      </c>
      <c r="AE24" s="73">
        <f>IFERROR(VLOOKUP(Подбор[[#This Row],[Артикул]],[1]Подбор!$CJ:$CW,10,0),"")</f>
        <v>0</v>
      </c>
      <c r="AF24" s="73">
        <f>IFERROR(VLOOKUP(Подбор[[#This Row],[Артикул]],[1]Подбор!$CJ:$CW,11,0),"")</f>
        <v>0</v>
      </c>
      <c r="AG24" s="73">
        <f>IFERROR(VLOOKUP(Подбор[[#This Row],[Артикул]],[1]Подбор!$CJ:$CW,12,0),"")</f>
        <v>0</v>
      </c>
      <c r="AH24" s="73">
        <f>IFERROR(VLOOKUP(Подбор[[#This Row],[Артикул]],[1]Подбор!$CJ:$CW,13,0),"")</f>
        <v>0</v>
      </c>
      <c r="AI24" s="73">
        <f>IFERROR(VLOOKUP(Подбор[[#This Row],[Артикул]],[1]Подбор!$CJ:$CW,14,0),"")</f>
        <v>0</v>
      </c>
      <c r="AJ24" s="73" t="str">
        <f>IFERROR(VLOOKUP(Подбор[[#This Row],[Артикул]],[1]Подбор!$CJ:$DA,15,0),"")</f>
        <v/>
      </c>
      <c r="AK24" s="73" t="str">
        <f>IFERROR(VLOOKUP(Подбор[[#This Row],[Артикул]],[1]Подбор!$CJ:$DA,16,0),"")</f>
        <v/>
      </c>
      <c r="AL24" s="73" t="str">
        <f>IFERROR(VLOOKUP(Подбор[[#This Row],[Артикул]],[1]Подбор!$CJ:$DA,17,0),"")</f>
        <v/>
      </c>
    </row>
    <row r="25" spans="1:38">
      <c r="A25" s="73" t="s">
        <v>2553</v>
      </c>
      <c r="B25"/>
      <c r="C25"/>
      <c r="D25" t="s">
        <v>578</v>
      </c>
      <c r="E25" t="s">
        <v>578</v>
      </c>
      <c r="F25" t="s">
        <v>578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578</v>
      </c>
      <c r="R25" t="s">
        <v>578</v>
      </c>
      <c r="S25" t="s">
        <v>578</v>
      </c>
      <c r="T25" s="73"/>
      <c r="U25" s="73"/>
      <c r="V25"/>
      <c r="W25" s="73" t="str">
        <f>IFERROR(VLOOKUP(Подбор[[#This Row],[Артикул]],[1]Подбор!$CJ:$CW,2,0),"")</f>
        <v/>
      </c>
      <c r="X25" s="73" t="str">
        <f>IFERROR(VLOOKUP(Подбор[[#This Row],[Артикул]],[1]Подбор!$CJ:$CW,3,0),"")</f>
        <v/>
      </c>
      <c r="Y25" s="73" t="str">
        <f>IFERROR(VLOOKUP(Подбор[[#This Row],[Артикул]],[1]Подбор!$CJ:$CW,4,0),"")</f>
        <v/>
      </c>
      <c r="Z25" s="73">
        <f>IFERROR(VLOOKUP(Подбор[[#This Row],[Артикул]],[1]Подбор!$CJ:$CW,5,0),"")</f>
        <v>0</v>
      </c>
      <c r="AA25" s="73">
        <f>IFERROR(VLOOKUP(Подбор[[#This Row],[Артикул]],[1]Подбор!$CJ:$CW,6,0),"")</f>
        <v>0</v>
      </c>
      <c r="AB25" s="73">
        <f>IFERROR(VLOOKUP(Подбор[[#This Row],[Артикул]],[1]Подбор!$CJ:$CW,7,0),"")</f>
        <v>0</v>
      </c>
      <c r="AC25" s="73">
        <f>IFERROR(VLOOKUP(Подбор[[#This Row],[Артикул]],[1]Подбор!$CJ:$CW,8,0),"")</f>
        <v>0</v>
      </c>
      <c r="AD25" s="73">
        <f>IFERROR(VLOOKUP(Подбор[[#This Row],[Артикул]],[1]Подбор!$CJ:$CW,9,0),"")</f>
        <v>0</v>
      </c>
      <c r="AE25" s="73">
        <f>IFERROR(VLOOKUP(Подбор[[#This Row],[Артикул]],[1]Подбор!$CJ:$CW,10,0),"")</f>
        <v>0</v>
      </c>
      <c r="AF25" s="73">
        <f>IFERROR(VLOOKUP(Подбор[[#This Row],[Артикул]],[1]Подбор!$CJ:$CW,11,0),"")</f>
        <v>0</v>
      </c>
      <c r="AG25" s="73">
        <f>IFERROR(VLOOKUP(Подбор[[#This Row],[Артикул]],[1]Подбор!$CJ:$CW,12,0),"")</f>
        <v>0</v>
      </c>
      <c r="AH25" s="73">
        <f>IFERROR(VLOOKUP(Подбор[[#This Row],[Артикул]],[1]Подбор!$CJ:$CW,13,0),"")</f>
        <v>0</v>
      </c>
      <c r="AI25" s="73">
        <f>IFERROR(VLOOKUP(Подбор[[#This Row],[Артикул]],[1]Подбор!$CJ:$CW,14,0),"")</f>
        <v>0</v>
      </c>
      <c r="AJ25" s="73" t="str">
        <f>IFERROR(VLOOKUP(Подбор[[#This Row],[Артикул]],[1]Подбор!$CJ:$DA,15,0),"")</f>
        <v/>
      </c>
      <c r="AK25" s="73" t="str">
        <f>IFERROR(VLOOKUP(Подбор[[#This Row],[Артикул]],[1]Подбор!$CJ:$DA,16,0),"")</f>
        <v/>
      </c>
      <c r="AL25" s="73" t="str">
        <f>IFERROR(VLOOKUP(Подбор[[#This Row],[Артикул]],[1]Подбор!$CJ:$DA,17,0),"")</f>
        <v/>
      </c>
    </row>
    <row r="26" spans="1:38">
      <c r="A26" s="73" t="s">
        <v>3642</v>
      </c>
      <c r="B26" t="s">
        <v>3076</v>
      </c>
      <c r="C26" t="s">
        <v>3643</v>
      </c>
      <c r="D26">
        <v>234230</v>
      </c>
      <c r="E26">
        <v>175678.88</v>
      </c>
      <c r="F26">
        <v>-24.997276181530978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578</v>
      </c>
      <c r="R26" t="s">
        <v>5497</v>
      </c>
      <c r="S26" t="s">
        <v>578</v>
      </c>
      <c r="T26" s="73"/>
      <c r="U26" s="73"/>
      <c r="V26"/>
      <c r="W26" s="73">
        <f>IFERROR(VLOOKUP(Подбор[[#This Row],[Артикул]],[1]Подбор!$CJ:$CW,2,0),"")</f>
        <v>234230</v>
      </c>
      <c r="X26" s="73">
        <f>IFERROR(VLOOKUP(Подбор[[#This Row],[Артикул]],[1]Подбор!$CJ:$CW,3,0),"")</f>
        <v>175678.88</v>
      </c>
      <c r="Y26" s="73">
        <f>IFERROR(VLOOKUP(Подбор[[#This Row],[Артикул]],[1]Подбор!$CJ:$CW,4,0),"")</f>
        <v>-24.997276181530978</v>
      </c>
      <c r="Z26" s="73">
        <f>IFERROR(VLOOKUP(Подбор[[#This Row],[Артикул]],[1]Подбор!$CJ:$CW,5,0),"")</f>
        <v>0</v>
      </c>
      <c r="AA26" s="73">
        <f>IFERROR(VLOOKUP(Подбор[[#This Row],[Артикул]],[1]Подбор!$CJ:$CW,6,0),"")</f>
        <v>0</v>
      </c>
      <c r="AB26" s="73">
        <f>IFERROR(VLOOKUP(Подбор[[#This Row],[Артикул]],[1]Подбор!$CJ:$CW,7,0),"")</f>
        <v>0</v>
      </c>
      <c r="AC26" s="73">
        <f>IFERROR(VLOOKUP(Подбор[[#This Row],[Артикул]],[1]Подбор!$CJ:$CW,8,0),"")</f>
        <v>0</v>
      </c>
      <c r="AD26" s="73">
        <f>IFERROR(VLOOKUP(Подбор[[#This Row],[Артикул]],[1]Подбор!$CJ:$CW,9,0),"")</f>
        <v>0</v>
      </c>
      <c r="AE26" s="73">
        <f>IFERROR(VLOOKUP(Подбор[[#This Row],[Артикул]],[1]Подбор!$CJ:$CW,10,0),"")</f>
        <v>0</v>
      </c>
      <c r="AF26" s="73">
        <f>IFERROR(VLOOKUP(Подбор[[#This Row],[Артикул]],[1]Подбор!$CJ:$CW,11,0),"")</f>
        <v>0</v>
      </c>
      <c r="AG26" s="73">
        <f>IFERROR(VLOOKUP(Подбор[[#This Row],[Артикул]],[1]Подбор!$CJ:$CW,12,0),"")</f>
        <v>0</v>
      </c>
      <c r="AH26" s="73">
        <f>IFERROR(VLOOKUP(Подбор[[#This Row],[Артикул]],[1]Подбор!$CJ:$CW,13,0),"")</f>
        <v>0</v>
      </c>
      <c r="AI26" s="73">
        <f>IFERROR(VLOOKUP(Подбор[[#This Row],[Артикул]],[1]Подбор!$CJ:$CW,14,0),"")</f>
        <v>0</v>
      </c>
      <c r="AJ26" s="73" t="str">
        <f>IFERROR(VLOOKUP(Подбор[[#This Row],[Артикул]],[1]Подбор!$CJ:$DA,15,0),"")</f>
        <v/>
      </c>
      <c r="AK26" s="73" t="str">
        <f>IFERROR(VLOOKUP(Подбор[[#This Row],[Артикул]],[1]Подбор!$CJ:$DA,16,0),"")</f>
        <v>https://ipmatika.kz/products/dect-network/Gigaset-N670IP-PRO/</v>
      </c>
      <c r="AL26" s="73" t="str">
        <f>IFERROR(VLOOKUP(Подбор[[#This Row],[Артикул]],[1]Подбор!$CJ:$DA,17,0),"")</f>
        <v/>
      </c>
    </row>
    <row r="27" spans="1:38">
      <c r="A27" s="73" t="s">
        <v>223</v>
      </c>
      <c r="B27" t="s">
        <v>3076</v>
      </c>
      <c r="C27" t="s">
        <v>2552</v>
      </c>
      <c r="D27">
        <v>148720</v>
      </c>
      <c r="E27">
        <v>111540</v>
      </c>
      <c r="F27">
        <v>-25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 t="s">
        <v>578</v>
      </c>
      <c r="R27" t="s">
        <v>5498</v>
      </c>
      <c r="S27" t="s">
        <v>578</v>
      </c>
      <c r="T27" s="73"/>
      <c r="U27" s="73"/>
      <c r="V27"/>
      <c r="W27" s="73">
        <f>IFERROR(VLOOKUP(Подбор[[#This Row],[Артикул]],[1]Подбор!$CJ:$CW,2,0),"")</f>
        <v>148720</v>
      </c>
      <c r="X27" s="73">
        <f>IFERROR(VLOOKUP(Подбор[[#This Row],[Артикул]],[1]Подбор!$CJ:$CW,3,0),"")</f>
        <v>111540</v>
      </c>
      <c r="Y27" s="73">
        <f>IFERROR(VLOOKUP(Подбор[[#This Row],[Артикул]],[1]Подбор!$CJ:$CW,4,0),"")</f>
        <v>-25</v>
      </c>
      <c r="Z27" s="73">
        <f>IFERROR(VLOOKUP(Подбор[[#This Row],[Артикул]],[1]Подбор!$CJ:$CW,5,0),"")</f>
        <v>0</v>
      </c>
      <c r="AA27" s="73">
        <f>IFERROR(VLOOKUP(Подбор[[#This Row],[Артикул]],[1]Подбор!$CJ:$CW,6,0),"")</f>
        <v>0</v>
      </c>
      <c r="AB27" s="73">
        <f>IFERROR(VLOOKUP(Подбор[[#This Row],[Артикул]],[1]Подбор!$CJ:$CW,7,0),"")</f>
        <v>0</v>
      </c>
      <c r="AC27" s="73">
        <f>IFERROR(VLOOKUP(Подбор[[#This Row],[Артикул]],[1]Подбор!$CJ:$CW,8,0),"")</f>
        <v>0</v>
      </c>
      <c r="AD27" s="73">
        <f>IFERROR(VLOOKUP(Подбор[[#This Row],[Артикул]],[1]Подбор!$CJ:$CW,9,0),"")</f>
        <v>0</v>
      </c>
      <c r="AE27" s="73">
        <f>IFERROR(VLOOKUP(Подбор[[#This Row],[Артикул]],[1]Подбор!$CJ:$CW,10,0),"")</f>
        <v>0</v>
      </c>
      <c r="AF27" s="73">
        <f>IFERROR(VLOOKUP(Подбор[[#This Row],[Артикул]],[1]Подбор!$CJ:$CW,11,0),"")</f>
        <v>0</v>
      </c>
      <c r="AG27" s="73">
        <f>IFERROR(VLOOKUP(Подбор[[#This Row],[Артикул]],[1]Подбор!$CJ:$CW,12,0),"")</f>
        <v>0</v>
      </c>
      <c r="AH27" s="73">
        <f>IFERROR(VLOOKUP(Подбор[[#This Row],[Артикул]],[1]Подбор!$CJ:$CW,13,0),"")</f>
        <v>1</v>
      </c>
      <c r="AI27" s="73">
        <f>IFERROR(VLOOKUP(Подбор[[#This Row],[Артикул]],[1]Подбор!$CJ:$CW,14,0),"")</f>
        <v>0</v>
      </c>
      <c r="AJ27" s="73" t="str">
        <f>IFERROR(VLOOKUP(Подбор[[#This Row],[Артикул]],[1]Подбор!$CJ:$DA,15,0),"")</f>
        <v/>
      </c>
      <c r="AK27" s="73" t="str">
        <f>IFERROR(VLOOKUP(Подбор[[#This Row],[Артикул]],[1]Подбор!$CJ:$DA,16,0),"")</f>
        <v>https://ipmatika.kz/products/dect-network/Gigaset-N720DM/</v>
      </c>
      <c r="AL27" s="73" t="str">
        <f>IFERROR(VLOOKUP(Подбор[[#This Row],[Артикул]],[1]Подбор!$CJ:$DA,17,0),"")</f>
        <v/>
      </c>
    </row>
    <row r="28" spans="1:38">
      <c r="A28" s="73" t="s">
        <v>224</v>
      </c>
      <c r="B28" t="s">
        <v>3076</v>
      </c>
      <c r="C28" t="s">
        <v>2551</v>
      </c>
      <c r="D28">
        <v>148720</v>
      </c>
      <c r="E28">
        <v>111540</v>
      </c>
      <c r="F28">
        <v>-25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13</v>
      </c>
      <c r="O28">
        <v>0</v>
      </c>
      <c r="P28">
        <v>0</v>
      </c>
      <c r="Q28" t="s">
        <v>578</v>
      </c>
      <c r="R28" t="s">
        <v>5499</v>
      </c>
      <c r="S28" t="s">
        <v>578</v>
      </c>
      <c r="T28" s="73"/>
      <c r="U28" s="73"/>
      <c r="V28"/>
      <c r="W28" s="73">
        <f>IFERROR(VLOOKUP(Подбор[[#This Row],[Артикул]],[1]Подбор!$CJ:$CW,2,0),"")</f>
        <v>148720</v>
      </c>
      <c r="X28" s="73">
        <f>IFERROR(VLOOKUP(Подбор[[#This Row],[Артикул]],[1]Подбор!$CJ:$CW,3,0),"")</f>
        <v>111540</v>
      </c>
      <c r="Y28" s="73">
        <f>IFERROR(VLOOKUP(Подбор[[#This Row],[Артикул]],[1]Подбор!$CJ:$CW,4,0),"")</f>
        <v>-25</v>
      </c>
      <c r="Z28" s="73">
        <f>IFERROR(VLOOKUP(Подбор[[#This Row],[Артикул]],[1]Подбор!$CJ:$CW,5,0),"")</f>
        <v>0</v>
      </c>
      <c r="AA28" s="73">
        <f>IFERROR(VLOOKUP(Подбор[[#This Row],[Артикул]],[1]Подбор!$CJ:$CW,6,0),"")</f>
        <v>0</v>
      </c>
      <c r="AB28" s="73">
        <f>IFERROR(VLOOKUP(Подбор[[#This Row],[Артикул]],[1]Подбор!$CJ:$CW,7,0),"")</f>
        <v>0</v>
      </c>
      <c r="AC28" s="73">
        <f>IFERROR(VLOOKUP(Подбор[[#This Row],[Артикул]],[1]Подбор!$CJ:$CW,8,0),"")</f>
        <v>0</v>
      </c>
      <c r="AD28" s="73">
        <f>IFERROR(VLOOKUP(Подбор[[#This Row],[Артикул]],[1]Подбор!$CJ:$CW,9,0),"")</f>
        <v>0</v>
      </c>
      <c r="AE28" s="73">
        <f>IFERROR(VLOOKUP(Подбор[[#This Row],[Артикул]],[1]Подбор!$CJ:$CW,10,0),"")</f>
        <v>0</v>
      </c>
      <c r="AF28" s="73">
        <f>IFERROR(VLOOKUP(Подбор[[#This Row],[Артикул]],[1]Подбор!$CJ:$CW,11,0),"")</f>
        <v>0</v>
      </c>
      <c r="AG28" s="73">
        <f>IFERROR(VLOOKUP(Подбор[[#This Row],[Артикул]],[1]Подбор!$CJ:$CW,12,0),"")</f>
        <v>13</v>
      </c>
      <c r="AH28" s="73">
        <f>IFERROR(VLOOKUP(Подбор[[#This Row],[Артикул]],[1]Подбор!$CJ:$CW,13,0),"")</f>
        <v>0</v>
      </c>
      <c r="AI28" s="73">
        <f>IFERROR(VLOOKUP(Подбор[[#This Row],[Артикул]],[1]Подбор!$CJ:$CW,14,0),"")</f>
        <v>0</v>
      </c>
      <c r="AJ28" s="73" t="str">
        <f>IFERROR(VLOOKUP(Подбор[[#This Row],[Артикул]],[1]Подбор!$CJ:$DA,15,0),"")</f>
        <v/>
      </c>
      <c r="AK28" s="73" t="str">
        <f>IFERROR(VLOOKUP(Подбор[[#This Row],[Артикул]],[1]Подбор!$CJ:$DA,16,0),"")</f>
        <v>https://ipmatika.kz/products/dect-network/Gigaset-N720IP/</v>
      </c>
      <c r="AL28" s="73" t="str">
        <f>IFERROR(VLOOKUP(Подбор[[#This Row],[Артикул]],[1]Подбор!$CJ:$DA,17,0),"")</f>
        <v/>
      </c>
    </row>
    <row r="29" spans="1:38">
      <c r="A29" s="73" t="s">
        <v>3644</v>
      </c>
      <c r="B29" t="s">
        <v>3076</v>
      </c>
      <c r="C29" t="s">
        <v>3645</v>
      </c>
      <c r="D29">
        <v>644650</v>
      </c>
      <c r="E29">
        <v>483495.48000000004</v>
      </c>
      <c r="F29">
        <v>-24.998762118979286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7</v>
      </c>
      <c r="P29">
        <v>28</v>
      </c>
      <c r="Q29" t="s">
        <v>578</v>
      </c>
      <c r="R29" t="s">
        <v>5500</v>
      </c>
      <c r="S29" t="s">
        <v>578</v>
      </c>
      <c r="T29" s="73"/>
      <c r="U29" s="73"/>
      <c r="V29"/>
      <c r="W29" s="73">
        <f>IFERROR(VLOOKUP(Подбор[[#This Row],[Артикул]],[1]Подбор!$CJ:$CW,2,0),"")</f>
        <v>644650</v>
      </c>
      <c r="X29" s="73">
        <f>IFERROR(VLOOKUP(Подбор[[#This Row],[Артикул]],[1]Подбор!$CJ:$CW,3,0),"")</f>
        <v>483495.48000000004</v>
      </c>
      <c r="Y29" s="73">
        <f>IFERROR(VLOOKUP(Подбор[[#This Row],[Артикул]],[1]Подбор!$CJ:$CW,4,0),"")</f>
        <v>-24.998762118979286</v>
      </c>
      <c r="Z29" s="73">
        <f>IFERROR(VLOOKUP(Подбор[[#This Row],[Артикул]],[1]Подбор!$CJ:$CW,5,0),"")</f>
        <v>0</v>
      </c>
      <c r="AA29" s="73">
        <f>IFERROR(VLOOKUP(Подбор[[#This Row],[Артикул]],[1]Подбор!$CJ:$CW,6,0),"")</f>
        <v>0</v>
      </c>
      <c r="AB29" s="73">
        <f>IFERROR(VLOOKUP(Подбор[[#This Row],[Артикул]],[1]Подбор!$CJ:$CW,7,0),"")</f>
        <v>0</v>
      </c>
      <c r="AC29" s="73">
        <f>IFERROR(VLOOKUP(Подбор[[#This Row],[Артикул]],[1]Подбор!$CJ:$CW,8,0),"")</f>
        <v>0</v>
      </c>
      <c r="AD29" s="73">
        <f>IFERROR(VLOOKUP(Подбор[[#This Row],[Артикул]],[1]Подбор!$CJ:$CW,9,0),"")</f>
        <v>0</v>
      </c>
      <c r="AE29" s="73">
        <f>IFERROR(VLOOKUP(Подбор[[#This Row],[Артикул]],[1]Подбор!$CJ:$CW,10,0),"")</f>
        <v>0</v>
      </c>
      <c r="AF29" s="73">
        <f>IFERROR(VLOOKUP(Подбор[[#This Row],[Артикул]],[1]Подбор!$CJ:$CW,11,0),"")</f>
        <v>0</v>
      </c>
      <c r="AG29" s="73">
        <f>IFERROR(VLOOKUP(Подбор[[#This Row],[Артикул]],[1]Подбор!$CJ:$CW,12,0),"")</f>
        <v>0</v>
      </c>
      <c r="AH29" s="73">
        <f>IFERROR(VLOOKUP(Подбор[[#This Row],[Артикул]],[1]Подбор!$CJ:$CW,13,0),"")</f>
        <v>7</v>
      </c>
      <c r="AI29" s="73">
        <f>IFERROR(VLOOKUP(Подбор[[#This Row],[Артикул]],[1]Подбор!$CJ:$CW,14,0),"")</f>
        <v>28</v>
      </c>
      <c r="AJ29" s="73" t="str">
        <f>IFERROR(VLOOKUP(Подбор[[#This Row],[Артикул]],[1]Подбор!$CJ:$DA,15,0),"")</f>
        <v/>
      </c>
      <c r="AK29" s="73" t="str">
        <f>IFERROR(VLOOKUP(Подбор[[#This Row],[Артикул]],[1]Подбор!$CJ:$DA,16,0),"")</f>
        <v>https://ipmatika.kz/products/dect-network/Gigaset-N870IP/</v>
      </c>
      <c r="AL29" s="73" t="str">
        <f>IFERROR(VLOOKUP(Подбор[[#This Row],[Артикул]],[1]Подбор!$CJ:$DA,17,0),"")</f>
        <v/>
      </c>
    </row>
    <row r="30" spans="1:38">
      <c r="A30" s="73" t="s">
        <v>3646</v>
      </c>
      <c r="B30" t="s">
        <v>3076</v>
      </c>
      <c r="C30" t="s">
        <v>3647</v>
      </c>
      <c r="D30">
        <v>715480</v>
      </c>
      <c r="E30">
        <v>536608.79999999993</v>
      </c>
      <c r="F30">
        <v>-25.000167719572886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</v>
      </c>
      <c r="Q30" t="s">
        <v>578</v>
      </c>
      <c r="R30" t="s">
        <v>5501</v>
      </c>
      <c r="S30" t="s">
        <v>578</v>
      </c>
      <c r="T30" s="73"/>
      <c r="U30" s="73"/>
      <c r="V30"/>
      <c r="W30" s="73">
        <f>IFERROR(VLOOKUP(Подбор[[#This Row],[Артикул]],[1]Подбор!$CJ:$CW,2,0),"")</f>
        <v>715480</v>
      </c>
      <c r="X30" s="73">
        <f>IFERROR(VLOOKUP(Подбор[[#This Row],[Артикул]],[1]Подбор!$CJ:$CW,3,0),"")</f>
        <v>536608.79999999993</v>
      </c>
      <c r="Y30" s="73">
        <f>IFERROR(VLOOKUP(Подбор[[#This Row],[Артикул]],[1]Подбор!$CJ:$CW,4,0),"")</f>
        <v>-25.000167719572886</v>
      </c>
      <c r="Z30" s="73">
        <f>IFERROR(VLOOKUP(Подбор[[#This Row],[Артикул]],[1]Подбор!$CJ:$CW,5,0),"")</f>
        <v>0</v>
      </c>
      <c r="AA30" s="73">
        <f>IFERROR(VLOOKUP(Подбор[[#This Row],[Артикул]],[1]Подбор!$CJ:$CW,6,0),"")</f>
        <v>0</v>
      </c>
      <c r="AB30" s="73">
        <f>IFERROR(VLOOKUP(Подбор[[#This Row],[Артикул]],[1]Подбор!$CJ:$CW,7,0),"")</f>
        <v>0</v>
      </c>
      <c r="AC30" s="73">
        <f>IFERROR(VLOOKUP(Подбор[[#This Row],[Артикул]],[1]Подбор!$CJ:$CW,8,0),"")</f>
        <v>0</v>
      </c>
      <c r="AD30" s="73">
        <f>IFERROR(VLOOKUP(Подбор[[#This Row],[Артикул]],[1]Подбор!$CJ:$CW,9,0),"")</f>
        <v>0</v>
      </c>
      <c r="AE30" s="73">
        <f>IFERROR(VLOOKUP(Подбор[[#This Row],[Артикул]],[1]Подбор!$CJ:$CW,10,0),"")</f>
        <v>0</v>
      </c>
      <c r="AF30" s="73">
        <f>IFERROR(VLOOKUP(Подбор[[#This Row],[Артикул]],[1]Подбор!$CJ:$CW,11,0),"")</f>
        <v>0</v>
      </c>
      <c r="AG30" s="73">
        <f>IFERROR(VLOOKUP(Подбор[[#This Row],[Артикул]],[1]Подбор!$CJ:$CW,12,0),"")</f>
        <v>0</v>
      </c>
      <c r="AH30" s="73">
        <f>IFERROR(VLOOKUP(Подбор[[#This Row],[Артикул]],[1]Подбор!$CJ:$CW,13,0),"")</f>
        <v>0</v>
      </c>
      <c r="AI30" s="73">
        <f>IFERROR(VLOOKUP(Подбор[[#This Row],[Артикул]],[1]Подбор!$CJ:$CW,14,0),"")</f>
        <v>6</v>
      </c>
      <c r="AJ30" s="73" t="str">
        <f>IFERROR(VLOOKUP(Подбор[[#This Row],[Артикул]],[1]Подбор!$CJ:$DA,15,0),"")</f>
        <v/>
      </c>
      <c r="AK30" s="73" t="str">
        <f>IFERROR(VLOOKUP(Подбор[[#This Row],[Артикул]],[1]Подбор!$CJ:$DA,16,0),"")</f>
        <v>https://ipmatika.kz/products/dect-network/gigaset-n870e-ip-pro/</v>
      </c>
      <c r="AL30" s="73" t="str">
        <f>IFERROR(VLOOKUP(Подбор[[#This Row],[Артикул]],[1]Подбор!$CJ:$DA,17,0),"")</f>
        <v/>
      </c>
    </row>
    <row r="31" spans="1:38">
      <c r="A31" s="73" t="s">
        <v>2550</v>
      </c>
      <c r="B31"/>
      <c r="C31"/>
      <c r="D31" t="s">
        <v>578</v>
      </c>
      <c r="E31" t="s">
        <v>578</v>
      </c>
      <c r="F31" t="s">
        <v>578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578</v>
      </c>
      <c r="R31" t="s">
        <v>578</v>
      </c>
      <c r="S31" t="s">
        <v>578</v>
      </c>
      <c r="T31" s="73"/>
      <c r="U31" s="73"/>
      <c r="V31"/>
      <c r="W31" s="73" t="str">
        <f>IFERROR(VLOOKUP(Подбор[[#This Row],[Артикул]],[1]Подбор!$CJ:$CW,2,0),"")</f>
        <v/>
      </c>
      <c r="X31" s="73" t="str">
        <f>IFERROR(VLOOKUP(Подбор[[#This Row],[Артикул]],[1]Подбор!$CJ:$CW,3,0),"")</f>
        <v/>
      </c>
      <c r="Y31" s="73" t="str">
        <f>IFERROR(VLOOKUP(Подбор[[#This Row],[Артикул]],[1]Подбор!$CJ:$CW,4,0),"")</f>
        <v/>
      </c>
      <c r="Z31" s="73">
        <f>IFERROR(VLOOKUP(Подбор[[#This Row],[Артикул]],[1]Подбор!$CJ:$CW,5,0),"")</f>
        <v>0</v>
      </c>
      <c r="AA31" s="73">
        <f>IFERROR(VLOOKUP(Подбор[[#This Row],[Артикул]],[1]Подбор!$CJ:$CW,6,0),"")</f>
        <v>0</v>
      </c>
      <c r="AB31" s="73">
        <f>IFERROR(VLOOKUP(Подбор[[#This Row],[Артикул]],[1]Подбор!$CJ:$CW,7,0),"")</f>
        <v>0</v>
      </c>
      <c r="AC31" s="73">
        <f>IFERROR(VLOOKUP(Подбор[[#This Row],[Артикул]],[1]Подбор!$CJ:$CW,8,0),"")</f>
        <v>0</v>
      </c>
      <c r="AD31" s="73">
        <f>IFERROR(VLOOKUP(Подбор[[#This Row],[Артикул]],[1]Подбор!$CJ:$CW,9,0),"")</f>
        <v>0</v>
      </c>
      <c r="AE31" s="73">
        <f>IFERROR(VLOOKUP(Подбор[[#This Row],[Артикул]],[1]Подбор!$CJ:$CW,10,0),"")</f>
        <v>0</v>
      </c>
      <c r="AF31" s="73">
        <f>IFERROR(VLOOKUP(Подбор[[#This Row],[Артикул]],[1]Подбор!$CJ:$CW,11,0),"")</f>
        <v>0</v>
      </c>
      <c r="AG31" s="73">
        <f>IFERROR(VLOOKUP(Подбор[[#This Row],[Артикул]],[1]Подбор!$CJ:$CW,12,0),"")</f>
        <v>0</v>
      </c>
      <c r="AH31" s="73">
        <f>IFERROR(VLOOKUP(Подбор[[#This Row],[Артикул]],[1]Подбор!$CJ:$CW,13,0),"")</f>
        <v>0</v>
      </c>
      <c r="AI31" s="73">
        <f>IFERROR(VLOOKUP(Подбор[[#This Row],[Артикул]],[1]Подбор!$CJ:$CW,14,0),"")</f>
        <v>0</v>
      </c>
      <c r="AJ31" s="73" t="str">
        <f>IFERROR(VLOOKUP(Подбор[[#This Row],[Артикул]],[1]Подбор!$CJ:$DA,15,0),"")</f>
        <v/>
      </c>
      <c r="AK31" s="73" t="str">
        <f>IFERROR(VLOOKUP(Подбор[[#This Row],[Артикул]],[1]Подбор!$CJ:$DA,16,0),"")</f>
        <v/>
      </c>
      <c r="AL31" s="73" t="str">
        <f>IFERROR(VLOOKUP(Подбор[[#This Row],[Артикул]],[1]Подбор!$CJ:$DA,17,0),"")</f>
        <v/>
      </c>
    </row>
    <row r="32" spans="1:38">
      <c r="A32" s="73" t="s">
        <v>379</v>
      </c>
      <c r="B32" t="s">
        <v>3076</v>
      </c>
      <c r="C32" t="s">
        <v>378</v>
      </c>
      <c r="D32">
        <v>710950</v>
      </c>
      <c r="E32">
        <v>604310</v>
      </c>
      <c r="F32">
        <v>-14.999648357831077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578</v>
      </c>
      <c r="R32" t="s">
        <v>5502</v>
      </c>
      <c r="S32" t="s">
        <v>578</v>
      </c>
      <c r="T32" s="73"/>
      <c r="U32" s="73"/>
      <c r="V32"/>
      <c r="W32" s="73">
        <f>IFERROR(VLOOKUP(Подбор[[#This Row],[Артикул]],[1]Подбор!$CJ:$CW,2,0),"")</f>
        <v>710950</v>
      </c>
      <c r="X32" s="73">
        <f>IFERROR(VLOOKUP(Подбор[[#This Row],[Артикул]],[1]Подбор!$CJ:$CW,3,0),"")</f>
        <v>604310</v>
      </c>
      <c r="Y32" s="73">
        <f>IFERROR(VLOOKUP(Подбор[[#This Row],[Артикул]],[1]Подбор!$CJ:$CW,4,0),"")</f>
        <v>-14.999648357831077</v>
      </c>
      <c r="Z32" s="73">
        <f>IFERROR(VLOOKUP(Подбор[[#This Row],[Артикул]],[1]Подбор!$CJ:$CW,5,0),"")</f>
        <v>0</v>
      </c>
      <c r="AA32" s="73">
        <f>IFERROR(VLOOKUP(Подбор[[#This Row],[Артикул]],[1]Подбор!$CJ:$CW,6,0),"")</f>
        <v>0</v>
      </c>
      <c r="AB32" s="73">
        <f>IFERROR(VLOOKUP(Подбор[[#This Row],[Артикул]],[1]Подбор!$CJ:$CW,7,0),"")</f>
        <v>0</v>
      </c>
      <c r="AC32" s="73">
        <f>IFERROR(VLOOKUP(Подбор[[#This Row],[Артикул]],[1]Подбор!$CJ:$CW,8,0),"")</f>
        <v>0</v>
      </c>
      <c r="AD32" s="73">
        <f>IFERROR(VLOOKUP(Подбор[[#This Row],[Артикул]],[1]Подбор!$CJ:$CW,9,0),"")</f>
        <v>0</v>
      </c>
      <c r="AE32" s="73">
        <f>IFERROR(VLOOKUP(Подбор[[#This Row],[Артикул]],[1]Подбор!$CJ:$CW,10,0),"")</f>
        <v>0</v>
      </c>
      <c r="AF32" s="73">
        <f>IFERROR(VLOOKUP(Подбор[[#This Row],[Артикул]],[1]Подбор!$CJ:$CW,11,0),"")</f>
        <v>0</v>
      </c>
      <c r="AG32" s="73">
        <f>IFERROR(VLOOKUP(Подбор[[#This Row],[Артикул]],[1]Подбор!$CJ:$CW,12,0),"")</f>
        <v>0</v>
      </c>
      <c r="AH32" s="73">
        <f>IFERROR(VLOOKUP(Подбор[[#This Row],[Артикул]],[1]Подбор!$CJ:$CW,13,0),"")</f>
        <v>0</v>
      </c>
      <c r="AI32" s="73">
        <f>IFERROR(VLOOKUP(Подбор[[#This Row],[Артикул]],[1]Подбор!$CJ:$CW,14,0),"")</f>
        <v>0</v>
      </c>
      <c r="AJ32" s="73" t="str">
        <f>IFERROR(VLOOKUP(Подбор[[#This Row],[Артикул]],[1]Подбор!$CJ:$DA,15,0),"")</f>
        <v/>
      </c>
      <c r="AK32" s="73" t="str">
        <f>IFERROR(VLOOKUP(Подбор[[#This Row],[Артикул]],[1]Подбор!$CJ:$DA,16,0),"")</f>
        <v>https://ipmatika.kz/products/dect-network/Gigaset_Integrator_License/</v>
      </c>
      <c r="AL32" s="73" t="str">
        <f>IFERROR(VLOOKUP(Подбор[[#This Row],[Артикул]],[1]Подбор!$CJ:$DA,17,0),"")</f>
        <v/>
      </c>
    </row>
    <row r="33" spans="1:38">
      <c r="A33" s="73" t="s">
        <v>373</v>
      </c>
      <c r="B33" t="s">
        <v>3076</v>
      </c>
      <c r="C33" t="s">
        <v>372</v>
      </c>
      <c r="D33">
        <v>516510</v>
      </c>
      <c r="E33">
        <v>439040</v>
      </c>
      <c r="F33">
        <v>-14.99874155389054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578</v>
      </c>
      <c r="R33" t="s">
        <v>5503</v>
      </c>
      <c r="S33" t="s">
        <v>578</v>
      </c>
      <c r="T33" s="73"/>
      <c r="U33" s="73"/>
      <c r="V33"/>
      <c r="W33" s="73">
        <f>IFERROR(VLOOKUP(Подбор[[#This Row],[Артикул]],[1]Подбор!$CJ:$CW,2,0),"")</f>
        <v>516510</v>
      </c>
      <c r="X33" s="73">
        <f>IFERROR(VLOOKUP(Подбор[[#This Row],[Артикул]],[1]Подбор!$CJ:$CW,3,0),"")</f>
        <v>439040</v>
      </c>
      <c r="Y33" s="73">
        <f>IFERROR(VLOOKUP(Подбор[[#This Row],[Артикул]],[1]Подбор!$CJ:$CW,4,0),"")</f>
        <v>-14.99874155389054</v>
      </c>
      <c r="Z33" s="73">
        <f>IFERROR(VLOOKUP(Подбор[[#This Row],[Артикул]],[1]Подбор!$CJ:$CW,5,0),"")</f>
        <v>0</v>
      </c>
      <c r="AA33" s="73">
        <f>IFERROR(VLOOKUP(Подбор[[#This Row],[Артикул]],[1]Подбор!$CJ:$CW,6,0),"")</f>
        <v>0</v>
      </c>
      <c r="AB33" s="73">
        <f>IFERROR(VLOOKUP(Подбор[[#This Row],[Артикул]],[1]Подбор!$CJ:$CW,7,0),"")</f>
        <v>0</v>
      </c>
      <c r="AC33" s="73">
        <f>IFERROR(VLOOKUP(Подбор[[#This Row],[Артикул]],[1]Подбор!$CJ:$CW,8,0),"")</f>
        <v>0</v>
      </c>
      <c r="AD33" s="73">
        <f>IFERROR(VLOOKUP(Подбор[[#This Row],[Артикул]],[1]Подбор!$CJ:$CW,9,0),"")</f>
        <v>0</v>
      </c>
      <c r="AE33" s="73">
        <f>IFERROR(VLOOKUP(Подбор[[#This Row],[Артикул]],[1]Подбор!$CJ:$CW,10,0),"")</f>
        <v>0</v>
      </c>
      <c r="AF33" s="73">
        <f>IFERROR(VLOOKUP(Подбор[[#This Row],[Артикул]],[1]Подбор!$CJ:$CW,11,0),"")</f>
        <v>0</v>
      </c>
      <c r="AG33" s="73">
        <f>IFERROR(VLOOKUP(Подбор[[#This Row],[Артикул]],[1]Подбор!$CJ:$CW,12,0),"")</f>
        <v>0</v>
      </c>
      <c r="AH33" s="73">
        <f>IFERROR(VLOOKUP(Подбор[[#This Row],[Артикул]],[1]Подбор!$CJ:$CW,13,0),"")</f>
        <v>0</v>
      </c>
      <c r="AI33" s="73">
        <f>IFERROR(VLOOKUP(Подбор[[#This Row],[Артикул]],[1]Подбор!$CJ:$CW,14,0),"")</f>
        <v>0</v>
      </c>
      <c r="AJ33" s="73" t="str">
        <f>IFERROR(VLOOKUP(Подбор[[#This Row],[Артикул]],[1]Подбор!$CJ:$DA,15,0),"")</f>
        <v/>
      </c>
      <c r="AK33" s="73" t="str">
        <f>IFERROR(VLOOKUP(Подбор[[#This Row],[Артикул]],[1]Подбор!$CJ:$DA,16,0),"")</f>
        <v>https://ipmatika.kz/products/dect-network/N670_upgrade_license/</v>
      </c>
      <c r="AL33" s="73" t="str">
        <f>IFERROR(VLOOKUP(Подбор[[#This Row],[Артикул]],[1]Подбор!$CJ:$DA,17,0),"")</f>
        <v/>
      </c>
    </row>
    <row r="34" spans="1:38">
      <c r="A34" s="73" t="s">
        <v>375</v>
      </c>
      <c r="B34" t="s">
        <v>3076</v>
      </c>
      <c r="C34" t="s">
        <v>374</v>
      </c>
      <c r="D34">
        <v>171650</v>
      </c>
      <c r="E34">
        <v>145900</v>
      </c>
      <c r="F34">
        <v>-15.001456452082721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578</v>
      </c>
      <c r="R34" t="s">
        <v>5504</v>
      </c>
      <c r="S34" t="s">
        <v>578</v>
      </c>
      <c r="T34" s="73"/>
      <c r="U34" s="73"/>
      <c r="V34"/>
      <c r="W34" s="73">
        <f>IFERROR(VLOOKUP(Подбор[[#This Row],[Артикул]],[1]Подбор!$CJ:$CW,2,0),"")</f>
        <v>171650</v>
      </c>
      <c r="X34" s="73">
        <f>IFERROR(VLOOKUP(Подбор[[#This Row],[Артикул]],[1]Подбор!$CJ:$CW,3,0),"")</f>
        <v>145900</v>
      </c>
      <c r="Y34" s="73">
        <f>IFERROR(VLOOKUP(Подбор[[#This Row],[Артикул]],[1]Подбор!$CJ:$CW,4,0),"")</f>
        <v>-15.001456452082721</v>
      </c>
      <c r="Z34" s="73">
        <f>IFERROR(VLOOKUP(Подбор[[#This Row],[Артикул]],[1]Подбор!$CJ:$CW,5,0),"")</f>
        <v>0</v>
      </c>
      <c r="AA34" s="73">
        <f>IFERROR(VLOOKUP(Подбор[[#This Row],[Артикул]],[1]Подбор!$CJ:$CW,6,0),"")</f>
        <v>0</v>
      </c>
      <c r="AB34" s="73">
        <f>IFERROR(VLOOKUP(Подбор[[#This Row],[Артикул]],[1]Подбор!$CJ:$CW,7,0),"")</f>
        <v>0</v>
      </c>
      <c r="AC34" s="73">
        <f>IFERROR(VLOOKUP(Подбор[[#This Row],[Артикул]],[1]Подбор!$CJ:$CW,8,0),"")</f>
        <v>0</v>
      </c>
      <c r="AD34" s="73">
        <f>IFERROR(VLOOKUP(Подбор[[#This Row],[Артикул]],[1]Подбор!$CJ:$CW,9,0),"")</f>
        <v>0</v>
      </c>
      <c r="AE34" s="73">
        <f>IFERROR(VLOOKUP(Подбор[[#This Row],[Артикул]],[1]Подбор!$CJ:$CW,10,0),"")</f>
        <v>0</v>
      </c>
      <c r="AF34" s="73">
        <f>IFERROR(VLOOKUP(Подбор[[#This Row],[Артикул]],[1]Подбор!$CJ:$CW,11,0),"")</f>
        <v>0</v>
      </c>
      <c r="AG34" s="73">
        <f>IFERROR(VLOOKUP(Подбор[[#This Row],[Артикул]],[1]Подбор!$CJ:$CW,12,0),"")</f>
        <v>0</v>
      </c>
      <c r="AH34" s="73">
        <f>IFERROR(VLOOKUP(Подбор[[#This Row],[Артикул]],[1]Подбор!$CJ:$CW,13,0),"")</f>
        <v>0</v>
      </c>
      <c r="AI34" s="73">
        <f>IFERROR(VLOOKUP(Подбор[[#This Row],[Артикул]],[1]Подбор!$CJ:$CW,14,0),"")</f>
        <v>0</v>
      </c>
      <c r="AJ34" s="73" t="str">
        <f>IFERROR(VLOOKUP(Подбор[[#This Row],[Артикул]],[1]Подбор!$CJ:$DA,15,0),"")</f>
        <v/>
      </c>
      <c r="AK34" s="73" t="str">
        <f>IFERROR(VLOOKUP(Подбор[[#This Row],[Артикул]],[1]Подбор!$CJ:$DA,16,0),"")</f>
        <v>https://ipmatika.kz/products/dect-network/DM_N670_License/</v>
      </c>
      <c r="AL34" s="73" t="str">
        <f>IFERROR(VLOOKUP(Подбор[[#This Row],[Артикул]],[1]Подбор!$CJ:$DA,17,0),"")</f>
        <v/>
      </c>
    </row>
    <row r="35" spans="1:38">
      <c r="A35" s="73" t="s">
        <v>377</v>
      </c>
      <c r="B35" t="s">
        <v>3076</v>
      </c>
      <c r="C35" t="s">
        <v>376</v>
      </c>
      <c r="D35">
        <v>498060</v>
      </c>
      <c r="E35">
        <v>423360</v>
      </c>
      <c r="F35">
        <v>-14.998192988796532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578</v>
      </c>
      <c r="R35" t="s">
        <v>5505</v>
      </c>
      <c r="S35" t="s">
        <v>578</v>
      </c>
      <c r="T35" s="73"/>
      <c r="U35" s="73"/>
      <c r="V35"/>
      <c r="W35" s="73">
        <f>IFERROR(VLOOKUP(Подбор[[#This Row],[Артикул]],[1]Подбор!$CJ:$CW,2,0),"")</f>
        <v>498060</v>
      </c>
      <c r="X35" s="73">
        <f>IFERROR(VLOOKUP(Подбор[[#This Row],[Артикул]],[1]Подбор!$CJ:$CW,3,0),"")</f>
        <v>423360</v>
      </c>
      <c r="Y35" s="73">
        <f>IFERROR(VLOOKUP(Подбор[[#This Row],[Артикул]],[1]Подбор!$CJ:$CW,4,0),"")</f>
        <v>-14.998192988796532</v>
      </c>
      <c r="Z35" s="73">
        <f>IFERROR(VLOOKUP(Подбор[[#This Row],[Артикул]],[1]Подбор!$CJ:$CW,5,0),"")</f>
        <v>0</v>
      </c>
      <c r="AA35" s="73">
        <f>IFERROR(VLOOKUP(Подбор[[#This Row],[Артикул]],[1]Подбор!$CJ:$CW,6,0),"")</f>
        <v>0</v>
      </c>
      <c r="AB35" s="73">
        <f>IFERROR(VLOOKUP(Подбор[[#This Row],[Артикул]],[1]Подбор!$CJ:$CW,7,0),"")</f>
        <v>0</v>
      </c>
      <c r="AC35" s="73">
        <f>IFERROR(VLOOKUP(Подбор[[#This Row],[Артикул]],[1]Подбор!$CJ:$CW,8,0),"")</f>
        <v>0</v>
      </c>
      <c r="AD35" s="73">
        <f>IFERROR(VLOOKUP(Подбор[[#This Row],[Артикул]],[1]Подбор!$CJ:$CW,9,0),"")</f>
        <v>0</v>
      </c>
      <c r="AE35" s="73">
        <f>IFERROR(VLOOKUP(Подбор[[#This Row],[Артикул]],[1]Подбор!$CJ:$CW,10,0),"")</f>
        <v>0</v>
      </c>
      <c r="AF35" s="73">
        <f>IFERROR(VLOOKUP(Подбор[[#This Row],[Артикул]],[1]Подбор!$CJ:$CW,11,0),"")</f>
        <v>0</v>
      </c>
      <c r="AG35" s="73">
        <f>IFERROR(VLOOKUP(Подбор[[#This Row],[Артикул]],[1]Подбор!$CJ:$CW,12,0),"")</f>
        <v>0</v>
      </c>
      <c r="AH35" s="73">
        <f>IFERROR(VLOOKUP(Подбор[[#This Row],[Артикул]],[1]Подбор!$CJ:$CW,13,0),"")</f>
        <v>0</v>
      </c>
      <c r="AI35" s="73">
        <f>IFERROR(VLOOKUP(Подбор[[#This Row],[Артикул]],[1]Подбор!$CJ:$CW,14,0),"")</f>
        <v>0</v>
      </c>
      <c r="AJ35" s="73" t="str">
        <f>IFERROR(VLOOKUP(Подбор[[#This Row],[Артикул]],[1]Подбор!$CJ:$DA,15,0),"")</f>
        <v/>
      </c>
      <c r="AK35" s="73" t="str">
        <f>IFERROR(VLOOKUP(Подбор[[#This Row],[Артикул]],[1]Подбор!$CJ:$DA,16,0),"")</f>
        <v>https://ipmatika.kz/products/dect-network/N870_License/</v>
      </c>
      <c r="AL35" s="73" t="str">
        <f>IFERROR(VLOOKUP(Подбор[[#This Row],[Артикул]],[1]Подбор!$CJ:$DA,17,0),"")</f>
        <v/>
      </c>
    </row>
    <row r="36" spans="1:38">
      <c r="A36" s="73" t="s">
        <v>2549</v>
      </c>
      <c r="B36"/>
      <c r="C36"/>
      <c r="D36" t="s">
        <v>578</v>
      </c>
      <c r="E36" t="s">
        <v>578</v>
      </c>
      <c r="F36" t="s">
        <v>578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578</v>
      </c>
      <c r="R36" t="s">
        <v>578</v>
      </c>
      <c r="S36" t="s">
        <v>578</v>
      </c>
      <c r="T36" s="73"/>
      <c r="U36" s="73"/>
      <c r="V36"/>
      <c r="W36" s="73" t="str">
        <f>IFERROR(VLOOKUP(Подбор[[#This Row],[Артикул]],[1]Подбор!$CJ:$CW,2,0),"")</f>
        <v/>
      </c>
      <c r="X36" s="73" t="str">
        <f>IFERROR(VLOOKUP(Подбор[[#This Row],[Артикул]],[1]Подбор!$CJ:$CW,3,0),"")</f>
        <v/>
      </c>
      <c r="Y36" s="73" t="str">
        <f>IFERROR(VLOOKUP(Подбор[[#This Row],[Артикул]],[1]Подбор!$CJ:$CW,4,0),"")</f>
        <v/>
      </c>
      <c r="Z36" s="73">
        <f>IFERROR(VLOOKUP(Подбор[[#This Row],[Артикул]],[1]Подбор!$CJ:$CW,5,0),"")</f>
        <v>0</v>
      </c>
      <c r="AA36" s="73">
        <f>IFERROR(VLOOKUP(Подбор[[#This Row],[Артикул]],[1]Подбор!$CJ:$CW,6,0),"")</f>
        <v>0</v>
      </c>
      <c r="AB36" s="73">
        <f>IFERROR(VLOOKUP(Подбор[[#This Row],[Артикул]],[1]Подбор!$CJ:$CW,7,0),"")</f>
        <v>0</v>
      </c>
      <c r="AC36" s="73">
        <f>IFERROR(VLOOKUP(Подбор[[#This Row],[Артикул]],[1]Подбор!$CJ:$CW,8,0),"")</f>
        <v>0</v>
      </c>
      <c r="AD36" s="73">
        <f>IFERROR(VLOOKUP(Подбор[[#This Row],[Артикул]],[1]Подбор!$CJ:$CW,9,0),"")</f>
        <v>0</v>
      </c>
      <c r="AE36" s="73">
        <f>IFERROR(VLOOKUP(Подбор[[#This Row],[Артикул]],[1]Подбор!$CJ:$CW,10,0),"")</f>
        <v>0</v>
      </c>
      <c r="AF36" s="73">
        <f>IFERROR(VLOOKUP(Подбор[[#This Row],[Артикул]],[1]Подбор!$CJ:$CW,11,0),"")</f>
        <v>0</v>
      </c>
      <c r="AG36" s="73">
        <f>IFERROR(VLOOKUP(Подбор[[#This Row],[Артикул]],[1]Подбор!$CJ:$CW,12,0),"")</f>
        <v>0</v>
      </c>
      <c r="AH36" s="73">
        <f>IFERROR(VLOOKUP(Подбор[[#This Row],[Артикул]],[1]Подбор!$CJ:$CW,13,0),"")</f>
        <v>0</v>
      </c>
      <c r="AI36" s="73">
        <f>IFERROR(VLOOKUP(Подбор[[#This Row],[Артикул]],[1]Подбор!$CJ:$CW,14,0),"")</f>
        <v>0</v>
      </c>
      <c r="AJ36" s="73" t="str">
        <f>IFERROR(VLOOKUP(Подбор[[#This Row],[Артикул]],[1]Подбор!$CJ:$DA,15,0),"")</f>
        <v/>
      </c>
      <c r="AK36" s="73" t="str">
        <f>IFERROR(VLOOKUP(Подбор[[#This Row],[Артикул]],[1]Подбор!$CJ:$DA,16,0),"")</f>
        <v/>
      </c>
      <c r="AL36" s="73" t="str">
        <f>IFERROR(VLOOKUP(Подбор[[#This Row],[Артикул]],[1]Подбор!$CJ:$DA,17,0),"")</f>
        <v/>
      </c>
    </row>
    <row r="37" spans="1:38">
      <c r="A37" s="73" t="s">
        <v>2548</v>
      </c>
      <c r="B37" t="s">
        <v>3076</v>
      </c>
      <c r="C37" t="s">
        <v>2547</v>
      </c>
      <c r="D37">
        <v>65440</v>
      </c>
      <c r="E37" t="s">
        <v>578</v>
      </c>
      <c r="F37" t="s">
        <v>578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578</v>
      </c>
      <c r="R37" t="s">
        <v>578</v>
      </c>
      <c r="S37" t="s">
        <v>578</v>
      </c>
      <c r="T37" s="73"/>
      <c r="U37" s="73"/>
      <c r="V37"/>
      <c r="W37" s="73">
        <f>IFERROR(VLOOKUP(Подбор[[#This Row],[Артикул]],[1]Подбор!$CJ:$CW,2,0),"")</f>
        <v>65440</v>
      </c>
      <c r="X37" s="73" t="str">
        <f>IFERROR(VLOOKUP(Подбор[[#This Row],[Артикул]],[1]Подбор!$CJ:$CW,3,0),"")</f>
        <v/>
      </c>
      <c r="Y37" s="73" t="str">
        <f>IFERROR(VLOOKUP(Подбор[[#This Row],[Артикул]],[1]Подбор!$CJ:$CW,4,0),"")</f>
        <v/>
      </c>
      <c r="Z37" s="73">
        <f>IFERROR(VLOOKUP(Подбор[[#This Row],[Артикул]],[1]Подбор!$CJ:$CW,5,0),"")</f>
        <v>0</v>
      </c>
      <c r="AA37" s="73">
        <f>IFERROR(VLOOKUP(Подбор[[#This Row],[Артикул]],[1]Подбор!$CJ:$CW,6,0),"")</f>
        <v>0</v>
      </c>
      <c r="AB37" s="73">
        <f>IFERROR(VLOOKUP(Подбор[[#This Row],[Артикул]],[1]Подбор!$CJ:$CW,7,0),"")</f>
        <v>0</v>
      </c>
      <c r="AC37" s="73">
        <f>IFERROR(VLOOKUP(Подбор[[#This Row],[Артикул]],[1]Подбор!$CJ:$CW,8,0),"")</f>
        <v>0</v>
      </c>
      <c r="AD37" s="73">
        <f>IFERROR(VLOOKUP(Подбор[[#This Row],[Артикул]],[1]Подбор!$CJ:$CW,9,0),"")</f>
        <v>0</v>
      </c>
      <c r="AE37" s="73">
        <f>IFERROR(VLOOKUP(Подбор[[#This Row],[Артикул]],[1]Подбор!$CJ:$CW,10,0),"")</f>
        <v>0</v>
      </c>
      <c r="AF37" s="73">
        <f>IFERROR(VLOOKUP(Подбор[[#This Row],[Артикул]],[1]Подбор!$CJ:$CW,11,0),"")</f>
        <v>0</v>
      </c>
      <c r="AG37" s="73">
        <f>IFERROR(VLOOKUP(Подбор[[#This Row],[Артикул]],[1]Подбор!$CJ:$CW,12,0),"")</f>
        <v>0</v>
      </c>
      <c r="AH37" s="73">
        <f>IFERROR(VLOOKUP(Подбор[[#This Row],[Артикул]],[1]Подбор!$CJ:$CW,13,0),"")</f>
        <v>0</v>
      </c>
      <c r="AI37" s="73">
        <f>IFERROR(VLOOKUP(Подбор[[#This Row],[Артикул]],[1]Подбор!$CJ:$CW,14,0),"")</f>
        <v>0</v>
      </c>
      <c r="AJ37" s="73" t="str">
        <f>IFERROR(VLOOKUP(Подбор[[#This Row],[Артикул]],[1]Подбор!$CJ:$DA,15,0),"")</f>
        <v/>
      </c>
      <c r="AK37" s="73" t="str">
        <f>IFERROR(VLOOKUP(Подбор[[#This Row],[Артикул]],[1]Подбор!$CJ:$DA,16,0),"")</f>
        <v/>
      </c>
      <c r="AL37" s="73" t="str">
        <f>IFERROR(VLOOKUP(Подбор[[#This Row],[Артикул]],[1]Подбор!$CJ:$DA,17,0),"")</f>
        <v/>
      </c>
    </row>
    <row r="38" spans="1:38">
      <c r="A38" s="73" t="s">
        <v>2546</v>
      </c>
      <c r="B38" t="s">
        <v>3076</v>
      </c>
      <c r="C38" t="s">
        <v>2545</v>
      </c>
      <c r="D38">
        <v>761380</v>
      </c>
      <c r="E38" t="s">
        <v>578</v>
      </c>
      <c r="F38" t="s">
        <v>578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 t="s">
        <v>578</v>
      </c>
      <c r="R38" t="s">
        <v>5506</v>
      </c>
      <c r="S38" t="s">
        <v>578</v>
      </c>
      <c r="T38" s="73"/>
      <c r="U38" s="73"/>
      <c r="V38"/>
      <c r="W38" s="73">
        <f>IFERROR(VLOOKUP(Подбор[[#This Row],[Артикул]],[1]Подбор!$CJ:$CW,2,0),"")</f>
        <v>761380</v>
      </c>
      <c r="X38" s="73" t="str">
        <f>IFERROR(VLOOKUP(Подбор[[#This Row],[Артикул]],[1]Подбор!$CJ:$CW,3,0),"")</f>
        <v/>
      </c>
      <c r="Y38" s="73" t="str">
        <f>IFERROR(VLOOKUP(Подбор[[#This Row],[Артикул]],[1]Подбор!$CJ:$CW,4,0),"")</f>
        <v/>
      </c>
      <c r="Z38" s="73">
        <f>IFERROR(VLOOKUP(Подбор[[#This Row],[Артикул]],[1]Подбор!$CJ:$CW,5,0),"")</f>
        <v>0</v>
      </c>
      <c r="AA38" s="73">
        <f>IFERROR(VLOOKUP(Подбор[[#This Row],[Артикул]],[1]Подбор!$CJ:$CW,6,0),"")</f>
        <v>0</v>
      </c>
      <c r="AB38" s="73">
        <f>IFERROR(VLOOKUP(Подбор[[#This Row],[Артикул]],[1]Подбор!$CJ:$CW,7,0),"")</f>
        <v>0</v>
      </c>
      <c r="AC38" s="73">
        <f>IFERROR(VLOOKUP(Подбор[[#This Row],[Артикул]],[1]Подбор!$CJ:$CW,8,0),"")</f>
        <v>0</v>
      </c>
      <c r="AD38" s="73">
        <f>IFERROR(VLOOKUP(Подбор[[#This Row],[Артикул]],[1]Подбор!$CJ:$CW,9,0),"")</f>
        <v>0</v>
      </c>
      <c r="AE38" s="73">
        <f>IFERROR(VLOOKUP(Подбор[[#This Row],[Артикул]],[1]Подбор!$CJ:$CW,10,0),"")</f>
        <v>0</v>
      </c>
      <c r="AF38" s="73">
        <f>IFERROR(VLOOKUP(Подбор[[#This Row],[Артикул]],[1]Подбор!$CJ:$CW,11,0),"")</f>
        <v>0</v>
      </c>
      <c r="AG38" s="73">
        <f>IFERROR(VLOOKUP(Подбор[[#This Row],[Артикул]],[1]Подбор!$CJ:$CW,12,0),"")</f>
        <v>2</v>
      </c>
      <c r="AH38" s="73">
        <f>IFERROR(VLOOKUP(Подбор[[#This Row],[Артикул]],[1]Подбор!$CJ:$CW,13,0),"")</f>
        <v>0</v>
      </c>
      <c r="AI38" s="73">
        <f>IFERROR(VLOOKUP(Подбор[[#This Row],[Артикул]],[1]Подбор!$CJ:$CW,14,0),"")</f>
        <v>0</v>
      </c>
      <c r="AJ38" s="73" t="str">
        <f>IFERROR(VLOOKUP(Подбор[[#This Row],[Артикул]],[1]Подбор!$CJ:$DA,15,0),"")</f>
        <v/>
      </c>
      <c r="AK38" s="73" t="str">
        <f>IFERROR(VLOOKUP(Подбор[[#This Row],[Артикул]],[1]Подбор!$CJ:$DA,16,0),"")</f>
        <v>https://ipmatika.kz/products/videophones/gigaset-maxwell-10s/</v>
      </c>
      <c r="AL38" s="73" t="str">
        <f>IFERROR(VLOOKUP(Подбор[[#This Row],[Артикул]],[1]Подбор!$CJ:$DA,17,0),"")</f>
        <v/>
      </c>
    </row>
    <row r="39" spans="1:38">
      <c r="A39" s="73" t="s">
        <v>2544</v>
      </c>
      <c r="B39" t="s">
        <v>3076</v>
      </c>
      <c r="C39" t="s">
        <v>2543</v>
      </c>
      <c r="D39">
        <v>719880</v>
      </c>
      <c r="E39" t="s">
        <v>578</v>
      </c>
      <c r="F39" t="s">
        <v>578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578</v>
      </c>
      <c r="R39" t="s">
        <v>5507</v>
      </c>
      <c r="S39" t="s">
        <v>578</v>
      </c>
      <c r="T39" s="73"/>
      <c r="U39" s="73"/>
      <c r="V39"/>
      <c r="W39" s="73">
        <f>IFERROR(VLOOKUP(Подбор[[#This Row],[Артикул]],[1]Подбор!$CJ:$CW,2,0),"")</f>
        <v>719880</v>
      </c>
      <c r="X39" s="73" t="str">
        <f>IFERROR(VLOOKUP(Подбор[[#This Row],[Артикул]],[1]Подбор!$CJ:$CW,3,0),"")</f>
        <v/>
      </c>
      <c r="Y39" s="73" t="str">
        <f>IFERROR(VLOOKUP(Подбор[[#This Row],[Артикул]],[1]Подбор!$CJ:$CW,4,0),"")</f>
        <v/>
      </c>
      <c r="Z39" s="73">
        <f>IFERROR(VLOOKUP(Подбор[[#This Row],[Артикул]],[1]Подбор!$CJ:$CW,5,0),"")</f>
        <v>0</v>
      </c>
      <c r="AA39" s="73">
        <f>IFERROR(VLOOKUP(Подбор[[#This Row],[Артикул]],[1]Подбор!$CJ:$CW,6,0),"")</f>
        <v>0</v>
      </c>
      <c r="AB39" s="73">
        <f>IFERROR(VLOOKUP(Подбор[[#This Row],[Артикул]],[1]Подбор!$CJ:$CW,7,0),"")</f>
        <v>0</v>
      </c>
      <c r="AC39" s="73">
        <f>IFERROR(VLOOKUP(Подбор[[#This Row],[Артикул]],[1]Подбор!$CJ:$CW,8,0),"")</f>
        <v>0</v>
      </c>
      <c r="AD39" s="73">
        <f>IFERROR(VLOOKUP(Подбор[[#This Row],[Артикул]],[1]Подбор!$CJ:$CW,9,0),"")</f>
        <v>0</v>
      </c>
      <c r="AE39" s="73">
        <f>IFERROR(VLOOKUP(Подбор[[#This Row],[Артикул]],[1]Подбор!$CJ:$CW,10,0),"")</f>
        <v>0</v>
      </c>
      <c r="AF39" s="73">
        <f>IFERROR(VLOOKUP(Подбор[[#This Row],[Артикул]],[1]Подбор!$CJ:$CW,11,0),"")</f>
        <v>0</v>
      </c>
      <c r="AG39" s="73">
        <f>IFERROR(VLOOKUP(Подбор[[#This Row],[Артикул]],[1]Подбор!$CJ:$CW,12,0),"")</f>
        <v>0</v>
      </c>
      <c r="AH39" s="73">
        <f>IFERROR(VLOOKUP(Подбор[[#This Row],[Артикул]],[1]Подбор!$CJ:$CW,13,0),"")</f>
        <v>0</v>
      </c>
      <c r="AI39" s="73">
        <f>IFERROR(VLOOKUP(Подбор[[#This Row],[Артикул]],[1]Подбор!$CJ:$CW,14,0),"")</f>
        <v>0</v>
      </c>
      <c r="AJ39" s="73" t="str">
        <f>IFERROR(VLOOKUP(Подбор[[#This Row],[Артикул]],[1]Подбор!$CJ:$DA,15,0),"")</f>
        <v/>
      </c>
      <c r="AK39" s="73" t="str">
        <f>IFERROR(VLOOKUP(Подбор[[#This Row],[Артикул]],[1]Подбор!$CJ:$DA,16,0),"")</f>
        <v>https://ipmatika.kz/products/dect-network/N720_SPK_PRO/</v>
      </c>
      <c r="AL39" s="73" t="str">
        <f>IFERROR(VLOOKUP(Подбор[[#This Row],[Артикул]],[1]Подбор!$CJ:$DA,17,0),"")</f>
        <v/>
      </c>
    </row>
    <row r="40" spans="1:38">
      <c r="A40" s="73" t="s">
        <v>2542</v>
      </c>
      <c r="B40" t="s">
        <v>3076</v>
      </c>
      <c r="C40" t="s">
        <v>2541</v>
      </c>
      <c r="D40" t="s">
        <v>578</v>
      </c>
      <c r="E40" t="s">
        <v>578</v>
      </c>
      <c r="F40" t="s">
        <v>578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 t="s">
        <v>578</v>
      </c>
      <c r="R40" t="s">
        <v>5508</v>
      </c>
      <c r="S40" t="s">
        <v>578</v>
      </c>
      <c r="T40" s="73"/>
      <c r="U40" s="73"/>
      <c r="V40"/>
      <c r="W40" s="73" t="str">
        <f>IFERROR(VLOOKUP(Подбор[[#This Row],[Артикул]],[1]Подбор!$CJ:$CW,2,0),"")</f>
        <v/>
      </c>
      <c r="X40" s="73" t="str">
        <f>IFERROR(VLOOKUP(Подбор[[#This Row],[Артикул]],[1]Подбор!$CJ:$CW,3,0),"")</f>
        <v/>
      </c>
      <c r="Y40" s="73" t="str">
        <f>IFERROR(VLOOKUP(Подбор[[#This Row],[Артикул]],[1]Подбор!$CJ:$CW,4,0),"")</f>
        <v/>
      </c>
      <c r="Z40" s="73">
        <f>IFERROR(VLOOKUP(Подбор[[#This Row],[Артикул]],[1]Подбор!$CJ:$CW,5,0),"")</f>
        <v>0</v>
      </c>
      <c r="AA40" s="73">
        <f>IFERROR(VLOOKUP(Подбор[[#This Row],[Артикул]],[1]Подбор!$CJ:$CW,6,0),"")</f>
        <v>0</v>
      </c>
      <c r="AB40" s="73">
        <f>IFERROR(VLOOKUP(Подбор[[#This Row],[Артикул]],[1]Подбор!$CJ:$CW,7,0),"")</f>
        <v>0</v>
      </c>
      <c r="AC40" s="73">
        <f>IFERROR(VLOOKUP(Подбор[[#This Row],[Артикул]],[1]Подбор!$CJ:$CW,8,0),"")</f>
        <v>0</v>
      </c>
      <c r="AD40" s="73">
        <f>IFERROR(VLOOKUP(Подбор[[#This Row],[Артикул]],[1]Подбор!$CJ:$CW,9,0),"")</f>
        <v>0</v>
      </c>
      <c r="AE40" s="73">
        <f>IFERROR(VLOOKUP(Подбор[[#This Row],[Артикул]],[1]Подбор!$CJ:$CW,10,0),"")</f>
        <v>0</v>
      </c>
      <c r="AF40" s="73">
        <f>IFERROR(VLOOKUP(Подбор[[#This Row],[Артикул]],[1]Подбор!$CJ:$CW,11,0),"")</f>
        <v>0</v>
      </c>
      <c r="AG40" s="73">
        <f>IFERROR(VLOOKUP(Подбор[[#This Row],[Артикул]],[1]Подбор!$CJ:$CW,12,0),"")</f>
        <v>1</v>
      </c>
      <c r="AH40" s="73">
        <f>IFERROR(VLOOKUP(Подбор[[#This Row],[Артикул]],[1]Подбор!$CJ:$CW,13,0),"")</f>
        <v>0</v>
      </c>
      <c r="AI40" s="73">
        <f>IFERROR(VLOOKUP(Подбор[[#This Row],[Артикул]],[1]Подбор!$CJ:$CW,14,0),"")</f>
        <v>0</v>
      </c>
      <c r="AJ40" s="73" t="str">
        <f>IFERROR(VLOOKUP(Подбор[[#This Row],[Артикул]],[1]Подбор!$CJ:$DA,15,0),"")</f>
        <v/>
      </c>
      <c r="AK40" s="73" t="str">
        <f>IFERROR(VLOOKUP(Подбор[[#This Row],[Артикул]],[1]Подбор!$CJ:$DA,16,0),"")</f>
        <v>https://ipmatika.kz/products/dect-network/%C1%EB%EE%EA_%EF%E8%F2%E0%ED%E8%FF_%E4%EB%FF_N720_IP%2C_N720_DM%2C_Maxwell_10S/</v>
      </c>
      <c r="AL40" s="73" t="str">
        <f>IFERROR(VLOOKUP(Подбор[[#This Row],[Артикул]],[1]Подбор!$CJ:$DA,17,0),"")</f>
        <v/>
      </c>
    </row>
    <row r="41" spans="1:38">
      <c r="A41" s="73" t="s">
        <v>382</v>
      </c>
      <c r="B41" t="s">
        <v>3076</v>
      </c>
      <c r="C41" t="s">
        <v>2540</v>
      </c>
      <c r="D41">
        <v>19270</v>
      </c>
      <c r="E41">
        <v>14452.88</v>
      </c>
      <c r="F41">
        <v>-24.998028022833424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</v>
      </c>
      <c r="O41">
        <v>0</v>
      </c>
      <c r="P41">
        <v>0</v>
      </c>
      <c r="Q41" t="s">
        <v>578</v>
      </c>
      <c r="R41" t="s">
        <v>5509</v>
      </c>
      <c r="S41" t="s">
        <v>578</v>
      </c>
      <c r="T41" s="73"/>
      <c r="U41" s="73"/>
      <c r="V41"/>
      <c r="W41" s="73">
        <f>IFERROR(VLOOKUP(Подбор[[#This Row],[Артикул]],[1]Подбор!$CJ:$CW,2,0),"")</f>
        <v>19270</v>
      </c>
      <c r="X41" s="73">
        <f>IFERROR(VLOOKUP(Подбор[[#This Row],[Артикул]],[1]Подбор!$CJ:$CW,3,0),"")</f>
        <v>14452.88</v>
      </c>
      <c r="Y41" s="73">
        <f>IFERROR(VLOOKUP(Подбор[[#This Row],[Артикул]],[1]Подбор!$CJ:$CW,4,0),"")</f>
        <v>-24.998028022833424</v>
      </c>
      <c r="Z41" s="73">
        <f>IFERROR(VLOOKUP(Подбор[[#This Row],[Артикул]],[1]Подбор!$CJ:$CW,5,0),"")</f>
        <v>0</v>
      </c>
      <c r="AA41" s="73">
        <f>IFERROR(VLOOKUP(Подбор[[#This Row],[Артикул]],[1]Подбор!$CJ:$CW,6,0),"")</f>
        <v>0</v>
      </c>
      <c r="AB41" s="73">
        <f>IFERROR(VLOOKUP(Подбор[[#This Row],[Артикул]],[1]Подбор!$CJ:$CW,7,0),"")</f>
        <v>0</v>
      </c>
      <c r="AC41" s="73">
        <f>IFERROR(VLOOKUP(Подбор[[#This Row],[Артикул]],[1]Подбор!$CJ:$CW,8,0),"")</f>
        <v>0</v>
      </c>
      <c r="AD41" s="73">
        <f>IFERROR(VLOOKUP(Подбор[[#This Row],[Артикул]],[1]Подбор!$CJ:$CW,9,0),"")</f>
        <v>0</v>
      </c>
      <c r="AE41" s="73">
        <f>IFERROR(VLOOKUP(Подбор[[#This Row],[Артикул]],[1]Подбор!$CJ:$CW,10,0),"")</f>
        <v>0</v>
      </c>
      <c r="AF41" s="73">
        <f>IFERROR(VLOOKUP(Подбор[[#This Row],[Артикул]],[1]Подбор!$CJ:$CW,11,0),"")</f>
        <v>0</v>
      </c>
      <c r="AG41" s="73">
        <f>IFERROR(VLOOKUP(Подбор[[#This Row],[Артикул]],[1]Подбор!$CJ:$CW,12,0),"")</f>
        <v>4</v>
      </c>
      <c r="AH41" s="73">
        <f>IFERROR(VLOOKUP(Подбор[[#This Row],[Артикул]],[1]Подбор!$CJ:$CW,13,0),"")</f>
        <v>0</v>
      </c>
      <c r="AI41" s="73">
        <f>IFERROR(VLOOKUP(Подбор[[#This Row],[Артикул]],[1]Подбор!$CJ:$CW,14,0),"")</f>
        <v>0</v>
      </c>
      <c r="AJ41" s="73" t="str">
        <f>IFERROR(VLOOKUP(Подбор[[#This Row],[Артикул]],[1]Подбор!$CJ:$DA,15,0),"")</f>
        <v/>
      </c>
      <c r="AK41" s="73" t="str">
        <f>IFERROR(VLOOKUP(Подбор[[#This Row],[Артикул]],[1]Подбор!$CJ:$DA,16,0),"")</f>
        <v>https://ipmatika.kz/products/dect-network/%C1%EB%EE%EA_%EF%E8%F2%E0%ED%E8%FF_%E4%EB%FF_N870_IP%2C_N720%20DM/</v>
      </c>
      <c r="AL41" s="73" t="str">
        <f>IFERROR(VLOOKUP(Подбор[[#This Row],[Артикул]],[1]Подбор!$CJ:$DA,17,0),"")</f>
        <v/>
      </c>
    </row>
    <row r="42" spans="1:38">
      <c r="A42" s="73" t="s">
        <v>2539</v>
      </c>
      <c r="B42"/>
      <c r="C42"/>
      <c r="D42" t="s">
        <v>578</v>
      </c>
      <c r="E42" t="s">
        <v>578</v>
      </c>
      <c r="F42" t="s">
        <v>578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578</v>
      </c>
      <c r="R42" t="s">
        <v>578</v>
      </c>
      <c r="S42" t="s">
        <v>578</v>
      </c>
      <c r="T42" s="73"/>
      <c r="U42" s="73"/>
      <c r="V42"/>
      <c r="W42" s="73" t="str">
        <f>IFERROR(VLOOKUP(Подбор[[#This Row],[Артикул]],[1]Подбор!$CJ:$CW,2,0),"")</f>
        <v/>
      </c>
      <c r="X42" s="73" t="str">
        <f>IFERROR(VLOOKUP(Подбор[[#This Row],[Артикул]],[1]Подбор!$CJ:$CW,3,0),"")</f>
        <v/>
      </c>
      <c r="Y42" s="73" t="str">
        <f>IFERROR(VLOOKUP(Подбор[[#This Row],[Артикул]],[1]Подбор!$CJ:$CW,4,0),"")</f>
        <v/>
      </c>
      <c r="Z42" s="73">
        <f>IFERROR(VLOOKUP(Подбор[[#This Row],[Артикул]],[1]Подбор!$CJ:$CW,5,0),"")</f>
        <v>0</v>
      </c>
      <c r="AA42" s="73">
        <f>IFERROR(VLOOKUP(Подбор[[#This Row],[Артикул]],[1]Подбор!$CJ:$CW,6,0),"")</f>
        <v>0</v>
      </c>
      <c r="AB42" s="73">
        <f>IFERROR(VLOOKUP(Подбор[[#This Row],[Артикул]],[1]Подбор!$CJ:$CW,7,0),"")</f>
        <v>0</v>
      </c>
      <c r="AC42" s="73">
        <f>IFERROR(VLOOKUP(Подбор[[#This Row],[Артикул]],[1]Подбор!$CJ:$CW,8,0),"")</f>
        <v>0</v>
      </c>
      <c r="AD42" s="73">
        <f>IFERROR(VLOOKUP(Подбор[[#This Row],[Артикул]],[1]Подбор!$CJ:$CW,9,0),"")</f>
        <v>0</v>
      </c>
      <c r="AE42" s="73">
        <f>IFERROR(VLOOKUP(Подбор[[#This Row],[Артикул]],[1]Подбор!$CJ:$CW,10,0),"")</f>
        <v>0</v>
      </c>
      <c r="AF42" s="73">
        <f>IFERROR(VLOOKUP(Подбор[[#This Row],[Артикул]],[1]Подбор!$CJ:$CW,11,0),"")</f>
        <v>0</v>
      </c>
      <c r="AG42" s="73">
        <f>IFERROR(VLOOKUP(Подбор[[#This Row],[Артикул]],[1]Подбор!$CJ:$CW,12,0),"")</f>
        <v>0</v>
      </c>
      <c r="AH42" s="73">
        <f>IFERROR(VLOOKUP(Подбор[[#This Row],[Артикул]],[1]Подбор!$CJ:$CW,13,0),"")</f>
        <v>0</v>
      </c>
      <c r="AI42" s="73">
        <f>IFERROR(VLOOKUP(Подбор[[#This Row],[Артикул]],[1]Подбор!$CJ:$CW,14,0),"")</f>
        <v>0</v>
      </c>
      <c r="AJ42" s="73" t="str">
        <f>IFERROR(VLOOKUP(Подбор[[#This Row],[Артикул]],[1]Подбор!$CJ:$DA,15,0),"")</f>
        <v/>
      </c>
      <c r="AK42" s="73" t="str">
        <f>IFERROR(VLOOKUP(Подбор[[#This Row],[Артикул]],[1]Подбор!$CJ:$DA,16,0),"")</f>
        <v/>
      </c>
      <c r="AL42" s="73" t="str">
        <f>IFERROR(VLOOKUP(Подбор[[#This Row],[Артикул]],[1]Подбор!$CJ:$DA,17,0),"")</f>
        <v/>
      </c>
    </row>
    <row r="43" spans="1:38">
      <c r="A43" s="73" t="s">
        <v>3648</v>
      </c>
      <c r="B43" t="s">
        <v>3076</v>
      </c>
      <c r="C43" t="s">
        <v>3649</v>
      </c>
      <c r="D43">
        <v>204260</v>
      </c>
      <c r="E43">
        <v>153195.12</v>
      </c>
      <c r="F43">
        <v>-24.999941251346328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9</v>
      </c>
      <c r="O43">
        <v>18</v>
      </c>
      <c r="P43">
        <v>30</v>
      </c>
      <c r="Q43" t="s">
        <v>578</v>
      </c>
      <c r="R43" t="s">
        <v>5510</v>
      </c>
      <c r="S43" t="s">
        <v>578</v>
      </c>
      <c r="T43" s="73"/>
      <c r="U43" s="73"/>
      <c r="V43"/>
      <c r="W43" s="73">
        <f>IFERROR(VLOOKUP(Подбор[[#This Row],[Артикул]],[1]Подбор!$CJ:$CW,2,0),"")</f>
        <v>204260</v>
      </c>
      <c r="X43" s="73">
        <f>IFERROR(VLOOKUP(Подбор[[#This Row],[Артикул]],[1]Подбор!$CJ:$CW,3,0),"")</f>
        <v>153195.12</v>
      </c>
      <c r="Y43" s="73">
        <f>IFERROR(VLOOKUP(Подбор[[#This Row],[Артикул]],[1]Подбор!$CJ:$CW,4,0),"")</f>
        <v>-24.999941251346328</v>
      </c>
      <c r="Z43" s="73">
        <f>IFERROR(VLOOKUP(Подбор[[#This Row],[Артикул]],[1]Подбор!$CJ:$CW,5,0),"")</f>
        <v>0</v>
      </c>
      <c r="AA43" s="73">
        <f>IFERROR(VLOOKUP(Подбор[[#This Row],[Артикул]],[1]Подбор!$CJ:$CW,6,0),"")</f>
        <v>0</v>
      </c>
      <c r="AB43" s="73">
        <f>IFERROR(VLOOKUP(Подбор[[#This Row],[Артикул]],[1]Подбор!$CJ:$CW,7,0),"")</f>
        <v>0</v>
      </c>
      <c r="AC43" s="73">
        <f>IFERROR(VLOOKUP(Подбор[[#This Row],[Артикул]],[1]Подбор!$CJ:$CW,8,0),"")</f>
        <v>0</v>
      </c>
      <c r="AD43" s="73">
        <f>IFERROR(VLOOKUP(Подбор[[#This Row],[Артикул]],[1]Подбор!$CJ:$CW,9,0),"")</f>
        <v>0</v>
      </c>
      <c r="AE43" s="73">
        <f>IFERROR(VLOOKUP(Подбор[[#This Row],[Артикул]],[1]Подбор!$CJ:$CW,10,0),"")</f>
        <v>0</v>
      </c>
      <c r="AF43" s="73">
        <f>IFERROR(VLOOKUP(Подбор[[#This Row],[Артикул]],[1]Подбор!$CJ:$CW,11,0),"")</f>
        <v>0</v>
      </c>
      <c r="AG43" s="73">
        <f>IFERROR(VLOOKUP(Подбор[[#This Row],[Артикул]],[1]Подбор!$CJ:$CW,12,0),"")</f>
        <v>9</v>
      </c>
      <c r="AH43" s="73">
        <f>IFERROR(VLOOKUP(Подбор[[#This Row],[Артикул]],[1]Подбор!$CJ:$CW,13,0),"")</f>
        <v>18</v>
      </c>
      <c r="AI43" s="73">
        <f>IFERROR(VLOOKUP(Подбор[[#This Row],[Артикул]],[1]Подбор!$CJ:$CW,14,0),"")</f>
        <v>30</v>
      </c>
      <c r="AJ43" s="73" t="str">
        <f>IFERROR(VLOOKUP(Подбор[[#This Row],[Артикул]],[1]Подбор!$CJ:$DA,15,0),"")</f>
        <v/>
      </c>
      <c r="AK43" s="73" t="str">
        <f>IFERROR(VLOOKUP(Подбор[[#This Row],[Артикул]],[1]Подбор!$CJ:$DA,16,0),"")</f>
        <v>https://ipmatika.kz/products/dect-network/Gigaset-R700H/</v>
      </c>
      <c r="AL43" s="73" t="str">
        <f>IFERROR(VLOOKUP(Подбор[[#This Row],[Артикул]],[1]Подбор!$CJ:$DA,17,0),"")</f>
        <v/>
      </c>
    </row>
    <row r="44" spans="1:38">
      <c r="A44" s="73" t="s">
        <v>3650</v>
      </c>
      <c r="B44" t="s">
        <v>3076</v>
      </c>
      <c r="C44" t="s">
        <v>3651</v>
      </c>
      <c r="D44">
        <v>146400</v>
      </c>
      <c r="E44">
        <v>109802.68000000001</v>
      </c>
      <c r="F44">
        <v>-24.998169398907109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41</v>
      </c>
      <c r="O44">
        <v>0</v>
      </c>
      <c r="P44">
        <v>0</v>
      </c>
      <c r="Q44" t="s">
        <v>578</v>
      </c>
      <c r="R44" t="s">
        <v>5511</v>
      </c>
      <c r="S44" t="s">
        <v>578</v>
      </c>
      <c r="T44" s="73"/>
      <c r="U44" s="73"/>
      <c r="V44"/>
      <c r="W44" s="73">
        <f>IFERROR(VLOOKUP(Подбор[[#This Row],[Артикул]],[1]Подбор!$CJ:$CW,2,0),"")</f>
        <v>146400</v>
      </c>
      <c r="X44" s="73">
        <f>IFERROR(VLOOKUP(Подбор[[#This Row],[Артикул]],[1]Подбор!$CJ:$CW,3,0),"")</f>
        <v>109802.68000000001</v>
      </c>
      <c r="Y44" s="73">
        <f>IFERROR(VLOOKUP(Подбор[[#This Row],[Артикул]],[1]Подбор!$CJ:$CW,4,0),"")</f>
        <v>-24.998169398907109</v>
      </c>
      <c r="Z44" s="73">
        <f>IFERROR(VLOOKUP(Подбор[[#This Row],[Артикул]],[1]Подбор!$CJ:$CW,5,0),"")</f>
        <v>0</v>
      </c>
      <c r="AA44" s="73">
        <f>IFERROR(VLOOKUP(Подбор[[#This Row],[Артикул]],[1]Подбор!$CJ:$CW,6,0),"")</f>
        <v>0</v>
      </c>
      <c r="AB44" s="73">
        <f>IFERROR(VLOOKUP(Подбор[[#This Row],[Артикул]],[1]Подбор!$CJ:$CW,7,0),"")</f>
        <v>0</v>
      </c>
      <c r="AC44" s="73">
        <f>IFERROR(VLOOKUP(Подбор[[#This Row],[Артикул]],[1]Подбор!$CJ:$CW,8,0),"")</f>
        <v>0</v>
      </c>
      <c r="AD44" s="73">
        <f>IFERROR(VLOOKUP(Подбор[[#This Row],[Артикул]],[1]Подбор!$CJ:$CW,9,0),"")</f>
        <v>0</v>
      </c>
      <c r="AE44" s="73">
        <f>IFERROR(VLOOKUP(Подбор[[#This Row],[Артикул]],[1]Подбор!$CJ:$CW,10,0),"")</f>
        <v>0</v>
      </c>
      <c r="AF44" s="73">
        <f>IFERROR(VLOOKUP(Подбор[[#This Row],[Артикул]],[1]Подбор!$CJ:$CW,11,0),"")</f>
        <v>0</v>
      </c>
      <c r="AG44" s="73">
        <f>IFERROR(VLOOKUP(Подбор[[#This Row],[Артикул]],[1]Подбор!$CJ:$CW,12,0),"")</f>
        <v>41</v>
      </c>
      <c r="AH44" s="73">
        <f>IFERROR(VLOOKUP(Подбор[[#This Row],[Артикул]],[1]Подбор!$CJ:$CW,13,0),"")</f>
        <v>0</v>
      </c>
      <c r="AI44" s="73">
        <f>IFERROR(VLOOKUP(Подбор[[#This Row],[Артикул]],[1]Подбор!$CJ:$CW,14,0),"")</f>
        <v>0</v>
      </c>
      <c r="AJ44" s="73" t="str">
        <f>IFERROR(VLOOKUP(Подбор[[#This Row],[Артикул]],[1]Подбор!$CJ:$DA,15,0),"")</f>
        <v/>
      </c>
      <c r="AK44" s="73" t="str">
        <f>IFERROR(VLOOKUP(Подбор[[#This Row],[Артикул]],[1]Подбор!$CJ:$DA,16,0),"")</f>
        <v>https://ipmatika.kz/products/dect-network/Gigaset-S700H/</v>
      </c>
      <c r="AL44" s="73" t="str">
        <f>IFERROR(VLOOKUP(Подбор[[#This Row],[Артикул]],[1]Подбор!$CJ:$DA,17,0),"")</f>
        <v/>
      </c>
    </row>
    <row r="45" spans="1:38">
      <c r="A45" s="73" t="s">
        <v>3652</v>
      </c>
      <c r="B45" t="s">
        <v>3076</v>
      </c>
      <c r="C45" t="s">
        <v>3653</v>
      </c>
      <c r="D45">
        <v>197170</v>
      </c>
      <c r="E45">
        <v>147875</v>
      </c>
      <c r="F45">
        <v>-25.001267941370386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4</v>
      </c>
      <c r="P45">
        <v>0</v>
      </c>
      <c r="Q45" t="s">
        <v>578</v>
      </c>
      <c r="R45" t="s">
        <v>5512</v>
      </c>
      <c r="S45" t="s">
        <v>578</v>
      </c>
      <c r="T45" s="73"/>
      <c r="U45" s="73"/>
      <c r="V45"/>
      <c r="W45" s="73">
        <f>IFERROR(VLOOKUP(Подбор[[#This Row],[Артикул]],[1]Подбор!$CJ:$CW,2,0),"")</f>
        <v>197170</v>
      </c>
      <c r="X45" s="73">
        <f>IFERROR(VLOOKUP(Подбор[[#This Row],[Артикул]],[1]Подбор!$CJ:$CW,3,0),"")</f>
        <v>147875</v>
      </c>
      <c r="Y45" s="73">
        <f>IFERROR(VLOOKUP(Подбор[[#This Row],[Артикул]],[1]Подбор!$CJ:$CW,4,0),"")</f>
        <v>-25.001267941370386</v>
      </c>
      <c r="Z45" s="73">
        <f>IFERROR(VLOOKUP(Подбор[[#This Row],[Артикул]],[1]Подбор!$CJ:$CW,5,0),"")</f>
        <v>0</v>
      </c>
      <c r="AA45" s="73">
        <f>IFERROR(VLOOKUP(Подбор[[#This Row],[Артикул]],[1]Подбор!$CJ:$CW,6,0),"")</f>
        <v>0</v>
      </c>
      <c r="AB45" s="73">
        <f>IFERROR(VLOOKUP(Подбор[[#This Row],[Артикул]],[1]Подбор!$CJ:$CW,7,0),"")</f>
        <v>0</v>
      </c>
      <c r="AC45" s="73">
        <f>IFERROR(VLOOKUP(Подбор[[#This Row],[Артикул]],[1]Подбор!$CJ:$CW,8,0),"")</f>
        <v>0</v>
      </c>
      <c r="AD45" s="73">
        <f>IFERROR(VLOOKUP(Подбор[[#This Row],[Артикул]],[1]Подбор!$CJ:$CW,9,0),"")</f>
        <v>0</v>
      </c>
      <c r="AE45" s="73">
        <f>IFERROR(VLOOKUP(Подбор[[#This Row],[Артикул]],[1]Подбор!$CJ:$CW,10,0),"")</f>
        <v>0</v>
      </c>
      <c r="AF45" s="73">
        <f>IFERROR(VLOOKUP(Подбор[[#This Row],[Артикул]],[1]Подбор!$CJ:$CW,11,0),"")</f>
        <v>0</v>
      </c>
      <c r="AG45" s="73">
        <f>IFERROR(VLOOKUP(Подбор[[#This Row],[Артикул]],[1]Подбор!$CJ:$CW,12,0),"")</f>
        <v>0</v>
      </c>
      <c r="AH45" s="73">
        <f>IFERROR(VLOOKUP(Подбор[[#This Row],[Артикул]],[1]Подбор!$CJ:$CW,13,0),"")</f>
        <v>4</v>
      </c>
      <c r="AI45" s="73">
        <f>IFERROR(VLOOKUP(Подбор[[#This Row],[Артикул]],[1]Подбор!$CJ:$CW,14,0),"")</f>
        <v>0</v>
      </c>
      <c r="AJ45" s="73" t="str">
        <f>IFERROR(VLOOKUP(Подбор[[#This Row],[Артикул]],[1]Подбор!$CJ:$DA,15,0),"")</f>
        <v/>
      </c>
      <c r="AK45" s="73" t="str">
        <f>IFERROR(VLOOKUP(Подбор[[#This Row],[Артикул]],[1]Подбор!$CJ:$DA,16,0),"")</f>
        <v>https://ipmatika.kz/products/dect-network/Gigaset-SL800H/</v>
      </c>
      <c r="AL45" s="73" t="str">
        <f>IFERROR(VLOOKUP(Подбор[[#This Row],[Артикул]],[1]Подбор!$CJ:$DA,17,0),"")</f>
        <v/>
      </c>
    </row>
    <row r="46" spans="1:38">
      <c r="A46" s="73" t="s">
        <v>2538</v>
      </c>
      <c r="B46"/>
      <c r="C46"/>
      <c r="D46" t="s">
        <v>578</v>
      </c>
      <c r="E46" t="s">
        <v>578</v>
      </c>
      <c r="F46" t="s">
        <v>578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578</v>
      </c>
      <c r="R46" t="s">
        <v>578</v>
      </c>
      <c r="S46" t="s">
        <v>578</v>
      </c>
      <c r="T46" s="73"/>
      <c r="U46" s="73"/>
      <c r="V46"/>
      <c r="W46" s="73" t="str">
        <f>IFERROR(VLOOKUP(Подбор[[#This Row],[Артикул]],[1]Подбор!$CJ:$CW,2,0),"")</f>
        <v/>
      </c>
      <c r="X46" s="73" t="str">
        <f>IFERROR(VLOOKUP(Подбор[[#This Row],[Артикул]],[1]Подбор!$CJ:$CW,3,0),"")</f>
        <v/>
      </c>
      <c r="Y46" s="73" t="str">
        <f>IFERROR(VLOOKUP(Подбор[[#This Row],[Артикул]],[1]Подбор!$CJ:$CW,4,0),"")</f>
        <v/>
      </c>
      <c r="Z46" s="73">
        <f>IFERROR(VLOOKUP(Подбор[[#This Row],[Артикул]],[1]Подбор!$CJ:$CW,5,0),"")</f>
        <v>0</v>
      </c>
      <c r="AA46" s="73">
        <f>IFERROR(VLOOKUP(Подбор[[#This Row],[Артикул]],[1]Подбор!$CJ:$CW,6,0),"")</f>
        <v>0</v>
      </c>
      <c r="AB46" s="73">
        <f>IFERROR(VLOOKUP(Подбор[[#This Row],[Артикул]],[1]Подбор!$CJ:$CW,7,0),"")</f>
        <v>0</v>
      </c>
      <c r="AC46" s="73">
        <f>IFERROR(VLOOKUP(Подбор[[#This Row],[Артикул]],[1]Подбор!$CJ:$CW,8,0),"")</f>
        <v>0</v>
      </c>
      <c r="AD46" s="73">
        <f>IFERROR(VLOOKUP(Подбор[[#This Row],[Артикул]],[1]Подбор!$CJ:$CW,9,0),"")</f>
        <v>0</v>
      </c>
      <c r="AE46" s="73">
        <f>IFERROR(VLOOKUP(Подбор[[#This Row],[Артикул]],[1]Подбор!$CJ:$CW,10,0),"")</f>
        <v>0</v>
      </c>
      <c r="AF46" s="73">
        <f>IFERROR(VLOOKUP(Подбор[[#This Row],[Артикул]],[1]Подбор!$CJ:$CW,11,0),"")</f>
        <v>0</v>
      </c>
      <c r="AG46" s="73">
        <f>IFERROR(VLOOKUP(Подбор[[#This Row],[Артикул]],[1]Подбор!$CJ:$CW,12,0),"")</f>
        <v>0</v>
      </c>
      <c r="AH46" s="73">
        <f>IFERROR(VLOOKUP(Подбор[[#This Row],[Артикул]],[1]Подбор!$CJ:$CW,13,0),"")</f>
        <v>0</v>
      </c>
      <c r="AI46" s="73">
        <f>IFERROR(VLOOKUP(Подбор[[#This Row],[Артикул]],[1]Подбор!$CJ:$CW,14,0),"")</f>
        <v>0</v>
      </c>
      <c r="AJ46" s="73" t="str">
        <f>IFERROR(VLOOKUP(Подбор[[#This Row],[Артикул]],[1]Подбор!$CJ:$DA,15,0),"")</f>
        <v/>
      </c>
      <c r="AK46" s="73" t="str">
        <f>IFERROR(VLOOKUP(Подбор[[#This Row],[Артикул]],[1]Подбор!$CJ:$DA,16,0),"")</f>
        <v/>
      </c>
      <c r="AL46" s="73" t="str">
        <f>IFERROR(VLOOKUP(Подбор[[#This Row],[Артикул]],[1]Подбор!$CJ:$DA,17,0),"")</f>
        <v/>
      </c>
    </row>
    <row r="47" spans="1:38">
      <c r="A47" s="73" t="s">
        <v>3966</v>
      </c>
      <c r="B47"/>
      <c r="C47"/>
      <c r="D47" t="s">
        <v>578</v>
      </c>
      <c r="E47" t="s">
        <v>578</v>
      </c>
      <c r="F47" t="s">
        <v>578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578</v>
      </c>
      <c r="R47" t="s">
        <v>578</v>
      </c>
      <c r="S47" t="s">
        <v>578</v>
      </c>
      <c r="T47" s="73"/>
      <c r="U47" s="73"/>
      <c r="V47"/>
      <c r="W47" s="73" t="str">
        <f>IFERROR(VLOOKUP(Подбор[[#This Row],[Артикул]],[1]Подбор!$CJ:$CW,2,0),"")</f>
        <v/>
      </c>
      <c r="X47" s="73" t="str">
        <f>IFERROR(VLOOKUP(Подбор[[#This Row],[Артикул]],[1]Подбор!$CJ:$CW,3,0),"")</f>
        <v/>
      </c>
      <c r="Y47" s="73" t="str">
        <f>IFERROR(VLOOKUP(Подбор[[#This Row],[Артикул]],[1]Подбор!$CJ:$CW,4,0),"")</f>
        <v/>
      </c>
      <c r="Z47" s="73">
        <f>IFERROR(VLOOKUP(Подбор[[#This Row],[Артикул]],[1]Подбор!$CJ:$CW,5,0),"")</f>
        <v>0</v>
      </c>
      <c r="AA47" s="73">
        <f>IFERROR(VLOOKUP(Подбор[[#This Row],[Артикул]],[1]Подбор!$CJ:$CW,6,0),"")</f>
        <v>0</v>
      </c>
      <c r="AB47" s="73">
        <f>IFERROR(VLOOKUP(Подбор[[#This Row],[Артикул]],[1]Подбор!$CJ:$CW,7,0),"")</f>
        <v>0</v>
      </c>
      <c r="AC47" s="73">
        <f>IFERROR(VLOOKUP(Подбор[[#This Row],[Артикул]],[1]Подбор!$CJ:$CW,8,0),"")</f>
        <v>0</v>
      </c>
      <c r="AD47" s="73">
        <f>IFERROR(VLOOKUP(Подбор[[#This Row],[Артикул]],[1]Подбор!$CJ:$CW,9,0),"")</f>
        <v>0</v>
      </c>
      <c r="AE47" s="73">
        <f>IFERROR(VLOOKUP(Подбор[[#This Row],[Артикул]],[1]Подбор!$CJ:$CW,10,0),"")</f>
        <v>0</v>
      </c>
      <c r="AF47" s="73">
        <f>IFERROR(VLOOKUP(Подбор[[#This Row],[Артикул]],[1]Подбор!$CJ:$CW,11,0),"")</f>
        <v>0</v>
      </c>
      <c r="AG47" s="73">
        <f>IFERROR(VLOOKUP(Подбор[[#This Row],[Артикул]],[1]Подбор!$CJ:$CW,12,0),"")</f>
        <v>0</v>
      </c>
      <c r="AH47" s="73">
        <f>IFERROR(VLOOKUP(Подбор[[#This Row],[Артикул]],[1]Подбор!$CJ:$CW,13,0),"")</f>
        <v>0</v>
      </c>
      <c r="AI47" s="73">
        <f>IFERROR(VLOOKUP(Подбор[[#This Row],[Артикул]],[1]Подбор!$CJ:$CW,14,0),"")</f>
        <v>0</v>
      </c>
      <c r="AJ47" s="73" t="str">
        <f>IFERROR(VLOOKUP(Подбор[[#This Row],[Артикул]],[1]Подбор!$CJ:$DA,15,0),"")</f>
        <v/>
      </c>
      <c r="AK47" s="73" t="str">
        <f>IFERROR(VLOOKUP(Подбор[[#This Row],[Артикул]],[1]Подбор!$CJ:$DA,16,0),"")</f>
        <v/>
      </c>
      <c r="AL47" s="73" t="str">
        <f>IFERROR(VLOOKUP(Подбор[[#This Row],[Артикул]],[1]Подбор!$CJ:$DA,17,0),"")</f>
        <v/>
      </c>
    </row>
    <row r="48" spans="1:38">
      <c r="A48" s="73" t="s">
        <v>3967</v>
      </c>
      <c r="B48" t="s">
        <v>3077</v>
      </c>
      <c r="C48" t="s">
        <v>3968</v>
      </c>
      <c r="D48">
        <v>94310</v>
      </c>
      <c r="E48">
        <v>75451.474999999991</v>
      </c>
      <c r="F48">
        <v>-19.996315343017713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 t="s">
        <v>5513</v>
      </c>
      <c r="R48" t="s">
        <v>3969</v>
      </c>
      <c r="S48" t="s">
        <v>578</v>
      </c>
      <c r="T48" s="73"/>
      <c r="U48" s="73"/>
      <c r="V48"/>
      <c r="W48" s="73">
        <f>IFERROR(VLOOKUP(Подбор[[#This Row],[Артикул]],[1]Подбор!$CJ:$CW,2,0),"")</f>
        <v>94310</v>
      </c>
      <c r="X48" s="73">
        <f>IFERROR(VLOOKUP(Подбор[[#This Row],[Артикул]],[1]Подбор!$CJ:$CW,3,0),"")</f>
        <v>75451.474999999991</v>
      </c>
      <c r="Y48" s="73">
        <f>IFERROR(VLOOKUP(Подбор[[#This Row],[Артикул]],[1]Подбор!$CJ:$CW,4,0),"")</f>
        <v>-19.996315343017713</v>
      </c>
      <c r="Z48" s="73">
        <f>IFERROR(VLOOKUP(Подбор[[#This Row],[Артикул]],[1]Подбор!$CJ:$CW,5,0),"")</f>
        <v>0</v>
      </c>
      <c r="AA48" s="73">
        <f>IFERROR(VLOOKUP(Подбор[[#This Row],[Артикул]],[1]Подбор!$CJ:$CW,6,0),"")</f>
        <v>0</v>
      </c>
      <c r="AB48" s="73">
        <f>IFERROR(VLOOKUP(Подбор[[#This Row],[Артикул]],[1]Подбор!$CJ:$CW,7,0),"")</f>
        <v>0</v>
      </c>
      <c r="AC48" s="73">
        <f>IFERROR(VLOOKUP(Подбор[[#This Row],[Артикул]],[1]Подбор!$CJ:$CW,8,0),"")</f>
        <v>0</v>
      </c>
      <c r="AD48" s="73">
        <f>IFERROR(VLOOKUP(Подбор[[#This Row],[Артикул]],[1]Подбор!$CJ:$CW,9,0),"")</f>
        <v>0</v>
      </c>
      <c r="AE48" s="73">
        <f>IFERROR(VLOOKUP(Подбор[[#This Row],[Артикул]],[1]Подбор!$CJ:$CW,10,0),"")</f>
        <v>0</v>
      </c>
      <c r="AF48" s="73">
        <f>IFERROR(VLOOKUP(Подбор[[#This Row],[Артикул]],[1]Подбор!$CJ:$CW,11,0),"")</f>
        <v>0</v>
      </c>
      <c r="AG48" s="73">
        <f>IFERROR(VLOOKUP(Подбор[[#This Row],[Артикул]],[1]Подбор!$CJ:$CW,12,0),"")</f>
        <v>1</v>
      </c>
      <c r="AH48" s="73">
        <f>IFERROR(VLOOKUP(Подбор[[#This Row],[Артикул]],[1]Подбор!$CJ:$CW,13,0),"")</f>
        <v>0</v>
      </c>
      <c r="AI48" s="73">
        <f>IFERROR(VLOOKUP(Подбор[[#This Row],[Артикул]],[1]Подбор!$CJ:$CW,14,0),"")</f>
        <v>0</v>
      </c>
      <c r="AJ48" s="73" t="str">
        <f>IFERROR(VLOOKUP(Подбор[[#This Row],[Артикул]],[1]Подбор!$CJ:$DA,15,0),"")</f>
        <v>http://ipmatika.ru/upload/iblock/363/hdfudxgb2k68f8fw0xru7r0isjlc6olx/PN1%20%283%29.png</v>
      </c>
      <c r="AK48" s="73" t="str">
        <f>IFERROR(VLOOKUP(Подбор[[#This Row],[Артикул]],[1]Подбор!$CJ:$DA,16,0),"")</f>
        <v>https://ipmatika.kz/products/2-wire-shlyuzy/fanvil-pn1/</v>
      </c>
      <c r="AL48" s="73" t="str">
        <f>IFERROR(VLOOKUP(Подбор[[#This Row],[Артикул]],[1]Подбор!$CJ:$DA,17,0),"")</f>
        <v/>
      </c>
    </row>
    <row r="49" spans="1:38">
      <c r="A49" s="73" t="s">
        <v>3970</v>
      </c>
      <c r="B49" t="s">
        <v>3077</v>
      </c>
      <c r="C49" t="s">
        <v>3971</v>
      </c>
      <c r="D49">
        <v>183960</v>
      </c>
      <c r="E49">
        <v>147170.65</v>
      </c>
      <c r="F49">
        <v>-19.998559469449887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5515</v>
      </c>
      <c r="R49" t="s">
        <v>3972</v>
      </c>
      <c r="S49" t="s">
        <v>578</v>
      </c>
      <c r="T49" s="73"/>
      <c r="U49" s="73"/>
      <c r="V49"/>
      <c r="W49" s="73">
        <f>IFERROR(VLOOKUP(Подбор[[#This Row],[Артикул]],[1]Подбор!$CJ:$CW,2,0),"")</f>
        <v>183960</v>
      </c>
      <c r="X49" s="73">
        <f>IFERROR(VLOOKUP(Подбор[[#This Row],[Артикул]],[1]Подбор!$CJ:$CW,3,0),"")</f>
        <v>147170.65</v>
      </c>
      <c r="Y49" s="73">
        <f>IFERROR(VLOOKUP(Подбор[[#This Row],[Артикул]],[1]Подбор!$CJ:$CW,4,0),"")</f>
        <v>-19.998559469449887</v>
      </c>
      <c r="Z49" s="73">
        <f>IFERROR(VLOOKUP(Подбор[[#This Row],[Артикул]],[1]Подбор!$CJ:$CW,5,0),"")</f>
        <v>0</v>
      </c>
      <c r="AA49" s="73">
        <f>IFERROR(VLOOKUP(Подбор[[#This Row],[Артикул]],[1]Подбор!$CJ:$CW,6,0),"")</f>
        <v>0</v>
      </c>
      <c r="AB49" s="73">
        <f>IFERROR(VLOOKUP(Подбор[[#This Row],[Артикул]],[1]Подбор!$CJ:$CW,7,0),"")</f>
        <v>0</v>
      </c>
      <c r="AC49" s="73">
        <f>IFERROR(VLOOKUP(Подбор[[#This Row],[Артикул]],[1]Подбор!$CJ:$CW,8,0),"")</f>
        <v>0</v>
      </c>
      <c r="AD49" s="73">
        <f>IFERROR(VLOOKUP(Подбор[[#This Row],[Артикул]],[1]Подбор!$CJ:$CW,9,0),"")</f>
        <v>0</v>
      </c>
      <c r="AE49" s="73">
        <f>IFERROR(VLOOKUP(Подбор[[#This Row],[Артикул]],[1]Подбор!$CJ:$CW,10,0),"")</f>
        <v>0</v>
      </c>
      <c r="AF49" s="73">
        <f>IFERROR(VLOOKUP(Подбор[[#This Row],[Артикул]],[1]Подбор!$CJ:$CW,11,0),"")</f>
        <v>0</v>
      </c>
      <c r="AG49" s="73">
        <f>IFERROR(VLOOKUP(Подбор[[#This Row],[Артикул]],[1]Подбор!$CJ:$CW,12,0),"")</f>
        <v>0</v>
      </c>
      <c r="AH49" s="73">
        <f>IFERROR(VLOOKUP(Подбор[[#This Row],[Артикул]],[1]Подбор!$CJ:$CW,13,0),"")</f>
        <v>0</v>
      </c>
      <c r="AI49" s="73">
        <f>IFERROR(VLOOKUP(Подбор[[#This Row],[Артикул]],[1]Подбор!$CJ:$CW,14,0),"")</f>
        <v>0</v>
      </c>
      <c r="AJ49" s="73" t="str">
        <f>IFERROR(VLOOKUP(Подбор[[#This Row],[Артикул]],[1]Подбор!$CJ:$DA,15,0),"")</f>
        <v>http://ipmatika.ru/upload/iblock/908/c13y4g7547jxrxwmeblv0dennvuac7fi/PN24%20%283%29.png</v>
      </c>
      <c r="AK49" s="73" t="str">
        <f>IFERROR(VLOOKUP(Подбор[[#This Row],[Артикул]],[1]Подбор!$CJ:$DA,16,0),"")</f>
        <v>https://ipmatika.kz/products/2-wire-shlyuzy/fanvil-pn24/</v>
      </c>
      <c r="AL49" s="73" t="str">
        <f>IFERROR(VLOOKUP(Подбор[[#This Row],[Артикул]],[1]Подбор!$CJ:$DA,17,0),"")</f>
        <v/>
      </c>
    </row>
    <row r="50" spans="1:38">
      <c r="A50" s="73" t="s">
        <v>3973</v>
      </c>
      <c r="B50" t="s">
        <v>3077</v>
      </c>
      <c r="C50" t="s">
        <v>3974</v>
      </c>
      <c r="D50">
        <v>98110</v>
      </c>
      <c r="E50">
        <v>78489.95</v>
      </c>
      <c r="F50">
        <v>-19.99801243502192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5516</v>
      </c>
      <c r="R50" t="s">
        <v>3975</v>
      </c>
      <c r="S50" t="s">
        <v>578</v>
      </c>
      <c r="T50" s="73"/>
      <c r="U50" s="73"/>
      <c r="V50"/>
      <c r="W50" s="73">
        <f>IFERROR(VLOOKUP(Подбор[[#This Row],[Артикул]],[1]Подбор!$CJ:$CW,2,0),"")</f>
        <v>98110</v>
      </c>
      <c r="X50" s="73">
        <f>IFERROR(VLOOKUP(Подбор[[#This Row],[Артикул]],[1]Подбор!$CJ:$CW,3,0),"")</f>
        <v>78489.95</v>
      </c>
      <c r="Y50" s="73">
        <f>IFERROR(VLOOKUP(Подбор[[#This Row],[Артикул]],[1]Подбор!$CJ:$CW,4,0),"")</f>
        <v>-19.99801243502192</v>
      </c>
      <c r="Z50" s="73">
        <f>IFERROR(VLOOKUP(Подбор[[#This Row],[Артикул]],[1]Подбор!$CJ:$CW,5,0),"")</f>
        <v>0</v>
      </c>
      <c r="AA50" s="73">
        <f>IFERROR(VLOOKUP(Подбор[[#This Row],[Артикул]],[1]Подбор!$CJ:$CW,6,0),"")</f>
        <v>0</v>
      </c>
      <c r="AB50" s="73">
        <f>IFERROR(VLOOKUP(Подбор[[#This Row],[Артикул]],[1]Подбор!$CJ:$CW,7,0),"")</f>
        <v>0</v>
      </c>
      <c r="AC50" s="73">
        <f>IFERROR(VLOOKUP(Подбор[[#This Row],[Артикул]],[1]Подбор!$CJ:$CW,8,0),"")</f>
        <v>0</v>
      </c>
      <c r="AD50" s="73">
        <f>IFERROR(VLOOKUP(Подбор[[#This Row],[Артикул]],[1]Подбор!$CJ:$CW,9,0),"")</f>
        <v>0</v>
      </c>
      <c r="AE50" s="73">
        <f>IFERROR(VLOOKUP(Подбор[[#This Row],[Артикул]],[1]Подбор!$CJ:$CW,10,0),"")</f>
        <v>0</v>
      </c>
      <c r="AF50" s="73">
        <f>IFERROR(VLOOKUP(Подбор[[#This Row],[Артикул]],[1]Подбор!$CJ:$CW,11,0),"")</f>
        <v>0</v>
      </c>
      <c r="AG50" s="73">
        <f>IFERROR(VLOOKUP(Подбор[[#This Row],[Артикул]],[1]Подбор!$CJ:$CW,12,0),"")</f>
        <v>0</v>
      </c>
      <c r="AH50" s="73">
        <f>IFERROR(VLOOKUP(Подбор[[#This Row],[Артикул]],[1]Подбор!$CJ:$CW,13,0),"")</f>
        <v>0</v>
      </c>
      <c r="AI50" s="73">
        <f>IFERROR(VLOOKUP(Подбор[[#This Row],[Артикул]],[1]Подбор!$CJ:$CW,14,0),"")</f>
        <v>0</v>
      </c>
      <c r="AJ50" s="73" t="str">
        <f>IFERROR(VLOOKUP(Подбор[[#This Row],[Артикул]],[1]Подбор!$CJ:$DA,15,0),"")</f>
        <v>http://ipmatika.ru/upload/iblock/414/qoi9gsa6bcg0l2jot2lhe3yohho9e7d3/PN8%20%283%29.png</v>
      </c>
      <c r="AK50" s="73" t="str">
        <f>IFERROR(VLOOKUP(Подбор[[#This Row],[Артикул]],[1]Подбор!$CJ:$DA,16,0),"")</f>
        <v>https://ipmatika.kz/products/2-wire-shlyuzy/fanvil-pn8/</v>
      </c>
      <c r="AL50" s="73" t="str">
        <f>IFERROR(VLOOKUP(Подбор[[#This Row],[Артикул]],[1]Подбор!$CJ:$DA,17,0),"")</f>
        <v/>
      </c>
    </row>
    <row r="51" spans="1:38">
      <c r="A51" s="73" t="s">
        <v>2537</v>
      </c>
      <c r="B51"/>
      <c r="C51"/>
      <c r="D51" t="s">
        <v>578</v>
      </c>
      <c r="E51" t="s">
        <v>578</v>
      </c>
      <c r="F51" t="s">
        <v>578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578</v>
      </c>
      <c r="R51" t="s">
        <v>578</v>
      </c>
      <c r="S51" t="s">
        <v>578</v>
      </c>
      <c r="T51" s="73"/>
      <c r="U51" s="73"/>
      <c r="V51"/>
      <c r="W51" s="73" t="str">
        <f>IFERROR(VLOOKUP(Подбор[[#This Row],[Артикул]],[1]Подбор!$CJ:$CW,2,0),"")</f>
        <v/>
      </c>
      <c r="X51" s="73" t="str">
        <f>IFERROR(VLOOKUP(Подбор[[#This Row],[Артикул]],[1]Подбор!$CJ:$CW,3,0),"")</f>
        <v/>
      </c>
      <c r="Y51" s="73" t="str">
        <f>IFERROR(VLOOKUP(Подбор[[#This Row],[Артикул]],[1]Подбор!$CJ:$CW,4,0),"")</f>
        <v/>
      </c>
      <c r="Z51" s="73">
        <f>IFERROR(VLOOKUP(Подбор[[#This Row],[Артикул]],[1]Подбор!$CJ:$CW,5,0),"")</f>
        <v>0</v>
      </c>
      <c r="AA51" s="73">
        <f>IFERROR(VLOOKUP(Подбор[[#This Row],[Артикул]],[1]Подбор!$CJ:$CW,6,0),"")</f>
        <v>0</v>
      </c>
      <c r="AB51" s="73">
        <f>IFERROR(VLOOKUP(Подбор[[#This Row],[Артикул]],[1]Подбор!$CJ:$CW,7,0),"")</f>
        <v>0</v>
      </c>
      <c r="AC51" s="73">
        <f>IFERROR(VLOOKUP(Подбор[[#This Row],[Артикул]],[1]Подбор!$CJ:$CW,8,0),"")</f>
        <v>0</v>
      </c>
      <c r="AD51" s="73">
        <f>IFERROR(VLOOKUP(Подбор[[#This Row],[Артикул]],[1]Подбор!$CJ:$CW,9,0),"")</f>
        <v>0</v>
      </c>
      <c r="AE51" s="73">
        <f>IFERROR(VLOOKUP(Подбор[[#This Row],[Артикул]],[1]Подбор!$CJ:$CW,10,0),"")</f>
        <v>0</v>
      </c>
      <c r="AF51" s="73">
        <f>IFERROR(VLOOKUP(Подбор[[#This Row],[Артикул]],[1]Подбор!$CJ:$CW,11,0),"")</f>
        <v>0</v>
      </c>
      <c r="AG51" s="73">
        <f>IFERROR(VLOOKUP(Подбор[[#This Row],[Артикул]],[1]Подбор!$CJ:$CW,12,0),"")</f>
        <v>0</v>
      </c>
      <c r="AH51" s="73">
        <f>IFERROR(VLOOKUP(Подбор[[#This Row],[Артикул]],[1]Подбор!$CJ:$CW,13,0),"")</f>
        <v>0</v>
      </c>
      <c r="AI51" s="73">
        <f>IFERROR(VLOOKUP(Подбор[[#This Row],[Артикул]],[1]Подбор!$CJ:$CW,14,0),"")</f>
        <v>0</v>
      </c>
      <c r="AJ51" s="73" t="str">
        <f>IFERROR(VLOOKUP(Подбор[[#This Row],[Артикул]],[1]Подбор!$CJ:$DA,15,0),"")</f>
        <v/>
      </c>
      <c r="AK51" s="73" t="str">
        <f>IFERROR(VLOOKUP(Подбор[[#This Row],[Артикул]],[1]Подбор!$CJ:$DA,16,0),"")</f>
        <v/>
      </c>
      <c r="AL51" s="73" t="str">
        <f>IFERROR(VLOOKUP(Подбор[[#This Row],[Артикул]],[1]Подбор!$CJ:$DA,17,0),"")</f>
        <v/>
      </c>
    </row>
    <row r="52" spans="1:38">
      <c r="A52" s="73" t="s">
        <v>2536</v>
      </c>
      <c r="B52" t="s">
        <v>2933</v>
      </c>
      <c r="C52" t="s">
        <v>2535</v>
      </c>
      <c r="D52" t="s">
        <v>578</v>
      </c>
      <c r="E52" t="s">
        <v>578</v>
      </c>
      <c r="F52" t="s">
        <v>578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578</v>
      </c>
      <c r="R52" t="s">
        <v>578</v>
      </c>
      <c r="S52" t="s">
        <v>578</v>
      </c>
      <c r="T52" s="73"/>
      <c r="U52" s="73"/>
      <c r="V52"/>
      <c r="W52" s="73" t="str">
        <f>IFERROR(VLOOKUP(Подбор[[#This Row],[Артикул]],[1]Подбор!$CJ:$CW,2,0),"")</f>
        <v/>
      </c>
      <c r="X52" s="73" t="str">
        <f>IFERROR(VLOOKUP(Подбор[[#This Row],[Артикул]],[1]Подбор!$CJ:$CW,3,0),"")</f>
        <v/>
      </c>
      <c r="Y52" s="73" t="str">
        <f>IFERROR(VLOOKUP(Подбор[[#This Row],[Артикул]],[1]Подбор!$CJ:$CW,4,0),"")</f>
        <v/>
      </c>
      <c r="Z52" s="73">
        <f>IFERROR(VLOOKUP(Подбор[[#This Row],[Артикул]],[1]Подбор!$CJ:$CW,5,0),"")</f>
        <v>0</v>
      </c>
      <c r="AA52" s="73">
        <f>IFERROR(VLOOKUP(Подбор[[#This Row],[Артикул]],[1]Подбор!$CJ:$CW,6,0),"")</f>
        <v>0</v>
      </c>
      <c r="AB52" s="73">
        <f>IFERROR(VLOOKUP(Подбор[[#This Row],[Артикул]],[1]Подбор!$CJ:$CW,7,0),"")</f>
        <v>0</v>
      </c>
      <c r="AC52" s="73">
        <f>IFERROR(VLOOKUP(Подбор[[#This Row],[Артикул]],[1]Подбор!$CJ:$CW,8,0),"")</f>
        <v>0</v>
      </c>
      <c r="AD52" s="73">
        <f>IFERROR(VLOOKUP(Подбор[[#This Row],[Артикул]],[1]Подбор!$CJ:$CW,9,0),"")</f>
        <v>0</v>
      </c>
      <c r="AE52" s="73">
        <f>IFERROR(VLOOKUP(Подбор[[#This Row],[Артикул]],[1]Подбор!$CJ:$CW,10,0),"")</f>
        <v>0</v>
      </c>
      <c r="AF52" s="73">
        <f>IFERROR(VLOOKUP(Подбор[[#This Row],[Артикул]],[1]Подбор!$CJ:$CW,11,0),"")</f>
        <v>0</v>
      </c>
      <c r="AG52" s="73">
        <f>IFERROR(VLOOKUP(Подбор[[#This Row],[Артикул]],[1]Подбор!$CJ:$CW,12,0),"")</f>
        <v>0</v>
      </c>
      <c r="AH52" s="73">
        <f>IFERROR(VLOOKUP(Подбор[[#This Row],[Артикул]],[1]Подбор!$CJ:$CW,13,0),"")</f>
        <v>0</v>
      </c>
      <c r="AI52" s="73">
        <f>IFERROR(VLOOKUP(Подбор[[#This Row],[Артикул]],[1]Подбор!$CJ:$CW,14,0),"")</f>
        <v>0</v>
      </c>
      <c r="AJ52" s="73" t="str">
        <f>IFERROR(VLOOKUP(Подбор[[#This Row],[Артикул]],[1]Подбор!$CJ:$DA,15,0),"")</f>
        <v/>
      </c>
      <c r="AK52" s="73" t="str">
        <f>IFERROR(VLOOKUP(Подбор[[#This Row],[Артикул]],[1]Подбор!$CJ:$DA,16,0),"")</f>
        <v/>
      </c>
      <c r="AL52" s="73" t="str">
        <f>IFERROR(VLOOKUP(Подбор[[#This Row],[Артикул]],[1]Подбор!$CJ:$DA,17,0),"")</f>
        <v/>
      </c>
    </row>
    <row r="53" spans="1:38">
      <c r="A53" s="73" t="s">
        <v>2534</v>
      </c>
      <c r="B53" t="s">
        <v>2933</v>
      </c>
      <c r="C53" t="s">
        <v>2533</v>
      </c>
      <c r="D53" t="s">
        <v>578</v>
      </c>
      <c r="E53" t="s">
        <v>578</v>
      </c>
      <c r="F53" t="s">
        <v>578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578</v>
      </c>
      <c r="R53" t="s">
        <v>578</v>
      </c>
      <c r="S53" t="s">
        <v>578</v>
      </c>
      <c r="T53" s="73"/>
      <c r="U53" s="73"/>
      <c r="V53"/>
      <c r="W53" s="73" t="str">
        <f>IFERROR(VLOOKUP(Подбор[[#This Row],[Артикул]],[1]Подбор!$CJ:$CW,2,0),"")</f>
        <v/>
      </c>
      <c r="X53" s="73" t="str">
        <f>IFERROR(VLOOKUP(Подбор[[#This Row],[Артикул]],[1]Подбор!$CJ:$CW,3,0),"")</f>
        <v/>
      </c>
      <c r="Y53" s="73" t="str">
        <f>IFERROR(VLOOKUP(Подбор[[#This Row],[Артикул]],[1]Подбор!$CJ:$CW,4,0),"")</f>
        <v/>
      </c>
      <c r="Z53" s="73">
        <f>IFERROR(VLOOKUP(Подбор[[#This Row],[Артикул]],[1]Подбор!$CJ:$CW,5,0),"")</f>
        <v>0</v>
      </c>
      <c r="AA53" s="73">
        <f>IFERROR(VLOOKUP(Подбор[[#This Row],[Артикул]],[1]Подбор!$CJ:$CW,6,0),"")</f>
        <v>0</v>
      </c>
      <c r="AB53" s="73">
        <f>IFERROR(VLOOKUP(Подбор[[#This Row],[Артикул]],[1]Подбор!$CJ:$CW,7,0),"")</f>
        <v>0</v>
      </c>
      <c r="AC53" s="73">
        <f>IFERROR(VLOOKUP(Подбор[[#This Row],[Артикул]],[1]Подбор!$CJ:$CW,8,0),"")</f>
        <v>0</v>
      </c>
      <c r="AD53" s="73">
        <f>IFERROR(VLOOKUP(Подбор[[#This Row],[Артикул]],[1]Подбор!$CJ:$CW,9,0),"")</f>
        <v>0</v>
      </c>
      <c r="AE53" s="73">
        <f>IFERROR(VLOOKUP(Подбор[[#This Row],[Артикул]],[1]Подбор!$CJ:$CW,10,0),"")</f>
        <v>0</v>
      </c>
      <c r="AF53" s="73">
        <f>IFERROR(VLOOKUP(Подбор[[#This Row],[Артикул]],[1]Подбор!$CJ:$CW,11,0),"")</f>
        <v>0</v>
      </c>
      <c r="AG53" s="73">
        <f>IFERROR(VLOOKUP(Подбор[[#This Row],[Артикул]],[1]Подбор!$CJ:$CW,12,0),"")</f>
        <v>0</v>
      </c>
      <c r="AH53" s="73">
        <f>IFERROR(VLOOKUP(Подбор[[#This Row],[Артикул]],[1]Подбор!$CJ:$CW,13,0),"")</f>
        <v>0</v>
      </c>
      <c r="AI53" s="73">
        <f>IFERROR(VLOOKUP(Подбор[[#This Row],[Артикул]],[1]Подбор!$CJ:$CW,14,0),"")</f>
        <v>0</v>
      </c>
      <c r="AJ53" s="73" t="str">
        <f>IFERROR(VLOOKUP(Подбор[[#This Row],[Артикул]],[1]Подбор!$CJ:$DA,15,0),"")</f>
        <v/>
      </c>
      <c r="AK53" s="73" t="str">
        <f>IFERROR(VLOOKUP(Подбор[[#This Row],[Артикул]],[1]Подбор!$CJ:$DA,16,0),"")</f>
        <v/>
      </c>
      <c r="AL53" s="73" t="str">
        <f>IFERROR(VLOOKUP(Подбор[[#This Row],[Артикул]],[1]Подбор!$CJ:$DA,17,0),"")</f>
        <v/>
      </c>
    </row>
    <row r="54" spans="1:38">
      <c r="A54" s="73" t="s">
        <v>2532</v>
      </c>
      <c r="B54" t="s">
        <v>2933</v>
      </c>
      <c r="C54" t="s">
        <v>2531</v>
      </c>
      <c r="D54" t="s">
        <v>578</v>
      </c>
      <c r="E54" t="s">
        <v>578</v>
      </c>
      <c r="F54" t="s">
        <v>578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578</v>
      </c>
      <c r="R54" t="s">
        <v>578</v>
      </c>
      <c r="S54" t="s">
        <v>578</v>
      </c>
      <c r="T54" s="73"/>
      <c r="U54" s="73"/>
      <c r="V54"/>
      <c r="W54" s="73" t="str">
        <f>IFERROR(VLOOKUP(Подбор[[#This Row],[Артикул]],[1]Подбор!$CJ:$CW,2,0),"")</f>
        <v/>
      </c>
      <c r="X54" s="73" t="str">
        <f>IFERROR(VLOOKUP(Подбор[[#This Row],[Артикул]],[1]Подбор!$CJ:$CW,3,0),"")</f>
        <v/>
      </c>
      <c r="Y54" s="73" t="str">
        <f>IFERROR(VLOOKUP(Подбор[[#This Row],[Артикул]],[1]Подбор!$CJ:$CW,4,0),"")</f>
        <v/>
      </c>
      <c r="Z54" s="73">
        <f>IFERROR(VLOOKUP(Подбор[[#This Row],[Артикул]],[1]Подбор!$CJ:$CW,5,0),"")</f>
        <v>0</v>
      </c>
      <c r="AA54" s="73">
        <f>IFERROR(VLOOKUP(Подбор[[#This Row],[Артикул]],[1]Подбор!$CJ:$CW,6,0),"")</f>
        <v>0</v>
      </c>
      <c r="AB54" s="73">
        <f>IFERROR(VLOOKUP(Подбор[[#This Row],[Артикул]],[1]Подбор!$CJ:$CW,7,0),"")</f>
        <v>0</v>
      </c>
      <c r="AC54" s="73">
        <f>IFERROR(VLOOKUP(Подбор[[#This Row],[Артикул]],[1]Подбор!$CJ:$CW,8,0),"")</f>
        <v>0</v>
      </c>
      <c r="AD54" s="73">
        <f>IFERROR(VLOOKUP(Подбор[[#This Row],[Артикул]],[1]Подбор!$CJ:$CW,9,0),"")</f>
        <v>0</v>
      </c>
      <c r="AE54" s="73">
        <f>IFERROR(VLOOKUP(Подбор[[#This Row],[Артикул]],[1]Подбор!$CJ:$CW,10,0),"")</f>
        <v>0</v>
      </c>
      <c r="AF54" s="73">
        <f>IFERROR(VLOOKUP(Подбор[[#This Row],[Артикул]],[1]Подбор!$CJ:$CW,11,0),"")</f>
        <v>0</v>
      </c>
      <c r="AG54" s="73">
        <f>IFERROR(VLOOKUP(Подбор[[#This Row],[Артикул]],[1]Подбор!$CJ:$CW,12,0),"")</f>
        <v>0</v>
      </c>
      <c r="AH54" s="73">
        <f>IFERROR(VLOOKUP(Подбор[[#This Row],[Артикул]],[1]Подбор!$CJ:$CW,13,0),"")</f>
        <v>0</v>
      </c>
      <c r="AI54" s="73">
        <f>IFERROR(VLOOKUP(Подбор[[#This Row],[Артикул]],[1]Подбор!$CJ:$CW,14,0),"")</f>
        <v>0</v>
      </c>
      <c r="AJ54" s="73" t="str">
        <f>IFERROR(VLOOKUP(Подбор[[#This Row],[Артикул]],[1]Подбор!$CJ:$DA,15,0),"")</f>
        <v/>
      </c>
      <c r="AK54" s="73" t="str">
        <f>IFERROR(VLOOKUP(Подбор[[#This Row],[Артикул]],[1]Подбор!$CJ:$DA,16,0),"")</f>
        <v/>
      </c>
      <c r="AL54" s="73" t="str">
        <f>IFERROR(VLOOKUP(Подбор[[#This Row],[Артикул]],[1]Подбор!$CJ:$DA,17,0),"")</f>
        <v/>
      </c>
    </row>
    <row r="55" spans="1:38">
      <c r="A55" s="73" t="s">
        <v>2530</v>
      </c>
      <c r="B55" t="s">
        <v>2933</v>
      </c>
      <c r="C55" t="s">
        <v>2529</v>
      </c>
      <c r="D55" t="s">
        <v>578</v>
      </c>
      <c r="E55" t="s">
        <v>578</v>
      </c>
      <c r="F55" t="s">
        <v>578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578</v>
      </c>
      <c r="R55" t="s">
        <v>578</v>
      </c>
      <c r="S55" t="s">
        <v>578</v>
      </c>
      <c r="T55" s="73"/>
      <c r="U55" s="73"/>
      <c r="V55"/>
      <c r="W55" s="73" t="str">
        <f>IFERROR(VLOOKUP(Подбор[[#This Row],[Артикул]],[1]Подбор!$CJ:$CW,2,0),"")</f>
        <v/>
      </c>
      <c r="X55" s="73" t="str">
        <f>IFERROR(VLOOKUP(Подбор[[#This Row],[Артикул]],[1]Подбор!$CJ:$CW,3,0),"")</f>
        <v/>
      </c>
      <c r="Y55" s="73" t="str">
        <f>IFERROR(VLOOKUP(Подбор[[#This Row],[Артикул]],[1]Подбор!$CJ:$CW,4,0),"")</f>
        <v/>
      </c>
      <c r="Z55" s="73">
        <f>IFERROR(VLOOKUP(Подбор[[#This Row],[Артикул]],[1]Подбор!$CJ:$CW,5,0),"")</f>
        <v>0</v>
      </c>
      <c r="AA55" s="73">
        <f>IFERROR(VLOOKUP(Подбор[[#This Row],[Артикул]],[1]Подбор!$CJ:$CW,6,0),"")</f>
        <v>0</v>
      </c>
      <c r="AB55" s="73">
        <f>IFERROR(VLOOKUP(Подбор[[#This Row],[Артикул]],[1]Подбор!$CJ:$CW,7,0),"")</f>
        <v>0</v>
      </c>
      <c r="AC55" s="73">
        <f>IFERROR(VLOOKUP(Подбор[[#This Row],[Артикул]],[1]Подбор!$CJ:$CW,8,0),"")</f>
        <v>0</v>
      </c>
      <c r="AD55" s="73">
        <f>IFERROR(VLOOKUP(Подбор[[#This Row],[Артикул]],[1]Подбор!$CJ:$CW,9,0),"")</f>
        <v>0</v>
      </c>
      <c r="AE55" s="73">
        <f>IFERROR(VLOOKUP(Подбор[[#This Row],[Артикул]],[1]Подбор!$CJ:$CW,10,0),"")</f>
        <v>0</v>
      </c>
      <c r="AF55" s="73">
        <f>IFERROR(VLOOKUP(Подбор[[#This Row],[Артикул]],[1]Подбор!$CJ:$CW,11,0),"")</f>
        <v>0</v>
      </c>
      <c r="AG55" s="73">
        <f>IFERROR(VLOOKUP(Подбор[[#This Row],[Артикул]],[1]Подбор!$CJ:$CW,12,0),"")</f>
        <v>0</v>
      </c>
      <c r="AH55" s="73">
        <f>IFERROR(VLOOKUP(Подбор[[#This Row],[Артикул]],[1]Подбор!$CJ:$CW,13,0),"")</f>
        <v>0</v>
      </c>
      <c r="AI55" s="73">
        <f>IFERROR(VLOOKUP(Подбор[[#This Row],[Артикул]],[1]Подбор!$CJ:$CW,14,0),"")</f>
        <v>0</v>
      </c>
      <c r="AJ55" s="73" t="str">
        <f>IFERROR(VLOOKUP(Подбор[[#This Row],[Артикул]],[1]Подбор!$CJ:$DA,15,0),"")</f>
        <v/>
      </c>
      <c r="AK55" s="73" t="str">
        <f>IFERROR(VLOOKUP(Подбор[[#This Row],[Артикул]],[1]Подбор!$CJ:$DA,16,0),"")</f>
        <v/>
      </c>
      <c r="AL55" s="73" t="str">
        <f>IFERROR(VLOOKUP(Подбор[[#This Row],[Артикул]],[1]Подбор!$CJ:$DA,17,0),"")</f>
        <v/>
      </c>
    </row>
    <row r="56" spans="1:38">
      <c r="A56" s="73" t="s">
        <v>2528</v>
      </c>
      <c r="B56" t="s">
        <v>2933</v>
      </c>
      <c r="C56" t="s">
        <v>2527</v>
      </c>
      <c r="D56" t="s">
        <v>578</v>
      </c>
      <c r="E56" t="s">
        <v>578</v>
      </c>
      <c r="F56" t="s">
        <v>578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578</v>
      </c>
      <c r="R56" t="s">
        <v>578</v>
      </c>
      <c r="S56" t="s">
        <v>578</v>
      </c>
      <c r="T56" s="73"/>
      <c r="U56" s="73"/>
      <c r="V56"/>
      <c r="W56" s="73" t="str">
        <f>IFERROR(VLOOKUP(Подбор[[#This Row],[Артикул]],[1]Подбор!$CJ:$CW,2,0),"")</f>
        <v/>
      </c>
      <c r="X56" s="73" t="str">
        <f>IFERROR(VLOOKUP(Подбор[[#This Row],[Артикул]],[1]Подбор!$CJ:$CW,3,0),"")</f>
        <v/>
      </c>
      <c r="Y56" s="73" t="str">
        <f>IFERROR(VLOOKUP(Подбор[[#This Row],[Артикул]],[1]Подбор!$CJ:$CW,4,0),"")</f>
        <v/>
      </c>
      <c r="Z56" s="73">
        <f>IFERROR(VLOOKUP(Подбор[[#This Row],[Артикул]],[1]Подбор!$CJ:$CW,5,0),"")</f>
        <v>0</v>
      </c>
      <c r="AA56" s="73">
        <f>IFERROR(VLOOKUP(Подбор[[#This Row],[Артикул]],[1]Подбор!$CJ:$CW,6,0),"")</f>
        <v>0</v>
      </c>
      <c r="AB56" s="73">
        <f>IFERROR(VLOOKUP(Подбор[[#This Row],[Артикул]],[1]Подбор!$CJ:$CW,7,0),"")</f>
        <v>0</v>
      </c>
      <c r="AC56" s="73">
        <f>IFERROR(VLOOKUP(Подбор[[#This Row],[Артикул]],[1]Подбор!$CJ:$CW,8,0),"")</f>
        <v>0</v>
      </c>
      <c r="AD56" s="73">
        <f>IFERROR(VLOOKUP(Подбор[[#This Row],[Артикул]],[1]Подбор!$CJ:$CW,9,0),"")</f>
        <v>0</v>
      </c>
      <c r="AE56" s="73">
        <f>IFERROR(VLOOKUP(Подбор[[#This Row],[Артикул]],[1]Подбор!$CJ:$CW,10,0),"")</f>
        <v>0</v>
      </c>
      <c r="AF56" s="73">
        <f>IFERROR(VLOOKUP(Подбор[[#This Row],[Артикул]],[1]Подбор!$CJ:$CW,11,0),"")</f>
        <v>0</v>
      </c>
      <c r="AG56" s="73">
        <f>IFERROR(VLOOKUP(Подбор[[#This Row],[Артикул]],[1]Подбор!$CJ:$CW,12,0),"")</f>
        <v>0</v>
      </c>
      <c r="AH56" s="73">
        <f>IFERROR(VLOOKUP(Подбор[[#This Row],[Артикул]],[1]Подбор!$CJ:$CW,13,0),"")</f>
        <v>0</v>
      </c>
      <c r="AI56" s="73">
        <f>IFERROR(VLOOKUP(Подбор[[#This Row],[Артикул]],[1]Подбор!$CJ:$CW,14,0),"")</f>
        <v>0</v>
      </c>
      <c r="AJ56" s="73" t="str">
        <f>IFERROR(VLOOKUP(Подбор[[#This Row],[Артикул]],[1]Подбор!$CJ:$DA,15,0),"")</f>
        <v/>
      </c>
      <c r="AK56" s="73" t="str">
        <f>IFERROR(VLOOKUP(Подбор[[#This Row],[Артикул]],[1]Подбор!$CJ:$DA,16,0),"")</f>
        <v/>
      </c>
      <c r="AL56" s="73" t="str">
        <f>IFERROR(VLOOKUP(Подбор[[#This Row],[Артикул]],[1]Подбор!$CJ:$DA,17,0),"")</f>
        <v/>
      </c>
    </row>
    <row r="57" spans="1:38">
      <c r="A57" s="73" t="s">
        <v>2526</v>
      </c>
      <c r="B57" t="s">
        <v>2933</v>
      </c>
      <c r="C57" t="s">
        <v>2525</v>
      </c>
      <c r="D57" t="s">
        <v>578</v>
      </c>
      <c r="E57" t="s">
        <v>578</v>
      </c>
      <c r="F57" t="s">
        <v>578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578</v>
      </c>
      <c r="R57" t="s">
        <v>578</v>
      </c>
      <c r="S57" t="s">
        <v>578</v>
      </c>
      <c r="T57" s="73"/>
      <c r="U57" s="73"/>
      <c r="V57"/>
      <c r="W57" s="73" t="str">
        <f>IFERROR(VLOOKUP(Подбор[[#This Row],[Артикул]],[1]Подбор!$CJ:$CW,2,0),"")</f>
        <v/>
      </c>
      <c r="X57" s="73" t="str">
        <f>IFERROR(VLOOKUP(Подбор[[#This Row],[Артикул]],[1]Подбор!$CJ:$CW,3,0),"")</f>
        <v/>
      </c>
      <c r="Y57" s="73" t="str">
        <f>IFERROR(VLOOKUP(Подбор[[#This Row],[Артикул]],[1]Подбор!$CJ:$CW,4,0),"")</f>
        <v/>
      </c>
      <c r="Z57" s="73">
        <f>IFERROR(VLOOKUP(Подбор[[#This Row],[Артикул]],[1]Подбор!$CJ:$CW,5,0),"")</f>
        <v>0</v>
      </c>
      <c r="AA57" s="73">
        <f>IFERROR(VLOOKUP(Подбор[[#This Row],[Артикул]],[1]Подбор!$CJ:$CW,6,0),"")</f>
        <v>0</v>
      </c>
      <c r="AB57" s="73">
        <f>IFERROR(VLOOKUP(Подбор[[#This Row],[Артикул]],[1]Подбор!$CJ:$CW,7,0),"")</f>
        <v>0</v>
      </c>
      <c r="AC57" s="73">
        <f>IFERROR(VLOOKUP(Подбор[[#This Row],[Артикул]],[1]Подбор!$CJ:$CW,8,0),"")</f>
        <v>0</v>
      </c>
      <c r="AD57" s="73">
        <f>IFERROR(VLOOKUP(Подбор[[#This Row],[Артикул]],[1]Подбор!$CJ:$CW,9,0),"")</f>
        <v>0</v>
      </c>
      <c r="AE57" s="73">
        <f>IFERROR(VLOOKUP(Подбор[[#This Row],[Артикул]],[1]Подбор!$CJ:$CW,10,0),"")</f>
        <v>0</v>
      </c>
      <c r="AF57" s="73">
        <f>IFERROR(VLOOKUP(Подбор[[#This Row],[Артикул]],[1]Подбор!$CJ:$CW,11,0),"")</f>
        <v>0</v>
      </c>
      <c r="AG57" s="73">
        <f>IFERROR(VLOOKUP(Подбор[[#This Row],[Артикул]],[1]Подбор!$CJ:$CW,12,0),"")</f>
        <v>0</v>
      </c>
      <c r="AH57" s="73">
        <f>IFERROR(VLOOKUP(Подбор[[#This Row],[Артикул]],[1]Подбор!$CJ:$CW,13,0),"")</f>
        <v>0</v>
      </c>
      <c r="AI57" s="73">
        <f>IFERROR(VLOOKUP(Подбор[[#This Row],[Артикул]],[1]Подбор!$CJ:$CW,14,0),"")</f>
        <v>0</v>
      </c>
      <c r="AJ57" s="73" t="str">
        <f>IFERROR(VLOOKUP(Подбор[[#This Row],[Артикул]],[1]Подбор!$CJ:$DA,15,0),"")</f>
        <v/>
      </c>
      <c r="AK57" s="73" t="str">
        <f>IFERROR(VLOOKUP(Подбор[[#This Row],[Артикул]],[1]Подбор!$CJ:$DA,16,0),"")</f>
        <v/>
      </c>
      <c r="AL57" s="73" t="str">
        <f>IFERROR(VLOOKUP(Подбор[[#This Row],[Артикул]],[1]Подбор!$CJ:$DA,17,0),"")</f>
        <v/>
      </c>
    </row>
    <row r="58" spans="1:38">
      <c r="A58" s="73" t="s">
        <v>2524</v>
      </c>
      <c r="B58"/>
      <c r="C58"/>
      <c r="D58" t="s">
        <v>578</v>
      </c>
      <c r="E58" t="s">
        <v>578</v>
      </c>
      <c r="F58" t="s">
        <v>578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578</v>
      </c>
      <c r="R58" t="s">
        <v>578</v>
      </c>
      <c r="S58" t="s">
        <v>578</v>
      </c>
      <c r="T58" s="73"/>
      <c r="U58" s="73"/>
      <c r="V58"/>
      <c r="W58" s="73" t="str">
        <f>IFERROR(VLOOKUP(Подбор[[#This Row],[Артикул]],[1]Подбор!$CJ:$CW,2,0),"")</f>
        <v/>
      </c>
      <c r="X58" s="73" t="str">
        <f>IFERROR(VLOOKUP(Подбор[[#This Row],[Артикул]],[1]Подбор!$CJ:$CW,3,0),"")</f>
        <v/>
      </c>
      <c r="Y58" s="73" t="str">
        <f>IFERROR(VLOOKUP(Подбор[[#This Row],[Артикул]],[1]Подбор!$CJ:$CW,4,0),"")</f>
        <v/>
      </c>
      <c r="Z58" s="73">
        <f>IFERROR(VLOOKUP(Подбор[[#This Row],[Артикул]],[1]Подбор!$CJ:$CW,5,0),"")</f>
        <v>0</v>
      </c>
      <c r="AA58" s="73">
        <f>IFERROR(VLOOKUP(Подбор[[#This Row],[Артикул]],[1]Подбор!$CJ:$CW,6,0),"")</f>
        <v>0</v>
      </c>
      <c r="AB58" s="73">
        <f>IFERROR(VLOOKUP(Подбор[[#This Row],[Артикул]],[1]Подбор!$CJ:$CW,7,0),"")</f>
        <v>0</v>
      </c>
      <c r="AC58" s="73">
        <f>IFERROR(VLOOKUP(Подбор[[#This Row],[Артикул]],[1]Подбор!$CJ:$CW,8,0),"")</f>
        <v>0</v>
      </c>
      <c r="AD58" s="73">
        <f>IFERROR(VLOOKUP(Подбор[[#This Row],[Артикул]],[1]Подбор!$CJ:$CW,9,0),"")</f>
        <v>0</v>
      </c>
      <c r="AE58" s="73">
        <f>IFERROR(VLOOKUP(Подбор[[#This Row],[Артикул]],[1]Подбор!$CJ:$CW,10,0),"")</f>
        <v>0</v>
      </c>
      <c r="AF58" s="73">
        <f>IFERROR(VLOOKUP(Подбор[[#This Row],[Артикул]],[1]Подбор!$CJ:$CW,11,0),"")</f>
        <v>0</v>
      </c>
      <c r="AG58" s="73">
        <f>IFERROR(VLOOKUP(Подбор[[#This Row],[Артикул]],[1]Подбор!$CJ:$CW,12,0),"")</f>
        <v>0</v>
      </c>
      <c r="AH58" s="73">
        <f>IFERROR(VLOOKUP(Подбор[[#This Row],[Артикул]],[1]Подбор!$CJ:$CW,13,0),"")</f>
        <v>0</v>
      </c>
      <c r="AI58" s="73">
        <f>IFERROR(VLOOKUP(Подбор[[#This Row],[Артикул]],[1]Подбор!$CJ:$CW,14,0),"")</f>
        <v>0</v>
      </c>
      <c r="AJ58" s="73" t="str">
        <f>IFERROR(VLOOKUP(Подбор[[#This Row],[Артикул]],[1]Подбор!$CJ:$DA,15,0),"")</f>
        <v/>
      </c>
      <c r="AK58" s="73" t="str">
        <f>IFERROR(VLOOKUP(Подбор[[#This Row],[Артикул]],[1]Подбор!$CJ:$DA,16,0),"")</f>
        <v/>
      </c>
      <c r="AL58" s="73" t="str">
        <f>IFERROR(VLOOKUP(Подбор[[#This Row],[Артикул]],[1]Подбор!$CJ:$DA,17,0),"")</f>
        <v/>
      </c>
    </row>
    <row r="59" spans="1:38">
      <c r="A59" s="73" t="s">
        <v>3167</v>
      </c>
      <c r="B59" t="s">
        <v>2933</v>
      </c>
      <c r="C59" t="s">
        <v>3169</v>
      </c>
      <c r="D59">
        <v>314050</v>
      </c>
      <c r="E59">
        <v>235400</v>
      </c>
      <c r="F59">
        <v>-25.04378283712785</v>
      </c>
      <c r="G59">
        <v>12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3</v>
      </c>
      <c r="O59">
        <v>1</v>
      </c>
      <c r="P59">
        <v>20</v>
      </c>
      <c r="Q59" t="s">
        <v>5517</v>
      </c>
      <c r="R59" t="s">
        <v>5518</v>
      </c>
      <c r="S59" t="s">
        <v>578</v>
      </c>
      <c r="T59" s="73"/>
      <c r="U59" s="73"/>
      <c r="V59"/>
      <c r="W59" s="73">
        <f>IFERROR(VLOOKUP(Подбор[[#This Row],[Артикул]],[1]Подбор!$CJ:$CW,2,0),"")</f>
        <v>314050</v>
      </c>
      <c r="X59" s="73">
        <f>IFERROR(VLOOKUP(Подбор[[#This Row],[Артикул]],[1]Подбор!$CJ:$CW,3,0),"")</f>
        <v>235400</v>
      </c>
      <c r="Y59" s="73">
        <f>IFERROR(VLOOKUP(Подбор[[#This Row],[Артикул]],[1]Подбор!$CJ:$CW,4,0),"")</f>
        <v>-25.04378283712785</v>
      </c>
      <c r="Z59" s="73">
        <f>IFERROR(VLOOKUP(Подбор[[#This Row],[Артикул]],[1]Подбор!$CJ:$CW,5,0),"")</f>
        <v>12</v>
      </c>
      <c r="AA59" s="73">
        <f>IFERROR(VLOOKUP(Подбор[[#This Row],[Артикул]],[1]Подбор!$CJ:$CW,6,0),"")</f>
        <v>0</v>
      </c>
      <c r="AB59" s="73">
        <f>IFERROR(VLOOKUP(Подбор[[#This Row],[Артикул]],[1]Подбор!$CJ:$CW,7,0),"")</f>
        <v>0</v>
      </c>
      <c r="AC59" s="73">
        <f>IFERROR(VLOOKUP(Подбор[[#This Row],[Артикул]],[1]Подбор!$CJ:$CW,8,0),"")</f>
        <v>1</v>
      </c>
      <c r="AD59" s="73">
        <f>IFERROR(VLOOKUP(Подбор[[#This Row],[Артикул]],[1]Подбор!$CJ:$CW,9,0),"")</f>
        <v>0</v>
      </c>
      <c r="AE59" s="73">
        <f>IFERROR(VLOOKUP(Подбор[[#This Row],[Артикул]],[1]Подбор!$CJ:$CW,10,0),"")</f>
        <v>0</v>
      </c>
      <c r="AF59" s="73">
        <f>IFERROR(VLOOKUP(Подбор[[#This Row],[Артикул]],[1]Подбор!$CJ:$CW,11,0),"")</f>
        <v>0</v>
      </c>
      <c r="AG59" s="73">
        <f>IFERROR(VLOOKUP(Подбор[[#This Row],[Артикул]],[1]Подбор!$CJ:$CW,12,0),"")</f>
        <v>3</v>
      </c>
      <c r="AH59" s="73">
        <f>IFERROR(VLOOKUP(Подбор[[#This Row],[Артикул]],[1]Подбор!$CJ:$CW,13,0),"")</f>
        <v>1</v>
      </c>
      <c r="AI59" s="73">
        <f>IFERROR(VLOOKUP(Подбор[[#This Row],[Артикул]],[1]Подбор!$CJ:$CW,14,0),"")</f>
        <v>20</v>
      </c>
      <c r="AJ59" s="73" t="str">
        <f>IFERROR(VLOOKUP(Подбор[[#This Row],[Артикул]],[1]Подбор!$CJ:$DA,15,0),"")</f>
        <v>http://ipmatika.ru/upload/iblock/0f9/i5p6kda6fiovpqi51awc9a06sylvmkok/P520_01.jpg</v>
      </c>
      <c r="AK59" s="73" t="str">
        <f>IFERROR(VLOOKUP(Подбор[[#This Row],[Артикул]],[1]Подбор!$CJ:$DA,16,0),"")</f>
        <v>https://ipmatika.kz/products/ip-ats/yeastar-p520/</v>
      </c>
      <c r="AL59" s="73" t="str">
        <f>IFERROR(VLOOKUP(Подбор[[#This Row],[Артикул]],[1]Подбор!$CJ:$DA,17,0),"")</f>
        <v/>
      </c>
    </row>
    <row r="60" spans="1:38">
      <c r="A60" s="73" t="s">
        <v>327</v>
      </c>
      <c r="B60" t="s">
        <v>2933</v>
      </c>
      <c r="C60" t="s">
        <v>2523</v>
      </c>
      <c r="D60">
        <v>615450</v>
      </c>
      <c r="E60">
        <v>461450</v>
      </c>
      <c r="F60">
        <v>-25.022341376228781</v>
      </c>
      <c r="G60">
        <v>12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10</v>
      </c>
      <c r="Q60" t="s">
        <v>5519</v>
      </c>
      <c r="R60" t="s">
        <v>5520</v>
      </c>
      <c r="S60" t="s">
        <v>578</v>
      </c>
      <c r="T60" s="73"/>
      <c r="U60" s="73"/>
      <c r="V60"/>
      <c r="W60" s="73">
        <f>IFERROR(VLOOKUP(Подбор[[#This Row],[Артикул]],[1]Подбор!$CJ:$CW,2,0),"")</f>
        <v>615450</v>
      </c>
      <c r="X60" s="73">
        <f>IFERROR(VLOOKUP(Подбор[[#This Row],[Артикул]],[1]Подбор!$CJ:$CW,3,0),"")</f>
        <v>461450</v>
      </c>
      <c r="Y60" s="73">
        <f>IFERROR(VLOOKUP(Подбор[[#This Row],[Артикул]],[1]Подбор!$CJ:$CW,4,0),"")</f>
        <v>-25.022341376228781</v>
      </c>
      <c r="Z60" s="73">
        <f>IFERROR(VLOOKUP(Подбор[[#This Row],[Артикул]],[1]Подбор!$CJ:$CW,5,0),"")</f>
        <v>12</v>
      </c>
      <c r="AA60" s="73">
        <f>IFERROR(VLOOKUP(Подбор[[#This Row],[Артикул]],[1]Подбор!$CJ:$CW,6,0),"")</f>
        <v>1</v>
      </c>
      <c r="AB60" s="73">
        <f>IFERROR(VLOOKUP(Подбор[[#This Row],[Артикул]],[1]Подбор!$CJ:$CW,7,0),"")</f>
        <v>0</v>
      </c>
      <c r="AC60" s="73">
        <f>IFERROR(VLOOKUP(Подбор[[#This Row],[Артикул]],[1]Подбор!$CJ:$CW,8,0),"")</f>
        <v>0</v>
      </c>
      <c r="AD60" s="73">
        <f>IFERROR(VLOOKUP(Подбор[[#This Row],[Артикул]],[1]Подбор!$CJ:$CW,9,0),"")</f>
        <v>0</v>
      </c>
      <c r="AE60" s="73">
        <f>IFERROR(VLOOKUP(Подбор[[#This Row],[Артикул]],[1]Подбор!$CJ:$CW,10,0),"")</f>
        <v>0</v>
      </c>
      <c r="AF60" s="73">
        <f>IFERROR(VLOOKUP(Подбор[[#This Row],[Артикул]],[1]Подбор!$CJ:$CW,11,0),"")</f>
        <v>0</v>
      </c>
      <c r="AG60" s="73">
        <f>IFERROR(VLOOKUP(Подбор[[#This Row],[Артикул]],[1]Подбор!$CJ:$CW,12,0),"")</f>
        <v>0</v>
      </c>
      <c r="AH60" s="73">
        <f>IFERROR(VLOOKUP(Подбор[[#This Row],[Артикул]],[1]Подбор!$CJ:$CW,13,0),"")</f>
        <v>0</v>
      </c>
      <c r="AI60" s="73">
        <f>IFERROR(VLOOKUP(Подбор[[#This Row],[Артикул]],[1]Подбор!$CJ:$CW,14,0),"")</f>
        <v>10</v>
      </c>
      <c r="AJ60" s="73" t="str">
        <f>IFERROR(VLOOKUP(Подбор[[#This Row],[Артикул]],[1]Подбор!$CJ:$DA,15,0),"")</f>
        <v>http://ipmatika.ru/upload/iblock/18f/P550_right1.png</v>
      </c>
      <c r="AK60" s="73" t="str">
        <f>IFERROR(VLOOKUP(Подбор[[#This Row],[Артикул]],[1]Подбор!$CJ:$DA,16,0),"")</f>
        <v>https://www.ipmatika.kz/products/ip-ats/yeastar-p550/</v>
      </c>
      <c r="AL60" s="73" t="str">
        <f>IFERROR(VLOOKUP(Подбор[[#This Row],[Артикул]],[1]Подбор!$CJ:$DA,17,0),"")</f>
        <v/>
      </c>
    </row>
    <row r="61" spans="1:38">
      <c r="A61" s="73" t="s">
        <v>328</v>
      </c>
      <c r="B61" t="s">
        <v>2933</v>
      </c>
      <c r="C61" t="s">
        <v>2522</v>
      </c>
      <c r="D61">
        <v>813450</v>
      </c>
      <c r="E61">
        <v>609950</v>
      </c>
      <c r="F61">
        <v>-25.016903313049355</v>
      </c>
      <c r="G61">
        <v>8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12</v>
      </c>
      <c r="O61">
        <v>9</v>
      </c>
      <c r="P61">
        <v>30</v>
      </c>
      <c r="Q61" t="s">
        <v>5521</v>
      </c>
      <c r="R61" t="s">
        <v>5522</v>
      </c>
      <c r="S61" t="s">
        <v>578</v>
      </c>
      <c r="T61" s="73"/>
      <c r="U61" s="73"/>
      <c r="V61"/>
      <c r="W61" s="73">
        <f>IFERROR(VLOOKUP(Подбор[[#This Row],[Артикул]],[1]Подбор!$CJ:$CW,2,0),"")</f>
        <v>813450</v>
      </c>
      <c r="X61" s="73">
        <f>IFERROR(VLOOKUP(Подбор[[#This Row],[Артикул]],[1]Подбор!$CJ:$CW,3,0),"")</f>
        <v>609950</v>
      </c>
      <c r="Y61" s="73">
        <f>IFERROR(VLOOKUP(Подбор[[#This Row],[Артикул]],[1]Подбор!$CJ:$CW,4,0),"")</f>
        <v>-25.016903313049355</v>
      </c>
      <c r="Z61" s="73">
        <f>IFERROR(VLOOKUP(Подбор[[#This Row],[Артикул]],[1]Подбор!$CJ:$CW,5,0),"")</f>
        <v>8</v>
      </c>
      <c r="AA61" s="73">
        <f>IFERROR(VLOOKUP(Подбор[[#This Row],[Артикул]],[1]Подбор!$CJ:$CW,6,0),"")</f>
        <v>0</v>
      </c>
      <c r="AB61" s="73">
        <f>IFERROR(VLOOKUP(Подбор[[#This Row],[Артикул]],[1]Подбор!$CJ:$CW,7,0),"")</f>
        <v>0</v>
      </c>
      <c r="AC61" s="73">
        <f>IFERROR(VLOOKUP(Подбор[[#This Row],[Артикул]],[1]Подбор!$CJ:$CW,8,0),"")</f>
        <v>1</v>
      </c>
      <c r="AD61" s="73">
        <f>IFERROR(VLOOKUP(Подбор[[#This Row],[Артикул]],[1]Подбор!$CJ:$CW,9,0),"")</f>
        <v>0</v>
      </c>
      <c r="AE61" s="73">
        <f>IFERROR(VLOOKUP(Подбор[[#This Row],[Артикул]],[1]Подбор!$CJ:$CW,10,0),"")</f>
        <v>0</v>
      </c>
      <c r="AF61" s="73">
        <f>IFERROR(VLOOKUP(Подбор[[#This Row],[Артикул]],[1]Подбор!$CJ:$CW,11,0),"")</f>
        <v>0</v>
      </c>
      <c r="AG61" s="73">
        <f>IFERROR(VLOOKUP(Подбор[[#This Row],[Артикул]],[1]Подбор!$CJ:$CW,12,0),"")</f>
        <v>12</v>
      </c>
      <c r="AH61" s="73">
        <f>IFERROR(VLOOKUP(Подбор[[#This Row],[Артикул]],[1]Подбор!$CJ:$CW,13,0),"")</f>
        <v>9</v>
      </c>
      <c r="AI61" s="73">
        <f>IFERROR(VLOOKUP(Подбор[[#This Row],[Артикул]],[1]Подбор!$CJ:$CW,14,0),"")</f>
        <v>30</v>
      </c>
      <c r="AJ61" s="73" t="str">
        <f>IFERROR(VLOOKUP(Подбор[[#This Row],[Артикул]],[1]Подбор!$CJ:$DA,15,0),"")</f>
        <v>http://ipmatika.ru/upload/iblock/e53/P560_right1.png</v>
      </c>
      <c r="AK61" s="73" t="str">
        <f>IFERROR(VLOOKUP(Подбор[[#This Row],[Артикул]],[1]Подбор!$CJ:$DA,16,0),"")</f>
        <v>https://www.ipmatika.kz/products/ip-ats/yeastar-p560/</v>
      </c>
      <c r="AL61" s="73" t="str">
        <f>IFERROR(VLOOKUP(Подбор[[#This Row],[Артикул]],[1]Подбор!$CJ:$DA,17,0),"")</f>
        <v/>
      </c>
    </row>
    <row r="62" spans="1:38">
      <c r="A62" s="73" t="s">
        <v>329</v>
      </c>
      <c r="B62" t="s">
        <v>2933</v>
      </c>
      <c r="C62" t="s">
        <v>2521</v>
      </c>
      <c r="D62">
        <v>1658800</v>
      </c>
      <c r="E62">
        <v>1244100</v>
      </c>
      <c r="F62">
        <v>-25</v>
      </c>
      <c r="G62">
        <v>8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12</v>
      </c>
      <c r="O62">
        <v>17</v>
      </c>
      <c r="P62">
        <v>0</v>
      </c>
      <c r="Q62" t="s">
        <v>7334</v>
      </c>
      <c r="R62" t="s">
        <v>5523</v>
      </c>
      <c r="S62" t="s">
        <v>578</v>
      </c>
      <c r="T62" s="73"/>
      <c r="U62" s="73"/>
      <c r="V62"/>
      <c r="W62" s="73">
        <f>IFERROR(VLOOKUP(Подбор[[#This Row],[Артикул]],[1]Подбор!$CJ:$CW,2,0),"")</f>
        <v>1658800</v>
      </c>
      <c r="X62" s="73">
        <f>IFERROR(VLOOKUP(Подбор[[#This Row],[Артикул]],[1]Подбор!$CJ:$CW,3,0),"")</f>
        <v>1244100</v>
      </c>
      <c r="Y62" s="73">
        <f>IFERROR(VLOOKUP(Подбор[[#This Row],[Артикул]],[1]Подбор!$CJ:$CW,4,0),"")</f>
        <v>-25</v>
      </c>
      <c r="Z62" s="73">
        <f>IFERROR(VLOOKUP(Подбор[[#This Row],[Артикул]],[1]Подбор!$CJ:$CW,5,0),"")</f>
        <v>8</v>
      </c>
      <c r="AA62" s="73">
        <f>IFERROR(VLOOKUP(Подбор[[#This Row],[Артикул]],[1]Подбор!$CJ:$CW,6,0),"")</f>
        <v>1</v>
      </c>
      <c r="AB62" s="73">
        <f>IFERROR(VLOOKUP(Подбор[[#This Row],[Артикул]],[1]Подбор!$CJ:$CW,7,0),"")</f>
        <v>0</v>
      </c>
      <c r="AC62" s="73">
        <f>IFERROR(VLOOKUP(Подбор[[#This Row],[Артикул]],[1]Подбор!$CJ:$CW,8,0),"")</f>
        <v>1</v>
      </c>
      <c r="AD62" s="73">
        <f>IFERROR(VLOOKUP(Подбор[[#This Row],[Артикул]],[1]Подбор!$CJ:$CW,9,0),"")</f>
        <v>0</v>
      </c>
      <c r="AE62" s="73">
        <f>IFERROR(VLOOKUP(Подбор[[#This Row],[Артикул]],[1]Подбор!$CJ:$CW,10,0),"")</f>
        <v>0</v>
      </c>
      <c r="AF62" s="73">
        <f>IFERROR(VLOOKUP(Подбор[[#This Row],[Артикул]],[1]Подбор!$CJ:$CW,11,0),"")</f>
        <v>0</v>
      </c>
      <c r="AG62" s="73">
        <f>IFERROR(VLOOKUP(Подбор[[#This Row],[Артикул]],[1]Подбор!$CJ:$CW,12,0),"")</f>
        <v>12</v>
      </c>
      <c r="AH62" s="73">
        <f>IFERROR(VLOOKUP(Подбор[[#This Row],[Артикул]],[1]Подбор!$CJ:$CW,13,0),"")</f>
        <v>17</v>
      </c>
      <c r="AI62" s="73">
        <f>IFERROR(VLOOKUP(Подбор[[#This Row],[Артикул]],[1]Подбор!$CJ:$CW,14,0),"")</f>
        <v>0</v>
      </c>
      <c r="AJ62" s="73" t="str">
        <f>IFERROR(VLOOKUP(Подбор[[#This Row],[Артикул]],[1]Подбор!$CJ:$DA,15,0),"")</f>
        <v>http://ipmatika.ru/upload/iblock/3ac/qjjqv0ik85j0ruew2mwzmymkpwdqkek3/P570.png</v>
      </c>
      <c r="AK62" s="73" t="str">
        <f>IFERROR(VLOOKUP(Подбор[[#This Row],[Артикул]],[1]Подбор!$CJ:$DA,16,0),"")</f>
        <v>https://www.ipmatika.kz/products/ip-ats/yeastar-p570/</v>
      </c>
      <c r="AL62" s="73" t="str">
        <f>IFERROR(VLOOKUP(Подбор[[#This Row],[Артикул]],[1]Подбор!$CJ:$DA,17,0),"")</f>
        <v/>
      </c>
    </row>
    <row r="63" spans="1:38">
      <c r="A63" s="73" t="s">
        <v>2520</v>
      </c>
      <c r="B63"/>
      <c r="C63"/>
      <c r="D63" t="s">
        <v>578</v>
      </c>
      <c r="E63" t="s">
        <v>578</v>
      </c>
      <c r="F63" t="s">
        <v>578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578</v>
      </c>
      <c r="R63" t="s">
        <v>578</v>
      </c>
      <c r="S63" t="s">
        <v>578</v>
      </c>
      <c r="T63" s="73"/>
      <c r="U63" s="73"/>
      <c r="V63"/>
      <c r="W63" s="73" t="str">
        <f>IFERROR(VLOOKUP(Подбор[[#This Row],[Артикул]],[1]Подбор!$CJ:$CW,2,0),"")</f>
        <v/>
      </c>
      <c r="X63" s="73" t="str">
        <f>IFERROR(VLOOKUP(Подбор[[#This Row],[Артикул]],[1]Подбор!$CJ:$CW,3,0),"")</f>
        <v/>
      </c>
      <c r="Y63" s="73" t="str">
        <f>IFERROR(VLOOKUP(Подбор[[#This Row],[Артикул]],[1]Подбор!$CJ:$CW,4,0),"")</f>
        <v/>
      </c>
      <c r="Z63" s="73">
        <f>IFERROR(VLOOKUP(Подбор[[#This Row],[Артикул]],[1]Подбор!$CJ:$CW,5,0),"")</f>
        <v>0</v>
      </c>
      <c r="AA63" s="73">
        <f>IFERROR(VLOOKUP(Подбор[[#This Row],[Артикул]],[1]Подбор!$CJ:$CW,6,0),"")</f>
        <v>0</v>
      </c>
      <c r="AB63" s="73">
        <f>IFERROR(VLOOKUP(Подбор[[#This Row],[Артикул]],[1]Подбор!$CJ:$CW,7,0),"")</f>
        <v>0</v>
      </c>
      <c r="AC63" s="73">
        <f>IFERROR(VLOOKUP(Подбор[[#This Row],[Артикул]],[1]Подбор!$CJ:$CW,8,0),"")</f>
        <v>0</v>
      </c>
      <c r="AD63" s="73">
        <f>IFERROR(VLOOKUP(Подбор[[#This Row],[Артикул]],[1]Подбор!$CJ:$CW,9,0),"")</f>
        <v>0</v>
      </c>
      <c r="AE63" s="73">
        <f>IFERROR(VLOOKUP(Подбор[[#This Row],[Артикул]],[1]Подбор!$CJ:$CW,10,0),"")</f>
        <v>0</v>
      </c>
      <c r="AF63" s="73">
        <f>IFERROR(VLOOKUP(Подбор[[#This Row],[Артикул]],[1]Подбор!$CJ:$CW,11,0),"")</f>
        <v>0</v>
      </c>
      <c r="AG63" s="73">
        <f>IFERROR(VLOOKUP(Подбор[[#This Row],[Артикул]],[1]Подбор!$CJ:$CW,12,0),"")</f>
        <v>0</v>
      </c>
      <c r="AH63" s="73">
        <f>IFERROR(VLOOKUP(Подбор[[#This Row],[Артикул]],[1]Подбор!$CJ:$CW,13,0),"")</f>
        <v>0</v>
      </c>
      <c r="AI63" s="73">
        <f>IFERROR(VLOOKUP(Подбор[[#This Row],[Артикул]],[1]Подбор!$CJ:$CW,14,0),"")</f>
        <v>0</v>
      </c>
      <c r="AJ63" s="73" t="str">
        <f>IFERROR(VLOOKUP(Подбор[[#This Row],[Артикул]],[1]Подбор!$CJ:$DA,15,0),"")</f>
        <v/>
      </c>
      <c r="AK63" s="73" t="str">
        <f>IFERROR(VLOOKUP(Подбор[[#This Row],[Артикул]],[1]Подбор!$CJ:$DA,16,0),"")</f>
        <v/>
      </c>
      <c r="AL63" s="73" t="str">
        <f>IFERROR(VLOOKUP(Подбор[[#This Row],[Артикул]],[1]Подбор!$CJ:$DA,17,0),"")</f>
        <v/>
      </c>
    </row>
    <row r="64" spans="1:38">
      <c r="A64" s="73" t="s">
        <v>3170</v>
      </c>
      <c r="B64" t="s">
        <v>2933</v>
      </c>
      <c r="C64" t="s">
        <v>3171</v>
      </c>
      <c r="D64">
        <v>157850</v>
      </c>
      <c r="E64">
        <v>118800</v>
      </c>
      <c r="F64">
        <v>-24.738675958188153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578</v>
      </c>
      <c r="R64" t="s">
        <v>578</v>
      </c>
      <c r="S64" t="s">
        <v>578</v>
      </c>
      <c r="T64" s="73"/>
      <c r="U64" s="73"/>
      <c r="V64"/>
      <c r="W64" s="73">
        <f>IFERROR(VLOOKUP(Подбор[[#This Row],[Артикул]],[1]Подбор!$CJ:$CW,2,0),"")</f>
        <v>157850</v>
      </c>
      <c r="X64" s="73">
        <f>IFERROR(VLOOKUP(Подбор[[#This Row],[Артикул]],[1]Подбор!$CJ:$CW,3,0),"")</f>
        <v>118800</v>
      </c>
      <c r="Y64" s="73">
        <f>IFERROR(VLOOKUP(Подбор[[#This Row],[Артикул]],[1]Подбор!$CJ:$CW,4,0),"")</f>
        <v>-24.738675958188153</v>
      </c>
      <c r="Z64" s="73">
        <f>IFERROR(VLOOKUP(Подбор[[#This Row],[Артикул]],[1]Подбор!$CJ:$CW,5,0),"")</f>
        <v>0</v>
      </c>
      <c r="AA64" s="73">
        <f>IFERROR(VLOOKUP(Подбор[[#This Row],[Артикул]],[1]Подбор!$CJ:$CW,6,0),"")</f>
        <v>0</v>
      </c>
      <c r="AB64" s="73">
        <f>IFERROR(VLOOKUP(Подбор[[#This Row],[Артикул]],[1]Подбор!$CJ:$CW,7,0),"")</f>
        <v>0</v>
      </c>
      <c r="AC64" s="73">
        <f>IFERROR(VLOOKUP(Подбор[[#This Row],[Артикул]],[1]Подбор!$CJ:$CW,8,0),"")</f>
        <v>0</v>
      </c>
      <c r="AD64" s="73">
        <f>IFERROR(VLOOKUP(Подбор[[#This Row],[Артикул]],[1]Подбор!$CJ:$CW,9,0),"")</f>
        <v>0</v>
      </c>
      <c r="AE64" s="73">
        <f>IFERROR(VLOOKUP(Подбор[[#This Row],[Артикул]],[1]Подбор!$CJ:$CW,10,0),"")</f>
        <v>0</v>
      </c>
      <c r="AF64" s="73">
        <f>IFERROR(VLOOKUP(Подбор[[#This Row],[Артикул]],[1]Подбор!$CJ:$CW,11,0),"")</f>
        <v>0</v>
      </c>
      <c r="AG64" s="73">
        <f>IFERROR(VLOOKUP(Подбор[[#This Row],[Артикул]],[1]Подбор!$CJ:$CW,12,0),"")</f>
        <v>0</v>
      </c>
      <c r="AH64" s="73">
        <f>IFERROR(VLOOKUP(Подбор[[#This Row],[Артикул]],[1]Подбор!$CJ:$CW,13,0),"")</f>
        <v>0</v>
      </c>
      <c r="AI64" s="73">
        <f>IFERROR(VLOOKUP(Подбор[[#This Row],[Артикул]],[1]Подбор!$CJ:$CW,14,0),"")</f>
        <v>0</v>
      </c>
      <c r="AJ64" s="73" t="str">
        <f>IFERROR(VLOOKUP(Подбор[[#This Row],[Артикул]],[1]Подбор!$CJ:$DA,15,0),"")</f>
        <v/>
      </c>
      <c r="AK64" s="73" t="str">
        <f>IFERROR(VLOOKUP(Подбор[[#This Row],[Артикул]],[1]Подбор!$CJ:$DA,16,0),"")</f>
        <v/>
      </c>
      <c r="AL64" s="73" t="str">
        <f>IFERROR(VLOOKUP(Подбор[[#This Row],[Артикул]],[1]Подбор!$CJ:$DA,17,0),"")</f>
        <v/>
      </c>
    </row>
    <row r="65" spans="1:38">
      <c r="A65" s="73" t="s">
        <v>3884</v>
      </c>
      <c r="B65" t="s">
        <v>2933</v>
      </c>
      <c r="C65" t="s">
        <v>3885</v>
      </c>
      <c r="D65">
        <v>184250</v>
      </c>
      <c r="E65">
        <v>138600</v>
      </c>
      <c r="F65">
        <v>-24.776119402985074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578</v>
      </c>
      <c r="R65" t="s">
        <v>578</v>
      </c>
      <c r="S65" t="s">
        <v>578</v>
      </c>
      <c r="T65" s="73"/>
      <c r="U65" s="73"/>
      <c r="V65"/>
      <c r="W65" s="73">
        <f>IFERROR(VLOOKUP(Подбор[[#This Row],[Артикул]],[1]Подбор!$CJ:$CW,2,0),"")</f>
        <v>184250</v>
      </c>
      <c r="X65" s="73">
        <f>IFERROR(VLOOKUP(Подбор[[#This Row],[Артикул]],[1]Подбор!$CJ:$CW,3,0),"")</f>
        <v>138600</v>
      </c>
      <c r="Y65" s="73">
        <f>IFERROR(VLOOKUP(Подбор[[#This Row],[Артикул]],[1]Подбор!$CJ:$CW,4,0),"")</f>
        <v>-24.776119402985074</v>
      </c>
      <c r="Z65" s="73">
        <f>IFERROR(VLOOKUP(Подбор[[#This Row],[Артикул]],[1]Подбор!$CJ:$CW,5,0),"")</f>
        <v>0</v>
      </c>
      <c r="AA65" s="73">
        <f>IFERROR(VLOOKUP(Подбор[[#This Row],[Артикул]],[1]Подбор!$CJ:$CW,6,0),"")</f>
        <v>0</v>
      </c>
      <c r="AB65" s="73">
        <f>IFERROR(VLOOKUP(Подбор[[#This Row],[Артикул]],[1]Подбор!$CJ:$CW,7,0),"")</f>
        <v>0</v>
      </c>
      <c r="AC65" s="73">
        <f>IFERROR(VLOOKUP(Подбор[[#This Row],[Артикул]],[1]Подбор!$CJ:$CW,8,0),"")</f>
        <v>0</v>
      </c>
      <c r="AD65" s="73">
        <f>IFERROR(VLOOKUP(Подбор[[#This Row],[Артикул]],[1]Подбор!$CJ:$CW,9,0),"")</f>
        <v>0</v>
      </c>
      <c r="AE65" s="73">
        <f>IFERROR(VLOOKUP(Подбор[[#This Row],[Артикул]],[1]Подбор!$CJ:$CW,10,0),"")</f>
        <v>0</v>
      </c>
      <c r="AF65" s="73">
        <f>IFERROR(VLOOKUP(Подбор[[#This Row],[Артикул]],[1]Подбор!$CJ:$CW,11,0),"")</f>
        <v>0</v>
      </c>
      <c r="AG65" s="73">
        <f>IFERROR(VLOOKUP(Подбор[[#This Row],[Артикул]],[1]Подбор!$CJ:$CW,12,0),"")</f>
        <v>0</v>
      </c>
      <c r="AH65" s="73">
        <f>IFERROR(VLOOKUP(Подбор[[#This Row],[Артикул]],[1]Подбор!$CJ:$CW,13,0),"")</f>
        <v>0</v>
      </c>
      <c r="AI65" s="73">
        <f>IFERROR(VLOOKUP(Подбор[[#This Row],[Артикул]],[1]Подбор!$CJ:$CW,14,0),"")</f>
        <v>0</v>
      </c>
      <c r="AJ65" s="73" t="str">
        <f>IFERROR(VLOOKUP(Подбор[[#This Row],[Артикул]],[1]Подбор!$CJ:$DA,15,0),"")</f>
        <v/>
      </c>
      <c r="AK65" s="73" t="str">
        <f>IFERROR(VLOOKUP(Подбор[[#This Row],[Артикул]],[1]Подбор!$CJ:$DA,16,0),"")</f>
        <v/>
      </c>
      <c r="AL65" s="73" t="str">
        <f>IFERROR(VLOOKUP(Подбор[[#This Row],[Артикул]],[1]Подбор!$CJ:$DA,17,0),"")</f>
        <v/>
      </c>
    </row>
    <row r="66" spans="1:38">
      <c r="A66" s="73" t="s">
        <v>3172</v>
      </c>
      <c r="B66" t="s">
        <v>2933</v>
      </c>
      <c r="C66" t="s">
        <v>3173</v>
      </c>
      <c r="D66">
        <v>122100</v>
      </c>
      <c r="E66">
        <v>91850</v>
      </c>
      <c r="F66">
        <v>-24.77477477477477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578</v>
      </c>
      <c r="R66" t="s">
        <v>578</v>
      </c>
      <c r="S66" t="s">
        <v>578</v>
      </c>
      <c r="T66" s="73"/>
      <c r="U66" s="73"/>
      <c r="V66"/>
      <c r="W66" s="73">
        <f>IFERROR(VLOOKUP(Подбор[[#This Row],[Артикул]],[1]Подбор!$CJ:$CW,2,0),"")</f>
        <v>122100</v>
      </c>
      <c r="X66" s="73">
        <f>IFERROR(VLOOKUP(Подбор[[#This Row],[Артикул]],[1]Подбор!$CJ:$CW,3,0),"")</f>
        <v>91850</v>
      </c>
      <c r="Y66" s="73">
        <f>IFERROR(VLOOKUP(Подбор[[#This Row],[Артикул]],[1]Подбор!$CJ:$CW,4,0),"")</f>
        <v>-24.77477477477477</v>
      </c>
      <c r="Z66" s="73">
        <f>IFERROR(VLOOKUP(Подбор[[#This Row],[Артикул]],[1]Подбор!$CJ:$CW,5,0),"")</f>
        <v>0</v>
      </c>
      <c r="AA66" s="73">
        <f>IFERROR(VLOOKUP(Подбор[[#This Row],[Артикул]],[1]Подбор!$CJ:$CW,6,0),"")</f>
        <v>0</v>
      </c>
      <c r="AB66" s="73">
        <f>IFERROR(VLOOKUP(Подбор[[#This Row],[Артикул]],[1]Подбор!$CJ:$CW,7,0),"")</f>
        <v>0</v>
      </c>
      <c r="AC66" s="73">
        <f>IFERROR(VLOOKUP(Подбор[[#This Row],[Артикул]],[1]Подбор!$CJ:$CW,8,0),"")</f>
        <v>0</v>
      </c>
      <c r="AD66" s="73">
        <f>IFERROR(VLOOKUP(Подбор[[#This Row],[Артикул]],[1]Подбор!$CJ:$CW,9,0),"")</f>
        <v>0</v>
      </c>
      <c r="AE66" s="73">
        <f>IFERROR(VLOOKUP(Подбор[[#This Row],[Артикул]],[1]Подбор!$CJ:$CW,10,0),"")</f>
        <v>0</v>
      </c>
      <c r="AF66" s="73">
        <f>IFERROR(VLOOKUP(Подбор[[#This Row],[Артикул]],[1]Подбор!$CJ:$CW,11,0),"")</f>
        <v>0</v>
      </c>
      <c r="AG66" s="73">
        <f>IFERROR(VLOOKUP(Подбор[[#This Row],[Артикул]],[1]Подбор!$CJ:$CW,12,0),"")</f>
        <v>0</v>
      </c>
      <c r="AH66" s="73">
        <f>IFERROR(VLOOKUP(Подбор[[#This Row],[Артикул]],[1]Подбор!$CJ:$CW,13,0),"")</f>
        <v>0</v>
      </c>
      <c r="AI66" s="73">
        <f>IFERROR(VLOOKUP(Подбор[[#This Row],[Артикул]],[1]Подбор!$CJ:$CW,14,0),"")</f>
        <v>0</v>
      </c>
      <c r="AJ66" s="73" t="str">
        <f>IFERROR(VLOOKUP(Подбор[[#This Row],[Артикул]],[1]Подбор!$CJ:$DA,15,0),"")</f>
        <v/>
      </c>
      <c r="AK66" s="73" t="str">
        <f>IFERROR(VLOOKUP(Подбор[[#This Row],[Артикул]],[1]Подбор!$CJ:$DA,16,0),"")</f>
        <v/>
      </c>
      <c r="AL66" s="73" t="str">
        <f>IFERROR(VLOOKUP(Подбор[[#This Row],[Артикул]],[1]Подбор!$CJ:$DA,17,0),"")</f>
        <v/>
      </c>
    </row>
    <row r="67" spans="1:38">
      <c r="A67" s="73" t="s">
        <v>3174</v>
      </c>
      <c r="B67" t="s">
        <v>2933</v>
      </c>
      <c r="C67" t="s">
        <v>3175</v>
      </c>
      <c r="D67">
        <v>237050</v>
      </c>
      <c r="E67">
        <v>178200</v>
      </c>
      <c r="F67">
        <v>-24.825986078886316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578</v>
      </c>
      <c r="R67" t="s">
        <v>578</v>
      </c>
      <c r="S67" t="s">
        <v>578</v>
      </c>
      <c r="T67" s="73"/>
      <c r="U67" s="73"/>
      <c r="V67"/>
      <c r="W67" s="73">
        <f>IFERROR(VLOOKUP(Подбор[[#This Row],[Артикул]],[1]Подбор!$CJ:$CW,2,0),"")</f>
        <v>237050</v>
      </c>
      <c r="X67" s="73">
        <f>IFERROR(VLOOKUP(Подбор[[#This Row],[Артикул]],[1]Подбор!$CJ:$CW,3,0),"")</f>
        <v>178200</v>
      </c>
      <c r="Y67" s="73">
        <f>IFERROR(VLOOKUP(Подбор[[#This Row],[Артикул]],[1]Подбор!$CJ:$CW,4,0),"")</f>
        <v>-24.825986078886316</v>
      </c>
      <c r="Z67" s="73">
        <f>IFERROR(VLOOKUP(Подбор[[#This Row],[Артикул]],[1]Подбор!$CJ:$CW,5,0),"")</f>
        <v>0</v>
      </c>
      <c r="AA67" s="73">
        <f>IFERROR(VLOOKUP(Подбор[[#This Row],[Артикул]],[1]Подбор!$CJ:$CW,6,0),"")</f>
        <v>0</v>
      </c>
      <c r="AB67" s="73">
        <f>IFERROR(VLOOKUP(Подбор[[#This Row],[Артикул]],[1]Подбор!$CJ:$CW,7,0),"")</f>
        <v>0</v>
      </c>
      <c r="AC67" s="73">
        <f>IFERROR(VLOOKUP(Подбор[[#This Row],[Артикул]],[1]Подбор!$CJ:$CW,8,0),"")</f>
        <v>0</v>
      </c>
      <c r="AD67" s="73">
        <f>IFERROR(VLOOKUP(Подбор[[#This Row],[Артикул]],[1]Подбор!$CJ:$CW,9,0),"")</f>
        <v>0</v>
      </c>
      <c r="AE67" s="73">
        <f>IFERROR(VLOOKUP(Подбор[[#This Row],[Артикул]],[1]Подбор!$CJ:$CW,10,0),"")</f>
        <v>0</v>
      </c>
      <c r="AF67" s="73">
        <f>IFERROR(VLOOKUP(Подбор[[#This Row],[Артикул]],[1]Подбор!$CJ:$CW,11,0),"")</f>
        <v>0</v>
      </c>
      <c r="AG67" s="73">
        <f>IFERROR(VLOOKUP(Подбор[[#This Row],[Артикул]],[1]Подбор!$CJ:$CW,12,0),"")</f>
        <v>0</v>
      </c>
      <c r="AH67" s="73">
        <f>IFERROR(VLOOKUP(Подбор[[#This Row],[Артикул]],[1]Подбор!$CJ:$CW,13,0),"")</f>
        <v>0</v>
      </c>
      <c r="AI67" s="73">
        <f>IFERROR(VLOOKUP(Подбор[[#This Row],[Артикул]],[1]Подбор!$CJ:$CW,14,0),"")</f>
        <v>0</v>
      </c>
      <c r="AJ67" s="73" t="str">
        <f>IFERROR(VLOOKUP(Подбор[[#This Row],[Артикул]],[1]Подбор!$CJ:$DA,15,0),"")</f>
        <v/>
      </c>
      <c r="AK67" s="73" t="str">
        <f>IFERROR(VLOOKUP(Подбор[[#This Row],[Артикул]],[1]Подбор!$CJ:$DA,16,0),"")</f>
        <v/>
      </c>
      <c r="AL67" s="73" t="str">
        <f>IFERROR(VLOOKUP(Подбор[[#This Row],[Артикул]],[1]Подбор!$CJ:$DA,17,0),"")</f>
        <v/>
      </c>
    </row>
    <row r="68" spans="1:38">
      <c r="A68" s="73" t="s">
        <v>2519</v>
      </c>
      <c r="B68" t="s">
        <v>2933</v>
      </c>
      <c r="C68" t="s">
        <v>2518</v>
      </c>
      <c r="D68">
        <v>316800</v>
      </c>
      <c r="E68">
        <v>237600</v>
      </c>
      <c r="F68">
        <v>-25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578</v>
      </c>
      <c r="R68" t="s">
        <v>578</v>
      </c>
      <c r="S68" t="s">
        <v>578</v>
      </c>
      <c r="T68" s="73"/>
      <c r="U68" s="73"/>
      <c r="V68"/>
      <c r="W68" s="73">
        <f>IFERROR(VLOOKUP(Подбор[[#This Row],[Артикул]],[1]Подбор!$CJ:$CW,2,0),"")</f>
        <v>316800</v>
      </c>
      <c r="X68" s="73">
        <f>IFERROR(VLOOKUP(Подбор[[#This Row],[Артикул]],[1]Подбор!$CJ:$CW,3,0),"")</f>
        <v>237600</v>
      </c>
      <c r="Y68" s="73">
        <f>IFERROR(VLOOKUP(Подбор[[#This Row],[Артикул]],[1]Подбор!$CJ:$CW,4,0),"")</f>
        <v>-25</v>
      </c>
      <c r="Z68" s="73">
        <f>IFERROR(VLOOKUP(Подбор[[#This Row],[Артикул]],[1]Подбор!$CJ:$CW,5,0),"")</f>
        <v>0</v>
      </c>
      <c r="AA68" s="73">
        <f>IFERROR(VLOOKUP(Подбор[[#This Row],[Артикул]],[1]Подбор!$CJ:$CW,6,0),"")</f>
        <v>0</v>
      </c>
      <c r="AB68" s="73">
        <f>IFERROR(VLOOKUP(Подбор[[#This Row],[Артикул]],[1]Подбор!$CJ:$CW,7,0),"")</f>
        <v>0</v>
      </c>
      <c r="AC68" s="73">
        <f>IFERROR(VLOOKUP(Подбор[[#This Row],[Артикул]],[1]Подбор!$CJ:$CW,8,0),"")</f>
        <v>0</v>
      </c>
      <c r="AD68" s="73">
        <f>IFERROR(VLOOKUP(Подбор[[#This Row],[Артикул]],[1]Подбор!$CJ:$CW,9,0),"")</f>
        <v>0</v>
      </c>
      <c r="AE68" s="73">
        <f>IFERROR(VLOOKUP(Подбор[[#This Row],[Артикул]],[1]Подбор!$CJ:$CW,10,0),"")</f>
        <v>0</v>
      </c>
      <c r="AF68" s="73">
        <f>IFERROR(VLOOKUP(Подбор[[#This Row],[Артикул]],[1]Подбор!$CJ:$CW,11,0),"")</f>
        <v>0</v>
      </c>
      <c r="AG68" s="73">
        <f>IFERROR(VLOOKUP(Подбор[[#This Row],[Артикул]],[1]Подбор!$CJ:$CW,12,0),"")</f>
        <v>0</v>
      </c>
      <c r="AH68" s="73">
        <f>IFERROR(VLOOKUP(Подбор[[#This Row],[Артикул]],[1]Подбор!$CJ:$CW,13,0),"")</f>
        <v>0</v>
      </c>
      <c r="AI68" s="73">
        <f>IFERROR(VLOOKUP(Подбор[[#This Row],[Артикул]],[1]Подбор!$CJ:$CW,14,0),"")</f>
        <v>0</v>
      </c>
      <c r="AJ68" s="73" t="str">
        <f>IFERROR(VLOOKUP(Подбор[[#This Row],[Артикул]],[1]Подбор!$CJ:$DA,15,0),"")</f>
        <v/>
      </c>
      <c r="AK68" s="73" t="str">
        <f>IFERROR(VLOOKUP(Подбор[[#This Row],[Артикул]],[1]Подбор!$CJ:$DA,16,0),"")</f>
        <v/>
      </c>
      <c r="AL68" s="73" t="str">
        <f>IFERROR(VLOOKUP(Подбор[[#This Row],[Артикул]],[1]Подбор!$CJ:$DA,17,0),"")</f>
        <v/>
      </c>
    </row>
    <row r="69" spans="1:38">
      <c r="A69" s="73" t="s">
        <v>3886</v>
      </c>
      <c r="B69" t="s">
        <v>2933</v>
      </c>
      <c r="C69" t="s">
        <v>3887</v>
      </c>
      <c r="D69">
        <v>277750</v>
      </c>
      <c r="E69">
        <v>208450</v>
      </c>
      <c r="F69">
        <v>-24.950495049504951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578</v>
      </c>
      <c r="R69" t="s">
        <v>578</v>
      </c>
      <c r="S69" t="s">
        <v>578</v>
      </c>
      <c r="T69" s="73"/>
      <c r="U69" s="73"/>
      <c r="V69"/>
      <c r="W69" s="73">
        <f>IFERROR(VLOOKUP(Подбор[[#This Row],[Артикул]],[1]Подбор!$CJ:$CW,2,0),"")</f>
        <v>277750</v>
      </c>
      <c r="X69" s="73">
        <f>IFERROR(VLOOKUP(Подбор[[#This Row],[Артикул]],[1]Подбор!$CJ:$CW,3,0),"")</f>
        <v>208450</v>
      </c>
      <c r="Y69" s="73">
        <f>IFERROR(VLOOKUP(Подбор[[#This Row],[Артикул]],[1]Подбор!$CJ:$CW,4,0),"")</f>
        <v>-24.950495049504951</v>
      </c>
      <c r="Z69" s="73">
        <f>IFERROR(VLOOKUP(Подбор[[#This Row],[Артикул]],[1]Подбор!$CJ:$CW,5,0),"")</f>
        <v>0</v>
      </c>
      <c r="AA69" s="73">
        <f>IFERROR(VLOOKUP(Подбор[[#This Row],[Артикул]],[1]Подбор!$CJ:$CW,6,0),"")</f>
        <v>0</v>
      </c>
      <c r="AB69" s="73">
        <f>IFERROR(VLOOKUP(Подбор[[#This Row],[Артикул]],[1]Подбор!$CJ:$CW,7,0),"")</f>
        <v>0</v>
      </c>
      <c r="AC69" s="73">
        <f>IFERROR(VLOOKUP(Подбор[[#This Row],[Артикул]],[1]Подбор!$CJ:$CW,8,0),"")</f>
        <v>0</v>
      </c>
      <c r="AD69" s="73">
        <f>IFERROR(VLOOKUP(Подбор[[#This Row],[Артикул]],[1]Подбор!$CJ:$CW,9,0),"")</f>
        <v>0</v>
      </c>
      <c r="AE69" s="73">
        <f>IFERROR(VLOOKUP(Подбор[[#This Row],[Артикул]],[1]Подбор!$CJ:$CW,10,0),"")</f>
        <v>0</v>
      </c>
      <c r="AF69" s="73">
        <f>IFERROR(VLOOKUP(Подбор[[#This Row],[Артикул]],[1]Подбор!$CJ:$CW,11,0),"")</f>
        <v>0</v>
      </c>
      <c r="AG69" s="73">
        <f>IFERROR(VLOOKUP(Подбор[[#This Row],[Артикул]],[1]Подбор!$CJ:$CW,12,0),"")</f>
        <v>0</v>
      </c>
      <c r="AH69" s="73">
        <f>IFERROR(VLOOKUP(Подбор[[#This Row],[Артикул]],[1]Подбор!$CJ:$CW,13,0),"")</f>
        <v>0</v>
      </c>
      <c r="AI69" s="73">
        <f>IFERROR(VLOOKUP(Подбор[[#This Row],[Артикул]],[1]Подбор!$CJ:$CW,14,0),"")</f>
        <v>0</v>
      </c>
      <c r="AJ69" s="73" t="str">
        <f>IFERROR(VLOOKUP(Подбор[[#This Row],[Артикул]],[1]Подбор!$CJ:$DA,15,0),"")</f>
        <v/>
      </c>
      <c r="AK69" s="73" t="str">
        <f>IFERROR(VLOOKUP(Подбор[[#This Row],[Артикул]],[1]Подбор!$CJ:$DA,16,0),"")</f>
        <v/>
      </c>
      <c r="AL69" s="73" t="str">
        <f>IFERROR(VLOOKUP(Подбор[[#This Row],[Артикул]],[1]Подбор!$CJ:$DA,17,0),"")</f>
        <v/>
      </c>
    </row>
    <row r="70" spans="1:38">
      <c r="A70" s="73" t="s">
        <v>2517</v>
      </c>
      <c r="B70" t="s">
        <v>2933</v>
      </c>
      <c r="C70" t="s">
        <v>2516</v>
      </c>
      <c r="D70">
        <v>273350</v>
      </c>
      <c r="E70">
        <v>205150</v>
      </c>
      <c r="F70">
        <v>-24.949698189134807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578</v>
      </c>
      <c r="R70" t="s">
        <v>578</v>
      </c>
      <c r="S70" t="s">
        <v>578</v>
      </c>
      <c r="T70" s="73"/>
      <c r="U70" s="73"/>
      <c r="V70"/>
      <c r="W70" s="73">
        <f>IFERROR(VLOOKUP(Подбор[[#This Row],[Артикул]],[1]Подбор!$CJ:$CW,2,0),"")</f>
        <v>273350</v>
      </c>
      <c r="X70" s="73">
        <f>IFERROR(VLOOKUP(Подбор[[#This Row],[Артикул]],[1]Подбор!$CJ:$CW,3,0),"")</f>
        <v>205150</v>
      </c>
      <c r="Y70" s="73">
        <f>IFERROR(VLOOKUP(Подбор[[#This Row],[Артикул]],[1]Подбор!$CJ:$CW,4,0),"")</f>
        <v>-24.949698189134807</v>
      </c>
      <c r="Z70" s="73">
        <f>IFERROR(VLOOKUP(Подбор[[#This Row],[Артикул]],[1]Подбор!$CJ:$CW,5,0),"")</f>
        <v>0</v>
      </c>
      <c r="AA70" s="73">
        <f>IFERROR(VLOOKUP(Подбор[[#This Row],[Артикул]],[1]Подбор!$CJ:$CW,6,0),"")</f>
        <v>0</v>
      </c>
      <c r="AB70" s="73">
        <f>IFERROR(VLOOKUP(Подбор[[#This Row],[Артикул]],[1]Подбор!$CJ:$CW,7,0),"")</f>
        <v>0</v>
      </c>
      <c r="AC70" s="73">
        <f>IFERROR(VLOOKUP(Подбор[[#This Row],[Артикул]],[1]Подбор!$CJ:$CW,8,0),"")</f>
        <v>0</v>
      </c>
      <c r="AD70" s="73">
        <f>IFERROR(VLOOKUP(Подбор[[#This Row],[Артикул]],[1]Подбор!$CJ:$CW,9,0),"")</f>
        <v>0</v>
      </c>
      <c r="AE70" s="73">
        <f>IFERROR(VLOOKUP(Подбор[[#This Row],[Артикул]],[1]Подбор!$CJ:$CW,10,0),"")</f>
        <v>0</v>
      </c>
      <c r="AF70" s="73">
        <f>IFERROR(VLOOKUP(Подбор[[#This Row],[Артикул]],[1]Подбор!$CJ:$CW,11,0),"")</f>
        <v>0</v>
      </c>
      <c r="AG70" s="73">
        <f>IFERROR(VLOOKUP(Подбор[[#This Row],[Артикул]],[1]Подбор!$CJ:$CW,12,0),"")</f>
        <v>0</v>
      </c>
      <c r="AH70" s="73">
        <f>IFERROR(VLOOKUP(Подбор[[#This Row],[Артикул]],[1]Подбор!$CJ:$CW,13,0),"")</f>
        <v>0</v>
      </c>
      <c r="AI70" s="73">
        <f>IFERROR(VLOOKUP(Подбор[[#This Row],[Артикул]],[1]Подбор!$CJ:$CW,14,0),"")</f>
        <v>0</v>
      </c>
      <c r="AJ70" s="73" t="str">
        <f>IFERROR(VLOOKUP(Подбор[[#This Row],[Артикул]],[1]Подбор!$CJ:$DA,15,0),"")</f>
        <v/>
      </c>
      <c r="AK70" s="73" t="str">
        <f>IFERROR(VLOOKUP(Подбор[[#This Row],[Артикул]],[1]Подбор!$CJ:$DA,16,0),"")</f>
        <v/>
      </c>
      <c r="AL70" s="73" t="str">
        <f>IFERROR(VLOOKUP(Подбор[[#This Row],[Артикул]],[1]Подбор!$CJ:$DA,17,0),"")</f>
        <v/>
      </c>
    </row>
    <row r="71" spans="1:38">
      <c r="A71" s="73" t="s">
        <v>2515</v>
      </c>
      <c r="B71" t="s">
        <v>2933</v>
      </c>
      <c r="C71" t="s">
        <v>2514</v>
      </c>
      <c r="D71">
        <v>215600</v>
      </c>
      <c r="E71">
        <v>161700</v>
      </c>
      <c r="F71">
        <v>-25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578</v>
      </c>
      <c r="R71" t="s">
        <v>578</v>
      </c>
      <c r="S71" t="s">
        <v>578</v>
      </c>
      <c r="T71" s="73"/>
      <c r="U71" s="73"/>
      <c r="V71"/>
      <c r="W71" s="73">
        <f>IFERROR(VLOOKUP(Подбор[[#This Row],[Артикул]],[1]Подбор!$CJ:$CW,2,0),"")</f>
        <v>215600</v>
      </c>
      <c r="X71" s="73">
        <f>IFERROR(VLOOKUP(Подбор[[#This Row],[Артикул]],[1]Подбор!$CJ:$CW,3,0),"")</f>
        <v>161700</v>
      </c>
      <c r="Y71" s="73">
        <f>IFERROR(VLOOKUP(Подбор[[#This Row],[Артикул]],[1]Подбор!$CJ:$CW,4,0),"")</f>
        <v>-25</v>
      </c>
      <c r="Z71" s="73">
        <f>IFERROR(VLOOKUP(Подбор[[#This Row],[Артикул]],[1]Подбор!$CJ:$CW,5,0),"")</f>
        <v>0</v>
      </c>
      <c r="AA71" s="73">
        <f>IFERROR(VLOOKUP(Подбор[[#This Row],[Артикул]],[1]Подбор!$CJ:$CW,6,0),"")</f>
        <v>0</v>
      </c>
      <c r="AB71" s="73">
        <f>IFERROR(VLOOKUP(Подбор[[#This Row],[Артикул]],[1]Подбор!$CJ:$CW,7,0),"")</f>
        <v>0</v>
      </c>
      <c r="AC71" s="73">
        <f>IFERROR(VLOOKUP(Подбор[[#This Row],[Артикул]],[1]Подбор!$CJ:$CW,8,0),"")</f>
        <v>0</v>
      </c>
      <c r="AD71" s="73">
        <f>IFERROR(VLOOKUP(Подбор[[#This Row],[Артикул]],[1]Подбор!$CJ:$CW,9,0),"")</f>
        <v>0</v>
      </c>
      <c r="AE71" s="73">
        <f>IFERROR(VLOOKUP(Подбор[[#This Row],[Артикул]],[1]Подбор!$CJ:$CW,10,0),"")</f>
        <v>0</v>
      </c>
      <c r="AF71" s="73">
        <f>IFERROR(VLOOKUP(Подбор[[#This Row],[Артикул]],[1]Подбор!$CJ:$CW,11,0),"")</f>
        <v>0</v>
      </c>
      <c r="AG71" s="73">
        <f>IFERROR(VLOOKUP(Подбор[[#This Row],[Артикул]],[1]Подбор!$CJ:$CW,12,0),"")</f>
        <v>0</v>
      </c>
      <c r="AH71" s="73">
        <f>IFERROR(VLOOKUP(Подбор[[#This Row],[Артикул]],[1]Подбор!$CJ:$CW,13,0),"")</f>
        <v>0</v>
      </c>
      <c r="AI71" s="73">
        <f>IFERROR(VLOOKUP(Подбор[[#This Row],[Артикул]],[1]Подбор!$CJ:$CW,14,0),"")</f>
        <v>0</v>
      </c>
      <c r="AJ71" s="73" t="str">
        <f>IFERROR(VLOOKUP(Подбор[[#This Row],[Артикул]],[1]Подбор!$CJ:$DA,15,0),"")</f>
        <v/>
      </c>
      <c r="AK71" s="73" t="str">
        <f>IFERROR(VLOOKUP(Подбор[[#This Row],[Артикул]],[1]Подбор!$CJ:$DA,16,0),"")</f>
        <v/>
      </c>
      <c r="AL71" s="73" t="str">
        <f>IFERROR(VLOOKUP(Подбор[[#This Row],[Артикул]],[1]Подбор!$CJ:$DA,17,0),"")</f>
        <v/>
      </c>
    </row>
    <row r="72" spans="1:38">
      <c r="A72" s="73" t="s">
        <v>2513</v>
      </c>
      <c r="B72" t="s">
        <v>2933</v>
      </c>
      <c r="C72" t="s">
        <v>2512</v>
      </c>
      <c r="D72">
        <v>475200</v>
      </c>
      <c r="E72">
        <v>356400</v>
      </c>
      <c r="F72">
        <v>-25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578</v>
      </c>
      <c r="R72" t="s">
        <v>578</v>
      </c>
      <c r="S72" t="s">
        <v>578</v>
      </c>
      <c r="T72" s="73"/>
      <c r="U72" s="73"/>
      <c r="V72"/>
      <c r="W72" s="73">
        <f>IFERROR(VLOOKUP(Подбор[[#This Row],[Артикул]],[1]Подбор!$CJ:$CW,2,0),"")</f>
        <v>475200</v>
      </c>
      <c r="X72" s="73">
        <f>IFERROR(VLOOKUP(Подбор[[#This Row],[Артикул]],[1]Подбор!$CJ:$CW,3,0),"")</f>
        <v>356400</v>
      </c>
      <c r="Y72" s="73">
        <f>IFERROR(VLOOKUP(Подбор[[#This Row],[Артикул]],[1]Подбор!$CJ:$CW,4,0),"")</f>
        <v>-25</v>
      </c>
      <c r="Z72" s="73">
        <f>IFERROR(VLOOKUP(Подбор[[#This Row],[Артикул]],[1]Подбор!$CJ:$CW,5,0),"")</f>
        <v>0</v>
      </c>
      <c r="AA72" s="73">
        <f>IFERROR(VLOOKUP(Подбор[[#This Row],[Артикул]],[1]Подбор!$CJ:$CW,6,0),"")</f>
        <v>0</v>
      </c>
      <c r="AB72" s="73">
        <f>IFERROR(VLOOKUP(Подбор[[#This Row],[Артикул]],[1]Подбор!$CJ:$CW,7,0),"")</f>
        <v>0</v>
      </c>
      <c r="AC72" s="73">
        <f>IFERROR(VLOOKUP(Подбор[[#This Row],[Артикул]],[1]Подбор!$CJ:$CW,8,0),"")</f>
        <v>0</v>
      </c>
      <c r="AD72" s="73">
        <f>IFERROR(VLOOKUP(Подбор[[#This Row],[Артикул]],[1]Подбор!$CJ:$CW,9,0),"")</f>
        <v>0</v>
      </c>
      <c r="AE72" s="73">
        <f>IFERROR(VLOOKUP(Подбор[[#This Row],[Артикул]],[1]Подбор!$CJ:$CW,10,0),"")</f>
        <v>0</v>
      </c>
      <c r="AF72" s="73">
        <f>IFERROR(VLOOKUP(Подбор[[#This Row],[Артикул]],[1]Подбор!$CJ:$CW,11,0),"")</f>
        <v>0</v>
      </c>
      <c r="AG72" s="73">
        <f>IFERROR(VLOOKUP(Подбор[[#This Row],[Артикул]],[1]Подбор!$CJ:$CW,12,0),"")</f>
        <v>0</v>
      </c>
      <c r="AH72" s="73">
        <f>IFERROR(VLOOKUP(Подбор[[#This Row],[Артикул]],[1]Подбор!$CJ:$CW,13,0),"")</f>
        <v>0</v>
      </c>
      <c r="AI72" s="73">
        <f>IFERROR(VLOOKUP(Подбор[[#This Row],[Артикул]],[1]Подбор!$CJ:$CW,14,0),"")</f>
        <v>0</v>
      </c>
      <c r="AJ72" s="73" t="str">
        <f>IFERROR(VLOOKUP(Подбор[[#This Row],[Артикул]],[1]Подбор!$CJ:$DA,15,0),"")</f>
        <v/>
      </c>
      <c r="AK72" s="73" t="str">
        <f>IFERROR(VLOOKUP(Подбор[[#This Row],[Артикул]],[1]Подбор!$CJ:$DA,16,0),"")</f>
        <v/>
      </c>
      <c r="AL72" s="73" t="str">
        <f>IFERROR(VLOOKUP(Подбор[[#This Row],[Артикул]],[1]Подбор!$CJ:$DA,17,0),"")</f>
        <v/>
      </c>
    </row>
    <row r="73" spans="1:38">
      <c r="A73" s="73" t="s">
        <v>2511</v>
      </c>
      <c r="B73" t="s">
        <v>2933</v>
      </c>
      <c r="C73" t="s">
        <v>2510</v>
      </c>
      <c r="D73">
        <v>396000</v>
      </c>
      <c r="E73">
        <v>297000</v>
      </c>
      <c r="F73">
        <v>-25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578</v>
      </c>
      <c r="R73" t="s">
        <v>578</v>
      </c>
      <c r="S73" t="s">
        <v>578</v>
      </c>
      <c r="T73" s="73"/>
      <c r="U73" s="73"/>
      <c r="V73"/>
      <c r="W73" s="73">
        <f>IFERROR(VLOOKUP(Подбор[[#This Row],[Артикул]],[1]Подбор!$CJ:$CW,2,0),"")</f>
        <v>396000</v>
      </c>
      <c r="X73" s="73">
        <f>IFERROR(VLOOKUP(Подбор[[#This Row],[Артикул]],[1]Подбор!$CJ:$CW,3,0),"")</f>
        <v>297000</v>
      </c>
      <c r="Y73" s="73">
        <f>IFERROR(VLOOKUP(Подбор[[#This Row],[Артикул]],[1]Подбор!$CJ:$CW,4,0),"")</f>
        <v>-25</v>
      </c>
      <c r="Z73" s="73">
        <f>IFERROR(VLOOKUP(Подбор[[#This Row],[Артикул]],[1]Подбор!$CJ:$CW,5,0),"")</f>
        <v>0</v>
      </c>
      <c r="AA73" s="73">
        <f>IFERROR(VLOOKUP(Подбор[[#This Row],[Артикул]],[1]Подбор!$CJ:$CW,6,0),"")</f>
        <v>0</v>
      </c>
      <c r="AB73" s="73">
        <f>IFERROR(VLOOKUP(Подбор[[#This Row],[Артикул]],[1]Подбор!$CJ:$CW,7,0),"")</f>
        <v>0</v>
      </c>
      <c r="AC73" s="73">
        <f>IFERROR(VLOOKUP(Подбор[[#This Row],[Артикул]],[1]Подбор!$CJ:$CW,8,0),"")</f>
        <v>0</v>
      </c>
      <c r="AD73" s="73">
        <f>IFERROR(VLOOKUP(Подбор[[#This Row],[Артикул]],[1]Подбор!$CJ:$CW,9,0),"")</f>
        <v>0</v>
      </c>
      <c r="AE73" s="73">
        <f>IFERROR(VLOOKUP(Подбор[[#This Row],[Артикул]],[1]Подбор!$CJ:$CW,10,0),"")</f>
        <v>0</v>
      </c>
      <c r="AF73" s="73">
        <f>IFERROR(VLOOKUP(Подбор[[#This Row],[Артикул]],[1]Подбор!$CJ:$CW,11,0),"")</f>
        <v>0</v>
      </c>
      <c r="AG73" s="73">
        <f>IFERROR(VLOOKUP(Подбор[[#This Row],[Артикул]],[1]Подбор!$CJ:$CW,12,0),"")</f>
        <v>0</v>
      </c>
      <c r="AH73" s="73">
        <f>IFERROR(VLOOKUP(Подбор[[#This Row],[Артикул]],[1]Подбор!$CJ:$CW,13,0),"")</f>
        <v>0</v>
      </c>
      <c r="AI73" s="73">
        <f>IFERROR(VLOOKUP(Подбор[[#This Row],[Артикул]],[1]Подбор!$CJ:$CW,14,0),"")</f>
        <v>0</v>
      </c>
      <c r="AJ73" s="73" t="str">
        <f>IFERROR(VLOOKUP(Подбор[[#This Row],[Артикул]],[1]Подбор!$CJ:$DA,15,0),"")</f>
        <v/>
      </c>
      <c r="AK73" s="73" t="str">
        <f>IFERROR(VLOOKUP(Подбор[[#This Row],[Артикул]],[1]Подбор!$CJ:$DA,16,0),"")</f>
        <v/>
      </c>
      <c r="AL73" s="73" t="str">
        <f>IFERROR(VLOOKUP(Подбор[[#This Row],[Артикул]],[1]Подбор!$CJ:$DA,17,0),"")</f>
        <v/>
      </c>
    </row>
    <row r="74" spans="1:38">
      <c r="A74" s="73" t="s">
        <v>3888</v>
      </c>
      <c r="B74" t="s">
        <v>2933</v>
      </c>
      <c r="C74" t="s">
        <v>3889</v>
      </c>
      <c r="D74">
        <v>554950</v>
      </c>
      <c r="E74">
        <v>416350</v>
      </c>
      <c r="F74">
        <v>-24.975222993062431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578</v>
      </c>
      <c r="R74" t="s">
        <v>578</v>
      </c>
      <c r="S74" t="s">
        <v>578</v>
      </c>
      <c r="T74" s="73"/>
      <c r="U74" s="73"/>
      <c r="V74"/>
      <c r="W74" s="73">
        <f>IFERROR(VLOOKUP(Подбор[[#This Row],[Артикул]],[1]Подбор!$CJ:$CW,2,0),"")</f>
        <v>554950</v>
      </c>
      <c r="X74" s="73">
        <f>IFERROR(VLOOKUP(Подбор[[#This Row],[Артикул]],[1]Подбор!$CJ:$CW,3,0),"")</f>
        <v>416350</v>
      </c>
      <c r="Y74" s="73">
        <f>IFERROR(VLOOKUP(Подбор[[#This Row],[Артикул]],[1]Подбор!$CJ:$CW,4,0),"")</f>
        <v>-24.975222993062431</v>
      </c>
      <c r="Z74" s="73">
        <f>IFERROR(VLOOKUP(Подбор[[#This Row],[Артикул]],[1]Подбор!$CJ:$CW,5,0),"")</f>
        <v>0</v>
      </c>
      <c r="AA74" s="73">
        <f>IFERROR(VLOOKUP(Подбор[[#This Row],[Артикул]],[1]Подбор!$CJ:$CW,6,0),"")</f>
        <v>0</v>
      </c>
      <c r="AB74" s="73">
        <f>IFERROR(VLOOKUP(Подбор[[#This Row],[Артикул]],[1]Подбор!$CJ:$CW,7,0),"")</f>
        <v>0</v>
      </c>
      <c r="AC74" s="73">
        <f>IFERROR(VLOOKUP(Подбор[[#This Row],[Артикул]],[1]Подбор!$CJ:$CW,8,0),"")</f>
        <v>0</v>
      </c>
      <c r="AD74" s="73">
        <f>IFERROR(VLOOKUP(Подбор[[#This Row],[Артикул]],[1]Подбор!$CJ:$CW,9,0),"")</f>
        <v>0</v>
      </c>
      <c r="AE74" s="73">
        <f>IFERROR(VLOOKUP(Подбор[[#This Row],[Артикул]],[1]Подбор!$CJ:$CW,10,0),"")</f>
        <v>0</v>
      </c>
      <c r="AF74" s="73">
        <f>IFERROR(VLOOKUP(Подбор[[#This Row],[Артикул]],[1]Подбор!$CJ:$CW,11,0),"")</f>
        <v>0</v>
      </c>
      <c r="AG74" s="73">
        <f>IFERROR(VLOOKUP(Подбор[[#This Row],[Артикул]],[1]Подбор!$CJ:$CW,12,0),"")</f>
        <v>0</v>
      </c>
      <c r="AH74" s="73">
        <f>IFERROR(VLOOKUP(Подбор[[#This Row],[Артикул]],[1]Подбор!$CJ:$CW,13,0),"")</f>
        <v>0</v>
      </c>
      <c r="AI74" s="73">
        <f>IFERROR(VLOOKUP(Подбор[[#This Row],[Артикул]],[1]Подбор!$CJ:$CW,14,0),"")</f>
        <v>0</v>
      </c>
      <c r="AJ74" s="73" t="str">
        <f>IFERROR(VLOOKUP(Подбор[[#This Row],[Артикул]],[1]Подбор!$CJ:$DA,15,0),"")</f>
        <v/>
      </c>
      <c r="AK74" s="73" t="str">
        <f>IFERROR(VLOOKUP(Подбор[[#This Row],[Артикул]],[1]Подбор!$CJ:$DA,16,0),"")</f>
        <v/>
      </c>
      <c r="AL74" s="73" t="str">
        <f>IFERROR(VLOOKUP(Подбор[[#This Row],[Артикул]],[1]Подбор!$CJ:$DA,17,0),"")</f>
        <v/>
      </c>
    </row>
    <row r="75" spans="1:38">
      <c r="A75" s="73" t="s">
        <v>2509</v>
      </c>
      <c r="B75" t="s">
        <v>2933</v>
      </c>
      <c r="C75" t="s">
        <v>2508</v>
      </c>
      <c r="D75">
        <v>540100</v>
      </c>
      <c r="E75">
        <v>405350</v>
      </c>
      <c r="F75">
        <v>-24.949083503054993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578</v>
      </c>
      <c r="R75" t="s">
        <v>578</v>
      </c>
      <c r="S75" t="s">
        <v>578</v>
      </c>
      <c r="T75" s="73"/>
      <c r="U75" s="73"/>
      <c r="V75"/>
      <c r="W75" s="73">
        <f>IFERROR(VLOOKUP(Подбор[[#This Row],[Артикул]],[1]Подбор!$CJ:$CW,2,0),"")</f>
        <v>540100</v>
      </c>
      <c r="X75" s="73">
        <f>IFERROR(VLOOKUP(Подбор[[#This Row],[Артикул]],[1]Подбор!$CJ:$CW,3,0),"")</f>
        <v>405350</v>
      </c>
      <c r="Y75" s="73">
        <f>IFERROR(VLOOKUP(Подбор[[#This Row],[Артикул]],[1]Подбор!$CJ:$CW,4,0),"")</f>
        <v>-24.949083503054993</v>
      </c>
      <c r="Z75" s="73">
        <f>IFERROR(VLOOKUP(Подбор[[#This Row],[Артикул]],[1]Подбор!$CJ:$CW,5,0),"")</f>
        <v>0</v>
      </c>
      <c r="AA75" s="73">
        <f>IFERROR(VLOOKUP(Подбор[[#This Row],[Артикул]],[1]Подбор!$CJ:$CW,6,0),"")</f>
        <v>0</v>
      </c>
      <c r="AB75" s="73">
        <f>IFERROR(VLOOKUP(Подбор[[#This Row],[Артикул]],[1]Подбор!$CJ:$CW,7,0),"")</f>
        <v>0</v>
      </c>
      <c r="AC75" s="73">
        <f>IFERROR(VLOOKUP(Подбор[[#This Row],[Артикул]],[1]Подбор!$CJ:$CW,8,0),"")</f>
        <v>0</v>
      </c>
      <c r="AD75" s="73">
        <f>IFERROR(VLOOKUP(Подбор[[#This Row],[Артикул]],[1]Подбор!$CJ:$CW,9,0),"")</f>
        <v>0</v>
      </c>
      <c r="AE75" s="73">
        <f>IFERROR(VLOOKUP(Подбор[[#This Row],[Артикул]],[1]Подбор!$CJ:$CW,10,0),"")</f>
        <v>0</v>
      </c>
      <c r="AF75" s="73">
        <f>IFERROR(VLOOKUP(Подбор[[#This Row],[Артикул]],[1]Подбор!$CJ:$CW,11,0),"")</f>
        <v>0</v>
      </c>
      <c r="AG75" s="73">
        <f>IFERROR(VLOOKUP(Подбор[[#This Row],[Артикул]],[1]Подбор!$CJ:$CW,12,0),"")</f>
        <v>0</v>
      </c>
      <c r="AH75" s="73">
        <f>IFERROR(VLOOKUP(Подбор[[#This Row],[Артикул]],[1]Подбор!$CJ:$CW,13,0),"")</f>
        <v>0</v>
      </c>
      <c r="AI75" s="73">
        <f>IFERROR(VLOOKUP(Подбор[[#This Row],[Артикул]],[1]Подбор!$CJ:$CW,14,0),"")</f>
        <v>0</v>
      </c>
      <c r="AJ75" s="73" t="str">
        <f>IFERROR(VLOOKUP(Подбор[[#This Row],[Артикул]],[1]Подбор!$CJ:$DA,15,0),"")</f>
        <v/>
      </c>
      <c r="AK75" s="73" t="str">
        <f>IFERROR(VLOOKUP(Подбор[[#This Row],[Артикул]],[1]Подбор!$CJ:$DA,16,0),"")</f>
        <v/>
      </c>
      <c r="AL75" s="73" t="str">
        <f>IFERROR(VLOOKUP(Подбор[[#This Row],[Артикул]],[1]Подбор!$CJ:$DA,17,0),"")</f>
        <v/>
      </c>
    </row>
    <row r="76" spans="1:38">
      <c r="A76" s="73" t="s">
        <v>2507</v>
      </c>
      <c r="B76" t="s">
        <v>2933</v>
      </c>
      <c r="C76" t="s">
        <v>2506</v>
      </c>
      <c r="D76">
        <v>323950</v>
      </c>
      <c r="E76">
        <v>243100</v>
      </c>
      <c r="F76">
        <v>-24.957555178268251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578</v>
      </c>
      <c r="R76" t="s">
        <v>578</v>
      </c>
      <c r="S76" t="s">
        <v>578</v>
      </c>
      <c r="T76" s="73"/>
      <c r="U76" s="73"/>
      <c r="V76"/>
      <c r="W76" s="73">
        <f>IFERROR(VLOOKUP(Подбор[[#This Row],[Артикул]],[1]Подбор!$CJ:$CW,2,0),"")</f>
        <v>323950</v>
      </c>
      <c r="X76" s="73">
        <f>IFERROR(VLOOKUP(Подбор[[#This Row],[Артикул]],[1]Подбор!$CJ:$CW,3,0),"")</f>
        <v>243100</v>
      </c>
      <c r="Y76" s="73">
        <f>IFERROR(VLOOKUP(Подбор[[#This Row],[Артикул]],[1]Подбор!$CJ:$CW,4,0),"")</f>
        <v>-24.957555178268251</v>
      </c>
      <c r="Z76" s="73">
        <f>IFERROR(VLOOKUP(Подбор[[#This Row],[Артикул]],[1]Подбор!$CJ:$CW,5,0),"")</f>
        <v>0</v>
      </c>
      <c r="AA76" s="73">
        <f>IFERROR(VLOOKUP(Подбор[[#This Row],[Артикул]],[1]Подбор!$CJ:$CW,6,0),"")</f>
        <v>0</v>
      </c>
      <c r="AB76" s="73">
        <f>IFERROR(VLOOKUP(Подбор[[#This Row],[Артикул]],[1]Подбор!$CJ:$CW,7,0),"")</f>
        <v>0</v>
      </c>
      <c r="AC76" s="73">
        <f>IFERROR(VLOOKUP(Подбор[[#This Row],[Артикул]],[1]Подбор!$CJ:$CW,8,0),"")</f>
        <v>0</v>
      </c>
      <c r="AD76" s="73">
        <f>IFERROR(VLOOKUP(Подбор[[#This Row],[Артикул]],[1]Подбор!$CJ:$CW,9,0),"")</f>
        <v>0</v>
      </c>
      <c r="AE76" s="73">
        <f>IFERROR(VLOOKUP(Подбор[[#This Row],[Артикул]],[1]Подбор!$CJ:$CW,10,0),"")</f>
        <v>0</v>
      </c>
      <c r="AF76" s="73">
        <f>IFERROR(VLOOKUP(Подбор[[#This Row],[Артикул]],[1]Подбор!$CJ:$CW,11,0),"")</f>
        <v>0</v>
      </c>
      <c r="AG76" s="73">
        <f>IFERROR(VLOOKUP(Подбор[[#This Row],[Артикул]],[1]Подбор!$CJ:$CW,12,0),"")</f>
        <v>0</v>
      </c>
      <c r="AH76" s="73">
        <f>IFERROR(VLOOKUP(Подбор[[#This Row],[Артикул]],[1]Подбор!$CJ:$CW,13,0),"")</f>
        <v>0</v>
      </c>
      <c r="AI76" s="73">
        <f>IFERROR(VLOOKUP(Подбор[[#This Row],[Артикул]],[1]Подбор!$CJ:$CW,14,0),"")</f>
        <v>0</v>
      </c>
      <c r="AJ76" s="73" t="str">
        <f>IFERROR(VLOOKUP(Подбор[[#This Row],[Артикул]],[1]Подбор!$CJ:$DA,15,0),"")</f>
        <v/>
      </c>
      <c r="AK76" s="73" t="str">
        <f>IFERROR(VLOOKUP(Подбор[[#This Row],[Артикул]],[1]Подбор!$CJ:$DA,16,0),"")</f>
        <v/>
      </c>
      <c r="AL76" s="73" t="str">
        <f>IFERROR(VLOOKUP(Подбор[[#This Row],[Артикул]],[1]Подбор!$CJ:$DA,17,0),"")</f>
        <v/>
      </c>
    </row>
    <row r="77" spans="1:38">
      <c r="A77" s="73" t="s">
        <v>2505</v>
      </c>
      <c r="B77" t="s">
        <v>2933</v>
      </c>
      <c r="C77" t="s">
        <v>2504</v>
      </c>
      <c r="D77">
        <v>712800</v>
      </c>
      <c r="E77">
        <v>534600</v>
      </c>
      <c r="F77">
        <v>-25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578</v>
      </c>
      <c r="R77" t="s">
        <v>578</v>
      </c>
      <c r="S77" t="s">
        <v>578</v>
      </c>
      <c r="T77" s="73"/>
      <c r="U77" s="73"/>
      <c r="V77"/>
      <c r="W77" s="73">
        <f>IFERROR(VLOOKUP(Подбор[[#This Row],[Артикул]],[1]Подбор!$CJ:$CW,2,0),"")</f>
        <v>712800</v>
      </c>
      <c r="X77" s="73">
        <f>IFERROR(VLOOKUP(Подбор[[#This Row],[Артикул]],[1]Подбор!$CJ:$CW,3,0),"")</f>
        <v>534600</v>
      </c>
      <c r="Y77" s="73">
        <f>IFERROR(VLOOKUP(Подбор[[#This Row],[Артикул]],[1]Подбор!$CJ:$CW,4,0),"")</f>
        <v>-25</v>
      </c>
      <c r="Z77" s="73">
        <f>IFERROR(VLOOKUP(Подбор[[#This Row],[Артикул]],[1]Подбор!$CJ:$CW,5,0),"")</f>
        <v>0</v>
      </c>
      <c r="AA77" s="73">
        <f>IFERROR(VLOOKUP(Подбор[[#This Row],[Артикул]],[1]Подбор!$CJ:$CW,6,0),"")</f>
        <v>0</v>
      </c>
      <c r="AB77" s="73">
        <f>IFERROR(VLOOKUP(Подбор[[#This Row],[Артикул]],[1]Подбор!$CJ:$CW,7,0),"")</f>
        <v>0</v>
      </c>
      <c r="AC77" s="73">
        <f>IFERROR(VLOOKUP(Подбор[[#This Row],[Артикул]],[1]Подбор!$CJ:$CW,8,0),"")</f>
        <v>0</v>
      </c>
      <c r="AD77" s="73">
        <f>IFERROR(VLOOKUP(Подбор[[#This Row],[Артикул]],[1]Подбор!$CJ:$CW,9,0),"")</f>
        <v>0</v>
      </c>
      <c r="AE77" s="73">
        <f>IFERROR(VLOOKUP(Подбор[[#This Row],[Артикул]],[1]Подбор!$CJ:$CW,10,0),"")</f>
        <v>0</v>
      </c>
      <c r="AF77" s="73">
        <f>IFERROR(VLOOKUP(Подбор[[#This Row],[Артикул]],[1]Подбор!$CJ:$CW,11,0),"")</f>
        <v>0</v>
      </c>
      <c r="AG77" s="73">
        <f>IFERROR(VLOOKUP(Подбор[[#This Row],[Артикул]],[1]Подбор!$CJ:$CW,12,0),"")</f>
        <v>0</v>
      </c>
      <c r="AH77" s="73">
        <f>IFERROR(VLOOKUP(Подбор[[#This Row],[Артикул]],[1]Подбор!$CJ:$CW,13,0),"")</f>
        <v>0</v>
      </c>
      <c r="AI77" s="73">
        <f>IFERROR(VLOOKUP(Подбор[[#This Row],[Артикул]],[1]Подбор!$CJ:$CW,14,0),"")</f>
        <v>0</v>
      </c>
      <c r="AJ77" s="73" t="str">
        <f>IFERROR(VLOOKUP(Подбор[[#This Row],[Артикул]],[1]Подбор!$CJ:$DA,15,0),"")</f>
        <v/>
      </c>
      <c r="AK77" s="73" t="str">
        <f>IFERROR(VLOOKUP(Подбор[[#This Row],[Артикул]],[1]Подбор!$CJ:$DA,16,0),"")</f>
        <v/>
      </c>
      <c r="AL77" s="73" t="str">
        <f>IFERROR(VLOOKUP(Подбор[[#This Row],[Артикул]],[1]Подбор!$CJ:$DA,17,0),"")</f>
        <v/>
      </c>
    </row>
    <row r="78" spans="1:38">
      <c r="A78" s="73" t="s">
        <v>2503</v>
      </c>
      <c r="B78" t="s">
        <v>2933</v>
      </c>
      <c r="C78" t="s">
        <v>2502</v>
      </c>
      <c r="D78">
        <v>633600</v>
      </c>
      <c r="E78">
        <v>475200</v>
      </c>
      <c r="F78">
        <v>-25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578</v>
      </c>
      <c r="R78" t="s">
        <v>578</v>
      </c>
      <c r="S78" t="s">
        <v>578</v>
      </c>
      <c r="T78" s="73"/>
      <c r="U78" s="73"/>
      <c r="V78"/>
      <c r="W78" s="73">
        <f>IFERROR(VLOOKUP(Подбор[[#This Row],[Артикул]],[1]Подбор!$CJ:$CW,2,0),"")</f>
        <v>633600</v>
      </c>
      <c r="X78" s="73">
        <f>IFERROR(VLOOKUP(Подбор[[#This Row],[Артикул]],[1]Подбор!$CJ:$CW,3,0),"")</f>
        <v>475200</v>
      </c>
      <c r="Y78" s="73">
        <f>IFERROR(VLOOKUP(Подбор[[#This Row],[Артикул]],[1]Подбор!$CJ:$CW,4,0),"")</f>
        <v>-25</v>
      </c>
      <c r="Z78" s="73">
        <f>IFERROR(VLOOKUP(Подбор[[#This Row],[Артикул]],[1]Подбор!$CJ:$CW,5,0),"")</f>
        <v>0</v>
      </c>
      <c r="AA78" s="73">
        <f>IFERROR(VLOOKUP(Подбор[[#This Row],[Артикул]],[1]Подбор!$CJ:$CW,6,0),"")</f>
        <v>0</v>
      </c>
      <c r="AB78" s="73">
        <f>IFERROR(VLOOKUP(Подбор[[#This Row],[Артикул]],[1]Подбор!$CJ:$CW,7,0),"")</f>
        <v>0</v>
      </c>
      <c r="AC78" s="73">
        <f>IFERROR(VLOOKUP(Подбор[[#This Row],[Артикул]],[1]Подбор!$CJ:$CW,8,0),"")</f>
        <v>0</v>
      </c>
      <c r="AD78" s="73">
        <f>IFERROR(VLOOKUP(Подбор[[#This Row],[Артикул]],[1]Подбор!$CJ:$CW,9,0),"")</f>
        <v>0</v>
      </c>
      <c r="AE78" s="73">
        <f>IFERROR(VLOOKUP(Подбор[[#This Row],[Артикул]],[1]Подбор!$CJ:$CW,10,0),"")</f>
        <v>0</v>
      </c>
      <c r="AF78" s="73">
        <f>IFERROR(VLOOKUP(Подбор[[#This Row],[Артикул]],[1]Подбор!$CJ:$CW,11,0),"")</f>
        <v>0</v>
      </c>
      <c r="AG78" s="73">
        <f>IFERROR(VLOOKUP(Подбор[[#This Row],[Артикул]],[1]Подбор!$CJ:$CW,12,0),"")</f>
        <v>0</v>
      </c>
      <c r="AH78" s="73">
        <f>IFERROR(VLOOKUP(Подбор[[#This Row],[Артикул]],[1]Подбор!$CJ:$CW,13,0),"")</f>
        <v>0</v>
      </c>
      <c r="AI78" s="73">
        <f>IFERROR(VLOOKUP(Подбор[[#This Row],[Артикул]],[1]Подбор!$CJ:$CW,14,0),"")</f>
        <v>0</v>
      </c>
      <c r="AJ78" s="73" t="str">
        <f>IFERROR(VLOOKUP(Подбор[[#This Row],[Артикул]],[1]Подбор!$CJ:$DA,15,0),"")</f>
        <v/>
      </c>
      <c r="AK78" s="73" t="str">
        <f>IFERROR(VLOOKUP(Подбор[[#This Row],[Артикул]],[1]Подбор!$CJ:$DA,16,0),"")</f>
        <v/>
      </c>
      <c r="AL78" s="73" t="str">
        <f>IFERROR(VLOOKUP(Подбор[[#This Row],[Артикул]],[1]Подбор!$CJ:$DA,17,0),"")</f>
        <v/>
      </c>
    </row>
    <row r="79" spans="1:38">
      <c r="A79" s="73" t="s">
        <v>3890</v>
      </c>
      <c r="B79" t="s">
        <v>2933</v>
      </c>
      <c r="C79" t="s">
        <v>3891</v>
      </c>
      <c r="D79">
        <v>1109900</v>
      </c>
      <c r="E79">
        <v>832700</v>
      </c>
      <c r="F79">
        <v>-24.975222993062431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578</v>
      </c>
      <c r="R79" t="s">
        <v>578</v>
      </c>
      <c r="S79" t="s">
        <v>578</v>
      </c>
      <c r="T79" s="73"/>
      <c r="U79" s="73"/>
      <c r="V79"/>
      <c r="W79" s="73">
        <f>IFERROR(VLOOKUP(Подбор[[#This Row],[Артикул]],[1]Подбор!$CJ:$CW,2,0),"")</f>
        <v>1109900</v>
      </c>
      <c r="X79" s="73">
        <f>IFERROR(VLOOKUP(Подбор[[#This Row],[Артикул]],[1]Подбор!$CJ:$CW,3,0),"")</f>
        <v>832700</v>
      </c>
      <c r="Y79" s="73">
        <f>IFERROR(VLOOKUP(Подбор[[#This Row],[Артикул]],[1]Подбор!$CJ:$CW,4,0),"")</f>
        <v>-24.975222993062431</v>
      </c>
      <c r="Z79" s="73">
        <f>IFERROR(VLOOKUP(Подбор[[#This Row],[Артикул]],[1]Подбор!$CJ:$CW,5,0),"")</f>
        <v>0</v>
      </c>
      <c r="AA79" s="73">
        <f>IFERROR(VLOOKUP(Подбор[[#This Row],[Артикул]],[1]Подбор!$CJ:$CW,6,0),"")</f>
        <v>0</v>
      </c>
      <c r="AB79" s="73">
        <f>IFERROR(VLOOKUP(Подбор[[#This Row],[Артикул]],[1]Подбор!$CJ:$CW,7,0),"")</f>
        <v>0</v>
      </c>
      <c r="AC79" s="73">
        <f>IFERROR(VLOOKUP(Подбор[[#This Row],[Артикул]],[1]Подбор!$CJ:$CW,8,0),"")</f>
        <v>0</v>
      </c>
      <c r="AD79" s="73">
        <f>IFERROR(VLOOKUP(Подбор[[#This Row],[Артикул]],[1]Подбор!$CJ:$CW,9,0),"")</f>
        <v>0</v>
      </c>
      <c r="AE79" s="73">
        <f>IFERROR(VLOOKUP(Подбор[[#This Row],[Артикул]],[1]Подбор!$CJ:$CW,10,0),"")</f>
        <v>0</v>
      </c>
      <c r="AF79" s="73">
        <f>IFERROR(VLOOKUP(Подбор[[#This Row],[Артикул]],[1]Подбор!$CJ:$CW,11,0),"")</f>
        <v>0</v>
      </c>
      <c r="AG79" s="73">
        <f>IFERROR(VLOOKUP(Подбор[[#This Row],[Артикул]],[1]Подбор!$CJ:$CW,12,0),"")</f>
        <v>0</v>
      </c>
      <c r="AH79" s="73">
        <f>IFERROR(VLOOKUP(Подбор[[#This Row],[Артикул]],[1]Подбор!$CJ:$CW,13,0),"")</f>
        <v>0</v>
      </c>
      <c r="AI79" s="73">
        <f>IFERROR(VLOOKUP(Подбор[[#This Row],[Артикул]],[1]Подбор!$CJ:$CW,14,0),"")</f>
        <v>0</v>
      </c>
      <c r="AJ79" s="73" t="str">
        <f>IFERROR(VLOOKUP(Подбор[[#This Row],[Артикул]],[1]Подбор!$CJ:$DA,15,0),"")</f>
        <v/>
      </c>
      <c r="AK79" s="73" t="str">
        <f>IFERROR(VLOOKUP(Подбор[[#This Row],[Артикул]],[1]Подбор!$CJ:$DA,16,0),"")</f>
        <v/>
      </c>
      <c r="AL79" s="73" t="str">
        <f>IFERROR(VLOOKUP(Подбор[[#This Row],[Артикул]],[1]Подбор!$CJ:$DA,17,0),"")</f>
        <v/>
      </c>
    </row>
    <row r="80" spans="1:38">
      <c r="A80" s="73" t="s">
        <v>2842</v>
      </c>
      <c r="B80" t="s">
        <v>2933</v>
      </c>
      <c r="C80" t="s">
        <v>2843</v>
      </c>
      <c r="D80">
        <v>230790</v>
      </c>
      <c r="E80">
        <v>173100</v>
      </c>
      <c r="F80">
        <v>-24.996750292473678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578</v>
      </c>
      <c r="R80" t="s">
        <v>578</v>
      </c>
      <c r="S80" t="s">
        <v>578</v>
      </c>
      <c r="T80" s="73"/>
      <c r="U80" s="73"/>
      <c r="V80"/>
      <c r="W80" s="73">
        <f>IFERROR(VLOOKUP(Подбор[[#This Row],[Артикул]],[1]Подбор!$CJ:$CW,2,0),"")</f>
        <v>230790</v>
      </c>
      <c r="X80" s="73">
        <f>IFERROR(VLOOKUP(Подбор[[#This Row],[Артикул]],[1]Подбор!$CJ:$CW,3,0),"")</f>
        <v>173100</v>
      </c>
      <c r="Y80" s="73">
        <f>IFERROR(VLOOKUP(Подбор[[#This Row],[Артикул]],[1]Подбор!$CJ:$CW,4,0),"")</f>
        <v>-24.996750292473678</v>
      </c>
      <c r="Z80" s="73">
        <f>IFERROR(VLOOKUP(Подбор[[#This Row],[Артикул]],[1]Подбор!$CJ:$CW,5,0),"")</f>
        <v>0</v>
      </c>
      <c r="AA80" s="73">
        <f>IFERROR(VLOOKUP(Подбор[[#This Row],[Артикул]],[1]Подбор!$CJ:$CW,6,0),"")</f>
        <v>0</v>
      </c>
      <c r="AB80" s="73">
        <f>IFERROR(VLOOKUP(Подбор[[#This Row],[Артикул]],[1]Подбор!$CJ:$CW,7,0),"")</f>
        <v>0</v>
      </c>
      <c r="AC80" s="73">
        <f>IFERROR(VLOOKUP(Подбор[[#This Row],[Артикул]],[1]Подбор!$CJ:$CW,8,0),"")</f>
        <v>0</v>
      </c>
      <c r="AD80" s="73">
        <f>IFERROR(VLOOKUP(Подбор[[#This Row],[Артикул]],[1]Подбор!$CJ:$CW,9,0),"")</f>
        <v>0</v>
      </c>
      <c r="AE80" s="73">
        <f>IFERROR(VLOOKUP(Подбор[[#This Row],[Артикул]],[1]Подбор!$CJ:$CW,10,0),"")</f>
        <v>0</v>
      </c>
      <c r="AF80" s="73">
        <f>IFERROR(VLOOKUP(Подбор[[#This Row],[Артикул]],[1]Подбор!$CJ:$CW,11,0),"")</f>
        <v>0</v>
      </c>
      <c r="AG80" s="73">
        <f>IFERROR(VLOOKUP(Подбор[[#This Row],[Артикул]],[1]Подбор!$CJ:$CW,12,0),"")</f>
        <v>0</v>
      </c>
      <c r="AH80" s="73">
        <f>IFERROR(VLOOKUP(Подбор[[#This Row],[Артикул]],[1]Подбор!$CJ:$CW,13,0),"")</f>
        <v>0</v>
      </c>
      <c r="AI80" s="73">
        <f>IFERROR(VLOOKUP(Подбор[[#This Row],[Артикул]],[1]Подбор!$CJ:$CW,14,0),"")</f>
        <v>0</v>
      </c>
      <c r="AJ80" s="73" t="str">
        <f>IFERROR(VLOOKUP(Подбор[[#This Row],[Артикул]],[1]Подбор!$CJ:$DA,15,0),"")</f>
        <v/>
      </c>
      <c r="AK80" s="73" t="str">
        <f>IFERROR(VLOOKUP(Подбор[[#This Row],[Артикул]],[1]Подбор!$CJ:$DA,16,0),"")</f>
        <v/>
      </c>
      <c r="AL80" s="73" t="str">
        <f>IFERROR(VLOOKUP(Подбор[[#This Row],[Артикул]],[1]Подбор!$CJ:$DA,17,0),"")</f>
        <v/>
      </c>
    </row>
    <row r="81" spans="1:38">
      <c r="A81" s="73" t="s">
        <v>2501</v>
      </c>
      <c r="B81" t="s">
        <v>2933</v>
      </c>
      <c r="C81" t="s">
        <v>2500</v>
      </c>
      <c r="D81">
        <v>1080200</v>
      </c>
      <c r="E81">
        <v>810150</v>
      </c>
      <c r="F81">
        <v>-25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578</v>
      </c>
      <c r="R81" t="s">
        <v>578</v>
      </c>
      <c r="S81" t="s">
        <v>578</v>
      </c>
      <c r="T81" s="73"/>
      <c r="U81" s="73"/>
      <c r="V81"/>
      <c r="W81" s="73">
        <f>IFERROR(VLOOKUP(Подбор[[#This Row],[Артикул]],[1]Подбор!$CJ:$CW,2,0),"")</f>
        <v>1080200</v>
      </c>
      <c r="X81" s="73">
        <f>IFERROR(VLOOKUP(Подбор[[#This Row],[Артикул]],[1]Подбор!$CJ:$CW,3,0),"")</f>
        <v>810150</v>
      </c>
      <c r="Y81" s="73">
        <f>IFERROR(VLOOKUP(Подбор[[#This Row],[Артикул]],[1]Подбор!$CJ:$CW,4,0),"")</f>
        <v>-25</v>
      </c>
      <c r="Z81" s="73">
        <f>IFERROR(VLOOKUP(Подбор[[#This Row],[Артикул]],[1]Подбор!$CJ:$CW,5,0),"")</f>
        <v>0</v>
      </c>
      <c r="AA81" s="73">
        <f>IFERROR(VLOOKUP(Подбор[[#This Row],[Артикул]],[1]Подбор!$CJ:$CW,6,0),"")</f>
        <v>0</v>
      </c>
      <c r="AB81" s="73">
        <f>IFERROR(VLOOKUP(Подбор[[#This Row],[Артикул]],[1]Подбор!$CJ:$CW,7,0),"")</f>
        <v>0</v>
      </c>
      <c r="AC81" s="73">
        <f>IFERROR(VLOOKUP(Подбор[[#This Row],[Артикул]],[1]Подбор!$CJ:$CW,8,0),"")</f>
        <v>0</v>
      </c>
      <c r="AD81" s="73">
        <f>IFERROR(VLOOKUP(Подбор[[#This Row],[Артикул]],[1]Подбор!$CJ:$CW,9,0),"")</f>
        <v>0</v>
      </c>
      <c r="AE81" s="73">
        <f>IFERROR(VLOOKUP(Подбор[[#This Row],[Артикул]],[1]Подбор!$CJ:$CW,10,0),"")</f>
        <v>0</v>
      </c>
      <c r="AF81" s="73">
        <f>IFERROR(VLOOKUP(Подбор[[#This Row],[Артикул]],[1]Подбор!$CJ:$CW,11,0),"")</f>
        <v>0</v>
      </c>
      <c r="AG81" s="73">
        <f>IFERROR(VLOOKUP(Подбор[[#This Row],[Артикул]],[1]Подбор!$CJ:$CW,12,0),"")</f>
        <v>0</v>
      </c>
      <c r="AH81" s="73">
        <f>IFERROR(VLOOKUP(Подбор[[#This Row],[Артикул]],[1]Подбор!$CJ:$CW,13,0),"")</f>
        <v>0</v>
      </c>
      <c r="AI81" s="73">
        <f>IFERROR(VLOOKUP(Подбор[[#This Row],[Артикул]],[1]Подбор!$CJ:$CW,14,0),"")</f>
        <v>0</v>
      </c>
      <c r="AJ81" s="73" t="str">
        <f>IFERROR(VLOOKUP(Подбор[[#This Row],[Артикул]],[1]Подбор!$CJ:$DA,15,0),"")</f>
        <v/>
      </c>
      <c r="AK81" s="73" t="str">
        <f>IFERROR(VLOOKUP(Подбор[[#This Row],[Артикул]],[1]Подбор!$CJ:$DA,16,0),"")</f>
        <v/>
      </c>
      <c r="AL81" s="73" t="str">
        <f>IFERROR(VLOOKUP(Подбор[[#This Row],[Артикул]],[1]Подбор!$CJ:$DA,17,0),"")</f>
        <v/>
      </c>
    </row>
    <row r="82" spans="1:38">
      <c r="A82" s="73" t="s">
        <v>2499</v>
      </c>
      <c r="B82" t="s">
        <v>2933</v>
      </c>
      <c r="C82" t="s">
        <v>2498</v>
      </c>
      <c r="D82">
        <v>540100</v>
      </c>
      <c r="E82">
        <v>405350</v>
      </c>
      <c r="F82">
        <v>-24.949083503054993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578</v>
      </c>
      <c r="R82" t="s">
        <v>578</v>
      </c>
      <c r="S82" t="s">
        <v>578</v>
      </c>
      <c r="T82" s="73"/>
      <c r="U82" s="73"/>
      <c r="V82"/>
      <c r="W82" s="73">
        <f>IFERROR(VLOOKUP(Подбор[[#This Row],[Артикул]],[1]Подбор!$CJ:$CW,2,0),"")</f>
        <v>540100</v>
      </c>
      <c r="X82" s="73">
        <f>IFERROR(VLOOKUP(Подбор[[#This Row],[Артикул]],[1]Подбор!$CJ:$CW,3,0),"")</f>
        <v>405350</v>
      </c>
      <c r="Y82" s="73">
        <f>IFERROR(VLOOKUP(Подбор[[#This Row],[Артикул]],[1]Подбор!$CJ:$CW,4,0),"")</f>
        <v>-24.949083503054993</v>
      </c>
      <c r="Z82" s="73">
        <f>IFERROR(VLOOKUP(Подбор[[#This Row],[Артикул]],[1]Подбор!$CJ:$CW,5,0),"")</f>
        <v>0</v>
      </c>
      <c r="AA82" s="73">
        <f>IFERROR(VLOOKUP(Подбор[[#This Row],[Артикул]],[1]Подбор!$CJ:$CW,6,0),"")</f>
        <v>0</v>
      </c>
      <c r="AB82" s="73">
        <f>IFERROR(VLOOKUP(Подбор[[#This Row],[Артикул]],[1]Подбор!$CJ:$CW,7,0),"")</f>
        <v>0</v>
      </c>
      <c r="AC82" s="73">
        <f>IFERROR(VLOOKUP(Подбор[[#This Row],[Артикул]],[1]Подбор!$CJ:$CW,8,0),"")</f>
        <v>0</v>
      </c>
      <c r="AD82" s="73">
        <f>IFERROR(VLOOKUP(Подбор[[#This Row],[Артикул]],[1]Подбор!$CJ:$CW,9,0),"")</f>
        <v>0</v>
      </c>
      <c r="AE82" s="73">
        <f>IFERROR(VLOOKUP(Подбор[[#This Row],[Артикул]],[1]Подбор!$CJ:$CW,10,0),"")</f>
        <v>0</v>
      </c>
      <c r="AF82" s="73">
        <f>IFERROR(VLOOKUP(Подбор[[#This Row],[Артикул]],[1]Подбор!$CJ:$CW,11,0),"")</f>
        <v>0</v>
      </c>
      <c r="AG82" s="73">
        <f>IFERROR(VLOOKUP(Подбор[[#This Row],[Артикул]],[1]Подбор!$CJ:$CW,12,0),"")</f>
        <v>0</v>
      </c>
      <c r="AH82" s="73">
        <f>IFERROR(VLOOKUP(Подбор[[#This Row],[Артикул]],[1]Подбор!$CJ:$CW,13,0),"")</f>
        <v>0</v>
      </c>
      <c r="AI82" s="73">
        <f>IFERROR(VLOOKUP(Подбор[[#This Row],[Артикул]],[1]Подбор!$CJ:$CW,14,0),"")</f>
        <v>0</v>
      </c>
      <c r="AJ82" s="73" t="str">
        <f>IFERROR(VLOOKUP(Подбор[[#This Row],[Артикул]],[1]Подбор!$CJ:$DA,15,0),"")</f>
        <v/>
      </c>
      <c r="AK82" s="73" t="str">
        <f>IFERROR(VLOOKUP(Подбор[[#This Row],[Артикул]],[1]Подбор!$CJ:$DA,16,0),"")</f>
        <v/>
      </c>
      <c r="AL82" s="73" t="str">
        <f>IFERROR(VLOOKUP(Подбор[[#This Row],[Артикул]],[1]Подбор!$CJ:$DA,17,0),"")</f>
        <v/>
      </c>
    </row>
    <row r="83" spans="1:38">
      <c r="A83" s="73" t="s">
        <v>2497</v>
      </c>
      <c r="B83" t="s">
        <v>2933</v>
      </c>
      <c r="C83" t="s">
        <v>2496</v>
      </c>
      <c r="D83">
        <v>1188550</v>
      </c>
      <c r="E83">
        <v>891550</v>
      </c>
      <c r="F83">
        <v>-24.988431281813973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578</v>
      </c>
      <c r="R83" t="s">
        <v>578</v>
      </c>
      <c r="S83" t="s">
        <v>578</v>
      </c>
      <c r="T83" s="73"/>
      <c r="U83" s="73"/>
      <c r="V83"/>
      <c r="W83" s="73">
        <f>IFERROR(VLOOKUP(Подбор[[#This Row],[Артикул]],[1]Подбор!$CJ:$CW,2,0),"")</f>
        <v>1188550</v>
      </c>
      <c r="X83" s="73">
        <f>IFERROR(VLOOKUP(Подбор[[#This Row],[Артикул]],[1]Подбор!$CJ:$CW,3,0),"")</f>
        <v>891550</v>
      </c>
      <c r="Y83" s="73">
        <f>IFERROR(VLOOKUP(Подбор[[#This Row],[Артикул]],[1]Подбор!$CJ:$CW,4,0),"")</f>
        <v>-24.988431281813973</v>
      </c>
      <c r="Z83" s="73">
        <f>IFERROR(VLOOKUP(Подбор[[#This Row],[Артикул]],[1]Подбор!$CJ:$CW,5,0),"")</f>
        <v>0</v>
      </c>
      <c r="AA83" s="73">
        <f>IFERROR(VLOOKUP(Подбор[[#This Row],[Артикул]],[1]Подбор!$CJ:$CW,6,0),"")</f>
        <v>0</v>
      </c>
      <c r="AB83" s="73">
        <f>IFERROR(VLOOKUP(Подбор[[#This Row],[Артикул]],[1]Подбор!$CJ:$CW,7,0),"")</f>
        <v>0</v>
      </c>
      <c r="AC83" s="73">
        <f>IFERROR(VLOOKUP(Подбор[[#This Row],[Артикул]],[1]Подбор!$CJ:$CW,8,0),"")</f>
        <v>0</v>
      </c>
      <c r="AD83" s="73">
        <f>IFERROR(VLOOKUP(Подбор[[#This Row],[Артикул]],[1]Подбор!$CJ:$CW,9,0),"")</f>
        <v>0</v>
      </c>
      <c r="AE83" s="73">
        <f>IFERROR(VLOOKUP(Подбор[[#This Row],[Артикул]],[1]Подбор!$CJ:$CW,10,0),"")</f>
        <v>0</v>
      </c>
      <c r="AF83" s="73">
        <f>IFERROR(VLOOKUP(Подбор[[#This Row],[Артикул]],[1]Подбор!$CJ:$CW,11,0),"")</f>
        <v>0</v>
      </c>
      <c r="AG83" s="73">
        <f>IFERROR(VLOOKUP(Подбор[[#This Row],[Артикул]],[1]Подбор!$CJ:$CW,12,0),"")</f>
        <v>0</v>
      </c>
      <c r="AH83" s="73">
        <f>IFERROR(VLOOKUP(Подбор[[#This Row],[Артикул]],[1]Подбор!$CJ:$CW,13,0),"")</f>
        <v>0</v>
      </c>
      <c r="AI83" s="73">
        <f>IFERROR(VLOOKUP(Подбор[[#This Row],[Артикул]],[1]Подбор!$CJ:$CW,14,0),"")</f>
        <v>0</v>
      </c>
      <c r="AJ83" s="73" t="str">
        <f>IFERROR(VLOOKUP(Подбор[[#This Row],[Артикул]],[1]Подбор!$CJ:$DA,15,0),"")</f>
        <v/>
      </c>
      <c r="AK83" s="73" t="str">
        <f>IFERROR(VLOOKUP(Подбор[[#This Row],[Артикул]],[1]Подбор!$CJ:$DA,16,0),"")</f>
        <v/>
      </c>
      <c r="AL83" s="73" t="str">
        <f>IFERROR(VLOOKUP(Подбор[[#This Row],[Артикул]],[1]Подбор!$CJ:$DA,17,0),"")</f>
        <v/>
      </c>
    </row>
    <row r="84" spans="1:38">
      <c r="A84" s="73" t="s">
        <v>2495</v>
      </c>
      <c r="B84"/>
      <c r="C84"/>
      <c r="D84" t="s">
        <v>578</v>
      </c>
      <c r="E84" t="s">
        <v>578</v>
      </c>
      <c r="F84" t="s">
        <v>578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578</v>
      </c>
      <c r="R84" t="s">
        <v>578</v>
      </c>
      <c r="S84" t="s">
        <v>578</v>
      </c>
      <c r="T84" s="73"/>
      <c r="U84" s="73"/>
      <c r="V84"/>
      <c r="W84" s="73" t="str">
        <f>IFERROR(VLOOKUP(Подбор[[#This Row],[Артикул]],[1]Подбор!$CJ:$CW,2,0),"")</f>
        <v/>
      </c>
      <c r="X84" s="73" t="str">
        <f>IFERROR(VLOOKUP(Подбор[[#This Row],[Артикул]],[1]Подбор!$CJ:$CW,3,0),"")</f>
        <v/>
      </c>
      <c r="Y84" s="73" t="str">
        <f>IFERROR(VLOOKUP(Подбор[[#This Row],[Артикул]],[1]Подбор!$CJ:$CW,4,0),"")</f>
        <v/>
      </c>
      <c r="Z84" s="73">
        <f>IFERROR(VLOOKUP(Подбор[[#This Row],[Артикул]],[1]Подбор!$CJ:$CW,5,0),"")</f>
        <v>0</v>
      </c>
      <c r="AA84" s="73">
        <f>IFERROR(VLOOKUP(Подбор[[#This Row],[Артикул]],[1]Подбор!$CJ:$CW,6,0),"")</f>
        <v>0</v>
      </c>
      <c r="AB84" s="73">
        <f>IFERROR(VLOOKUP(Подбор[[#This Row],[Артикул]],[1]Подбор!$CJ:$CW,7,0),"")</f>
        <v>0</v>
      </c>
      <c r="AC84" s="73">
        <f>IFERROR(VLOOKUP(Подбор[[#This Row],[Артикул]],[1]Подбор!$CJ:$CW,8,0),"")</f>
        <v>0</v>
      </c>
      <c r="AD84" s="73">
        <f>IFERROR(VLOOKUP(Подбор[[#This Row],[Артикул]],[1]Подбор!$CJ:$CW,9,0),"")</f>
        <v>0</v>
      </c>
      <c r="AE84" s="73">
        <f>IFERROR(VLOOKUP(Подбор[[#This Row],[Артикул]],[1]Подбор!$CJ:$CW,10,0),"")</f>
        <v>0</v>
      </c>
      <c r="AF84" s="73">
        <f>IFERROR(VLOOKUP(Подбор[[#This Row],[Артикул]],[1]Подбор!$CJ:$CW,11,0),"")</f>
        <v>0</v>
      </c>
      <c r="AG84" s="73">
        <f>IFERROR(VLOOKUP(Подбор[[#This Row],[Артикул]],[1]Подбор!$CJ:$CW,12,0),"")</f>
        <v>0</v>
      </c>
      <c r="AH84" s="73">
        <f>IFERROR(VLOOKUP(Подбор[[#This Row],[Артикул]],[1]Подбор!$CJ:$CW,13,0),"")</f>
        <v>0</v>
      </c>
      <c r="AI84" s="73">
        <f>IFERROR(VLOOKUP(Подбор[[#This Row],[Артикул]],[1]Подбор!$CJ:$CW,14,0),"")</f>
        <v>0</v>
      </c>
      <c r="AJ84" s="73" t="str">
        <f>IFERROR(VLOOKUP(Подбор[[#This Row],[Артикул]],[1]Подбор!$CJ:$DA,15,0),"")</f>
        <v/>
      </c>
      <c r="AK84" s="73" t="str">
        <f>IFERROR(VLOOKUP(Подбор[[#This Row],[Артикул]],[1]Подбор!$CJ:$DA,16,0),"")</f>
        <v/>
      </c>
      <c r="AL84" s="73" t="str">
        <f>IFERROR(VLOOKUP(Подбор[[#This Row],[Артикул]],[1]Подбор!$CJ:$DA,17,0),"")</f>
        <v/>
      </c>
    </row>
    <row r="85" spans="1:38">
      <c r="A85" s="73" t="s">
        <v>4586</v>
      </c>
      <c r="B85" t="s">
        <v>2933</v>
      </c>
      <c r="C85" t="s">
        <v>4587</v>
      </c>
      <c r="D85" t="s">
        <v>578</v>
      </c>
      <c r="E85" t="s">
        <v>578</v>
      </c>
      <c r="F85" t="s">
        <v>578</v>
      </c>
      <c r="G85" t="s">
        <v>578</v>
      </c>
      <c r="H85" t="s">
        <v>578</v>
      </c>
      <c r="I85" t="s">
        <v>578</v>
      </c>
      <c r="J85" t="s">
        <v>578</v>
      </c>
      <c r="K85" t="s">
        <v>578</v>
      </c>
      <c r="L85" t="s">
        <v>578</v>
      </c>
      <c r="M85" t="s">
        <v>578</v>
      </c>
      <c r="N85" t="s">
        <v>578</v>
      </c>
      <c r="O85" t="s">
        <v>578</v>
      </c>
      <c r="P85" t="s">
        <v>578</v>
      </c>
      <c r="Q85" t="s">
        <v>578</v>
      </c>
      <c r="R85" t="s">
        <v>578</v>
      </c>
      <c r="S85" t="s">
        <v>578</v>
      </c>
      <c r="T85" s="73"/>
      <c r="U85" s="73"/>
      <c r="V85"/>
      <c r="W85" s="73" t="str">
        <f>IFERROR(VLOOKUP(Подбор[[#This Row],[Артикул]],[1]Подбор!$CJ:$CW,2,0),"")</f>
        <v/>
      </c>
      <c r="X85" s="73" t="str">
        <f>IFERROR(VLOOKUP(Подбор[[#This Row],[Артикул]],[1]Подбор!$CJ:$CW,3,0),"")</f>
        <v/>
      </c>
      <c r="Y85" s="73" t="str">
        <f>IFERROR(VLOOKUP(Подбор[[#This Row],[Артикул]],[1]Подбор!$CJ:$CW,4,0),"")</f>
        <v/>
      </c>
      <c r="Z85" s="73" t="str">
        <f>IFERROR(VLOOKUP(Подбор[[#This Row],[Артикул]],[1]Подбор!$CJ:$CW,5,0),"")</f>
        <v/>
      </c>
      <c r="AA85" s="73" t="str">
        <f>IFERROR(VLOOKUP(Подбор[[#This Row],[Артикул]],[1]Подбор!$CJ:$CW,6,0),"")</f>
        <v/>
      </c>
      <c r="AB85" s="73" t="str">
        <f>IFERROR(VLOOKUP(Подбор[[#This Row],[Артикул]],[1]Подбор!$CJ:$CW,7,0),"")</f>
        <v/>
      </c>
      <c r="AC85" s="73" t="str">
        <f>IFERROR(VLOOKUP(Подбор[[#This Row],[Артикул]],[1]Подбор!$CJ:$CW,8,0),"")</f>
        <v/>
      </c>
      <c r="AD85" s="73" t="str">
        <f>IFERROR(VLOOKUP(Подбор[[#This Row],[Артикул]],[1]Подбор!$CJ:$CW,9,0),"")</f>
        <v/>
      </c>
      <c r="AE85" s="73" t="str">
        <f>IFERROR(VLOOKUP(Подбор[[#This Row],[Артикул]],[1]Подбор!$CJ:$CW,10,0),"")</f>
        <v/>
      </c>
      <c r="AF85" s="73" t="str">
        <f>IFERROR(VLOOKUP(Подбор[[#This Row],[Артикул]],[1]Подбор!$CJ:$CW,11,0),"")</f>
        <v/>
      </c>
      <c r="AG85" s="73" t="str">
        <f>IFERROR(VLOOKUP(Подбор[[#This Row],[Артикул]],[1]Подбор!$CJ:$CW,12,0),"")</f>
        <v/>
      </c>
      <c r="AH85" s="73" t="str">
        <f>IFERROR(VLOOKUP(Подбор[[#This Row],[Артикул]],[1]Подбор!$CJ:$CW,13,0),"")</f>
        <v/>
      </c>
      <c r="AI85" s="73" t="str">
        <f>IFERROR(VLOOKUP(Подбор[[#This Row],[Артикул]],[1]Подбор!$CJ:$CW,14,0),"")</f>
        <v/>
      </c>
      <c r="AJ85" s="73" t="str">
        <f>IFERROR(VLOOKUP(Подбор[[#This Row],[Артикул]],[1]Подбор!$CJ:$DA,15,0),"")</f>
        <v/>
      </c>
      <c r="AK85" s="73" t="str">
        <f>IFERROR(VLOOKUP(Подбор[[#This Row],[Артикул]],[1]Подбор!$CJ:$DA,16,0),"")</f>
        <v/>
      </c>
      <c r="AL85" s="73" t="str">
        <f>IFERROR(VLOOKUP(Подбор[[#This Row],[Артикул]],[1]Подбор!$CJ:$DA,17,0),"")</f>
        <v/>
      </c>
    </row>
    <row r="86" spans="1:38">
      <c r="A86" s="73" t="s">
        <v>4588</v>
      </c>
      <c r="B86" t="s">
        <v>2933</v>
      </c>
      <c r="C86" t="s">
        <v>4589</v>
      </c>
      <c r="D86">
        <v>25208150</v>
      </c>
      <c r="E86">
        <v>18906250</v>
      </c>
      <c r="F86">
        <v>-24.99945454148758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578</v>
      </c>
      <c r="R86" t="s">
        <v>578</v>
      </c>
      <c r="S86" t="s">
        <v>578</v>
      </c>
      <c r="T86" s="73"/>
      <c r="U86" s="73"/>
      <c r="V86"/>
      <c r="W86" s="73">
        <f>IFERROR(VLOOKUP(Подбор[[#This Row],[Артикул]],[1]Подбор!$CJ:$CW,2,0),"")</f>
        <v>25208150</v>
      </c>
      <c r="X86" s="73">
        <f>IFERROR(VLOOKUP(Подбор[[#This Row],[Артикул]],[1]Подбор!$CJ:$CW,3,0),"")</f>
        <v>18906250</v>
      </c>
      <c r="Y86" s="73">
        <f>IFERROR(VLOOKUP(Подбор[[#This Row],[Артикул]],[1]Подбор!$CJ:$CW,4,0),"")</f>
        <v>-24.99945454148758</v>
      </c>
      <c r="Z86" s="73">
        <f>IFERROR(VLOOKUP(Подбор[[#This Row],[Артикул]],[1]Подбор!$CJ:$CW,5,0),"")</f>
        <v>0</v>
      </c>
      <c r="AA86" s="73">
        <f>IFERROR(VLOOKUP(Подбор[[#This Row],[Артикул]],[1]Подбор!$CJ:$CW,6,0),"")</f>
        <v>0</v>
      </c>
      <c r="AB86" s="73">
        <f>IFERROR(VLOOKUP(Подбор[[#This Row],[Артикул]],[1]Подбор!$CJ:$CW,7,0),"")</f>
        <v>0</v>
      </c>
      <c r="AC86" s="73">
        <f>IFERROR(VLOOKUP(Подбор[[#This Row],[Артикул]],[1]Подбор!$CJ:$CW,8,0),"")</f>
        <v>0</v>
      </c>
      <c r="AD86" s="73">
        <f>IFERROR(VLOOKUP(Подбор[[#This Row],[Артикул]],[1]Подбор!$CJ:$CW,9,0),"")</f>
        <v>0</v>
      </c>
      <c r="AE86" s="73">
        <f>IFERROR(VLOOKUP(Подбор[[#This Row],[Артикул]],[1]Подбор!$CJ:$CW,10,0),"")</f>
        <v>0</v>
      </c>
      <c r="AF86" s="73">
        <f>IFERROR(VLOOKUP(Подбор[[#This Row],[Артикул]],[1]Подбор!$CJ:$CW,11,0),"")</f>
        <v>0</v>
      </c>
      <c r="AG86" s="73">
        <f>IFERROR(VLOOKUP(Подбор[[#This Row],[Артикул]],[1]Подбор!$CJ:$CW,12,0),"")</f>
        <v>0</v>
      </c>
      <c r="AH86" s="73">
        <f>IFERROR(VLOOKUP(Подбор[[#This Row],[Артикул]],[1]Подбор!$CJ:$CW,13,0),"")</f>
        <v>0</v>
      </c>
      <c r="AI86" s="73">
        <f>IFERROR(VLOOKUP(Подбор[[#This Row],[Артикул]],[1]Подбор!$CJ:$CW,14,0),"")</f>
        <v>0</v>
      </c>
      <c r="AJ86" s="73" t="str">
        <f>IFERROR(VLOOKUP(Подбор[[#This Row],[Артикул]],[1]Подбор!$CJ:$DA,15,0),"")</f>
        <v/>
      </c>
      <c r="AK86" s="73" t="str">
        <f>IFERROR(VLOOKUP(Подбор[[#This Row],[Артикул]],[1]Подбор!$CJ:$DA,16,0),"")</f>
        <v/>
      </c>
      <c r="AL86" s="73" t="str">
        <f>IFERROR(VLOOKUP(Подбор[[#This Row],[Артикул]],[1]Подбор!$CJ:$DA,17,0),"")</f>
        <v/>
      </c>
    </row>
    <row r="87" spans="1:38">
      <c r="A87" s="73" t="s">
        <v>4590</v>
      </c>
      <c r="B87" t="s">
        <v>2933</v>
      </c>
      <c r="C87" t="s">
        <v>4591</v>
      </c>
      <c r="D87" t="s">
        <v>578</v>
      </c>
      <c r="E87" t="s">
        <v>578</v>
      </c>
      <c r="F87" t="s">
        <v>578</v>
      </c>
      <c r="G87" t="s">
        <v>578</v>
      </c>
      <c r="H87" t="s">
        <v>578</v>
      </c>
      <c r="I87" t="s">
        <v>578</v>
      </c>
      <c r="J87" t="s">
        <v>578</v>
      </c>
      <c r="K87" t="s">
        <v>578</v>
      </c>
      <c r="L87" t="s">
        <v>578</v>
      </c>
      <c r="M87" t="s">
        <v>578</v>
      </c>
      <c r="N87" t="s">
        <v>578</v>
      </c>
      <c r="O87" t="s">
        <v>578</v>
      </c>
      <c r="P87" t="s">
        <v>578</v>
      </c>
      <c r="Q87" t="s">
        <v>578</v>
      </c>
      <c r="R87" t="s">
        <v>578</v>
      </c>
      <c r="S87" t="s">
        <v>578</v>
      </c>
      <c r="T87" s="73"/>
      <c r="U87" s="73"/>
      <c r="V87"/>
      <c r="W87" s="73" t="str">
        <f>IFERROR(VLOOKUP(Подбор[[#This Row],[Артикул]],[1]Подбор!$CJ:$CW,2,0),"")</f>
        <v/>
      </c>
      <c r="X87" s="73" t="str">
        <f>IFERROR(VLOOKUP(Подбор[[#This Row],[Артикул]],[1]Подбор!$CJ:$CW,3,0),"")</f>
        <v/>
      </c>
      <c r="Y87" s="73" t="str">
        <f>IFERROR(VLOOKUP(Подбор[[#This Row],[Артикул]],[1]Подбор!$CJ:$CW,4,0),"")</f>
        <v/>
      </c>
      <c r="Z87" s="73" t="str">
        <f>IFERROR(VLOOKUP(Подбор[[#This Row],[Артикул]],[1]Подбор!$CJ:$CW,5,0),"")</f>
        <v/>
      </c>
      <c r="AA87" s="73" t="str">
        <f>IFERROR(VLOOKUP(Подбор[[#This Row],[Артикул]],[1]Подбор!$CJ:$CW,6,0),"")</f>
        <v/>
      </c>
      <c r="AB87" s="73" t="str">
        <f>IFERROR(VLOOKUP(Подбор[[#This Row],[Артикул]],[1]Подбор!$CJ:$CW,7,0),"")</f>
        <v/>
      </c>
      <c r="AC87" s="73" t="str">
        <f>IFERROR(VLOOKUP(Подбор[[#This Row],[Артикул]],[1]Подбор!$CJ:$CW,8,0),"")</f>
        <v/>
      </c>
      <c r="AD87" s="73" t="str">
        <f>IFERROR(VLOOKUP(Подбор[[#This Row],[Артикул]],[1]Подбор!$CJ:$CW,9,0),"")</f>
        <v/>
      </c>
      <c r="AE87" s="73" t="str">
        <f>IFERROR(VLOOKUP(Подбор[[#This Row],[Артикул]],[1]Подбор!$CJ:$CW,10,0),"")</f>
        <v/>
      </c>
      <c r="AF87" s="73" t="str">
        <f>IFERROR(VLOOKUP(Подбор[[#This Row],[Артикул]],[1]Подбор!$CJ:$CW,11,0),"")</f>
        <v/>
      </c>
      <c r="AG87" s="73" t="str">
        <f>IFERROR(VLOOKUP(Подбор[[#This Row],[Артикул]],[1]Подбор!$CJ:$CW,12,0),"")</f>
        <v/>
      </c>
      <c r="AH87" s="73" t="str">
        <f>IFERROR(VLOOKUP(Подбор[[#This Row],[Артикул]],[1]Подбор!$CJ:$CW,13,0),"")</f>
        <v/>
      </c>
      <c r="AI87" s="73" t="str">
        <f>IFERROR(VLOOKUP(Подбор[[#This Row],[Артикул]],[1]Подбор!$CJ:$CW,14,0),"")</f>
        <v/>
      </c>
      <c r="AJ87" s="73" t="str">
        <f>IFERROR(VLOOKUP(Подбор[[#This Row],[Артикул]],[1]Подбор!$CJ:$DA,15,0),"")</f>
        <v/>
      </c>
      <c r="AK87" s="73" t="str">
        <f>IFERROR(VLOOKUP(Подбор[[#This Row],[Артикул]],[1]Подбор!$CJ:$DA,16,0),"")</f>
        <v/>
      </c>
      <c r="AL87" s="73" t="str">
        <f>IFERROR(VLOOKUP(Подбор[[#This Row],[Артикул]],[1]Подбор!$CJ:$DA,17,0),"")</f>
        <v/>
      </c>
    </row>
    <row r="88" spans="1:38">
      <c r="A88" s="73" t="s">
        <v>4592</v>
      </c>
      <c r="B88" t="s">
        <v>2933</v>
      </c>
      <c r="C88" t="s">
        <v>4593</v>
      </c>
      <c r="D88">
        <v>4001800</v>
      </c>
      <c r="E88">
        <v>3001350</v>
      </c>
      <c r="F88">
        <v>-25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578</v>
      </c>
      <c r="R88" t="s">
        <v>578</v>
      </c>
      <c r="S88" t="s">
        <v>578</v>
      </c>
      <c r="T88" s="73"/>
      <c r="U88" s="73"/>
      <c r="V88"/>
      <c r="W88" s="73">
        <f>IFERROR(VLOOKUP(Подбор[[#This Row],[Артикул]],[1]Подбор!$CJ:$CW,2,0),"")</f>
        <v>4001800</v>
      </c>
      <c r="X88" s="73">
        <f>IFERROR(VLOOKUP(Подбор[[#This Row],[Артикул]],[1]Подбор!$CJ:$CW,3,0),"")</f>
        <v>3001350</v>
      </c>
      <c r="Y88" s="73">
        <f>IFERROR(VLOOKUP(Подбор[[#This Row],[Артикул]],[1]Подбор!$CJ:$CW,4,0),"")</f>
        <v>-25</v>
      </c>
      <c r="Z88" s="73">
        <f>IFERROR(VLOOKUP(Подбор[[#This Row],[Артикул]],[1]Подбор!$CJ:$CW,5,0),"")</f>
        <v>0</v>
      </c>
      <c r="AA88" s="73">
        <f>IFERROR(VLOOKUP(Подбор[[#This Row],[Артикул]],[1]Подбор!$CJ:$CW,6,0),"")</f>
        <v>0</v>
      </c>
      <c r="AB88" s="73">
        <f>IFERROR(VLOOKUP(Подбор[[#This Row],[Артикул]],[1]Подбор!$CJ:$CW,7,0),"")</f>
        <v>0</v>
      </c>
      <c r="AC88" s="73">
        <f>IFERROR(VLOOKUP(Подбор[[#This Row],[Артикул]],[1]Подбор!$CJ:$CW,8,0),"")</f>
        <v>0</v>
      </c>
      <c r="AD88" s="73">
        <f>IFERROR(VLOOKUP(Подбор[[#This Row],[Артикул]],[1]Подбор!$CJ:$CW,9,0),"")</f>
        <v>0</v>
      </c>
      <c r="AE88" s="73">
        <f>IFERROR(VLOOKUP(Подбор[[#This Row],[Артикул]],[1]Подбор!$CJ:$CW,10,0),"")</f>
        <v>0</v>
      </c>
      <c r="AF88" s="73">
        <f>IFERROR(VLOOKUP(Подбор[[#This Row],[Артикул]],[1]Подбор!$CJ:$CW,11,0),"")</f>
        <v>0</v>
      </c>
      <c r="AG88" s="73">
        <f>IFERROR(VLOOKUP(Подбор[[#This Row],[Артикул]],[1]Подбор!$CJ:$CW,12,0),"")</f>
        <v>0</v>
      </c>
      <c r="AH88" s="73">
        <f>IFERROR(VLOOKUP(Подбор[[#This Row],[Артикул]],[1]Подбор!$CJ:$CW,13,0),"")</f>
        <v>0</v>
      </c>
      <c r="AI88" s="73">
        <f>IFERROR(VLOOKUP(Подбор[[#This Row],[Артикул]],[1]Подбор!$CJ:$CW,14,0),"")</f>
        <v>0</v>
      </c>
      <c r="AJ88" s="73" t="str">
        <f>IFERROR(VLOOKUP(Подбор[[#This Row],[Артикул]],[1]Подбор!$CJ:$DA,15,0),"")</f>
        <v/>
      </c>
      <c r="AK88" s="73" t="str">
        <f>IFERROR(VLOOKUP(Подбор[[#This Row],[Артикул]],[1]Подбор!$CJ:$DA,16,0),"")</f>
        <v/>
      </c>
      <c r="AL88" s="73" t="str">
        <f>IFERROR(VLOOKUP(Подбор[[#This Row],[Артикул]],[1]Подбор!$CJ:$DA,17,0),"")</f>
        <v/>
      </c>
    </row>
    <row r="89" spans="1:38">
      <c r="A89" s="73" t="s">
        <v>4594</v>
      </c>
      <c r="B89" t="s">
        <v>2933</v>
      </c>
      <c r="C89" t="s">
        <v>4595</v>
      </c>
      <c r="D89">
        <v>479600</v>
      </c>
      <c r="E89">
        <v>359700</v>
      </c>
      <c r="F89">
        <v>-25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578</v>
      </c>
      <c r="R89" t="s">
        <v>578</v>
      </c>
      <c r="S89" t="s">
        <v>578</v>
      </c>
      <c r="T89" s="73"/>
      <c r="U89" s="73"/>
      <c r="V89"/>
      <c r="W89" s="73">
        <f>IFERROR(VLOOKUP(Подбор[[#This Row],[Артикул]],[1]Подбор!$CJ:$CW,2,0),"")</f>
        <v>479600</v>
      </c>
      <c r="X89" s="73">
        <f>IFERROR(VLOOKUP(Подбор[[#This Row],[Артикул]],[1]Подбор!$CJ:$CW,3,0),"")</f>
        <v>359700</v>
      </c>
      <c r="Y89" s="73">
        <f>IFERROR(VLOOKUP(Подбор[[#This Row],[Артикул]],[1]Подбор!$CJ:$CW,4,0),"")</f>
        <v>-25</v>
      </c>
      <c r="Z89" s="73">
        <f>IFERROR(VLOOKUP(Подбор[[#This Row],[Артикул]],[1]Подбор!$CJ:$CW,5,0),"")</f>
        <v>0</v>
      </c>
      <c r="AA89" s="73">
        <f>IFERROR(VLOOKUP(Подбор[[#This Row],[Артикул]],[1]Подбор!$CJ:$CW,6,0),"")</f>
        <v>0</v>
      </c>
      <c r="AB89" s="73">
        <f>IFERROR(VLOOKUP(Подбор[[#This Row],[Артикул]],[1]Подбор!$CJ:$CW,7,0),"")</f>
        <v>0</v>
      </c>
      <c r="AC89" s="73">
        <f>IFERROR(VLOOKUP(Подбор[[#This Row],[Артикул]],[1]Подбор!$CJ:$CW,8,0),"")</f>
        <v>0</v>
      </c>
      <c r="AD89" s="73">
        <f>IFERROR(VLOOKUP(Подбор[[#This Row],[Артикул]],[1]Подбор!$CJ:$CW,9,0),"")</f>
        <v>0</v>
      </c>
      <c r="AE89" s="73">
        <f>IFERROR(VLOOKUP(Подбор[[#This Row],[Артикул]],[1]Подбор!$CJ:$CW,10,0),"")</f>
        <v>0</v>
      </c>
      <c r="AF89" s="73">
        <f>IFERROR(VLOOKUP(Подбор[[#This Row],[Артикул]],[1]Подбор!$CJ:$CW,11,0),"")</f>
        <v>0</v>
      </c>
      <c r="AG89" s="73">
        <f>IFERROR(VLOOKUP(Подбор[[#This Row],[Артикул]],[1]Подбор!$CJ:$CW,12,0),"")</f>
        <v>0</v>
      </c>
      <c r="AH89" s="73">
        <f>IFERROR(VLOOKUP(Подбор[[#This Row],[Артикул]],[1]Подбор!$CJ:$CW,13,0),"")</f>
        <v>0</v>
      </c>
      <c r="AI89" s="73">
        <f>IFERROR(VLOOKUP(Подбор[[#This Row],[Артикул]],[1]Подбор!$CJ:$CW,14,0),"")</f>
        <v>0</v>
      </c>
      <c r="AJ89" s="73" t="str">
        <f>IFERROR(VLOOKUP(Подбор[[#This Row],[Артикул]],[1]Подбор!$CJ:$DA,15,0),"")</f>
        <v/>
      </c>
      <c r="AK89" s="73" t="str">
        <f>IFERROR(VLOOKUP(Подбор[[#This Row],[Артикул]],[1]Подбор!$CJ:$DA,16,0),"")</f>
        <v/>
      </c>
      <c r="AL89" s="73" t="str">
        <f>IFERROR(VLOOKUP(Подбор[[#This Row],[Артикул]],[1]Подбор!$CJ:$DA,17,0),"")</f>
        <v/>
      </c>
    </row>
    <row r="90" spans="1:38">
      <c r="A90" s="73" t="s">
        <v>4596</v>
      </c>
      <c r="B90" t="s">
        <v>2933</v>
      </c>
      <c r="C90" t="s">
        <v>4597</v>
      </c>
      <c r="D90" t="s">
        <v>578</v>
      </c>
      <c r="E90" t="s">
        <v>578</v>
      </c>
      <c r="F90" t="s">
        <v>578</v>
      </c>
      <c r="G90" t="s">
        <v>578</v>
      </c>
      <c r="H90" t="s">
        <v>578</v>
      </c>
      <c r="I90" t="s">
        <v>578</v>
      </c>
      <c r="J90" t="s">
        <v>578</v>
      </c>
      <c r="K90" t="s">
        <v>578</v>
      </c>
      <c r="L90" t="s">
        <v>578</v>
      </c>
      <c r="M90" t="s">
        <v>578</v>
      </c>
      <c r="N90" t="s">
        <v>578</v>
      </c>
      <c r="O90" t="s">
        <v>578</v>
      </c>
      <c r="P90" t="s">
        <v>578</v>
      </c>
      <c r="Q90" t="s">
        <v>578</v>
      </c>
      <c r="R90" t="s">
        <v>578</v>
      </c>
      <c r="S90" t="s">
        <v>578</v>
      </c>
      <c r="T90" s="73"/>
      <c r="U90" s="73"/>
      <c r="V90"/>
      <c r="W90" s="73" t="str">
        <f>IFERROR(VLOOKUP(Подбор[[#This Row],[Артикул]],[1]Подбор!$CJ:$CW,2,0),"")</f>
        <v/>
      </c>
      <c r="X90" s="73" t="str">
        <f>IFERROR(VLOOKUP(Подбор[[#This Row],[Артикул]],[1]Подбор!$CJ:$CW,3,0),"")</f>
        <v/>
      </c>
      <c r="Y90" s="73" t="str">
        <f>IFERROR(VLOOKUP(Подбор[[#This Row],[Артикул]],[1]Подбор!$CJ:$CW,4,0),"")</f>
        <v/>
      </c>
      <c r="Z90" s="73" t="str">
        <f>IFERROR(VLOOKUP(Подбор[[#This Row],[Артикул]],[1]Подбор!$CJ:$CW,5,0),"")</f>
        <v/>
      </c>
      <c r="AA90" s="73" t="str">
        <f>IFERROR(VLOOKUP(Подбор[[#This Row],[Артикул]],[1]Подбор!$CJ:$CW,6,0),"")</f>
        <v/>
      </c>
      <c r="AB90" s="73" t="str">
        <f>IFERROR(VLOOKUP(Подбор[[#This Row],[Артикул]],[1]Подбор!$CJ:$CW,7,0),"")</f>
        <v/>
      </c>
      <c r="AC90" s="73" t="str">
        <f>IFERROR(VLOOKUP(Подбор[[#This Row],[Артикул]],[1]Подбор!$CJ:$CW,8,0),"")</f>
        <v/>
      </c>
      <c r="AD90" s="73" t="str">
        <f>IFERROR(VLOOKUP(Подбор[[#This Row],[Артикул]],[1]Подбор!$CJ:$CW,9,0),"")</f>
        <v/>
      </c>
      <c r="AE90" s="73" t="str">
        <f>IFERROR(VLOOKUP(Подбор[[#This Row],[Артикул]],[1]Подбор!$CJ:$CW,10,0),"")</f>
        <v/>
      </c>
      <c r="AF90" s="73" t="str">
        <f>IFERROR(VLOOKUP(Подбор[[#This Row],[Артикул]],[1]Подбор!$CJ:$CW,11,0),"")</f>
        <v/>
      </c>
      <c r="AG90" s="73" t="str">
        <f>IFERROR(VLOOKUP(Подбор[[#This Row],[Артикул]],[1]Подбор!$CJ:$CW,12,0),"")</f>
        <v/>
      </c>
      <c r="AH90" s="73" t="str">
        <f>IFERROR(VLOOKUP(Подбор[[#This Row],[Артикул]],[1]Подбор!$CJ:$CW,13,0),"")</f>
        <v/>
      </c>
      <c r="AI90" s="73" t="str">
        <f>IFERROR(VLOOKUP(Подбор[[#This Row],[Артикул]],[1]Подбор!$CJ:$CW,14,0),"")</f>
        <v/>
      </c>
      <c r="AJ90" s="73" t="str">
        <f>IFERROR(VLOOKUP(Подбор[[#This Row],[Артикул]],[1]Подбор!$CJ:$DA,15,0),"")</f>
        <v/>
      </c>
      <c r="AK90" s="73" t="str">
        <f>IFERROR(VLOOKUP(Подбор[[#This Row],[Артикул]],[1]Подбор!$CJ:$DA,16,0),"")</f>
        <v/>
      </c>
      <c r="AL90" s="73" t="str">
        <f>IFERROR(VLOOKUP(Подбор[[#This Row],[Артикул]],[1]Подбор!$CJ:$DA,17,0),"")</f>
        <v/>
      </c>
    </row>
    <row r="91" spans="1:38">
      <c r="A91" s="73" t="s">
        <v>4598</v>
      </c>
      <c r="B91" t="s">
        <v>2933</v>
      </c>
      <c r="C91" t="s">
        <v>4599</v>
      </c>
      <c r="D91">
        <v>6002700</v>
      </c>
      <c r="E91">
        <v>4502300</v>
      </c>
      <c r="F91">
        <v>-24.99541872823896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578</v>
      </c>
      <c r="R91" t="s">
        <v>578</v>
      </c>
      <c r="S91" t="s">
        <v>578</v>
      </c>
      <c r="T91" s="73"/>
      <c r="U91" s="73"/>
      <c r="V91"/>
      <c r="W91" s="73">
        <f>IFERROR(VLOOKUP(Подбор[[#This Row],[Артикул]],[1]Подбор!$CJ:$CW,2,0),"")</f>
        <v>6002700</v>
      </c>
      <c r="X91" s="73">
        <f>IFERROR(VLOOKUP(Подбор[[#This Row],[Артикул]],[1]Подбор!$CJ:$CW,3,0),"")</f>
        <v>4502300</v>
      </c>
      <c r="Y91" s="73">
        <f>IFERROR(VLOOKUP(Подбор[[#This Row],[Артикул]],[1]Подбор!$CJ:$CW,4,0),"")</f>
        <v>-24.99541872823896</v>
      </c>
      <c r="Z91" s="73">
        <f>IFERROR(VLOOKUP(Подбор[[#This Row],[Артикул]],[1]Подбор!$CJ:$CW,5,0),"")</f>
        <v>0</v>
      </c>
      <c r="AA91" s="73">
        <f>IFERROR(VLOOKUP(Подбор[[#This Row],[Артикул]],[1]Подбор!$CJ:$CW,6,0),"")</f>
        <v>0</v>
      </c>
      <c r="AB91" s="73">
        <f>IFERROR(VLOOKUP(Подбор[[#This Row],[Артикул]],[1]Подбор!$CJ:$CW,7,0),"")</f>
        <v>0</v>
      </c>
      <c r="AC91" s="73">
        <f>IFERROR(VLOOKUP(Подбор[[#This Row],[Артикул]],[1]Подбор!$CJ:$CW,8,0),"")</f>
        <v>0</v>
      </c>
      <c r="AD91" s="73">
        <f>IFERROR(VLOOKUP(Подбор[[#This Row],[Артикул]],[1]Подбор!$CJ:$CW,9,0),"")</f>
        <v>0</v>
      </c>
      <c r="AE91" s="73">
        <f>IFERROR(VLOOKUP(Подбор[[#This Row],[Артикул]],[1]Подбор!$CJ:$CW,10,0),"")</f>
        <v>0</v>
      </c>
      <c r="AF91" s="73">
        <f>IFERROR(VLOOKUP(Подбор[[#This Row],[Артикул]],[1]Подбор!$CJ:$CW,11,0),"")</f>
        <v>0</v>
      </c>
      <c r="AG91" s="73">
        <f>IFERROR(VLOOKUP(Подбор[[#This Row],[Артикул]],[1]Подбор!$CJ:$CW,12,0),"")</f>
        <v>0</v>
      </c>
      <c r="AH91" s="73">
        <f>IFERROR(VLOOKUP(Подбор[[#This Row],[Артикул]],[1]Подбор!$CJ:$CW,13,0),"")</f>
        <v>0</v>
      </c>
      <c r="AI91" s="73">
        <f>IFERROR(VLOOKUP(Подбор[[#This Row],[Артикул]],[1]Подбор!$CJ:$CW,14,0),"")</f>
        <v>0</v>
      </c>
      <c r="AJ91" s="73" t="str">
        <f>IFERROR(VLOOKUP(Подбор[[#This Row],[Артикул]],[1]Подбор!$CJ:$DA,15,0),"")</f>
        <v/>
      </c>
      <c r="AK91" s="73" t="str">
        <f>IFERROR(VLOOKUP(Подбор[[#This Row],[Артикул]],[1]Подбор!$CJ:$DA,16,0),"")</f>
        <v/>
      </c>
      <c r="AL91" s="73" t="str">
        <f>IFERROR(VLOOKUP(Подбор[[#This Row],[Артикул]],[1]Подбор!$CJ:$DA,17,0),"")</f>
        <v/>
      </c>
    </row>
    <row r="92" spans="1:38">
      <c r="A92" s="73" t="s">
        <v>4600</v>
      </c>
      <c r="B92" t="s">
        <v>2933</v>
      </c>
      <c r="C92" t="s">
        <v>4601</v>
      </c>
      <c r="D92">
        <v>709500</v>
      </c>
      <c r="E92">
        <v>532400</v>
      </c>
      <c r="F92">
        <v>-24.961240310077514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578</v>
      </c>
      <c r="R92" t="s">
        <v>578</v>
      </c>
      <c r="S92" t="s">
        <v>578</v>
      </c>
      <c r="T92" s="73"/>
      <c r="U92" s="73"/>
      <c r="V92"/>
      <c r="W92" s="73">
        <f>IFERROR(VLOOKUP(Подбор[[#This Row],[Артикул]],[1]Подбор!$CJ:$CW,2,0),"")</f>
        <v>709500</v>
      </c>
      <c r="X92" s="73">
        <f>IFERROR(VLOOKUP(Подбор[[#This Row],[Артикул]],[1]Подбор!$CJ:$CW,3,0),"")</f>
        <v>532400</v>
      </c>
      <c r="Y92" s="73">
        <f>IFERROR(VLOOKUP(Подбор[[#This Row],[Артикул]],[1]Подбор!$CJ:$CW,4,0),"")</f>
        <v>-24.961240310077514</v>
      </c>
      <c r="Z92" s="73">
        <f>IFERROR(VLOOKUP(Подбор[[#This Row],[Артикул]],[1]Подбор!$CJ:$CW,5,0),"")</f>
        <v>0</v>
      </c>
      <c r="AA92" s="73">
        <f>IFERROR(VLOOKUP(Подбор[[#This Row],[Артикул]],[1]Подбор!$CJ:$CW,6,0),"")</f>
        <v>0</v>
      </c>
      <c r="AB92" s="73">
        <f>IFERROR(VLOOKUP(Подбор[[#This Row],[Артикул]],[1]Подбор!$CJ:$CW,7,0),"")</f>
        <v>0</v>
      </c>
      <c r="AC92" s="73">
        <f>IFERROR(VLOOKUP(Подбор[[#This Row],[Артикул]],[1]Подбор!$CJ:$CW,8,0),"")</f>
        <v>0</v>
      </c>
      <c r="AD92" s="73">
        <f>IFERROR(VLOOKUP(Подбор[[#This Row],[Артикул]],[1]Подбор!$CJ:$CW,9,0),"")</f>
        <v>0</v>
      </c>
      <c r="AE92" s="73">
        <f>IFERROR(VLOOKUP(Подбор[[#This Row],[Артикул]],[1]Подбор!$CJ:$CW,10,0),"")</f>
        <v>0</v>
      </c>
      <c r="AF92" s="73">
        <f>IFERROR(VLOOKUP(Подбор[[#This Row],[Артикул]],[1]Подбор!$CJ:$CW,11,0),"")</f>
        <v>0</v>
      </c>
      <c r="AG92" s="73">
        <f>IFERROR(VLOOKUP(Подбор[[#This Row],[Артикул]],[1]Подбор!$CJ:$CW,12,0),"")</f>
        <v>0</v>
      </c>
      <c r="AH92" s="73">
        <f>IFERROR(VLOOKUP(Подбор[[#This Row],[Артикул]],[1]Подбор!$CJ:$CW,13,0),"")</f>
        <v>0</v>
      </c>
      <c r="AI92" s="73">
        <f>IFERROR(VLOOKUP(Подбор[[#This Row],[Артикул]],[1]Подбор!$CJ:$CW,14,0),"")</f>
        <v>0</v>
      </c>
      <c r="AJ92" s="73" t="str">
        <f>IFERROR(VLOOKUP(Подбор[[#This Row],[Артикул]],[1]Подбор!$CJ:$DA,15,0),"")</f>
        <v/>
      </c>
      <c r="AK92" s="73" t="str">
        <f>IFERROR(VLOOKUP(Подбор[[#This Row],[Артикул]],[1]Подбор!$CJ:$DA,16,0),"")</f>
        <v/>
      </c>
      <c r="AL92" s="73" t="str">
        <f>IFERROR(VLOOKUP(Подбор[[#This Row],[Артикул]],[1]Подбор!$CJ:$DA,17,0),"")</f>
        <v/>
      </c>
    </row>
    <row r="93" spans="1:38">
      <c r="A93" s="73" t="s">
        <v>4602</v>
      </c>
      <c r="B93" t="s">
        <v>2933</v>
      </c>
      <c r="C93" t="s">
        <v>4603</v>
      </c>
      <c r="D93" t="s">
        <v>578</v>
      </c>
      <c r="E93" t="s">
        <v>578</v>
      </c>
      <c r="F93" t="s">
        <v>578</v>
      </c>
      <c r="G93" t="s">
        <v>578</v>
      </c>
      <c r="H93" t="s">
        <v>578</v>
      </c>
      <c r="I93" t="s">
        <v>578</v>
      </c>
      <c r="J93" t="s">
        <v>578</v>
      </c>
      <c r="K93" t="s">
        <v>578</v>
      </c>
      <c r="L93" t="s">
        <v>578</v>
      </c>
      <c r="M93" t="s">
        <v>578</v>
      </c>
      <c r="N93" t="s">
        <v>578</v>
      </c>
      <c r="O93" t="s">
        <v>578</v>
      </c>
      <c r="P93" t="s">
        <v>578</v>
      </c>
      <c r="Q93" t="s">
        <v>578</v>
      </c>
      <c r="R93" t="s">
        <v>578</v>
      </c>
      <c r="S93" t="s">
        <v>578</v>
      </c>
      <c r="T93" s="73"/>
      <c r="U93" s="73"/>
      <c r="V93"/>
      <c r="W93" s="73" t="str">
        <f>IFERROR(VLOOKUP(Подбор[[#This Row],[Артикул]],[1]Подбор!$CJ:$CW,2,0),"")</f>
        <v/>
      </c>
      <c r="X93" s="73" t="str">
        <f>IFERROR(VLOOKUP(Подбор[[#This Row],[Артикул]],[1]Подбор!$CJ:$CW,3,0),"")</f>
        <v/>
      </c>
      <c r="Y93" s="73" t="str">
        <f>IFERROR(VLOOKUP(Подбор[[#This Row],[Артикул]],[1]Подбор!$CJ:$CW,4,0),"")</f>
        <v/>
      </c>
      <c r="Z93" s="73" t="str">
        <f>IFERROR(VLOOKUP(Подбор[[#This Row],[Артикул]],[1]Подбор!$CJ:$CW,5,0),"")</f>
        <v/>
      </c>
      <c r="AA93" s="73" t="str">
        <f>IFERROR(VLOOKUP(Подбор[[#This Row],[Артикул]],[1]Подбор!$CJ:$CW,6,0),"")</f>
        <v/>
      </c>
      <c r="AB93" s="73" t="str">
        <f>IFERROR(VLOOKUP(Подбор[[#This Row],[Артикул]],[1]Подбор!$CJ:$CW,7,0),"")</f>
        <v/>
      </c>
      <c r="AC93" s="73" t="str">
        <f>IFERROR(VLOOKUP(Подбор[[#This Row],[Артикул]],[1]Подбор!$CJ:$CW,8,0),"")</f>
        <v/>
      </c>
      <c r="AD93" s="73" t="str">
        <f>IFERROR(VLOOKUP(Подбор[[#This Row],[Артикул]],[1]Подбор!$CJ:$CW,9,0),"")</f>
        <v/>
      </c>
      <c r="AE93" s="73" t="str">
        <f>IFERROR(VLOOKUP(Подбор[[#This Row],[Артикул]],[1]Подбор!$CJ:$CW,10,0),"")</f>
        <v/>
      </c>
      <c r="AF93" s="73" t="str">
        <f>IFERROR(VLOOKUP(Подбор[[#This Row],[Артикул]],[1]Подбор!$CJ:$CW,11,0),"")</f>
        <v/>
      </c>
      <c r="AG93" s="73" t="str">
        <f>IFERROR(VLOOKUP(Подбор[[#This Row],[Артикул]],[1]Подбор!$CJ:$CW,12,0),"")</f>
        <v/>
      </c>
      <c r="AH93" s="73" t="str">
        <f>IFERROR(VLOOKUP(Подбор[[#This Row],[Артикул]],[1]Подбор!$CJ:$CW,13,0),"")</f>
        <v/>
      </c>
      <c r="AI93" s="73" t="str">
        <f>IFERROR(VLOOKUP(Подбор[[#This Row],[Артикул]],[1]Подбор!$CJ:$CW,14,0),"")</f>
        <v/>
      </c>
      <c r="AJ93" s="73" t="str">
        <f>IFERROR(VLOOKUP(Подбор[[#This Row],[Артикул]],[1]Подбор!$CJ:$DA,15,0),"")</f>
        <v/>
      </c>
      <c r="AK93" s="73" t="str">
        <f>IFERROR(VLOOKUP(Подбор[[#This Row],[Артикул]],[1]Подбор!$CJ:$DA,16,0),"")</f>
        <v/>
      </c>
      <c r="AL93" s="73" t="str">
        <f>IFERROR(VLOOKUP(Подбор[[#This Row],[Артикул]],[1]Подбор!$CJ:$DA,17,0),"")</f>
        <v/>
      </c>
    </row>
    <row r="94" spans="1:38">
      <c r="A94" s="73" t="s">
        <v>4604</v>
      </c>
      <c r="B94" t="s">
        <v>2933</v>
      </c>
      <c r="C94" t="s">
        <v>4605</v>
      </c>
      <c r="D94">
        <v>8003600</v>
      </c>
      <c r="E94">
        <v>6002700</v>
      </c>
      <c r="F94">
        <v>-25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578</v>
      </c>
      <c r="R94" t="s">
        <v>578</v>
      </c>
      <c r="S94" t="s">
        <v>578</v>
      </c>
      <c r="T94" s="73"/>
      <c r="U94" s="73"/>
      <c r="V94"/>
      <c r="W94" s="73">
        <f>IFERROR(VLOOKUP(Подбор[[#This Row],[Артикул]],[1]Подбор!$CJ:$CW,2,0),"")</f>
        <v>8003600</v>
      </c>
      <c r="X94" s="73">
        <f>IFERROR(VLOOKUP(Подбор[[#This Row],[Артикул]],[1]Подбор!$CJ:$CW,3,0),"")</f>
        <v>6002700</v>
      </c>
      <c r="Y94" s="73">
        <f>IFERROR(VLOOKUP(Подбор[[#This Row],[Артикул]],[1]Подбор!$CJ:$CW,4,0),"")</f>
        <v>-25</v>
      </c>
      <c r="Z94" s="73">
        <f>IFERROR(VLOOKUP(Подбор[[#This Row],[Артикул]],[1]Подбор!$CJ:$CW,5,0),"")</f>
        <v>0</v>
      </c>
      <c r="AA94" s="73">
        <f>IFERROR(VLOOKUP(Подбор[[#This Row],[Артикул]],[1]Подбор!$CJ:$CW,6,0),"")</f>
        <v>0</v>
      </c>
      <c r="AB94" s="73">
        <f>IFERROR(VLOOKUP(Подбор[[#This Row],[Артикул]],[1]Подбор!$CJ:$CW,7,0),"")</f>
        <v>0</v>
      </c>
      <c r="AC94" s="73">
        <f>IFERROR(VLOOKUP(Подбор[[#This Row],[Артикул]],[1]Подбор!$CJ:$CW,8,0),"")</f>
        <v>0</v>
      </c>
      <c r="AD94" s="73">
        <f>IFERROR(VLOOKUP(Подбор[[#This Row],[Артикул]],[1]Подбор!$CJ:$CW,9,0),"")</f>
        <v>0</v>
      </c>
      <c r="AE94" s="73">
        <f>IFERROR(VLOOKUP(Подбор[[#This Row],[Артикул]],[1]Подбор!$CJ:$CW,10,0),"")</f>
        <v>0</v>
      </c>
      <c r="AF94" s="73">
        <f>IFERROR(VLOOKUP(Подбор[[#This Row],[Артикул]],[1]Подбор!$CJ:$CW,11,0),"")</f>
        <v>0</v>
      </c>
      <c r="AG94" s="73">
        <f>IFERROR(VLOOKUP(Подбор[[#This Row],[Артикул]],[1]Подбор!$CJ:$CW,12,0),"")</f>
        <v>0</v>
      </c>
      <c r="AH94" s="73">
        <f>IFERROR(VLOOKUP(Подбор[[#This Row],[Артикул]],[1]Подбор!$CJ:$CW,13,0),"")</f>
        <v>0</v>
      </c>
      <c r="AI94" s="73">
        <f>IFERROR(VLOOKUP(Подбор[[#This Row],[Артикул]],[1]Подбор!$CJ:$CW,14,0),"")</f>
        <v>0</v>
      </c>
      <c r="AJ94" s="73" t="str">
        <f>IFERROR(VLOOKUP(Подбор[[#This Row],[Артикул]],[1]Подбор!$CJ:$DA,15,0),"")</f>
        <v/>
      </c>
      <c r="AK94" s="73" t="str">
        <f>IFERROR(VLOOKUP(Подбор[[#This Row],[Артикул]],[1]Подбор!$CJ:$DA,16,0),"")</f>
        <v/>
      </c>
      <c r="AL94" s="73" t="str">
        <f>IFERROR(VLOOKUP(Подбор[[#This Row],[Артикул]],[1]Подбор!$CJ:$DA,17,0),"")</f>
        <v/>
      </c>
    </row>
    <row r="95" spans="1:38">
      <c r="A95" s="73" t="s">
        <v>4606</v>
      </c>
      <c r="B95" t="s">
        <v>2933</v>
      </c>
      <c r="C95" t="s">
        <v>4607</v>
      </c>
      <c r="D95" t="s">
        <v>578</v>
      </c>
      <c r="E95" t="s">
        <v>578</v>
      </c>
      <c r="F95" t="s">
        <v>578</v>
      </c>
      <c r="G95" t="s">
        <v>578</v>
      </c>
      <c r="H95" t="s">
        <v>578</v>
      </c>
      <c r="I95" t="s">
        <v>578</v>
      </c>
      <c r="J95" t="s">
        <v>578</v>
      </c>
      <c r="K95" t="s">
        <v>578</v>
      </c>
      <c r="L95" t="s">
        <v>578</v>
      </c>
      <c r="M95" t="s">
        <v>578</v>
      </c>
      <c r="N95" t="s">
        <v>578</v>
      </c>
      <c r="O95" t="s">
        <v>578</v>
      </c>
      <c r="P95" t="s">
        <v>578</v>
      </c>
      <c r="Q95" t="s">
        <v>578</v>
      </c>
      <c r="R95" t="s">
        <v>578</v>
      </c>
      <c r="S95" t="s">
        <v>578</v>
      </c>
      <c r="T95" s="73"/>
      <c r="U95" s="73"/>
      <c r="V95"/>
      <c r="W95" s="73" t="str">
        <f>IFERROR(VLOOKUP(Подбор[[#This Row],[Артикул]],[1]Подбор!$CJ:$CW,2,0),"")</f>
        <v/>
      </c>
      <c r="X95" s="73" t="str">
        <f>IFERROR(VLOOKUP(Подбор[[#This Row],[Артикул]],[1]Подбор!$CJ:$CW,3,0),"")</f>
        <v/>
      </c>
      <c r="Y95" s="73" t="str">
        <f>IFERROR(VLOOKUP(Подбор[[#This Row],[Артикул]],[1]Подбор!$CJ:$CW,4,0),"")</f>
        <v/>
      </c>
      <c r="Z95" s="73" t="str">
        <f>IFERROR(VLOOKUP(Подбор[[#This Row],[Артикул]],[1]Подбор!$CJ:$CW,5,0),"")</f>
        <v/>
      </c>
      <c r="AA95" s="73" t="str">
        <f>IFERROR(VLOOKUP(Подбор[[#This Row],[Артикул]],[1]Подбор!$CJ:$CW,6,0),"")</f>
        <v/>
      </c>
      <c r="AB95" s="73" t="str">
        <f>IFERROR(VLOOKUP(Подбор[[#This Row],[Артикул]],[1]Подбор!$CJ:$CW,7,0),"")</f>
        <v/>
      </c>
      <c r="AC95" s="73" t="str">
        <f>IFERROR(VLOOKUP(Подбор[[#This Row],[Артикул]],[1]Подбор!$CJ:$CW,8,0),"")</f>
        <v/>
      </c>
      <c r="AD95" s="73" t="str">
        <f>IFERROR(VLOOKUP(Подбор[[#This Row],[Артикул]],[1]Подбор!$CJ:$CW,9,0),"")</f>
        <v/>
      </c>
      <c r="AE95" s="73" t="str">
        <f>IFERROR(VLOOKUP(Подбор[[#This Row],[Артикул]],[1]Подбор!$CJ:$CW,10,0),"")</f>
        <v/>
      </c>
      <c r="AF95" s="73" t="str">
        <f>IFERROR(VLOOKUP(Подбор[[#This Row],[Артикул]],[1]Подбор!$CJ:$CW,11,0),"")</f>
        <v/>
      </c>
      <c r="AG95" s="73" t="str">
        <f>IFERROR(VLOOKUP(Подбор[[#This Row],[Артикул]],[1]Подбор!$CJ:$CW,12,0),"")</f>
        <v/>
      </c>
      <c r="AH95" s="73" t="str">
        <f>IFERROR(VLOOKUP(Подбор[[#This Row],[Артикул]],[1]Подбор!$CJ:$CW,13,0),"")</f>
        <v/>
      </c>
      <c r="AI95" s="73" t="str">
        <f>IFERROR(VLOOKUP(Подбор[[#This Row],[Артикул]],[1]Подбор!$CJ:$CW,14,0),"")</f>
        <v/>
      </c>
      <c r="AJ95" s="73" t="str">
        <f>IFERROR(VLOOKUP(Подбор[[#This Row],[Артикул]],[1]Подбор!$CJ:$DA,15,0),"")</f>
        <v/>
      </c>
      <c r="AK95" s="73" t="str">
        <f>IFERROR(VLOOKUP(Подбор[[#This Row],[Артикул]],[1]Подбор!$CJ:$DA,16,0),"")</f>
        <v/>
      </c>
      <c r="AL95" s="73" t="str">
        <f>IFERROR(VLOOKUP(Подбор[[#This Row],[Артикул]],[1]Подбор!$CJ:$DA,17,0),"")</f>
        <v/>
      </c>
    </row>
    <row r="96" spans="1:38">
      <c r="A96" s="73" t="s">
        <v>4608</v>
      </c>
      <c r="B96" t="s">
        <v>2933</v>
      </c>
      <c r="C96" t="s">
        <v>4609</v>
      </c>
      <c r="D96">
        <v>906400</v>
      </c>
      <c r="E96">
        <v>679800</v>
      </c>
      <c r="F96">
        <v>-25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578</v>
      </c>
      <c r="R96" t="s">
        <v>578</v>
      </c>
      <c r="S96" t="s">
        <v>578</v>
      </c>
      <c r="T96" s="73"/>
      <c r="U96" s="73"/>
      <c r="V96"/>
      <c r="W96" s="73">
        <f>IFERROR(VLOOKUP(Подбор[[#This Row],[Артикул]],[1]Подбор!$CJ:$CW,2,0),"")</f>
        <v>906400</v>
      </c>
      <c r="X96" s="73">
        <f>IFERROR(VLOOKUP(Подбор[[#This Row],[Артикул]],[1]Подбор!$CJ:$CW,3,0),"")</f>
        <v>679800</v>
      </c>
      <c r="Y96" s="73">
        <f>IFERROR(VLOOKUP(Подбор[[#This Row],[Артикул]],[1]Подбор!$CJ:$CW,4,0),"")</f>
        <v>-25</v>
      </c>
      <c r="Z96" s="73">
        <f>IFERROR(VLOOKUP(Подбор[[#This Row],[Артикул]],[1]Подбор!$CJ:$CW,5,0),"")</f>
        <v>0</v>
      </c>
      <c r="AA96" s="73">
        <f>IFERROR(VLOOKUP(Подбор[[#This Row],[Артикул]],[1]Подбор!$CJ:$CW,6,0),"")</f>
        <v>0</v>
      </c>
      <c r="AB96" s="73">
        <f>IFERROR(VLOOKUP(Подбор[[#This Row],[Артикул]],[1]Подбор!$CJ:$CW,7,0),"")</f>
        <v>0</v>
      </c>
      <c r="AC96" s="73">
        <f>IFERROR(VLOOKUP(Подбор[[#This Row],[Артикул]],[1]Подбор!$CJ:$CW,8,0),"")</f>
        <v>0</v>
      </c>
      <c r="AD96" s="73">
        <f>IFERROR(VLOOKUP(Подбор[[#This Row],[Артикул]],[1]Подбор!$CJ:$CW,9,0),"")</f>
        <v>0</v>
      </c>
      <c r="AE96" s="73">
        <f>IFERROR(VLOOKUP(Подбор[[#This Row],[Артикул]],[1]Подбор!$CJ:$CW,10,0),"")</f>
        <v>0</v>
      </c>
      <c r="AF96" s="73">
        <f>IFERROR(VLOOKUP(Подбор[[#This Row],[Артикул]],[1]Подбор!$CJ:$CW,11,0),"")</f>
        <v>0</v>
      </c>
      <c r="AG96" s="73">
        <f>IFERROR(VLOOKUP(Подбор[[#This Row],[Артикул]],[1]Подбор!$CJ:$CW,12,0),"")</f>
        <v>0</v>
      </c>
      <c r="AH96" s="73">
        <f>IFERROR(VLOOKUP(Подбор[[#This Row],[Артикул]],[1]Подбор!$CJ:$CW,13,0),"")</f>
        <v>0</v>
      </c>
      <c r="AI96" s="73">
        <f>IFERROR(VLOOKUP(Подбор[[#This Row],[Артикул]],[1]Подбор!$CJ:$CW,14,0),"")</f>
        <v>0</v>
      </c>
      <c r="AJ96" s="73" t="str">
        <f>IFERROR(VLOOKUP(Подбор[[#This Row],[Артикул]],[1]Подбор!$CJ:$DA,15,0),"")</f>
        <v/>
      </c>
      <c r="AK96" s="73" t="str">
        <f>IFERROR(VLOOKUP(Подбор[[#This Row],[Артикул]],[1]Подбор!$CJ:$DA,16,0),"")</f>
        <v/>
      </c>
      <c r="AL96" s="73" t="str">
        <f>IFERROR(VLOOKUP(Подбор[[#This Row],[Артикул]],[1]Подбор!$CJ:$DA,17,0),"")</f>
        <v/>
      </c>
    </row>
    <row r="97" spans="1:38">
      <c r="A97" s="73" t="s">
        <v>4610</v>
      </c>
      <c r="B97" t="s">
        <v>2933</v>
      </c>
      <c r="C97" t="s">
        <v>4611</v>
      </c>
      <c r="D97" t="s">
        <v>578</v>
      </c>
      <c r="E97" t="s">
        <v>578</v>
      </c>
      <c r="F97" t="s">
        <v>578</v>
      </c>
      <c r="G97" t="s">
        <v>578</v>
      </c>
      <c r="H97" t="s">
        <v>578</v>
      </c>
      <c r="I97" t="s">
        <v>578</v>
      </c>
      <c r="J97" t="s">
        <v>578</v>
      </c>
      <c r="K97" t="s">
        <v>578</v>
      </c>
      <c r="L97" t="s">
        <v>578</v>
      </c>
      <c r="M97" t="s">
        <v>578</v>
      </c>
      <c r="N97" t="s">
        <v>578</v>
      </c>
      <c r="O97" t="s">
        <v>578</v>
      </c>
      <c r="P97" t="s">
        <v>578</v>
      </c>
      <c r="Q97" t="s">
        <v>578</v>
      </c>
      <c r="R97" t="s">
        <v>578</v>
      </c>
      <c r="S97" t="s">
        <v>578</v>
      </c>
      <c r="T97" s="73"/>
      <c r="U97" s="73"/>
      <c r="V97"/>
      <c r="W97" s="73" t="str">
        <f>IFERROR(VLOOKUP(Подбор[[#This Row],[Артикул]],[1]Подбор!$CJ:$CW,2,0),"")</f>
        <v/>
      </c>
      <c r="X97" s="73" t="str">
        <f>IFERROR(VLOOKUP(Подбор[[#This Row],[Артикул]],[1]Подбор!$CJ:$CW,3,0),"")</f>
        <v/>
      </c>
      <c r="Y97" s="73" t="str">
        <f>IFERROR(VLOOKUP(Подбор[[#This Row],[Артикул]],[1]Подбор!$CJ:$CW,4,0),"")</f>
        <v/>
      </c>
      <c r="Z97" s="73" t="str">
        <f>IFERROR(VLOOKUP(Подбор[[#This Row],[Артикул]],[1]Подбор!$CJ:$CW,5,0),"")</f>
        <v/>
      </c>
      <c r="AA97" s="73" t="str">
        <f>IFERROR(VLOOKUP(Подбор[[#This Row],[Артикул]],[1]Подбор!$CJ:$CW,6,0),"")</f>
        <v/>
      </c>
      <c r="AB97" s="73" t="str">
        <f>IFERROR(VLOOKUP(Подбор[[#This Row],[Артикул]],[1]Подбор!$CJ:$CW,7,0),"")</f>
        <v/>
      </c>
      <c r="AC97" s="73" t="str">
        <f>IFERROR(VLOOKUP(Подбор[[#This Row],[Артикул]],[1]Подбор!$CJ:$CW,8,0),"")</f>
        <v/>
      </c>
      <c r="AD97" s="73" t="str">
        <f>IFERROR(VLOOKUP(Подбор[[#This Row],[Артикул]],[1]Подбор!$CJ:$CW,9,0),"")</f>
        <v/>
      </c>
      <c r="AE97" s="73" t="str">
        <f>IFERROR(VLOOKUP(Подбор[[#This Row],[Артикул]],[1]Подбор!$CJ:$CW,10,0),"")</f>
        <v/>
      </c>
      <c r="AF97" s="73" t="str">
        <f>IFERROR(VLOOKUP(Подбор[[#This Row],[Артикул]],[1]Подбор!$CJ:$CW,11,0),"")</f>
        <v/>
      </c>
      <c r="AG97" s="73" t="str">
        <f>IFERROR(VLOOKUP(Подбор[[#This Row],[Артикул]],[1]Подбор!$CJ:$CW,12,0),"")</f>
        <v/>
      </c>
      <c r="AH97" s="73" t="str">
        <f>IFERROR(VLOOKUP(Подбор[[#This Row],[Артикул]],[1]Подбор!$CJ:$CW,13,0),"")</f>
        <v/>
      </c>
      <c r="AI97" s="73" t="str">
        <f>IFERROR(VLOOKUP(Подбор[[#This Row],[Артикул]],[1]Подбор!$CJ:$CW,14,0),"")</f>
        <v/>
      </c>
      <c r="AJ97" s="73" t="str">
        <f>IFERROR(VLOOKUP(Подбор[[#This Row],[Артикул]],[1]Подбор!$CJ:$DA,15,0),"")</f>
        <v/>
      </c>
      <c r="AK97" s="73" t="str">
        <f>IFERROR(VLOOKUP(Подбор[[#This Row],[Артикул]],[1]Подбор!$CJ:$DA,16,0),"")</f>
        <v/>
      </c>
      <c r="AL97" s="73" t="str">
        <f>IFERROR(VLOOKUP(Подбор[[#This Row],[Артикул]],[1]Подбор!$CJ:$DA,17,0),"")</f>
        <v/>
      </c>
    </row>
    <row r="98" spans="1:38">
      <c r="A98" s="73" t="s">
        <v>4612</v>
      </c>
      <c r="B98" t="s">
        <v>2933</v>
      </c>
      <c r="C98" t="s">
        <v>4613</v>
      </c>
      <c r="D98">
        <v>1418450</v>
      </c>
      <c r="E98">
        <v>1064250</v>
      </c>
      <c r="F98">
        <v>-24.970918960837537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578</v>
      </c>
      <c r="R98" t="s">
        <v>578</v>
      </c>
      <c r="S98" t="s">
        <v>578</v>
      </c>
      <c r="T98" s="73"/>
      <c r="U98" s="73"/>
      <c r="V98"/>
      <c r="W98" s="73">
        <f>IFERROR(VLOOKUP(Подбор[[#This Row],[Артикул]],[1]Подбор!$CJ:$CW,2,0),"")</f>
        <v>1418450</v>
      </c>
      <c r="X98" s="73">
        <f>IFERROR(VLOOKUP(Подбор[[#This Row],[Артикул]],[1]Подбор!$CJ:$CW,3,0),"")</f>
        <v>1064250</v>
      </c>
      <c r="Y98" s="73">
        <f>IFERROR(VLOOKUP(Подбор[[#This Row],[Артикул]],[1]Подбор!$CJ:$CW,4,0),"")</f>
        <v>-24.970918960837537</v>
      </c>
      <c r="Z98" s="73">
        <f>IFERROR(VLOOKUP(Подбор[[#This Row],[Артикул]],[1]Подбор!$CJ:$CW,5,0),"")</f>
        <v>0</v>
      </c>
      <c r="AA98" s="73">
        <f>IFERROR(VLOOKUP(Подбор[[#This Row],[Артикул]],[1]Подбор!$CJ:$CW,6,0),"")</f>
        <v>0</v>
      </c>
      <c r="AB98" s="73">
        <f>IFERROR(VLOOKUP(Подбор[[#This Row],[Артикул]],[1]Подбор!$CJ:$CW,7,0),"")</f>
        <v>0</v>
      </c>
      <c r="AC98" s="73">
        <f>IFERROR(VLOOKUP(Подбор[[#This Row],[Артикул]],[1]Подбор!$CJ:$CW,8,0),"")</f>
        <v>0</v>
      </c>
      <c r="AD98" s="73">
        <f>IFERROR(VLOOKUP(Подбор[[#This Row],[Артикул]],[1]Подбор!$CJ:$CW,9,0),"")</f>
        <v>0</v>
      </c>
      <c r="AE98" s="73">
        <f>IFERROR(VLOOKUP(Подбор[[#This Row],[Артикул]],[1]Подбор!$CJ:$CW,10,0),"")</f>
        <v>0</v>
      </c>
      <c r="AF98" s="73">
        <f>IFERROR(VLOOKUP(Подбор[[#This Row],[Артикул]],[1]Подбор!$CJ:$CW,11,0),"")</f>
        <v>0</v>
      </c>
      <c r="AG98" s="73">
        <f>IFERROR(VLOOKUP(Подбор[[#This Row],[Артикул]],[1]Подбор!$CJ:$CW,12,0),"")</f>
        <v>0</v>
      </c>
      <c r="AH98" s="73">
        <f>IFERROR(VLOOKUP(Подбор[[#This Row],[Артикул]],[1]Подбор!$CJ:$CW,13,0),"")</f>
        <v>0</v>
      </c>
      <c r="AI98" s="73">
        <f>IFERROR(VLOOKUP(Подбор[[#This Row],[Артикул]],[1]Подбор!$CJ:$CW,14,0),"")</f>
        <v>0</v>
      </c>
      <c r="AJ98" s="73" t="str">
        <f>IFERROR(VLOOKUP(Подбор[[#This Row],[Артикул]],[1]Подбор!$CJ:$DA,15,0),"")</f>
        <v/>
      </c>
      <c r="AK98" s="73" t="str">
        <f>IFERROR(VLOOKUP(Подбор[[#This Row],[Артикул]],[1]Подбор!$CJ:$DA,16,0),"")</f>
        <v/>
      </c>
      <c r="AL98" s="73" t="str">
        <f>IFERROR(VLOOKUP(Подбор[[#This Row],[Артикул]],[1]Подбор!$CJ:$DA,17,0),"")</f>
        <v/>
      </c>
    </row>
    <row r="99" spans="1:38">
      <c r="A99" s="73" t="s">
        <v>4614</v>
      </c>
      <c r="B99" t="s">
        <v>2933</v>
      </c>
      <c r="C99" t="s">
        <v>4615</v>
      </c>
      <c r="D99">
        <v>143550</v>
      </c>
      <c r="E99">
        <v>107800</v>
      </c>
      <c r="F99">
        <v>-24.904214559386972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578</v>
      </c>
      <c r="R99" t="s">
        <v>578</v>
      </c>
      <c r="S99" t="s">
        <v>578</v>
      </c>
      <c r="T99" s="73"/>
      <c r="U99" s="73"/>
      <c r="V99"/>
      <c r="W99" s="73">
        <f>IFERROR(VLOOKUP(Подбор[[#This Row],[Артикул]],[1]Подбор!$CJ:$CW,2,0),"")</f>
        <v>143550</v>
      </c>
      <c r="X99" s="73">
        <f>IFERROR(VLOOKUP(Подбор[[#This Row],[Артикул]],[1]Подбор!$CJ:$CW,3,0),"")</f>
        <v>107800</v>
      </c>
      <c r="Y99" s="73">
        <f>IFERROR(VLOOKUP(Подбор[[#This Row],[Артикул]],[1]Подбор!$CJ:$CW,4,0),"")</f>
        <v>-24.904214559386972</v>
      </c>
      <c r="Z99" s="73">
        <f>IFERROR(VLOOKUP(Подбор[[#This Row],[Артикул]],[1]Подбор!$CJ:$CW,5,0),"")</f>
        <v>0</v>
      </c>
      <c r="AA99" s="73">
        <f>IFERROR(VLOOKUP(Подбор[[#This Row],[Артикул]],[1]Подбор!$CJ:$CW,6,0),"")</f>
        <v>0</v>
      </c>
      <c r="AB99" s="73">
        <f>IFERROR(VLOOKUP(Подбор[[#This Row],[Артикул]],[1]Подбор!$CJ:$CW,7,0),"")</f>
        <v>0</v>
      </c>
      <c r="AC99" s="73">
        <f>IFERROR(VLOOKUP(Подбор[[#This Row],[Артикул]],[1]Подбор!$CJ:$CW,8,0),"")</f>
        <v>0</v>
      </c>
      <c r="AD99" s="73">
        <f>IFERROR(VLOOKUP(Подбор[[#This Row],[Артикул]],[1]Подбор!$CJ:$CW,9,0),"")</f>
        <v>0</v>
      </c>
      <c r="AE99" s="73">
        <f>IFERROR(VLOOKUP(Подбор[[#This Row],[Артикул]],[1]Подбор!$CJ:$CW,10,0),"")</f>
        <v>0</v>
      </c>
      <c r="AF99" s="73">
        <f>IFERROR(VLOOKUP(Подбор[[#This Row],[Артикул]],[1]Подбор!$CJ:$CW,11,0),"")</f>
        <v>0</v>
      </c>
      <c r="AG99" s="73">
        <f>IFERROR(VLOOKUP(Подбор[[#This Row],[Артикул]],[1]Подбор!$CJ:$CW,12,0),"")</f>
        <v>0</v>
      </c>
      <c r="AH99" s="73">
        <f>IFERROR(VLOOKUP(Подбор[[#This Row],[Артикул]],[1]Подбор!$CJ:$CW,13,0),"")</f>
        <v>0</v>
      </c>
      <c r="AI99" s="73">
        <f>IFERROR(VLOOKUP(Подбор[[#This Row],[Артикул]],[1]Подбор!$CJ:$CW,14,0),"")</f>
        <v>0</v>
      </c>
      <c r="AJ99" s="73" t="str">
        <f>IFERROR(VLOOKUP(Подбор[[#This Row],[Артикул]],[1]Подбор!$CJ:$DA,15,0),"")</f>
        <v/>
      </c>
      <c r="AK99" s="73" t="str">
        <f>IFERROR(VLOOKUP(Подбор[[#This Row],[Артикул]],[1]Подбор!$CJ:$DA,16,0),"")</f>
        <v/>
      </c>
      <c r="AL99" s="73" t="str">
        <f>IFERROR(VLOOKUP(Подбор[[#This Row],[Артикул]],[1]Подбор!$CJ:$DA,17,0),"")</f>
        <v/>
      </c>
    </row>
    <row r="100" spans="1:38">
      <c r="A100" s="73" t="s">
        <v>4616</v>
      </c>
      <c r="B100" t="s">
        <v>2933</v>
      </c>
      <c r="C100" t="s">
        <v>4617</v>
      </c>
      <c r="D100" t="s">
        <v>578</v>
      </c>
      <c r="E100" t="s">
        <v>578</v>
      </c>
      <c r="F100" t="s">
        <v>578</v>
      </c>
      <c r="G100" t="s">
        <v>578</v>
      </c>
      <c r="H100" t="s">
        <v>578</v>
      </c>
      <c r="I100" t="s">
        <v>578</v>
      </c>
      <c r="J100" t="s">
        <v>578</v>
      </c>
      <c r="K100" t="s">
        <v>578</v>
      </c>
      <c r="L100" t="s">
        <v>578</v>
      </c>
      <c r="M100" t="s">
        <v>578</v>
      </c>
      <c r="N100" t="s">
        <v>578</v>
      </c>
      <c r="O100" t="s">
        <v>578</v>
      </c>
      <c r="P100" t="s">
        <v>578</v>
      </c>
      <c r="Q100" t="s">
        <v>578</v>
      </c>
      <c r="R100" t="s">
        <v>578</v>
      </c>
      <c r="S100" t="s">
        <v>578</v>
      </c>
      <c r="T100" s="73"/>
      <c r="U100" s="73"/>
      <c r="V100"/>
      <c r="W100" s="73" t="str">
        <f>IFERROR(VLOOKUP(Подбор[[#This Row],[Артикул]],[1]Подбор!$CJ:$CW,2,0),"")</f>
        <v/>
      </c>
      <c r="X100" s="73" t="str">
        <f>IFERROR(VLOOKUP(Подбор[[#This Row],[Артикул]],[1]Подбор!$CJ:$CW,3,0),"")</f>
        <v/>
      </c>
      <c r="Y100" s="73" t="str">
        <f>IFERROR(VLOOKUP(Подбор[[#This Row],[Артикул]],[1]Подбор!$CJ:$CW,4,0),"")</f>
        <v/>
      </c>
      <c r="Z100" s="73" t="str">
        <f>IFERROR(VLOOKUP(Подбор[[#This Row],[Артикул]],[1]Подбор!$CJ:$CW,5,0),"")</f>
        <v/>
      </c>
      <c r="AA100" s="73" t="str">
        <f>IFERROR(VLOOKUP(Подбор[[#This Row],[Артикул]],[1]Подбор!$CJ:$CW,6,0),"")</f>
        <v/>
      </c>
      <c r="AB100" s="73" t="str">
        <f>IFERROR(VLOOKUP(Подбор[[#This Row],[Артикул]],[1]Подбор!$CJ:$CW,7,0),"")</f>
        <v/>
      </c>
      <c r="AC100" s="73" t="str">
        <f>IFERROR(VLOOKUP(Подбор[[#This Row],[Артикул]],[1]Подбор!$CJ:$CW,8,0),"")</f>
        <v/>
      </c>
      <c r="AD100" s="73" t="str">
        <f>IFERROR(VLOOKUP(Подбор[[#This Row],[Артикул]],[1]Подбор!$CJ:$CW,9,0),"")</f>
        <v/>
      </c>
      <c r="AE100" s="73" t="str">
        <f>IFERROR(VLOOKUP(Подбор[[#This Row],[Артикул]],[1]Подбор!$CJ:$CW,10,0),"")</f>
        <v/>
      </c>
      <c r="AF100" s="73" t="str">
        <f>IFERROR(VLOOKUP(Подбор[[#This Row],[Артикул]],[1]Подбор!$CJ:$CW,11,0),"")</f>
        <v/>
      </c>
      <c r="AG100" s="73" t="str">
        <f>IFERROR(VLOOKUP(Подбор[[#This Row],[Артикул]],[1]Подбор!$CJ:$CW,12,0),"")</f>
        <v/>
      </c>
      <c r="AH100" s="73" t="str">
        <f>IFERROR(VLOOKUP(Подбор[[#This Row],[Артикул]],[1]Подбор!$CJ:$CW,13,0),"")</f>
        <v/>
      </c>
      <c r="AI100" s="73" t="str">
        <f>IFERROR(VLOOKUP(Подбор[[#This Row],[Артикул]],[1]Подбор!$CJ:$CW,14,0),"")</f>
        <v/>
      </c>
      <c r="AJ100" s="73" t="str">
        <f>IFERROR(VLOOKUP(Подбор[[#This Row],[Артикул]],[1]Подбор!$CJ:$DA,15,0),"")</f>
        <v/>
      </c>
      <c r="AK100" s="73" t="str">
        <f>IFERROR(VLOOKUP(Подбор[[#This Row],[Артикул]],[1]Подбор!$CJ:$DA,16,0),"")</f>
        <v/>
      </c>
      <c r="AL100" s="73" t="str">
        <f>IFERROR(VLOOKUP(Подбор[[#This Row],[Артикул]],[1]Подбор!$CJ:$DA,17,0),"")</f>
        <v/>
      </c>
    </row>
    <row r="101" spans="1:38">
      <c r="A101" s="73" t="s">
        <v>4618</v>
      </c>
      <c r="B101" t="s">
        <v>2933</v>
      </c>
      <c r="C101" t="s">
        <v>4619</v>
      </c>
      <c r="D101">
        <v>13612500</v>
      </c>
      <c r="E101">
        <v>10209650</v>
      </c>
      <c r="F101">
        <v>-24.997979797979795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578</v>
      </c>
      <c r="R101" t="s">
        <v>578</v>
      </c>
      <c r="S101" t="s">
        <v>578</v>
      </c>
      <c r="T101" s="73"/>
      <c r="U101" s="73"/>
      <c r="V101"/>
      <c r="W101" s="73">
        <f>IFERROR(VLOOKUP(Подбор[[#This Row],[Артикул]],[1]Подбор!$CJ:$CW,2,0),"")</f>
        <v>13612500</v>
      </c>
      <c r="X101" s="73">
        <f>IFERROR(VLOOKUP(Подбор[[#This Row],[Артикул]],[1]Подбор!$CJ:$CW,3,0),"")</f>
        <v>10209650</v>
      </c>
      <c r="Y101" s="73">
        <f>IFERROR(VLOOKUP(Подбор[[#This Row],[Артикул]],[1]Подбор!$CJ:$CW,4,0),"")</f>
        <v>-24.997979797979795</v>
      </c>
      <c r="Z101" s="73">
        <f>IFERROR(VLOOKUP(Подбор[[#This Row],[Артикул]],[1]Подбор!$CJ:$CW,5,0),"")</f>
        <v>0</v>
      </c>
      <c r="AA101" s="73">
        <f>IFERROR(VLOOKUP(Подбор[[#This Row],[Артикул]],[1]Подбор!$CJ:$CW,6,0),"")</f>
        <v>0</v>
      </c>
      <c r="AB101" s="73">
        <f>IFERROR(VLOOKUP(Подбор[[#This Row],[Артикул]],[1]Подбор!$CJ:$CW,7,0),"")</f>
        <v>0</v>
      </c>
      <c r="AC101" s="73">
        <f>IFERROR(VLOOKUP(Подбор[[#This Row],[Артикул]],[1]Подбор!$CJ:$CW,8,0),"")</f>
        <v>0</v>
      </c>
      <c r="AD101" s="73">
        <f>IFERROR(VLOOKUP(Подбор[[#This Row],[Артикул]],[1]Подбор!$CJ:$CW,9,0),"")</f>
        <v>0</v>
      </c>
      <c r="AE101" s="73">
        <f>IFERROR(VLOOKUP(Подбор[[#This Row],[Артикул]],[1]Подбор!$CJ:$CW,10,0),"")</f>
        <v>0</v>
      </c>
      <c r="AF101" s="73">
        <f>IFERROR(VLOOKUP(Подбор[[#This Row],[Артикул]],[1]Подбор!$CJ:$CW,11,0),"")</f>
        <v>0</v>
      </c>
      <c r="AG101" s="73">
        <f>IFERROR(VLOOKUP(Подбор[[#This Row],[Артикул]],[1]Подбор!$CJ:$CW,12,0),"")</f>
        <v>0</v>
      </c>
      <c r="AH101" s="73">
        <f>IFERROR(VLOOKUP(Подбор[[#This Row],[Артикул]],[1]Подбор!$CJ:$CW,13,0),"")</f>
        <v>0</v>
      </c>
      <c r="AI101" s="73">
        <f>IFERROR(VLOOKUP(Подбор[[#This Row],[Артикул]],[1]Подбор!$CJ:$CW,14,0),"")</f>
        <v>0</v>
      </c>
      <c r="AJ101" s="73" t="str">
        <f>IFERROR(VLOOKUP(Подбор[[#This Row],[Артикул]],[1]Подбор!$CJ:$DA,15,0),"")</f>
        <v/>
      </c>
      <c r="AK101" s="73" t="str">
        <f>IFERROR(VLOOKUP(Подбор[[#This Row],[Артикул]],[1]Подбор!$CJ:$DA,16,0),"")</f>
        <v/>
      </c>
      <c r="AL101" s="73" t="str">
        <f>IFERROR(VLOOKUP(Подбор[[#This Row],[Артикул]],[1]Подбор!$CJ:$DA,17,0),"")</f>
        <v/>
      </c>
    </row>
    <row r="102" spans="1:38">
      <c r="A102" s="73" t="s">
        <v>4620</v>
      </c>
      <c r="B102" t="s">
        <v>2933</v>
      </c>
      <c r="C102" t="s">
        <v>4621</v>
      </c>
      <c r="D102" t="s">
        <v>578</v>
      </c>
      <c r="E102" t="s">
        <v>578</v>
      </c>
      <c r="F102" t="s">
        <v>578</v>
      </c>
      <c r="G102" t="s">
        <v>578</v>
      </c>
      <c r="H102" t="s">
        <v>578</v>
      </c>
      <c r="I102" t="s">
        <v>578</v>
      </c>
      <c r="J102" t="s">
        <v>578</v>
      </c>
      <c r="K102" t="s">
        <v>578</v>
      </c>
      <c r="L102" t="s">
        <v>578</v>
      </c>
      <c r="M102" t="s">
        <v>578</v>
      </c>
      <c r="N102" t="s">
        <v>578</v>
      </c>
      <c r="O102" t="s">
        <v>578</v>
      </c>
      <c r="P102" t="s">
        <v>578</v>
      </c>
      <c r="Q102" t="s">
        <v>578</v>
      </c>
      <c r="R102" t="s">
        <v>578</v>
      </c>
      <c r="S102" t="s">
        <v>578</v>
      </c>
      <c r="T102" s="73"/>
      <c r="U102" s="73"/>
      <c r="V102"/>
      <c r="W102" s="73" t="str">
        <f>IFERROR(VLOOKUP(Подбор[[#This Row],[Артикул]],[1]Подбор!$CJ:$CW,2,0),"")</f>
        <v/>
      </c>
      <c r="X102" s="73" t="str">
        <f>IFERROR(VLOOKUP(Подбор[[#This Row],[Артикул]],[1]Подбор!$CJ:$CW,3,0),"")</f>
        <v/>
      </c>
      <c r="Y102" s="73" t="str">
        <f>IFERROR(VLOOKUP(Подбор[[#This Row],[Артикул]],[1]Подбор!$CJ:$CW,4,0),"")</f>
        <v/>
      </c>
      <c r="Z102" s="73" t="str">
        <f>IFERROR(VLOOKUP(Подбор[[#This Row],[Артикул]],[1]Подбор!$CJ:$CW,5,0),"")</f>
        <v/>
      </c>
      <c r="AA102" s="73" t="str">
        <f>IFERROR(VLOOKUP(Подбор[[#This Row],[Артикул]],[1]Подбор!$CJ:$CW,6,0),"")</f>
        <v/>
      </c>
      <c r="AB102" s="73" t="str">
        <f>IFERROR(VLOOKUP(Подбор[[#This Row],[Артикул]],[1]Подбор!$CJ:$CW,7,0),"")</f>
        <v/>
      </c>
      <c r="AC102" s="73" t="str">
        <f>IFERROR(VLOOKUP(Подбор[[#This Row],[Артикул]],[1]Подбор!$CJ:$CW,8,0),"")</f>
        <v/>
      </c>
      <c r="AD102" s="73" t="str">
        <f>IFERROR(VLOOKUP(Подбор[[#This Row],[Артикул]],[1]Подбор!$CJ:$CW,9,0),"")</f>
        <v/>
      </c>
      <c r="AE102" s="73" t="str">
        <f>IFERROR(VLOOKUP(Подбор[[#This Row],[Артикул]],[1]Подбор!$CJ:$CW,10,0),"")</f>
        <v/>
      </c>
      <c r="AF102" s="73" t="str">
        <f>IFERROR(VLOOKUP(Подбор[[#This Row],[Артикул]],[1]Подбор!$CJ:$CW,11,0),"")</f>
        <v/>
      </c>
      <c r="AG102" s="73" t="str">
        <f>IFERROR(VLOOKUP(Подбор[[#This Row],[Артикул]],[1]Подбор!$CJ:$CW,12,0),"")</f>
        <v/>
      </c>
      <c r="AH102" s="73" t="str">
        <f>IFERROR(VLOOKUP(Подбор[[#This Row],[Артикул]],[1]Подбор!$CJ:$CW,13,0),"")</f>
        <v/>
      </c>
      <c r="AI102" s="73" t="str">
        <f>IFERROR(VLOOKUP(Подбор[[#This Row],[Артикул]],[1]Подбор!$CJ:$CW,14,0),"")</f>
        <v/>
      </c>
      <c r="AJ102" s="73" t="str">
        <f>IFERROR(VLOOKUP(Подбор[[#This Row],[Артикул]],[1]Подбор!$CJ:$DA,15,0),"")</f>
        <v/>
      </c>
      <c r="AK102" s="73" t="str">
        <f>IFERROR(VLOOKUP(Подбор[[#This Row],[Артикул]],[1]Подбор!$CJ:$DA,16,0),"")</f>
        <v/>
      </c>
      <c r="AL102" s="73" t="str">
        <f>IFERROR(VLOOKUP(Подбор[[#This Row],[Артикул]],[1]Подбор!$CJ:$DA,17,0),"")</f>
        <v/>
      </c>
    </row>
    <row r="103" spans="1:38">
      <c r="A103" s="73" t="s">
        <v>4622</v>
      </c>
      <c r="B103" t="s">
        <v>2933</v>
      </c>
      <c r="C103" t="s">
        <v>4623</v>
      </c>
      <c r="D103">
        <v>1890900</v>
      </c>
      <c r="E103">
        <v>1418450</v>
      </c>
      <c r="F103">
        <v>-24.985456660849337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578</v>
      </c>
      <c r="R103" t="s">
        <v>578</v>
      </c>
      <c r="S103" t="s">
        <v>578</v>
      </c>
      <c r="T103" s="73"/>
      <c r="U103" s="73"/>
      <c r="V103"/>
      <c r="W103" s="73">
        <f>IFERROR(VLOOKUP(Подбор[[#This Row],[Артикул]],[1]Подбор!$CJ:$CW,2,0),"")</f>
        <v>1890900</v>
      </c>
      <c r="X103" s="73">
        <f>IFERROR(VLOOKUP(Подбор[[#This Row],[Артикул]],[1]Подбор!$CJ:$CW,3,0),"")</f>
        <v>1418450</v>
      </c>
      <c r="Y103" s="73">
        <f>IFERROR(VLOOKUP(Подбор[[#This Row],[Артикул]],[1]Подбор!$CJ:$CW,4,0),"")</f>
        <v>-24.985456660849337</v>
      </c>
      <c r="Z103" s="73">
        <f>IFERROR(VLOOKUP(Подбор[[#This Row],[Артикул]],[1]Подбор!$CJ:$CW,5,0),"")</f>
        <v>0</v>
      </c>
      <c r="AA103" s="73">
        <f>IFERROR(VLOOKUP(Подбор[[#This Row],[Артикул]],[1]Подбор!$CJ:$CW,6,0),"")</f>
        <v>0</v>
      </c>
      <c r="AB103" s="73">
        <f>IFERROR(VLOOKUP(Подбор[[#This Row],[Артикул]],[1]Подбор!$CJ:$CW,7,0),"")</f>
        <v>0</v>
      </c>
      <c r="AC103" s="73">
        <f>IFERROR(VLOOKUP(Подбор[[#This Row],[Артикул]],[1]Подбор!$CJ:$CW,8,0),"")</f>
        <v>0</v>
      </c>
      <c r="AD103" s="73">
        <f>IFERROR(VLOOKUP(Подбор[[#This Row],[Артикул]],[1]Подбор!$CJ:$CW,9,0),"")</f>
        <v>0</v>
      </c>
      <c r="AE103" s="73">
        <f>IFERROR(VLOOKUP(Подбор[[#This Row],[Артикул]],[1]Подбор!$CJ:$CW,10,0),"")</f>
        <v>0</v>
      </c>
      <c r="AF103" s="73">
        <f>IFERROR(VLOOKUP(Подбор[[#This Row],[Артикул]],[1]Подбор!$CJ:$CW,11,0),"")</f>
        <v>0</v>
      </c>
      <c r="AG103" s="73">
        <f>IFERROR(VLOOKUP(Подбор[[#This Row],[Артикул]],[1]Подбор!$CJ:$CW,12,0),"")</f>
        <v>0</v>
      </c>
      <c r="AH103" s="73">
        <f>IFERROR(VLOOKUP(Подбор[[#This Row],[Артикул]],[1]Подбор!$CJ:$CW,13,0),"")</f>
        <v>0</v>
      </c>
      <c r="AI103" s="73">
        <f>IFERROR(VLOOKUP(Подбор[[#This Row],[Артикул]],[1]Подбор!$CJ:$CW,14,0),"")</f>
        <v>0</v>
      </c>
      <c r="AJ103" s="73" t="str">
        <f>IFERROR(VLOOKUP(Подбор[[#This Row],[Артикул]],[1]Подбор!$CJ:$DA,15,0),"")</f>
        <v/>
      </c>
      <c r="AK103" s="73" t="str">
        <f>IFERROR(VLOOKUP(Подбор[[#This Row],[Артикул]],[1]Подбор!$CJ:$DA,16,0),"")</f>
        <v/>
      </c>
      <c r="AL103" s="73" t="str">
        <f>IFERROR(VLOOKUP(Подбор[[#This Row],[Артикул]],[1]Подбор!$CJ:$DA,17,0),"")</f>
        <v/>
      </c>
    </row>
    <row r="104" spans="1:38">
      <c r="A104" s="73" t="s">
        <v>4624</v>
      </c>
      <c r="B104" t="s">
        <v>2933</v>
      </c>
      <c r="C104" t="s">
        <v>4625</v>
      </c>
      <c r="D104">
        <v>209000</v>
      </c>
      <c r="E104">
        <v>156750</v>
      </c>
      <c r="F104">
        <v>-25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578</v>
      </c>
      <c r="R104" t="s">
        <v>578</v>
      </c>
      <c r="S104" t="s">
        <v>578</v>
      </c>
      <c r="T104" s="73"/>
      <c r="U104" s="73"/>
      <c r="V104"/>
      <c r="W104" s="73">
        <f>IFERROR(VLOOKUP(Подбор[[#This Row],[Артикул]],[1]Подбор!$CJ:$CW,2,0),"")</f>
        <v>209000</v>
      </c>
      <c r="X104" s="73">
        <f>IFERROR(VLOOKUP(Подбор[[#This Row],[Артикул]],[1]Подбор!$CJ:$CW,3,0),"")</f>
        <v>156750</v>
      </c>
      <c r="Y104" s="73">
        <f>IFERROR(VLOOKUP(Подбор[[#This Row],[Артикул]],[1]Подбор!$CJ:$CW,4,0),"")</f>
        <v>-25</v>
      </c>
      <c r="Z104" s="73">
        <f>IFERROR(VLOOKUP(Подбор[[#This Row],[Артикул]],[1]Подбор!$CJ:$CW,5,0),"")</f>
        <v>0</v>
      </c>
      <c r="AA104" s="73">
        <f>IFERROR(VLOOKUP(Подбор[[#This Row],[Артикул]],[1]Подбор!$CJ:$CW,6,0),"")</f>
        <v>0</v>
      </c>
      <c r="AB104" s="73">
        <f>IFERROR(VLOOKUP(Подбор[[#This Row],[Артикул]],[1]Подбор!$CJ:$CW,7,0),"")</f>
        <v>0</v>
      </c>
      <c r="AC104" s="73">
        <f>IFERROR(VLOOKUP(Подбор[[#This Row],[Артикул]],[1]Подбор!$CJ:$CW,8,0),"")</f>
        <v>0</v>
      </c>
      <c r="AD104" s="73">
        <f>IFERROR(VLOOKUP(Подбор[[#This Row],[Артикул]],[1]Подбор!$CJ:$CW,9,0),"")</f>
        <v>0</v>
      </c>
      <c r="AE104" s="73">
        <f>IFERROR(VLOOKUP(Подбор[[#This Row],[Артикул]],[1]Подбор!$CJ:$CW,10,0),"")</f>
        <v>0</v>
      </c>
      <c r="AF104" s="73">
        <f>IFERROR(VLOOKUP(Подбор[[#This Row],[Артикул]],[1]Подбор!$CJ:$CW,11,0),"")</f>
        <v>0</v>
      </c>
      <c r="AG104" s="73">
        <f>IFERROR(VLOOKUP(Подбор[[#This Row],[Артикул]],[1]Подбор!$CJ:$CW,12,0),"")</f>
        <v>0</v>
      </c>
      <c r="AH104" s="73">
        <f>IFERROR(VLOOKUP(Подбор[[#This Row],[Артикул]],[1]Подбор!$CJ:$CW,13,0),"")</f>
        <v>0</v>
      </c>
      <c r="AI104" s="73">
        <f>IFERROR(VLOOKUP(Подбор[[#This Row],[Артикул]],[1]Подбор!$CJ:$CW,14,0),"")</f>
        <v>0</v>
      </c>
      <c r="AJ104" s="73" t="str">
        <f>IFERROR(VLOOKUP(Подбор[[#This Row],[Артикул]],[1]Подбор!$CJ:$DA,15,0),"")</f>
        <v/>
      </c>
      <c r="AK104" s="73" t="str">
        <f>IFERROR(VLOOKUP(Подбор[[#This Row],[Артикул]],[1]Подбор!$CJ:$DA,16,0),"")</f>
        <v/>
      </c>
      <c r="AL104" s="73" t="str">
        <f>IFERROR(VLOOKUP(Подбор[[#This Row],[Артикул]],[1]Подбор!$CJ:$DA,17,0),"")</f>
        <v/>
      </c>
    </row>
    <row r="105" spans="1:38">
      <c r="A105" s="73" t="s">
        <v>4626</v>
      </c>
      <c r="B105" t="s">
        <v>2933</v>
      </c>
      <c r="C105" t="s">
        <v>4627</v>
      </c>
      <c r="D105" t="s">
        <v>578</v>
      </c>
      <c r="E105" t="s">
        <v>578</v>
      </c>
      <c r="F105" t="s">
        <v>578</v>
      </c>
      <c r="G105" t="s">
        <v>578</v>
      </c>
      <c r="H105" t="s">
        <v>578</v>
      </c>
      <c r="I105" t="s">
        <v>578</v>
      </c>
      <c r="J105" t="s">
        <v>578</v>
      </c>
      <c r="K105" t="s">
        <v>578</v>
      </c>
      <c r="L105" t="s">
        <v>578</v>
      </c>
      <c r="M105" t="s">
        <v>578</v>
      </c>
      <c r="N105" t="s">
        <v>578</v>
      </c>
      <c r="O105" t="s">
        <v>578</v>
      </c>
      <c r="P105" t="s">
        <v>578</v>
      </c>
      <c r="Q105" t="s">
        <v>578</v>
      </c>
      <c r="R105" t="s">
        <v>578</v>
      </c>
      <c r="S105" t="s">
        <v>578</v>
      </c>
      <c r="T105" s="73"/>
      <c r="U105" s="73"/>
      <c r="V105"/>
      <c r="W105" s="73" t="str">
        <f>IFERROR(VLOOKUP(Подбор[[#This Row],[Артикул]],[1]Подбор!$CJ:$CW,2,0),"")</f>
        <v/>
      </c>
      <c r="X105" s="73" t="str">
        <f>IFERROR(VLOOKUP(Подбор[[#This Row],[Артикул]],[1]Подбор!$CJ:$CW,3,0),"")</f>
        <v/>
      </c>
      <c r="Y105" s="73" t="str">
        <f>IFERROR(VLOOKUP(Подбор[[#This Row],[Артикул]],[1]Подбор!$CJ:$CW,4,0),"")</f>
        <v/>
      </c>
      <c r="Z105" s="73" t="str">
        <f>IFERROR(VLOOKUP(Подбор[[#This Row],[Артикул]],[1]Подбор!$CJ:$CW,5,0),"")</f>
        <v/>
      </c>
      <c r="AA105" s="73" t="str">
        <f>IFERROR(VLOOKUP(Подбор[[#This Row],[Артикул]],[1]Подбор!$CJ:$CW,6,0),"")</f>
        <v/>
      </c>
      <c r="AB105" s="73" t="str">
        <f>IFERROR(VLOOKUP(Подбор[[#This Row],[Артикул]],[1]Подбор!$CJ:$CW,7,0),"")</f>
        <v/>
      </c>
      <c r="AC105" s="73" t="str">
        <f>IFERROR(VLOOKUP(Подбор[[#This Row],[Артикул]],[1]Подбор!$CJ:$CW,8,0),"")</f>
        <v/>
      </c>
      <c r="AD105" s="73" t="str">
        <f>IFERROR(VLOOKUP(Подбор[[#This Row],[Артикул]],[1]Подбор!$CJ:$CW,9,0),"")</f>
        <v/>
      </c>
      <c r="AE105" s="73" t="str">
        <f>IFERROR(VLOOKUP(Подбор[[#This Row],[Артикул]],[1]Подбор!$CJ:$CW,10,0),"")</f>
        <v/>
      </c>
      <c r="AF105" s="73" t="str">
        <f>IFERROR(VLOOKUP(Подбор[[#This Row],[Артикул]],[1]Подбор!$CJ:$CW,11,0),"")</f>
        <v/>
      </c>
      <c r="AG105" s="73" t="str">
        <f>IFERROR(VLOOKUP(Подбор[[#This Row],[Артикул]],[1]Подбор!$CJ:$CW,12,0),"")</f>
        <v/>
      </c>
      <c r="AH105" s="73" t="str">
        <f>IFERROR(VLOOKUP(Подбор[[#This Row],[Артикул]],[1]Подбор!$CJ:$CW,13,0),"")</f>
        <v/>
      </c>
      <c r="AI105" s="73" t="str">
        <f>IFERROR(VLOOKUP(Подбор[[#This Row],[Артикул]],[1]Подбор!$CJ:$CW,14,0),"")</f>
        <v/>
      </c>
      <c r="AJ105" s="73" t="str">
        <f>IFERROR(VLOOKUP(Подбор[[#This Row],[Артикул]],[1]Подбор!$CJ:$DA,15,0),"")</f>
        <v/>
      </c>
      <c r="AK105" s="73" t="str">
        <f>IFERROR(VLOOKUP(Подбор[[#This Row],[Артикул]],[1]Подбор!$CJ:$DA,16,0),"")</f>
        <v/>
      </c>
      <c r="AL105" s="73" t="str">
        <f>IFERROR(VLOOKUP(Подбор[[#This Row],[Артикул]],[1]Подбор!$CJ:$DA,17,0),"")</f>
        <v/>
      </c>
    </row>
    <row r="106" spans="1:38">
      <c r="A106" s="73" t="s">
        <v>4628</v>
      </c>
      <c r="B106" t="s">
        <v>2933</v>
      </c>
      <c r="C106" t="s">
        <v>4629</v>
      </c>
      <c r="D106">
        <v>3001900</v>
      </c>
      <c r="E106">
        <v>2251700</v>
      </c>
      <c r="F106">
        <v>-24.990839135214358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578</v>
      </c>
      <c r="R106" t="s">
        <v>578</v>
      </c>
      <c r="S106" t="s">
        <v>578</v>
      </c>
      <c r="T106" s="73"/>
      <c r="U106" s="73"/>
      <c r="V106"/>
      <c r="W106" s="73">
        <f>IFERROR(VLOOKUP(Подбор[[#This Row],[Артикул]],[1]Подбор!$CJ:$CW,2,0),"")</f>
        <v>3001900</v>
      </c>
      <c r="X106" s="73">
        <f>IFERROR(VLOOKUP(Подбор[[#This Row],[Артикул]],[1]Подбор!$CJ:$CW,3,0),"")</f>
        <v>2251700</v>
      </c>
      <c r="Y106" s="73">
        <f>IFERROR(VLOOKUP(Подбор[[#This Row],[Артикул]],[1]Подбор!$CJ:$CW,4,0),"")</f>
        <v>-24.990839135214358</v>
      </c>
      <c r="Z106" s="73">
        <f>IFERROR(VLOOKUP(Подбор[[#This Row],[Артикул]],[1]Подбор!$CJ:$CW,5,0),"")</f>
        <v>0</v>
      </c>
      <c r="AA106" s="73">
        <f>IFERROR(VLOOKUP(Подбор[[#This Row],[Артикул]],[1]Подбор!$CJ:$CW,6,0),"")</f>
        <v>0</v>
      </c>
      <c r="AB106" s="73">
        <f>IFERROR(VLOOKUP(Подбор[[#This Row],[Артикул]],[1]Подбор!$CJ:$CW,7,0),"")</f>
        <v>0</v>
      </c>
      <c r="AC106" s="73">
        <f>IFERROR(VLOOKUP(Подбор[[#This Row],[Артикул]],[1]Подбор!$CJ:$CW,8,0),"")</f>
        <v>0</v>
      </c>
      <c r="AD106" s="73">
        <f>IFERROR(VLOOKUP(Подбор[[#This Row],[Артикул]],[1]Подбор!$CJ:$CW,9,0),"")</f>
        <v>0</v>
      </c>
      <c r="AE106" s="73">
        <f>IFERROR(VLOOKUP(Подбор[[#This Row],[Артикул]],[1]Подбор!$CJ:$CW,10,0),"")</f>
        <v>0</v>
      </c>
      <c r="AF106" s="73">
        <f>IFERROR(VLOOKUP(Подбор[[#This Row],[Артикул]],[1]Подбор!$CJ:$CW,11,0),"")</f>
        <v>0</v>
      </c>
      <c r="AG106" s="73">
        <f>IFERROR(VLOOKUP(Подбор[[#This Row],[Артикул]],[1]Подбор!$CJ:$CW,12,0),"")</f>
        <v>0</v>
      </c>
      <c r="AH106" s="73">
        <f>IFERROR(VLOOKUP(Подбор[[#This Row],[Артикул]],[1]Подбор!$CJ:$CW,13,0),"")</f>
        <v>0</v>
      </c>
      <c r="AI106" s="73">
        <f>IFERROR(VLOOKUP(Подбор[[#This Row],[Артикул]],[1]Подбор!$CJ:$CW,14,0),"")</f>
        <v>0</v>
      </c>
      <c r="AJ106" s="73" t="str">
        <f>IFERROR(VLOOKUP(Подбор[[#This Row],[Артикул]],[1]Подбор!$CJ:$DA,15,0),"")</f>
        <v/>
      </c>
      <c r="AK106" s="73" t="str">
        <f>IFERROR(VLOOKUP(Подбор[[#This Row],[Артикул]],[1]Подбор!$CJ:$DA,16,0),"")</f>
        <v/>
      </c>
      <c r="AL106" s="73" t="str">
        <f>IFERROR(VLOOKUP(Подбор[[#This Row],[Артикул]],[1]Подбор!$CJ:$DA,17,0),"")</f>
        <v/>
      </c>
    </row>
    <row r="107" spans="1:38">
      <c r="A107" s="73" t="s">
        <v>4630</v>
      </c>
      <c r="B107" t="s">
        <v>2933</v>
      </c>
      <c r="C107" t="s">
        <v>4631</v>
      </c>
      <c r="D107">
        <v>122100</v>
      </c>
      <c r="E107">
        <v>91850</v>
      </c>
      <c r="F107">
        <v>-24.77477477477477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578</v>
      </c>
      <c r="R107" t="s">
        <v>578</v>
      </c>
      <c r="S107" t="s">
        <v>578</v>
      </c>
      <c r="T107" s="73"/>
      <c r="U107" s="73"/>
      <c r="V107"/>
      <c r="W107" s="73">
        <f>IFERROR(VLOOKUP(Подбор[[#This Row],[Артикул]],[1]Подбор!$CJ:$CW,2,0),"")</f>
        <v>122100</v>
      </c>
      <c r="X107" s="73">
        <f>IFERROR(VLOOKUP(Подбор[[#This Row],[Артикул]],[1]Подбор!$CJ:$CW,3,0),"")</f>
        <v>91850</v>
      </c>
      <c r="Y107" s="73">
        <f>IFERROR(VLOOKUP(Подбор[[#This Row],[Артикул]],[1]Подбор!$CJ:$CW,4,0),"")</f>
        <v>-24.77477477477477</v>
      </c>
      <c r="Z107" s="73">
        <f>IFERROR(VLOOKUP(Подбор[[#This Row],[Артикул]],[1]Подбор!$CJ:$CW,5,0),"")</f>
        <v>0</v>
      </c>
      <c r="AA107" s="73">
        <f>IFERROR(VLOOKUP(Подбор[[#This Row],[Артикул]],[1]Подбор!$CJ:$CW,6,0),"")</f>
        <v>0</v>
      </c>
      <c r="AB107" s="73">
        <f>IFERROR(VLOOKUP(Подбор[[#This Row],[Артикул]],[1]Подбор!$CJ:$CW,7,0),"")</f>
        <v>0</v>
      </c>
      <c r="AC107" s="73">
        <f>IFERROR(VLOOKUP(Подбор[[#This Row],[Артикул]],[1]Подбор!$CJ:$CW,8,0),"")</f>
        <v>0</v>
      </c>
      <c r="AD107" s="73">
        <f>IFERROR(VLOOKUP(Подбор[[#This Row],[Артикул]],[1]Подбор!$CJ:$CW,9,0),"")</f>
        <v>0</v>
      </c>
      <c r="AE107" s="73">
        <f>IFERROR(VLOOKUP(Подбор[[#This Row],[Артикул]],[1]Подбор!$CJ:$CW,10,0),"")</f>
        <v>0</v>
      </c>
      <c r="AF107" s="73">
        <f>IFERROR(VLOOKUP(Подбор[[#This Row],[Артикул]],[1]Подбор!$CJ:$CW,11,0),"")</f>
        <v>0</v>
      </c>
      <c r="AG107" s="73">
        <f>IFERROR(VLOOKUP(Подбор[[#This Row],[Артикул]],[1]Подбор!$CJ:$CW,12,0),"")</f>
        <v>0</v>
      </c>
      <c r="AH107" s="73">
        <f>IFERROR(VLOOKUP(Подбор[[#This Row],[Артикул]],[1]Подбор!$CJ:$CW,13,0),"")</f>
        <v>0</v>
      </c>
      <c r="AI107" s="73">
        <f>IFERROR(VLOOKUP(Подбор[[#This Row],[Артикул]],[1]Подбор!$CJ:$CW,14,0),"")</f>
        <v>0</v>
      </c>
      <c r="AJ107" s="73" t="str">
        <f>IFERROR(VLOOKUP(Подбор[[#This Row],[Артикул]],[1]Подбор!$CJ:$DA,15,0),"")</f>
        <v/>
      </c>
      <c r="AK107" s="73" t="str">
        <f>IFERROR(VLOOKUP(Подбор[[#This Row],[Артикул]],[1]Подбор!$CJ:$DA,16,0),"")</f>
        <v/>
      </c>
      <c r="AL107" s="73" t="str">
        <f>IFERROR(VLOOKUP(Подбор[[#This Row],[Артикул]],[1]Подбор!$CJ:$DA,17,0),"")</f>
        <v/>
      </c>
    </row>
    <row r="108" spans="1:38">
      <c r="A108" s="73" t="s">
        <v>4632</v>
      </c>
      <c r="B108" t="s">
        <v>2933</v>
      </c>
      <c r="C108" t="s">
        <v>4633</v>
      </c>
      <c r="D108">
        <v>57290</v>
      </c>
      <c r="E108" t="s">
        <v>578</v>
      </c>
      <c r="F108" t="s">
        <v>578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578</v>
      </c>
      <c r="R108" t="s">
        <v>578</v>
      </c>
      <c r="S108" t="s">
        <v>578</v>
      </c>
      <c r="T108" s="73"/>
      <c r="U108" s="73"/>
      <c r="V108"/>
      <c r="W108" s="73">
        <f>IFERROR(VLOOKUP(Подбор[[#This Row],[Артикул]],[1]Подбор!$CJ:$CW,2,0),"")</f>
        <v>57200</v>
      </c>
      <c r="X108" s="73">
        <f>IFERROR(VLOOKUP(Подбор[[#This Row],[Артикул]],[1]Подбор!$CJ:$CW,3,0),"")</f>
        <v>42900</v>
      </c>
      <c r="Y108" s="73">
        <f>IFERROR(VLOOKUP(Подбор[[#This Row],[Артикул]],[1]Подбор!$CJ:$CW,4,0),"")</f>
        <v>-25</v>
      </c>
      <c r="Z108" s="73">
        <f>IFERROR(VLOOKUP(Подбор[[#This Row],[Артикул]],[1]Подбор!$CJ:$CW,5,0),"")</f>
        <v>0</v>
      </c>
      <c r="AA108" s="73">
        <f>IFERROR(VLOOKUP(Подбор[[#This Row],[Артикул]],[1]Подбор!$CJ:$CW,6,0),"")</f>
        <v>0</v>
      </c>
      <c r="AB108" s="73">
        <f>IFERROR(VLOOKUP(Подбор[[#This Row],[Артикул]],[1]Подбор!$CJ:$CW,7,0),"")</f>
        <v>0</v>
      </c>
      <c r="AC108" s="73">
        <f>IFERROR(VLOOKUP(Подбор[[#This Row],[Артикул]],[1]Подбор!$CJ:$CW,8,0),"")</f>
        <v>0</v>
      </c>
      <c r="AD108" s="73">
        <f>IFERROR(VLOOKUP(Подбор[[#This Row],[Артикул]],[1]Подбор!$CJ:$CW,9,0),"")</f>
        <v>0</v>
      </c>
      <c r="AE108" s="73">
        <f>IFERROR(VLOOKUP(Подбор[[#This Row],[Артикул]],[1]Подбор!$CJ:$CW,10,0),"")</f>
        <v>0</v>
      </c>
      <c r="AF108" s="73">
        <f>IFERROR(VLOOKUP(Подбор[[#This Row],[Артикул]],[1]Подбор!$CJ:$CW,11,0),"")</f>
        <v>0</v>
      </c>
      <c r="AG108" s="73">
        <f>IFERROR(VLOOKUP(Подбор[[#This Row],[Артикул]],[1]Подбор!$CJ:$CW,12,0),"")</f>
        <v>0</v>
      </c>
      <c r="AH108" s="73">
        <f>IFERROR(VLOOKUP(Подбор[[#This Row],[Артикул]],[1]Подбор!$CJ:$CW,13,0),"")</f>
        <v>0</v>
      </c>
      <c r="AI108" s="73">
        <f>IFERROR(VLOOKUP(Подбор[[#This Row],[Артикул]],[1]Подбор!$CJ:$CW,14,0),"")</f>
        <v>0</v>
      </c>
      <c r="AJ108" s="73" t="str">
        <f>IFERROR(VLOOKUP(Подбор[[#This Row],[Артикул]],[1]Подбор!$CJ:$DA,15,0),"")</f>
        <v/>
      </c>
      <c r="AK108" s="73" t="str">
        <f>IFERROR(VLOOKUP(Подбор[[#This Row],[Артикул]],[1]Подбор!$CJ:$DA,16,0),"")</f>
        <v/>
      </c>
      <c r="AL108" s="73" t="str">
        <f>IFERROR(VLOOKUP(Подбор[[#This Row],[Артикул]],[1]Подбор!$CJ:$DA,17,0),"")</f>
        <v/>
      </c>
    </row>
    <row r="109" spans="1:38">
      <c r="A109" s="73" t="s">
        <v>4634</v>
      </c>
      <c r="B109" t="s">
        <v>2933</v>
      </c>
      <c r="C109" t="s">
        <v>4635</v>
      </c>
      <c r="D109" t="s">
        <v>578</v>
      </c>
      <c r="E109" t="s">
        <v>578</v>
      </c>
      <c r="F109" t="s">
        <v>578</v>
      </c>
      <c r="G109" t="s">
        <v>578</v>
      </c>
      <c r="H109" t="s">
        <v>578</v>
      </c>
      <c r="I109" t="s">
        <v>578</v>
      </c>
      <c r="J109" t="s">
        <v>578</v>
      </c>
      <c r="K109" t="s">
        <v>578</v>
      </c>
      <c r="L109" t="s">
        <v>578</v>
      </c>
      <c r="M109" t="s">
        <v>578</v>
      </c>
      <c r="N109" t="s">
        <v>578</v>
      </c>
      <c r="O109" t="s">
        <v>578</v>
      </c>
      <c r="P109" t="s">
        <v>578</v>
      </c>
      <c r="Q109" t="s">
        <v>578</v>
      </c>
      <c r="R109" t="s">
        <v>578</v>
      </c>
      <c r="S109" t="s">
        <v>578</v>
      </c>
      <c r="T109" s="73"/>
      <c r="U109" s="73"/>
      <c r="V109"/>
      <c r="W109" s="73" t="str">
        <f>IFERROR(VLOOKUP(Подбор[[#This Row],[Артикул]],[1]Подбор!$CJ:$CW,2,0),"")</f>
        <v/>
      </c>
      <c r="X109" s="73" t="str">
        <f>IFERROR(VLOOKUP(Подбор[[#This Row],[Артикул]],[1]Подбор!$CJ:$CW,3,0),"")</f>
        <v/>
      </c>
      <c r="Y109" s="73" t="str">
        <f>IFERROR(VLOOKUP(Подбор[[#This Row],[Артикул]],[1]Подбор!$CJ:$CW,4,0),"")</f>
        <v/>
      </c>
      <c r="Z109" s="73" t="str">
        <f>IFERROR(VLOOKUP(Подбор[[#This Row],[Артикул]],[1]Подбор!$CJ:$CW,5,0),"")</f>
        <v/>
      </c>
      <c r="AA109" s="73" t="str">
        <f>IFERROR(VLOOKUP(Подбор[[#This Row],[Артикул]],[1]Подбор!$CJ:$CW,6,0),"")</f>
        <v/>
      </c>
      <c r="AB109" s="73" t="str">
        <f>IFERROR(VLOOKUP(Подбор[[#This Row],[Артикул]],[1]Подбор!$CJ:$CW,7,0),"")</f>
        <v/>
      </c>
      <c r="AC109" s="73" t="str">
        <f>IFERROR(VLOOKUP(Подбор[[#This Row],[Артикул]],[1]Подбор!$CJ:$CW,8,0),"")</f>
        <v/>
      </c>
      <c r="AD109" s="73" t="str">
        <f>IFERROR(VLOOKUP(Подбор[[#This Row],[Артикул]],[1]Подбор!$CJ:$CW,9,0),"")</f>
        <v/>
      </c>
      <c r="AE109" s="73" t="str">
        <f>IFERROR(VLOOKUP(Подбор[[#This Row],[Артикул]],[1]Подбор!$CJ:$CW,10,0),"")</f>
        <v/>
      </c>
      <c r="AF109" s="73" t="str">
        <f>IFERROR(VLOOKUP(Подбор[[#This Row],[Артикул]],[1]Подбор!$CJ:$CW,11,0),"")</f>
        <v/>
      </c>
      <c r="AG109" s="73" t="str">
        <f>IFERROR(VLOOKUP(Подбор[[#This Row],[Артикул]],[1]Подбор!$CJ:$CW,12,0),"")</f>
        <v/>
      </c>
      <c r="AH109" s="73" t="str">
        <f>IFERROR(VLOOKUP(Подбор[[#This Row],[Артикул]],[1]Подбор!$CJ:$CW,13,0),"")</f>
        <v/>
      </c>
      <c r="AI109" s="73" t="str">
        <f>IFERROR(VLOOKUP(Подбор[[#This Row],[Артикул]],[1]Подбор!$CJ:$CW,14,0),"")</f>
        <v/>
      </c>
      <c r="AJ109" s="73" t="str">
        <f>IFERROR(VLOOKUP(Подбор[[#This Row],[Артикул]],[1]Подбор!$CJ:$DA,15,0),"")</f>
        <v/>
      </c>
      <c r="AK109" s="73" t="str">
        <f>IFERROR(VLOOKUP(Подбор[[#This Row],[Артикул]],[1]Подбор!$CJ:$DA,16,0),"")</f>
        <v/>
      </c>
      <c r="AL109" s="73" t="str">
        <f>IFERROR(VLOOKUP(Подбор[[#This Row],[Артикул]],[1]Подбор!$CJ:$DA,17,0),"")</f>
        <v/>
      </c>
    </row>
    <row r="110" spans="1:38">
      <c r="A110" s="73" t="s">
        <v>4636</v>
      </c>
      <c r="B110" t="s">
        <v>2933</v>
      </c>
      <c r="C110" t="s">
        <v>4637</v>
      </c>
      <c r="D110">
        <v>30250000</v>
      </c>
      <c r="E110">
        <v>22687500</v>
      </c>
      <c r="F110">
        <v>-25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578</v>
      </c>
      <c r="R110" t="s">
        <v>578</v>
      </c>
      <c r="S110" t="s">
        <v>578</v>
      </c>
      <c r="T110" s="73"/>
      <c r="U110" s="73"/>
      <c r="V110"/>
      <c r="W110" s="73">
        <f>IFERROR(VLOOKUP(Подбор[[#This Row],[Артикул]],[1]Подбор!$CJ:$CW,2,0),"")</f>
        <v>30250000</v>
      </c>
      <c r="X110" s="73">
        <f>IFERROR(VLOOKUP(Подбор[[#This Row],[Артикул]],[1]Подбор!$CJ:$CW,3,0),"")</f>
        <v>22687500</v>
      </c>
      <c r="Y110" s="73">
        <f>IFERROR(VLOOKUP(Подбор[[#This Row],[Артикул]],[1]Подбор!$CJ:$CW,4,0),"")</f>
        <v>-25</v>
      </c>
      <c r="Z110" s="73">
        <f>IFERROR(VLOOKUP(Подбор[[#This Row],[Артикул]],[1]Подбор!$CJ:$CW,5,0),"")</f>
        <v>0</v>
      </c>
      <c r="AA110" s="73">
        <f>IFERROR(VLOOKUP(Подбор[[#This Row],[Артикул]],[1]Подбор!$CJ:$CW,6,0),"")</f>
        <v>0</v>
      </c>
      <c r="AB110" s="73">
        <f>IFERROR(VLOOKUP(Подбор[[#This Row],[Артикул]],[1]Подбор!$CJ:$CW,7,0),"")</f>
        <v>0</v>
      </c>
      <c r="AC110" s="73">
        <f>IFERROR(VLOOKUP(Подбор[[#This Row],[Артикул]],[1]Подбор!$CJ:$CW,8,0),"")</f>
        <v>0</v>
      </c>
      <c r="AD110" s="73">
        <f>IFERROR(VLOOKUP(Подбор[[#This Row],[Артикул]],[1]Подбор!$CJ:$CW,9,0),"")</f>
        <v>0</v>
      </c>
      <c r="AE110" s="73">
        <f>IFERROR(VLOOKUP(Подбор[[#This Row],[Артикул]],[1]Подбор!$CJ:$CW,10,0),"")</f>
        <v>0</v>
      </c>
      <c r="AF110" s="73">
        <f>IFERROR(VLOOKUP(Подбор[[#This Row],[Артикул]],[1]Подбор!$CJ:$CW,11,0),"")</f>
        <v>0</v>
      </c>
      <c r="AG110" s="73">
        <f>IFERROR(VLOOKUP(Подбор[[#This Row],[Артикул]],[1]Подбор!$CJ:$CW,12,0),"")</f>
        <v>0</v>
      </c>
      <c r="AH110" s="73">
        <f>IFERROR(VLOOKUP(Подбор[[#This Row],[Артикул]],[1]Подбор!$CJ:$CW,13,0),"")</f>
        <v>0</v>
      </c>
      <c r="AI110" s="73">
        <f>IFERROR(VLOOKUP(Подбор[[#This Row],[Артикул]],[1]Подбор!$CJ:$CW,14,0),"")</f>
        <v>0</v>
      </c>
      <c r="AJ110" s="73" t="str">
        <f>IFERROR(VLOOKUP(Подбор[[#This Row],[Артикул]],[1]Подбор!$CJ:$DA,15,0),"")</f>
        <v/>
      </c>
      <c r="AK110" s="73" t="str">
        <f>IFERROR(VLOOKUP(Подбор[[#This Row],[Артикул]],[1]Подбор!$CJ:$DA,16,0),"")</f>
        <v/>
      </c>
      <c r="AL110" s="73" t="str">
        <f>IFERROR(VLOOKUP(Подбор[[#This Row],[Артикул]],[1]Подбор!$CJ:$DA,17,0),"")</f>
        <v/>
      </c>
    </row>
    <row r="111" spans="1:38">
      <c r="A111" s="73" t="s">
        <v>4638</v>
      </c>
      <c r="B111" t="s">
        <v>2933</v>
      </c>
      <c r="C111" t="s">
        <v>4639</v>
      </c>
      <c r="D111" t="s">
        <v>578</v>
      </c>
      <c r="E111" t="s">
        <v>578</v>
      </c>
      <c r="F111" t="s">
        <v>578</v>
      </c>
      <c r="G111" t="s">
        <v>578</v>
      </c>
      <c r="H111" t="s">
        <v>578</v>
      </c>
      <c r="I111" t="s">
        <v>578</v>
      </c>
      <c r="J111" t="s">
        <v>578</v>
      </c>
      <c r="K111" t="s">
        <v>578</v>
      </c>
      <c r="L111" t="s">
        <v>578</v>
      </c>
      <c r="M111" t="s">
        <v>578</v>
      </c>
      <c r="N111" t="s">
        <v>578</v>
      </c>
      <c r="O111" t="s">
        <v>578</v>
      </c>
      <c r="P111" t="s">
        <v>578</v>
      </c>
      <c r="Q111" t="s">
        <v>578</v>
      </c>
      <c r="R111" t="s">
        <v>578</v>
      </c>
      <c r="S111" t="s">
        <v>578</v>
      </c>
      <c r="T111" s="73"/>
      <c r="U111" s="73"/>
      <c r="V111"/>
      <c r="W111" s="73" t="str">
        <f>IFERROR(VLOOKUP(Подбор[[#This Row],[Артикул]],[1]Подбор!$CJ:$CW,2,0),"")</f>
        <v/>
      </c>
      <c r="X111" s="73" t="str">
        <f>IFERROR(VLOOKUP(Подбор[[#This Row],[Артикул]],[1]Подбор!$CJ:$CW,3,0),"")</f>
        <v/>
      </c>
      <c r="Y111" s="73" t="str">
        <f>IFERROR(VLOOKUP(Подбор[[#This Row],[Артикул]],[1]Подбор!$CJ:$CW,4,0),"")</f>
        <v/>
      </c>
      <c r="Z111" s="73" t="str">
        <f>IFERROR(VLOOKUP(Подбор[[#This Row],[Артикул]],[1]Подбор!$CJ:$CW,5,0),"")</f>
        <v/>
      </c>
      <c r="AA111" s="73" t="str">
        <f>IFERROR(VLOOKUP(Подбор[[#This Row],[Артикул]],[1]Подбор!$CJ:$CW,6,0),"")</f>
        <v/>
      </c>
      <c r="AB111" s="73" t="str">
        <f>IFERROR(VLOOKUP(Подбор[[#This Row],[Артикул]],[1]Подбор!$CJ:$CW,7,0),"")</f>
        <v/>
      </c>
      <c r="AC111" s="73" t="str">
        <f>IFERROR(VLOOKUP(Подбор[[#This Row],[Артикул]],[1]Подбор!$CJ:$CW,8,0),"")</f>
        <v/>
      </c>
      <c r="AD111" s="73" t="str">
        <f>IFERROR(VLOOKUP(Подбор[[#This Row],[Артикул]],[1]Подбор!$CJ:$CW,9,0),"")</f>
        <v/>
      </c>
      <c r="AE111" s="73" t="str">
        <f>IFERROR(VLOOKUP(Подбор[[#This Row],[Артикул]],[1]Подбор!$CJ:$CW,10,0),"")</f>
        <v/>
      </c>
      <c r="AF111" s="73" t="str">
        <f>IFERROR(VLOOKUP(Подбор[[#This Row],[Артикул]],[1]Подбор!$CJ:$CW,11,0),"")</f>
        <v/>
      </c>
      <c r="AG111" s="73" t="str">
        <f>IFERROR(VLOOKUP(Подбор[[#This Row],[Артикул]],[1]Подбор!$CJ:$CW,12,0),"")</f>
        <v/>
      </c>
      <c r="AH111" s="73" t="str">
        <f>IFERROR(VLOOKUP(Подбор[[#This Row],[Артикул]],[1]Подбор!$CJ:$CW,13,0),"")</f>
        <v/>
      </c>
      <c r="AI111" s="73" t="str">
        <f>IFERROR(VLOOKUP(Подбор[[#This Row],[Артикул]],[1]Подбор!$CJ:$CW,14,0),"")</f>
        <v/>
      </c>
      <c r="AJ111" s="73" t="str">
        <f>IFERROR(VLOOKUP(Подбор[[#This Row],[Артикул]],[1]Подбор!$CJ:$DA,15,0),"")</f>
        <v/>
      </c>
      <c r="AK111" s="73" t="str">
        <f>IFERROR(VLOOKUP(Подбор[[#This Row],[Артикул]],[1]Подбор!$CJ:$DA,16,0),"")</f>
        <v/>
      </c>
      <c r="AL111" s="73" t="str">
        <f>IFERROR(VLOOKUP(Подбор[[#This Row],[Артикул]],[1]Подбор!$CJ:$DA,17,0),"")</f>
        <v/>
      </c>
    </row>
    <row r="112" spans="1:38">
      <c r="A112" s="73" t="s">
        <v>4640</v>
      </c>
      <c r="B112" t="s">
        <v>2933</v>
      </c>
      <c r="C112" t="s">
        <v>4641</v>
      </c>
      <c r="D112">
        <v>4802600</v>
      </c>
      <c r="E112">
        <v>3601950</v>
      </c>
      <c r="F112">
        <v>-25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578</v>
      </c>
      <c r="R112" t="s">
        <v>578</v>
      </c>
      <c r="S112" t="s">
        <v>578</v>
      </c>
      <c r="T112" s="73"/>
      <c r="U112" s="73"/>
      <c r="V112"/>
      <c r="W112" s="73">
        <f>IFERROR(VLOOKUP(Подбор[[#This Row],[Артикул]],[1]Подбор!$CJ:$CW,2,0),"")</f>
        <v>4802600</v>
      </c>
      <c r="X112" s="73">
        <f>IFERROR(VLOOKUP(Подбор[[#This Row],[Артикул]],[1]Подбор!$CJ:$CW,3,0),"")</f>
        <v>3601950</v>
      </c>
      <c r="Y112" s="73">
        <f>IFERROR(VLOOKUP(Подбор[[#This Row],[Артикул]],[1]Подбор!$CJ:$CW,4,0),"")</f>
        <v>-25</v>
      </c>
      <c r="Z112" s="73">
        <f>IFERROR(VLOOKUP(Подбор[[#This Row],[Артикул]],[1]Подбор!$CJ:$CW,5,0),"")</f>
        <v>0</v>
      </c>
      <c r="AA112" s="73">
        <f>IFERROR(VLOOKUP(Подбор[[#This Row],[Артикул]],[1]Подбор!$CJ:$CW,6,0),"")</f>
        <v>0</v>
      </c>
      <c r="AB112" s="73">
        <f>IFERROR(VLOOKUP(Подбор[[#This Row],[Артикул]],[1]Подбор!$CJ:$CW,7,0),"")</f>
        <v>0</v>
      </c>
      <c r="AC112" s="73">
        <f>IFERROR(VLOOKUP(Подбор[[#This Row],[Артикул]],[1]Подбор!$CJ:$CW,8,0),"")</f>
        <v>0</v>
      </c>
      <c r="AD112" s="73">
        <f>IFERROR(VLOOKUP(Подбор[[#This Row],[Артикул]],[1]Подбор!$CJ:$CW,9,0),"")</f>
        <v>0</v>
      </c>
      <c r="AE112" s="73">
        <f>IFERROR(VLOOKUP(Подбор[[#This Row],[Артикул]],[1]Подбор!$CJ:$CW,10,0),"")</f>
        <v>0</v>
      </c>
      <c r="AF112" s="73">
        <f>IFERROR(VLOOKUP(Подбор[[#This Row],[Артикул]],[1]Подбор!$CJ:$CW,11,0),"")</f>
        <v>0</v>
      </c>
      <c r="AG112" s="73">
        <f>IFERROR(VLOOKUP(Подбор[[#This Row],[Артикул]],[1]Подбор!$CJ:$CW,12,0),"")</f>
        <v>0</v>
      </c>
      <c r="AH112" s="73">
        <f>IFERROR(VLOOKUP(Подбор[[#This Row],[Артикул]],[1]Подбор!$CJ:$CW,13,0),"")</f>
        <v>0</v>
      </c>
      <c r="AI112" s="73">
        <f>IFERROR(VLOOKUP(Подбор[[#This Row],[Артикул]],[1]Подбор!$CJ:$CW,14,0),"")</f>
        <v>0</v>
      </c>
      <c r="AJ112" s="73" t="str">
        <f>IFERROR(VLOOKUP(Подбор[[#This Row],[Артикул]],[1]Подбор!$CJ:$DA,15,0),"")</f>
        <v/>
      </c>
      <c r="AK112" s="73" t="str">
        <f>IFERROR(VLOOKUP(Подбор[[#This Row],[Артикул]],[1]Подбор!$CJ:$DA,16,0),"")</f>
        <v/>
      </c>
      <c r="AL112" s="73" t="str">
        <f>IFERROR(VLOOKUP(Подбор[[#This Row],[Артикул]],[1]Подбор!$CJ:$DA,17,0),"")</f>
        <v/>
      </c>
    </row>
    <row r="113" spans="1:38">
      <c r="A113" s="73" t="s">
        <v>4642</v>
      </c>
      <c r="B113" t="s">
        <v>2933</v>
      </c>
      <c r="C113" t="s">
        <v>4643</v>
      </c>
      <c r="D113">
        <v>596200</v>
      </c>
      <c r="E113">
        <v>447150</v>
      </c>
      <c r="F113">
        <v>-25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578</v>
      </c>
      <c r="R113" t="s">
        <v>578</v>
      </c>
      <c r="S113" t="s">
        <v>578</v>
      </c>
      <c r="T113" s="73"/>
      <c r="U113" s="73"/>
      <c r="V113"/>
      <c r="W113" s="73">
        <f>IFERROR(VLOOKUP(Подбор[[#This Row],[Артикул]],[1]Подбор!$CJ:$CW,2,0),"")</f>
        <v>596200</v>
      </c>
      <c r="X113" s="73">
        <f>IFERROR(VLOOKUP(Подбор[[#This Row],[Артикул]],[1]Подбор!$CJ:$CW,3,0),"")</f>
        <v>447150</v>
      </c>
      <c r="Y113" s="73">
        <f>IFERROR(VLOOKUP(Подбор[[#This Row],[Артикул]],[1]Подбор!$CJ:$CW,4,0),"")</f>
        <v>-25</v>
      </c>
      <c r="Z113" s="73">
        <f>IFERROR(VLOOKUP(Подбор[[#This Row],[Артикул]],[1]Подбор!$CJ:$CW,5,0),"")</f>
        <v>0</v>
      </c>
      <c r="AA113" s="73">
        <f>IFERROR(VLOOKUP(Подбор[[#This Row],[Артикул]],[1]Подбор!$CJ:$CW,6,0),"")</f>
        <v>0</v>
      </c>
      <c r="AB113" s="73">
        <f>IFERROR(VLOOKUP(Подбор[[#This Row],[Артикул]],[1]Подбор!$CJ:$CW,7,0),"")</f>
        <v>0</v>
      </c>
      <c r="AC113" s="73">
        <f>IFERROR(VLOOKUP(Подбор[[#This Row],[Артикул]],[1]Подбор!$CJ:$CW,8,0),"")</f>
        <v>0</v>
      </c>
      <c r="AD113" s="73">
        <f>IFERROR(VLOOKUP(Подбор[[#This Row],[Артикул]],[1]Подбор!$CJ:$CW,9,0),"")</f>
        <v>0</v>
      </c>
      <c r="AE113" s="73">
        <f>IFERROR(VLOOKUP(Подбор[[#This Row],[Артикул]],[1]Подбор!$CJ:$CW,10,0),"")</f>
        <v>0</v>
      </c>
      <c r="AF113" s="73">
        <f>IFERROR(VLOOKUP(Подбор[[#This Row],[Артикул]],[1]Подбор!$CJ:$CW,11,0),"")</f>
        <v>0</v>
      </c>
      <c r="AG113" s="73">
        <f>IFERROR(VLOOKUP(Подбор[[#This Row],[Артикул]],[1]Подбор!$CJ:$CW,12,0),"")</f>
        <v>0</v>
      </c>
      <c r="AH113" s="73">
        <f>IFERROR(VLOOKUP(Подбор[[#This Row],[Артикул]],[1]Подбор!$CJ:$CW,13,0),"")</f>
        <v>0</v>
      </c>
      <c r="AI113" s="73">
        <f>IFERROR(VLOOKUP(Подбор[[#This Row],[Артикул]],[1]Подбор!$CJ:$CW,14,0),"")</f>
        <v>0</v>
      </c>
      <c r="AJ113" s="73" t="str">
        <f>IFERROR(VLOOKUP(Подбор[[#This Row],[Артикул]],[1]Подбор!$CJ:$DA,15,0),"")</f>
        <v/>
      </c>
      <c r="AK113" s="73" t="str">
        <f>IFERROR(VLOOKUP(Подбор[[#This Row],[Артикул]],[1]Подбор!$CJ:$DA,16,0),"")</f>
        <v/>
      </c>
      <c r="AL113" s="73" t="str">
        <f>IFERROR(VLOOKUP(Подбор[[#This Row],[Артикул]],[1]Подбор!$CJ:$DA,17,0),"")</f>
        <v/>
      </c>
    </row>
    <row r="114" spans="1:38">
      <c r="A114" s="73" t="s">
        <v>4644</v>
      </c>
      <c r="B114" t="s">
        <v>2933</v>
      </c>
      <c r="C114" t="s">
        <v>4645</v>
      </c>
      <c r="D114" t="s">
        <v>578</v>
      </c>
      <c r="E114" t="s">
        <v>578</v>
      </c>
      <c r="F114" t="s">
        <v>578</v>
      </c>
      <c r="G114" t="s">
        <v>578</v>
      </c>
      <c r="H114" t="s">
        <v>578</v>
      </c>
      <c r="I114" t="s">
        <v>578</v>
      </c>
      <c r="J114" t="s">
        <v>578</v>
      </c>
      <c r="K114" t="s">
        <v>578</v>
      </c>
      <c r="L114" t="s">
        <v>578</v>
      </c>
      <c r="M114" t="s">
        <v>578</v>
      </c>
      <c r="N114" t="s">
        <v>578</v>
      </c>
      <c r="O114" t="s">
        <v>578</v>
      </c>
      <c r="P114" t="s">
        <v>578</v>
      </c>
      <c r="Q114" t="s">
        <v>578</v>
      </c>
      <c r="R114" t="s">
        <v>578</v>
      </c>
      <c r="S114" t="s">
        <v>578</v>
      </c>
      <c r="T114" s="73"/>
      <c r="U114" s="73"/>
      <c r="V114"/>
      <c r="W114" s="73" t="str">
        <f>IFERROR(VLOOKUP(Подбор[[#This Row],[Артикул]],[1]Подбор!$CJ:$CW,2,0),"")</f>
        <v/>
      </c>
      <c r="X114" s="73" t="str">
        <f>IFERROR(VLOOKUP(Подбор[[#This Row],[Артикул]],[1]Подбор!$CJ:$CW,3,0),"")</f>
        <v/>
      </c>
      <c r="Y114" s="73" t="str">
        <f>IFERROR(VLOOKUP(Подбор[[#This Row],[Артикул]],[1]Подбор!$CJ:$CW,4,0),"")</f>
        <v/>
      </c>
      <c r="Z114" s="73" t="str">
        <f>IFERROR(VLOOKUP(Подбор[[#This Row],[Артикул]],[1]Подбор!$CJ:$CW,5,0),"")</f>
        <v/>
      </c>
      <c r="AA114" s="73" t="str">
        <f>IFERROR(VLOOKUP(Подбор[[#This Row],[Артикул]],[1]Подбор!$CJ:$CW,6,0),"")</f>
        <v/>
      </c>
      <c r="AB114" s="73" t="str">
        <f>IFERROR(VLOOKUP(Подбор[[#This Row],[Артикул]],[1]Подбор!$CJ:$CW,7,0),"")</f>
        <v/>
      </c>
      <c r="AC114" s="73" t="str">
        <f>IFERROR(VLOOKUP(Подбор[[#This Row],[Артикул]],[1]Подбор!$CJ:$CW,8,0),"")</f>
        <v/>
      </c>
      <c r="AD114" s="73" t="str">
        <f>IFERROR(VLOOKUP(Подбор[[#This Row],[Артикул]],[1]Подбор!$CJ:$CW,9,0),"")</f>
        <v/>
      </c>
      <c r="AE114" s="73" t="str">
        <f>IFERROR(VLOOKUP(Подбор[[#This Row],[Артикул]],[1]Подбор!$CJ:$CW,10,0),"")</f>
        <v/>
      </c>
      <c r="AF114" s="73" t="str">
        <f>IFERROR(VLOOKUP(Подбор[[#This Row],[Артикул]],[1]Подбор!$CJ:$CW,11,0),"")</f>
        <v/>
      </c>
      <c r="AG114" s="73" t="str">
        <f>IFERROR(VLOOKUP(Подбор[[#This Row],[Артикул]],[1]Подбор!$CJ:$CW,12,0),"")</f>
        <v/>
      </c>
      <c r="AH114" s="73" t="str">
        <f>IFERROR(VLOOKUP(Подбор[[#This Row],[Артикул]],[1]Подбор!$CJ:$CW,13,0),"")</f>
        <v/>
      </c>
      <c r="AI114" s="73" t="str">
        <f>IFERROR(VLOOKUP(Подбор[[#This Row],[Артикул]],[1]Подбор!$CJ:$CW,14,0),"")</f>
        <v/>
      </c>
      <c r="AJ114" s="73" t="str">
        <f>IFERROR(VLOOKUP(Подбор[[#This Row],[Артикул]],[1]Подбор!$CJ:$DA,15,0),"")</f>
        <v/>
      </c>
      <c r="AK114" s="73" t="str">
        <f>IFERROR(VLOOKUP(Подбор[[#This Row],[Артикул]],[1]Подбор!$CJ:$DA,16,0),"")</f>
        <v/>
      </c>
      <c r="AL114" s="73" t="str">
        <f>IFERROR(VLOOKUP(Подбор[[#This Row],[Артикул]],[1]Подбор!$CJ:$DA,17,0),"")</f>
        <v/>
      </c>
    </row>
    <row r="115" spans="1:38">
      <c r="A115" s="73" t="s">
        <v>4646</v>
      </c>
      <c r="B115" t="s">
        <v>2933</v>
      </c>
      <c r="C115" t="s">
        <v>4647</v>
      </c>
      <c r="D115">
        <v>7203900</v>
      </c>
      <c r="E115">
        <v>5403200</v>
      </c>
      <c r="F115">
        <v>-24.996182623301266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578</v>
      </c>
      <c r="R115" t="s">
        <v>578</v>
      </c>
      <c r="S115" t="s">
        <v>578</v>
      </c>
      <c r="T115" s="73"/>
      <c r="U115" s="73"/>
      <c r="V115"/>
      <c r="W115" s="73">
        <f>IFERROR(VLOOKUP(Подбор[[#This Row],[Артикул]],[1]Подбор!$CJ:$CW,2,0),"")</f>
        <v>7203900</v>
      </c>
      <c r="X115" s="73">
        <f>IFERROR(VLOOKUP(Подбор[[#This Row],[Артикул]],[1]Подбор!$CJ:$CW,3,0),"")</f>
        <v>5403200</v>
      </c>
      <c r="Y115" s="73">
        <f>IFERROR(VLOOKUP(Подбор[[#This Row],[Артикул]],[1]Подбор!$CJ:$CW,4,0),"")</f>
        <v>-24.996182623301266</v>
      </c>
      <c r="Z115" s="73">
        <f>IFERROR(VLOOKUP(Подбор[[#This Row],[Артикул]],[1]Подбор!$CJ:$CW,5,0),"")</f>
        <v>0</v>
      </c>
      <c r="AA115" s="73">
        <f>IFERROR(VLOOKUP(Подбор[[#This Row],[Артикул]],[1]Подбор!$CJ:$CW,6,0),"")</f>
        <v>0</v>
      </c>
      <c r="AB115" s="73">
        <f>IFERROR(VLOOKUP(Подбор[[#This Row],[Артикул]],[1]Подбор!$CJ:$CW,7,0),"")</f>
        <v>0</v>
      </c>
      <c r="AC115" s="73">
        <f>IFERROR(VLOOKUP(Подбор[[#This Row],[Артикул]],[1]Подбор!$CJ:$CW,8,0),"")</f>
        <v>0</v>
      </c>
      <c r="AD115" s="73">
        <f>IFERROR(VLOOKUP(Подбор[[#This Row],[Артикул]],[1]Подбор!$CJ:$CW,9,0),"")</f>
        <v>0</v>
      </c>
      <c r="AE115" s="73">
        <f>IFERROR(VLOOKUP(Подбор[[#This Row],[Артикул]],[1]Подбор!$CJ:$CW,10,0),"")</f>
        <v>0</v>
      </c>
      <c r="AF115" s="73">
        <f>IFERROR(VLOOKUP(Подбор[[#This Row],[Артикул]],[1]Подбор!$CJ:$CW,11,0),"")</f>
        <v>0</v>
      </c>
      <c r="AG115" s="73">
        <f>IFERROR(VLOOKUP(Подбор[[#This Row],[Артикул]],[1]Подбор!$CJ:$CW,12,0),"")</f>
        <v>0</v>
      </c>
      <c r="AH115" s="73">
        <f>IFERROR(VLOOKUP(Подбор[[#This Row],[Артикул]],[1]Подбор!$CJ:$CW,13,0),"")</f>
        <v>0</v>
      </c>
      <c r="AI115" s="73">
        <f>IFERROR(VLOOKUP(Подбор[[#This Row],[Артикул]],[1]Подбор!$CJ:$CW,14,0),"")</f>
        <v>0</v>
      </c>
      <c r="AJ115" s="73" t="str">
        <f>IFERROR(VLOOKUP(Подбор[[#This Row],[Артикул]],[1]Подбор!$CJ:$DA,15,0),"")</f>
        <v/>
      </c>
      <c r="AK115" s="73" t="str">
        <f>IFERROR(VLOOKUP(Подбор[[#This Row],[Артикул]],[1]Подбор!$CJ:$DA,16,0),"")</f>
        <v/>
      </c>
      <c r="AL115" s="73" t="str">
        <f>IFERROR(VLOOKUP(Подбор[[#This Row],[Артикул]],[1]Подбор!$CJ:$DA,17,0),"")</f>
        <v/>
      </c>
    </row>
    <row r="116" spans="1:38">
      <c r="A116" s="73" t="s">
        <v>4648</v>
      </c>
      <c r="B116" t="s">
        <v>2933</v>
      </c>
      <c r="C116" t="s">
        <v>4649</v>
      </c>
      <c r="D116">
        <v>886600</v>
      </c>
      <c r="E116">
        <v>664950</v>
      </c>
      <c r="F116">
        <v>-25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578</v>
      </c>
      <c r="R116" t="s">
        <v>578</v>
      </c>
      <c r="S116" t="s">
        <v>578</v>
      </c>
      <c r="T116" s="73"/>
      <c r="U116" s="73"/>
      <c r="V116"/>
      <c r="W116" s="73">
        <f>IFERROR(VLOOKUP(Подбор[[#This Row],[Артикул]],[1]Подбор!$CJ:$CW,2,0),"")</f>
        <v>886600</v>
      </c>
      <c r="X116" s="73">
        <f>IFERROR(VLOOKUP(Подбор[[#This Row],[Артикул]],[1]Подбор!$CJ:$CW,3,0),"")</f>
        <v>664950</v>
      </c>
      <c r="Y116" s="73">
        <f>IFERROR(VLOOKUP(Подбор[[#This Row],[Артикул]],[1]Подбор!$CJ:$CW,4,0),"")</f>
        <v>-25</v>
      </c>
      <c r="Z116" s="73">
        <f>IFERROR(VLOOKUP(Подбор[[#This Row],[Артикул]],[1]Подбор!$CJ:$CW,5,0),"")</f>
        <v>0</v>
      </c>
      <c r="AA116" s="73">
        <f>IFERROR(VLOOKUP(Подбор[[#This Row],[Артикул]],[1]Подбор!$CJ:$CW,6,0),"")</f>
        <v>0</v>
      </c>
      <c r="AB116" s="73">
        <f>IFERROR(VLOOKUP(Подбор[[#This Row],[Артикул]],[1]Подбор!$CJ:$CW,7,0),"")</f>
        <v>0</v>
      </c>
      <c r="AC116" s="73">
        <f>IFERROR(VLOOKUP(Подбор[[#This Row],[Артикул]],[1]Подбор!$CJ:$CW,8,0),"")</f>
        <v>0</v>
      </c>
      <c r="AD116" s="73">
        <f>IFERROR(VLOOKUP(Подбор[[#This Row],[Артикул]],[1]Подбор!$CJ:$CW,9,0),"")</f>
        <v>0</v>
      </c>
      <c r="AE116" s="73">
        <f>IFERROR(VLOOKUP(Подбор[[#This Row],[Артикул]],[1]Подбор!$CJ:$CW,10,0),"")</f>
        <v>0</v>
      </c>
      <c r="AF116" s="73">
        <f>IFERROR(VLOOKUP(Подбор[[#This Row],[Артикул]],[1]Подбор!$CJ:$CW,11,0),"")</f>
        <v>0</v>
      </c>
      <c r="AG116" s="73">
        <f>IFERROR(VLOOKUP(Подбор[[#This Row],[Артикул]],[1]Подбор!$CJ:$CW,12,0),"")</f>
        <v>0</v>
      </c>
      <c r="AH116" s="73">
        <f>IFERROR(VLOOKUP(Подбор[[#This Row],[Артикул]],[1]Подбор!$CJ:$CW,13,0),"")</f>
        <v>0</v>
      </c>
      <c r="AI116" s="73">
        <f>IFERROR(VLOOKUP(Подбор[[#This Row],[Артикул]],[1]Подбор!$CJ:$CW,14,0),"")</f>
        <v>0</v>
      </c>
      <c r="AJ116" s="73" t="str">
        <f>IFERROR(VLOOKUP(Подбор[[#This Row],[Артикул]],[1]Подбор!$CJ:$DA,15,0),"")</f>
        <v/>
      </c>
      <c r="AK116" s="73" t="str">
        <f>IFERROR(VLOOKUP(Подбор[[#This Row],[Артикул]],[1]Подбор!$CJ:$DA,16,0),"")</f>
        <v/>
      </c>
      <c r="AL116" s="73" t="str">
        <f>IFERROR(VLOOKUP(Подбор[[#This Row],[Артикул]],[1]Подбор!$CJ:$DA,17,0),"")</f>
        <v/>
      </c>
    </row>
    <row r="117" spans="1:38">
      <c r="A117" s="73" t="s">
        <v>4650</v>
      </c>
      <c r="B117" t="s">
        <v>2933</v>
      </c>
      <c r="C117" t="s">
        <v>4651</v>
      </c>
      <c r="D117" t="s">
        <v>578</v>
      </c>
      <c r="E117" t="s">
        <v>578</v>
      </c>
      <c r="F117" t="s">
        <v>578</v>
      </c>
      <c r="G117" t="s">
        <v>578</v>
      </c>
      <c r="H117" t="s">
        <v>578</v>
      </c>
      <c r="I117" t="s">
        <v>578</v>
      </c>
      <c r="J117" t="s">
        <v>578</v>
      </c>
      <c r="K117" t="s">
        <v>578</v>
      </c>
      <c r="L117" t="s">
        <v>578</v>
      </c>
      <c r="M117" t="s">
        <v>578</v>
      </c>
      <c r="N117" t="s">
        <v>578</v>
      </c>
      <c r="O117" t="s">
        <v>578</v>
      </c>
      <c r="P117" t="s">
        <v>578</v>
      </c>
      <c r="Q117" t="s">
        <v>578</v>
      </c>
      <c r="R117" t="s">
        <v>578</v>
      </c>
      <c r="S117" t="s">
        <v>578</v>
      </c>
      <c r="T117" s="73"/>
      <c r="U117" s="73"/>
      <c r="V117"/>
      <c r="W117" s="73" t="str">
        <f>IFERROR(VLOOKUP(Подбор[[#This Row],[Артикул]],[1]Подбор!$CJ:$CW,2,0),"")</f>
        <v/>
      </c>
      <c r="X117" s="73" t="str">
        <f>IFERROR(VLOOKUP(Подбор[[#This Row],[Артикул]],[1]Подбор!$CJ:$CW,3,0),"")</f>
        <v/>
      </c>
      <c r="Y117" s="73" t="str">
        <f>IFERROR(VLOOKUP(Подбор[[#This Row],[Артикул]],[1]Подбор!$CJ:$CW,4,0),"")</f>
        <v/>
      </c>
      <c r="Z117" s="73" t="str">
        <f>IFERROR(VLOOKUP(Подбор[[#This Row],[Артикул]],[1]Подбор!$CJ:$CW,5,0),"")</f>
        <v/>
      </c>
      <c r="AA117" s="73" t="str">
        <f>IFERROR(VLOOKUP(Подбор[[#This Row],[Артикул]],[1]Подбор!$CJ:$CW,6,0),"")</f>
        <v/>
      </c>
      <c r="AB117" s="73" t="str">
        <f>IFERROR(VLOOKUP(Подбор[[#This Row],[Артикул]],[1]Подбор!$CJ:$CW,7,0),"")</f>
        <v/>
      </c>
      <c r="AC117" s="73" t="str">
        <f>IFERROR(VLOOKUP(Подбор[[#This Row],[Артикул]],[1]Подбор!$CJ:$CW,8,0),"")</f>
        <v/>
      </c>
      <c r="AD117" s="73" t="str">
        <f>IFERROR(VLOOKUP(Подбор[[#This Row],[Артикул]],[1]Подбор!$CJ:$CW,9,0),"")</f>
        <v/>
      </c>
      <c r="AE117" s="73" t="str">
        <f>IFERROR(VLOOKUP(Подбор[[#This Row],[Артикул]],[1]Подбор!$CJ:$CW,10,0),"")</f>
        <v/>
      </c>
      <c r="AF117" s="73" t="str">
        <f>IFERROR(VLOOKUP(Подбор[[#This Row],[Артикул]],[1]Подбор!$CJ:$CW,11,0),"")</f>
        <v/>
      </c>
      <c r="AG117" s="73" t="str">
        <f>IFERROR(VLOOKUP(Подбор[[#This Row],[Артикул]],[1]Подбор!$CJ:$CW,12,0),"")</f>
        <v/>
      </c>
      <c r="AH117" s="73" t="str">
        <f>IFERROR(VLOOKUP(Подбор[[#This Row],[Артикул]],[1]Подбор!$CJ:$CW,13,0),"")</f>
        <v/>
      </c>
      <c r="AI117" s="73" t="str">
        <f>IFERROR(VLOOKUP(Подбор[[#This Row],[Артикул]],[1]Подбор!$CJ:$CW,14,0),"")</f>
        <v/>
      </c>
      <c r="AJ117" s="73" t="str">
        <f>IFERROR(VLOOKUP(Подбор[[#This Row],[Артикул]],[1]Подбор!$CJ:$DA,15,0),"")</f>
        <v/>
      </c>
      <c r="AK117" s="73" t="str">
        <f>IFERROR(VLOOKUP(Подбор[[#This Row],[Артикул]],[1]Подбор!$CJ:$DA,16,0),"")</f>
        <v/>
      </c>
      <c r="AL117" s="73" t="str">
        <f>IFERROR(VLOOKUP(Подбор[[#This Row],[Артикул]],[1]Подбор!$CJ:$DA,17,0),"")</f>
        <v/>
      </c>
    </row>
    <row r="118" spans="1:38">
      <c r="A118" s="73" t="s">
        <v>4652</v>
      </c>
      <c r="B118" t="s">
        <v>2933</v>
      </c>
      <c r="C118" t="s">
        <v>4653</v>
      </c>
      <c r="D118">
        <v>9604650</v>
      </c>
      <c r="E118">
        <v>7203900</v>
      </c>
      <c r="F118">
        <v>-24.995705205291188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578</v>
      </c>
      <c r="R118" t="s">
        <v>578</v>
      </c>
      <c r="S118" t="s">
        <v>578</v>
      </c>
      <c r="T118" s="73"/>
      <c r="U118" s="73"/>
      <c r="V118"/>
      <c r="W118" s="73">
        <f>IFERROR(VLOOKUP(Подбор[[#This Row],[Артикул]],[1]Подбор!$CJ:$CW,2,0),"")</f>
        <v>9604650</v>
      </c>
      <c r="X118" s="73">
        <f>IFERROR(VLOOKUP(Подбор[[#This Row],[Артикул]],[1]Подбор!$CJ:$CW,3,0),"")</f>
        <v>7203900</v>
      </c>
      <c r="Y118" s="73">
        <f>IFERROR(VLOOKUP(Подбор[[#This Row],[Артикул]],[1]Подбор!$CJ:$CW,4,0),"")</f>
        <v>-24.995705205291188</v>
      </c>
      <c r="Z118" s="73">
        <f>IFERROR(VLOOKUP(Подбор[[#This Row],[Артикул]],[1]Подбор!$CJ:$CW,5,0),"")</f>
        <v>0</v>
      </c>
      <c r="AA118" s="73">
        <f>IFERROR(VLOOKUP(Подбор[[#This Row],[Артикул]],[1]Подбор!$CJ:$CW,6,0),"")</f>
        <v>0</v>
      </c>
      <c r="AB118" s="73">
        <f>IFERROR(VLOOKUP(Подбор[[#This Row],[Артикул]],[1]Подбор!$CJ:$CW,7,0),"")</f>
        <v>0</v>
      </c>
      <c r="AC118" s="73">
        <f>IFERROR(VLOOKUP(Подбор[[#This Row],[Артикул]],[1]Подбор!$CJ:$CW,8,0),"")</f>
        <v>0</v>
      </c>
      <c r="AD118" s="73">
        <f>IFERROR(VLOOKUP(Подбор[[#This Row],[Артикул]],[1]Подбор!$CJ:$CW,9,0),"")</f>
        <v>0</v>
      </c>
      <c r="AE118" s="73">
        <f>IFERROR(VLOOKUP(Подбор[[#This Row],[Артикул]],[1]Подбор!$CJ:$CW,10,0),"")</f>
        <v>0</v>
      </c>
      <c r="AF118" s="73">
        <f>IFERROR(VLOOKUP(Подбор[[#This Row],[Артикул]],[1]Подбор!$CJ:$CW,11,0),"")</f>
        <v>0</v>
      </c>
      <c r="AG118" s="73">
        <f>IFERROR(VLOOKUP(Подбор[[#This Row],[Артикул]],[1]Подбор!$CJ:$CW,12,0),"")</f>
        <v>0</v>
      </c>
      <c r="AH118" s="73">
        <f>IFERROR(VLOOKUP(Подбор[[#This Row],[Артикул]],[1]Подбор!$CJ:$CW,13,0),"")</f>
        <v>0</v>
      </c>
      <c r="AI118" s="73">
        <f>IFERROR(VLOOKUP(Подбор[[#This Row],[Артикул]],[1]Подбор!$CJ:$CW,14,0),"")</f>
        <v>0</v>
      </c>
      <c r="AJ118" s="73" t="str">
        <f>IFERROR(VLOOKUP(Подбор[[#This Row],[Артикул]],[1]Подбор!$CJ:$DA,15,0),"")</f>
        <v/>
      </c>
      <c r="AK118" s="73" t="str">
        <f>IFERROR(VLOOKUP(Подбор[[#This Row],[Артикул]],[1]Подбор!$CJ:$DA,16,0),"")</f>
        <v/>
      </c>
      <c r="AL118" s="73" t="str">
        <f>IFERROR(VLOOKUP(Подбор[[#This Row],[Артикул]],[1]Подбор!$CJ:$DA,17,0),"")</f>
        <v/>
      </c>
    </row>
    <row r="119" spans="1:38">
      <c r="A119" s="73" t="s">
        <v>4654</v>
      </c>
      <c r="B119" t="s">
        <v>2933</v>
      </c>
      <c r="C119" t="s">
        <v>4655</v>
      </c>
      <c r="D119" t="s">
        <v>578</v>
      </c>
      <c r="E119" t="s">
        <v>578</v>
      </c>
      <c r="F119" t="s">
        <v>578</v>
      </c>
      <c r="G119" t="s">
        <v>578</v>
      </c>
      <c r="H119" t="s">
        <v>578</v>
      </c>
      <c r="I119" t="s">
        <v>578</v>
      </c>
      <c r="J119" t="s">
        <v>578</v>
      </c>
      <c r="K119" t="s">
        <v>578</v>
      </c>
      <c r="L119" t="s">
        <v>578</v>
      </c>
      <c r="M119" t="s">
        <v>578</v>
      </c>
      <c r="N119" t="s">
        <v>578</v>
      </c>
      <c r="O119" t="s">
        <v>578</v>
      </c>
      <c r="P119" t="s">
        <v>578</v>
      </c>
      <c r="Q119" t="s">
        <v>578</v>
      </c>
      <c r="R119" t="s">
        <v>578</v>
      </c>
      <c r="S119" t="s">
        <v>578</v>
      </c>
      <c r="T119" s="73"/>
      <c r="U119" s="73"/>
      <c r="V119"/>
      <c r="W119" s="73" t="str">
        <f>IFERROR(VLOOKUP(Подбор[[#This Row],[Артикул]],[1]Подбор!$CJ:$CW,2,0),"")</f>
        <v/>
      </c>
      <c r="X119" s="73" t="str">
        <f>IFERROR(VLOOKUP(Подбор[[#This Row],[Артикул]],[1]Подбор!$CJ:$CW,3,0),"")</f>
        <v/>
      </c>
      <c r="Y119" s="73" t="str">
        <f>IFERROR(VLOOKUP(Подбор[[#This Row],[Артикул]],[1]Подбор!$CJ:$CW,4,0),"")</f>
        <v/>
      </c>
      <c r="Z119" s="73" t="str">
        <f>IFERROR(VLOOKUP(Подбор[[#This Row],[Артикул]],[1]Подбор!$CJ:$CW,5,0),"")</f>
        <v/>
      </c>
      <c r="AA119" s="73" t="str">
        <f>IFERROR(VLOOKUP(Подбор[[#This Row],[Артикул]],[1]Подбор!$CJ:$CW,6,0),"")</f>
        <v/>
      </c>
      <c r="AB119" s="73" t="str">
        <f>IFERROR(VLOOKUP(Подбор[[#This Row],[Артикул]],[1]Подбор!$CJ:$CW,7,0),"")</f>
        <v/>
      </c>
      <c r="AC119" s="73" t="str">
        <f>IFERROR(VLOOKUP(Подбор[[#This Row],[Артикул]],[1]Подбор!$CJ:$CW,8,0),"")</f>
        <v/>
      </c>
      <c r="AD119" s="73" t="str">
        <f>IFERROR(VLOOKUP(Подбор[[#This Row],[Артикул]],[1]Подбор!$CJ:$CW,9,0),"")</f>
        <v/>
      </c>
      <c r="AE119" s="73" t="str">
        <f>IFERROR(VLOOKUP(Подбор[[#This Row],[Артикул]],[1]Подбор!$CJ:$CW,10,0),"")</f>
        <v/>
      </c>
      <c r="AF119" s="73" t="str">
        <f>IFERROR(VLOOKUP(Подбор[[#This Row],[Артикул]],[1]Подбор!$CJ:$CW,11,0),"")</f>
        <v/>
      </c>
      <c r="AG119" s="73" t="str">
        <f>IFERROR(VLOOKUP(Подбор[[#This Row],[Артикул]],[1]Подбор!$CJ:$CW,12,0),"")</f>
        <v/>
      </c>
      <c r="AH119" s="73" t="str">
        <f>IFERROR(VLOOKUP(Подбор[[#This Row],[Артикул]],[1]Подбор!$CJ:$CW,13,0),"")</f>
        <v/>
      </c>
      <c r="AI119" s="73" t="str">
        <f>IFERROR(VLOOKUP(Подбор[[#This Row],[Артикул]],[1]Подбор!$CJ:$CW,14,0),"")</f>
        <v/>
      </c>
      <c r="AJ119" s="73" t="str">
        <f>IFERROR(VLOOKUP(Подбор[[#This Row],[Артикул]],[1]Подбор!$CJ:$DA,15,0),"")</f>
        <v/>
      </c>
      <c r="AK119" s="73" t="str">
        <f>IFERROR(VLOOKUP(Подбор[[#This Row],[Артикул]],[1]Подбор!$CJ:$DA,16,0),"")</f>
        <v/>
      </c>
      <c r="AL119" s="73" t="str">
        <f>IFERROR(VLOOKUP(Подбор[[#This Row],[Артикул]],[1]Подбор!$CJ:$DA,17,0),"")</f>
        <v/>
      </c>
    </row>
    <row r="120" spans="1:38">
      <c r="A120" s="73" t="s">
        <v>4656</v>
      </c>
      <c r="B120" t="s">
        <v>2933</v>
      </c>
      <c r="C120" t="s">
        <v>4657</v>
      </c>
      <c r="D120">
        <v>1133000</v>
      </c>
      <c r="E120">
        <v>849750</v>
      </c>
      <c r="F120">
        <v>-25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578</v>
      </c>
      <c r="R120" t="s">
        <v>578</v>
      </c>
      <c r="S120" t="s">
        <v>578</v>
      </c>
      <c r="T120" s="73"/>
      <c r="U120" s="73"/>
      <c r="V120"/>
      <c r="W120" s="73">
        <f>IFERROR(VLOOKUP(Подбор[[#This Row],[Артикул]],[1]Подбор!$CJ:$CW,2,0),"")</f>
        <v>1133000</v>
      </c>
      <c r="X120" s="73">
        <f>IFERROR(VLOOKUP(Подбор[[#This Row],[Артикул]],[1]Подбор!$CJ:$CW,3,0),"")</f>
        <v>849750</v>
      </c>
      <c r="Y120" s="73">
        <f>IFERROR(VLOOKUP(Подбор[[#This Row],[Артикул]],[1]Подбор!$CJ:$CW,4,0),"")</f>
        <v>-25</v>
      </c>
      <c r="Z120" s="73">
        <f>IFERROR(VLOOKUP(Подбор[[#This Row],[Артикул]],[1]Подбор!$CJ:$CW,5,0),"")</f>
        <v>0</v>
      </c>
      <c r="AA120" s="73">
        <f>IFERROR(VLOOKUP(Подбор[[#This Row],[Артикул]],[1]Подбор!$CJ:$CW,6,0),"")</f>
        <v>0</v>
      </c>
      <c r="AB120" s="73">
        <f>IFERROR(VLOOKUP(Подбор[[#This Row],[Артикул]],[1]Подбор!$CJ:$CW,7,0),"")</f>
        <v>0</v>
      </c>
      <c r="AC120" s="73">
        <f>IFERROR(VLOOKUP(Подбор[[#This Row],[Артикул]],[1]Подбор!$CJ:$CW,8,0),"")</f>
        <v>0</v>
      </c>
      <c r="AD120" s="73">
        <f>IFERROR(VLOOKUP(Подбор[[#This Row],[Артикул]],[1]Подбор!$CJ:$CW,9,0),"")</f>
        <v>0</v>
      </c>
      <c r="AE120" s="73">
        <f>IFERROR(VLOOKUP(Подбор[[#This Row],[Артикул]],[1]Подбор!$CJ:$CW,10,0),"")</f>
        <v>0</v>
      </c>
      <c r="AF120" s="73">
        <f>IFERROR(VLOOKUP(Подбор[[#This Row],[Артикул]],[1]Подбор!$CJ:$CW,11,0),"")</f>
        <v>0</v>
      </c>
      <c r="AG120" s="73">
        <f>IFERROR(VLOOKUP(Подбор[[#This Row],[Артикул]],[1]Подбор!$CJ:$CW,12,0),"")</f>
        <v>0</v>
      </c>
      <c r="AH120" s="73">
        <f>IFERROR(VLOOKUP(Подбор[[#This Row],[Артикул]],[1]Подбор!$CJ:$CW,13,0),"")</f>
        <v>0</v>
      </c>
      <c r="AI120" s="73">
        <f>IFERROR(VLOOKUP(Подбор[[#This Row],[Артикул]],[1]Подбор!$CJ:$CW,14,0),"")</f>
        <v>0</v>
      </c>
      <c r="AJ120" s="73" t="str">
        <f>IFERROR(VLOOKUP(Подбор[[#This Row],[Артикул]],[1]Подбор!$CJ:$DA,15,0),"")</f>
        <v/>
      </c>
      <c r="AK120" s="73" t="str">
        <f>IFERROR(VLOOKUP(Подбор[[#This Row],[Артикул]],[1]Подбор!$CJ:$DA,16,0),"")</f>
        <v/>
      </c>
      <c r="AL120" s="73" t="str">
        <f>IFERROR(VLOOKUP(Подбор[[#This Row],[Артикул]],[1]Подбор!$CJ:$DA,17,0),"")</f>
        <v/>
      </c>
    </row>
    <row r="121" spans="1:38">
      <c r="A121" s="73" t="s">
        <v>4658</v>
      </c>
      <c r="B121" t="s">
        <v>2933</v>
      </c>
      <c r="C121" t="s">
        <v>4659</v>
      </c>
      <c r="D121" t="s">
        <v>578</v>
      </c>
      <c r="E121" t="s">
        <v>578</v>
      </c>
      <c r="F121" t="s">
        <v>578</v>
      </c>
      <c r="G121" t="s">
        <v>578</v>
      </c>
      <c r="H121" t="s">
        <v>578</v>
      </c>
      <c r="I121" t="s">
        <v>578</v>
      </c>
      <c r="J121" t="s">
        <v>578</v>
      </c>
      <c r="K121" t="s">
        <v>578</v>
      </c>
      <c r="L121" t="s">
        <v>578</v>
      </c>
      <c r="M121" t="s">
        <v>578</v>
      </c>
      <c r="N121" t="s">
        <v>578</v>
      </c>
      <c r="O121" t="s">
        <v>578</v>
      </c>
      <c r="P121" t="s">
        <v>578</v>
      </c>
      <c r="Q121" t="s">
        <v>578</v>
      </c>
      <c r="R121" t="s">
        <v>578</v>
      </c>
      <c r="S121" t="s">
        <v>578</v>
      </c>
      <c r="T121" s="73"/>
      <c r="U121" s="73"/>
      <c r="V121"/>
      <c r="W121" s="73" t="str">
        <f>IFERROR(VLOOKUP(Подбор[[#This Row],[Артикул]],[1]Подбор!$CJ:$CW,2,0),"")</f>
        <v/>
      </c>
      <c r="X121" s="73" t="str">
        <f>IFERROR(VLOOKUP(Подбор[[#This Row],[Артикул]],[1]Подбор!$CJ:$CW,3,0),"")</f>
        <v/>
      </c>
      <c r="Y121" s="73" t="str">
        <f>IFERROR(VLOOKUP(Подбор[[#This Row],[Артикул]],[1]Подбор!$CJ:$CW,4,0),"")</f>
        <v/>
      </c>
      <c r="Z121" s="73" t="str">
        <f>IFERROR(VLOOKUP(Подбор[[#This Row],[Артикул]],[1]Подбор!$CJ:$CW,5,0),"")</f>
        <v/>
      </c>
      <c r="AA121" s="73" t="str">
        <f>IFERROR(VLOOKUP(Подбор[[#This Row],[Артикул]],[1]Подбор!$CJ:$CW,6,0),"")</f>
        <v/>
      </c>
      <c r="AB121" s="73" t="str">
        <f>IFERROR(VLOOKUP(Подбор[[#This Row],[Артикул]],[1]Подбор!$CJ:$CW,7,0),"")</f>
        <v/>
      </c>
      <c r="AC121" s="73" t="str">
        <f>IFERROR(VLOOKUP(Подбор[[#This Row],[Артикул]],[1]Подбор!$CJ:$CW,8,0),"")</f>
        <v/>
      </c>
      <c r="AD121" s="73" t="str">
        <f>IFERROR(VLOOKUP(Подбор[[#This Row],[Артикул]],[1]Подбор!$CJ:$CW,9,0),"")</f>
        <v/>
      </c>
      <c r="AE121" s="73" t="str">
        <f>IFERROR(VLOOKUP(Подбор[[#This Row],[Артикул]],[1]Подбор!$CJ:$CW,10,0),"")</f>
        <v/>
      </c>
      <c r="AF121" s="73" t="str">
        <f>IFERROR(VLOOKUP(Подбор[[#This Row],[Артикул]],[1]Подбор!$CJ:$CW,11,0),"")</f>
        <v/>
      </c>
      <c r="AG121" s="73" t="str">
        <f>IFERROR(VLOOKUP(Подбор[[#This Row],[Артикул]],[1]Подбор!$CJ:$CW,12,0),"")</f>
        <v/>
      </c>
      <c r="AH121" s="73" t="str">
        <f>IFERROR(VLOOKUP(Подбор[[#This Row],[Артикул]],[1]Подбор!$CJ:$CW,13,0),"")</f>
        <v/>
      </c>
      <c r="AI121" s="73" t="str">
        <f>IFERROR(VLOOKUP(Подбор[[#This Row],[Артикул]],[1]Подбор!$CJ:$CW,14,0),"")</f>
        <v/>
      </c>
      <c r="AJ121" s="73" t="str">
        <f>IFERROR(VLOOKUP(Подбор[[#This Row],[Артикул]],[1]Подбор!$CJ:$DA,15,0),"")</f>
        <v/>
      </c>
      <c r="AK121" s="73" t="str">
        <f>IFERROR(VLOOKUP(Подбор[[#This Row],[Артикул]],[1]Подбор!$CJ:$DA,16,0),"")</f>
        <v/>
      </c>
      <c r="AL121" s="73" t="str">
        <f>IFERROR(VLOOKUP(Подбор[[#This Row],[Артикул]],[1]Подбор!$CJ:$DA,17,0),"")</f>
        <v/>
      </c>
    </row>
    <row r="122" spans="1:38">
      <c r="A122" s="73" t="s">
        <v>4660</v>
      </c>
      <c r="B122" t="s">
        <v>2933</v>
      </c>
      <c r="C122" t="s">
        <v>4661</v>
      </c>
      <c r="D122">
        <v>1772650</v>
      </c>
      <c r="E122">
        <v>1329900</v>
      </c>
      <c r="F122">
        <v>-24.976729754886748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578</v>
      </c>
      <c r="R122" t="s">
        <v>578</v>
      </c>
      <c r="S122" t="s">
        <v>578</v>
      </c>
      <c r="T122" s="73"/>
      <c r="U122" s="73"/>
      <c r="V122"/>
      <c r="W122" s="73">
        <f>IFERROR(VLOOKUP(Подбор[[#This Row],[Артикул]],[1]Подбор!$CJ:$CW,2,0),"")</f>
        <v>1772650</v>
      </c>
      <c r="X122" s="73">
        <f>IFERROR(VLOOKUP(Подбор[[#This Row],[Артикул]],[1]Подбор!$CJ:$CW,3,0),"")</f>
        <v>1329900</v>
      </c>
      <c r="Y122" s="73">
        <f>IFERROR(VLOOKUP(Подбор[[#This Row],[Артикул]],[1]Подбор!$CJ:$CW,4,0),"")</f>
        <v>-24.976729754886748</v>
      </c>
      <c r="Z122" s="73">
        <f>IFERROR(VLOOKUP(Подбор[[#This Row],[Артикул]],[1]Подбор!$CJ:$CW,5,0),"")</f>
        <v>0</v>
      </c>
      <c r="AA122" s="73">
        <f>IFERROR(VLOOKUP(Подбор[[#This Row],[Артикул]],[1]Подбор!$CJ:$CW,6,0),"")</f>
        <v>0</v>
      </c>
      <c r="AB122" s="73">
        <f>IFERROR(VLOOKUP(Подбор[[#This Row],[Артикул]],[1]Подбор!$CJ:$CW,7,0),"")</f>
        <v>0</v>
      </c>
      <c r="AC122" s="73">
        <f>IFERROR(VLOOKUP(Подбор[[#This Row],[Артикул]],[1]Подбор!$CJ:$CW,8,0),"")</f>
        <v>0</v>
      </c>
      <c r="AD122" s="73">
        <f>IFERROR(VLOOKUP(Подбор[[#This Row],[Артикул]],[1]Подбор!$CJ:$CW,9,0),"")</f>
        <v>0</v>
      </c>
      <c r="AE122" s="73">
        <f>IFERROR(VLOOKUP(Подбор[[#This Row],[Артикул]],[1]Подбор!$CJ:$CW,10,0),"")</f>
        <v>0</v>
      </c>
      <c r="AF122" s="73">
        <f>IFERROR(VLOOKUP(Подбор[[#This Row],[Артикул]],[1]Подбор!$CJ:$CW,11,0),"")</f>
        <v>0</v>
      </c>
      <c r="AG122" s="73">
        <f>IFERROR(VLOOKUP(Подбор[[#This Row],[Артикул]],[1]Подбор!$CJ:$CW,12,0),"")</f>
        <v>0</v>
      </c>
      <c r="AH122" s="73">
        <f>IFERROR(VLOOKUP(Подбор[[#This Row],[Артикул]],[1]Подбор!$CJ:$CW,13,0),"")</f>
        <v>0</v>
      </c>
      <c r="AI122" s="73">
        <f>IFERROR(VLOOKUP(Подбор[[#This Row],[Артикул]],[1]Подбор!$CJ:$CW,14,0),"")</f>
        <v>0</v>
      </c>
      <c r="AJ122" s="73" t="str">
        <f>IFERROR(VLOOKUP(Подбор[[#This Row],[Артикул]],[1]Подбор!$CJ:$DA,15,0),"")</f>
        <v/>
      </c>
      <c r="AK122" s="73" t="str">
        <f>IFERROR(VLOOKUP(Подбор[[#This Row],[Артикул]],[1]Подбор!$CJ:$DA,16,0),"")</f>
        <v/>
      </c>
      <c r="AL122" s="73" t="str">
        <f>IFERROR(VLOOKUP(Подбор[[#This Row],[Артикул]],[1]Подбор!$CJ:$DA,17,0),"")</f>
        <v/>
      </c>
    </row>
    <row r="123" spans="1:38">
      <c r="A123" s="73" t="s">
        <v>4662</v>
      </c>
      <c r="B123" t="s">
        <v>2933</v>
      </c>
      <c r="C123" t="s">
        <v>4663</v>
      </c>
      <c r="D123">
        <v>179850</v>
      </c>
      <c r="E123">
        <v>135300</v>
      </c>
      <c r="F123">
        <v>-24.77064220183486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578</v>
      </c>
      <c r="R123" t="s">
        <v>578</v>
      </c>
      <c r="S123" t="s">
        <v>578</v>
      </c>
      <c r="T123" s="73"/>
      <c r="U123" s="73"/>
      <c r="V123"/>
      <c r="W123" s="73">
        <f>IFERROR(VLOOKUP(Подбор[[#This Row],[Артикул]],[1]Подбор!$CJ:$CW,2,0),"")</f>
        <v>179850</v>
      </c>
      <c r="X123" s="73">
        <f>IFERROR(VLOOKUP(Подбор[[#This Row],[Артикул]],[1]Подбор!$CJ:$CW,3,0),"")</f>
        <v>135300</v>
      </c>
      <c r="Y123" s="73">
        <f>IFERROR(VLOOKUP(Подбор[[#This Row],[Артикул]],[1]Подбор!$CJ:$CW,4,0),"")</f>
        <v>-24.77064220183486</v>
      </c>
      <c r="Z123" s="73">
        <f>IFERROR(VLOOKUP(Подбор[[#This Row],[Артикул]],[1]Подбор!$CJ:$CW,5,0),"")</f>
        <v>0</v>
      </c>
      <c r="AA123" s="73">
        <f>IFERROR(VLOOKUP(Подбор[[#This Row],[Артикул]],[1]Подбор!$CJ:$CW,6,0),"")</f>
        <v>0</v>
      </c>
      <c r="AB123" s="73">
        <f>IFERROR(VLOOKUP(Подбор[[#This Row],[Артикул]],[1]Подбор!$CJ:$CW,7,0),"")</f>
        <v>0</v>
      </c>
      <c r="AC123" s="73">
        <f>IFERROR(VLOOKUP(Подбор[[#This Row],[Артикул]],[1]Подбор!$CJ:$CW,8,0),"")</f>
        <v>0</v>
      </c>
      <c r="AD123" s="73">
        <f>IFERROR(VLOOKUP(Подбор[[#This Row],[Артикул]],[1]Подбор!$CJ:$CW,9,0),"")</f>
        <v>0</v>
      </c>
      <c r="AE123" s="73">
        <f>IFERROR(VLOOKUP(Подбор[[#This Row],[Артикул]],[1]Подбор!$CJ:$CW,10,0),"")</f>
        <v>0</v>
      </c>
      <c r="AF123" s="73">
        <f>IFERROR(VLOOKUP(Подбор[[#This Row],[Артикул]],[1]Подбор!$CJ:$CW,11,0),"")</f>
        <v>0</v>
      </c>
      <c r="AG123" s="73">
        <f>IFERROR(VLOOKUP(Подбор[[#This Row],[Артикул]],[1]Подбор!$CJ:$CW,12,0),"")</f>
        <v>0</v>
      </c>
      <c r="AH123" s="73">
        <f>IFERROR(VLOOKUP(Подбор[[#This Row],[Артикул]],[1]Подбор!$CJ:$CW,13,0),"")</f>
        <v>0</v>
      </c>
      <c r="AI123" s="73">
        <f>IFERROR(VLOOKUP(Подбор[[#This Row],[Артикул]],[1]Подбор!$CJ:$CW,14,0),"")</f>
        <v>0</v>
      </c>
      <c r="AJ123" s="73" t="str">
        <f>IFERROR(VLOOKUP(Подбор[[#This Row],[Артикул]],[1]Подбор!$CJ:$DA,15,0),"")</f>
        <v/>
      </c>
      <c r="AK123" s="73" t="str">
        <f>IFERROR(VLOOKUP(Подбор[[#This Row],[Артикул]],[1]Подбор!$CJ:$DA,16,0),"")</f>
        <v/>
      </c>
      <c r="AL123" s="73" t="str">
        <f>IFERROR(VLOOKUP(Подбор[[#This Row],[Артикул]],[1]Подбор!$CJ:$DA,17,0),"")</f>
        <v/>
      </c>
    </row>
    <row r="124" spans="1:38">
      <c r="A124" s="73" t="s">
        <v>4664</v>
      </c>
      <c r="B124" t="s">
        <v>2933</v>
      </c>
      <c r="C124" t="s">
        <v>4665</v>
      </c>
      <c r="D124" t="s">
        <v>578</v>
      </c>
      <c r="E124" t="s">
        <v>578</v>
      </c>
      <c r="F124" t="s">
        <v>578</v>
      </c>
      <c r="G124" t="s">
        <v>578</v>
      </c>
      <c r="H124" t="s">
        <v>578</v>
      </c>
      <c r="I124" t="s">
        <v>578</v>
      </c>
      <c r="J124" t="s">
        <v>578</v>
      </c>
      <c r="K124" t="s">
        <v>578</v>
      </c>
      <c r="L124" t="s">
        <v>578</v>
      </c>
      <c r="M124" t="s">
        <v>578</v>
      </c>
      <c r="N124" t="s">
        <v>578</v>
      </c>
      <c r="O124" t="s">
        <v>578</v>
      </c>
      <c r="P124" t="s">
        <v>578</v>
      </c>
      <c r="Q124" t="s">
        <v>578</v>
      </c>
      <c r="R124" t="s">
        <v>578</v>
      </c>
      <c r="S124" t="s">
        <v>578</v>
      </c>
      <c r="T124" s="73"/>
      <c r="U124" s="73"/>
      <c r="V124"/>
      <c r="W124" s="73" t="str">
        <f>IFERROR(VLOOKUP(Подбор[[#This Row],[Артикул]],[1]Подбор!$CJ:$CW,2,0),"")</f>
        <v/>
      </c>
      <c r="X124" s="73" t="str">
        <f>IFERROR(VLOOKUP(Подбор[[#This Row],[Артикул]],[1]Подбор!$CJ:$CW,3,0),"")</f>
        <v/>
      </c>
      <c r="Y124" s="73" t="str">
        <f>IFERROR(VLOOKUP(Подбор[[#This Row],[Артикул]],[1]Подбор!$CJ:$CW,4,0),"")</f>
        <v/>
      </c>
      <c r="Z124" s="73" t="str">
        <f>IFERROR(VLOOKUP(Подбор[[#This Row],[Артикул]],[1]Подбор!$CJ:$CW,5,0),"")</f>
        <v/>
      </c>
      <c r="AA124" s="73" t="str">
        <f>IFERROR(VLOOKUP(Подбор[[#This Row],[Артикул]],[1]Подбор!$CJ:$CW,6,0),"")</f>
        <v/>
      </c>
      <c r="AB124" s="73" t="str">
        <f>IFERROR(VLOOKUP(Подбор[[#This Row],[Артикул]],[1]Подбор!$CJ:$CW,7,0),"")</f>
        <v/>
      </c>
      <c r="AC124" s="73" t="str">
        <f>IFERROR(VLOOKUP(Подбор[[#This Row],[Артикул]],[1]Подбор!$CJ:$CW,8,0),"")</f>
        <v/>
      </c>
      <c r="AD124" s="73" t="str">
        <f>IFERROR(VLOOKUP(Подбор[[#This Row],[Артикул]],[1]Подбор!$CJ:$CW,9,0),"")</f>
        <v/>
      </c>
      <c r="AE124" s="73" t="str">
        <f>IFERROR(VLOOKUP(Подбор[[#This Row],[Артикул]],[1]Подбор!$CJ:$CW,10,0),"")</f>
        <v/>
      </c>
      <c r="AF124" s="73" t="str">
        <f>IFERROR(VLOOKUP(Подбор[[#This Row],[Артикул]],[1]Подбор!$CJ:$CW,11,0),"")</f>
        <v/>
      </c>
      <c r="AG124" s="73" t="str">
        <f>IFERROR(VLOOKUP(Подбор[[#This Row],[Артикул]],[1]Подбор!$CJ:$CW,12,0),"")</f>
        <v/>
      </c>
      <c r="AH124" s="73" t="str">
        <f>IFERROR(VLOOKUP(Подбор[[#This Row],[Артикул]],[1]Подбор!$CJ:$CW,13,0),"")</f>
        <v/>
      </c>
      <c r="AI124" s="73" t="str">
        <f>IFERROR(VLOOKUP(Подбор[[#This Row],[Артикул]],[1]Подбор!$CJ:$CW,14,0),"")</f>
        <v/>
      </c>
      <c r="AJ124" s="73" t="str">
        <f>IFERROR(VLOOKUP(Подбор[[#This Row],[Артикул]],[1]Подбор!$CJ:$DA,15,0),"")</f>
        <v/>
      </c>
      <c r="AK124" s="73" t="str">
        <f>IFERROR(VLOOKUP(Подбор[[#This Row],[Артикул]],[1]Подбор!$CJ:$DA,16,0),"")</f>
        <v/>
      </c>
      <c r="AL124" s="73" t="str">
        <f>IFERROR(VLOOKUP(Подбор[[#This Row],[Артикул]],[1]Подбор!$CJ:$DA,17,0),"")</f>
        <v/>
      </c>
    </row>
    <row r="125" spans="1:38">
      <c r="A125" s="73" t="s">
        <v>4666</v>
      </c>
      <c r="B125" t="s">
        <v>2933</v>
      </c>
      <c r="C125" t="s">
        <v>4667</v>
      </c>
      <c r="D125">
        <v>16335550</v>
      </c>
      <c r="E125">
        <v>12251800</v>
      </c>
      <c r="F125">
        <v>-24.999158277499077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578</v>
      </c>
      <c r="R125" t="s">
        <v>578</v>
      </c>
      <c r="S125" t="s">
        <v>578</v>
      </c>
      <c r="T125" s="73"/>
      <c r="U125" s="73"/>
      <c r="V125"/>
      <c r="W125" s="73">
        <f>IFERROR(VLOOKUP(Подбор[[#This Row],[Артикул]],[1]Подбор!$CJ:$CW,2,0),"")</f>
        <v>16335550</v>
      </c>
      <c r="X125" s="73">
        <f>IFERROR(VLOOKUP(Подбор[[#This Row],[Артикул]],[1]Подбор!$CJ:$CW,3,0),"")</f>
        <v>12251800</v>
      </c>
      <c r="Y125" s="73">
        <f>IFERROR(VLOOKUP(Подбор[[#This Row],[Артикул]],[1]Подбор!$CJ:$CW,4,0),"")</f>
        <v>-24.999158277499077</v>
      </c>
      <c r="Z125" s="73">
        <f>IFERROR(VLOOKUP(Подбор[[#This Row],[Артикул]],[1]Подбор!$CJ:$CW,5,0),"")</f>
        <v>0</v>
      </c>
      <c r="AA125" s="73">
        <f>IFERROR(VLOOKUP(Подбор[[#This Row],[Артикул]],[1]Подбор!$CJ:$CW,6,0),"")</f>
        <v>0</v>
      </c>
      <c r="AB125" s="73">
        <f>IFERROR(VLOOKUP(Подбор[[#This Row],[Артикул]],[1]Подбор!$CJ:$CW,7,0),"")</f>
        <v>0</v>
      </c>
      <c r="AC125" s="73">
        <f>IFERROR(VLOOKUP(Подбор[[#This Row],[Артикул]],[1]Подбор!$CJ:$CW,8,0),"")</f>
        <v>0</v>
      </c>
      <c r="AD125" s="73">
        <f>IFERROR(VLOOKUP(Подбор[[#This Row],[Артикул]],[1]Подбор!$CJ:$CW,9,0),"")</f>
        <v>0</v>
      </c>
      <c r="AE125" s="73">
        <f>IFERROR(VLOOKUP(Подбор[[#This Row],[Артикул]],[1]Подбор!$CJ:$CW,10,0),"")</f>
        <v>0</v>
      </c>
      <c r="AF125" s="73">
        <f>IFERROR(VLOOKUP(Подбор[[#This Row],[Артикул]],[1]Подбор!$CJ:$CW,11,0),"")</f>
        <v>0</v>
      </c>
      <c r="AG125" s="73">
        <f>IFERROR(VLOOKUP(Подбор[[#This Row],[Артикул]],[1]Подбор!$CJ:$CW,12,0),"")</f>
        <v>0</v>
      </c>
      <c r="AH125" s="73">
        <f>IFERROR(VLOOKUP(Подбор[[#This Row],[Артикул]],[1]Подбор!$CJ:$CW,13,0),"")</f>
        <v>0</v>
      </c>
      <c r="AI125" s="73">
        <f>IFERROR(VLOOKUP(Подбор[[#This Row],[Артикул]],[1]Подбор!$CJ:$CW,14,0),"")</f>
        <v>0</v>
      </c>
      <c r="AJ125" s="73" t="str">
        <f>IFERROR(VLOOKUP(Подбор[[#This Row],[Артикул]],[1]Подбор!$CJ:$DA,15,0),"")</f>
        <v/>
      </c>
      <c r="AK125" s="73" t="str">
        <f>IFERROR(VLOOKUP(Подбор[[#This Row],[Артикул]],[1]Подбор!$CJ:$DA,16,0),"")</f>
        <v/>
      </c>
      <c r="AL125" s="73" t="str">
        <f>IFERROR(VLOOKUP(Подбор[[#This Row],[Артикул]],[1]Подбор!$CJ:$DA,17,0),"")</f>
        <v/>
      </c>
    </row>
    <row r="126" spans="1:38">
      <c r="A126" s="73" t="s">
        <v>4668</v>
      </c>
      <c r="B126" t="s">
        <v>2933</v>
      </c>
      <c r="C126" t="s">
        <v>4669</v>
      </c>
      <c r="D126" t="s">
        <v>578</v>
      </c>
      <c r="E126" t="s">
        <v>578</v>
      </c>
      <c r="F126" t="s">
        <v>578</v>
      </c>
      <c r="G126" t="s">
        <v>578</v>
      </c>
      <c r="H126" t="s">
        <v>578</v>
      </c>
      <c r="I126" t="s">
        <v>578</v>
      </c>
      <c r="J126" t="s">
        <v>578</v>
      </c>
      <c r="K126" t="s">
        <v>578</v>
      </c>
      <c r="L126" t="s">
        <v>578</v>
      </c>
      <c r="M126" t="s">
        <v>578</v>
      </c>
      <c r="N126" t="s">
        <v>578</v>
      </c>
      <c r="O126" t="s">
        <v>578</v>
      </c>
      <c r="P126" t="s">
        <v>578</v>
      </c>
      <c r="Q126" t="s">
        <v>578</v>
      </c>
      <c r="R126" t="s">
        <v>578</v>
      </c>
      <c r="S126" t="s">
        <v>578</v>
      </c>
      <c r="T126" s="73"/>
      <c r="U126" s="73"/>
      <c r="V126"/>
      <c r="W126" s="73" t="str">
        <f>IFERROR(VLOOKUP(Подбор[[#This Row],[Артикул]],[1]Подбор!$CJ:$CW,2,0),"")</f>
        <v/>
      </c>
      <c r="X126" s="73" t="str">
        <f>IFERROR(VLOOKUP(Подбор[[#This Row],[Артикул]],[1]Подбор!$CJ:$CW,3,0),"")</f>
        <v/>
      </c>
      <c r="Y126" s="73" t="str">
        <f>IFERROR(VLOOKUP(Подбор[[#This Row],[Артикул]],[1]Подбор!$CJ:$CW,4,0),"")</f>
        <v/>
      </c>
      <c r="Z126" s="73" t="str">
        <f>IFERROR(VLOOKUP(Подбор[[#This Row],[Артикул]],[1]Подбор!$CJ:$CW,5,0),"")</f>
        <v/>
      </c>
      <c r="AA126" s="73" t="str">
        <f>IFERROR(VLOOKUP(Подбор[[#This Row],[Артикул]],[1]Подбор!$CJ:$CW,6,0),"")</f>
        <v/>
      </c>
      <c r="AB126" s="73" t="str">
        <f>IFERROR(VLOOKUP(Подбор[[#This Row],[Артикул]],[1]Подбор!$CJ:$CW,7,0),"")</f>
        <v/>
      </c>
      <c r="AC126" s="73" t="str">
        <f>IFERROR(VLOOKUP(Подбор[[#This Row],[Артикул]],[1]Подбор!$CJ:$CW,8,0),"")</f>
        <v/>
      </c>
      <c r="AD126" s="73" t="str">
        <f>IFERROR(VLOOKUP(Подбор[[#This Row],[Артикул]],[1]Подбор!$CJ:$CW,9,0),"")</f>
        <v/>
      </c>
      <c r="AE126" s="73" t="str">
        <f>IFERROR(VLOOKUP(Подбор[[#This Row],[Артикул]],[1]Подбор!$CJ:$CW,10,0),"")</f>
        <v/>
      </c>
      <c r="AF126" s="73" t="str">
        <f>IFERROR(VLOOKUP(Подбор[[#This Row],[Артикул]],[1]Подбор!$CJ:$CW,11,0),"")</f>
        <v/>
      </c>
      <c r="AG126" s="73" t="str">
        <f>IFERROR(VLOOKUP(Подбор[[#This Row],[Артикул]],[1]Подбор!$CJ:$CW,12,0),"")</f>
        <v/>
      </c>
      <c r="AH126" s="73" t="str">
        <f>IFERROR(VLOOKUP(Подбор[[#This Row],[Артикул]],[1]Подбор!$CJ:$CW,13,0),"")</f>
        <v/>
      </c>
      <c r="AI126" s="73" t="str">
        <f>IFERROR(VLOOKUP(Подбор[[#This Row],[Артикул]],[1]Подбор!$CJ:$CW,14,0),"")</f>
        <v/>
      </c>
      <c r="AJ126" s="73" t="str">
        <f>IFERROR(VLOOKUP(Подбор[[#This Row],[Артикул]],[1]Подбор!$CJ:$DA,15,0),"")</f>
        <v/>
      </c>
      <c r="AK126" s="73" t="str">
        <f>IFERROR(VLOOKUP(Подбор[[#This Row],[Артикул]],[1]Подбор!$CJ:$DA,16,0),"")</f>
        <v/>
      </c>
      <c r="AL126" s="73" t="str">
        <f>IFERROR(VLOOKUP(Подбор[[#This Row],[Артикул]],[1]Подбор!$CJ:$DA,17,0),"")</f>
        <v/>
      </c>
    </row>
    <row r="127" spans="1:38">
      <c r="A127" s="73" t="s">
        <v>4670</v>
      </c>
      <c r="B127" t="s">
        <v>2933</v>
      </c>
      <c r="C127" t="s">
        <v>4671</v>
      </c>
      <c r="D127">
        <v>2363350</v>
      </c>
      <c r="E127">
        <v>1772650</v>
      </c>
      <c r="F127">
        <v>-24.994181987433095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578</v>
      </c>
      <c r="R127" t="s">
        <v>578</v>
      </c>
      <c r="S127" t="s">
        <v>578</v>
      </c>
      <c r="T127" s="73"/>
      <c r="U127" s="73"/>
      <c r="V127"/>
      <c r="W127" s="73">
        <f>IFERROR(VLOOKUP(Подбор[[#This Row],[Артикул]],[1]Подбор!$CJ:$CW,2,0),"")</f>
        <v>2363350</v>
      </c>
      <c r="X127" s="73">
        <f>IFERROR(VLOOKUP(Подбор[[#This Row],[Артикул]],[1]Подбор!$CJ:$CW,3,0),"")</f>
        <v>1772650</v>
      </c>
      <c r="Y127" s="73">
        <f>IFERROR(VLOOKUP(Подбор[[#This Row],[Артикул]],[1]Подбор!$CJ:$CW,4,0),"")</f>
        <v>-24.994181987433095</v>
      </c>
      <c r="Z127" s="73">
        <f>IFERROR(VLOOKUP(Подбор[[#This Row],[Артикул]],[1]Подбор!$CJ:$CW,5,0),"")</f>
        <v>0</v>
      </c>
      <c r="AA127" s="73">
        <f>IFERROR(VLOOKUP(Подбор[[#This Row],[Артикул]],[1]Подбор!$CJ:$CW,6,0),"")</f>
        <v>0</v>
      </c>
      <c r="AB127" s="73">
        <f>IFERROR(VLOOKUP(Подбор[[#This Row],[Артикул]],[1]Подбор!$CJ:$CW,7,0),"")</f>
        <v>0</v>
      </c>
      <c r="AC127" s="73">
        <f>IFERROR(VLOOKUP(Подбор[[#This Row],[Артикул]],[1]Подбор!$CJ:$CW,8,0),"")</f>
        <v>0</v>
      </c>
      <c r="AD127" s="73">
        <f>IFERROR(VLOOKUP(Подбор[[#This Row],[Артикул]],[1]Подбор!$CJ:$CW,9,0),"")</f>
        <v>0</v>
      </c>
      <c r="AE127" s="73">
        <f>IFERROR(VLOOKUP(Подбор[[#This Row],[Артикул]],[1]Подбор!$CJ:$CW,10,0),"")</f>
        <v>0</v>
      </c>
      <c r="AF127" s="73">
        <f>IFERROR(VLOOKUP(Подбор[[#This Row],[Артикул]],[1]Подбор!$CJ:$CW,11,0),"")</f>
        <v>0</v>
      </c>
      <c r="AG127" s="73">
        <f>IFERROR(VLOOKUP(Подбор[[#This Row],[Артикул]],[1]Подбор!$CJ:$CW,12,0),"")</f>
        <v>0</v>
      </c>
      <c r="AH127" s="73">
        <f>IFERROR(VLOOKUP(Подбор[[#This Row],[Артикул]],[1]Подбор!$CJ:$CW,13,0),"")</f>
        <v>0</v>
      </c>
      <c r="AI127" s="73">
        <f>IFERROR(VLOOKUP(Подбор[[#This Row],[Артикул]],[1]Подбор!$CJ:$CW,14,0),"")</f>
        <v>0</v>
      </c>
      <c r="AJ127" s="73" t="str">
        <f>IFERROR(VLOOKUP(Подбор[[#This Row],[Артикул]],[1]Подбор!$CJ:$DA,15,0),"")</f>
        <v/>
      </c>
      <c r="AK127" s="73" t="str">
        <f>IFERROR(VLOOKUP(Подбор[[#This Row],[Артикул]],[1]Подбор!$CJ:$DA,16,0),"")</f>
        <v/>
      </c>
      <c r="AL127" s="73" t="str">
        <f>IFERROR(VLOOKUP(Подбор[[#This Row],[Артикул]],[1]Подбор!$CJ:$DA,17,0),"")</f>
        <v/>
      </c>
    </row>
    <row r="128" spans="1:38">
      <c r="A128" s="73" t="s">
        <v>4672</v>
      </c>
      <c r="B128" t="s">
        <v>2933</v>
      </c>
      <c r="C128" t="s">
        <v>4673</v>
      </c>
      <c r="D128">
        <v>261800</v>
      </c>
      <c r="E128">
        <v>196350</v>
      </c>
      <c r="F128">
        <v>-25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578</v>
      </c>
      <c r="R128" t="s">
        <v>578</v>
      </c>
      <c r="S128" t="s">
        <v>578</v>
      </c>
      <c r="T128" s="73"/>
      <c r="U128" s="73"/>
      <c r="V128"/>
      <c r="W128" s="73">
        <f>IFERROR(VLOOKUP(Подбор[[#This Row],[Артикул]],[1]Подбор!$CJ:$CW,2,0),"")</f>
        <v>261800</v>
      </c>
      <c r="X128" s="73">
        <f>IFERROR(VLOOKUP(Подбор[[#This Row],[Артикул]],[1]Подбор!$CJ:$CW,3,0),"")</f>
        <v>196350</v>
      </c>
      <c r="Y128" s="73">
        <f>IFERROR(VLOOKUP(Подбор[[#This Row],[Артикул]],[1]Подбор!$CJ:$CW,4,0),"")</f>
        <v>-25</v>
      </c>
      <c r="Z128" s="73">
        <f>IFERROR(VLOOKUP(Подбор[[#This Row],[Артикул]],[1]Подбор!$CJ:$CW,5,0),"")</f>
        <v>0</v>
      </c>
      <c r="AA128" s="73">
        <f>IFERROR(VLOOKUP(Подбор[[#This Row],[Артикул]],[1]Подбор!$CJ:$CW,6,0),"")</f>
        <v>0</v>
      </c>
      <c r="AB128" s="73">
        <f>IFERROR(VLOOKUP(Подбор[[#This Row],[Артикул]],[1]Подбор!$CJ:$CW,7,0),"")</f>
        <v>0</v>
      </c>
      <c r="AC128" s="73">
        <f>IFERROR(VLOOKUP(Подбор[[#This Row],[Артикул]],[1]Подбор!$CJ:$CW,8,0),"")</f>
        <v>0</v>
      </c>
      <c r="AD128" s="73">
        <f>IFERROR(VLOOKUP(Подбор[[#This Row],[Артикул]],[1]Подбор!$CJ:$CW,9,0),"")</f>
        <v>0</v>
      </c>
      <c r="AE128" s="73">
        <f>IFERROR(VLOOKUP(Подбор[[#This Row],[Артикул]],[1]Подбор!$CJ:$CW,10,0),"")</f>
        <v>0</v>
      </c>
      <c r="AF128" s="73">
        <f>IFERROR(VLOOKUP(Подбор[[#This Row],[Артикул]],[1]Подбор!$CJ:$CW,11,0),"")</f>
        <v>0</v>
      </c>
      <c r="AG128" s="73">
        <f>IFERROR(VLOOKUP(Подбор[[#This Row],[Артикул]],[1]Подбор!$CJ:$CW,12,0),"")</f>
        <v>0</v>
      </c>
      <c r="AH128" s="73">
        <f>IFERROR(VLOOKUP(Подбор[[#This Row],[Артикул]],[1]Подбор!$CJ:$CW,13,0),"")</f>
        <v>0</v>
      </c>
      <c r="AI128" s="73">
        <f>IFERROR(VLOOKUP(Подбор[[#This Row],[Артикул]],[1]Подбор!$CJ:$CW,14,0),"")</f>
        <v>0</v>
      </c>
      <c r="AJ128" s="73" t="str">
        <f>IFERROR(VLOOKUP(Подбор[[#This Row],[Артикул]],[1]Подбор!$CJ:$DA,15,0),"")</f>
        <v/>
      </c>
      <c r="AK128" s="73" t="str">
        <f>IFERROR(VLOOKUP(Подбор[[#This Row],[Артикул]],[1]Подбор!$CJ:$DA,16,0),"")</f>
        <v/>
      </c>
      <c r="AL128" s="73" t="str">
        <f>IFERROR(VLOOKUP(Подбор[[#This Row],[Артикул]],[1]Подбор!$CJ:$DA,17,0),"")</f>
        <v/>
      </c>
    </row>
    <row r="129" spans="1:38">
      <c r="A129" s="73" t="s">
        <v>4674</v>
      </c>
      <c r="B129" t="s">
        <v>2933</v>
      </c>
      <c r="C129" t="s">
        <v>4675</v>
      </c>
      <c r="D129" t="s">
        <v>578</v>
      </c>
      <c r="E129" t="s">
        <v>578</v>
      </c>
      <c r="F129" t="s">
        <v>578</v>
      </c>
      <c r="G129" t="s">
        <v>578</v>
      </c>
      <c r="H129" t="s">
        <v>578</v>
      </c>
      <c r="I129" t="s">
        <v>578</v>
      </c>
      <c r="J129" t="s">
        <v>578</v>
      </c>
      <c r="K129" t="s">
        <v>578</v>
      </c>
      <c r="L129" t="s">
        <v>578</v>
      </c>
      <c r="M129" t="s">
        <v>578</v>
      </c>
      <c r="N129" t="s">
        <v>578</v>
      </c>
      <c r="O129" t="s">
        <v>578</v>
      </c>
      <c r="P129" t="s">
        <v>578</v>
      </c>
      <c r="Q129" t="s">
        <v>578</v>
      </c>
      <c r="R129" t="s">
        <v>578</v>
      </c>
      <c r="S129" t="s">
        <v>578</v>
      </c>
      <c r="T129" s="73"/>
      <c r="U129" s="73"/>
      <c r="V129"/>
      <c r="W129" s="73" t="str">
        <f>IFERROR(VLOOKUP(Подбор[[#This Row],[Артикул]],[1]Подбор!$CJ:$CW,2,0),"")</f>
        <v/>
      </c>
      <c r="X129" s="73" t="str">
        <f>IFERROR(VLOOKUP(Подбор[[#This Row],[Артикул]],[1]Подбор!$CJ:$CW,3,0),"")</f>
        <v/>
      </c>
      <c r="Y129" s="73" t="str">
        <f>IFERROR(VLOOKUP(Подбор[[#This Row],[Артикул]],[1]Подбор!$CJ:$CW,4,0),"")</f>
        <v/>
      </c>
      <c r="Z129" s="73" t="str">
        <f>IFERROR(VLOOKUP(Подбор[[#This Row],[Артикул]],[1]Подбор!$CJ:$CW,5,0),"")</f>
        <v/>
      </c>
      <c r="AA129" s="73" t="str">
        <f>IFERROR(VLOOKUP(Подбор[[#This Row],[Артикул]],[1]Подбор!$CJ:$CW,6,0),"")</f>
        <v/>
      </c>
      <c r="AB129" s="73" t="str">
        <f>IFERROR(VLOOKUP(Подбор[[#This Row],[Артикул]],[1]Подбор!$CJ:$CW,7,0),"")</f>
        <v/>
      </c>
      <c r="AC129" s="73" t="str">
        <f>IFERROR(VLOOKUP(Подбор[[#This Row],[Артикул]],[1]Подбор!$CJ:$CW,8,0),"")</f>
        <v/>
      </c>
      <c r="AD129" s="73" t="str">
        <f>IFERROR(VLOOKUP(Подбор[[#This Row],[Артикул]],[1]Подбор!$CJ:$CW,9,0),"")</f>
        <v/>
      </c>
      <c r="AE129" s="73" t="str">
        <f>IFERROR(VLOOKUP(Подбор[[#This Row],[Артикул]],[1]Подбор!$CJ:$CW,10,0),"")</f>
        <v/>
      </c>
      <c r="AF129" s="73" t="str">
        <f>IFERROR(VLOOKUP(Подбор[[#This Row],[Артикул]],[1]Подбор!$CJ:$CW,11,0),"")</f>
        <v/>
      </c>
      <c r="AG129" s="73" t="str">
        <f>IFERROR(VLOOKUP(Подбор[[#This Row],[Артикул]],[1]Подбор!$CJ:$CW,12,0),"")</f>
        <v/>
      </c>
      <c r="AH129" s="73" t="str">
        <f>IFERROR(VLOOKUP(Подбор[[#This Row],[Артикул]],[1]Подбор!$CJ:$CW,13,0),"")</f>
        <v/>
      </c>
      <c r="AI129" s="73" t="str">
        <f>IFERROR(VLOOKUP(Подбор[[#This Row],[Артикул]],[1]Подбор!$CJ:$CW,14,0),"")</f>
        <v/>
      </c>
      <c r="AJ129" s="73" t="str">
        <f>IFERROR(VLOOKUP(Подбор[[#This Row],[Артикул]],[1]Подбор!$CJ:$DA,15,0),"")</f>
        <v/>
      </c>
      <c r="AK129" s="73" t="str">
        <f>IFERROR(VLOOKUP(Подбор[[#This Row],[Артикул]],[1]Подбор!$CJ:$DA,16,0),"")</f>
        <v/>
      </c>
      <c r="AL129" s="73" t="str">
        <f>IFERROR(VLOOKUP(Подбор[[#This Row],[Артикул]],[1]Подбор!$CJ:$DA,17,0),"")</f>
        <v/>
      </c>
    </row>
    <row r="130" spans="1:38">
      <c r="A130" s="73" t="s">
        <v>4676</v>
      </c>
      <c r="B130" t="s">
        <v>2933</v>
      </c>
      <c r="C130" t="s">
        <v>4677</v>
      </c>
      <c r="D130">
        <v>3601400</v>
      </c>
      <c r="E130">
        <v>2701050</v>
      </c>
      <c r="F130">
        <v>-25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578</v>
      </c>
      <c r="R130" t="s">
        <v>578</v>
      </c>
      <c r="S130" t="s">
        <v>578</v>
      </c>
      <c r="T130" s="73"/>
      <c r="U130" s="73"/>
      <c r="V130"/>
      <c r="W130" s="73">
        <f>IFERROR(VLOOKUP(Подбор[[#This Row],[Артикул]],[1]Подбор!$CJ:$CW,2,0),"")</f>
        <v>3601400</v>
      </c>
      <c r="X130" s="73">
        <f>IFERROR(VLOOKUP(Подбор[[#This Row],[Артикул]],[1]Подбор!$CJ:$CW,3,0),"")</f>
        <v>2701050</v>
      </c>
      <c r="Y130" s="73">
        <f>IFERROR(VLOOKUP(Подбор[[#This Row],[Артикул]],[1]Подбор!$CJ:$CW,4,0),"")</f>
        <v>-25</v>
      </c>
      <c r="Z130" s="73">
        <f>IFERROR(VLOOKUP(Подбор[[#This Row],[Артикул]],[1]Подбор!$CJ:$CW,5,0),"")</f>
        <v>0</v>
      </c>
      <c r="AA130" s="73">
        <f>IFERROR(VLOOKUP(Подбор[[#This Row],[Артикул]],[1]Подбор!$CJ:$CW,6,0),"")</f>
        <v>0</v>
      </c>
      <c r="AB130" s="73">
        <f>IFERROR(VLOOKUP(Подбор[[#This Row],[Артикул]],[1]Подбор!$CJ:$CW,7,0),"")</f>
        <v>0</v>
      </c>
      <c r="AC130" s="73">
        <f>IFERROR(VLOOKUP(Подбор[[#This Row],[Артикул]],[1]Подбор!$CJ:$CW,8,0),"")</f>
        <v>0</v>
      </c>
      <c r="AD130" s="73">
        <f>IFERROR(VLOOKUP(Подбор[[#This Row],[Артикул]],[1]Подбор!$CJ:$CW,9,0),"")</f>
        <v>0</v>
      </c>
      <c r="AE130" s="73">
        <f>IFERROR(VLOOKUP(Подбор[[#This Row],[Артикул]],[1]Подбор!$CJ:$CW,10,0),"")</f>
        <v>0</v>
      </c>
      <c r="AF130" s="73">
        <f>IFERROR(VLOOKUP(Подбор[[#This Row],[Артикул]],[1]Подбор!$CJ:$CW,11,0),"")</f>
        <v>0</v>
      </c>
      <c r="AG130" s="73">
        <f>IFERROR(VLOOKUP(Подбор[[#This Row],[Артикул]],[1]Подбор!$CJ:$CW,12,0),"")</f>
        <v>0</v>
      </c>
      <c r="AH130" s="73">
        <f>IFERROR(VLOOKUP(Подбор[[#This Row],[Артикул]],[1]Подбор!$CJ:$CW,13,0),"")</f>
        <v>0</v>
      </c>
      <c r="AI130" s="73">
        <f>IFERROR(VLOOKUP(Подбор[[#This Row],[Артикул]],[1]Подбор!$CJ:$CW,14,0),"")</f>
        <v>0</v>
      </c>
      <c r="AJ130" s="73" t="str">
        <f>IFERROR(VLOOKUP(Подбор[[#This Row],[Артикул]],[1]Подбор!$CJ:$DA,15,0),"")</f>
        <v/>
      </c>
      <c r="AK130" s="73" t="str">
        <f>IFERROR(VLOOKUP(Подбор[[#This Row],[Артикул]],[1]Подбор!$CJ:$DA,16,0),"")</f>
        <v/>
      </c>
      <c r="AL130" s="73" t="str">
        <f>IFERROR(VLOOKUP(Подбор[[#This Row],[Артикул]],[1]Подбор!$CJ:$DA,17,0),"")</f>
        <v/>
      </c>
    </row>
    <row r="131" spans="1:38">
      <c r="A131" s="73" t="s">
        <v>4678</v>
      </c>
      <c r="B131" t="s">
        <v>2933</v>
      </c>
      <c r="C131" t="s">
        <v>4679</v>
      </c>
      <c r="D131">
        <v>1201200</v>
      </c>
      <c r="E131">
        <v>900900</v>
      </c>
      <c r="F131">
        <v>-25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578</v>
      </c>
      <c r="R131" t="s">
        <v>578</v>
      </c>
      <c r="S131" t="s">
        <v>578</v>
      </c>
      <c r="T131" s="73"/>
      <c r="U131" s="73"/>
      <c r="V131"/>
      <c r="W131" s="73">
        <f>IFERROR(VLOOKUP(Подбор[[#This Row],[Артикул]],[1]Подбор!$CJ:$CW,2,0),"")</f>
        <v>1201200</v>
      </c>
      <c r="X131" s="73">
        <f>IFERROR(VLOOKUP(Подбор[[#This Row],[Артикул]],[1]Подбор!$CJ:$CW,3,0),"")</f>
        <v>900900</v>
      </c>
      <c r="Y131" s="73">
        <f>IFERROR(VLOOKUP(Подбор[[#This Row],[Артикул]],[1]Подбор!$CJ:$CW,4,0),"")</f>
        <v>-25</v>
      </c>
      <c r="Z131" s="73">
        <f>IFERROR(VLOOKUP(Подбор[[#This Row],[Артикул]],[1]Подбор!$CJ:$CW,5,0),"")</f>
        <v>0</v>
      </c>
      <c r="AA131" s="73">
        <f>IFERROR(VLOOKUP(Подбор[[#This Row],[Артикул]],[1]Подбор!$CJ:$CW,6,0),"")</f>
        <v>0</v>
      </c>
      <c r="AB131" s="73">
        <f>IFERROR(VLOOKUP(Подбор[[#This Row],[Артикул]],[1]Подбор!$CJ:$CW,7,0),"")</f>
        <v>0</v>
      </c>
      <c r="AC131" s="73">
        <f>IFERROR(VLOOKUP(Подбор[[#This Row],[Артикул]],[1]Подбор!$CJ:$CW,8,0),"")</f>
        <v>0</v>
      </c>
      <c r="AD131" s="73">
        <f>IFERROR(VLOOKUP(Подбор[[#This Row],[Артикул]],[1]Подбор!$CJ:$CW,9,0),"")</f>
        <v>0</v>
      </c>
      <c r="AE131" s="73">
        <f>IFERROR(VLOOKUP(Подбор[[#This Row],[Артикул]],[1]Подбор!$CJ:$CW,10,0),"")</f>
        <v>0</v>
      </c>
      <c r="AF131" s="73">
        <f>IFERROR(VLOOKUP(Подбор[[#This Row],[Артикул]],[1]Подбор!$CJ:$CW,11,0),"")</f>
        <v>0</v>
      </c>
      <c r="AG131" s="73">
        <f>IFERROR(VLOOKUP(Подбор[[#This Row],[Артикул]],[1]Подбор!$CJ:$CW,12,0),"")</f>
        <v>0</v>
      </c>
      <c r="AH131" s="73">
        <f>IFERROR(VLOOKUP(Подбор[[#This Row],[Артикул]],[1]Подбор!$CJ:$CW,13,0),"")</f>
        <v>0</v>
      </c>
      <c r="AI131" s="73">
        <f>IFERROR(VLOOKUP(Подбор[[#This Row],[Артикул]],[1]Подбор!$CJ:$CW,14,0),"")</f>
        <v>0</v>
      </c>
      <c r="AJ131" s="73" t="str">
        <f>IFERROR(VLOOKUP(Подбор[[#This Row],[Артикул]],[1]Подбор!$CJ:$DA,15,0),"")</f>
        <v/>
      </c>
      <c r="AK131" s="73" t="str">
        <f>IFERROR(VLOOKUP(Подбор[[#This Row],[Артикул]],[1]Подбор!$CJ:$DA,16,0),"")</f>
        <v/>
      </c>
      <c r="AL131" s="73" t="str">
        <f>IFERROR(VLOOKUP(Подбор[[#This Row],[Артикул]],[1]Подбор!$CJ:$DA,17,0),"")</f>
        <v/>
      </c>
    </row>
    <row r="132" spans="1:38">
      <c r="A132" s="73" t="s">
        <v>2494</v>
      </c>
      <c r="B132"/>
      <c r="C132"/>
      <c r="D132" t="s">
        <v>578</v>
      </c>
      <c r="E132" t="s">
        <v>578</v>
      </c>
      <c r="F132" t="s">
        <v>578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578</v>
      </c>
      <c r="R132" t="s">
        <v>578</v>
      </c>
      <c r="S132" t="s">
        <v>578</v>
      </c>
      <c r="T132" s="73"/>
      <c r="U132" s="73"/>
      <c r="V132"/>
      <c r="W132" s="73" t="str">
        <f>IFERROR(VLOOKUP(Подбор[[#This Row],[Артикул]],[1]Подбор!$CJ:$CW,2,0),"")</f>
        <v/>
      </c>
      <c r="X132" s="73" t="str">
        <f>IFERROR(VLOOKUP(Подбор[[#This Row],[Артикул]],[1]Подбор!$CJ:$CW,3,0),"")</f>
        <v/>
      </c>
      <c r="Y132" s="73" t="str">
        <f>IFERROR(VLOOKUP(Подбор[[#This Row],[Артикул]],[1]Подбор!$CJ:$CW,4,0),"")</f>
        <v/>
      </c>
      <c r="Z132" s="73">
        <f>IFERROR(VLOOKUP(Подбор[[#This Row],[Артикул]],[1]Подбор!$CJ:$CW,5,0),"")</f>
        <v>0</v>
      </c>
      <c r="AA132" s="73">
        <f>IFERROR(VLOOKUP(Подбор[[#This Row],[Артикул]],[1]Подбор!$CJ:$CW,6,0),"")</f>
        <v>0</v>
      </c>
      <c r="AB132" s="73">
        <f>IFERROR(VLOOKUP(Подбор[[#This Row],[Артикул]],[1]Подбор!$CJ:$CW,7,0),"")</f>
        <v>0</v>
      </c>
      <c r="AC132" s="73">
        <f>IFERROR(VLOOKUP(Подбор[[#This Row],[Артикул]],[1]Подбор!$CJ:$CW,8,0),"")</f>
        <v>0</v>
      </c>
      <c r="AD132" s="73">
        <f>IFERROR(VLOOKUP(Подбор[[#This Row],[Артикул]],[1]Подбор!$CJ:$CW,9,0),"")</f>
        <v>0</v>
      </c>
      <c r="AE132" s="73">
        <f>IFERROR(VLOOKUP(Подбор[[#This Row],[Артикул]],[1]Подбор!$CJ:$CW,10,0),"")</f>
        <v>0</v>
      </c>
      <c r="AF132" s="73">
        <f>IFERROR(VLOOKUP(Подбор[[#This Row],[Артикул]],[1]Подбор!$CJ:$CW,11,0),"")</f>
        <v>0</v>
      </c>
      <c r="AG132" s="73">
        <f>IFERROR(VLOOKUP(Подбор[[#This Row],[Артикул]],[1]Подбор!$CJ:$CW,12,0),"")</f>
        <v>0</v>
      </c>
      <c r="AH132" s="73">
        <f>IFERROR(VLOOKUP(Подбор[[#This Row],[Артикул]],[1]Подбор!$CJ:$CW,13,0),"")</f>
        <v>0</v>
      </c>
      <c r="AI132" s="73">
        <f>IFERROR(VLOOKUP(Подбор[[#This Row],[Артикул]],[1]Подбор!$CJ:$CW,14,0),"")</f>
        <v>0</v>
      </c>
      <c r="AJ132" s="73" t="str">
        <f>IFERROR(VLOOKUP(Подбор[[#This Row],[Артикул]],[1]Подбор!$CJ:$DA,15,0),"")</f>
        <v/>
      </c>
      <c r="AK132" s="73" t="str">
        <f>IFERROR(VLOOKUP(Подбор[[#This Row],[Артикул]],[1]Подбор!$CJ:$DA,16,0),"")</f>
        <v/>
      </c>
      <c r="AL132" s="73" t="str">
        <f>IFERROR(VLOOKUP(Подбор[[#This Row],[Артикул]],[1]Подбор!$CJ:$DA,17,0),"")</f>
        <v/>
      </c>
    </row>
    <row r="133" spans="1:38">
      <c r="A133" s="73" t="s">
        <v>126</v>
      </c>
      <c r="B133" t="s">
        <v>2933</v>
      </c>
      <c r="C133" t="s">
        <v>2493</v>
      </c>
      <c r="D133">
        <v>276100</v>
      </c>
      <c r="E133">
        <v>207350</v>
      </c>
      <c r="F133">
        <v>-24.900398406374507</v>
      </c>
      <c r="G133">
        <v>5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10</v>
      </c>
      <c r="O133">
        <v>15</v>
      </c>
      <c r="P133" t="s">
        <v>5489</v>
      </c>
      <c r="Q133" t="s">
        <v>5524</v>
      </c>
      <c r="R133" t="s">
        <v>5525</v>
      </c>
      <c r="S133" t="s">
        <v>578</v>
      </c>
      <c r="T133" s="73"/>
      <c r="U133" s="73"/>
      <c r="V133"/>
      <c r="W133" s="73">
        <f>IFERROR(VLOOKUP(Подбор[[#This Row],[Артикул]],[1]Подбор!$CJ:$CW,2,0),"")</f>
        <v>276100</v>
      </c>
      <c r="X133" s="73">
        <f>IFERROR(VLOOKUP(Подбор[[#This Row],[Артикул]],[1]Подбор!$CJ:$CW,3,0),"")</f>
        <v>207350</v>
      </c>
      <c r="Y133" s="73">
        <f>IFERROR(VLOOKUP(Подбор[[#This Row],[Артикул]],[1]Подбор!$CJ:$CW,4,0),"")</f>
        <v>-24.900398406374507</v>
      </c>
      <c r="Z133" s="73">
        <f>IFERROR(VLOOKUP(Подбор[[#This Row],[Артикул]],[1]Подбор!$CJ:$CW,5,0),"")</f>
        <v>5</v>
      </c>
      <c r="AA133" s="73">
        <f>IFERROR(VLOOKUP(Подбор[[#This Row],[Артикул]],[1]Подбор!$CJ:$CW,6,0),"")</f>
        <v>0</v>
      </c>
      <c r="AB133" s="73">
        <f>IFERROR(VLOOKUP(Подбор[[#This Row],[Артикул]],[1]Подбор!$CJ:$CW,7,0),"")</f>
        <v>0</v>
      </c>
      <c r="AC133" s="73">
        <f>IFERROR(VLOOKUP(Подбор[[#This Row],[Артикул]],[1]Подбор!$CJ:$CW,8,0),"")</f>
        <v>2</v>
      </c>
      <c r="AD133" s="73">
        <f>IFERROR(VLOOKUP(Подбор[[#This Row],[Артикул]],[1]Подбор!$CJ:$CW,9,0),"")</f>
        <v>0</v>
      </c>
      <c r="AE133" s="73">
        <f>IFERROR(VLOOKUP(Подбор[[#This Row],[Артикул]],[1]Подбор!$CJ:$CW,10,0),"")</f>
        <v>0</v>
      </c>
      <c r="AF133" s="73">
        <f>IFERROR(VLOOKUP(Подбор[[#This Row],[Артикул]],[1]Подбор!$CJ:$CW,11,0),"")</f>
        <v>0</v>
      </c>
      <c r="AG133" s="73">
        <f>IFERROR(VLOOKUP(Подбор[[#This Row],[Артикул]],[1]Подбор!$CJ:$CW,12,0),"")</f>
        <v>10</v>
      </c>
      <c r="AH133" s="73">
        <f>IFERROR(VLOOKUP(Подбор[[#This Row],[Артикул]],[1]Подбор!$CJ:$CW,13,0),"")</f>
        <v>15</v>
      </c>
      <c r="AI133" s="73" t="str">
        <f>IFERROR(VLOOKUP(Подбор[[#This Row],[Артикул]],[1]Подбор!$CJ:$CW,14,0),"")</f>
        <v>50+</v>
      </c>
      <c r="AJ133" s="73" t="str">
        <f>IFERROR(VLOOKUP(Подбор[[#This Row],[Артикул]],[1]Подбор!$CJ:$DA,15,0),"")</f>
        <v>http://ipmatika.ru/upload/iblock/05b/s20_1.jpg</v>
      </c>
      <c r="AK133" s="73" t="str">
        <f>IFERROR(VLOOKUP(Подбор[[#This Row],[Артикул]],[1]Подбор!$CJ:$DA,16,0),"")</f>
        <v>https://www.ipmatika.kz/products/s-series/yeastar-s20/</v>
      </c>
      <c r="AL133" s="73" t="str">
        <f>IFERROR(VLOOKUP(Подбор[[#This Row],[Артикул]],[1]Подбор!$CJ:$DA,17,0),"")</f>
        <v/>
      </c>
    </row>
    <row r="134" spans="1:38">
      <c r="A134" s="73" t="s">
        <v>2492</v>
      </c>
      <c r="B134" t="s">
        <v>2933</v>
      </c>
      <c r="C134" t="s">
        <v>2491</v>
      </c>
      <c r="D134">
        <v>427350</v>
      </c>
      <c r="E134" t="s">
        <v>578</v>
      </c>
      <c r="F134" t="s">
        <v>578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3</v>
      </c>
      <c r="P134">
        <v>10</v>
      </c>
      <c r="Q134" t="s">
        <v>5526</v>
      </c>
      <c r="R134" t="s">
        <v>5527</v>
      </c>
      <c r="S134" t="s">
        <v>578</v>
      </c>
      <c r="T134" s="73"/>
      <c r="U134" s="73"/>
      <c r="V134"/>
      <c r="W134" s="73">
        <f>IFERROR(VLOOKUP(Подбор[[#This Row],[Артикул]],[1]Подбор!$CJ:$CW,2,0),"")</f>
        <v>427350</v>
      </c>
      <c r="X134" s="73" t="str">
        <f>IFERROR(VLOOKUP(Подбор[[#This Row],[Артикул]],[1]Подбор!$CJ:$CW,3,0),"")</f>
        <v/>
      </c>
      <c r="Y134" s="73" t="str">
        <f>IFERROR(VLOOKUP(Подбор[[#This Row],[Артикул]],[1]Подбор!$CJ:$CW,4,0),"")</f>
        <v/>
      </c>
      <c r="Z134" s="73">
        <f>IFERROR(VLOOKUP(Подбор[[#This Row],[Артикул]],[1]Подбор!$CJ:$CW,5,0),"")</f>
        <v>0</v>
      </c>
      <c r="AA134" s="73">
        <f>IFERROR(VLOOKUP(Подбор[[#This Row],[Артикул]],[1]Подбор!$CJ:$CW,6,0),"")</f>
        <v>0</v>
      </c>
      <c r="AB134" s="73">
        <f>IFERROR(VLOOKUP(Подбор[[#This Row],[Артикул]],[1]Подбор!$CJ:$CW,7,0),"")</f>
        <v>0</v>
      </c>
      <c r="AC134" s="73">
        <f>IFERROR(VLOOKUP(Подбор[[#This Row],[Артикул]],[1]Подбор!$CJ:$CW,8,0),"")</f>
        <v>0</v>
      </c>
      <c r="AD134" s="73">
        <f>IFERROR(VLOOKUP(Подбор[[#This Row],[Артикул]],[1]Подбор!$CJ:$CW,9,0),"")</f>
        <v>0</v>
      </c>
      <c r="AE134" s="73">
        <f>IFERROR(VLOOKUP(Подбор[[#This Row],[Артикул]],[1]Подбор!$CJ:$CW,10,0),"")</f>
        <v>0</v>
      </c>
      <c r="AF134" s="73">
        <f>IFERROR(VLOOKUP(Подбор[[#This Row],[Артикул]],[1]Подбор!$CJ:$CW,11,0),"")</f>
        <v>0</v>
      </c>
      <c r="AG134" s="73">
        <f>IFERROR(VLOOKUP(Подбор[[#This Row],[Артикул]],[1]Подбор!$CJ:$CW,12,0),"")</f>
        <v>1</v>
      </c>
      <c r="AH134" s="73">
        <f>IFERROR(VLOOKUP(Подбор[[#This Row],[Артикул]],[1]Подбор!$CJ:$CW,13,0),"")</f>
        <v>3</v>
      </c>
      <c r="AI134" s="73">
        <f>IFERROR(VLOOKUP(Подбор[[#This Row],[Артикул]],[1]Подбор!$CJ:$CW,14,0),"")</f>
        <v>10</v>
      </c>
      <c r="AJ134" s="73" t="str">
        <f>IFERROR(VLOOKUP(Подбор[[#This Row],[Артикул]],[1]Подбор!$CJ:$DA,15,0),"")</f>
        <v>http://ipmatika.ru/upload/iblock/ab8/right.jpg</v>
      </c>
      <c r="AK134" s="73" t="str">
        <f>IFERROR(VLOOKUP(Подбор[[#This Row],[Артикул]],[1]Подбор!$CJ:$DA,16,0),"")</f>
        <v>https://www.ipmatika.kz/products/ip-ats-yeastar-serii-s/yeastar-s412/</v>
      </c>
      <c r="AL134" s="73" t="str">
        <f>IFERROR(VLOOKUP(Подбор[[#This Row],[Артикул]],[1]Подбор!$CJ:$DA,17,0),"")</f>
        <v/>
      </c>
    </row>
    <row r="135" spans="1:38">
      <c r="A135" s="73" t="s">
        <v>128</v>
      </c>
      <c r="B135" t="s">
        <v>2933</v>
      </c>
      <c r="C135" t="s">
        <v>2490</v>
      </c>
      <c r="D135">
        <v>520850</v>
      </c>
      <c r="E135">
        <v>391050</v>
      </c>
      <c r="F135">
        <v>-24.920802534318895</v>
      </c>
      <c r="G135">
        <v>8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3</v>
      </c>
      <c r="P135">
        <v>50</v>
      </c>
      <c r="Q135" t="s">
        <v>5528</v>
      </c>
      <c r="R135" t="s">
        <v>5529</v>
      </c>
      <c r="S135" t="s">
        <v>578</v>
      </c>
      <c r="T135" s="73"/>
      <c r="U135" s="73"/>
      <c r="V135"/>
      <c r="W135" s="73">
        <f>IFERROR(VLOOKUP(Подбор[[#This Row],[Артикул]],[1]Подбор!$CJ:$CW,2,0),"")</f>
        <v>520850</v>
      </c>
      <c r="X135" s="73">
        <f>IFERROR(VLOOKUP(Подбор[[#This Row],[Артикул]],[1]Подбор!$CJ:$CW,3,0),"")</f>
        <v>391050</v>
      </c>
      <c r="Y135" s="73">
        <f>IFERROR(VLOOKUP(Подбор[[#This Row],[Артикул]],[1]Подбор!$CJ:$CW,4,0),"")</f>
        <v>-24.920802534318895</v>
      </c>
      <c r="Z135" s="73">
        <f>IFERROR(VLOOKUP(Подбор[[#This Row],[Артикул]],[1]Подбор!$CJ:$CW,5,0),"")</f>
        <v>8</v>
      </c>
      <c r="AA135" s="73">
        <f>IFERROR(VLOOKUP(Подбор[[#This Row],[Артикул]],[1]Подбор!$CJ:$CW,6,0),"")</f>
        <v>0</v>
      </c>
      <c r="AB135" s="73">
        <f>IFERROR(VLOOKUP(Подбор[[#This Row],[Артикул]],[1]Подбор!$CJ:$CW,7,0),"")</f>
        <v>0</v>
      </c>
      <c r="AC135" s="73">
        <f>IFERROR(VLOOKUP(Подбор[[#This Row],[Артикул]],[1]Подбор!$CJ:$CW,8,0),"")</f>
        <v>0</v>
      </c>
      <c r="AD135" s="73">
        <f>IFERROR(VLOOKUP(Подбор[[#This Row],[Артикул]],[1]Подбор!$CJ:$CW,9,0),"")</f>
        <v>1</v>
      </c>
      <c r="AE135" s="73">
        <f>IFERROR(VLOOKUP(Подбор[[#This Row],[Артикул]],[1]Подбор!$CJ:$CW,10,0),"")</f>
        <v>0</v>
      </c>
      <c r="AF135" s="73">
        <f>IFERROR(VLOOKUP(Подбор[[#This Row],[Артикул]],[1]Подбор!$CJ:$CW,11,0),"")</f>
        <v>0</v>
      </c>
      <c r="AG135" s="73">
        <f>IFERROR(VLOOKUP(Подбор[[#This Row],[Артикул]],[1]Подбор!$CJ:$CW,12,0),"")</f>
        <v>0</v>
      </c>
      <c r="AH135" s="73">
        <f>IFERROR(VLOOKUP(Подбор[[#This Row],[Артикул]],[1]Подбор!$CJ:$CW,13,0),"")</f>
        <v>3</v>
      </c>
      <c r="AI135" s="73">
        <f>IFERROR(VLOOKUP(Подбор[[#This Row],[Артикул]],[1]Подбор!$CJ:$CW,14,0),"")</f>
        <v>50</v>
      </c>
      <c r="AJ135" s="73" t="str">
        <f>IFERROR(VLOOKUP(Подбор[[#This Row],[Артикул]],[1]Подбор!$CJ:$DA,15,0),"")</f>
        <v>http://ipmatika.ru/upload/iblock/1a4/s50_1.jpg</v>
      </c>
      <c r="AK135" s="73" t="str">
        <f>IFERROR(VLOOKUP(Подбор[[#This Row],[Артикул]],[1]Подбор!$CJ:$DA,16,0),"")</f>
        <v>https://ipmatika.kz/products/ip-ats-yeastar-serii-s/yeastar-s50/</v>
      </c>
      <c r="AL135" s="73" t="str">
        <f>IFERROR(VLOOKUP(Подбор[[#This Row],[Артикул]],[1]Подбор!$CJ:$DA,17,0),"")</f>
        <v/>
      </c>
    </row>
    <row r="136" spans="1:38">
      <c r="A136" s="73" t="s">
        <v>2489</v>
      </c>
      <c r="B136"/>
      <c r="C136"/>
      <c r="D136" t="s">
        <v>578</v>
      </c>
      <c r="E136" t="s">
        <v>578</v>
      </c>
      <c r="F136" t="s">
        <v>578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578</v>
      </c>
      <c r="R136" t="s">
        <v>578</v>
      </c>
      <c r="S136" t="s">
        <v>578</v>
      </c>
      <c r="T136" s="73"/>
      <c r="U136" s="73"/>
      <c r="V136"/>
      <c r="W136" s="73" t="str">
        <f>IFERROR(VLOOKUP(Подбор[[#This Row],[Артикул]],[1]Подбор!$CJ:$CW,2,0),"")</f>
        <v/>
      </c>
      <c r="X136" s="73" t="str">
        <f>IFERROR(VLOOKUP(Подбор[[#This Row],[Артикул]],[1]Подбор!$CJ:$CW,3,0),"")</f>
        <v/>
      </c>
      <c r="Y136" s="73" t="str">
        <f>IFERROR(VLOOKUP(Подбор[[#This Row],[Артикул]],[1]Подбор!$CJ:$CW,4,0),"")</f>
        <v/>
      </c>
      <c r="Z136" s="73">
        <f>IFERROR(VLOOKUP(Подбор[[#This Row],[Артикул]],[1]Подбор!$CJ:$CW,5,0),"")</f>
        <v>0</v>
      </c>
      <c r="AA136" s="73">
        <f>IFERROR(VLOOKUP(Подбор[[#This Row],[Артикул]],[1]Подбор!$CJ:$CW,6,0),"")</f>
        <v>0</v>
      </c>
      <c r="AB136" s="73">
        <f>IFERROR(VLOOKUP(Подбор[[#This Row],[Артикул]],[1]Подбор!$CJ:$CW,7,0),"")</f>
        <v>0</v>
      </c>
      <c r="AC136" s="73">
        <f>IFERROR(VLOOKUP(Подбор[[#This Row],[Артикул]],[1]Подбор!$CJ:$CW,8,0),"")</f>
        <v>0</v>
      </c>
      <c r="AD136" s="73">
        <f>IFERROR(VLOOKUP(Подбор[[#This Row],[Артикул]],[1]Подбор!$CJ:$CW,9,0),"")</f>
        <v>0</v>
      </c>
      <c r="AE136" s="73">
        <f>IFERROR(VLOOKUP(Подбор[[#This Row],[Артикул]],[1]Подбор!$CJ:$CW,10,0),"")</f>
        <v>0</v>
      </c>
      <c r="AF136" s="73">
        <f>IFERROR(VLOOKUP(Подбор[[#This Row],[Артикул]],[1]Подбор!$CJ:$CW,11,0),"")</f>
        <v>0</v>
      </c>
      <c r="AG136" s="73">
        <f>IFERROR(VLOOKUP(Подбор[[#This Row],[Артикул]],[1]Подбор!$CJ:$CW,12,0),"")</f>
        <v>0</v>
      </c>
      <c r="AH136" s="73">
        <f>IFERROR(VLOOKUP(Подбор[[#This Row],[Артикул]],[1]Подбор!$CJ:$CW,13,0),"")</f>
        <v>0</v>
      </c>
      <c r="AI136" s="73">
        <f>IFERROR(VLOOKUP(Подбор[[#This Row],[Артикул]],[1]Подбор!$CJ:$CW,14,0),"")</f>
        <v>0</v>
      </c>
      <c r="AJ136" s="73" t="str">
        <f>IFERROR(VLOOKUP(Подбор[[#This Row],[Артикул]],[1]Подбор!$CJ:$DA,15,0),"")</f>
        <v/>
      </c>
      <c r="AK136" s="73" t="str">
        <f>IFERROR(VLOOKUP(Подбор[[#This Row],[Артикул]],[1]Подбор!$CJ:$DA,16,0),"")</f>
        <v/>
      </c>
      <c r="AL136" s="73" t="str">
        <f>IFERROR(VLOOKUP(Подбор[[#This Row],[Артикул]],[1]Подбор!$CJ:$DA,17,0),"")</f>
        <v/>
      </c>
    </row>
    <row r="137" spans="1:38">
      <c r="A137" s="73" t="s">
        <v>2488</v>
      </c>
      <c r="B137" t="s">
        <v>2933</v>
      </c>
      <c r="C137" t="s">
        <v>2487</v>
      </c>
      <c r="D137">
        <v>323950</v>
      </c>
      <c r="E137">
        <v>243100</v>
      </c>
      <c r="F137">
        <v>-24.957555178268251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578</v>
      </c>
      <c r="R137" t="s">
        <v>578</v>
      </c>
      <c r="S137" t="s">
        <v>578</v>
      </c>
      <c r="T137" s="73"/>
      <c r="U137" s="73"/>
      <c r="V137"/>
      <c r="W137" s="73">
        <f>IFERROR(VLOOKUP(Подбор[[#This Row],[Артикул]],[1]Подбор!$CJ:$CW,2,0),"")</f>
        <v>323950</v>
      </c>
      <c r="X137" s="73">
        <f>IFERROR(VLOOKUP(Подбор[[#This Row],[Артикул]],[1]Подбор!$CJ:$CW,3,0),"")</f>
        <v>243100</v>
      </c>
      <c r="Y137" s="73">
        <f>IFERROR(VLOOKUP(Подбор[[#This Row],[Артикул]],[1]Подбор!$CJ:$CW,4,0),"")</f>
        <v>-24.957555178268251</v>
      </c>
      <c r="Z137" s="73">
        <f>IFERROR(VLOOKUP(Подбор[[#This Row],[Артикул]],[1]Подбор!$CJ:$CW,5,0),"")</f>
        <v>0</v>
      </c>
      <c r="AA137" s="73">
        <f>IFERROR(VLOOKUP(Подбор[[#This Row],[Артикул]],[1]Подбор!$CJ:$CW,6,0),"")</f>
        <v>0</v>
      </c>
      <c r="AB137" s="73">
        <f>IFERROR(VLOOKUP(Подбор[[#This Row],[Артикул]],[1]Подбор!$CJ:$CW,7,0),"")</f>
        <v>0</v>
      </c>
      <c r="AC137" s="73">
        <f>IFERROR(VLOOKUP(Подбор[[#This Row],[Артикул]],[1]Подбор!$CJ:$CW,8,0),"")</f>
        <v>0</v>
      </c>
      <c r="AD137" s="73">
        <f>IFERROR(VLOOKUP(Подбор[[#This Row],[Артикул]],[1]Подбор!$CJ:$CW,9,0),"")</f>
        <v>0</v>
      </c>
      <c r="AE137" s="73">
        <f>IFERROR(VLOOKUP(Подбор[[#This Row],[Артикул]],[1]Подбор!$CJ:$CW,10,0),"")</f>
        <v>0</v>
      </c>
      <c r="AF137" s="73">
        <f>IFERROR(VLOOKUP(Подбор[[#This Row],[Артикул]],[1]Подбор!$CJ:$CW,11,0),"")</f>
        <v>0</v>
      </c>
      <c r="AG137" s="73">
        <f>IFERROR(VLOOKUP(Подбор[[#This Row],[Артикул]],[1]Подбор!$CJ:$CW,12,0),"")</f>
        <v>0</v>
      </c>
      <c r="AH137" s="73">
        <f>IFERROR(VLOOKUP(Подбор[[#This Row],[Артикул]],[1]Подбор!$CJ:$CW,13,0),"")</f>
        <v>0</v>
      </c>
      <c r="AI137" s="73">
        <f>IFERROR(VLOOKUP(Подбор[[#This Row],[Артикул]],[1]Подбор!$CJ:$CW,14,0),"")</f>
        <v>0</v>
      </c>
      <c r="AJ137" s="73" t="str">
        <f>IFERROR(VLOOKUP(Подбор[[#This Row],[Артикул]],[1]Подбор!$CJ:$DA,15,0),"")</f>
        <v/>
      </c>
      <c r="AK137" s="73" t="str">
        <f>IFERROR(VLOOKUP(Подбор[[#This Row],[Артикул]],[1]Подбор!$CJ:$DA,16,0),"")</f>
        <v/>
      </c>
      <c r="AL137" s="73" t="str">
        <f>IFERROR(VLOOKUP(Подбор[[#This Row],[Артикул]],[1]Подбор!$CJ:$DA,17,0),"")</f>
        <v/>
      </c>
    </row>
    <row r="138" spans="1:38">
      <c r="A138" s="73" t="s">
        <v>2486</v>
      </c>
      <c r="B138" t="s">
        <v>2933</v>
      </c>
      <c r="C138" t="s">
        <v>2485</v>
      </c>
      <c r="D138">
        <v>122100</v>
      </c>
      <c r="E138">
        <v>91850</v>
      </c>
      <c r="F138">
        <v>-24.77477477477477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578</v>
      </c>
      <c r="R138" t="s">
        <v>578</v>
      </c>
      <c r="S138" t="s">
        <v>578</v>
      </c>
      <c r="T138" s="73"/>
      <c r="U138" s="73"/>
      <c r="V138"/>
      <c r="W138" s="73">
        <f>IFERROR(VLOOKUP(Подбор[[#This Row],[Артикул]],[1]Подбор!$CJ:$CW,2,0),"")</f>
        <v>122100</v>
      </c>
      <c r="X138" s="73">
        <f>IFERROR(VLOOKUP(Подбор[[#This Row],[Артикул]],[1]Подбор!$CJ:$CW,3,0),"")</f>
        <v>91850</v>
      </c>
      <c r="Y138" s="73">
        <f>IFERROR(VLOOKUP(Подбор[[#This Row],[Артикул]],[1]Подбор!$CJ:$CW,4,0),"")</f>
        <v>-24.77477477477477</v>
      </c>
      <c r="Z138" s="73">
        <f>IFERROR(VLOOKUP(Подбор[[#This Row],[Артикул]],[1]Подбор!$CJ:$CW,5,0),"")</f>
        <v>0</v>
      </c>
      <c r="AA138" s="73">
        <f>IFERROR(VLOOKUP(Подбор[[#This Row],[Артикул]],[1]Подбор!$CJ:$CW,6,0),"")</f>
        <v>0</v>
      </c>
      <c r="AB138" s="73">
        <f>IFERROR(VLOOKUP(Подбор[[#This Row],[Артикул]],[1]Подбор!$CJ:$CW,7,0),"")</f>
        <v>0</v>
      </c>
      <c r="AC138" s="73">
        <f>IFERROR(VLOOKUP(Подбор[[#This Row],[Артикул]],[1]Подбор!$CJ:$CW,8,0),"")</f>
        <v>0</v>
      </c>
      <c r="AD138" s="73">
        <f>IFERROR(VLOOKUP(Подбор[[#This Row],[Артикул]],[1]Подбор!$CJ:$CW,9,0),"")</f>
        <v>0</v>
      </c>
      <c r="AE138" s="73">
        <f>IFERROR(VLOOKUP(Подбор[[#This Row],[Артикул]],[1]Подбор!$CJ:$CW,10,0),"")</f>
        <v>0</v>
      </c>
      <c r="AF138" s="73">
        <f>IFERROR(VLOOKUP(Подбор[[#This Row],[Артикул]],[1]Подбор!$CJ:$CW,11,0),"")</f>
        <v>0</v>
      </c>
      <c r="AG138" s="73">
        <f>IFERROR(VLOOKUP(Подбор[[#This Row],[Артикул]],[1]Подбор!$CJ:$CW,12,0),"")</f>
        <v>0</v>
      </c>
      <c r="AH138" s="73">
        <f>IFERROR(VLOOKUP(Подбор[[#This Row],[Артикул]],[1]Подбор!$CJ:$CW,13,0),"")</f>
        <v>0</v>
      </c>
      <c r="AI138" s="73">
        <f>IFERROR(VLOOKUP(Подбор[[#This Row],[Артикул]],[1]Подбор!$CJ:$CW,14,0),"")</f>
        <v>0</v>
      </c>
      <c r="AJ138" s="73" t="str">
        <f>IFERROR(VLOOKUP(Подбор[[#This Row],[Артикул]],[1]Подбор!$CJ:$DA,15,0),"")</f>
        <v/>
      </c>
      <c r="AK138" s="73" t="str">
        <f>IFERROR(VLOOKUP(Подбор[[#This Row],[Артикул]],[1]Подбор!$CJ:$DA,16,0),"")</f>
        <v/>
      </c>
      <c r="AL138" s="73" t="str">
        <f>IFERROR(VLOOKUP(Подбор[[#This Row],[Артикул]],[1]Подбор!$CJ:$DA,17,0),"")</f>
        <v/>
      </c>
    </row>
    <row r="139" spans="1:38">
      <c r="A139" s="73" t="s">
        <v>2484</v>
      </c>
      <c r="B139" t="s">
        <v>2933</v>
      </c>
      <c r="C139" t="s">
        <v>2483</v>
      </c>
      <c r="D139">
        <v>540100</v>
      </c>
      <c r="E139">
        <v>405350</v>
      </c>
      <c r="F139">
        <v>-24.949083503054993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578</v>
      </c>
      <c r="R139" t="s">
        <v>578</v>
      </c>
      <c r="S139" t="s">
        <v>578</v>
      </c>
      <c r="T139" s="73"/>
      <c r="U139" s="73"/>
      <c r="V139"/>
      <c r="W139" s="73">
        <f>IFERROR(VLOOKUP(Подбор[[#This Row],[Артикул]],[1]Подбор!$CJ:$CW,2,0),"")</f>
        <v>540100</v>
      </c>
      <c r="X139" s="73">
        <f>IFERROR(VLOOKUP(Подбор[[#This Row],[Артикул]],[1]Подбор!$CJ:$CW,3,0),"")</f>
        <v>405350</v>
      </c>
      <c r="Y139" s="73">
        <f>IFERROR(VLOOKUP(Подбор[[#This Row],[Артикул]],[1]Подбор!$CJ:$CW,4,0),"")</f>
        <v>-24.949083503054993</v>
      </c>
      <c r="Z139" s="73">
        <f>IFERROR(VLOOKUP(Подбор[[#This Row],[Артикул]],[1]Подбор!$CJ:$CW,5,0),"")</f>
        <v>0</v>
      </c>
      <c r="AA139" s="73">
        <f>IFERROR(VLOOKUP(Подбор[[#This Row],[Артикул]],[1]Подбор!$CJ:$CW,6,0),"")</f>
        <v>0</v>
      </c>
      <c r="AB139" s="73">
        <f>IFERROR(VLOOKUP(Подбор[[#This Row],[Артикул]],[1]Подбор!$CJ:$CW,7,0),"")</f>
        <v>0</v>
      </c>
      <c r="AC139" s="73">
        <f>IFERROR(VLOOKUP(Подбор[[#This Row],[Артикул]],[1]Подбор!$CJ:$CW,8,0),"")</f>
        <v>0</v>
      </c>
      <c r="AD139" s="73">
        <f>IFERROR(VLOOKUP(Подбор[[#This Row],[Артикул]],[1]Подбор!$CJ:$CW,9,0),"")</f>
        <v>0</v>
      </c>
      <c r="AE139" s="73">
        <f>IFERROR(VLOOKUP(Подбор[[#This Row],[Артикул]],[1]Подбор!$CJ:$CW,10,0),"")</f>
        <v>0</v>
      </c>
      <c r="AF139" s="73">
        <f>IFERROR(VLOOKUP(Подбор[[#This Row],[Артикул]],[1]Подбор!$CJ:$CW,11,0),"")</f>
        <v>0</v>
      </c>
      <c r="AG139" s="73">
        <f>IFERROR(VLOOKUP(Подбор[[#This Row],[Артикул]],[1]Подбор!$CJ:$CW,12,0),"")</f>
        <v>0</v>
      </c>
      <c r="AH139" s="73">
        <f>IFERROR(VLOOKUP(Подбор[[#This Row],[Артикул]],[1]Подбор!$CJ:$CW,13,0),"")</f>
        <v>0</v>
      </c>
      <c r="AI139" s="73">
        <f>IFERROR(VLOOKUP(Подбор[[#This Row],[Артикул]],[1]Подбор!$CJ:$CW,14,0),"")</f>
        <v>0</v>
      </c>
      <c r="AJ139" s="73" t="str">
        <f>IFERROR(VLOOKUP(Подбор[[#This Row],[Артикул]],[1]Подбор!$CJ:$DA,15,0),"")</f>
        <v/>
      </c>
      <c r="AK139" s="73" t="str">
        <f>IFERROR(VLOOKUP(Подбор[[#This Row],[Артикул]],[1]Подбор!$CJ:$DA,16,0),"")</f>
        <v/>
      </c>
      <c r="AL139" s="73" t="str">
        <f>IFERROR(VLOOKUP(Подбор[[#This Row],[Артикул]],[1]Подбор!$CJ:$DA,17,0),"")</f>
        <v/>
      </c>
    </row>
    <row r="140" spans="1:38">
      <c r="A140" s="73" t="s">
        <v>2482</v>
      </c>
      <c r="B140" t="s">
        <v>2933</v>
      </c>
      <c r="C140" t="s">
        <v>2481</v>
      </c>
      <c r="D140">
        <v>122100</v>
      </c>
      <c r="E140">
        <v>91850</v>
      </c>
      <c r="F140">
        <v>-24.77477477477477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578</v>
      </c>
      <c r="R140" t="s">
        <v>578</v>
      </c>
      <c r="S140" t="s">
        <v>578</v>
      </c>
      <c r="T140" s="73"/>
      <c r="U140" s="73"/>
      <c r="V140"/>
      <c r="W140" s="73">
        <f>IFERROR(VLOOKUP(Подбор[[#This Row],[Артикул]],[1]Подбор!$CJ:$CW,2,0),"")</f>
        <v>122100</v>
      </c>
      <c r="X140" s="73">
        <f>IFERROR(VLOOKUP(Подбор[[#This Row],[Артикул]],[1]Подбор!$CJ:$CW,3,0),"")</f>
        <v>91850</v>
      </c>
      <c r="Y140" s="73">
        <f>IFERROR(VLOOKUP(Подбор[[#This Row],[Артикул]],[1]Подбор!$CJ:$CW,4,0),"")</f>
        <v>-24.77477477477477</v>
      </c>
      <c r="Z140" s="73">
        <f>IFERROR(VLOOKUP(Подбор[[#This Row],[Артикул]],[1]Подбор!$CJ:$CW,5,0),"")</f>
        <v>0</v>
      </c>
      <c r="AA140" s="73">
        <f>IFERROR(VLOOKUP(Подбор[[#This Row],[Артикул]],[1]Подбор!$CJ:$CW,6,0),"")</f>
        <v>0</v>
      </c>
      <c r="AB140" s="73">
        <f>IFERROR(VLOOKUP(Подбор[[#This Row],[Артикул]],[1]Подбор!$CJ:$CW,7,0),"")</f>
        <v>0</v>
      </c>
      <c r="AC140" s="73">
        <f>IFERROR(VLOOKUP(Подбор[[#This Row],[Артикул]],[1]Подбор!$CJ:$CW,8,0),"")</f>
        <v>0</v>
      </c>
      <c r="AD140" s="73">
        <f>IFERROR(VLOOKUP(Подбор[[#This Row],[Артикул]],[1]Подбор!$CJ:$CW,9,0),"")</f>
        <v>0</v>
      </c>
      <c r="AE140" s="73">
        <f>IFERROR(VLOOKUP(Подбор[[#This Row],[Артикул]],[1]Подбор!$CJ:$CW,10,0),"")</f>
        <v>0</v>
      </c>
      <c r="AF140" s="73">
        <f>IFERROR(VLOOKUP(Подбор[[#This Row],[Артикул]],[1]Подбор!$CJ:$CW,11,0),"")</f>
        <v>0</v>
      </c>
      <c r="AG140" s="73">
        <f>IFERROR(VLOOKUP(Подбор[[#This Row],[Артикул]],[1]Подбор!$CJ:$CW,12,0),"")</f>
        <v>0</v>
      </c>
      <c r="AH140" s="73">
        <f>IFERROR(VLOOKUP(Подбор[[#This Row],[Артикул]],[1]Подбор!$CJ:$CW,13,0),"")</f>
        <v>0</v>
      </c>
      <c r="AI140" s="73">
        <f>IFERROR(VLOOKUP(Подбор[[#This Row],[Артикул]],[1]Подбор!$CJ:$CW,14,0),"")</f>
        <v>0</v>
      </c>
      <c r="AJ140" s="73" t="str">
        <f>IFERROR(VLOOKUP(Подбор[[#This Row],[Артикул]],[1]Подбор!$CJ:$DA,15,0),"")</f>
        <v/>
      </c>
      <c r="AK140" s="73" t="str">
        <f>IFERROR(VLOOKUP(Подбор[[#This Row],[Артикул]],[1]Подбор!$CJ:$DA,16,0),"")</f>
        <v/>
      </c>
      <c r="AL140" s="73" t="str">
        <f>IFERROR(VLOOKUP(Подбор[[#This Row],[Артикул]],[1]Подбор!$CJ:$DA,17,0),"")</f>
        <v/>
      </c>
    </row>
    <row r="141" spans="1:38">
      <c r="A141" s="73" t="s">
        <v>2480</v>
      </c>
      <c r="B141" t="s">
        <v>2933</v>
      </c>
      <c r="C141" t="s">
        <v>2479</v>
      </c>
      <c r="D141">
        <v>215600</v>
      </c>
      <c r="E141">
        <v>161700</v>
      </c>
      <c r="F141">
        <v>-25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578</v>
      </c>
      <c r="R141" t="s">
        <v>578</v>
      </c>
      <c r="S141" t="s">
        <v>578</v>
      </c>
      <c r="T141" s="73"/>
      <c r="U141" s="73"/>
      <c r="V141"/>
      <c r="W141" s="73">
        <f>IFERROR(VLOOKUP(Подбор[[#This Row],[Артикул]],[1]Подбор!$CJ:$CW,2,0),"")</f>
        <v>215600</v>
      </c>
      <c r="X141" s="73">
        <f>IFERROR(VLOOKUP(Подбор[[#This Row],[Артикул]],[1]Подбор!$CJ:$CW,3,0),"")</f>
        <v>161700</v>
      </c>
      <c r="Y141" s="73">
        <f>IFERROR(VLOOKUP(Подбор[[#This Row],[Артикул]],[1]Подбор!$CJ:$CW,4,0),"")</f>
        <v>-25</v>
      </c>
      <c r="Z141" s="73">
        <f>IFERROR(VLOOKUP(Подбор[[#This Row],[Артикул]],[1]Подбор!$CJ:$CW,5,0),"")</f>
        <v>0</v>
      </c>
      <c r="AA141" s="73">
        <f>IFERROR(VLOOKUP(Подбор[[#This Row],[Артикул]],[1]Подбор!$CJ:$CW,6,0),"")</f>
        <v>0</v>
      </c>
      <c r="AB141" s="73">
        <f>IFERROR(VLOOKUP(Подбор[[#This Row],[Артикул]],[1]Подбор!$CJ:$CW,7,0),"")</f>
        <v>0</v>
      </c>
      <c r="AC141" s="73">
        <f>IFERROR(VLOOKUP(Подбор[[#This Row],[Артикул]],[1]Подбор!$CJ:$CW,8,0),"")</f>
        <v>0</v>
      </c>
      <c r="AD141" s="73">
        <f>IFERROR(VLOOKUP(Подбор[[#This Row],[Артикул]],[1]Подбор!$CJ:$CW,9,0),"")</f>
        <v>0</v>
      </c>
      <c r="AE141" s="73">
        <f>IFERROR(VLOOKUP(Подбор[[#This Row],[Артикул]],[1]Подбор!$CJ:$CW,10,0),"")</f>
        <v>0</v>
      </c>
      <c r="AF141" s="73">
        <f>IFERROR(VLOOKUP(Подбор[[#This Row],[Артикул]],[1]Подбор!$CJ:$CW,11,0),"")</f>
        <v>0</v>
      </c>
      <c r="AG141" s="73">
        <f>IFERROR(VLOOKUP(Подбор[[#This Row],[Артикул]],[1]Подбор!$CJ:$CW,12,0),"")</f>
        <v>0</v>
      </c>
      <c r="AH141" s="73">
        <f>IFERROR(VLOOKUP(Подбор[[#This Row],[Артикул]],[1]Подбор!$CJ:$CW,13,0),"")</f>
        <v>0</v>
      </c>
      <c r="AI141" s="73">
        <f>IFERROR(VLOOKUP(Подбор[[#This Row],[Артикул]],[1]Подбор!$CJ:$CW,14,0),"")</f>
        <v>0</v>
      </c>
      <c r="AJ141" s="73" t="str">
        <f>IFERROR(VLOOKUP(Подбор[[#This Row],[Артикул]],[1]Подбор!$CJ:$DA,15,0),"")</f>
        <v/>
      </c>
      <c r="AK141" s="73" t="str">
        <f>IFERROR(VLOOKUP(Подбор[[#This Row],[Артикул]],[1]Подбор!$CJ:$DA,16,0),"")</f>
        <v/>
      </c>
      <c r="AL141" s="73" t="str">
        <f>IFERROR(VLOOKUP(Подбор[[#This Row],[Артикул]],[1]Подбор!$CJ:$DA,17,0),"")</f>
        <v/>
      </c>
    </row>
    <row r="142" spans="1:38">
      <c r="A142" s="73" t="s">
        <v>230</v>
      </c>
      <c r="B142" t="s">
        <v>2933</v>
      </c>
      <c r="C142" t="s">
        <v>2478</v>
      </c>
      <c r="D142">
        <v>287650</v>
      </c>
      <c r="E142">
        <v>216150</v>
      </c>
      <c r="F142">
        <v>-24.856596558317406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578</v>
      </c>
      <c r="R142" t="s">
        <v>578</v>
      </c>
      <c r="S142" t="s">
        <v>578</v>
      </c>
      <c r="T142" s="73"/>
      <c r="U142" s="73"/>
      <c r="V142"/>
      <c r="W142" s="73">
        <f>IFERROR(VLOOKUP(Подбор[[#This Row],[Артикул]],[1]Подбор!$CJ:$CW,2,0),"")</f>
        <v>287650</v>
      </c>
      <c r="X142" s="73">
        <f>IFERROR(VLOOKUP(Подбор[[#This Row],[Артикул]],[1]Подбор!$CJ:$CW,3,0),"")</f>
        <v>216150</v>
      </c>
      <c r="Y142" s="73">
        <f>IFERROR(VLOOKUP(Подбор[[#This Row],[Артикул]],[1]Подбор!$CJ:$CW,4,0),"")</f>
        <v>-24.856596558317406</v>
      </c>
      <c r="Z142" s="73">
        <f>IFERROR(VLOOKUP(Подбор[[#This Row],[Артикул]],[1]Подбор!$CJ:$CW,5,0),"")</f>
        <v>0</v>
      </c>
      <c r="AA142" s="73">
        <f>IFERROR(VLOOKUP(Подбор[[#This Row],[Артикул]],[1]Подбор!$CJ:$CW,6,0),"")</f>
        <v>0</v>
      </c>
      <c r="AB142" s="73">
        <f>IFERROR(VLOOKUP(Подбор[[#This Row],[Артикул]],[1]Подбор!$CJ:$CW,7,0),"")</f>
        <v>0</v>
      </c>
      <c r="AC142" s="73">
        <f>IFERROR(VLOOKUP(Подбор[[#This Row],[Артикул]],[1]Подбор!$CJ:$CW,8,0),"")</f>
        <v>0</v>
      </c>
      <c r="AD142" s="73">
        <f>IFERROR(VLOOKUP(Подбор[[#This Row],[Артикул]],[1]Подбор!$CJ:$CW,9,0),"")</f>
        <v>0</v>
      </c>
      <c r="AE142" s="73">
        <f>IFERROR(VLOOKUP(Подбор[[#This Row],[Артикул]],[1]Подбор!$CJ:$CW,10,0),"")</f>
        <v>0</v>
      </c>
      <c r="AF142" s="73">
        <f>IFERROR(VLOOKUP(Подбор[[#This Row],[Артикул]],[1]Подбор!$CJ:$CW,11,0),"")</f>
        <v>0</v>
      </c>
      <c r="AG142" s="73">
        <f>IFERROR(VLOOKUP(Подбор[[#This Row],[Артикул]],[1]Подбор!$CJ:$CW,12,0),"")</f>
        <v>0</v>
      </c>
      <c r="AH142" s="73">
        <f>IFERROR(VLOOKUP(Подбор[[#This Row],[Артикул]],[1]Подбор!$CJ:$CW,13,0),"")</f>
        <v>0</v>
      </c>
      <c r="AI142" s="73">
        <f>IFERROR(VLOOKUP(Подбор[[#This Row],[Артикул]],[1]Подбор!$CJ:$CW,14,0),"")</f>
        <v>0</v>
      </c>
      <c r="AJ142" s="73" t="str">
        <f>IFERROR(VLOOKUP(Подбор[[#This Row],[Артикул]],[1]Подбор!$CJ:$DA,15,0),"")</f>
        <v/>
      </c>
      <c r="AK142" s="73" t="str">
        <f>IFERROR(VLOOKUP(Подбор[[#This Row],[Артикул]],[1]Подбор!$CJ:$DA,16,0),"")</f>
        <v/>
      </c>
      <c r="AL142" s="73" t="str">
        <f>IFERROR(VLOOKUP(Подбор[[#This Row],[Артикул]],[1]Подбор!$CJ:$DA,17,0),"")</f>
        <v/>
      </c>
    </row>
    <row r="143" spans="1:38">
      <c r="A143" s="73" t="s">
        <v>229</v>
      </c>
      <c r="B143" t="s">
        <v>2933</v>
      </c>
      <c r="C143" t="s">
        <v>2477</v>
      </c>
      <c r="D143">
        <v>92950</v>
      </c>
      <c r="E143">
        <v>69850</v>
      </c>
      <c r="F143">
        <v>-24.852071005917153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578</v>
      </c>
      <c r="R143" t="s">
        <v>578</v>
      </c>
      <c r="S143" t="s">
        <v>578</v>
      </c>
      <c r="T143" s="73"/>
      <c r="U143" s="73"/>
      <c r="V143"/>
      <c r="W143" s="73">
        <f>IFERROR(VLOOKUP(Подбор[[#This Row],[Артикул]],[1]Подбор!$CJ:$CW,2,0),"")</f>
        <v>92950</v>
      </c>
      <c r="X143" s="73">
        <f>IFERROR(VLOOKUP(Подбор[[#This Row],[Артикул]],[1]Подбор!$CJ:$CW,3,0),"")</f>
        <v>69850</v>
      </c>
      <c r="Y143" s="73">
        <f>IFERROR(VLOOKUP(Подбор[[#This Row],[Артикул]],[1]Подбор!$CJ:$CW,4,0),"")</f>
        <v>-24.852071005917153</v>
      </c>
      <c r="Z143" s="73">
        <f>IFERROR(VLOOKUP(Подбор[[#This Row],[Артикул]],[1]Подбор!$CJ:$CW,5,0),"")</f>
        <v>0</v>
      </c>
      <c r="AA143" s="73">
        <f>IFERROR(VLOOKUP(Подбор[[#This Row],[Артикул]],[1]Подбор!$CJ:$CW,6,0),"")</f>
        <v>0</v>
      </c>
      <c r="AB143" s="73">
        <f>IFERROR(VLOOKUP(Подбор[[#This Row],[Артикул]],[1]Подбор!$CJ:$CW,7,0),"")</f>
        <v>0</v>
      </c>
      <c r="AC143" s="73">
        <f>IFERROR(VLOOKUP(Подбор[[#This Row],[Артикул]],[1]Подбор!$CJ:$CW,8,0),"")</f>
        <v>0</v>
      </c>
      <c r="AD143" s="73">
        <f>IFERROR(VLOOKUP(Подбор[[#This Row],[Артикул]],[1]Подбор!$CJ:$CW,9,0),"")</f>
        <v>0</v>
      </c>
      <c r="AE143" s="73">
        <f>IFERROR(VLOOKUP(Подбор[[#This Row],[Артикул]],[1]Подбор!$CJ:$CW,10,0),"")</f>
        <v>0</v>
      </c>
      <c r="AF143" s="73">
        <f>IFERROR(VLOOKUP(Подбор[[#This Row],[Артикул]],[1]Подбор!$CJ:$CW,11,0),"")</f>
        <v>0</v>
      </c>
      <c r="AG143" s="73">
        <f>IFERROR(VLOOKUP(Подбор[[#This Row],[Артикул]],[1]Подбор!$CJ:$CW,12,0),"")</f>
        <v>0</v>
      </c>
      <c r="AH143" s="73">
        <f>IFERROR(VLOOKUP(Подбор[[#This Row],[Артикул]],[1]Подбор!$CJ:$CW,13,0),"")</f>
        <v>0</v>
      </c>
      <c r="AI143" s="73">
        <f>IFERROR(VLOOKUP(Подбор[[#This Row],[Артикул]],[1]Подбор!$CJ:$CW,14,0),"")</f>
        <v>0</v>
      </c>
      <c r="AJ143" s="73" t="str">
        <f>IFERROR(VLOOKUP(Подбор[[#This Row],[Артикул]],[1]Подбор!$CJ:$DA,15,0),"")</f>
        <v/>
      </c>
      <c r="AK143" s="73" t="str">
        <f>IFERROR(VLOOKUP(Подбор[[#This Row],[Артикул]],[1]Подбор!$CJ:$DA,16,0),"")</f>
        <v/>
      </c>
      <c r="AL143" s="73" t="str">
        <f>IFERROR(VLOOKUP(Подбор[[#This Row],[Артикул]],[1]Подбор!$CJ:$DA,17,0),"")</f>
        <v/>
      </c>
    </row>
    <row r="144" spans="1:38">
      <c r="A144" s="73" t="s">
        <v>231</v>
      </c>
      <c r="B144" t="s">
        <v>2933</v>
      </c>
      <c r="C144" t="s">
        <v>2476</v>
      </c>
      <c r="D144">
        <v>503800</v>
      </c>
      <c r="E144">
        <v>377850</v>
      </c>
      <c r="F144">
        <v>-25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578</v>
      </c>
      <c r="R144" t="s">
        <v>578</v>
      </c>
      <c r="S144" t="s">
        <v>578</v>
      </c>
      <c r="T144" s="73"/>
      <c r="U144" s="73"/>
      <c r="V144"/>
      <c r="W144" s="73">
        <f>IFERROR(VLOOKUP(Подбор[[#This Row],[Артикул]],[1]Подбор!$CJ:$CW,2,0),"")</f>
        <v>503800</v>
      </c>
      <c r="X144" s="73">
        <f>IFERROR(VLOOKUP(Подбор[[#This Row],[Артикул]],[1]Подбор!$CJ:$CW,3,0),"")</f>
        <v>377850</v>
      </c>
      <c r="Y144" s="73">
        <f>IFERROR(VLOOKUP(Подбор[[#This Row],[Артикул]],[1]Подбор!$CJ:$CW,4,0),"")</f>
        <v>-25</v>
      </c>
      <c r="Z144" s="73">
        <f>IFERROR(VLOOKUP(Подбор[[#This Row],[Артикул]],[1]Подбор!$CJ:$CW,5,0),"")</f>
        <v>0</v>
      </c>
      <c r="AA144" s="73">
        <f>IFERROR(VLOOKUP(Подбор[[#This Row],[Артикул]],[1]Подбор!$CJ:$CW,6,0),"")</f>
        <v>0</v>
      </c>
      <c r="AB144" s="73">
        <f>IFERROR(VLOOKUP(Подбор[[#This Row],[Артикул]],[1]Подбор!$CJ:$CW,7,0),"")</f>
        <v>0</v>
      </c>
      <c r="AC144" s="73">
        <f>IFERROR(VLOOKUP(Подбор[[#This Row],[Артикул]],[1]Подбор!$CJ:$CW,8,0),"")</f>
        <v>0</v>
      </c>
      <c r="AD144" s="73">
        <f>IFERROR(VLOOKUP(Подбор[[#This Row],[Артикул]],[1]Подбор!$CJ:$CW,9,0),"")</f>
        <v>0</v>
      </c>
      <c r="AE144" s="73">
        <f>IFERROR(VLOOKUP(Подбор[[#This Row],[Артикул]],[1]Подбор!$CJ:$CW,10,0),"")</f>
        <v>0</v>
      </c>
      <c r="AF144" s="73">
        <f>IFERROR(VLOOKUP(Подбор[[#This Row],[Артикул]],[1]Подбор!$CJ:$CW,11,0),"")</f>
        <v>0</v>
      </c>
      <c r="AG144" s="73">
        <f>IFERROR(VLOOKUP(Подбор[[#This Row],[Артикул]],[1]Подбор!$CJ:$CW,12,0),"")</f>
        <v>0</v>
      </c>
      <c r="AH144" s="73">
        <f>IFERROR(VLOOKUP(Подбор[[#This Row],[Артикул]],[1]Подбор!$CJ:$CW,13,0),"")</f>
        <v>0</v>
      </c>
      <c r="AI144" s="73">
        <f>IFERROR(VLOOKUP(Подбор[[#This Row],[Артикул]],[1]Подбор!$CJ:$CW,14,0),"")</f>
        <v>0</v>
      </c>
      <c r="AJ144" s="73" t="str">
        <f>IFERROR(VLOOKUP(Подбор[[#This Row],[Артикул]],[1]Подбор!$CJ:$DA,15,0),"")</f>
        <v/>
      </c>
      <c r="AK144" s="73" t="str">
        <f>IFERROR(VLOOKUP(Подбор[[#This Row],[Артикул]],[1]Подбор!$CJ:$DA,16,0),"")</f>
        <v/>
      </c>
      <c r="AL144" s="73" t="str">
        <f>IFERROR(VLOOKUP(Подбор[[#This Row],[Артикул]],[1]Подбор!$CJ:$DA,17,0),"")</f>
        <v/>
      </c>
    </row>
    <row r="145" spans="1:38">
      <c r="A145" s="73" t="s">
        <v>233</v>
      </c>
      <c r="B145" t="s">
        <v>2933</v>
      </c>
      <c r="C145" t="s">
        <v>2475</v>
      </c>
      <c r="D145">
        <v>92950</v>
      </c>
      <c r="E145">
        <v>69850</v>
      </c>
      <c r="F145">
        <v>-24.852071005917153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578</v>
      </c>
      <c r="R145" t="s">
        <v>578</v>
      </c>
      <c r="S145" t="s">
        <v>578</v>
      </c>
      <c r="T145" s="73"/>
      <c r="U145" s="73"/>
      <c r="V145"/>
      <c r="W145" s="73">
        <f>IFERROR(VLOOKUP(Подбор[[#This Row],[Артикул]],[1]Подбор!$CJ:$CW,2,0),"")</f>
        <v>92950</v>
      </c>
      <c r="X145" s="73">
        <f>IFERROR(VLOOKUP(Подбор[[#This Row],[Артикул]],[1]Подбор!$CJ:$CW,3,0),"")</f>
        <v>69850</v>
      </c>
      <c r="Y145" s="73">
        <f>IFERROR(VLOOKUP(Подбор[[#This Row],[Артикул]],[1]Подбор!$CJ:$CW,4,0),"")</f>
        <v>-24.852071005917153</v>
      </c>
      <c r="Z145" s="73">
        <f>IFERROR(VLOOKUP(Подбор[[#This Row],[Артикул]],[1]Подбор!$CJ:$CW,5,0),"")</f>
        <v>0</v>
      </c>
      <c r="AA145" s="73">
        <f>IFERROR(VLOOKUP(Подбор[[#This Row],[Артикул]],[1]Подбор!$CJ:$CW,6,0),"")</f>
        <v>0</v>
      </c>
      <c r="AB145" s="73">
        <f>IFERROR(VLOOKUP(Подбор[[#This Row],[Артикул]],[1]Подбор!$CJ:$CW,7,0),"")</f>
        <v>0</v>
      </c>
      <c r="AC145" s="73">
        <f>IFERROR(VLOOKUP(Подбор[[#This Row],[Артикул]],[1]Подбор!$CJ:$CW,8,0),"")</f>
        <v>0</v>
      </c>
      <c r="AD145" s="73">
        <f>IFERROR(VLOOKUP(Подбор[[#This Row],[Артикул]],[1]Подбор!$CJ:$CW,9,0),"")</f>
        <v>0</v>
      </c>
      <c r="AE145" s="73">
        <f>IFERROR(VLOOKUP(Подбор[[#This Row],[Артикул]],[1]Подбор!$CJ:$CW,10,0),"")</f>
        <v>0</v>
      </c>
      <c r="AF145" s="73">
        <f>IFERROR(VLOOKUP(Подбор[[#This Row],[Артикул]],[1]Подбор!$CJ:$CW,11,0),"")</f>
        <v>0</v>
      </c>
      <c r="AG145" s="73">
        <f>IFERROR(VLOOKUP(Подбор[[#This Row],[Артикул]],[1]Подбор!$CJ:$CW,12,0),"")</f>
        <v>0</v>
      </c>
      <c r="AH145" s="73">
        <f>IFERROR(VLOOKUP(Подбор[[#This Row],[Артикул]],[1]Подбор!$CJ:$CW,13,0),"")</f>
        <v>0</v>
      </c>
      <c r="AI145" s="73">
        <f>IFERROR(VLOOKUP(Подбор[[#This Row],[Артикул]],[1]Подбор!$CJ:$CW,14,0),"")</f>
        <v>0</v>
      </c>
      <c r="AJ145" s="73" t="str">
        <f>IFERROR(VLOOKUP(Подбор[[#This Row],[Артикул]],[1]Подбор!$CJ:$DA,15,0),"")</f>
        <v/>
      </c>
      <c r="AK145" s="73" t="str">
        <f>IFERROR(VLOOKUP(Подбор[[#This Row],[Артикул]],[1]Подбор!$CJ:$DA,16,0),"")</f>
        <v/>
      </c>
      <c r="AL145" s="73" t="str">
        <f>IFERROR(VLOOKUP(Подбор[[#This Row],[Артикул]],[1]Подбор!$CJ:$DA,17,0),"")</f>
        <v/>
      </c>
    </row>
    <row r="146" spans="1:38">
      <c r="A146" s="73" t="s">
        <v>232</v>
      </c>
      <c r="B146" t="s">
        <v>2933</v>
      </c>
      <c r="C146" t="s">
        <v>2474</v>
      </c>
      <c r="D146">
        <v>165000</v>
      </c>
      <c r="E146">
        <v>123750</v>
      </c>
      <c r="F146">
        <v>-25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578</v>
      </c>
      <c r="R146" t="s">
        <v>578</v>
      </c>
      <c r="S146" t="s">
        <v>578</v>
      </c>
      <c r="T146" s="73"/>
      <c r="U146" s="73"/>
      <c r="V146"/>
      <c r="W146" s="73">
        <f>IFERROR(VLOOKUP(Подбор[[#This Row],[Артикул]],[1]Подбор!$CJ:$CW,2,0),"")</f>
        <v>165000</v>
      </c>
      <c r="X146" s="73">
        <f>IFERROR(VLOOKUP(Подбор[[#This Row],[Артикул]],[1]Подбор!$CJ:$CW,3,0),"")</f>
        <v>123750</v>
      </c>
      <c r="Y146" s="73">
        <f>IFERROR(VLOOKUP(Подбор[[#This Row],[Артикул]],[1]Подбор!$CJ:$CW,4,0),"")</f>
        <v>-25</v>
      </c>
      <c r="Z146" s="73">
        <f>IFERROR(VLOOKUP(Подбор[[#This Row],[Артикул]],[1]Подбор!$CJ:$CW,5,0),"")</f>
        <v>0</v>
      </c>
      <c r="AA146" s="73">
        <f>IFERROR(VLOOKUP(Подбор[[#This Row],[Артикул]],[1]Подбор!$CJ:$CW,6,0),"")</f>
        <v>0</v>
      </c>
      <c r="AB146" s="73">
        <f>IFERROR(VLOOKUP(Подбор[[#This Row],[Артикул]],[1]Подбор!$CJ:$CW,7,0),"")</f>
        <v>0</v>
      </c>
      <c r="AC146" s="73">
        <f>IFERROR(VLOOKUP(Подбор[[#This Row],[Артикул]],[1]Подбор!$CJ:$CW,8,0),"")</f>
        <v>0</v>
      </c>
      <c r="AD146" s="73">
        <f>IFERROR(VLOOKUP(Подбор[[#This Row],[Артикул]],[1]Подбор!$CJ:$CW,9,0),"")</f>
        <v>0</v>
      </c>
      <c r="AE146" s="73">
        <f>IFERROR(VLOOKUP(Подбор[[#This Row],[Артикул]],[1]Подбор!$CJ:$CW,10,0),"")</f>
        <v>0</v>
      </c>
      <c r="AF146" s="73">
        <f>IFERROR(VLOOKUP(Подбор[[#This Row],[Артикул]],[1]Подбор!$CJ:$CW,11,0),"")</f>
        <v>0</v>
      </c>
      <c r="AG146" s="73">
        <f>IFERROR(VLOOKUP(Подбор[[#This Row],[Артикул]],[1]Подбор!$CJ:$CW,12,0),"")</f>
        <v>0</v>
      </c>
      <c r="AH146" s="73">
        <f>IFERROR(VLOOKUP(Подбор[[#This Row],[Артикул]],[1]Подбор!$CJ:$CW,13,0),"")</f>
        <v>0</v>
      </c>
      <c r="AI146" s="73">
        <f>IFERROR(VLOOKUP(Подбор[[#This Row],[Артикул]],[1]Подбор!$CJ:$CW,14,0),"")</f>
        <v>0</v>
      </c>
      <c r="AJ146" s="73" t="str">
        <f>IFERROR(VLOOKUP(Подбор[[#This Row],[Артикул]],[1]Подбор!$CJ:$DA,15,0),"")</f>
        <v/>
      </c>
      <c r="AK146" s="73" t="str">
        <f>IFERROR(VLOOKUP(Подбор[[#This Row],[Артикул]],[1]Подбор!$CJ:$DA,16,0),"")</f>
        <v/>
      </c>
      <c r="AL146" s="73" t="str">
        <f>IFERROR(VLOOKUP(Подбор[[#This Row],[Артикул]],[1]Подбор!$CJ:$DA,17,0),"")</f>
        <v/>
      </c>
    </row>
    <row r="147" spans="1:38">
      <c r="A147" s="73" t="s">
        <v>2473</v>
      </c>
      <c r="B147"/>
      <c r="C147"/>
      <c r="D147" t="s">
        <v>578</v>
      </c>
      <c r="E147" t="s">
        <v>578</v>
      </c>
      <c r="F147" t="s">
        <v>578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578</v>
      </c>
      <c r="R147" t="s">
        <v>578</v>
      </c>
      <c r="S147" t="s">
        <v>578</v>
      </c>
      <c r="T147" s="73"/>
      <c r="U147" s="73"/>
      <c r="V147"/>
      <c r="W147" s="73" t="str">
        <f>IFERROR(VLOOKUP(Подбор[[#This Row],[Артикул]],[1]Подбор!$CJ:$CW,2,0),"")</f>
        <v/>
      </c>
      <c r="X147" s="73" t="str">
        <f>IFERROR(VLOOKUP(Подбор[[#This Row],[Артикул]],[1]Подбор!$CJ:$CW,3,0),"")</f>
        <v/>
      </c>
      <c r="Y147" s="73" t="str">
        <f>IFERROR(VLOOKUP(Подбор[[#This Row],[Артикул]],[1]Подбор!$CJ:$CW,4,0),"")</f>
        <v/>
      </c>
      <c r="Z147" s="73">
        <f>IFERROR(VLOOKUP(Подбор[[#This Row],[Артикул]],[1]Подбор!$CJ:$CW,5,0),"")</f>
        <v>0</v>
      </c>
      <c r="AA147" s="73">
        <f>IFERROR(VLOOKUP(Подбор[[#This Row],[Артикул]],[1]Подбор!$CJ:$CW,6,0),"")</f>
        <v>0</v>
      </c>
      <c r="AB147" s="73">
        <f>IFERROR(VLOOKUP(Подбор[[#This Row],[Артикул]],[1]Подбор!$CJ:$CW,7,0),"")</f>
        <v>0</v>
      </c>
      <c r="AC147" s="73">
        <f>IFERROR(VLOOKUP(Подбор[[#This Row],[Артикул]],[1]Подбор!$CJ:$CW,8,0),"")</f>
        <v>0</v>
      </c>
      <c r="AD147" s="73">
        <f>IFERROR(VLOOKUP(Подбор[[#This Row],[Артикул]],[1]Подбор!$CJ:$CW,9,0),"")</f>
        <v>0</v>
      </c>
      <c r="AE147" s="73">
        <f>IFERROR(VLOOKUP(Подбор[[#This Row],[Артикул]],[1]Подбор!$CJ:$CW,10,0),"")</f>
        <v>0</v>
      </c>
      <c r="AF147" s="73">
        <f>IFERROR(VLOOKUP(Подбор[[#This Row],[Артикул]],[1]Подбор!$CJ:$CW,11,0),"")</f>
        <v>0</v>
      </c>
      <c r="AG147" s="73">
        <f>IFERROR(VLOOKUP(Подбор[[#This Row],[Артикул]],[1]Подбор!$CJ:$CW,12,0),"")</f>
        <v>0</v>
      </c>
      <c r="AH147" s="73">
        <f>IFERROR(VLOOKUP(Подбор[[#This Row],[Артикул]],[1]Подбор!$CJ:$CW,13,0),"")</f>
        <v>0</v>
      </c>
      <c r="AI147" s="73">
        <f>IFERROR(VLOOKUP(Подбор[[#This Row],[Артикул]],[1]Подбор!$CJ:$CW,14,0),"")</f>
        <v>0</v>
      </c>
      <c r="AJ147" s="73" t="str">
        <f>IFERROR(VLOOKUP(Подбор[[#This Row],[Артикул]],[1]Подбор!$CJ:$DA,15,0),"")</f>
        <v/>
      </c>
      <c r="AK147" s="73" t="str">
        <f>IFERROR(VLOOKUP(Подбор[[#This Row],[Артикул]],[1]Подбор!$CJ:$DA,16,0),"")</f>
        <v/>
      </c>
      <c r="AL147" s="73" t="str">
        <f>IFERROR(VLOOKUP(Подбор[[#This Row],[Артикул]],[1]Подбор!$CJ:$DA,17,0),"")</f>
        <v/>
      </c>
    </row>
    <row r="148" spans="1:38">
      <c r="A148" s="73" t="s">
        <v>227</v>
      </c>
      <c r="B148" t="s">
        <v>2933</v>
      </c>
      <c r="C148" t="s">
        <v>2472</v>
      </c>
      <c r="D148" t="s">
        <v>578</v>
      </c>
      <c r="E148" t="s">
        <v>578</v>
      </c>
      <c r="F148" t="s">
        <v>578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578</v>
      </c>
      <c r="R148" t="s">
        <v>578</v>
      </c>
      <c r="S148" t="s">
        <v>578</v>
      </c>
      <c r="T148" s="73"/>
      <c r="U148" s="73"/>
      <c r="V148"/>
      <c r="W148" s="73" t="str">
        <f>IFERROR(VLOOKUP(Подбор[[#This Row],[Артикул]],[1]Подбор!$CJ:$CW,2,0),"")</f>
        <v/>
      </c>
      <c r="X148" s="73" t="str">
        <f>IFERROR(VLOOKUP(Подбор[[#This Row],[Артикул]],[1]Подбор!$CJ:$CW,3,0),"")</f>
        <v/>
      </c>
      <c r="Y148" s="73" t="str">
        <f>IFERROR(VLOOKUP(Подбор[[#This Row],[Артикул]],[1]Подбор!$CJ:$CW,4,0),"")</f>
        <v/>
      </c>
      <c r="Z148" s="73">
        <f>IFERROR(VLOOKUP(Подбор[[#This Row],[Артикул]],[1]Подбор!$CJ:$CW,5,0),"")</f>
        <v>0</v>
      </c>
      <c r="AA148" s="73">
        <f>IFERROR(VLOOKUP(Подбор[[#This Row],[Артикул]],[1]Подбор!$CJ:$CW,6,0),"")</f>
        <v>0</v>
      </c>
      <c r="AB148" s="73">
        <f>IFERROR(VLOOKUP(Подбор[[#This Row],[Артикул]],[1]Подбор!$CJ:$CW,7,0),"")</f>
        <v>0</v>
      </c>
      <c r="AC148" s="73">
        <f>IFERROR(VLOOKUP(Подбор[[#This Row],[Артикул]],[1]Подбор!$CJ:$CW,8,0),"")</f>
        <v>0</v>
      </c>
      <c r="AD148" s="73">
        <f>IFERROR(VLOOKUP(Подбор[[#This Row],[Артикул]],[1]Подбор!$CJ:$CW,9,0),"")</f>
        <v>0</v>
      </c>
      <c r="AE148" s="73">
        <f>IFERROR(VLOOKUP(Подбор[[#This Row],[Артикул]],[1]Подбор!$CJ:$CW,10,0),"")</f>
        <v>0</v>
      </c>
      <c r="AF148" s="73">
        <f>IFERROR(VLOOKUP(Подбор[[#This Row],[Артикул]],[1]Подбор!$CJ:$CW,11,0),"")</f>
        <v>0</v>
      </c>
      <c r="AG148" s="73">
        <f>IFERROR(VLOOKUP(Подбор[[#This Row],[Артикул]],[1]Подбор!$CJ:$CW,12,0),"")</f>
        <v>0</v>
      </c>
      <c r="AH148" s="73">
        <f>IFERROR(VLOOKUP(Подбор[[#This Row],[Артикул]],[1]Подбор!$CJ:$CW,13,0),"")</f>
        <v>0</v>
      </c>
      <c r="AI148" s="73">
        <f>IFERROR(VLOOKUP(Подбор[[#This Row],[Артикул]],[1]Подбор!$CJ:$CW,14,0),"")</f>
        <v>0</v>
      </c>
      <c r="AJ148" s="73" t="str">
        <f>IFERROR(VLOOKUP(Подбор[[#This Row],[Артикул]],[1]Подбор!$CJ:$DA,15,0),"")</f>
        <v/>
      </c>
      <c r="AK148" s="73" t="str">
        <f>IFERROR(VLOOKUP(Подбор[[#This Row],[Артикул]],[1]Подбор!$CJ:$DA,16,0),"")</f>
        <v/>
      </c>
      <c r="AL148" s="73" t="str">
        <f>IFERROR(VLOOKUP(Подбор[[#This Row],[Артикул]],[1]Подбор!$CJ:$DA,17,0),"")</f>
        <v/>
      </c>
    </row>
    <row r="149" spans="1:38">
      <c r="A149" s="73" t="s">
        <v>2471</v>
      </c>
      <c r="B149" t="s">
        <v>2933</v>
      </c>
      <c r="C149" t="s">
        <v>2470</v>
      </c>
      <c r="D149" t="s">
        <v>578</v>
      </c>
      <c r="E149" t="s">
        <v>578</v>
      </c>
      <c r="F149" t="s">
        <v>578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578</v>
      </c>
      <c r="R149" t="s">
        <v>578</v>
      </c>
      <c r="S149" t="s">
        <v>578</v>
      </c>
      <c r="T149" s="73"/>
      <c r="U149" s="73"/>
      <c r="V149"/>
      <c r="W149" s="73" t="str">
        <f>IFERROR(VLOOKUP(Подбор[[#This Row],[Артикул]],[1]Подбор!$CJ:$CW,2,0),"")</f>
        <v/>
      </c>
      <c r="X149" s="73" t="str">
        <f>IFERROR(VLOOKUP(Подбор[[#This Row],[Артикул]],[1]Подбор!$CJ:$CW,3,0),"")</f>
        <v/>
      </c>
      <c r="Y149" s="73" t="str">
        <f>IFERROR(VLOOKUP(Подбор[[#This Row],[Артикул]],[1]Подбор!$CJ:$CW,4,0),"")</f>
        <v/>
      </c>
      <c r="Z149" s="73">
        <f>IFERROR(VLOOKUP(Подбор[[#This Row],[Артикул]],[1]Подбор!$CJ:$CW,5,0),"")</f>
        <v>0</v>
      </c>
      <c r="AA149" s="73">
        <f>IFERROR(VLOOKUP(Подбор[[#This Row],[Артикул]],[1]Подбор!$CJ:$CW,6,0),"")</f>
        <v>0</v>
      </c>
      <c r="AB149" s="73">
        <f>IFERROR(VLOOKUP(Подбор[[#This Row],[Артикул]],[1]Подбор!$CJ:$CW,7,0),"")</f>
        <v>0</v>
      </c>
      <c r="AC149" s="73">
        <f>IFERROR(VLOOKUP(Подбор[[#This Row],[Артикул]],[1]Подбор!$CJ:$CW,8,0),"")</f>
        <v>0</v>
      </c>
      <c r="AD149" s="73">
        <f>IFERROR(VLOOKUP(Подбор[[#This Row],[Артикул]],[1]Подбор!$CJ:$CW,9,0),"")</f>
        <v>0</v>
      </c>
      <c r="AE149" s="73">
        <f>IFERROR(VLOOKUP(Подбор[[#This Row],[Артикул]],[1]Подбор!$CJ:$CW,10,0),"")</f>
        <v>0</v>
      </c>
      <c r="AF149" s="73">
        <f>IFERROR(VLOOKUP(Подбор[[#This Row],[Артикул]],[1]Подбор!$CJ:$CW,11,0),"")</f>
        <v>0</v>
      </c>
      <c r="AG149" s="73">
        <f>IFERROR(VLOOKUP(Подбор[[#This Row],[Артикул]],[1]Подбор!$CJ:$CW,12,0),"")</f>
        <v>0</v>
      </c>
      <c r="AH149" s="73">
        <f>IFERROR(VLOOKUP(Подбор[[#This Row],[Артикул]],[1]Подбор!$CJ:$CW,13,0),"")</f>
        <v>0</v>
      </c>
      <c r="AI149" s="73">
        <f>IFERROR(VLOOKUP(Подбор[[#This Row],[Артикул]],[1]Подбор!$CJ:$CW,14,0),"")</f>
        <v>0</v>
      </c>
      <c r="AJ149" s="73" t="str">
        <f>IFERROR(VLOOKUP(Подбор[[#This Row],[Артикул]],[1]Подбор!$CJ:$DA,15,0),"")</f>
        <v/>
      </c>
      <c r="AK149" s="73" t="str">
        <f>IFERROR(VLOOKUP(Подбор[[#This Row],[Артикул]],[1]Подбор!$CJ:$DA,16,0),"")</f>
        <v/>
      </c>
      <c r="AL149" s="73" t="str">
        <f>IFERROR(VLOOKUP(Подбор[[#This Row],[Артикул]],[1]Подбор!$CJ:$DA,17,0),"")</f>
        <v/>
      </c>
    </row>
    <row r="150" spans="1:38">
      <c r="A150" s="73" t="s">
        <v>2469</v>
      </c>
      <c r="B150" t="s">
        <v>2933</v>
      </c>
      <c r="C150" t="s">
        <v>2468</v>
      </c>
      <c r="D150" t="s">
        <v>578</v>
      </c>
      <c r="E150" t="s">
        <v>578</v>
      </c>
      <c r="F150" t="s">
        <v>578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578</v>
      </c>
      <c r="R150" t="s">
        <v>578</v>
      </c>
      <c r="S150" t="s">
        <v>578</v>
      </c>
      <c r="T150" s="73"/>
      <c r="U150" s="73"/>
      <c r="V150"/>
      <c r="W150" s="73" t="str">
        <f>IFERROR(VLOOKUP(Подбор[[#This Row],[Артикул]],[1]Подбор!$CJ:$CW,2,0),"")</f>
        <v/>
      </c>
      <c r="X150" s="73" t="str">
        <f>IFERROR(VLOOKUP(Подбор[[#This Row],[Артикул]],[1]Подбор!$CJ:$CW,3,0),"")</f>
        <v/>
      </c>
      <c r="Y150" s="73" t="str">
        <f>IFERROR(VLOOKUP(Подбор[[#This Row],[Артикул]],[1]Подбор!$CJ:$CW,4,0),"")</f>
        <v/>
      </c>
      <c r="Z150" s="73">
        <f>IFERROR(VLOOKUP(Подбор[[#This Row],[Артикул]],[1]Подбор!$CJ:$CW,5,0),"")</f>
        <v>0</v>
      </c>
      <c r="AA150" s="73">
        <f>IFERROR(VLOOKUP(Подбор[[#This Row],[Артикул]],[1]Подбор!$CJ:$CW,6,0),"")</f>
        <v>0</v>
      </c>
      <c r="AB150" s="73">
        <f>IFERROR(VLOOKUP(Подбор[[#This Row],[Артикул]],[1]Подбор!$CJ:$CW,7,0),"")</f>
        <v>0</v>
      </c>
      <c r="AC150" s="73">
        <f>IFERROR(VLOOKUP(Подбор[[#This Row],[Артикул]],[1]Подбор!$CJ:$CW,8,0),"")</f>
        <v>0</v>
      </c>
      <c r="AD150" s="73">
        <f>IFERROR(VLOOKUP(Подбор[[#This Row],[Артикул]],[1]Подбор!$CJ:$CW,9,0),"")</f>
        <v>0</v>
      </c>
      <c r="AE150" s="73">
        <f>IFERROR(VLOOKUP(Подбор[[#This Row],[Артикул]],[1]Подбор!$CJ:$CW,10,0),"")</f>
        <v>0</v>
      </c>
      <c r="AF150" s="73">
        <f>IFERROR(VLOOKUP(Подбор[[#This Row],[Артикул]],[1]Подбор!$CJ:$CW,11,0),"")</f>
        <v>0</v>
      </c>
      <c r="AG150" s="73">
        <f>IFERROR(VLOOKUP(Подбор[[#This Row],[Артикул]],[1]Подбор!$CJ:$CW,12,0),"")</f>
        <v>0</v>
      </c>
      <c r="AH150" s="73">
        <f>IFERROR(VLOOKUP(Подбор[[#This Row],[Артикул]],[1]Подбор!$CJ:$CW,13,0),"")</f>
        <v>0</v>
      </c>
      <c r="AI150" s="73">
        <f>IFERROR(VLOOKUP(Подбор[[#This Row],[Артикул]],[1]Подбор!$CJ:$CW,14,0),"")</f>
        <v>0</v>
      </c>
      <c r="AJ150" s="73" t="str">
        <f>IFERROR(VLOOKUP(Подбор[[#This Row],[Артикул]],[1]Подбор!$CJ:$DA,15,0),"")</f>
        <v/>
      </c>
      <c r="AK150" s="73" t="str">
        <f>IFERROR(VLOOKUP(Подбор[[#This Row],[Артикул]],[1]Подбор!$CJ:$DA,16,0),"")</f>
        <v/>
      </c>
      <c r="AL150" s="73" t="str">
        <f>IFERROR(VLOOKUP(Подбор[[#This Row],[Артикул]],[1]Подбор!$CJ:$DA,17,0),"")</f>
        <v/>
      </c>
    </row>
    <row r="151" spans="1:38">
      <c r="A151" s="73" t="s">
        <v>2467</v>
      </c>
      <c r="B151" t="s">
        <v>2933</v>
      </c>
      <c r="C151" t="s">
        <v>2466</v>
      </c>
      <c r="D151" t="s">
        <v>578</v>
      </c>
      <c r="E151" t="s">
        <v>578</v>
      </c>
      <c r="F151" t="s">
        <v>578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578</v>
      </c>
      <c r="R151" t="s">
        <v>578</v>
      </c>
      <c r="S151" t="s">
        <v>578</v>
      </c>
      <c r="T151" s="73"/>
      <c r="U151" s="73"/>
      <c r="V151"/>
      <c r="W151" s="73" t="str">
        <f>IFERROR(VLOOKUP(Подбор[[#This Row],[Артикул]],[1]Подбор!$CJ:$CW,2,0),"")</f>
        <v/>
      </c>
      <c r="X151" s="73" t="str">
        <f>IFERROR(VLOOKUP(Подбор[[#This Row],[Артикул]],[1]Подбор!$CJ:$CW,3,0),"")</f>
        <v/>
      </c>
      <c r="Y151" s="73" t="str">
        <f>IFERROR(VLOOKUP(Подбор[[#This Row],[Артикул]],[1]Подбор!$CJ:$CW,4,0),"")</f>
        <v/>
      </c>
      <c r="Z151" s="73">
        <f>IFERROR(VLOOKUP(Подбор[[#This Row],[Артикул]],[1]Подбор!$CJ:$CW,5,0),"")</f>
        <v>0</v>
      </c>
      <c r="AA151" s="73">
        <f>IFERROR(VLOOKUP(Подбор[[#This Row],[Артикул]],[1]Подбор!$CJ:$CW,6,0),"")</f>
        <v>0</v>
      </c>
      <c r="AB151" s="73">
        <f>IFERROR(VLOOKUP(Подбор[[#This Row],[Артикул]],[1]Подбор!$CJ:$CW,7,0),"")</f>
        <v>0</v>
      </c>
      <c r="AC151" s="73">
        <f>IFERROR(VLOOKUP(Подбор[[#This Row],[Артикул]],[1]Подбор!$CJ:$CW,8,0),"")</f>
        <v>0</v>
      </c>
      <c r="AD151" s="73">
        <f>IFERROR(VLOOKUP(Подбор[[#This Row],[Артикул]],[1]Подбор!$CJ:$CW,9,0),"")</f>
        <v>0</v>
      </c>
      <c r="AE151" s="73">
        <f>IFERROR(VLOOKUP(Подбор[[#This Row],[Артикул]],[1]Подбор!$CJ:$CW,10,0),"")</f>
        <v>0</v>
      </c>
      <c r="AF151" s="73">
        <f>IFERROR(VLOOKUP(Подбор[[#This Row],[Артикул]],[1]Подбор!$CJ:$CW,11,0),"")</f>
        <v>0</v>
      </c>
      <c r="AG151" s="73">
        <f>IFERROR(VLOOKUP(Подбор[[#This Row],[Артикул]],[1]Подбор!$CJ:$CW,12,0),"")</f>
        <v>0</v>
      </c>
      <c r="AH151" s="73">
        <f>IFERROR(VLOOKUP(Подбор[[#This Row],[Артикул]],[1]Подбор!$CJ:$CW,13,0),"")</f>
        <v>0</v>
      </c>
      <c r="AI151" s="73">
        <f>IFERROR(VLOOKUP(Подбор[[#This Row],[Артикул]],[1]Подбор!$CJ:$CW,14,0),"")</f>
        <v>0</v>
      </c>
      <c r="AJ151" s="73" t="str">
        <f>IFERROR(VLOOKUP(Подбор[[#This Row],[Артикул]],[1]Подбор!$CJ:$DA,15,0),"")</f>
        <v/>
      </c>
      <c r="AK151" s="73" t="str">
        <f>IFERROR(VLOOKUP(Подбор[[#This Row],[Артикул]],[1]Подбор!$CJ:$DA,16,0),"")</f>
        <v/>
      </c>
      <c r="AL151" s="73" t="str">
        <f>IFERROR(VLOOKUP(Подбор[[#This Row],[Артикул]],[1]Подбор!$CJ:$DA,17,0),"")</f>
        <v/>
      </c>
    </row>
    <row r="152" spans="1:38">
      <c r="A152" s="73" t="s">
        <v>228</v>
      </c>
      <c r="B152" t="s">
        <v>2933</v>
      </c>
      <c r="C152" t="s">
        <v>146</v>
      </c>
      <c r="D152">
        <v>30770</v>
      </c>
      <c r="E152">
        <v>23080</v>
      </c>
      <c r="F152">
        <v>-24.991875203119918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578</v>
      </c>
      <c r="R152" t="s">
        <v>578</v>
      </c>
      <c r="S152" t="s">
        <v>578</v>
      </c>
      <c r="T152" s="73"/>
      <c r="U152" s="73"/>
      <c r="V152"/>
      <c r="W152" s="73">
        <f>IFERROR(VLOOKUP(Подбор[[#This Row],[Артикул]],[1]Подбор!$CJ:$CW,2,0),"")</f>
        <v>30770</v>
      </c>
      <c r="X152" s="73">
        <f>IFERROR(VLOOKUP(Подбор[[#This Row],[Артикул]],[1]Подбор!$CJ:$CW,3,0),"")</f>
        <v>23080</v>
      </c>
      <c r="Y152" s="73">
        <f>IFERROR(VLOOKUP(Подбор[[#This Row],[Артикул]],[1]Подбор!$CJ:$CW,4,0),"")</f>
        <v>-24.991875203119918</v>
      </c>
      <c r="Z152" s="73">
        <f>IFERROR(VLOOKUP(Подбор[[#This Row],[Артикул]],[1]Подбор!$CJ:$CW,5,0),"")</f>
        <v>0</v>
      </c>
      <c r="AA152" s="73">
        <f>IFERROR(VLOOKUP(Подбор[[#This Row],[Артикул]],[1]Подбор!$CJ:$CW,6,0),"")</f>
        <v>0</v>
      </c>
      <c r="AB152" s="73">
        <f>IFERROR(VLOOKUP(Подбор[[#This Row],[Артикул]],[1]Подбор!$CJ:$CW,7,0),"")</f>
        <v>0</v>
      </c>
      <c r="AC152" s="73">
        <f>IFERROR(VLOOKUP(Подбор[[#This Row],[Артикул]],[1]Подбор!$CJ:$CW,8,0),"")</f>
        <v>0</v>
      </c>
      <c r="AD152" s="73">
        <f>IFERROR(VLOOKUP(Подбор[[#This Row],[Артикул]],[1]Подбор!$CJ:$CW,9,0),"")</f>
        <v>0</v>
      </c>
      <c r="AE152" s="73">
        <f>IFERROR(VLOOKUP(Подбор[[#This Row],[Артикул]],[1]Подбор!$CJ:$CW,10,0),"")</f>
        <v>0</v>
      </c>
      <c r="AF152" s="73">
        <f>IFERROR(VLOOKUP(Подбор[[#This Row],[Артикул]],[1]Подбор!$CJ:$CW,11,0),"")</f>
        <v>0</v>
      </c>
      <c r="AG152" s="73">
        <f>IFERROR(VLOOKUP(Подбор[[#This Row],[Артикул]],[1]Подбор!$CJ:$CW,12,0),"")</f>
        <v>0</v>
      </c>
      <c r="AH152" s="73">
        <f>IFERROR(VLOOKUP(Подбор[[#This Row],[Артикул]],[1]Подбор!$CJ:$CW,13,0),"")</f>
        <v>0</v>
      </c>
      <c r="AI152" s="73">
        <f>IFERROR(VLOOKUP(Подбор[[#This Row],[Артикул]],[1]Подбор!$CJ:$CW,14,0),"")</f>
        <v>0</v>
      </c>
      <c r="AJ152" s="73" t="str">
        <f>IFERROR(VLOOKUP(Подбор[[#This Row],[Артикул]],[1]Подбор!$CJ:$DA,15,0),"")</f>
        <v/>
      </c>
      <c r="AK152" s="73" t="str">
        <f>IFERROR(VLOOKUP(Подбор[[#This Row],[Артикул]],[1]Подбор!$CJ:$DA,16,0),"")</f>
        <v/>
      </c>
      <c r="AL152" s="73" t="str">
        <f>IFERROR(VLOOKUP(Подбор[[#This Row],[Артикул]],[1]Подбор!$CJ:$DA,17,0),"")</f>
        <v/>
      </c>
    </row>
    <row r="153" spans="1:38">
      <c r="A153" s="73" t="s">
        <v>2465</v>
      </c>
      <c r="B153"/>
      <c r="C153"/>
      <c r="D153">
        <v>0</v>
      </c>
      <c r="E153">
        <v>0</v>
      </c>
      <c r="F153" t="s">
        <v>578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578</v>
      </c>
      <c r="R153" t="s">
        <v>578</v>
      </c>
      <c r="S153" t="s">
        <v>578</v>
      </c>
      <c r="T153" s="73"/>
      <c r="U153" s="73"/>
      <c r="V153"/>
      <c r="W153" s="73">
        <f>IFERROR(VLOOKUP(Подбор[[#This Row],[Артикул]],[1]Подбор!$CJ:$CW,2,0),"")</f>
        <v>0</v>
      </c>
      <c r="X153" s="73">
        <f>IFERROR(VLOOKUP(Подбор[[#This Row],[Артикул]],[1]Подбор!$CJ:$CW,3,0),"")</f>
        <v>0</v>
      </c>
      <c r="Y153" s="73" t="str">
        <f>IFERROR(VLOOKUP(Подбор[[#This Row],[Артикул]],[1]Подбор!$CJ:$CW,4,0),"")</f>
        <v/>
      </c>
      <c r="Z153" s="73">
        <f>IFERROR(VLOOKUP(Подбор[[#This Row],[Артикул]],[1]Подбор!$CJ:$CW,5,0),"")</f>
        <v>0</v>
      </c>
      <c r="AA153" s="73">
        <f>IFERROR(VLOOKUP(Подбор[[#This Row],[Артикул]],[1]Подбор!$CJ:$CW,6,0),"")</f>
        <v>0</v>
      </c>
      <c r="AB153" s="73">
        <f>IFERROR(VLOOKUP(Подбор[[#This Row],[Артикул]],[1]Подбор!$CJ:$CW,7,0),"")</f>
        <v>0</v>
      </c>
      <c r="AC153" s="73">
        <f>IFERROR(VLOOKUP(Подбор[[#This Row],[Артикул]],[1]Подбор!$CJ:$CW,8,0),"")</f>
        <v>0</v>
      </c>
      <c r="AD153" s="73">
        <f>IFERROR(VLOOKUP(Подбор[[#This Row],[Артикул]],[1]Подбор!$CJ:$CW,9,0),"")</f>
        <v>0</v>
      </c>
      <c r="AE153" s="73">
        <f>IFERROR(VLOOKUP(Подбор[[#This Row],[Артикул]],[1]Подбор!$CJ:$CW,10,0),"")</f>
        <v>0</v>
      </c>
      <c r="AF153" s="73">
        <f>IFERROR(VLOOKUP(Подбор[[#This Row],[Артикул]],[1]Подбор!$CJ:$CW,11,0),"")</f>
        <v>0</v>
      </c>
      <c r="AG153" s="73">
        <f>IFERROR(VLOOKUP(Подбор[[#This Row],[Артикул]],[1]Подбор!$CJ:$CW,12,0),"")</f>
        <v>0</v>
      </c>
      <c r="AH153" s="73">
        <f>IFERROR(VLOOKUP(Подбор[[#This Row],[Артикул]],[1]Подбор!$CJ:$CW,13,0),"")</f>
        <v>0</v>
      </c>
      <c r="AI153" s="73">
        <f>IFERROR(VLOOKUP(Подбор[[#This Row],[Артикул]],[1]Подбор!$CJ:$CW,14,0),"")</f>
        <v>0</v>
      </c>
      <c r="AJ153" s="73" t="str">
        <f>IFERROR(VLOOKUP(Подбор[[#This Row],[Артикул]],[1]Подбор!$CJ:$DA,15,0),"")</f>
        <v/>
      </c>
      <c r="AK153" s="73" t="str">
        <f>IFERROR(VLOOKUP(Подбор[[#This Row],[Артикул]],[1]Подбор!$CJ:$DA,16,0),"")</f>
        <v/>
      </c>
      <c r="AL153" s="73" t="str">
        <f>IFERROR(VLOOKUP(Подбор[[#This Row],[Артикул]],[1]Подбор!$CJ:$DA,17,0),"")</f>
        <v/>
      </c>
    </row>
    <row r="154" spans="1:38">
      <c r="A154" s="73" t="s">
        <v>2464</v>
      </c>
      <c r="B154" t="s">
        <v>3077</v>
      </c>
      <c r="C154" t="s">
        <v>2463</v>
      </c>
      <c r="D154">
        <v>319940</v>
      </c>
      <c r="E154">
        <v>255949.65</v>
      </c>
      <c r="F154">
        <v>-20.000734512721138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7</v>
      </c>
      <c r="O154">
        <v>0</v>
      </c>
      <c r="P154">
        <v>0</v>
      </c>
      <c r="Q154" t="s">
        <v>578</v>
      </c>
      <c r="R154" t="s">
        <v>2941</v>
      </c>
      <c r="S154" t="s">
        <v>578</v>
      </c>
      <c r="T154" s="73"/>
      <c r="U154" s="73"/>
      <c r="V154"/>
      <c r="W154" s="73">
        <f>IFERROR(VLOOKUP(Подбор[[#This Row],[Артикул]],[1]Подбор!$CJ:$CW,2,0),"")</f>
        <v>319940</v>
      </c>
      <c r="X154" s="73">
        <f>IFERROR(VLOOKUP(Подбор[[#This Row],[Артикул]],[1]Подбор!$CJ:$CW,3,0),"")</f>
        <v>255949.65</v>
      </c>
      <c r="Y154" s="73">
        <f>IFERROR(VLOOKUP(Подбор[[#This Row],[Артикул]],[1]Подбор!$CJ:$CW,4,0),"")</f>
        <v>-20.000734512721138</v>
      </c>
      <c r="Z154" s="73">
        <f>IFERROR(VLOOKUP(Подбор[[#This Row],[Артикул]],[1]Подбор!$CJ:$CW,5,0),"")</f>
        <v>0</v>
      </c>
      <c r="AA154" s="73">
        <f>IFERROR(VLOOKUP(Подбор[[#This Row],[Артикул]],[1]Подбор!$CJ:$CW,6,0),"")</f>
        <v>0</v>
      </c>
      <c r="AB154" s="73">
        <f>IFERROR(VLOOKUP(Подбор[[#This Row],[Артикул]],[1]Подбор!$CJ:$CW,7,0),"")</f>
        <v>0</v>
      </c>
      <c r="AC154" s="73">
        <f>IFERROR(VLOOKUP(Подбор[[#This Row],[Артикул]],[1]Подбор!$CJ:$CW,8,0),"")</f>
        <v>0</v>
      </c>
      <c r="AD154" s="73">
        <f>IFERROR(VLOOKUP(Подбор[[#This Row],[Артикул]],[1]Подбор!$CJ:$CW,9,0),"")</f>
        <v>0</v>
      </c>
      <c r="AE154" s="73">
        <f>IFERROR(VLOOKUP(Подбор[[#This Row],[Артикул]],[1]Подбор!$CJ:$CW,10,0),"")</f>
        <v>0</v>
      </c>
      <c r="AF154" s="73">
        <f>IFERROR(VLOOKUP(Подбор[[#This Row],[Артикул]],[1]Подбор!$CJ:$CW,11,0),"")</f>
        <v>0</v>
      </c>
      <c r="AG154" s="73">
        <f>IFERROR(VLOOKUP(Подбор[[#This Row],[Артикул]],[1]Подбор!$CJ:$CW,12,0),"")</f>
        <v>7</v>
      </c>
      <c r="AH154" s="73">
        <f>IFERROR(VLOOKUP(Подбор[[#This Row],[Артикул]],[1]Подбор!$CJ:$CW,13,0),"")</f>
        <v>0</v>
      </c>
      <c r="AI154" s="73">
        <f>IFERROR(VLOOKUP(Подбор[[#This Row],[Артикул]],[1]Подбор!$CJ:$CW,14,0),"")</f>
        <v>0</v>
      </c>
      <c r="AJ154" s="73" t="str">
        <f>IFERROR(VLOOKUP(Подбор[[#This Row],[Артикул]],[1]Подбор!$CJ:$DA,15,0),"")</f>
        <v/>
      </c>
      <c r="AK154" s="73" t="str">
        <f>IFERROR(VLOOKUP(Подбор[[#This Row],[Артикул]],[1]Подбор!$CJ:$DA,16,0),"")</f>
        <v>https://ipmatika.kz/products/roip-shlyuzy/W712/</v>
      </c>
      <c r="AL154" s="73" t="str">
        <f>IFERROR(VLOOKUP(Подбор[[#This Row],[Артикул]],[1]Подбор!$CJ:$DA,17,0),"")</f>
        <v/>
      </c>
    </row>
    <row r="155" spans="1:38">
      <c r="A155" s="73" t="s">
        <v>2462</v>
      </c>
      <c r="B155"/>
      <c r="C155"/>
      <c r="D155">
        <v>0</v>
      </c>
      <c r="E155">
        <v>0</v>
      </c>
      <c r="F155" t="s">
        <v>578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578</v>
      </c>
      <c r="R155" t="s">
        <v>578</v>
      </c>
      <c r="S155" t="s">
        <v>578</v>
      </c>
      <c r="T155" s="73"/>
      <c r="U155" s="73"/>
      <c r="V155"/>
      <c r="W155" s="73">
        <f>IFERROR(VLOOKUP(Подбор[[#This Row],[Артикул]],[1]Подбор!$CJ:$CW,2,0),"")</f>
        <v>0</v>
      </c>
      <c r="X155" s="73">
        <f>IFERROR(VLOOKUP(Подбор[[#This Row],[Артикул]],[1]Подбор!$CJ:$CW,3,0),"")</f>
        <v>0</v>
      </c>
      <c r="Y155" s="73" t="str">
        <f>IFERROR(VLOOKUP(Подбор[[#This Row],[Артикул]],[1]Подбор!$CJ:$CW,4,0),"")</f>
        <v/>
      </c>
      <c r="Z155" s="73">
        <f>IFERROR(VLOOKUP(Подбор[[#This Row],[Артикул]],[1]Подбор!$CJ:$CW,5,0),"")</f>
        <v>0</v>
      </c>
      <c r="AA155" s="73">
        <f>IFERROR(VLOOKUP(Подбор[[#This Row],[Артикул]],[1]Подбор!$CJ:$CW,6,0),"")</f>
        <v>0</v>
      </c>
      <c r="AB155" s="73">
        <f>IFERROR(VLOOKUP(Подбор[[#This Row],[Артикул]],[1]Подбор!$CJ:$CW,7,0),"")</f>
        <v>0</v>
      </c>
      <c r="AC155" s="73">
        <f>IFERROR(VLOOKUP(Подбор[[#This Row],[Артикул]],[1]Подбор!$CJ:$CW,8,0),"")</f>
        <v>0</v>
      </c>
      <c r="AD155" s="73">
        <f>IFERROR(VLOOKUP(Подбор[[#This Row],[Артикул]],[1]Подбор!$CJ:$CW,9,0),"")</f>
        <v>0</v>
      </c>
      <c r="AE155" s="73">
        <f>IFERROR(VLOOKUP(Подбор[[#This Row],[Артикул]],[1]Подбор!$CJ:$CW,10,0),"")</f>
        <v>0</v>
      </c>
      <c r="AF155" s="73">
        <f>IFERROR(VLOOKUP(Подбор[[#This Row],[Артикул]],[1]Подбор!$CJ:$CW,11,0),"")</f>
        <v>0</v>
      </c>
      <c r="AG155" s="73">
        <f>IFERROR(VLOOKUP(Подбор[[#This Row],[Артикул]],[1]Подбор!$CJ:$CW,12,0),"")</f>
        <v>0</v>
      </c>
      <c r="AH155" s="73">
        <f>IFERROR(VLOOKUP(Подбор[[#This Row],[Артикул]],[1]Подбор!$CJ:$CW,13,0),"")</f>
        <v>0</v>
      </c>
      <c r="AI155" s="73">
        <f>IFERROR(VLOOKUP(Подбор[[#This Row],[Артикул]],[1]Подбор!$CJ:$CW,14,0),"")</f>
        <v>0</v>
      </c>
      <c r="AJ155" s="73" t="str">
        <f>IFERROR(VLOOKUP(Подбор[[#This Row],[Артикул]],[1]Подбор!$CJ:$DA,15,0),"")</f>
        <v/>
      </c>
      <c r="AK155" s="73" t="str">
        <f>IFERROR(VLOOKUP(Подбор[[#This Row],[Артикул]],[1]Подбор!$CJ:$DA,16,0),"")</f>
        <v/>
      </c>
      <c r="AL155" s="73" t="str">
        <f>IFERROR(VLOOKUP(Подбор[[#This Row],[Артикул]],[1]Подбор!$CJ:$DA,17,0),"")</f>
        <v/>
      </c>
    </row>
    <row r="156" spans="1:38">
      <c r="A156" s="73" t="s">
        <v>3607</v>
      </c>
      <c r="B156" t="s">
        <v>3078</v>
      </c>
      <c r="C156" t="s">
        <v>3615</v>
      </c>
      <c r="D156">
        <v>1151700</v>
      </c>
      <c r="E156">
        <v>908600</v>
      </c>
      <c r="F156">
        <v>-21.107927411652341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0</v>
      </c>
      <c r="Q156" t="s">
        <v>578</v>
      </c>
      <c r="R156" t="s">
        <v>5530</v>
      </c>
      <c r="S156" t="s">
        <v>578</v>
      </c>
      <c r="T156" s="73"/>
      <c r="U156" s="73"/>
      <c r="V156"/>
      <c r="W156" s="73">
        <f>IFERROR(VLOOKUP(Подбор[[#This Row],[Артикул]],[1]Подбор!$CJ:$CW,2,0),"")</f>
        <v>1151700</v>
      </c>
      <c r="X156" s="73">
        <f>IFERROR(VLOOKUP(Подбор[[#This Row],[Артикул]],[1]Подбор!$CJ:$CW,3,0),"")</f>
        <v>908600</v>
      </c>
      <c r="Y156" s="73">
        <f>IFERROR(VLOOKUP(Подбор[[#This Row],[Артикул]],[1]Подбор!$CJ:$CW,4,0),"")</f>
        <v>-21.107927411652341</v>
      </c>
      <c r="Z156" s="73">
        <f>IFERROR(VLOOKUP(Подбор[[#This Row],[Артикул]],[1]Подбор!$CJ:$CW,5,0),"")</f>
        <v>0</v>
      </c>
      <c r="AA156" s="73">
        <f>IFERROR(VLOOKUP(Подбор[[#This Row],[Артикул]],[1]Подбор!$CJ:$CW,6,0),"")</f>
        <v>0</v>
      </c>
      <c r="AB156" s="73">
        <f>IFERROR(VLOOKUP(Подбор[[#This Row],[Артикул]],[1]Подбор!$CJ:$CW,7,0),"")</f>
        <v>0</v>
      </c>
      <c r="AC156" s="73">
        <f>IFERROR(VLOOKUP(Подбор[[#This Row],[Артикул]],[1]Подбор!$CJ:$CW,8,0),"")</f>
        <v>0</v>
      </c>
      <c r="AD156" s="73">
        <f>IFERROR(VLOOKUP(Подбор[[#This Row],[Артикул]],[1]Подбор!$CJ:$CW,9,0),"")</f>
        <v>0</v>
      </c>
      <c r="AE156" s="73">
        <f>IFERROR(VLOOKUP(Подбор[[#This Row],[Артикул]],[1]Подбор!$CJ:$CW,10,0),"")</f>
        <v>0</v>
      </c>
      <c r="AF156" s="73">
        <f>IFERROR(VLOOKUP(Подбор[[#This Row],[Артикул]],[1]Подбор!$CJ:$CW,11,0),"")</f>
        <v>0</v>
      </c>
      <c r="AG156" s="73">
        <f>IFERROR(VLOOKUP(Подбор[[#This Row],[Артикул]],[1]Подбор!$CJ:$CW,12,0),"")</f>
        <v>0</v>
      </c>
      <c r="AH156" s="73">
        <f>IFERROR(VLOOKUP(Подбор[[#This Row],[Артикул]],[1]Подбор!$CJ:$CW,13,0),"")</f>
        <v>2</v>
      </c>
      <c r="AI156" s="73">
        <f>IFERROR(VLOOKUP(Подбор[[#This Row],[Артикул]],[1]Подбор!$CJ:$CW,14,0),"")</f>
        <v>0</v>
      </c>
      <c r="AJ156" s="73" t="str">
        <f>IFERROR(VLOOKUP(Подбор[[#This Row],[Артикул]],[1]Подбор!$CJ:$DA,15,0),"")</f>
        <v/>
      </c>
      <c r="AK156" s="73" t="str">
        <f>IFERROR(VLOOKUP(Подбор[[#This Row],[Артикул]],[1]Подбор!$CJ:$DA,16,0),"")</f>
        <v>https://ipmatika.kz/products/voip-fxs-fxo/ipmatika-igw12000/</v>
      </c>
      <c r="AL156" s="73" t="str">
        <f>IFERROR(VLOOKUP(Подбор[[#This Row],[Артикул]],[1]Подбор!$CJ:$DA,17,0),"")</f>
        <v/>
      </c>
    </row>
    <row r="157" spans="1:38">
      <c r="A157" s="73" t="s">
        <v>3608</v>
      </c>
      <c r="B157" t="s">
        <v>3078</v>
      </c>
      <c r="C157" t="s">
        <v>3616</v>
      </c>
      <c r="D157">
        <v>1345300</v>
      </c>
      <c r="E157">
        <v>1068650</v>
      </c>
      <c r="F157">
        <v>-20.56418642681929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10</v>
      </c>
      <c r="Q157" t="s">
        <v>578</v>
      </c>
      <c r="R157" t="s">
        <v>5531</v>
      </c>
      <c r="S157" t="s">
        <v>578</v>
      </c>
      <c r="T157" s="73"/>
      <c r="U157" s="73"/>
      <c r="V157"/>
      <c r="W157" s="73">
        <f>IFERROR(VLOOKUP(Подбор[[#This Row],[Артикул]],[1]Подбор!$CJ:$CW,2,0),"")</f>
        <v>1345300</v>
      </c>
      <c r="X157" s="73">
        <f>IFERROR(VLOOKUP(Подбор[[#This Row],[Артикул]],[1]Подбор!$CJ:$CW,3,0),"")</f>
        <v>1068650</v>
      </c>
      <c r="Y157" s="73">
        <f>IFERROR(VLOOKUP(Подбор[[#This Row],[Артикул]],[1]Подбор!$CJ:$CW,4,0),"")</f>
        <v>-20.56418642681929</v>
      </c>
      <c r="Z157" s="73">
        <f>IFERROR(VLOOKUP(Подбор[[#This Row],[Артикул]],[1]Подбор!$CJ:$CW,5,0),"")</f>
        <v>0</v>
      </c>
      <c r="AA157" s="73">
        <f>IFERROR(VLOOKUP(Подбор[[#This Row],[Артикул]],[1]Подбор!$CJ:$CW,6,0),"")</f>
        <v>0</v>
      </c>
      <c r="AB157" s="73">
        <f>IFERROR(VLOOKUP(Подбор[[#This Row],[Артикул]],[1]Подбор!$CJ:$CW,7,0),"")</f>
        <v>0</v>
      </c>
      <c r="AC157" s="73">
        <f>IFERROR(VLOOKUP(Подбор[[#This Row],[Артикул]],[1]Подбор!$CJ:$CW,8,0),"")</f>
        <v>0</v>
      </c>
      <c r="AD157" s="73">
        <f>IFERROR(VLOOKUP(Подбор[[#This Row],[Артикул]],[1]Подбор!$CJ:$CW,9,0),"")</f>
        <v>0</v>
      </c>
      <c r="AE157" s="73">
        <f>IFERROR(VLOOKUP(Подбор[[#This Row],[Артикул]],[1]Подбор!$CJ:$CW,10,0),"")</f>
        <v>0</v>
      </c>
      <c r="AF157" s="73">
        <f>IFERROR(VLOOKUP(Подбор[[#This Row],[Артикул]],[1]Подбор!$CJ:$CW,11,0),"")</f>
        <v>0</v>
      </c>
      <c r="AG157" s="73">
        <f>IFERROR(VLOOKUP(Подбор[[#This Row],[Артикул]],[1]Подбор!$CJ:$CW,12,0),"")</f>
        <v>0</v>
      </c>
      <c r="AH157" s="73">
        <f>IFERROR(VLOOKUP(Подбор[[#This Row],[Артикул]],[1]Подбор!$CJ:$CW,13,0),"")</f>
        <v>2</v>
      </c>
      <c r="AI157" s="73">
        <f>IFERROR(VLOOKUP(Подбор[[#This Row],[Артикул]],[1]Подбор!$CJ:$CW,14,0),"")</f>
        <v>10</v>
      </c>
      <c r="AJ157" s="73" t="str">
        <f>IFERROR(VLOOKUP(Подбор[[#This Row],[Артикул]],[1]Подбор!$CJ:$DA,15,0),"")</f>
        <v/>
      </c>
      <c r="AK157" s="73" t="str">
        <f>IFERROR(VLOOKUP(Подбор[[#This Row],[Артикул]],[1]Подбор!$CJ:$DA,16,0),"")</f>
        <v>https://ipmatika.kz/products/voip-fxs-fxo/ipmatika-igw14400/</v>
      </c>
      <c r="AL157" s="73" t="str">
        <f>IFERROR(VLOOKUP(Подбор[[#This Row],[Артикул]],[1]Подбор!$CJ:$DA,17,0),"")</f>
        <v/>
      </c>
    </row>
    <row r="158" spans="1:38">
      <c r="A158" s="73" t="s">
        <v>547</v>
      </c>
      <c r="B158" t="s">
        <v>3078</v>
      </c>
      <c r="C158" t="s">
        <v>2461</v>
      </c>
      <c r="D158">
        <v>233750</v>
      </c>
      <c r="E158">
        <v>160600</v>
      </c>
      <c r="F158">
        <v>-31.294117647058826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11</v>
      </c>
      <c r="O158">
        <v>0</v>
      </c>
      <c r="P158">
        <v>10</v>
      </c>
      <c r="Q158" t="s">
        <v>578</v>
      </c>
      <c r="R158" t="s">
        <v>5532</v>
      </c>
      <c r="S158" t="s">
        <v>578</v>
      </c>
      <c r="T158" s="73"/>
      <c r="U158" s="73"/>
      <c r="V158"/>
      <c r="W158" s="73">
        <f>IFERROR(VLOOKUP(Подбор[[#This Row],[Артикул]],[1]Подбор!$CJ:$CW,2,0),"")</f>
        <v>233750</v>
      </c>
      <c r="X158" s="73">
        <f>IFERROR(VLOOKUP(Подбор[[#This Row],[Артикул]],[1]Подбор!$CJ:$CW,3,0),"")</f>
        <v>160600</v>
      </c>
      <c r="Y158" s="73">
        <f>IFERROR(VLOOKUP(Подбор[[#This Row],[Артикул]],[1]Подбор!$CJ:$CW,4,0),"")</f>
        <v>-31.294117647058826</v>
      </c>
      <c r="Z158" s="73">
        <f>IFERROR(VLOOKUP(Подбор[[#This Row],[Артикул]],[1]Подбор!$CJ:$CW,5,0),"")</f>
        <v>0</v>
      </c>
      <c r="AA158" s="73">
        <f>IFERROR(VLOOKUP(Подбор[[#This Row],[Артикул]],[1]Подбор!$CJ:$CW,6,0),"")</f>
        <v>0</v>
      </c>
      <c r="AB158" s="73">
        <f>IFERROR(VLOOKUP(Подбор[[#This Row],[Артикул]],[1]Подбор!$CJ:$CW,7,0),"")</f>
        <v>0</v>
      </c>
      <c r="AC158" s="73">
        <f>IFERROR(VLOOKUP(Подбор[[#This Row],[Артикул]],[1]Подбор!$CJ:$CW,8,0),"")</f>
        <v>0</v>
      </c>
      <c r="AD158" s="73">
        <f>IFERROR(VLOOKUP(Подбор[[#This Row],[Артикул]],[1]Подбор!$CJ:$CW,9,0),"")</f>
        <v>0</v>
      </c>
      <c r="AE158" s="73">
        <f>IFERROR(VLOOKUP(Подбор[[#This Row],[Артикул]],[1]Подбор!$CJ:$CW,10,0),"")</f>
        <v>0</v>
      </c>
      <c r="AF158" s="73">
        <f>IFERROR(VLOOKUP(Подбор[[#This Row],[Артикул]],[1]Подбор!$CJ:$CW,11,0),"")</f>
        <v>0</v>
      </c>
      <c r="AG158" s="73">
        <f>IFERROR(VLOOKUP(Подбор[[#This Row],[Артикул]],[1]Подбор!$CJ:$CW,12,0),"")</f>
        <v>11</v>
      </c>
      <c r="AH158" s="73">
        <f>IFERROR(VLOOKUP(Подбор[[#This Row],[Артикул]],[1]Подбор!$CJ:$CW,13,0),"")</f>
        <v>0</v>
      </c>
      <c r="AI158" s="73">
        <f>IFERROR(VLOOKUP(Подбор[[#This Row],[Артикул]],[1]Подбор!$CJ:$CW,14,0),"")</f>
        <v>10</v>
      </c>
      <c r="AJ158" s="73" t="str">
        <f>IFERROR(VLOOKUP(Подбор[[#This Row],[Артикул]],[1]Подбор!$CJ:$DA,15,0),"")</f>
        <v/>
      </c>
      <c r="AK158" s="73" t="str">
        <f>IFERROR(VLOOKUP(Подбор[[#This Row],[Артикул]],[1]Подбор!$CJ:$DA,16,0),"")</f>
        <v>https://www.ipmatika.kz/products/voip-fxs-fxo/ipmatika-igw1600/</v>
      </c>
      <c r="AL158" s="73" t="str">
        <f>IFERROR(VLOOKUP(Подбор[[#This Row],[Артикул]],[1]Подбор!$CJ:$DA,17,0),"")</f>
        <v/>
      </c>
    </row>
    <row r="159" spans="1:38">
      <c r="A159" s="73" t="s">
        <v>548</v>
      </c>
      <c r="B159" t="s">
        <v>3078</v>
      </c>
      <c r="C159" t="s">
        <v>2460</v>
      </c>
      <c r="D159">
        <v>373450</v>
      </c>
      <c r="E159">
        <v>213950</v>
      </c>
      <c r="F159">
        <v>-42.709867452135491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7</v>
      </c>
      <c r="P159">
        <v>0</v>
      </c>
      <c r="Q159" t="s">
        <v>578</v>
      </c>
      <c r="R159" t="s">
        <v>5533</v>
      </c>
      <c r="S159" t="s">
        <v>578</v>
      </c>
      <c r="T159" s="73"/>
      <c r="U159" s="73"/>
      <c r="V159"/>
      <c r="W159" s="73">
        <f>IFERROR(VLOOKUP(Подбор[[#This Row],[Артикул]],[1]Подбор!$CJ:$CW,2,0),"")</f>
        <v>373450</v>
      </c>
      <c r="X159" s="73">
        <f>IFERROR(VLOOKUP(Подбор[[#This Row],[Артикул]],[1]Подбор!$CJ:$CW,3,0),"")</f>
        <v>213950</v>
      </c>
      <c r="Y159" s="73">
        <f>IFERROR(VLOOKUP(Подбор[[#This Row],[Артикул]],[1]Подбор!$CJ:$CW,4,0),"")</f>
        <v>-42.709867452135491</v>
      </c>
      <c r="Z159" s="73">
        <f>IFERROR(VLOOKUP(Подбор[[#This Row],[Артикул]],[1]Подбор!$CJ:$CW,5,0),"")</f>
        <v>0</v>
      </c>
      <c r="AA159" s="73">
        <f>IFERROR(VLOOKUP(Подбор[[#This Row],[Артикул]],[1]Подбор!$CJ:$CW,6,0),"")</f>
        <v>0</v>
      </c>
      <c r="AB159" s="73">
        <f>IFERROR(VLOOKUP(Подбор[[#This Row],[Артикул]],[1]Подбор!$CJ:$CW,7,0),"")</f>
        <v>0</v>
      </c>
      <c r="AC159" s="73">
        <f>IFERROR(VLOOKUP(Подбор[[#This Row],[Артикул]],[1]Подбор!$CJ:$CW,8,0),"")</f>
        <v>0</v>
      </c>
      <c r="AD159" s="73">
        <f>IFERROR(VLOOKUP(Подбор[[#This Row],[Артикул]],[1]Подбор!$CJ:$CW,9,0),"")</f>
        <v>0</v>
      </c>
      <c r="AE159" s="73">
        <f>IFERROR(VLOOKUP(Подбор[[#This Row],[Артикул]],[1]Подбор!$CJ:$CW,10,0),"")</f>
        <v>0</v>
      </c>
      <c r="AF159" s="73">
        <f>IFERROR(VLOOKUP(Подбор[[#This Row],[Артикул]],[1]Подбор!$CJ:$CW,11,0),"")</f>
        <v>0</v>
      </c>
      <c r="AG159" s="73">
        <f>IFERROR(VLOOKUP(Подбор[[#This Row],[Артикул]],[1]Подбор!$CJ:$CW,12,0),"")</f>
        <v>8</v>
      </c>
      <c r="AH159" s="73">
        <f>IFERROR(VLOOKUP(Подбор[[#This Row],[Артикул]],[1]Подбор!$CJ:$CW,13,0),"")</f>
        <v>7</v>
      </c>
      <c r="AI159" s="73">
        <f>IFERROR(VLOOKUP(Подбор[[#This Row],[Артикул]],[1]Подбор!$CJ:$CW,14,0),"")</f>
        <v>0</v>
      </c>
      <c r="AJ159" s="73" t="str">
        <f>IFERROR(VLOOKUP(Подбор[[#This Row],[Артикул]],[1]Подбор!$CJ:$DA,15,0),"")</f>
        <v/>
      </c>
      <c r="AK159" s="73" t="str">
        <f>IFERROR(VLOOKUP(Подбор[[#This Row],[Артикул]],[1]Подбор!$CJ:$DA,16,0),"")</f>
        <v>https://www.ipmatika.kz/products/voip-fxs-fxo/ipmatika-igw1610/</v>
      </c>
      <c r="AL159" s="73" t="str">
        <f>IFERROR(VLOOKUP(Подбор[[#This Row],[Артикул]],[1]Подбор!$CJ:$DA,17,0),"")</f>
        <v/>
      </c>
    </row>
    <row r="160" spans="1:38">
      <c r="A160" s="73" t="s">
        <v>549</v>
      </c>
      <c r="B160" t="s">
        <v>3078</v>
      </c>
      <c r="C160" t="s">
        <v>2459</v>
      </c>
      <c r="D160">
        <v>287650</v>
      </c>
      <c r="E160">
        <v>219450</v>
      </c>
      <c r="F160">
        <v>-23.709369024856599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14</v>
      </c>
      <c r="O160">
        <v>0</v>
      </c>
      <c r="P160">
        <v>10</v>
      </c>
      <c r="Q160" t="s">
        <v>578</v>
      </c>
      <c r="R160" t="s">
        <v>5534</v>
      </c>
      <c r="S160" t="s">
        <v>578</v>
      </c>
      <c r="T160" s="73"/>
      <c r="U160" s="73"/>
      <c r="V160"/>
      <c r="W160" s="73">
        <f>IFERROR(VLOOKUP(Подбор[[#This Row],[Артикул]],[1]Подбор!$CJ:$CW,2,0),"")</f>
        <v>287650</v>
      </c>
      <c r="X160" s="73">
        <f>IFERROR(VLOOKUP(Подбор[[#This Row],[Артикул]],[1]Подбор!$CJ:$CW,3,0),"")</f>
        <v>219450</v>
      </c>
      <c r="Y160" s="73">
        <f>IFERROR(VLOOKUP(Подбор[[#This Row],[Артикул]],[1]Подбор!$CJ:$CW,4,0),"")</f>
        <v>-23.709369024856599</v>
      </c>
      <c r="Z160" s="73">
        <f>IFERROR(VLOOKUP(Подбор[[#This Row],[Артикул]],[1]Подбор!$CJ:$CW,5,0),"")</f>
        <v>0</v>
      </c>
      <c r="AA160" s="73">
        <f>IFERROR(VLOOKUP(Подбор[[#This Row],[Артикул]],[1]Подбор!$CJ:$CW,6,0),"")</f>
        <v>0</v>
      </c>
      <c r="AB160" s="73">
        <f>IFERROR(VLOOKUP(Подбор[[#This Row],[Артикул]],[1]Подбор!$CJ:$CW,7,0),"")</f>
        <v>0</v>
      </c>
      <c r="AC160" s="73">
        <f>IFERROR(VLOOKUP(Подбор[[#This Row],[Артикул]],[1]Подбор!$CJ:$CW,8,0),"")</f>
        <v>0</v>
      </c>
      <c r="AD160" s="73">
        <f>IFERROR(VLOOKUP(Подбор[[#This Row],[Артикул]],[1]Подбор!$CJ:$CW,9,0),"")</f>
        <v>0</v>
      </c>
      <c r="AE160" s="73">
        <f>IFERROR(VLOOKUP(Подбор[[#This Row],[Артикул]],[1]Подбор!$CJ:$CW,10,0),"")</f>
        <v>0</v>
      </c>
      <c r="AF160" s="73">
        <f>IFERROR(VLOOKUP(Подбор[[#This Row],[Артикул]],[1]Подбор!$CJ:$CW,11,0),"")</f>
        <v>0</v>
      </c>
      <c r="AG160" s="73">
        <f>IFERROR(VLOOKUP(Подбор[[#This Row],[Артикул]],[1]Подбор!$CJ:$CW,12,0),"")</f>
        <v>14</v>
      </c>
      <c r="AH160" s="73">
        <f>IFERROR(VLOOKUP(Подбор[[#This Row],[Артикул]],[1]Подбор!$CJ:$CW,13,0),"")</f>
        <v>0</v>
      </c>
      <c r="AI160" s="73">
        <f>IFERROR(VLOOKUP(Подбор[[#This Row],[Артикул]],[1]Подбор!$CJ:$CW,14,0),"")</f>
        <v>10</v>
      </c>
      <c r="AJ160" s="73" t="str">
        <f>IFERROR(VLOOKUP(Подбор[[#This Row],[Артикул]],[1]Подбор!$CJ:$DA,15,0),"")</f>
        <v/>
      </c>
      <c r="AK160" s="73" t="str">
        <f>IFERROR(VLOOKUP(Подбор[[#This Row],[Артикул]],[1]Подбор!$CJ:$DA,16,0),"")</f>
        <v>https://www.ipmatika.kz/products/voip-fxs-fxo/ipmatika-igw2400/</v>
      </c>
      <c r="AL160" s="73" t="str">
        <f>IFERROR(VLOOKUP(Подбор[[#This Row],[Артикул]],[1]Подбор!$CJ:$DA,17,0),"")</f>
        <v/>
      </c>
    </row>
    <row r="161" spans="1:38">
      <c r="A161" s="73" t="s">
        <v>550</v>
      </c>
      <c r="B161" t="s">
        <v>3078</v>
      </c>
      <c r="C161" t="s">
        <v>2458</v>
      </c>
      <c r="D161">
        <v>347050</v>
      </c>
      <c r="E161">
        <v>256850</v>
      </c>
      <c r="F161">
        <v>-25.990491283676704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</v>
      </c>
      <c r="O161">
        <v>2</v>
      </c>
      <c r="P161">
        <v>0</v>
      </c>
      <c r="Q161" t="s">
        <v>578</v>
      </c>
      <c r="R161" t="s">
        <v>5535</v>
      </c>
      <c r="S161" t="s">
        <v>578</v>
      </c>
      <c r="T161" s="73"/>
      <c r="U161" s="73"/>
      <c r="V161"/>
      <c r="W161" s="73">
        <f>IFERROR(VLOOKUP(Подбор[[#This Row],[Артикул]],[1]Подбор!$CJ:$CW,2,0),"")</f>
        <v>347050</v>
      </c>
      <c r="X161" s="73">
        <f>IFERROR(VLOOKUP(Подбор[[#This Row],[Артикул]],[1]Подбор!$CJ:$CW,3,0),"")</f>
        <v>256850</v>
      </c>
      <c r="Y161" s="73">
        <f>IFERROR(VLOOKUP(Подбор[[#This Row],[Артикул]],[1]Подбор!$CJ:$CW,4,0),"")</f>
        <v>-25.990491283676704</v>
      </c>
      <c r="Z161" s="73">
        <f>IFERROR(VLOOKUP(Подбор[[#This Row],[Артикул]],[1]Подбор!$CJ:$CW,5,0),"")</f>
        <v>0</v>
      </c>
      <c r="AA161" s="73">
        <f>IFERROR(VLOOKUP(Подбор[[#This Row],[Артикул]],[1]Подбор!$CJ:$CW,6,0),"")</f>
        <v>0</v>
      </c>
      <c r="AB161" s="73">
        <f>IFERROR(VLOOKUP(Подбор[[#This Row],[Артикул]],[1]Подбор!$CJ:$CW,7,0),"")</f>
        <v>0</v>
      </c>
      <c r="AC161" s="73">
        <f>IFERROR(VLOOKUP(Подбор[[#This Row],[Артикул]],[1]Подбор!$CJ:$CW,8,0),"")</f>
        <v>0</v>
      </c>
      <c r="AD161" s="73">
        <f>IFERROR(VLOOKUP(Подбор[[#This Row],[Артикул]],[1]Подбор!$CJ:$CW,9,0),"")</f>
        <v>0</v>
      </c>
      <c r="AE161" s="73">
        <f>IFERROR(VLOOKUP(Подбор[[#This Row],[Артикул]],[1]Подбор!$CJ:$CW,10,0),"")</f>
        <v>0</v>
      </c>
      <c r="AF161" s="73">
        <f>IFERROR(VLOOKUP(Подбор[[#This Row],[Артикул]],[1]Подбор!$CJ:$CW,11,0),"")</f>
        <v>0</v>
      </c>
      <c r="AG161" s="73">
        <f>IFERROR(VLOOKUP(Подбор[[#This Row],[Артикул]],[1]Подбор!$CJ:$CW,12,0),"")</f>
        <v>3</v>
      </c>
      <c r="AH161" s="73">
        <f>IFERROR(VLOOKUP(Подбор[[#This Row],[Артикул]],[1]Подбор!$CJ:$CW,13,0),"")</f>
        <v>2</v>
      </c>
      <c r="AI161" s="73">
        <f>IFERROR(VLOOKUP(Подбор[[#This Row],[Артикул]],[1]Подбор!$CJ:$CW,14,0),"")</f>
        <v>0</v>
      </c>
      <c r="AJ161" s="73" t="str">
        <f>IFERROR(VLOOKUP(Подбор[[#This Row],[Артикул]],[1]Подбор!$CJ:$DA,15,0),"")</f>
        <v/>
      </c>
      <c r="AK161" s="73" t="str">
        <f>IFERROR(VLOOKUP(Подбор[[#This Row],[Артикул]],[1]Подбор!$CJ:$DA,16,0),"")</f>
        <v>https://www.ipmatika.kz/products/voip-fxs-fxo/ipmatika-igw3200/</v>
      </c>
      <c r="AL161" s="73" t="str">
        <f>IFERROR(VLOOKUP(Подбор[[#This Row],[Артикул]],[1]Подбор!$CJ:$DA,17,0),"")</f>
        <v/>
      </c>
    </row>
    <row r="162" spans="1:38">
      <c r="A162" s="73" t="s">
        <v>3603</v>
      </c>
      <c r="B162" t="s">
        <v>3078</v>
      </c>
      <c r="C162" t="s">
        <v>3617</v>
      </c>
      <c r="D162">
        <v>633600</v>
      </c>
      <c r="E162">
        <v>363550</v>
      </c>
      <c r="F162">
        <v>-42.621527777777779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578</v>
      </c>
      <c r="R162" t="s">
        <v>5536</v>
      </c>
      <c r="S162" t="s">
        <v>578</v>
      </c>
      <c r="T162" s="73"/>
      <c r="U162" s="73"/>
      <c r="V162"/>
      <c r="W162" s="73">
        <f>IFERROR(VLOOKUP(Подбор[[#This Row],[Артикул]],[1]Подбор!$CJ:$CW,2,0),"")</f>
        <v>633600</v>
      </c>
      <c r="X162" s="73">
        <f>IFERROR(VLOOKUP(Подбор[[#This Row],[Артикул]],[1]Подбор!$CJ:$CW,3,0),"")</f>
        <v>363550</v>
      </c>
      <c r="Y162" s="73">
        <f>IFERROR(VLOOKUP(Подбор[[#This Row],[Артикул]],[1]Подбор!$CJ:$CW,4,0),"")</f>
        <v>-42.621527777777779</v>
      </c>
      <c r="Z162" s="73">
        <f>IFERROR(VLOOKUP(Подбор[[#This Row],[Артикул]],[1]Подбор!$CJ:$CW,5,0),"")</f>
        <v>0</v>
      </c>
      <c r="AA162" s="73">
        <f>IFERROR(VLOOKUP(Подбор[[#This Row],[Артикул]],[1]Подбор!$CJ:$CW,6,0),"")</f>
        <v>0</v>
      </c>
      <c r="AB162" s="73">
        <f>IFERROR(VLOOKUP(Подбор[[#This Row],[Артикул]],[1]Подбор!$CJ:$CW,7,0),"")</f>
        <v>0</v>
      </c>
      <c r="AC162" s="73">
        <f>IFERROR(VLOOKUP(Подбор[[#This Row],[Артикул]],[1]Подбор!$CJ:$CW,8,0),"")</f>
        <v>0</v>
      </c>
      <c r="AD162" s="73">
        <f>IFERROR(VLOOKUP(Подбор[[#This Row],[Артикул]],[1]Подбор!$CJ:$CW,9,0),"")</f>
        <v>0</v>
      </c>
      <c r="AE162" s="73">
        <f>IFERROR(VLOOKUP(Подбор[[#This Row],[Артикул]],[1]Подбор!$CJ:$CW,10,0),"")</f>
        <v>0</v>
      </c>
      <c r="AF162" s="73">
        <f>IFERROR(VLOOKUP(Подбор[[#This Row],[Артикул]],[1]Подбор!$CJ:$CW,11,0),"")</f>
        <v>0</v>
      </c>
      <c r="AG162" s="73">
        <f>IFERROR(VLOOKUP(Подбор[[#This Row],[Артикул]],[1]Подбор!$CJ:$CW,12,0),"")</f>
        <v>0</v>
      </c>
      <c r="AH162" s="73">
        <f>IFERROR(VLOOKUP(Подбор[[#This Row],[Артикул]],[1]Подбор!$CJ:$CW,13,0),"")</f>
        <v>0</v>
      </c>
      <c r="AI162" s="73">
        <f>IFERROR(VLOOKUP(Подбор[[#This Row],[Артикул]],[1]Подбор!$CJ:$CW,14,0),"")</f>
        <v>0</v>
      </c>
      <c r="AJ162" s="73" t="str">
        <f>IFERROR(VLOOKUP(Подбор[[#This Row],[Артикул]],[1]Подбор!$CJ:$DA,15,0),"")</f>
        <v/>
      </c>
      <c r="AK162" s="73" t="str">
        <f>IFERROR(VLOOKUP(Подбор[[#This Row],[Артикул]],[1]Подбор!$CJ:$DA,16,0),"")</f>
        <v>https://www.ipmatika.kz/products/voip-fxs-fxo/ipmatika-igw3210/</v>
      </c>
      <c r="AL162" s="73" t="str">
        <f>IFERROR(VLOOKUP(Подбор[[#This Row],[Артикул]],[1]Подбор!$CJ:$DA,17,0),"")</f>
        <v/>
      </c>
    </row>
    <row r="163" spans="1:38">
      <c r="A163" s="73" t="s">
        <v>546</v>
      </c>
      <c r="B163" t="s">
        <v>3078</v>
      </c>
      <c r="C163" t="s">
        <v>2457</v>
      </c>
      <c r="D163">
        <v>66000</v>
      </c>
      <c r="E163">
        <v>54450</v>
      </c>
      <c r="F163">
        <v>-17.5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34</v>
      </c>
      <c r="O163">
        <v>0</v>
      </c>
      <c r="P163">
        <v>0</v>
      </c>
      <c r="Q163" t="s">
        <v>578</v>
      </c>
      <c r="R163" t="s">
        <v>5537</v>
      </c>
      <c r="S163" t="s">
        <v>578</v>
      </c>
      <c r="T163" s="73"/>
      <c r="U163" s="73"/>
      <c r="V163"/>
      <c r="W163" s="73">
        <f>IFERROR(VLOOKUP(Подбор[[#This Row],[Артикул]],[1]Подбор!$CJ:$CW,2,0),"")</f>
        <v>66000</v>
      </c>
      <c r="X163" s="73">
        <f>IFERROR(VLOOKUP(Подбор[[#This Row],[Артикул]],[1]Подбор!$CJ:$CW,3,0),"")</f>
        <v>54450</v>
      </c>
      <c r="Y163" s="73">
        <f>IFERROR(VLOOKUP(Подбор[[#This Row],[Артикул]],[1]Подбор!$CJ:$CW,4,0),"")</f>
        <v>-17.5</v>
      </c>
      <c r="Z163" s="73">
        <f>IFERROR(VLOOKUP(Подбор[[#This Row],[Артикул]],[1]Подбор!$CJ:$CW,5,0),"")</f>
        <v>3</v>
      </c>
      <c r="AA163" s="73">
        <f>IFERROR(VLOOKUP(Подбор[[#This Row],[Артикул]],[1]Подбор!$CJ:$CW,6,0),"")</f>
        <v>0</v>
      </c>
      <c r="AB163" s="73">
        <f>IFERROR(VLOOKUP(Подбор[[#This Row],[Артикул]],[1]Подбор!$CJ:$CW,7,0),"")</f>
        <v>0</v>
      </c>
      <c r="AC163" s="73">
        <f>IFERROR(VLOOKUP(Подбор[[#This Row],[Артикул]],[1]Подбор!$CJ:$CW,8,0),"")</f>
        <v>0</v>
      </c>
      <c r="AD163" s="73">
        <f>IFERROR(VLOOKUP(Подбор[[#This Row],[Артикул]],[1]Подбор!$CJ:$CW,9,0),"")</f>
        <v>0</v>
      </c>
      <c r="AE163" s="73">
        <f>IFERROR(VLOOKUP(Подбор[[#This Row],[Артикул]],[1]Подбор!$CJ:$CW,10,0),"")</f>
        <v>0</v>
      </c>
      <c r="AF163" s="73">
        <f>IFERROR(VLOOKUP(Подбор[[#This Row],[Артикул]],[1]Подбор!$CJ:$CW,11,0),"")</f>
        <v>0</v>
      </c>
      <c r="AG163" s="73">
        <f>IFERROR(VLOOKUP(Подбор[[#This Row],[Артикул]],[1]Подбор!$CJ:$CW,12,0),"")</f>
        <v>34</v>
      </c>
      <c r="AH163" s="73">
        <f>IFERROR(VLOOKUP(Подбор[[#This Row],[Артикул]],[1]Подбор!$CJ:$CW,13,0),"")</f>
        <v>0</v>
      </c>
      <c r="AI163" s="73">
        <f>IFERROR(VLOOKUP(Подбор[[#This Row],[Артикул]],[1]Подбор!$CJ:$CW,14,0),"")</f>
        <v>0</v>
      </c>
      <c r="AJ163" s="73" t="str">
        <f>IFERROR(VLOOKUP(Подбор[[#This Row],[Артикул]],[1]Подбор!$CJ:$DA,15,0),"")</f>
        <v/>
      </c>
      <c r="AK163" s="73" t="str">
        <f>IFERROR(VLOOKUP(Подбор[[#This Row],[Артикул]],[1]Подбор!$CJ:$DA,16,0),"")</f>
        <v>https://www.ipmatika.kz/products/voip-fxs-fxo/ipmatika-igw400/</v>
      </c>
      <c r="AL163" s="73" t="str">
        <f>IFERROR(VLOOKUP(Подбор[[#This Row],[Артикул]],[1]Подбор!$CJ:$DA,17,0),"")</f>
        <v/>
      </c>
    </row>
    <row r="164" spans="1:38">
      <c r="A164" s="73" t="s">
        <v>551</v>
      </c>
      <c r="B164" t="s">
        <v>3078</v>
      </c>
      <c r="C164" t="s">
        <v>2456</v>
      </c>
      <c r="D164">
        <v>106150</v>
      </c>
      <c r="E164">
        <v>80300</v>
      </c>
      <c r="F164">
        <v>-24.352331606217618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30</v>
      </c>
      <c r="O164">
        <v>0</v>
      </c>
      <c r="P164">
        <v>0</v>
      </c>
      <c r="Q164" t="s">
        <v>578</v>
      </c>
      <c r="R164" t="s">
        <v>5538</v>
      </c>
      <c r="S164" t="s">
        <v>578</v>
      </c>
      <c r="T164" s="73"/>
      <c r="U164" s="73"/>
      <c r="V164"/>
      <c r="W164" s="73">
        <f>IFERROR(VLOOKUP(Подбор[[#This Row],[Артикул]],[1]Подбор!$CJ:$CW,2,0),"")</f>
        <v>106150</v>
      </c>
      <c r="X164" s="73">
        <f>IFERROR(VLOOKUP(Подбор[[#This Row],[Артикул]],[1]Подбор!$CJ:$CW,3,0),"")</f>
        <v>80300</v>
      </c>
      <c r="Y164" s="73">
        <f>IFERROR(VLOOKUP(Подбор[[#This Row],[Артикул]],[1]Подбор!$CJ:$CW,4,0),"")</f>
        <v>-24.352331606217618</v>
      </c>
      <c r="Z164" s="73">
        <f>IFERROR(VLOOKUP(Подбор[[#This Row],[Артикул]],[1]Подбор!$CJ:$CW,5,0),"")</f>
        <v>0</v>
      </c>
      <c r="AA164" s="73">
        <f>IFERROR(VLOOKUP(Подбор[[#This Row],[Артикул]],[1]Подбор!$CJ:$CW,6,0),"")</f>
        <v>0</v>
      </c>
      <c r="AB164" s="73">
        <f>IFERROR(VLOOKUP(Подбор[[#This Row],[Артикул]],[1]Подбор!$CJ:$CW,7,0),"")</f>
        <v>0</v>
      </c>
      <c r="AC164" s="73">
        <f>IFERROR(VLOOKUP(Подбор[[#This Row],[Артикул]],[1]Подбор!$CJ:$CW,8,0),"")</f>
        <v>0</v>
      </c>
      <c r="AD164" s="73">
        <f>IFERROR(VLOOKUP(Подбор[[#This Row],[Артикул]],[1]Подбор!$CJ:$CW,9,0),"")</f>
        <v>0</v>
      </c>
      <c r="AE164" s="73">
        <f>IFERROR(VLOOKUP(Подбор[[#This Row],[Артикул]],[1]Подбор!$CJ:$CW,10,0),"")</f>
        <v>0</v>
      </c>
      <c r="AF164" s="73">
        <f>IFERROR(VLOOKUP(Подбор[[#This Row],[Артикул]],[1]Подбор!$CJ:$CW,11,0),"")</f>
        <v>0</v>
      </c>
      <c r="AG164" s="73">
        <f>IFERROR(VLOOKUP(Подбор[[#This Row],[Артикул]],[1]Подбор!$CJ:$CW,12,0),"")</f>
        <v>30</v>
      </c>
      <c r="AH164" s="73">
        <f>IFERROR(VLOOKUP(Подбор[[#This Row],[Артикул]],[1]Подбор!$CJ:$CW,13,0),"")</f>
        <v>0</v>
      </c>
      <c r="AI164" s="73">
        <f>IFERROR(VLOOKUP(Подбор[[#This Row],[Артикул]],[1]Подбор!$CJ:$CW,14,0),"")</f>
        <v>0</v>
      </c>
      <c r="AJ164" s="73" t="str">
        <f>IFERROR(VLOOKUP(Подбор[[#This Row],[Артикул]],[1]Подбор!$CJ:$DA,15,0),"")</f>
        <v/>
      </c>
      <c r="AK164" s="73" t="str">
        <f>IFERROR(VLOOKUP(Подбор[[#This Row],[Артикул]],[1]Подбор!$CJ:$DA,16,0),"")</f>
        <v>https://www.ipmatika.kz/products/voip-fxs-fxo/ipmatika-igw410/</v>
      </c>
      <c r="AL164" s="73" t="str">
        <f>IFERROR(VLOOKUP(Подбор[[#This Row],[Артикул]],[1]Подбор!$CJ:$DA,17,0),"")</f>
        <v/>
      </c>
    </row>
    <row r="165" spans="1:38">
      <c r="A165" s="73" t="s">
        <v>3604</v>
      </c>
      <c r="B165" t="s">
        <v>3078</v>
      </c>
      <c r="C165" t="s">
        <v>3618</v>
      </c>
      <c r="D165">
        <v>504900</v>
      </c>
      <c r="E165">
        <v>427900</v>
      </c>
      <c r="F165">
        <v>-15.250544662309366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</v>
      </c>
      <c r="O165">
        <v>0</v>
      </c>
      <c r="P165">
        <v>4</v>
      </c>
      <c r="Q165" t="s">
        <v>578</v>
      </c>
      <c r="R165" t="s">
        <v>5539</v>
      </c>
      <c r="S165" t="s">
        <v>578</v>
      </c>
      <c r="T165" s="73"/>
      <c r="U165" s="73"/>
      <c r="V165"/>
      <c r="W165" s="73">
        <f>IFERROR(VLOOKUP(Подбор[[#This Row],[Артикул]],[1]Подбор!$CJ:$CW,2,0),"")</f>
        <v>504900</v>
      </c>
      <c r="X165" s="73">
        <f>IFERROR(VLOOKUP(Подбор[[#This Row],[Артикул]],[1]Подбор!$CJ:$CW,3,0),"")</f>
        <v>427900</v>
      </c>
      <c r="Y165" s="73">
        <f>IFERROR(VLOOKUP(Подбор[[#This Row],[Артикул]],[1]Подбор!$CJ:$CW,4,0),"")</f>
        <v>-15.250544662309366</v>
      </c>
      <c r="Z165" s="73">
        <f>IFERROR(VLOOKUP(Подбор[[#This Row],[Артикул]],[1]Подбор!$CJ:$CW,5,0),"")</f>
        <v>0</v>
      </c>
      <c r="AA165" s="73">
        <f>IFERROR(VLOOKUP(Подбор[[#This Row],[Артикул]],[1]Подбор!$CJ:$CW,6,0),"")</f>
        <v>0</v>
      </c>
      <c r="AB165" s="73">
        <f>IFERROR(VLOOKUP(Подбор[[#This Row],[Артикул]],[1]Подбор!$CJ:$CW,7,0),"")</f>
        <v>0</v>
      </c>
      <c r="AC165" s="73">
        <f>IFERROR(VLOOKUP(Подбор[[#This Row],[Артикул]],[1]Подбор!$CJ:$CW,8,0),"")</f>
        <v>0</v>
      </c>
      <c r="AD165" s="73">
        <f>IFERROR(VLOOKUP(Подбор[[#This Row],[Артикул]],[1]Подбор!$CJ:$CW,9,0),"")</f>
        <v>0</v>
      </c>
      <c r="AE165" s="73">
        <f>IFERROR(VLOOKUP(Подбор[[#This Row],[Артикул]],[1]Подбор!$CJ:$CW,10,0),"")</f>
        <v>0</v>
      </c>
      <c r="AF165" s="73">
        <f>IFERROR(VLOOKUP(Подбор[[#This Row],[Артикул]],[1]Подбор!$CJ:$CW,11,0),"")</f>
        <v>0</v>
      </c>
      <c r="AG165" s="73">
        <f>IFERROR(VLOOKUP(Подбор[[#This Row],[Артикул]],[1]Подбор!$CJ:$CW,12,0),"")</f>
        <v>3</v>
      </c>
      <c r="AH165" s="73">
        <f>IFERROR(VLOOKUP(Подбор[[#This Row],[Артикул]],[1]Подбор!$CJ:$CW,13,0),"")</f>
        <v>0</v>
      </c>
      <c r="AI165" s="73">
        <f>IFERROR(VLOOKUP(Подбор[[#This Row],[Артикул]],[1]Подбор!$CJ:$CW,14,0),"")</f>
        <v>4</v>
      </c>
      <c r="AJ165" s="73" t="str">
        <f>IFERROR(VLOOKUP(Подбор[[#This Row],[Артикул]],[1]Подбор!$CJ:$DA,15,0),"")</f>
        <v/>
      </c>
      <c r="AK165" s="73" t="str">
        <f>IFERROR(VLOOKUP(Подбор[[#This Row],[Артикул]],[1]Подбор!$CJ:$DA,16,0),"")</f>
        <v>https://ipmatika.kz/products/voip-fxs-fxo/ipmatika-igw4800/</v>
      </c>
      <c r="AL165" s="73" t="str">
        <f>IFERROR(VLOOKUP(Подбор[[#This Row],[Артикул]],[1]Подбор!$CJ:$DA,17,0),"")</f>
        <v/>
      </c>
    </row>
    <row r="166" spans="1:38">
      <c r="A166" s="73" t="s">
        <v>3605</v>
      </c>
      <c r="B166" t="s">
        <v>3078</v>
      </c>
      <c r="C166" t="s">
        <v>3619</v>
      </c>
      <c r="D166">
        <v>727100</v>
      </c>
      <c r="E166">
        <v>587950</v>
      </c>
      <c r="F166">
        <v>-19.137670196671706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2</v>
      </c>
      <c r="Q166" t="s">
        <v>578</v>
      </c>
      <c r="R166" t="s">
        <v>5540</v>
      </c>
      <c r="S166" t="s">
        <v>578</v>
      </c>
      <c r="T166" s="73"/>
      <c r="U166" s="73"/>
      <c r="V166"/>
      <c r="W166" s="73">
        <f>IFERROR(VLOOKUP(Подбор[[#This Row],[Артикул]],[1]Подбор!$CJ:$CW,2,0),"")</f>
        <v>727100</v>
      </c>
      <c r="X166" s="73">
        <f>IFERROR(VLOOKUP(Подбор[[#This Row],[Артикул]],[1]Подбор!$CJ:$CW,3,0),"")</f>
        <v>587950</v>
      </c>
      <c r="Y166" s="73">
        <f>IFERROR(VLOOKUP(Подбор[[#This Row],[Артикул]],[1]Подбор!$CJ:$CW,4,0),"")</f>
        <v>-19.137670196671706</v>
      </c>
      <c r="Z166" s="73">
        <f>IFERROR(VLOOKUP(Подбор[[#This Row],[Артикул]],[1]Подбор!$CJ:$CW,5,0),"")</f>
        <v>0</v>
      </c>
      <c r="AA166" s="73">
        <f>IFERROR(VLOOKUP(Подбор[[#This Row],[Артикул]],[1]Подбор!$CJ:$CW,6,0),"")</f>
        <v>0</v>
      </c>
      <c r="AB166" s="73">
        <f>IFERROR(VLOOKUP(Подбор[[#This Row],[Артикул]],[1]Подбор!$CJ:$CW,7,0),"")</f>
        <v>0</v>
      </c>
      <c r="AC166" s="73">
        <f>IFERROR(VLOOKUP(Подбор[[#This Row],[Артикул]],[1]Подбор!$CJ:$CW,8,0),"")</f>
        <v>0</v>
      </c>
      <c r="AD166" s="73">
        <f>IFERROR(VLOOKUP(Подбор[[#This Row],[Артикул]],[1]Подбор!$CJ:$CW,9,0),"")</f>
        <v>0</v>
      </c>
      <c r="AE166" s="73">
        <f>IFERROR(VLOOKUP(Подбор[[#This Row],[Артикул]],[1]Подбор!$CJ:$CW,10,0),"")</f>
        <v>0</v>
      </c>
      <c r="AF166" s="73">
        <f>IFERROR(VLOOKUP(Подбор[[#This Row],[Артикул]],[1]Подбор!$CJ:$CW,11,0),"")</f>
        <v>0</v>
      </c>
      <c r="AG166" s="73">
        <f>IFERROR(VLOOKUP(Подбор[[#This Row],[Артикул]],[1]Подбор!$CJ:$CW,12,0),"")</f>
        <v>2</v>
      </c>
      <c r="AH166" s="73">
        <f>IFERROR(VLOOKUP(Подбор[[#This Row],[Артикул]],[1]Подбор!$CJ:$CW,13,0),"")</f>
        <v>0</v>
      </c>
      <c r="AI166" s="73">
        <f>IFERROR(VLOOKUP(Подбор[[#This Row],[Артикул]],[1]Подбор!$CJ:$CW,14,0),"")</f>
        <v>2</v>
      </c>
      <c r="AJ166" s="73" t="str">
        <f>IFERROR(VLOOKUP(Подбор[[#This Row],[Артикул]],[1]Подбор!$CJ:$DA,15,0),"")</f>
        <v/>
      </c>
      <c r="AK166" s="73" t="str">
        <f>IFERROR(VLOOKUP(Подбор[[#This Row],[Артикул]],[1]Подбор!$CJ:$DA,16,0),"")</f>
        <v>https://ipmatika.kz/products/voip-fxs-fxo/ipmatika-igw7200/</v>
      </c>
      <c r="AL166" s="73" t="str">
        <f>IFERROR(VLOOKUP(Подбор[[#This Row],[Артикул]],[1]Подбор!$CJ:$DA,17,0),"")</f>
        <v/>
      </c>
    </row>
    <row r="167" spans="1:38">
      <c r="A167" s="73" t="s">
        <v>552</v>
      </c>
      <c r="B167" t="s">
        <v>3078</v>
      </c>
      <c r="C167" t="s">
        <v>2455</v>
      </c>
      <c r="D167">
        <v>110000</v>
      </c>
      <c r="E167">
        <v>78100</v>
      </c>
      <c r="F167">
        <v>-29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578</v>
      </c>
      <c r="R167" t="s">
        <v>5541</v>
      </c>
      <c r="S167" t="s">
        <v>578</v>
      </c>
      <c r="T167" s="73"/>
      <c r="U167" s="73"/>
      <c r="V167"/>
      <c r="W167" s="73">
        <f>IFERROR(VLOOKUP(Подбор[[#This Row],[Артикул]],[1]Подбор!$CJ:$CW,2,0),"")</f>
        <v>110000</v>
      </c>
      <c r="X167" s="73">
        <f>IFERROR(VLOOKUP(Подбор[[#This Row],[Артикул]],[1]Подбор!$CJ:$CW,3,0),"")</f>
        <v>78100</v>
      </c>
      <c r="Y167" s="73">
        <f>IFERROR(VLOOKUP(Подбор[[#This Row],[Артикул]],[1]Подбор!$CJ:$CW,4,0),"")</f>
        <v>-29</v>
      </c>
      <c r="Z167" s="73">
        <f>IFERROR(VLOOKUP(Подбор[[#This Row],[Артикул]],[1]Подбор!$CJ:$CW,5,0),"")</f>
        <v>1</v>
      </c>
      <c r="AA167" s="73">
        <f>IFERROR(VLOOKUP(Подбор[[#This Row],[Артикул]],[1]Подбор!$CJ:$CW,6,0),"")</f>
        <v>0</v>
      </c>
      <c r="AB167" s="73">
        <f>IFERROR(VLOOKUP(Подбор[[#This Row],[Артикул]],[1]Подбор!$CJ:$CW,7,0),"")</f>
        <v>0</v>
      </c>
      <c r="AC167" s="73">
        <f>IFERROR(VLOOKUP(Подбор[[#This Row],[Артикул]],[1]Подбор!$CJ:$CW,8,0),"")</f>
        <v>0</v>
      </c>
      <c r="AD167" s="73">
        <f>IFERROR(VLOOKUP(Подбор[[#This Row],[Артикул]],[1]Подбор!$CJ:$CW,9,0),"")</f>
        <v>0</v>
      </c>
      <c r="AE167" s="73">
        <f>IFERROR(VLOOKUP(Подбор[[#This Row],[Артикул]],[1]Подбор!$CJ:$CW,10,0),"")</f>
        <v>0</v>
      </c>
      <c r="AF167" s="73">
        <f>IFERROR(VLOOKUP(Подбор[[#This Row],[Артикул]],[1]Подбор!$CJ:$CW,11,0),"")</f>
        <v>0</v>
      </c>
      <c r="AG167" s="73">
        <f>IFERROR(VLOOKUP(Подбор[[#This Row],[Артикул]],[1]Подбор!$CJ:$CW,12,0),"")</f>
        <v>0</v>
      </c>
      <c r="AH167" s="73">
        <f>IFERROR(VLOOKUP(Подбор[[#This Row],[Артикул]],[1]Подбор!$CJ:$CW,13,0),"")</f>
        <v>0</v>
      </c>
      <c r="AI167" s="73">
        <f>IFERROR(VLOOKUP(Подбор[[#This Row],[Артикул]],[1]Подбор!$CJ:$CW,14,0),"")</f>
        <v>0</v>
      </c>
      <c r="AJ167" s="73" t="str">
        <f>IFERROR(VLOOKUP(Подбор[[#This Row],[Артикул]],[1]Подбор!$CJ:$DA,15,0),"")</f>
        <v/>
      </c>
      <c r="AK167" s="73" t="str">
        <f>IFERROR(VLOOKUP(Подбор[[#This Row],[Артикул]],[1]Подбор!$CJ:$DA,16,0),"")</f>
        <v>https://www.ipmatika.kz/products/voip-fxs-fxo/ipmatika-igw800/</v>
      </c>
      <c r="AL167" s="73" t="str">
        <f>IFERROR(VLOOKUP(Подбор[[#This Row],[Артикул]],[1]Подбор!$CJ:$DA,17,0),"")</f>
        <v/>
      </c>
    </row>
    <row r="168" spans="1:38">
      <c r="A168" s="73" t="s">
        <v>553</v>
      </c>
      <c r="B168" t="s">
        <v>3078</v>
      </c>
      <c r="C168" t="s">
        <v>2454</v>
      </c>
      <c r="D168">
        <v>176000</v>
      </c>
      <c r="E168">
        <v>112200</v>
      </c>
      <c r="F168">
        <v>-36.25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10</v>
      </c>
      <c r="O168">
        <v>1</v>
      </c>
      <c r="P168">
        <v>10</v>
      </c>
      <c r="Q168" t="s">
        <v>578</v>
      </c>
      <c r="R168" t="s">
        <v>5542</v>
      </c>
      <c r="S168" t="s">
        <v>578</v>
      </c>
      <c r="T168" s="73"/>
      <c r="U168" s="73"/>
      <c r="V168"/>
      <c r="W168" s="73">
        <f>IFERROR(VLOOKUP(Подбор[[#This Row],[Артикул]],[1]Подбор!$CJ:$CW,2,0),"")</f>
        <v>176000</v>
      </c>
      <c r="X168" s="73">
        <f>IFERROR(VLOOKUP(Подбор[[#This Row],[Артикул]],[1]Подбор!$CJ:$CW,3,0),"")</f>
        <v>112200</v>
      </c>
      <c r="Y168" s="73">
        <f>IFERROR(VLOOKUP(Подбор[[#This Row],[Артикул]],[1]Подбор!$CJ:$CW,4,0),"")</f>
        <v>-36.25</v>
      </c>
      <c r="Z168" s="73">
        <f>IFERROR(VLOOKUP(Подбор[[#This Row],[Артикул]],[1]Подбор!$CJ:$CW,5,0),"")</f>
        <v>0</v>
      </c>
      <c r="AA168" s="73">
        <f>IFERROR(VLOOKUP(Подбор[[#This Row],[Артикул]],[1]Подбор!$CJ:$CW,6,0),"")</f>
        <v>0</v>
      </c>
      <c r="AB168" s="73">
        <f>IFERROR(VLOOKUP(Подбор[[#This Row],[Артикул]],[1]Подбор!$CJ:$CW,7,0),"")</f>
        <v>0</v>
      </c>
      <c r="AC168" s="73">
        <f>IFERROR(VLOOKUP(Подбор[[#This Row],[Артикул]],[1]Подбор!$CJ:$CW,8,0),"")</f>
        <v>0</v>
      </c>
      <c r="AD168" s="73">
        <f>IFERROR(VLOOKUP(Подбор[[#This Row],[Артикул]],[1]Подбор!$CJ:$CW,9,0),"")</f>
        <v>0</v>
      </c>
      <c r="AE168" s="73">
        <f>IFERROR(VLOOKUP(Подбор[[#This Row],[Артикул]],[1]Подбор!$CJ:$CW,10,0),"")</f>
        <v>0</v>
      </c>
      <c r="AF168" s="73">
        <f>IFERROR(VLOOKUP(Подбор[[#This Row],[Артикул]],[1]Подбор!$CJ:$CW,11,0),"")</f>
        <v>0</v>
      </c>
      <c r="AG168" s="73">
        <f>IFERROR(VLOOKUP(Подбор[[#This Row],[Артикул]],[1]Подбор!$CJ:$CW,12,0),"")</f>
        <v>10</v>
      </c>
      <c r="AH168" s="73">
        <f>IFERROR(VLOOKUP(Подбор[[#This Row],[Артикул]],[1]Подбор!$CJ:$CW,13,0),"")</f>
        <v>1</v>
      </c>
      <c r="AI168" s="73">
        <f>IFERROR(VLOOKUP(Подбор[[#This Row],[Артикул]],[1]Подбор!$CJ:$CW,14,0),"")</f>
        <v>10</v>
      </c>
      <c r="AJ168" s="73" t="str">
        <f>IFERROR(VLOOKUP(Подбор[[#This Row],[Артикул]],[1]Подбор!$CJ:$DA,15,0),"")</f>
        <v/>
      </c>
      <c r="AK168" s="73" t="str">
        <f>IFERROR(VLOOKUP(Подбор[[#This Row],[Артикул]],[1]Подбор!$CJ:$DA,16,0),"")</f>
        <v>https://www.ipmatika.kz/products/voip-fxs-fxo/ipmatika-igw810/</v>
      </c>
      <c r="AL168" s="73" t="str">
        <f>IFERROR(VLOOKUP(Подбор[[#This Row],[Артикул]],[1]Подбор!$CJ:$DA,17,0),"")</f>
        <v/>
      </c>
    </row>
    <row r="169" spans="1:38">
      <c r="A169" s="73" t="s">
        <v>3606</v>
      </c>
      <c r="B169" t="s">
        <v>3078</v>
      </c>
      <c r="C169" t="s">
        <v>3620</v>
      </c>
      <c r="D169">
        <v>945450</v>
      </c>
      <c r="E169">
        <v>748000</v>
      </c>
      <c r="F169">
        <v>-20.884235020360677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</v>
      </c>
      <c r="P169">
        <v>0</v>
      </c>
      <c r="Q169" t="s">
        <v>578</v>
      </c>
      <c r="R169" t="s">
        <v>5543</v>
      </c>
      <c r="S169" t="s">
        <v>578</v>
      </c>
      <c r="T169" s="73"/>
      <c r="U169" s="73"/>
      <c r="V169"/>
      <c r="W169" s="73">
        <f>IFERROR(VLOOKUP(Подбор[[#This Row],[Артикул]],[1]Подбор!$CJ:$CW,2,0),"")</f>
        <v>945450</v>
      </c>
      <c r="X169" s="73">
        <f>IFERROR(VLOOKUP(Подбор[[#This Row],[Артикул]],[1]Подбор!$CJ:$CW,3,0),"")</f>
        <v>748000</v>
      </c>
      <c r="Y169" s="73">
        <f>IFERROR(VLOOKUP(Подбор[[#This Row],[Артикул]],[1]Подбор!$CJ:$CW,4,0),"")</f>
        <v>-20.884235020360677</v>
      </c>
      <c r="Z169" s="73">
        <f>IFERROR(VLOOKUP(Подбор[[#This Row],[Артикул]],[1]Подбор!$CJ:$CW,5,0),"")</f>
        <v>0</v>
      </c>
      <c r="AA169" s="73">
        <f>IFERROR(VLOOKUP(Подбор[[#This Row],[Артикул]],[1]Подбор!$CJ:$CW,6,0),"")</f>
        <v>0</v>
      </c>
      <c r="AB169" s="73">
        <f>IFERROR(VLOOKUP(Подбор[[#This Row],[Артикул]],[1]Подбор!$CJ:$CW,7,0),"")</f>
        <v>0</v>
      </c>
      <c r="AC169" s="73">
        <f>IFERROR(VLOOKUP(Подбор[[#This Row],[Артикул]],[1]Подбор!$CJ:$CW,8,0),"")</f>
        <v>0</v>
      </c>
      <c r="AD169" s="73">
        <f>IFERROR(VLOOKUP(Подбор[[#This Row],[Артикул]],[1]Подбор!$CJ:$CW,9,0),"")</f>
        <v>0</v>
      </c>
      <c r="AE169" s="73">
        <f>IFERROR(VLOOKUP(Подбор[[#This Row],[Артикул]],[1]Подбор!$CJ:$CW,10,0),"")</f>
        <v>0</v>
      </c>
      <c r="AF169" s="73">
        <f>IFERROR(VLOOKUP(Подбор[[#This Row],[Артикул]],[1]Подбор!$CJ:$CW,11,0),"")</f>
        <v>0</v>
      </c>
      <c r="AG169" s="73">
        <f>IFERROR(VLOOKUP(Подбор[[#This Row],[Артикул]],[1]Подбор!$CJ:$CW,12,0),"")</f>
        <v>0</v>
      </c>
      <c r="AH169" s="73">
        <f>IFERROR(VLOOKUP(Подбор[[#This Row],[Артикул]],[1]Подбор!$CJ:$CW,13,0),"")</f>
        <v>4</v>
      </c>
      <c r="AI169" s="73">
        <f>IFERROR(VLOOKUP(Подбор[[#This Row],[Артикул]],[1]Подбор!$CJ:$CW,14,0),"")</f>
        <v>0</v>
      </c>
      <c r="AJ169" s="73" t="str">
        <f>IFERROR(VLOOKUP(Подбор[[#This Row],[Артикул]],[1]Подбор!$CJ:$DA,15,0),"")</f>
        <v/>
      </c>
      <c r="AK169" s="73" t="str">
        <f>IFERROR(VLOOKUP(Подбор[[#This Row],[Артикул]],[1]Подбор!$CJ:$DA,16,0),"")</f>
        <v>https://ipmatika.kz/products/voip-fxs-fxo/ipmatika-igw9600/</v>
      </c>
      <c r="AL169" s="73" t="str">
        <f>IFERROR(VLOOKUP(Подбор[[#This Row],[Артикул]],[1]Подбор!$CJ:$DA,17,0),"")</f>
        <v/>
      </c>
    </row>
    <row r="170" spans="1:38">
      <c r="A170" s="73" t="s">
        <v>105</v>
      </c>
      <c r="B170" t="s">
        <v>2933</v>
      </c>
      <c r="C170" t="s">
        <v>2453</v>
      </c>
      <c r="D170">
        <v>22000</v>
      </c>
      <c r="E170">
        <v>18150</v>
      </c>
      <c r="F170">
        <v>-17.5</v>
      </c>
      <c r="G170">
        <v>12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0</v>
      </c>
      <c r="P170" t="s">
        <v>5489</v>
      </c>
      <c r="Q170" t="s">
        <v>5544</v>
      </c>
      <c r="R170" t="s">
        <v>5545</v>
      </c>
      <c r="S170" t="s">
        <v>578</v>
      </c>
      <c r="T170" s="73"/>
      <c r="U170" s="73"/>
      <c r="V170"/>
      <c r="W170" s="73">
        <f>IFERROR(VLOOKUP(Подбор[[#This Row],[Артикул]],[1]Подбор!$CJ:$CW,2,0),"")</f>
        <v>22000</v>
      </c>
      <c r="X170" s="73">
        <f>IFERROR(VLOOKUP(Подбор[[#This Row],[Артикул]],[1]Подбор!$CJ:$CW,3,0),"")</f>
        <v>18150</v>
      </c>
      <c r="Y170" s="73">
        <f>IFERROR(VLOOKUP(Подбор[[#This Row],[Артикул]],[1]Подбор!$CJ:$CW,4,0),"")</f>
        <v>-17.5</v>
      </c>
      <c r="Z170" s="73">
        <f>IFERROR(VLOOKUP(Подбор[[#This Row],[Артикул]],[1]Подбор!$CJ:$CW,5,0),"")</f>
        <v>12</v>
      </c>
      <c r="AA170" s="73">
        <f>IFERROR(VLOOKUP(Подбор[[#This Row],[Артикул]],[1]Подбор!$CJ:$CW,6,0),"")</f>
        <v>0</v>
      </c>
      <c r="AB170" s="73">
        <f>IFERROR(VLOOKUP(Подбор[[#This Row],[Артикул]],[1]Подбор!$CJ:$CW,7,0),"")</f>
        <v>0</v>
      </c>
      <c r="AC170" s="73">
        <f>IFERROR(VLOOKUP(Подбор[[#This Row],[Артикул]],[1]Подбор!$CJ:$CW,8,0),"")</f>
        <v>1</v>
      </c>
      <c r="AD170" s="73">
        <f>IFERROR(VLOOKUP(Подбор[[#This Row],[Артикул]],[1]Подбор!$CJ:$CW,9,0),"")</f>
        <v>0</v>
      </c>
      <c r="AE170" s="73">
        <f>IFERROR(VLOOKUP(Подбор[[#This Row],[Артикул]],[1]Подбор!$CJ:$CW,10,0),"")</f>
        <v>0</v>
      </c>
      <c r="AF170" s="73">
        <f>IFERROR(VLOOKUP(Подбор[[#This Row],[Артикул]],[1]Подбор!$CJ:$CW,11,0),"")</f>
        <v>0</v>
      </c>
      <c r="AG170" s="73">
        <f>IFERROR(VLOOKUP(Подбор[[#This Row],[Артикул]],[1]Подбор!$CJ:$CW,12,0),"")</f>
        <v>1</v>
      </c>
      <c r="AH170" s="73">
        <f>IFERROR(VLOOKUP(Подбор[[#This Row],[Артикул]],[1]Подбор!$CJ:$CW,13,0),"")</f>
        <v>0</v>
      </c>
      <c r="AI170" s="73" t="str">
        <f>IFERROR(VLOOKUP(Подбор[[#This Row],[Артикул]],[1]Подбор!$CJ:$CW,14,0),"")</f>
        <v>50+</v>
      </c>
      <c r="AJ170" s="73" t="str">
        <f>IFERROR(VLOOKUP(Подбор[[#This Row],[Артикул]],[1]Подбор!$CJ:$DA,15,0),"")</f>
        <v>http://ipmatika.ru/upload/iblock/71f/TA100-FXS.png</v>
      </c>
      <c r="AK170" s="73" t="str">
        <f>IFERROR(VLOOKUP(Подбор[[#This Row],[Артикул]],[1]Подбор!$CJ:$DA,16,0),"")</f>
        <v>https://ipmatika.kz/products/voip-fxs-fxo/yeastar-ta100/</v>
      </c>
      <c r="AL170" s="73" t="str">
        <f>IFERROR(VLOOKUP(Подбор[[#This Row],[Артикул]],[1]Подбор!$CJ:$DA,17,0),"")</f>
        <v/>
      </c>
    </row>
    <row r="171" spans="1:38">
      <c r="A171" s="73" t="s">
        <v>113</v>
      </c>
      <c r="B171" t="s">
        <v>2933</v>
      </c>
      <c r="C171" t="s">
        <v>2452</v>
      </c>
      <c r="D171">
        <v>304440</v>
      </c>
      <c r="E171">
        <v>239430</v>
      </c>
      <c r="F171">
        <v>-21.353961371698858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41</v>
      </c>
      <c r="O171">
        <v>5</v>
      </c>
      <c r="P171">
        <v>0</v>
      </c>
      <c r="Q171" t="s">
        <v>5546</v>
      </c>
      <c r="R171" t="s">
        <v>5547</v>
      </c>
      <c r="S171" t="s">
        <v>578</v>
      </c>
      <c r="T171" s="73"/>
      <c r="U171" s="73"/>
      <c r="V171"/>
      <c r="W171" s="73">
        <f>IFERROR(VLOOKUP(Подбор[[#This Row],[Артикул]],[1]Подбор!$CJ:$CW,2,0),"")</f>
        <v>304440</v>
      </c>
      <c r="X171" s="73">
        <f>IFERROR(VLOOKUP(Подбор[[#This Row],[Артикул]],[1]Подбор!$CJ:$CW,3,0),"")</f>
        <v>239430</v>
      </c>
      <c r="Y171" s="73">
        <f>IFERROR(VLOOKUP(Подбор[[#This Row],[Артикул]],[1]Подбор!$CJ:$CW,4,0),"")</f>
        <v>-21.353961371698858</v>
      </c>
      <c r="Z171" s="73">
        <f>IFERROR(VLOOKUP(Подбор[[#This Row],[Артикул]],[1]Подбор!$CJ:$CW,5,0),"")</f>
        <v>4</v>
      </c>
      <c r="AA171" s="73">
        <f>IFERROR(VLOOKUP(Подбор[[#This Row],[Артикул]],[1]Подбор!$CJ:$CW,6,0),"")</f>
        <v>0</v>
      </c>
      <c r="AB171" s="73">
        <f>IFERROR(VLOOKUP(Подбор[[#This Row],[Артикул]],[1]Подбор!$CJ:$CW,7,0),"")</f>
        <v>0</v>
      </c>
      <c r="AC171" s="73">
        <f>IFERROR(VLOOKUP(Подбор[[#This Row],[Артикул]],[1]Подбор!$CJ:$CW,8,0),"")</f>
        <v>0</v>
      </c>
      <c r="AD171" s="73">
        <f>IFERROR(VLOOKUP(Подбор[[#This Row],[Артикул]],[1]Подбор!$CJ:$CW,9,0),"")</f>
        <v>0</v>
      </c>
      <c r="AE171" s="73">
        <f>IFERROR(VLOOKUP(Подбор[[#This Row],[Артикул]],[1]Подбор!$CJ:$CW,10,0),"")</f>
        <v>0</v>
      </c>
      <c r="AF171" s="73">
        <f>IFERROR(VLOOKUP(Подбор[[#This Row],[Артикул]],[1]Подбор!$CJ:$CW,11,0),"")</f>
        <v>0</v>
      </c>
      <c r="AG171" s="73">
        <f>IFERROR(VLOOKUP(Подбор[[#This Row],[Артикул]],[1]Подбор!$CJ:$CW,12,0),"")</f>
        <v>41</v>
      </c>
      <c r="AH171" s="73">
        <f>IFERROR(VLOOKUP(Подбор[[#This Row],[Артикул]],[1]Подбор!$CJ:$CW,13,0),"")</f>
        <v>5</v>
      </c>
      <c r="AI171" s="73">
        <f>IFERROR(VLOOKUP(Подбор[[#This Row],[Артикул]],[1]Подбор!$CJ:$CW,14,0),"")</f>
        <v>0</v>
      </c>
      <c r="AJ171" s="73" t="str">
        <f>IFERROR(VLOOKUP(Подбор[[#This Row],[Артикул]],[1]Подбор!$CJ:$DA,15,0),"")</f>
        <v>http://ipmatika.ru/upload/iblock/e77/TA1600-front.png</v>
      </c>
      <c r="AK171" s="73" t="str">
        <f>IFERROR(VLOOKUP(Подбор[[#This Row],[Артикул]],[1]Подбор!$CJ:$DA,16,0),"")</f>
        <v>https://ipmatika.kz/products/voip-fxs-fxo/yeastar-ta1600/</v>
      </c>
      <c r="AL171" s="73" t="str">
        <f>IFERROR(VLOOKUP(Подбор[[#This Row],[Артикул]],[1]Подбор!$CJ:$DA,17,0),"")</f>
        <v/>
      </c>
    </row>
    <row r="172" spans="1:38">
      <c r="A172" s="73" t="s">
        <v>123</v>
      </c>
      <c r="B172" t="s">
        <v>2933</v>
      </c>
      <c r="C172" t="s">
        <v>2451</v>
      </c>
      <c r="D172">
        <v>489500</v>
      </c>
      <c r="E172">
        <v>385030</v>
      </c>
      <c r="F172">
        <v>-21.342185903983662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</v>
      </c>
      <c r="O172">
        <v>1</v>
      </c>
      <c r="P172">
        <v>10</v>
      </c>
      <c r="Q172" t="s">
        <v>5548</v>
      </c>
      <c r="R172" t="s">
        <v>5549</v>
      </c>
      <c r="S172" t="s">
        <v>578</v>
      </c>
      <c r="T172" s="73"/>
      <c r="U172" s="73"/>
      <c r="V172"/>
      <c r="W172" s="73">
        <f>IFERROR(VLOOKUP(Подбор[[#This Row],[Артикул]],[1]Подбор!$CJ:$CW,2,0),"")</f>
        <v>489500</v>
      </c>
      <c r="X172" s="73">
        <f>IFERROR(VLOOKUP(Подбор[[#This Row],[Артикул]],[1]Подбор!$CJ:$CW,3,0),"")</f>
        <v>385030</v>
      </c>
      <c r="Y172" s="73">
        <f>IFERROR(VLOOKUP(Подбор[[#This Row],[Артикул]],[1]Подбор!$CJ:$CW,4,0),"")</f>
        <v>-21.342185903983662</v>
      </c>
      <c r="Z172" s="73">
        <f>IFERROR(VLOOKUP(Подбор[[#This Row],[Артикул]],[1]Подбор!$CJ:$CW,5,0),"")</f>
        <v>5</v>
      </c>
      <c r="AA172" s="73">
        <f>IFERROR(VLOOKUP(Подбор[[#This Row],[Артикул]],[1]Подбор!$CJ:$CW,6,0),"")</f>
        <v>0</v>
      </c>
      <c r="AB172" s="73">
        <f>IFERROR(VLOOKUP(Подбор[[#This Row],[Артикул]],[1]Подбор!$CJ:$CW,7,0),"")</f>
        <v>0</v>
      </c>
      <c r="AC172" s="73">
        <f>IFERROR(VLOOKUP(Подбор[[#This Row],[Артикул]],[1]Подбор!$CJ:$CW,8,0),"")</f>
        <v>0</v>
      </c>
      <c r="AD172" s="73">
        <f>IFERROR(VLOOKUP(Подбор[[#This Row],[Артикул]],[1]Подбор!$CJ:$CW,9,0),"")</f>
        <v>0</v>
      </c>
      <c r="AE172" s="73">
        <f>IFERROR(VLOOKUP(Подбор[[#This Row],[Артикул]],[1]Подбор!$CJ:$CW,10,0),"")</f>
        <v>0</v>
      </c>
      <c r="AF172" s="73">
        <f>IFERROR(VLOOKUP(Подбор[[#This Row],[Артикул]],[1]Подбор!$CJ:$CW,11,0),"")</f>
        <v>0</v>
      </c>
      <c r="AG172" s="73">
        <f>IFERROR(VLOOKUP(Подбор[[#This Row],[Артикул]],[1]Подбор!$CJ:$CW,12,0),"")</f>
        <v>4</v>
      </c>
      <c r="AH172" s="73">
        <f>IFERROR(VLOOKUP(Подбор[[#This Row],[Артикул]],[1]Подбор!$CJ:$CW,13,0),"")</f>
        <v>1</v>
      </c>
      <c r="AI172" s="73">
        <f>IFERROR(VLOOKUP(Подбор[[#This Row],[Артикул]],[1]Подбор!$CJ:$CW,14,0),"")</f>
        <v>10</v>
      </c>
      <c r="AJ172" s="73" t="str">
        <f>IFERROR(VLOOKUP(Подбор[[#This Row],[Артикул]],[1]Подбор!$CJ:$DA,15,0),"")</f>
        <v>http://ipmatika.ru/upload/iblock/121/TA1610-front.png</v>
      </c>
      <c r="AK172" s="73" t="str">
        <f>IFERROR(VLOOKUP(Подбор[[#This Row],[Артикул]],[1]Подбор!$CJ:$DA,16,0),"")</f>
        <v>https://ipmatika.kz/products/voip-fxs-fxo/yeastar-ta1610/</v>
      </c>
      <c r="AL172" s="73" t="str">
        <f>IFERROR(VLOOKUP(Подбор[[#This Row],[Артикул]],[1]Подбор!$CJ:$DA,17,0),"")</f>
        <v/>
      </c>
    </row>
    <row r="173" spans="1:38">
      <c r="A173" s="73" t="s">
        <v>107</v>
      </c>
      <c r="B173" t="s">
        <v>2933</v>
      </c>
      <c r="C173" t="s">
        <v>2450</v>
      </c>
      <c r="D173">
        <v>32090</v>
      </c>
      <c r="E173">
        <v>25560</v>
      </c>
      <c r="F173">
        <v>-20.349018385789961</v>
      </c>
      <c r="G173">
        <v>33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1</v>
      </c>
      <c r="P173" t="s">
        <v>5489</v>
      </c>
      <c r="Q173" t="s">
        <v>5550</v>
      </c>
      <c r="R173" t="s">
        <v>5551</v>
      </c>
      <c r="S173" t="s">
        <v>578</v>
      </c>
      <c r="T173" s="73"/>
      <c r="U173" s="73"/>
      <c r="V173"/>
      <c r="W173" s="73">
        <f>IFERROR(VLOOKUP(Подбор[[#This Row],[Артикул]],[1]Подбор!$CJ:$CW,2,0),"")</f>
        <v>32090</v>
      </c>
      <c r="X173" s="73">
        <f>IFERROR(VLOOKUP(Подбор[[#This Row],[Артикул]],[1]Подбор!$CJ:$CW,3,0),"")</f>
        <v>25560</v>
      </c>
      <c r="Y173" s="73">
        <f>IFERROR(VLOOKUP(Подбор[[#This Row],[Артикул]],[1]Подбор!$CJ:$CW,4,0),"")</f>
        <v>-20.349018385789961</v>
      </c>
      <c r="Z173" s="73">
        <f>IFERROR(VLOOKUP(Подбор[[#This Row],[Артикул]],[1]Подбор!$CJ:$CW,5,0),"")</f>
        <v>33</v>
      </c>
      <c r="AA173" s="73">
        <f>IFERROR(VLOOKUP(Подбор[[#This Row],[Артикул]],[1]Подбор!$CJ:$CW,6,0),"")</f>
        <v>0</v>
      </c>
      <c r="AB173" s="73">
        <f>IFERROR(VLOOKUP(Подбор[[#This Row],[Артикул]],[1]Подбор!$CJ:$CW,7,0),"")</f>
        <v>0</v>
      </c>
      <c r="AC173" s="73">
        <f>IFERROR(VLOOKUP(Подбор[[#This Row],[Артикул]],[1]Подбор!$CJ:$CW,8,0),"")</f>
        <v>1</v>
      </c>
      <c r="AD173" s="73">
        <f>IFERROR(VLOOKUP(Подбор[[#This Row],[Артикул]],[1]Подбор!$CJ:$CW,9,0),"")</f>
        <v>0</v>
      </c>
      <c r="AE173" s="73">
        <f>IFERROR(VLOOKUP(Подбор[[#This Row],[Артикул]],[1]Подбор!$CJ:$CW,10,0),"")</f>
        <v>0</v>
      </c>
      <c r="AF173" s="73">
        <f>IFERROR(VLOOKUP(Подбор[[#This Row],[Артикул]],[1]Подбор!$CJ:$CW,11,0),"")</f>
        <v>0</v>
      </c>
      <c r="AG173" s="73">
        <f>IFERROR(VLOOKUP(Подбор[[#This Row],[Артикул]],[1]Подбор!$CJ:$CW,12,0),"")</f>
        <v>1</v>
      </c>
      <c r="AH173" s="73">
        <f>IFERROR(VLOOKUP(Подбор[[#This Row],[Артикул]],[1]Подбор!$CJ:$CW,13,0),"")</f>
        <v>1</v>
      </c>
      <c r="AI173" s="73" t="str">
        <f>IFERROR(VLOOKUP(Подбор[[#This Row],[Артикул]],[1]Подбор!$CJ:$CW,14,0),"")</f>
        <v>50+</v>
      </c>
      <c r="AJ173" s="73" t="str">
        <f>IFERROR(VLOOKUP(Подбор[[#This Row],[Артикул]],[1]Подбор!$CJ:$DA,15,0),"")</f>
        <v>http://ipmatika.ru/upload/iblock/ef8/TA200-FXS.png</v>
      </c>
      <c r="AK173" s="73" t="str">
        <f>IFERROR(VLOOKUP(Подбор[[#This Row],[Артикул]],[1]Подбор!$CJ:$DA,16,0),"")</f>
        <v>https://ipmatika.kz/products/voip-fxs-fxo/yeastar-ta200/</v>
      </c>
      <c r="AL173" s="73" t="str">
        <f>IFERROR(VLOOKUP(Подбор[[#This Row],[Артикул]],[1]Подбор!$CJ:$DA,17,0),"")</f>
        <v/>
      </c>
    </row>
    <row r="174" spans="1:38">
      <c r="A174" s="73" t="s">
        <v>115</v>
      </c>
      <c r="B174" t="s">
        <v>2933</v>
      </c>
      <c r="C174" t="s">
        <v>2449</v>
      </c>
      <c r="D174">
        <v>378740</v>
      </c>
      <c r="E174">
        <v>296590</v>
      </c>
      <c r="F174">
        <v>-21.690341659185719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18</v>
      </c>
      <c r="O174">
        <v>0</v>
      </c>
      <c r="P174">
        <v>20</v>
      </c>
      <c r="Q174" t="s">
        <v>5552</v>
      </c>
      <c r="R174" t="s">
        <v>5553</v>
      </c>
      <c r="S174" t="s">
        <v>578</v>
      </c>
      <c r="T174" s="73"/>
      <c r="U174" s="73"/>
      <c r="V174"/>
      <c r="W174" s="73">
        <f>IFERROR(VLOOKUP(Подбор[[#This Row],[Артикул]],[1]Подбор!$CJ:$CW,2,0),"")</f>
        <v>378740</v>
      </c>
      <c r="X174" s="73">
        <f>IFERROR(VLOOKUP(Подбор[[#This Row],[Артикул]],[1]Подбор!$CJ:$CW,3,0),"")</f>
        <v>296590</v>
      </c>
      <c r="Y174" s="73">
        <f>IFERROR(VLOOKUP(Подбор[[#This Row],[Артикул]],[1]Подбор!$CJ:$CW,4,0),"")</f>
        <v>-21.690341659185719</v>
      </c>
      <c r="Z174" s="73">
        <f>IFERROR(VLOOKUP(Подбор[[#This Row],[Артикул]],[1]Подбор!$CJ:$CW,5,0),"")</f>
        <v>7</v>
      </c>
      <c r="AA174" s="73">
        <f>IFERROR(VLOOKUP(Подбор[[#This Row],[Артикул]],[1]Подбор!$CJ:$CW,6,0),"")</f>
        <v>0</v>
      </c>
      <c r="AB174" s="73">
        <f>IFERROR(VLOOKUP(Подбор[[#This Row],[Артикул]],[1]Подбор!$CJ:$CW,7,0),"")</f>
        <v>0</v>
      </c>
      <c r="AC174" s="73">
        <f>IFERROR(VLOOKUP(Подбор[[#This Row],[Артикул]],[1]Подбор!$CJ:$CW,8,0),"")</f>
        <v>0</v>
      </c>
      <c r="AD174" s="73">
        <f>IFERROR(VLOOKUP(Подбор[[#This Row],[Артикул]],[1]Подбор!$CJ:$CW,9,0),"")</f>
        <v>0</v>
      </c>
      <c r="AE174" s="73">
        <f>IFERROR(VLOOKUP(Подбор[[#This Row],[Артикул]],[1]Подбор!$CJ:$CW,10,0),"")</f>
        <v>0</v>
      </c>
      <c r="AF174" s="73">
        <f>IFERROR(VLOOKUP(Подбор[[#This Row],[Артикул]],[1]Подбор!$CJ:$CW,11,0),"")</f>
        <v>0</v>
      </c>
      <c r="AG174" s="73">
        <f>IFERROR(VLOOKUP(Подбор[[#This Row],[Артикул]],[1]Подбор!$CJ:$CW,12,0),"")</f>
        <v>18</v>
      </c>
      <c r="AH174" s="73">
        <f>IFERROR(VLOOKUP(Подбор[[#This Row],[Артикул]],[1]Подбор!$CJ:$CW,13,0),"")</f>
        <v>0</v>
      </c>
      <c r="AI174" s="73">
        <f>IFERROR(VLOOKUP(Подбор[[#This Row],[Артикул]],[1]Подбор!$CJ:$CW,14,0),"")</f>
        <v>20</v>
      </c>
      <c r="AJ174" s="73" t="str">
        <f>IFERROR(VLOOKUP(Подбор[[#This Row],[Артикул]],[1]Подбор!$CJ:$DA,15,0),"")</f>
        <v>http://ipmatika.ru/upload/iblock/b2a/TA2400-front.png</v>
      </c>
      <c r="AK174" s="73" t="str">
        <f>IFERROR(VLOOKUP(Подбор[[#This Row],[Артикул]],[1]Подбор!$CJ:$DA,16,0),"")</f>
        <v>https://ipmatika.kz/products/voip-fxs-fxo/yeastar-ta2400/</v>
      </c>
      <c r="AL174" s="73" t="str">
        <f>IFERROR(VLOOKUP(Подбор[[#This Row],[Артикул]],[1]Подбор!$CJ:$DA,17,0),"")</f>
        <v/>
      </c>
    </row>
    <row r="175" spans="1:38">
      <c r="A175" s="73" t="s">
        <v>117</v>
      </c>
      <c r="B175" t="s">
        <v>2933</v>
      </c>
      <c r="C175" t="s">
        <v>2448</v>
      </c>
      <c r="D175">
        <v>453730</v>
      </c>
      <c r="E175">
        <v>355910</v>
      </c>
      <c r="F175">
        <v>-21.559076984109495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4</v>
      </c>
      <c r="P175">
        <v>24</v>
      </c>
      <c r="Q175" t="s">
        <v>5554</v>
      </c>
      <c r="R175" t="s">
        <v>5555</v>
      </c>
      <c r="S175" t="s">
        <v>578</v>
      </c>
      <c r="T175" s="73"/>
      <c r="U175" s="73"/>
      <c r="V175"/>
      <c r="W175" s="73">
        <f>IFERROR(VLOOKUP(Подбор[[#This Row],[Артикул]],[1]Подбор!$CJ:$CW,2,0),"")</f>
        <v>453730</v>
      </c>
      <c r="X175" s="73">
        <f>IFERROR(VLOOKUP(Подбор[[#This Row],[Артикул]],[1]Подбор!$CJ:$CW,3,0),"")</f>
        <v>355910</v>
      </c>
      <c r="Y175" s="73">
        <f>IFERROR(VLOOKUP(Подбор[[#This Row],[Артикул]],[1]Подбор!$CJ:$CW,4,0),"")</f>
        <v>-21.559076984109495</v>
      </c>
      <c r="Z175" s="73">
        <f>IFERROR(VLOOKUP(Подбор[[#This Row],[Артикул]],[1]Подбор!$CJ:$CW,5,0),"")</f>
        <v>4</v>
      </c>
      <c r="AA175" s="73">
        <f>IFERROR(VLOOKUP(Подбор[[#This Row],[Артикул]],[1]Подбор!$CJ:$CW,6,0),"")</f>
        <v>0</v>
      </c>
      <c r="AB175" s="73">
        <f>IFERROR(VLOOKUP(Подбор[[#This Row],[Артикул]],[1]Подбор!$CJ:$CW,7,0),"")</f>
        <v>0</v>
      </c>
      <c r="AC175" s="73">
        <f>IFERROR(VLOOKUP(Подбор[[#This Row],[Артикул]],[1]Подбор!$CJ:$CW,8,0),"")</f>
        <v>0</v>
      </c>
      <c r="AD175" s="73">
        <f>IFERROR(VLOOKUP(Подбор[[#This Row],[Артикул]],[1]Подбор!$CJ:$CW,9,0),"")</f>
        <v>0</v>
      </c>
      <c r="AE175" s="73">
        <f>IFERROR(VLOOKUP(Подбор[[#This Row],[Артикул]],[1]Подбор!$CJ:$CW,10,0),"")</f>
        <v>0</v>
      </c>
      <c r="AF175" s="73">
        <f>IFERROR(VLOOKUP(Подбор[[#This Row],[Артикул]],[1]Подбор!$CJ:$CW,11,0),"")</f>
        <v>0</v>
      </c>
      <c r="AG175" s="73">
        <f>IFERROR(VLOOKUP(Подбор[[#This Row],[Артикул]],[1]Подбор!$CJ:$CW,12,0),"")</f>
        <v>1</v>
      </c>
      <c r="AH175" s="73">
        <f>IFERROR(VLOOKUP(Подбор[[#This Row],[Артикул]],[1]Подбор!$CJ:$CW,13,0),"")</f>
        <v>4</v>
      </c>
      <c r="AI175" s="73">
        <f>IFERROR(VLOOKUP(Подбор[[#This Row],[Артикул]],[1]Подбор!$CJ:$CW,14,0),"")</f>
        <v>24</v>
      </c>
      <c r="AJ175" s="73" t="str">
        <f>IFERROR(VLOOKUP(Подбор[[#This Row],[Артикул]],[1]Подбор!$CJ:$DA,15,0),"")</f>
        <v>http://ipmatika.ru/upload/iblock/bb0/TA3200-front-rev-removebg-preview.png</v>
      </c>
      <c r="AK175" s="73" t="str">
        <f>IFERROR(VLOOKUP(Подбор[[#This Row],[Артикул]],[1]Подбор!$CJ:$DA,16,0),"")</f>
        <v>https://ipmatika.kz/products/voip-fxs-fxo/yeastar-ta3200/</v>
      </c>
      <c r="AL175" s="73" t="str">
        <f>IFERROR(VLOOKUP(Подбор[[#This Row],[Артикул]],[1]Подбор!$CJ:$DA,17,0),"")</f>
        <v/>
      </c>
    </row>
    <row r="176" spans="1:38">
      <c r="A176" s="73" t="s">
        <v>109</v>
      </c>
      <c r="B176" t="s">
        <v>2933</v>
      </c>
      <c r="C176" t="s">
        <v>2447</v>
      </c>
      <c r="D176">
        <v>73860</v>
      </c>
      <c r="E176">
        <v>60390</v>
      </c>
      <c r="F176">
        <v>-18.237205523964263</v>
      </c>
      <c r="G176">
        <v>10</v>
      </c>
      <c r="H176">
        <v>0</v>
      </c>
      <c r="I176">
        <v>0</v>
      </c>
      <c r="J176">
        <v>2</v>
      </c>
      <c r="K176">
        <v>1</v>
      </c>
      <c r="L176">
        <v>0</v>
      </c>
      <c r="M176">
        <v>0</v>
      </c>
      <c r="N176">
        <v>31</v>
      </c>
      <c r="O176">
        <v>0</v>
      </c>
      <c r="P176">
        <v>20</v>
      </c>
      <c r="Q176" t="s">
        <v>5556</v>
      </c>
      <c r="R176" t="s">
        <v>5557</v>
      </c>
      <c r="S176" t="s">
        <v>578</v>
      </c>
      <c r="T176" s="73"/>
      <c r="U176" s="73"/>
      <c r="V176"/>
      <c r="W176" s="73">
        <f>IFERROR(VLOOKUP(Подбор[[#This Row],[Артикул]],[1]Подбор!$CJ:$CW,2,0),"")</f>
        <v>73860</v>
      </c>
      <c r="X176" s="73">
        <f>IFERROR(VLOOKUP(Подбор[[#This Row],[Артикул]],[1]Подбор!$CJ:$CW,3,0),"")</f>
        <v>60390</v>
      </c>
      <c r="Y176" s="73">
        <f>IFERROR(VLOOKUP(Подбор[[#This Row],[Артикул]],[1]Подбор!$CJ:$CW,4,0),"")</f>
        <v>-18.237205523964263</v>
      </c>
      <c r="Z176" s="73">
        <f>IFERROR(VLOOKUP(Подбор[[#This Row],[Артикул]],[1]Подбор!$CJ:$CW,5,0),"")</f>
        <v>10</v>
      </c>
      <c r="AA176" s="73">
        <f>IFERROR(VLOOKUP(Подбор[[#This Row],[Артикул]],[1]Подбор!$CJ:$CW,6,0),"")</f>
        <v>0</v>
      </c>
      <c r="AB176" s="73">
        <f>IFERROR(VLOOKUP(Подбор[[#This Row],[Артикул]],[1]Подбор!$CJ:$CW,7,0),"")</f>
        <v>0</v>
      </c>
      <c r="AC176" s="73">
        <f>IFERROR(VLOOKUP(Подбор[[#This Row],[Артикул]],[1]Подбор!$CJ:$CW,8,0),"")</f>
        <v>2</v>
      </c>
      <c r="AD176" s="73">
        <f>IFERROR(VLOOKUP(Подбор[[#This Row],[Артикул]],[1]Подбор!$CJ:$CW,9,0),"")</f>
        <v>1</v>
      </c>
      <c r="AE176" s="73">
        <f>IFERROR(VLOOKUP(Подбор[[#This Row],[Артикул]],[1]Подбор!$CJ:$CW,10,0),"")</f>
        <v>0</v>
      </c>
      <c r="AF176" s="73">
        <f>IFERROR(VLOOKUP(Подбор[[#This Row],[Артикул]],[1]Подбор!$CJ:$CW,11,0),"")</f>
        <v>0</v>
      </c>
      <c r="AG176" s="73">
        <f>IFERROR(VLOOKUP(Подбор[[#This Row],[Артикул]],[1]Подбор!$CJ:$CW,12,0),"")</f>
        <v>31</v>
      </c>
      <c r="AH176" s="73">
        <f>IFERROR(VLOOKUP(Подбор[[#This Row],[Артикул]],[1]Подбор!$CJ:$CW,13,0),"")</f>
        <v>0</v>
      </c>
      <c r="AI176" s="73">
        <f>IFERROR(VLOOKUP(Подбор[[#This Row],[Артикул]],[1]Подбор!$CJ:$CW,14,0),"")</f>
        <v>20</v>
      </c>
      <c r="AJ176" s="73" t="str">
        <f>IFERROR(VLOOKUP(Подбор[[#This Row],[Артикул]],[1]Подбор!$CJ:$DA,15,0),"")</f>
        <v>http://ipmatika.ru/upload/iblock/7e1/TA400-8.png</v>
      </c>
      <c r="AK176" s="73" t="str">
        <f>IFERROR(VLOOKUP(Подбор[[#This Row],[Артикул]],[1]Подбор!$CJ:$DA,16,0),"")</f>
        <v>https://ipmatika.kz/products/voip-fxs-fxo/yeastar-ta400/</v>
      </c>
      <c r="AL176" s="73" t="str">
        <f>IFERROR(VLOOKUP(Подбор[[#This Row],[Артикул]],[1]Подбор!$CJ:$DA,17,0),"")</f>
        <v/>
      </c>
    </row>
    <row r="177" spans="1:38">
      <c r="A177" s="73" t="s">
        <v>119</v>
      </c>
      <c r="B177" t="s">
        <v>2933</v>
      </c>
      <c r="C177" t="s">
        <v>2446</v>
      </c>
      <c r="D177">
        <v>134570</v>
      </c>
      <c r="E177">
        <v>105690</v>
      </c>
      <c r="F177">
        <v>-21.46094969161031</v>
      </c>
      <c r="G177">
        <v>11</v>
      </c>
      <c r="H177">
        <v>0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15</v>
      </c>
      <c r="O177">
        <v>1</v>
      </c>
      <c r="P177">
        <v>20</v>
      </c>
      <c r="Q177" t="s">
        <v>5558</v>
      </c>
      <c r="R177" t="s">
        <v>5559</v>
      </c>
      <c r="S177" t="s">
        <v>578</v>
      </c>
      <c r="T177" s="73"/>
      <c r="U177" s="73"/>
      <c r="V177"/>
      <c r="W177" s="73">
        <f>IFERROR(VLOOKUP(Подбор[[#This Row],[Артикул]],[1]Подбор!$CJ:$CW,2,0),"")</f>
        <v>134570</v>
      </c>
      <c r="X177" s="73">
        <f>IFERROR(VLOOKUP(Подбор[[#This Row],[Артикул]],[1]Подбор!$CJ:$CW,3,0),"")</f>
        <v>105690</v>
      </c>
      <c r="Y177" s="73">
        <f>IFERROR(VLOOKUP(Подбор[[#This Row],[Артикул]],[1]Подбор!$CJ:$CW,4,0),"")</f>
        <v>-21.46094969161031</v>
      </c>
      <c r="Z177" s="73">
        <f>IFERROR(VLOOKUP(Подбор[[#This Row],[Артикул]],[1]Подбор!$CJ:$CW,5,0),"")</f>
        <v>11</v>
      </c>
      <c r="AA177" s="73">
        <f>IFERROR(VLOOKUP(Подбор[[#This Row],[Артикул]],[1]Подбор!$CJ:$CW,6,0),"")</f>
        <v>0</v>
      </c>
      <c r="AB177" s="73">
        <f>IFERROR(VLOOKUP(Подбор[[#This Row],[Артикул]],[1]Подбор!$CJ:$CW,7,0),"")</f>
        <v>0</v>
      </c>
      <c r="AC177" s="73">
        <f>IFERROR(VLOOKUP(Подбор[[#This Row],[Артикул]],[1]Подбор!$CJ:$CW,8,0),"")</f>
        <v>2</v>
      </c>
      <c r="AD177" s="73">
        <f>IFERROR(VLOOKUP(Подбор[[#This Row],[Артикул]],[1]Подбор!$CJ:$CW,9,0),"")</f>
        <v>0</v>
      </c>
      <c r="AE177" s="73">
        <f>IFERROR(VLOOKUP(Подбор[[#This Row],[Артикул]],[1]Подбор!$CJ:$CW,10,0),"")</f>
        <v>0</v>
      </c>
      <c r="AF177" s="73">
        <f>IFERROR(VLOOKUP(Подбор[[#This Row],[Артикул]],[1]Подбор!$CJ:$CW,11,0),"")</f>
        <v>0</v>
      </c>
      <c r="AG177" s="73">
        <f>IFERROR(VLOOKUP(Подбор[[#This Row],[Артикул]],[1]Подбор!$CJ:$CW,12,0),"")</f>
        <v>15</v>
      </c>
      <c r="AH177" s="73">
        <f>IFERROR(VLOOKUP(Подбор[[#This Row],[Артикул]],[1]Подбор!$CJ:$CW,13,0),"")</f>
        <v>1</v>
      </c>
      <c r="AI177" s="73">
        <f>IFERROR(VLOOKUP(Подбор[[#This Row],[Артикул]],[1]Подбор!$CJ:$CW,14,0),"")</f>
        <v>20</v>
      </c>
      <c r="AJ177" s="73" t="str">
        <f>IFERROR(VLOOKUP(Подбор[[#This Row],[Артикул]],[1]Подбор!$CJ:$DA,15,0),"")</f>
        <v>http://ipmatika.ru/upload/iblock/74e/TA410-7.png</v>
      </c>
      <c r="AK177" s="73" t="str">
        <f>IFERROR(VLOOKUP(Подбор[[#This Row],[Артикул]],[1]Подбор!$CJ:$DA,16,0),"")</f>
        <v>https://ipmatika.kz/products/voip-fxs-fxo/yeastar-ta410/</v>
      </c>
      <c r="AL177" s="73" t="str">
        <f>IFERROR(VLOOKUP(Подбор[[#This Row],[Артикул]],[1]Подбор!$CJ:$DA,17,0),"")</f>
        <v/>
      </c>
    </row>
    <row r="178" spans="1:38">
      <c r="A178" s="73" t="s">
        <v>111</v>
      </c>
      <c r="B178" t="s">
        <v>2933</v>
      </c>
      <c r="C178" t="s">
        <v>2445</v>
      </c>
      <c r="D178">
        <v>122900</v>
      </c>
      <c r="E178">
        <v>101380</v>
      </c>
      <c r="F178">
        <v>-17.510170870626524</v>
      </c>
      <c r="G178">
        <v>5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34</v>
      </c>
      <c r="O178">
        <v>0</v>
      </c>
      <c r="P178">
        <v>50</v>
      </c>
      <c r="Q178" t="s">
        <v>5560</v>
      </c>
      <c r="R178" t="s">
        <v>5561</v>
      </c>
      <c r="S178" t="s">
        <v>578</v>
      </c>
      <c r="T178" s="73"/>
      <c r="U178" s="73"/>
      <c r="V178"/>
      <c r="W178" s="73">
        <f>IFERROR(VLOOKUP(Подбор[[#This Row],[Артикул]],[1]Подбор!$CJ:$CW,2,0),"")</f>
        <v>122900</v>
      </c>
      <c r="X178" s="73">
        <f>IFERROR(VLOOKUP(Подбор[[#This Row],[Артикул]],[1]Подбор!$CJ:$CW,3,0),"")</f>
        <v>101380</v>
      </c>
      <c r="Y178" s="73">
        <f>IFERROR(VLOOKUP(Подбор[[#This Row],[Артикул]],[1]Подбор!$CJ:$CW,4,0),"")</f>
        <v>-17.510170870626524</v>
      </c>
      <c r="Z178" s="73">
        <f>IFERROR(VLOOKUP(Подбор[[#This Row],[Артикул]],[1]Подбор!$CJ:$CW,5,0),"")</f>
        <v>5</v>
      </c>
      <c r="AA178" s="73">
        <f>IFERROR(VLOOKUP(Подбор[[#This Row],[Артикул]],[1]Подбор!$CJ:$CW,6,0),"")</f>
        <v>0</v>
      </c>
      <c r="AB178" s="73">
        <f>IFERROR(VLOOKUP(Подбор[[#This Row],[Артикул]],[1]Подбор!$CJ:$CW,7,0),"")</f>
        <v>0</v>
      </c>
      <c r="AC178" s="73">
        <f>IFERROR(VLOOKUP(Подбор[[#This Row],[Артикул]],[1]Подбор!$CJ:$CW,8,0),"")</f>
        <v>1</v>
      </c>
      <c r="AD178" s="73">
        <f>IFERROR(VLOOKUP(Подбор[[#This Row],[Артикул]],[1]Подбор!$CJ:$CW,9,0),"")</f>
        <v>0</v>
      </c>
      <c r="AE178" s="73">
        <f>IFERROR(VLOOKUP(Подбор[[#This Row],[Артикул]],[1]Подбор!$CJ:$CW,10,0),"")</f>
        <v>0</v>
      </c>
      <c r="AF178" s="73">
        <f>IFERROR(VLOOKUP(Подбор[[#This Row],[Артикул]],[1]Подбор!$CJ:$CW,11,0),"")</f>
        <v>0</v>
      </c>
      <c r="AG178" s="73">
        <f>IFERROR(VLOOKUP(Подбор[[#This Row],[Артикул]],[1]Подбор!$CJ:$CW,12,0),"")</f>
        <v>34</v>
      </c>
      <c r="AH178" s="73">
        <f>IFERROR(VLOOKUP(Подбор[[#This Row],[Артикул]],[1]Подбор!$CJ:$CW,13,0),"")</f>
        <v>0</v>
      </c>
      <c r="AI178" s="73">
        <f>IFERROR(VLOOKUP(Подбор[[#This Row],[Артикул]],[1]Подбор!$CJ:$CW,14,0),"")</f>
        <v>50</v>
      </c>
      <c r="AJ178" s="73" t="str">
        <f>IFERROR(VLOOKUP(Подбор[[#This Row],[Артикул]],[1]Подбор!$CJ:$DA,15,0),"")</f>
        <v>http://ipmatika.ru/upload/iblock/2e6/TA800-8.png</v>
      </c>
      <c r="AK178" s="73" t="str">
        <f>IFERROR(VLOOKUP(Подбор[[#This Row],[Артикул]],[1]Подбор!$CJ:$DA,16,0),"")</f>
        <v>https://ipmatika.kz/products/voip-fxs-fxo/yeastar-ta800/</v>
      </c>
      <c r="AL178" s="73" t="str">
        <f>IFERROR(VLOOKUP(Подбор[[#This Row],[Артикул]],[1]Подбор!$CJ:$DA,17,0),"")</f>
        <v/>
      </c>
    </row>
    <row r="179" spans="1:38">
      <c r="A179" s="73" t="s">
        <v>121</v>
      </c>
      <c r="B179" t="s">
        <v>2933</v>
      </c>
      <c r="C179" t="s">
        <v>2444</v>
      </c>
      <c r="D179">
        <v>230560</v>
      </c>
      <c r="E179">
        <v>181190</v>
      </c>
      <c r="F179">
        <v>-21.41308119361554</v>
      </c>
      <c r="G179">
        <v>7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13</v>
      </c>
      <c r="O179">
        <v>0</v>
      </c>
      <c r="P179">
        <v>20</v>
      </c>
      <c r="Q179" t="s">
        <v>5562</v>
      </c>
      <c r="R179" t="s">
        <v>5563</v>
      </c>
      <c r="S179" t="s">
        <v>578</v>
      </c>
      <c r="T179" s="73"/>
      <c r="U179" s="73"/>
      <c r="V179"/>
      <c r="W179" s="73">
        <f>IFERROR(VLOOKUP(Подбор[[#This Row],[Артикул]],[1]Подбор!$CJ:$CW,2,0),"")</f>
        <v>230560</v>
      </c>
      <c r="X179" s="73">
        <f>IFERROR(VLOOKUP(Подбор[[#This Row],[Артикул]],[1]Подбор!$CJ:$CW,3,0),"")</f>
        <v>181190</v>
      </c>
      <c r="Y179" s="73">
        <f>IFERROR(VLOOKUP(Подбор[[#This Row],[Артикул]],[1]Подбор!$CJ:$CW,4,0),"")</f>
        <v>-21.41308119361554</v>
      </c>
      <c r="Z179" s="73">
        <f>IFERROR(VLOOKUP(Подбор[[#This Row],[Артикул]],[1]Подбор!$CJ:$CW,5,0),"")</f>
        <v>7</v>
      </c>
      <c r="AA179" s="73">
        <f>IFERROR(VLOOKUP(Подбор[[#This Row],[Артикул]],[1]Подбор!$CJ:$CW,6,0),"")</f>
        <v>0</v>
      </c>
      <c r="AB179" s="73">
        <f>IFERROR(VLOOKUP(Подбор[[#This Row],[Артикул]],[1]Подбор!$CJ:$CW,7,0),"")</f>
        <v>0</v>
      </c>
      <c r="AC179" s="73">
        <f>IFERROR(VLOOKUP(Подбор[[#This Row],[Артикул]],[1]Подбор!$CJ:$CW,8,0),"")</f>
        <v>0</v>
      </c>
      <c r="AD179" s="73">
        <f>IFERROR(VLOOKUP(Подбор[[#This Row],[Артикул]],[1]Подбор!$CJ:$CW,9,0),"")</f>
        <v>1</v>
      </c>
      <c r="AE179" s="73">
        <f>IFERROR(VLOOKUP(Подбор[[#This Row],[Артикул]],[1]Подбор!$CJ:$CW,10,0),"")</f>
        <v>0</v>
      </c>
      <c r="AF179" s="73">
        <f>IFERROR(VLOOKUP(Подбор[[#This Row],[Артикул]],[1]Подбор!$CJ:$CW,11,0),"")</f>
        <v>0</v>
      </c>
      <c r="AG179" s="73">
        <f>IFERROR(VLOOKUP(Подбор[[#This Row],[Артикул]],[1]Подбор!$CJ:$CW,12,0),"")</f>
        <v>13</v>
      </c>
      <c r="AH179" s="73">
        <f>IFERROR(VLOOKUP(Подбор[[#This Row],[Артикул]],[1]Подбор!$CJ:$CW,13,0),"")</f>
        <v>0</v>
      </c>
      <c r="AI179" s="73">
        <f>IFERROR(VLOOKUP(Подбор[[#This Row],[Артикул]],[1]Подбор!$CJ:$CW,14,0),"")</f>
        <v>20</v>
      </c>
      <c r="AJ179" s="73" t="str">
        <f>IFERROR(VLOOKUP(Подбор[[#This Row],[Артикул]],[1]Подбор!$CJ:$DA,15,0),"")</f>
        <v>http://ipmatika.ru/upload/iblock/736/TA810-7.png</v>
      </c>
      <c r="AK179" s="73" t="str">
        <f>IFERROR(VLOOKUP(Подбор[[#This Row],[Артикул]],[1]Подбор!$CJ:$DA,16,0),"")</f>
        <v>https://ipmatika.kz/products/voip-fxs-fxo/yeastar-ta810/</v>
      </c>
      <c r="AL179" s="73" t="str">
        <f>IFERROR(VLOOKUP(Подбор[[#This Row],[Артикул]],[1]Подбор!$CJ:$DA,17,0),"")</f>
        <v/>
      </c>
    </row>
    <row r="180" spans="1:38">
      <c r="A180" s="73" t="s">
        <v>2441</v>
      </c>
      <c r="B180"/>
      <c r="C180"/>
      <c r="D180" t="s">
        <v>578</v>
      </c>
      <c r="E180" t="s">
        <v>578</v>
      </c>
      <c r="F180" t="s">
        <v>578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578</v>
      </c>
      <c r="R180" t="s">
        <v>578</v>
      </c>
      <c r="S180" t="s">
        <v>578</v>
      </c>
      <c r="T180" s="73"/>
      <c r="U180" s="73"/>
      <c r="V180"/>
      <c r="W180" s="73" t="str">
        <f>IFERROR(VLOOKUP(Подбор[[#This Row],[Артикул]],[1]Подбор!$CJ:$CW,2,0),"")</f>
        <v/>
      </c>
      <c r="X180" s="73" t="str">
        <f>IFERROR(VLOOKUP(Подбор[[#This Row],[Артикул]],[1]Подбор!$CJ:$CW,3,0),"")</f>
        <v/>
      </c>
      <c r="Y180" s="73" t="str">
        <f>IFERROR(VLOOKUP(Подбор[[#This Row],[Артикул]],[1]Подбор!$CJ:$CW,4,0),"")</f>
        <v/>
      </c>
      <c r="Z180" s="73">
        <f>IFERROR(VLOOKUP(Подбор[[#This Row],[Артикул]],[1]Подбор!$CJ:$CW,5,0),"")</f>
        <v>0</v>
      </c>
      <c r="AA180" s="73">
        <f>IFERROR(VLOOKUP(Подбор[[#This Row],[Артикул]],[1]Подбор!$CJ:$CW,6,0),"")</f>
        <v>0</v>
      </c>
      <c r="AB180" s="73">
        <f>IFERROR(VLOOKUP(Подбор[[#This Row],[Артикул]],[1]Подбор!$CJ:$CW,7,0),"")</f>
        <v>0</v>
      </c>
      <c r="AC180" s="73">
        <f>IFERROR(VLOOKUP(Подбор[[#This Row],[Артикул]],[1]Подбор!$CJ:$CW,8,0),"")</f>
        <v>0</v>
      </c>
      <c r="AD180" s="73">
        <f>IFERROR(VLOOKUP(Подбор[[#This Row],[Артикул]],[1]Подбор!$CJ:$CW,9,0),"")</f>
        <v>0</v>
      </c>
      <c r="AE180" s="73">
        <f>IFERROR(VLOOKUP(Подбор[[#This Row],[Артикул]],[1]Подбор!$CJ:$CW,10,0),"")</f>
        <v>0</v>
      </c>
      <c r="AF180" s="73">
        <f>IFERROR(VLOOKUP(Подбор[[#This Row],[Артикул]],[1]Подбор!$CJ:$CW,11,0),"")</f>
        <v>0</v>
      </c>
      <c r="AG180" s="73">
        <f>IFERROR(VLOOKUP(Подбор[[#This Row],[Артикул]],[1]Подбор!$CJ:$CW,12,0),"")</f>
        <v>0</v>
      </c>
      <c r="AH180" s="73">
        <f>IFERROR(VLOOKUP(Подбор[[#This Row],[Артикул]],[1]Подбор!$CJ:$CW,13,0),"")</f>
        <v>0</v>
      </c>
      <c r="AI180" s="73">
        <f>IFERROR(VLOOKUP(Подбор[[#This Row],[Артикул]],[1]Подбор!$CJ:$CW,14,0),"")</f>
        <v>0</v>
      </c>
      <c r="AJ180" s="73" t="str">
        <f>IFERROR(VLOOKUP(Подбор[[#This Row],[Артикул]],[1]Подбор!$CJ:$DA,15,0),"")</f>
        <v/>
      </c>
      <c r="AK180" s="73" t="str">
        <f>IFERROR(VLOOKUP(Подбор[[#This Row],[Артикул]],[1]Подбор!$CJ:$DA,16,0),"")</f>
        <v/>
      </c>
      <c r="AL180" s="73" t="str">
        <f>IFERROR(VLOOKUP(Подбор[[#This Row],[Артикул]],[1]Подбор!$CJ:$DA,17,0),"")</f>
        <v/>
      </c>
    </row>
    <row r="181" spans="1:38">
      <c r="A181" s="73" t="s">
        <v>2441</v>
      </c>
      <c r="B181"/>
      <c r="C181"/>
      <c r="D181" t="s">
        <v>578</v>
      </c>
      <c r="E181" t="s">
        <v>578</v>
      </c>
      <c r="F181" t="s">
        <v>578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578</v>
      </c>
      <c r="R181" t="s">
        <v>578</v>
      </c>
      <c r="S181" t="s">
        <v>578</v>
      </c>
      <c r="T181" s="73"/>
      <c r="U181" s="73"/>
      <c r="V181"/>
      <c r="W181" s="73" t="str">
        <f>IFERROR(VLOOKUP(Подбор[[#This Row],[Артикул]],[1]Подбор!$CJ:$CW,2,0),"")</f>
        <v/>
      </c>
      <c r="X181" s="73" t="str">
        <f>IFERROR(VLOOKUP(Подбор[[#This Row],[Артикул]],[1]Подбор!$CJ:$CW,3,0),"")</f>
        <v/>
      </c>
      <c r="Y181" s="73" t="str">
        <f>IFERROR(VLOOKUP(Подбор[[#This Row],[Артикул]],[1]Подбор!$CJ:$CW,4,0),"")</f>
        <v/>
      </c>
      <c r="Z181" s="73">
        <f>IFERROR(VLOOKUP(Подбор[[#This Row],[Артикул]],[1]Подбор!$CJ:$CW,5,0),"")</f>
        <v>0</v>
      </c>
      <c r="AA181" s="73">
        <f>IFERROR(VLOOKUP(Подбор[[#This Row],[Артикул]],[1]Подбор!$CJ:$CW,6,0),"")</f>
        <v>0</v>
      </c>
      <c r="AB181" s="73">
        <f>IFERROR(VLOOKUP(Подбор[[#This Row],[Артикул]],[1]Подбор!$CJ:$CW,7,0),"")</f>
        <v>0</v>
      </c>
      <c r="AC181" s="73">
        <f>IFERROR(VLOOKUP(Подбор[[#This Row],[Артикул]],[1]Подбор!$CJ:$CW,8,0),"")</f>
        <v>0</v>
      </c>
      <c r="AD181" s="73">
        <f>IFERROR(VLOOKUP(Подбор[[#This Row],[Артикул]],[1]Подбор!$CJ:$CW,9,0),"")</f>
        <v>0</v>
      </c>
      <c r="AE181" s="73">
        <f>IFERROR(VLOOKUP(Подбор[[#This Row],[Артикул]],[1]Подбор!$CJ:$CW,10,0),"")</f>
        <v>0</v>
      </c>
      <c r="AF181" s="73">
        <f>IFERROR(VLOOKUP(Подбор[[#This Row],[Артикул]],[1]Подбор!$CJ:$CW,11,0),"")</f>
        <v>0</v>
      </c>
      <c r="AG181" s="73">
        <f>IFERROR(VLOOKUP(Подбор[[#This Row],[Артикул]],[1]Подбор!$CJ:$CW,12,0),"")</f>
        <v>0</v>
      </c>
      <c r="AH181" s="73">
        <f>IFERROR(VLOOKUP(Подбор[[#This Row],[Артикул]],[1]Подбор!$CJ:$CW,13,0),"")</f>
        <v>0</v>
      </c>
      <c r="AI181" s="73">
        <f>IFERROR(VLOOKUP(Подбор[[#This Row],[Артикул]],[1]Подбор!$CJ:$CW,14,0),"")</f>
        <v>0</v>
      </c>
      <c r="AJ181" s="73" t="str">
        <f>IFERROR(VLOOKUP(Подбор[[#This Row],[Артикул]],[1]Подбор!$CJ:$DA,15,0),"")</f>
        <v/>
      </c>
      <c r="AK181" s="73" t="str">
        <f>IFERROR(VLOOKUP(Подбор[[#This Row],[Артикул]],[1]Подбор!$CJ:$DA,16,0),"")</f>
        <v/>
      </c>
      <c r="AL181" s="73" t="str">
        <f>IFERROR(VLOOKUP(Подбор[[#This Row],[Артикул]],[1]Подбор!$CJ:$DA,17,0),"")</f>
        <v/>
      </c>
    </row>
    <row r="182" spans="1:38">
      <c r="A182" s="73" t="s">
        <v>148</v>
      </c>
      <c r="B182" t="s">
        <v>2933</v>
      </c>
      <c r="C182" t="s">
        <v>2440</v>
      </c>
      <c r="D182">
        <v>87050</v>
      </c>
      <c r="E182">
        <v>70380</v>
      </c>
      <c r="F182">
        <v>-19.149913842619185</v>
      </c>
      <c r="G182">
        <v>12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 t="s">
        <v>5564</v>
      </c>
      <c r="R182" t="s">
        <v>5565</v>
      </c>
      <c r="S182" t="s">
        <v>5491</v>
      </c>
      <c r="T182" s="73"/>
      <c r="U182" s="73"/>
      <c r="V182"/>
      <c r="W182" s="73">
        <f>IFERROR(VLOOKUP(Подбор[[#This Row],[Артикул]],[1]Подбор!$CJ:$CW,2,0),"")</f>
        <v>87050</v>
      </c>
      <c r="X182" s="73">
        <f>IFERROR(VLOOKUP(Подбор[[#This Row],[Артикул]],[1]Подбор!$CJ:$CW,3,0),"")</f>
        <v>70380</v>
      </c>
      <c r="Y182" s="73">
        <f>IFERROR(VLOOKUP(Подбор[[#This Row],[Артикул]],[1]Подбор!$CJ:$CW,4,0),"")</f>
        <v>-19.149913842619185</v>
      </c>
      <c r="Z182" s="73">
        <f>IFERROR(VLOOKUP(Подбор[[#This Row],[Артикул]],[1]Подбор!$CJ:$CW,5,0),"")</f>
        <v>12</v>
      </c>
      <c r="AA182" s="73">
        <f>IFERROR(VLOOKUP(Подбор[[#This Row],[Артикул]],[1]Подбор!$CJ:$CW,6,0),"")</f>
        <v>0</v>
      </c>
      <c r="AB182" s="73">
        <f>IFERROR(VLOOKUP(Подбор[[#This Row],[Артикул]],[1]Подбор!$CJ:$CW,7,0),"")</f>
        <v>0</v>
      </c>
      <c r="AC182" s="73">
        <f>IFERROR(VLOOKUP(Подбор[[#This Row],[Артикул]],[1]Подбор!$CJ:$CW,8,0),"")</f>
        <v>2</v>
      </c>
      <c r="AD182" s="73">
        <f>IFERROR(VLOOKUP(Подбор[[#This Row],[Артикул]],[1]Подбор!$CJ:$CW,9,0),"")</f>
        <v>0</v>
      </c>
      <c r="AE182" s="73">
        <f>IFERROR(VLOOKUP(Подбор[[#This Row],[Артикул]],[1]Подбор!$CJ:$CW,10,0),"")</f>
        <v>0</v>
      </c>
      <c r="AF182" s="73">
        <f>IFERROR(VLOOKUP(Подбор[[#This Row],[Артикул]],[1]Подбор!$CJ:$CW,11,0),"")</f>
        <v>0</v>
      </c>
      <c r="AG182" s="73">
        <f>IFERROR(VLOOKUP(Подбор[[#This Row],[Артикул]],[1]Подбор!$CJ:$CW,12,0),"")</f>
        <v>0</v>
      </c>
      <c r="AH182" s="73">
        <f>IFERROR(VLOOKUP(Подбор[[#This Row],[Артикул]],[1]Подбор!$CJ:$CW,13,0),"")</f>
        <v>1</v>
      </c>
      <c r="AI182" s="73">
        <f>IFERROR(VLOOKUP(Подбор[[#This Row],[Артикул]],[1]Подбор!$CJ:$CW,14,0),"")</f>
        <v>0</v>
      </c>
      <c r="AJ182" s="73" t="str">
        <f>IFERROR(VLOOKUP(Подбор[[#This Row],[Артикул]],[1]Подбор!$CJ:$DA,15,0),"")</f>
        <v>http://ipmatika.ru/upload/iblock/b25/TG100.jpg</v>
      </c>
      <c r="AK182" s="73" t="str">
        <f>IFERROR(VLOOKUP(Подбор[[#This Row],[Артикул]],[1]Подбор!$CJ:$DA,16,0),"")</f>
        <v>https://ipmatika.kz/products/voip-gsm/yeastar-tg100/</v>
      </c>
      <c r="AL182" s="73" t="str">
        <f>IFERROR(VLOOKUP(Подбор[[#This Row],[Артикул]],[1]Подбор!$CJ:$DA,17,0),"")</f>
        <v>EOL</v>
      </c>
    </row>
    <row r="183" spans="1:38">
      <c r="A183" s="73" t="s">
        <v>443</v>
      </c>
      <c r="B183" t="s">
        <v>2933</v>
      </c>
      <c r="C183" t="s">
        <v>2439</v>
      </c>
      <c r="D183">
        <v>1234780</v>
      </c>
      <c r="E183">
        <v>1015520</v>
      </c>
      <c r="F183">
        <v>-17.757009345794387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578</v>
      </c>
      <c r="R183" t="s">
        <v>5566</v>
      </c>
      <c r="S183" t="s">
        <v>5491</v>
      </c>
      <c r="T183" s="73"/>
      <c r="U183" s="73"/>
      <c r="V183"/>
      <c r="W183" s="73">
        <f>IFERROR(VLOOKUP(Подбор[[#This Row],[Артикул]],[1]Подбор!$CJ:$CW,2,0),"")</f>
        <v>1234780</v>
      </c>
      <c r="X183" s="73">
        <f>IFERROR(VLOOKUP(Подбор[[#This Row],[Артикул]],[1]Подбор!$CJ:$CW,3,0),"")</f>
        <v>1015520</v>
      </c>
      <c r="Y183" s="73">
        <f>IFERROR(VLOOKUP(Подбор[[#This Row],[Артикул]],[1]Подбор!$CJ:$CW,4,0),"")</f>
        <v>-17.757009345794387</v>
      </c>
      <c r="Z183" s="73">
        <f>IFERROR(VLOOKUP(Подбор[[#This Row],[Артикул]],[1]Подбор!$CJ:$CW,5,0),"")</f>
        <v>0</v>
      </c>
      <c r="AA183" s="73">
        <f>IFERROR(VLOOKUP(Подбор[[#This Row],[Артикул]],[1]Подбор!$CJ:$CW,6,0),"")</f>
        <v>0</v>
      </c>
      <c r="AB183" s="73">
        <f>IFERROR(VLOOKUP(Подбор[[#This Row],[Артикул]],[1]Подбор!$CJ:$CW,7,0),"")</f>
        <v>0</v>
      </c>
      <c r="AC183" s="73">
        <f>IFERROR(VLOOKUP(Подбор[[#This Row],[Артикул]],[1]Подбор!$CJ:$CW,8,0),"")</f>
        <v>0</v>
      </c>
      <c r="AD183" s="73">
        <f>IFERROR(VLOOKUP(Подбор[[#This Row],[Артикул]],[1]Подбор!$CJ:$CW,9,0),"")</f>
        <v>0</v>
      </c>
      <c r="AE183" s="73">
        <f>IFERROR(VLOOKUP(Подбор[[#This Row],[Артикул]],[1]Подбор!$CJ:$CW,10,0),"")</f>
        <v>0</v>
      </c>
      <c r="AF183" s="73">
        <f>IFERROR(VLOOKUP(Подбор[[#This Row],[Артикул]],[1]Подбор!$CJ:$CW,11,0),"")</f>
        <v>0</v>
      </c>
      <c r="AG183" s="73">
        <f>IFERROR(VLOOKUP(Подбор[[#This Row],[Артикул]],[1]Подбор!$CJ:$CW,12,0),"")</f>
        <v>0</v>
      </c>
      <c r="AH183" s="73">
        <f>IFERROR(VLOOKUP(Подбор[[#This Row],[Артикул]],[1]Подбор!$CJ:$CW,13,0),"")</f>
        <v>0</v>
      </c>
      <c r="AI183" s="73">
        <f>IFERROR(VLOOKUP(Подбор[[#This Row],[Артикул]],[1]Подбор!$CJ:$CW,14,0),"")</f>
        <v>0</v>
      </c>
      <c r="AJ183" s="73" t="str">
        <f>IFERROR(VLOOKUP(Подбор[[#This Row],[Артикул]],[1]Подбор!$CJ:$DA,15,0),"")</f>
        <v/>
      </c>
      <c r="AK183" s="73" t="str">
        <f>IFERROR(VLOOKUP(Подбор[[#This Row],[Артикул]],[1]Подбор!$CJ:$DA,16,0),"")</f>
        <v>https://ipmatika.kz/products/voip-gsm/yeastar-tg1600-16/</v>
      </c>
      <c r="AL183" s="73" t="str">
        <f>IFERROR(VLOOKUP(Подбор[[#This Row],[Артикул]],[1]Подбор!$CJ:$DA,17,0),"")</f>
        <v>EOL</v>
      </c>
    </row>
    <row r="184" spans="1:38">
      <c r="A184" s="73" t="s">
        <v>155</v>
      </c>
      <c r="B184" t="s">
        <v>2933</v>
      </c>
      <c r="C184" t="s">
        <v>2438</v>
      </c>
      <c r="D184" t="s">
        <v>578</v>
      </c>
      <c r="E184" t="s">
        <v>578</v>
      </c>
      <c r="F184" t="s">
        <v>578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578</v>
      </c>
      <c r="R184" t="s">
        <v>578</v>
      </c>
      <c r="S184" t="s">
        <v>578</v>
      </c>
      <c r="T184" s="73"/>
      <c r="U184" s="73"/>
      <c r="V184"/>
      <c r="W184" s="73" t="str">
        <f>IFERROR(VLOOKUP(Подбор[[#This Row],[Артикул]],[1]Подбор!$CJ:$CW,2,0),"")</f>
        <v/>
      </c>
      <c r="X184" s="73" t="str">
        <f>IFERROR(VLOOKUP(Подбор[[#This Row],[Артикул]],[1]Подбор!$CJ:$CW,3,0),"")</f>
        <v/>
      </c>
      <c r="Y184" s="73" t="str">
        <f>IFERROR(VLOOKUP(Подбор[[#This Row],[Артикул]],[1]Подбор!$CJ:$CW,4,0),"")</f>
        <v/>
      </c>
      <c r="Z184" s="73">
        <f>IFERROR(VLOOKUP(Подбор[[#This Row],[Артикул]],[1]Подбор!$CJ:$CW,5,0),"")</f>
        <v>0</v>
      </c>
      <c r="AA184" s="73">
        <f>IFERROR(VLOOKUP(Подбор[[#This Row],[Артикул]],[1]Подбор!$CJ:$CW,6,0),"")</f>
        <v>0</v>
      </c>
      <c r="AB184" s="73">
        <f>IFERROR(VLOOKUP(Подбор[[#This Row],[Артикул]],[1]Подбор!$CJ:$CW,7,0),"")</f>
        <v>0</v>
      </c>
      <c r="AC184" s="73">
        <f>IFERROR(VLOOKUP(Подбор[[#This Row],[Артикул]],[1]Подбор!$CJ:$CW,8,0),"")</f>
        <v>0</v>
      </c>
      <c r="AD184" s="73">
        <f>IFERROR(VLOOKUP(Подбор[[#This Row],[Артикул]],[1]Подбор!$CJ:$CW,9,0),"")</f>
        <v>0</v>
      </c>
      <c r="AE184" s="73">
        <f>IFERROR(VLOOKUP(Подбор[[#This Row],[Артикул]],[1]Подбор!$CJ:$CW,10,0),"")</f>
        <v>0</v>
      </c>
      <c r="AF184" s="73">
        <f>IFERROR(VLOOKUP(Подбор[[#This Row],[Артикул]],[1]Подбор!$CJ:$CW,11,0),"")</f>
        <v>0</v>
      </c>
      <c r="AG184" s="73">
        <f>IFERROR(VLOOKUP(Подбор[[#This Row],[Артикул]],[1]Подбор!$CJ:$CW,12,0),"")</f>
        <v>0</v>
      </c>
      <c r="AH184" s="73">
        <f>IFERROR(VLOOKUP(Подбор[[#This Row],[Артикул]],[1]Подбор!$CJ:$CW,13,0),"")</f>
        <v>0</v>
      </c>
      <c r="AI184" s="73">
        <f>IFERROR(VLOOKUP(Подбор[[#This Row],[Артикул]],[1]Подбор!$CJ:$CW,14,0),"")</f>
        <v>0</v>
      </c>
      <c r="AJ184" s="73" t="str">
        <f>IFERROR(VLOOKUP(Подбор[[#This Row],[Артикул]],[1]Подбор!$CJ:$DA,15,0),"")</f>
        <v/>
      </c>
      <c r="AK184" s="73" t="str">
        <f>IFERROR(VLOOKUP(Подбор[[#This Row],[Артикул]],[1]Подбор!$CJ:$DA,16,0),"")</f>
        <v/>
      </c>
      <c r="AL184" s="73" t="str">
        <f>IFERROR(VLOOKUP(Подбор[[#This Row],[Артикул]],[1]Подбор!$CJ:$DA,17,0),"")</f>
        <v/>
      </c>
    </row>
    <row r="185" spans="1:38">
      <c r="A185" s="73" t="s">
        <v>150</v>
      </c>
      <c r="B185" t="s">
        <v>2933</v>
      </c>
      <c r="C185" t="s">
        <v>2437</v>
      </c>
      <c r="D185">
        <v>174710</v>
      </c>
      <c r="E185">
        <v>142620</v>
      </c>
      <c r="F185">
        <v>-18.367580562074295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23</v>
      </c>
      <c r="P185">
        <v>0</v>
      </c>
      <c r="Q185" t="s">
        <v>5567</v>
      </c>
      <c r="R185" t="s">
        <v>5568</v>
      </c>
      <c r="S185" t="s">
        <v>5491</v>
      </c>
      <c r="T185" s="73"/>
      <c r="U185" s="73"/>
      <c r="V185"/>
      <c r="W185" s="73">
        <f>IFERROR(VLOOKUP(Подбор[[#This Row],[Артикул]],[1]Подбор!$CJ:$CW,2,0),"")</f>
        <v>174710</v>
      </c>
      <c r="X185" s="73">
        <f>IFERROR(VLOOKUP(Подбор[[#This Row],[Артикул]],[1]Подбор!$CJ:$CW,3,0),"")</f>
        <v>142620</v>
      </c>
      <c r="Y185" s="73">
        <f>IFERROR(VLOOKUP(Подбор[[#This Row],[Артикул]],[1]Подбор!$CJ:$CW,4,0),"")</f>
        <v>-18.367580562074295</v>
      </c>
      <c r="Z185" s="73">
        <f>IFERROR(VLOOKUP(Подбор[[#This Row],[Артикул]],[1]Подбор!$CJ:$CW,5,0),"")</f>
        <v>2</v>
      </c>
      <c r="AA185" s="73">
        <f>IFERROR(VLOOKUP(Подбор[[#This Row],[Артикул]],[1]Подбор!$CJ:$CW,6,0),"")</f>
        <v>0</v>
      </c>
      <c r="AB185" s="73">
        <f>IFERROR(VLOOKUP(Подбор[[#This Row],[Артикул]],[1]Подбор!$CJ:$CW,7,0),"")</f>
        <v>0</v>
      </c>
      <c r="AC185" s="73">
        <f>IFERROR(VLOOKUP(Подбор[[#This Row],[Артикул]],[1]Подбор!$CJ:$CW,8,0),"")</f>
        <v>0</v>
      </c>
      <c r="AD185" s="73">
        <f>IFERROR(VLOOKUP(Подбор[[#This Row],[Артикул]],[1]Подбор!$CJ:$CW,9,0),"")</f>
        <v>0</v>
      </c>
      <c r="AE185" s="73">
        <f>IFERROR(VLOOKUP(Подбор[[#This Row],[Артикул]],[1]Подбор!$CJ:$CW,10,0),"")</f>
        <v>0</v>
      </c>
      <c r="AF185" s="73">
        <f>IFERROR(VLOOKUP(Подбор[[#This Row],[Артикул]],[1]Подбор!$CJ:$CW,11,0),"")</f>
        <v>0</v>
      </c>
      <c r="AG185" s="73">
        <f>IFERROR(VLOOKUP(Подбор[[#This Row],[Артикул]],[1]Подбор!$CJ:$CW,12,0),"")</f>
        <v>0</v>
      </c>
      <c r="AH185" s="73">
        <f>IFERROR(VLOOKUP(Подбор[[#This Row],[Артикул]],[1]Подбор!$CJ:$CW,13,0),"")</f>
        <v>23</v>
      </c>
      <c r="AI185" s="73">
        <f>IFERROR(VLOOKUP(Подбор[[#This Row],[Артикул]],[1]Подбор!$CJ:$CW,14,0),"")</f>
        <v>0</v>
      </c>
      <c r="AJ185" s="73" t="str">
        <f>IFERROR(VLOOKUP(Подбор[[#This Row],[Артикул]],[1]Подбор!$CJ:$DA,15,0),"")</f>
        <v>http://ipmatika.ru/upload/iblock/826/TG200-front.png</v>
      </c>
      <c r="AK185" s="73" t="str">
        <f>IFERROR(VLOOKUP(Подбор[[#This Row],[Артикул]],[1]Подбор!$CJ:$DA,16,0),"")</f>
        <v>https://ipmatika.kz/products/voip-gsm/yeastar-tg200/</v>
      </c>
      <c r="AL185" s="73" t="str">
        <f>IFERROR(VLOOKUP(Подбор[[#This Row],[Артикул]],[1]Подбор!$CJ:$DA,17,0),"")</f>
        <v>EOL</v>
      </c>
    </row>
    <row r="186" spans="1:38">
      <c r="A186" s="73" t="s">
        <v>152</v>
      </c>
      <c r="B186" t="s">
        <v>2933</v>
      </c>
      <c r="C186" t="s">
        <v>2436</v>
      </c>
      <c r="D186">
        <v>330290</v>
      </c>
      <c r="E186">
        <v>269180</v>
      </c>
      <c r="F186">
        <v>-18.501922552908056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5569</v>
      </c>
      <c r="R186" t="s">
        <v>5570</v>
      </c>
      <c r="S186" t="s">
        <v>5491</v>
      </c>
      <c r="T186" s="73"/>
      <c r="U186" s="73"/>
      <c r="V186"/>
      <c r="W186" s="73">
        <f>IFERROR(VLOOKUP(Подбор[[#This Row],[Артикул]],[1]Подбор!$CJ:$CW,2,0),"")</f>
        <v>330290</v>
      </c>
      <c r="X186" s="73">
        <f>IFERROR(VLOOKUP(Подбор[[#This Row],[Артикул]],[1]Подбор!$CJ:$CW,3,0),"")</f>
        <v>269180</v>
      </c>
      <c r="Y186" s="73">
        <f>IFERROR(VLOOKUP(Подбор[[#This Row],[Артикул]],[1]Подбор!$CJ:$CW,4,0),"")</f>
        <v>-18.501922552908056</v>
      </c>
      <c r="Z186" s="73">
        <f>IFERROR(VLOOKUP(Подбор[[#This Row],[Артикул]],[1]Подбор!$CJ:$CW,5,0),"")</f>
        <v>0</v>
      </c>
      <c r="AA186" s="73">
        <f>IFERROR(VLOOKUP(Подбор[[#This Row],[Артикул]],[1]Подбор!$CJ:$CW,6,0),"")</f>
        <v>1</v>
      </c>
      <c r="AB186" s="73">
        <f>IFERROR(VLOOKUP(Подбор[[#This Row],[Артикул]],[1]Подбор!$CJ:$CW,7,0),"")</f>
        <v>0</v>
      </c>
      <c r="AC186" s="73">
        <f>IFERROR(VLOOKUP(Подбор[[#This Row],[Артикул]],[1]Подбор!$CJ:$CW,8,0),"")</f>
        <v>0</v>
      </c>
      <c r="AD186" s="73">
        <f>IFERROR(VLOOKUP(Подбор[[#This Row],[Артикул]],[1]Подбор!$CJ:$CW,9,0),"")</f>
        <v>0</v>
      </c>
      <c r="AE186" s="73">
        <f>IFERROR(VLOOKUP(Подбор[[#This Row],[Артикул]],[1]Подбор!$CJ:$CW,10,0),"")</f>
        <v>0</v>
      </c>
      <c r="AF186" s="73">
        <f>IFERROR(VLOOKUP(Подбор[[#This Row],[Артикул]],[1]Подбор!$CJ:$CW,11,0),"")</f>
        <v>0</v>
      </c>
      <c r="AG186" s="73">
        <f>IFERROR(VLOOKUP(Подбор[[#This Row],[Артикул]],[1]Подбор!$CJ:$CW,12,0),"")</f>
        <v>0</v>
      </c>
      <c r="AH186" s="73">
        <f>IFERROR(VLOOKUP(Подбор[[#This Row],[Артикул]],[1]Подбор!$CJ:$CW,13,0),"")</f>
        <v>0</v>
      </c>
      <c r="AI186" s="73">
        <f>IFERROR(VLOOKUP(Подбор[[#This Row],[Артикул]],[1]Подбор!$CJ:$CW,14,0),"")</f>
        <v>0</v>
      </c>
      <c r="AJ186" s="73" t="str">
        <f>IFERROR(VLOOKUP(Подбор[[#This Row],[Артикул]],[1]Подбор!$CJ:$DA,15,0),"")</f>
        <v>http://ipmatika.ru/upload/iblock/3b1/TG400-front.png</v>
      </c>
      <c r="AK186" s="73" t="str">
        <f>IFERROR(VLOOKUP(Подбор[[#This Row],[Артикул]],[1]Подбор!$CJ:$DA,16,0),"")</f>
        <v>https://ipmatika.kz/products/voip-gsm/yeastar-tg400/</v>
      </c>
      <c r="AL186" s="73" t="str">
        <f>IFERROR(VLOOKUP(Подбор[[#This Row],[Артикул]],[1]Подбор!$CJ:$DA,17,0),"")</f>
        <v>EOL</v>
      </c>
    </row>
    <row r="187" spans="1:38">
      <c r="A187" s="73" t="s">
        <v>154</v>
      </c>
      <c r="B187" t="s">
        <v>2933</v>
      </c>
      <c r="C187" t="s">
        <v>2435</v>
      </c>
      <c r="D187">
        <v>598250</v>
      </c>
      <c r="E187">
        <v>487120</v>
      </c>
      <c r="F187">
        <v>-18.575846218136235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5571</v>
      </c>
      <c r="R187" t="s">
        <v>5572</v>
      </c>
      <c r="S187" t="s">
        <v>5491</v>
      </c>
      <c r="T187" s="73"/>
      <c r="U187" s="73"/>
      <c r="V187"/>
      <c r="W187" s="73">
        <f>IFERROR(VLOOKUP(Подбор[[#This Row],[Артикул]],[1]Подбор!$CJ:$CW,2,0),"")</f>
        <v>598250</v>
      </c>
      <c r="X187" s="73">
        <f>IFERROR(VLOOKUP(Подбор[[#This Row],[Артикул]],[1]Подбор!$CJ:$CW,3,0),"")</f>
        <v>487120</v>
      </c>
      <c r="Y187" s="73">
        <f>IFERROR(VLOOKUP(Подбор[[#This Row],[Артикул]],[1]Подбор!$CJ:$CW,4,0),"")</f>
        <v>-18.575846218136235</v>
      </c>
      <c r="Z187" s="73">
        <f>IFERROR(VLOOKUP(Подбор[[#This Row],[Артикул]],[1]Подбор!$CJ:$CW,5,0),"")</f>
        <v>1</v>
      </c>
      <c r="AA187" s="73">
        <f>IFERROR(VLOOKUP(Подбор[[#This Row],[Артикул]],[1]Подбор!$CJ:$CW,6,0),"")</f>
        <v>0</v>
      </c>
      <c r="AB187" s="73">
        <f>IFERROR(VLOOKUP(Подбор[[#This Row],[Артикул]],[1]Подбор!$CJ:$CW,7,0),"")</f>
        <v>0</v>
      </c>
      <c r="AC187" s="73">
        <f>IFERROR(VLOOKUP(Подбор[[#This Row],[Артикул]],[1]Подбор!$CJ:$CW,8,0),"")</f>
        <v>0</v>
      </c>
      <c r="AD187" s="73">
        <f>IFERROR(VLOOKUP(Подбор[[#This Row],[Артикул]],[1]Подбор!$CJ:$CW,9,0),"")</f>
        <v>0</v>
      </c>
      <c r="AE187" s="73">
        <f>IFERROR(VLOOKUP(Подбор[[#This Row],[Артикул]],[1]Подбор!$CJ:$CW,10,0),"")</f>
        <v>0</v>
      </c>
      <c r="AF187" s="73">
        <f>IFERROR(VLOOKUP(Подбор[[#This Row],[Артикул]],[1]Подбор!$CJ:$CW,11,0),"")</f>
        <v>0</v>
      </c>
      <c r="AG187" s="73">
        <f>IFERROR(VLOOKUP(Подбор[[#This Row],[Артикул]],[1]Подбор!$CJ:$CW,12,0),"")</f>
        <v>0</v>
      </c>
      <c r="AH187" s="73">
        <f>IFERROR(VLOOKUP(Подбор[[#This Row],[Артикул]],[1]Подбор!$CJ:$CW,13,0),"")</f>
        <v>0</v>
      </c>
      <c r="AI187" s="73">
        <f>IFERROR(VLOOKUP(Подбор[[#This Row],[Артикул]],[1]Подбор!$CJ:$CW,14,0),"")</f>
        <v>0</v>
      </c>
      <c r="AJ187" s="73" t="str">
        <f>IFERROR(VLOOKUP(Подбор[[#This Row],[Артикул]],[1]Подбор!$CJ:$DA,15,0),"")</f>
        <v>http://ipmatika.ru/upload/iblock/4bd/TG800-front.png</v>
      </c>
      <c r="AK187" s="73" t="str">
        <f>IFERROR(VLOOKUP(Подбор[[#This Row],[Артикул]],[1]Подбор!$CJ:$DA,16,0),"")</f>
        <v>https://ipmatika.kz/products/voip-gsm/yeastar-tg800/</v>
      </c>
      <c r="AL187" s="73" t="str">
        <f>IFERROR(VLOOKUP(Подбор[[#This Row],[Артикул]],[1]Подбор!$CJ:$DA,17,0),"")</f>
        <v>EOL</v>
      </c>
    </row>
    <row r="188" spans="1:38">
      <c r="A188" s="73" t="s">
        <v>586</v>
      </c>
      <c r="B188"/>
      <c r="C188"/>
      <c r="D188" t="s">
        <v>578</v>
      </c>
      <c r="E188" t="s">
        <v>578</v>
      </c>
      <c r="F188" t="s">
        <v>578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578</v>
      </c>
      <c r="R188" t="s">
        <v>578</v>
      </c>
      <c r="S188" t="s">
        <v>578</v>
      </c>
      <c r="T188" s="73"/>
      <c r="U188" s="73"/>
      <c r="V188"/>
      <c r="W188" s="73" t="str">
        <f>IFERROR(VLOOKUP(Подбор[[#This Row],[Артикул]],[1]Подбор!$CJ:$CW,2,0),"")</f>
        <v/>
      </c>
      <c r="X188" s="73" t="str">
        <f>IFERROR(VLOOKUP(Подбор[[#This Row],[Артикул]],[1]Подбор!$CJ:$CW,3,0),"")</f>
        <v/>
      </c>
      <c r="Y188" s="73" t="str">
        <f>IFERROR(VLOOKUP(Подбор[[#This Row],[Артикул]],[1]Подбор!$CJ:$CW,4,0),"")</f>
        <v/>
      </c>
      <c r="Z188" s="73">
        <f>IFERROR(VLOOKUP(Подбор[[#This Row],[Артикул]],[1]Подбор!$CJ:$CW,5,0),"")</f>
        <v>0</v>
      </c>
      <c r="AA188" s="73">
        <f>IFERROR(VLOOKUP(Подбор[[#This Row],[Артикул]],[1]Подбор!$CJ:$CW,6,0),"")</f>
        <v>0</v>
      </c>
      <c r="AB188" s="73">
        <f>IFERROR(VLOOKUP(Подбор[[#This Row],[Артикул]],[1]Подбор!$CJ:$CW,7,0),"")</f>
        <v>0</v>
      </c>
      <c r="AC188" s="73">
        <f>IFERROR(VLOOKUP(Подбор[[#This Row],[Артикул]],[1]Подбор!$CJ:$CW,8,0),"")</f>
        <v>0</v>
      </c>
      <c r="AD188" s="73">
        <f>IFERROR(VLOOKUP(Подбор[[#This Row],[Артикул]],[1]Подбор!$CJ:$CW,9,0),"")</f>
        <v>0</v>
      </c>
      <c r="AE188" s="73">
        <f>IFERROR(VLOOKUP(Подбор[[#This Row],[Артикул]],[1]Подбор!$CJ:$CW,10,0),"")</f>
        <v>0</v>
      </c>
      <c r="AF188" s="73">
        <f>IFERROR(VLOOKUP(Подбор[[#This Row],[Артикул]],[1]Подбор!$CJ:$CW,11,0),"")</f>
        <v>0</v>
      </c>
      <c r="AG188" s="73">
        <f>IFERROR(VLOOKUP(Подбор[[#This Row],[Артикул]],[1]Подбор!$CJ:$CW,12,0),"")</f>
        <v>0</v>
      </c>
      <c r="AH188" s="73">
        <f>IFERROR(VLOOKUP(Подбор[[#This Row],[Артикул]],[1]Подбор!$CJ:$CW,13,0),"")</f>
        <v>0</v>
      </c>
      <c r="AI188" s="73">
        <f>IFERROR(VLOOKUP(Подбор[[#This Row],[Артикул]],[1]Подбор!$CJ:$CW,14,0),"")</f>
        <v>0</v>
      </c>
      <c r="AJ188" s="73" t="str">
        <f>IFERROR(VLOOKUP(Подбор[[#This Row],[Артикул]],[1]Подбор!$CJ:$DA,15,0),"")</f>
        <v/>
      </c>
      <c r="AK188" s="73" t="str">
        <f>IFERROR(VLOOKUP(Подбор[[#This Row],[Артикул]],[1]Подбор!$CJ:$DA,16,0),"")</f>
        <v/>
      </c>
      <c r="AL188" s="73" t="str">
        <f>IFERROR(VLOOKUP(Подбор[[#This Row],[Артикул]],[1]Подбор!$CJ:$DA,17,0),"")</f>
        <v/>
      </c>
    </row>
    <row r="189" spans="1:38">
      <c r="A189" s="73" t="s">
        <v>585</v>
      </c>
      <c r="B189"/>
      <c r="C189"/>
      <c r="D189" t="s">
        <v>578</v>
      </c>
      <c r="E189" t="s">
        <v>578</v>
      </c>
      <c r="F189" t="s">
        <v>578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578</v>
      </c>
      <c r="R189" t="s">
        <v>578</v>
      </c>
      <c r="S189" t="s">
        <v>578</v>
      </c>
      <c r="T189" s="73"/>
      <c r="U189" s="73"/>
      <c r="V189"/>
      <c r="W189" s="73" t="str">
        <f>IFERROR(VLOOKUP(Подбор[[#This Row],[Артикул]],[1]Подбор!$CJ:$CW,2,0),"")</f>
        <v/>
      </c>
      <c r="X189" s="73" t="str">
        <f>IFERROR(VLOOKUP(Подбор[[#This Row],[Артикул]],[1]Подбор!$CJ:$CW,3,0),"")</f>
        <v/>
      </c>
      <c r="Y189" s="73" t="str">
        <f>IFERROR(VLOOKUP(Подбор[[#This Row],[Артикул]],[1]Подбор!$CJ:$CW,4,0),"")</f>
        <v/>
      </c>
      <c r="Z189" s="73">
        <f>IFERROR(VLOOKUP(Подбор[[#This Row],[Артикул]],[1]Подбор!$CJ:$CW,5,0),"")</f>
        <v>0</v>
      </c>
      <c r="AA189" s="73">
        <f>IFERROR(VLOOKUP(Подбор[[#This Row],[Артикул]],[1]Подбор!$CJ:$CW,6,0),"")</f>
        <v>0</v>
      </c>
      <c r="AB189" s="73">
        <f>IFERROR(VLOOKUP(Подбор[[#This Row],[Артикул]],[1]Подбор!$CJ:$CW,7,0),"")</f>
        <v>0</v>
      </c>
      <c r="AC189" s="73">
        <f>IFERROR(VLOOKUP(Подбор[[#This Row],[Артикул]],[1]Подбор!$CJ:$CW,8,0),"")</f>
        <v>0</v>
      </c>
      <c r="AD189" s="73">
        <f>IFERROR(VLOOKUP(Подбор[[#This Row],[Артикул]],[1]Подбор!$CJ:$CW,9,0),"")</f>
        <v>0</v>
      </c>
      <c r="AE189" s="73">
        <f>IFERROR(VLOOKUP(Подбор[[#This Row],[Артикул]],[1]Подбор!$CJ:$CW,10,0),"")</f>
        <v>0</v>
      </c>
      <c r="AF189" s="73">
        <f>IFERROR(VLOOKUP(Подбор[[#This Row],[Артикул]],[1]Подбор!$CJ:$CW,11,0),"")</f>
        <v>0</v>
      </c>
      <c r="AG189" s="73">
        <f>IFERROR(VLOOKUP(Подбор[[#This Row],[Артикул]],[1]Подбор!$CJ:$CW,12,0),"")</f>
        <v>0</v>
      </c>
      <c r="AH189" s="73">
        <f>IFERROR(VLOOKUP(Подбор[[#This Row],[Артикул]],[1]Подбор!$CJ:$CW,13,0),"")</f>
        <v>0</v>
      </c>
      <c r="AI189" s="73">
        <f>IFERROR(VLOOKUP(Подбор[[#This Row],[Артикул]],[1]Подбор!$CJ:$CW,14,0),"")</f>
        <v>0</v>
      </c>
      <c r="AJ189" s="73" t="str">
        <f>IFERROR(VLOOKUP(Подбор[[#This Row],[Артикул]],[1]Подбор!$CJ:$DA,15,0),"")</f>
        <v/>
      </c>
      <c r="AK189" s="73" t="str">
        <f>IFERROR(VLOOKUP(Подбор[[#This Row],[Артикул]],[1]Подбор!$CJ:$DA,16,0),"")</f>
        <v/>
      </c>
      <c r="AL189" s="73" t="str">
        <f>IFERROR(VLOOKUP(Подбор[[#This Row],[Артикул]],[1]Подбор!$CJ:$DA,17,0),"")</f>
        <v/>
      </c>
    </row>
    <row r="190" spans="1:38">
      <c r="A190" s="73" t="s">
        <v>584</v>
      </c>
      <c r="B190" t="s">
        <v>3090</v>
      </c>
      <c r="C190" t="s">
        <v>583</v>
      </c>
      <c r="D190">
        <v>18700</v>
      </c>
      <c r="E190" t="s">
        <v>578</v>
      </c>
      <c r="F190" t="s">
        <v>578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3</v>
      </c>
      <c r="P190">
        <v>0</v>
      </c>
      <c r="Q190" t="s">
        <v>578</v>
      </c>
      <c r="R190" t="s">
        <v>578</v>
      </c>
      <c r="S190" t="s">
        <v>578</v>
      </c>
      <c r="T190" s="73"/>
      <c r="U190" s="73"/>
      <c r="V190"/>
      <c r="W190" s="73">
        <f>IFERROR(VLOOKUP(Подбор[[#This Row],[Артикул]],[1]Подбор!$CJ:$CW,2,0),"")</f>
        <v>18700</v>
      </c>
      <c r="X190" s="73" t="str">
        <f>IFERROR(VLOOKUP(Подбор[[#This Row],[Артикул]],[1]Подбор!$CJ:$CW,3,0),"")</f>
        <v/>
      </c>
      <c r="Y190" s="73" t="str">
        <f>IFERROR(VLOOKUP(Подбор[[#This Row],[Артикул]],[1]Подбор!$CJ:$CW,4,0),"")</f>
        <v/>
      </c>
      <c r="Z190" s="73">
        <f>IFERROR(VLOOKUP(Подбор[[#This Row],[Артикул]],[1]Подбор!$CJ:$CW,5,0),"")</f>
        <v>0</v>
      </c>
      <c r="AA190" s="73">
        <f>IFERROR(VLOOKUP(Подбор[[#This Row],[Артикул]],[1]Подбор!$CJ:$CW,6,0),"")</f>
        <v>0</v>
      </c>
      <c r="AB190" s="73">
        <f>IFERROR(VLOOKUP(Подбор[[#This Row],[Артикул]],[1]Подбор!$CJ:$CW,7,0),"")</f>
        <v>0</v>
      </c>
      <c r="AC190" s="73">
        <f>IFERROR(VLOOKUP(Подбор[[#This Row],[Артикул]],[1]Подбор!$CJ:$CW,8,0),"")</f>
        <v>0</v>
      </c>
      <c r="AD190" s="73">
        <f>IFERROR(VLOOKUP(Подбор[[#This Row],[Артикул]],[1]Подбор!$CJ:$CW,9,0),"")</f>
        <v>0</v>
      </c>
      <c r="AE190" s="73">
        <f>IFERROR(VLOOKUP(Подбор[[#This Row],[Артикул]],[1]Подбор!$CJ:$CW,10,0),"")</f>
        <v>0</v>
      </c>
      <c r="AF190" s="73">
        <f>IFERROR(VLOOKUP(Подбор[[#This Row],[Артикул]],[1]Подбор!$CJ:$CW,11,0),"")</f>
        <v>0</v>
      </c>
      <c r="AG190" s="73">
        <f>IFERROR(VLOOKUP(Подбор[[#This Row],[Артикул]],[1]Подбор!$CJ:$CW,12,0),"")</f>
        <v>4</v>
      </c>
      <c r="AH190" s="73">
        <f>IFERROR(VLOOKUP(Подбор[[#This Row],[Артикул]],[1]Подбор!$CJ:$CW,13,0),"")</f>
        <v>3</v>
      </c>
      <c r="AI190" s="73">
        <f>IFERROR(VLOOKUP(Подбор[[#This Row],[Артикул]],[1]Подбор!$CJ:$CW,14,0),"")</f>
        <v>0</v>
      </c>
      <c r="AJ190" s="73" t="str">
        <f>IFERROR(VLOOKUP(Подбор[[#This Row],[Артикул]],[1]Подбор!$CJ:$DA,15,0),"")</f>
        <v/>
      </c>
      <c r="AK190" s="73" t="str">
        <f>IFERROR(VLOOKUP(Подбор[[#This Row],[Артикул]],[1]Подбор!$CJ:$DA,16,0),"")</f>
        <v/>
      </c>
      <c r="AL190" s="73" t="str">
        <f>IFERROR(VLOOKUP(Подбор[[#This Row],[Артикул]],[1]Подбор!$CJ:$DA,17,0),"")</f>
        <v/>
      </c>
    </row>
    <row r="191" spans="1:38">
      <c r="A191" s="73" t="s">
        <v>582</v>
      </c>
      <c r="B191" t="s">
        <v>3090</v>
      </c>
      <c r="C191" t="s">
        <v>581</v>
      </c>
      <c r="D191">
        <v>23100</v>
      </c>
      <c r="E191" t="s">
        <v>578</v>
      </c>
      <c r="F191" t="s">
        <v>578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578</v>
      </c>
      <c r="R191" t="s">
        <v>578</v>
      </c>
      <c r="S191" t="s">
        <v>578</v>
      </c>
      <c r="T191" s="73"/>
      <c r="U191" s="73"/>
      <c r="V191"/>
      <c r="W191" s="73">
        <f>IFERROR(VLOOKUP(Подбор[[#This Row],[Артикул]],[1]Подбор!$CJ:$CW,2,0),"")</f>
        <v>23100</v>
      </c>
      <c r="X191" s="73" t="str">
        <f>IFERROR(VLOOKUP(Подбор[[#This Row],[Артикул]],[1]Подбор!$CJ:$CW,3,0),"")</f>
        <v/>
      </c>
      <c r="Y191" s="73" t="str">
        <f>IFERROR(VLOOKUP(Подбор[[#This Row],[Артикул]],[1]Подбор!$CJ:$CW,4,0),"")</f>
        <v/>
      </c>
      <c r="Z191" s="73">
        <f>IFERROR(VLOOKUP(Подбор[[#This Row],[Артикул]],[1]Подбор!$CJ:$CW,5,0),"")</f>
        <v>0</v>
      </c>
      <c r="AA191" s="73">
        <f>IFERROR(VLOOKUP(Подбор[[#This Row],[Артикул]],[1]Подбор!$CJ:$CW,6,0),"")</f>
        <v>0</v>
      </c>
      <c r="AB191" s="73">
        <f>IFERROR(VLOOKUP(Подбор[[#This Row],[Артикул]],[1]Подбор!$CJ:$CW,7,0),"")</f>
        <v>0</v>
      </c>
      <c r="AC191" s="73">
        <f>IFERROR(VLOOKUP(Подбор[[#This Row],[Артикул]],[1]Подбор!$CJ:$CW,8,0),"")</f>
        <v>0</v>
      </c>
      <c r="AD191" s="73">
        <f>IFERROR(VLOOKUP(Подбор[[#This Row],[Артикул]],[1]Подбор!$CJ:$CW,9,0),"")</f>
        <v>0</v>
      </c>
      <c r="AE191" s="73">
        <f>IFERROR(VLOOKUP(Подбор[[#This Row],[Артикул]],[1]Подбор!$CJ:$CW,10,0),"")</f>
        <v>0</v>
      </c>
      <c r="AF191" s="73">
        <f>IFERROR(VLOOKUP(Подбор[[#This Row],[Артикул]],[1]Подбор!$CJ:$CW,11,0),"")</f>
        <v>0</v>
      </c>
      <c r="AG191" s="73">
        <f>IFERROR(VLOOKUP(Подбор[[#This Row],[Артикул]],[1]Подбор!$CJ:$CW,12,0),"")</f>
        <v>0</v>
      </c>
      <c r="AH191" s="73">
        <f>IFERROR(VLOOKUP(Подбор[[#This Row],[Артикул]],[1]Подбор!$CJ:$CW,13,0),"")</f>
        <v>0</v>
      </c>
      <c r="AI191" s="73">
        <f>IFERROR(VLOOKUP(Подбор[[#This Row],[Артикул]],[1]Подбор!$CJ:$CW,14,0),"")</f>
        <v>0</v>
      </c>
      <c r="AJ191" s="73" t="str">
        <f>IFERROR(VLOOKUP(Подбор[[#This Row],[Артикул]],[1]Подбор!$CJ:$DA,15,0),"")</f>
        <v/>
      </c>
      <c r="AK191" s="73" t="str">
        <f>IFERROR(VLOOKUP(Подбор[[#This Row],[Артикул]],[1]Подбор!$CJ:$DA,16,0),"")</f>
        <v/>
      </c>
      <c r="AL191" s="73" t="str">
        <f>IFERROR(VLOOKUP(Подбор[[#This Row],[Артикул]],[1]Подбор!$CJ:$DA,17,0),"")</f>
        <v/>
      </c>
    </row>
    <row r="192" spans="1:38">
      <c r="A192" s="73" t="s">
        <v>580</v>
      </c>
      <c r="B192" t="s">
        <v>3090</v>
      </c>
      <c r="C192" t="s">
        <v>579</v>
      </c>
      <c r="D192" t="s">
        <v>578</v>
      </c>
      <c r="E192" t="s">
        <v>578</v>
      </c>
      <c r="F192" t="s">
        <v>578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578</v>
      </c>
      <c r="R192" t="s">
        <v>578</v>
      </c>
      <c r="S192" t="s">
        <v>578</v>
      </c>
      <c r="T192" s="73"/>
      <c r="U192" s="73"/>
      <c r="V192"/>
      <c r="W192" s="73" t="str">
        <f>IFERROR(VLOOKUP(Подбор[[#This Row],[Артикул]],[1]Подбор!$CJ:$CW,2,0),"")</f>
        <v/>
      </c>
      <c r="X192" s="73" t="str">
        <f>IFERROR(VLOOKUP(Подбор[[#This Row],[Артикул]],[1]Подбор!$CJ:$CW,3,0),"")</f>
        <v/>
      </c>
      <c r="Y192" s="73" t="str">
        <f>IFERROR(VLOOKUP(Подбор[[#This Row],[Артикул]],[1]Подбор!$CJ:$CW,4,0),"")</f>
        <v/>
      </c>
      <c r="Z192" s="73">
        <f>IFERROR(VLOOKUP(Подбор[[#This Row],[Артикул]],[1]Подбор!$CJ:$CW,5,0),"")</f>
        <v>0</v>
      </c>
      <c r="AA192" s="73">
        <f>IFERROR(VLOOKUP(Подбор[[#This Row],[Артикул]],[1]Подбор!$CJ:$CW,6,0),"")</f>
        <v>0</v>
      </c>
      <c r="AB192" s="73">
        <f>IFERROR(VLOOKUP(Подбор[[#This Row],[Артикул]],[1]Подбор!$CJ:$CW,7,0),"")</f>
        <v>0</v>
      </c>
      <c r="AC192" s="73">
        <f>IFERROR(VLOOKUP(Подбор[[#This Row],[Артикул]],[1]Подбор!$CJ:$CW,8,0),"")</f>
        <v>0</v>
      </c>
      <c r="AD192" s="73">
        <f>IFERROR(VLOOKUP(Подбор[[#This Row],[Артикул]],[1]Подбор!$CJ:$CW,9,0),"")</f>
        <v>0</v>
      </c>
      <c r="AE192" s="73">
        <f>IFERROR(VLOOKUP(Подбор[[#This Row],[Артикул]],[1]Подбор!$CJ:$CW,10,0),"")</f>
        <v>0</v>
      </c>
      <c r="AF192" s="73">
        <f>IFERROR(VLOOKUP(Подбор[[#This Row],[Артикул]],[1]Подбор!$CJ:$CW,11,0),"")</f>
        <v>0</v>
      </c>
      <c r="AG192" s="73">
        <f>IFERROR(VLOOKUP(Подбор[[#This Row],[Артикул]],[1]Подбор!$CJ:$CW,12,0),"")</f>
        <v>0</v>
      </c>
      <c r="AH192" s="73">
        <f>IFERROR(VLOOKUP(Подбор[[#This Row],[Артикул]],[1]Подбор!$CJ:$CW,13,0),"")</f>
        <v>0</v>
      </c>
      <c r="AI192" s="73">
        <f>IFERROR(VLOOKUP(Подбор[[#This Row],[Артикул]],[1]Подбор!$CJ:$CW,14,0),"")</f>
        <v>0</v>
      </c>
      <c r="AJ192" s="73" t="str">
        <f>IFERROR(VLOOKUP(Подбор[[#This Row],[Артикул]],[1]Подбор!$CJ:$DA,15,0),"")</f>
        <v/>
      </c>
      <c r="AK192" s="73" t="str">
        <f>IFERROR(VLOOKUP(Подбор[[#This Row],[Артикул]],[1]Подбор!$CJ:$DA,16,0),"")</f>
        <v/>
      </c>
      <c r="AL192" s="73" t="str">
        <f>IFERROR(VLOOKUP(Подбор[[#This Row],[Артикул]],[1]Подбор!$CJ:$DA,17,0),"")</f>
        <v/>
      </c>
    </row>
    <row r="193" spans="1:38">
      <c r="A193" s="73" t="s">
        <v>2434</v>
      </c>
      <c r="B193"/>
      <c r="C193"/>
      <c r="D193" t="s">
        <v>578</v>
      </c>
      <c r="E193" t="s">
        <v>578</v>
      </c>
      <c r="F193" t="s">
        <v>578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578</v>
      </c>
      <c r="R193" t="s">
        <v>578</v>
      </c>
      <c r="S193" t="s">
        <v>578</v>
      </c>
      <c r="T193" s="73"/>
      <c r="U193" s="73"/>
      <c r="V193"/>
      <c r="W193" s="73" t="str">
        <f>IFERROR(VLOOKUP(Подбор[[#This Row],[Артикул]],[1]Подбор!$CJ:$CW,2,0),"")</f>
        <v/>
      </c>
      <c r="X193" s="73" t="str">
        <f>IFERROR(VLOOKUP(Подбор[[#This Row],[Артикул]],[1]Подбор!$CJ:$CW,3,0),"")</f>
        <v/>
      </c>
      <c r="Y193" s="73" t="str">
        <f>IFERROR(VLOOKUP(Подбор[[#This Row],[Артикул]],[1]Подбор!$CJ:$CW,4,0),"")</f>
        <v/>
      </c>
      <c r="Z193" s="73">
        <f>IFERROR(VLOOKUP(Подбор[[#This Row],[Артикул]],[1]Подбор!$CJ:$CW,5,0),"")</f>
        <v>0</v>
      </c>
      <c r="AA193" s="73">
        <f>IFERROR(VLOOKUP(Подбор[[#This Row],[Артикул]],[1]Подбор!$CJ:$CW,6,0),"")</f>
        <v>0</v>
      </c>
      <c r="AB193" s="73">
        <f>IFERROR(VLOOKUP(Подбор[[#This Row],[Артикул]],[1]Подбор!$CJ:$CW,7,0),"")</f>
        <v>0</v>
      </c>
      <c r="AC193" s="73">
        <f>IFERROR(VLOOKUP(Подбор[[#This Row],[Артикул]],[1]Подбор!$CJ:$CW,8,0),"")</f>
        <v>0</v>
      </c>
      <c r="AD193" s="73">
        <f>IFERROR(VLOOKUP(Подбор[[#This Row],[Артикул]],[1]Подбор!$CJ:$CW,9,0),"")</f>
        <v>0</v>
      </c>
      <c r="AE193" s="73">
        <f>IFERROR(VLOOKUP(Подбор[[#This Row],[Артикул]],[1]Подбор!$CJ:$CW,10,0),"")</f>
        <v>0</v>
      </c>
      <c r="AF193" s="73">
        <f>IFERROR(VLOOKUP(Подбор[[#This Row],[Артикул]],[1]Подбор!$CJ:$CW,11,0),"")</f>
        <v>0</v>
      </c>
      <c r="AG193" s="73">
        <f>IFERROR(VLOOKUP(Подбор[[#This Row],[Артикул]],[1]Подбор!$CJ:$CW,12,0),"")</f>
        <v>0</v>
      </c>
      <c r="AH193" s="73">
        <f>IFERROR(VLOOKUP(Подбор[[#This Row],[Артикул]],[1]Подбор!$CJ:$CW,13,0),"")</f>
        <v>0</v>
      </c>
      <c r="AI193" s="73">
        <f>IFERROR(VLOOKUP(Подбор[[#This Row],[Артикул]],[1]Подбор!$CJ:$CW,14,0),"")</f>
        <v>0</v>
      </c>
      <c r="AJ193" s="73" t="str">
        <f>IFERROR(VLOOKUP(Подбор[[#This Row],[Артикул]],[1]Подбор!$CJ:$DA,15,0),"")</f>
        <v/>
      </c>
      <c r="AK193" s="73" t="str">
        <f>IFERROR(VLOOKUP(Подбор[[#This Row],[Артикул]],[1]Подбор!$CJ:$DA,16,0),"")</f>
        <v/>
      </c>
      <c r="AL193" s="73" t="str">
        <f>IFERROR(VLOOKUP(Подбор[[#This Row],[Артикул]],[1]Подбор!$CJ:$DA,17,0),"")</f>
        <v/>
      </c>
    </row>
    <row r="194" spans="1:38">
      <c r="A194" s="73" t="s">
        <v>2433</v>
      </c>
      <c r="B194" t="s">
        <v>3078</v>
      </c>
      <c r="C194" t="s">
        <v>2432</v>
      </c>
      <c r="D194">
        <v>397100</v>
      </c>
      <c r="E194">
        <v>235400</v>
      </c>
      <c r="F194">
        <v>-40.720221606648202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11</v>
      </c>
      <c r="O194">
        <v>0</v>
      </c>
      <c r="P194">
        <v>0</v>
      </c>
      <c r="Q194" t="s">
        <v>578</v>
      </c>
      <c r="R194" t="s">
        <v>5573</v>
      </c>
      <c r="S194" t="s">
        <v>578</v>
      </c>
      <c r="T194" s="73"/>
      <c r="U194" s="73"/>
      <c r="V194"/>
      <c r="W194" s="73">
        <f>IFERROR(VLOOKUP(Подбор[[#This Row],[Артикул]],[1]Подбор!$CJ:$CW,2,0),"")</f>
        <v>397100</v>
      </c>
      <c r="X194" s="73">
        <f>IFERROR(VLOOKUP(Подбор[[#This Row],[Артикул]],[1]Подбор!$CJ:$CW,3,0),"")</f>
        <v>235400</v>
      </c>
      <c r="Y194" s="73">
        <f>IFERROR(VLOOKUP(Подбор[[#This Row],[Артикул]],[1]Подбор!$CJ:$CW,4,0),"")</f>
        <v>-40.720221606648202</v>
      </c>
      <c r="Z194" s="73">
        <f>IFERROR(VLOOKUP(Подбор[[#This Row],[Артикул]],[1]Подбор!$CJ:$CW,5,0),"")</f>
        <v>0</v>
      </c>
      <c r="AA194" s="73">
        <f>IFERROR(VLOOKUP(Подбор[[#This Row],[Артикул]],[1]Подбор!$CJ:$CW,6,0),"")</f>
        <v>0</v>
      </c>
      <c r="AB194" s="73">
        <f>IFERROR(VLOOKUP(Подбор[[#This Row],[Артикул]],[1]Подбор!$CJ:$CW,7,0),"")</f>
        <v>0</v>
      </c>
      <c r="AC194" s="73">
        <f>IFERROR(VLOOKUP(Подбор[[#This Row],[Артикул]],[1]Подбор!$CJ:$CW,8,0),"")</f>
        <v>0</v>
      </c>
      <c r="AD194" s="73">
        <f>IFERROR(VLOOKUP(Подбор[[#This Row],[Артикул]],[1]Подбор!$CJ:$CW,9,0),"")</f>
        <v>0</v>
      </c>
      <c r="AE194" s="73">
        <f>IFERROR(VLOOKUP(Подбор[[#This Row],[Артикул]],[1]Подбор!$CJ:$CW,10,0),"")</f>
        <v>0</v>
      </c>
      <c r="AF194" s="73">
        <f>IFERROR(VLOOKUP(Подбор[[#This Row],[Артикул]],[1]Подбор!$CJ:$CW,11,0),"")</f>
        <v>0</v>
      </c>
      <c r="AG194" s="73">
        <f>IFERROR(VLOOKUP(Подбор[[#This Row],[Артикул]],[1]Подбор!$CJ:$CW,12,0),"")</f>
        <v>11</v>
      </c>
      <c r="AH194" s="73">
        <f>IFERROR(VLOOKUP(Подбор[[#This Row],[Артикул]],[1]Подбор!$CJ:$CW,13,0),"")</f>
        <v>0</v>
      </c>
      <c r="AI194" s="73">
        <f>IFERROR(VLOOKUP(Подбор[[#This Row],[Артикул]],[1]Подбор!$CJ:$CW,14,0),"")</f>
        <v>0</v>
      </c>
      <c r="AJ194" s="73" t="str">
        <f>IFERROR(VLOOKUP(Подбор[[#This Row],[Артикул]],[1]Подбор!$CJ:$DA,15,0),"")</f>
        <v/>
      </c>
      <c r="AK194" s="73" t="str">
        <f>IFERROR(VLOOKUP(Подбор[[#This Row],[Артикул]],[1]Подбор!$CJ:$DA,16,0),"")</f>
        <v>https://www.ipmatika.kz/products/voip-isdn/ipmatika-igw1E1/</v>
      </c>
      <c r="AL194" s="73" t="str">
        <f>IFERROR(VLOOKUP(Подбор[[#This Row],[Артикул]],[1]Подбор!$CJ:$DA,17,0),"")</f>
        <v/>
      </c>
    </row>
    <row r="195" spans="1:38">
      <c r="A195" s="73" t="s">
        <v>2431</v>
      </c>
      <c r="B195" t="s">
        <v>3078</v>
      </c>
      <c r="C195" t="s">
        <v>2430</v>
      </c>
      <c r="D195">
        <v>630300</v>
      </c>
      <c r="E195">
        <v>374000</v>
      </c>
      <c r="F195">
        <v>-40.663176265270508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8</v>
      </c>
      <c r="O195">
        <v>3</v>
      </c>
      <c r="P195">
        <v>5</v>
      </c>
      <c r="Q195" t="s">
        <v>578</v>
      </c>
      <c r="R195" t="s">
        <v>5574</v>
      </c>
      <c r="S195" t="s">
        <v>578</v>
      </c>
      <c r="T195" s="73"/>
      <c r="U195" s="73"/>
      <c r="V195"/>
      <c r="W195" s="73">
        <f>IFERROR(VLOOKUP(Подбор[[#This Row],[Артикул]],[1]Подбор!$CJ:$CW,2,0),"")</f>
        <v>630300</v>
      </c>
      <c r="X195" s="73">
        <f>IFERROR(VLOOKUP(Подбор[[#This Row],[Артикул]],[1]Подбор!$CJ:$CW,3,0),"")</f>
        <v>374000</v>
      </c>
      <c r="Y195" s="73">
        <f>IFERROR(VLOOKUP(Подбор[[#This Row],[Артикул]],[1]Подбор!$CJ:$CW,4,0),"")</f>
        <v>-40.663176265270508</v>
      </c>
      <c r="Z195" s="73">
        <f>IFERROR(VLOOKUP(Подбор[[#This Row],[Артикул]],[1]Подбор!$CJ:$CW,5,0),"")</f>
        <v>0</v>
      </c>
      <c r="AA195" s="73">
        <f>IFERROR(VLOOKUP(Подбор[[#This Row],[Артикул]],[1]Подбор!$CJ:$CW,6,0),"")</f>
        <v>0</v>
      </c>
      <c r="AB195" s="73">
        <f>IFERROR(VLOOKUP(Подбор[[#This Row],[Артикул]],[1]Подбор!$CJ:$CW,7,0),"")</f>
        <v>0</v>
      </c>
      <c r="AC195" s="73">
        <f>IFERROR(VLOOKUP(Подбор[[#This Row],[Артикул]],[1]Подбор!$CJ:$CW,8,0),"")</f>
        <v>0</v>
      </c>
      <c r="AD195" s="73">
        <f>IFERROR(VLOOKUP(Подбор[[#This Row],[Артикул]],[1]Подбор!$CJ:$CW,9,0),"")</f>
        <v>0</v>
      </c>
      <c r="AE195" s="73">
        <f>IFERROR(VLOOKUP(Подбор[[#This Row],[Артикул]],[1]Подбор!$CJ:$CW,10,0),"")</f>
        <v>0</v>
      </c>
      <c r="AF195" s="73">
        <f>IFERROR(VLOOKUP(Подбор[[#This Row],[Артикул]],[1]Подбор!$CJ:$CW,11,0),"")</f>
        <v>0</v>
      </c>
      <c r="AG195" s="73">
        <f>IFERROR(VLOOKUP(Подбор[[#This Row],[Артикул]],[1]Подбор!$CJ:$CW,12,0),"")</f>
        <v>8</v>
      </c>
      <c r="AH195" s="73">
        <f>IFERROR(VLOOKUP(Подбор[[#This Row],[Артикул]],[1]Подбор!$CJ:$CW,13,0),"")</f>
        <v>3</v>
      </c>
      <c r="AI195" s="73">
        <f>IFERROR(VLOOKUP(Подбор[[#This Row],[Артикул]],[1]Подбор!$CJ:$CW,14,0),"")</f>
        <v>5</v>
      </c>
      <c r="AJ195" s="73" t="str">
        <f>IFERROR(VLOOKUP(Подбор[[#This Row],[Артикул]],[1]Подбор!$CJ:$DA,15,0),"")</f>
        <v/>
      </c>
      <c r="AK195" s="73" t="str">
        <f>IFERROR(VLOOKUP(Подбор[[#This Row],[Артикул]],[1]Подбор!$CJ:$DA,16,0),"")</f>
        <v>https://www.ipmatika.kz/products/voip-isdn/ipmatika-igw2E1/</v>
      </c>
      <c r="AL195" s="73" t="str">
        <f>IFERROR(VLOOKUP(Подбор[[#This Row],[Артикул]],[1]Подбор!$CJ:$DA,17,0),"")</f>
        <v/>
      </c>
    </row>
    <row r="196" spans="1:38">
      <c r="A196" s="73" t="s">
        <v>2429</v>
      </c>
      <c r="B196" t="s">
        <v>2933</v>
      </c>
      <c r="C196" t="s">
        <v>2428</v>
      </c>
      <c r="D196">
        <v>349590</v>
      </c>
      <c r="E196">
        <v>262210</v>
      </c>
      <c r="F196">
        <v>-24.994994135987866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5575</v>
      </c>
      <c r="R196" t="s">
        <v>5576</v>
      </c>
      <c r="S196" t="s">
        <v>578</v>
      </c>
      <c r="T196" s="73"/>
      <c r="U196" s="73"/>
      <c r="V196"/>
      <c r="W196" s="73">
        <f>IFERROR(VLOOKUP(Подбор[[#This Row],[Артикул]],[1]Подбор!$CJ:$CW,2,0),"")</f>
        <v>349590</v>
      </c>
      <c r="X196" s="73">
        <f>IFERROR(VLOOKUP(Подбор[[#This Row],[Артикул]],[1]Подбор!$CJ:$CW,3,0),"")</f>
        <v>262210</v>
      </c>
      <c r="Y196" s="73">
        <f>IFERROR(VLOOKUP(Подбор[[#This Row],[Артикул]],[1]Подбор!$CJ:$CW,4,0),"")</f>
        <v>-24.994994135987866</v>
      </c>
      <c r="Z196" s="73">
        <f>IFERROR(VLOOKUP(Подбор[[#This Row],[Артикул]],[1]Подбор!$CJ:$CW,5,0),"")</f>
        <v>0</v>
      </c>
      <c r="AA196" s="73">
        <f>IFERROR(VLOOKUP(Подбор[[#This Row],[Артикул]],[1]Подбор!$CJ:$CW,6,0),"")</f>
        <v>0</v>
      </c>
      <c r="AB196" s="73">
        <f>IFERROR(VLOOKUP(Подбор[[#This Row],[Артикул]],[1]Подбор!$CJ:$CW,7,0),"")</f>
        <v>0</v>
      </c>
      <c r="AC196" s="73">
        <f>IFERROR(VLOOKUP(Подбор[[#This Row],[Артикул]],[1]Подбор!$CJ:$CW,8,0),"")</f>
        <v>0</v>
      </c>
      <c r="AD196" s="73">
        <f>IFERROR(VLOOKUP(Подбор[[#This Row],[Артикул]],[1]Подбор!$CJ:$CW,9,0),"")</f>
        <v>0</v>
      </c>
      <c r="AE196" s="73">
        <f>IFERROR(VLOOKUP(Подбор[[#This Row],[Артикул]],[1]Подбор!$CJ:$CW,10,0),"")</f>
        <v>0</v>
      </c>
      <c r="AF196" s="73">
        <f>IFERROR(VLOOKUP(Подбор[[#This Row],[Артикул]],[1]Подбор!$CJ:$CW,11,0),"")</f>
        <v>0</v>
      </c>
      <c r="AG196" s="73">
        <f>IFERROR(VLOOKUP(Подбор[[#This Row],[Артикул]],[1]Подбор!$CJ:$CW,12,0),"")</f>
        <v>0</v>
      </c>
      <c r="AH196" s="73">
        <f>IFERROR(VLOOKUP(Подбор[[#This Row],[Артикул]],[1]Подбор!$CJ:$CW,13,0),"")</f>
        <v>0</v>
      </c>
      <c r="AI196" s="73">
        <f>IFERROR(VLOOKUP(Подбор[[#This Row],[Артикул]],[1]Подбор!$CJ:$CW,14,0),"")</f>
        <v>0</v>
      </c>
      <c r="AJ196" s="73" t="str">
        <f>IFERROR(VLOOKUP(Подбор[[#This Row],[Артикул]],[1]Подбор!$CJ:$DA,15,0),"")</f>
        <v>http://ipmatika.ru/upload/iblock/4fc/TB400-front.png</v>
      </c>
      <c r="AK196" s="73" t="str">
        <f>IFERROR(VLOOKUP(Подбор[[#This Row],[Артикул]],[1]Подбор!$CJ:$DA,16,0),"")</f>
        <v>https://ipmatika.kz/products/voip-isdn/yeastar-tb400/</v>
      </c>
      <c r="AL196" s="73" t="str">
        <f>IFERROR(VLOOKUP(Подбор[[#This Row],[Артикул]],[1]Подбор!$CJ:$DA,17,0),"")</f>
        <v/>
      </c>
    </row>
    <row r="197" spans="1:38">
      <c r="A197" s="73" t="s">
        <v>157</v>
      </c>
      <c r="B197" t="s">
        <v>2933</v>
      </c>
      <c r="C197" t="s">
        <v>2427</v>
      </c>
      <c r="D197">
        <v>474070</v>
      </c>
      <c r="E197">
        <v>368850</v>
      </c>
      <c r="F197">
        <v>-22.195034488577633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18</v>
      </c>
      <c r="O197">
        <v>0</v>
      </c>
      <c r="P197">
        <v>0</v>
      </c>
      <c r="Q197" t="s">
        <v>5577</v>
      </c>
      <c r="R197" t="s">
        <v>5578</v>
      </c>
      <c r="S197" t="s">
        <v>578</v>
      </c>
      <c r="T197" s="73"/>
      <c r="U197" s="73"/>
      <c r="V197"/>
      <c r="W197" s="73">
        <f>IFERROR(VLOOKUP(Подбор[[#This Row],[Артикул]],[1]Подбор!$CJ:$CW,2,0),"")</f>
        <v>474070</v>
      </c>
      <c r="X197" s="73">
        <f>IFERROR(VLOOKUP(Подбор[[#This Row],[Артикул]],[1]Подбор!$CJ:$CW,3,0),"")</f>
        <v>368850</v>
      </c>
      <c r="Y197" s="73">
        <f>IFERROR(VLOOKUP(Подбор[[#This Row],[Артикул]],[1]Подбор!$CJ:$CW,4,0),"")</f>
        <v>-22.195034488577633</v>
      </c>
      <c r="Z197" s="73">
        <f>IFERROR(VLOOKUP(Подбор[[#This Row],[Артикул]],[1]Подбор!$CJ:$CW,5,0),"")</f>
        <v>0</v>
      </c>
      <c r="AA197" s="73">
        <f>IFERROR(VLOOKUP(Подбор[[#This Row],[Артикул]],[1]Подбор!$CJ:$CW,6,0),"")</f>
        <v>0</v>
      </c>
      <c r="AB197" s="73">
        <f>IFERROR(VLOOKUP(Подбор[[#This Row],[Артикул]],[1]Подбор!$CJ:$CW,7,0),"")</f>
        <v>0</v>
      </c>
      <c r="AC197" s="73">
        <f>IFERROR(VLOOKUP(Подбор[[#This Row],[Артикул]],[1]Подбор!$CJ:$CW,8,0),"")</f>
        <v>1</v>
      </c>
      <c r="AD197" s="73">
        <f>IFERROR(VLOOKUP(Подбор[[#This Row],[Артикул]],[1]Подбор!$CJ:$CW,9,0),"")</f>
        <v>1</v>
      </c>
      <c r="AE197" s="73">
        <f>IFERROR(VLOOKUP(Подбор[[#This Row],[Артикул]],[1]Подбор!$CJ:$CW,10,0),"")</f>
        <v>0</v>
      </c>
      <c r="AF197" s="73">
        <f>IFERROR(VLOOKUP(Подбор[[#This Row],[Артикул]],[1]Подбор!$CJ:$CW,11,0),"")</f>
        <v>0</v>
      </c>
      <c r="AG197" s="73">
        <f>IFERROR(VLOOKUP(Подбор[[#This Row],[Артикул]],[1]Подбор!$CJ:$CW,12,0),"")</f>
        <v>18</v>
      </c>
      <c r="AH197" s="73">
        <f>IFERROR(VLOOKUP(Подбор[[#This Row],[Артикул]],[1]Подбор!$CJ:$CW,13,0),"")</f>
        <v>0</v>
      </c>
      <c r="AI197" s="73">
        <f>IFERROR(VLOOKUP(Подбор[[#This Row],[Артикул]],[1]Подбор!$CJ:$CW,14,0),"")</f>
        <v>0</v>
      </c>
      <c r="AJ197" s="73" t="str">
        <f>IFERROR(VLOOKUP(Подбор[[#This Row],[Артикул]],[1]Подбор!$CJ:$DA,15,0),"")</f>
        <v>http://ipmatika.ru/upload/iblock/e09/TE100-front.png</v>
      </c>
      <c r="AK197" s="73" t="str">
        <f>IFERROR(VLOOKUP(Подбор[[#This Row],[Артикул]],[1]Подбор!$CJ:$DA,16,0),"")</f>
        <v>https://ipmatika.kz/products/voip-isdn/yeastar-te100/</v>
      </c>
      <c r="AL197" s="73" t="str">
        <f>IFERROR(VLOOKUP(Подбор[[#This Row],[Артикул]],[1]Подбор!$CJ:$DA,17,0),"")</f>
        <v/>
      </c>
    </row>
    <row r="198" spans="1:38">
      <c r="A198" s="73" t="s">
        <v>159</v>
      </c>
      <c r="B198" t="s">
        <v>2933</v>
      </c>
      <c r="C198" t="s">
        <v>2426</v>
      </c>
      <c r="D198">
        <v>786230</v>
      </c>
      <c r="E198">
        <v>611520</v>
      </c>
      <c r="F198">
        <v>-22.221232972539838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8</v>
      </c>
      <c r="O198">
        <v>5</v>
      </c>
      <c r="P198">
        <v>0</v>
      </c>
      <c r="Q198" t="s">
        <v>5579</v>
      </c>
      <c r="R198" t="s">
        <v>5580</v>
      </c>
      <c r="S198" t="s">
        <v>578</v>
      </c>
      <c r="T198" s="73"/>
      <c r="U198" s="73"/>
      <c r="V198"/>
      <c r="W198" s="73">
        <f>IFERROR(VLOOKUP(Подбор[[#This Row],[Артикул]],[1]Подбор!$CJ:$CW,2,0),"")</f>
        <v>786230</v>
      </c>
      <c r="X198" s="73">
        <f>IFERROR(VLOOKUP(Подбор[[#This Row],[Артикул]],[1]Подбор!$CJ:$CW,3,0),"")</f>
        <v>611520</v>
      </c>
      <c r="Y198" s="73">
        <f>IFERROR(VLOOKUP(Подбор[[#This Row],[Артикул]],[1]Подбор!$CJ:$CW,4,0),"")</f>
        <v>-22.221232972539838</v>
      </c>
      <c r="Z198" s="73">
        <f>IFERROR(VLOOKUP(Подбор[[#This Row],[Артикул]],[1]Подбор!$CJ:$CW,5,0),"")</f>
        <v>1</v>
      </c>
      <c r="AA198" s="73">
        <f>IFERROR(VLOOKUP(Подбор[[#This Row],[Артикул]],[1]Подбор!$CJ:$CW,6,0),"")</f>
        <v>0</v>
      </c>
      <c r="AB198" s="73">
        <f>IFERROR(VLOOKUP(Подбор[[#This Row],[Артикул]],[1]Подбор!$CJ:$CW,7,0),"")</f>
        <v>0</v>
      </c>
      <c r="AC198" s="73">
        <f>IFERROR(VLOOKUP(Подбор[[#This Row],[Артикул]],[1]Подбор!$CJ:$CW,8,0),"")</f>
        <v>0</v>
      </c>
      <c r="AD198" s="73">
        <f>IFERROR(VLOOKUP(Подбор[[#This Row],[Артикул]],[1]Подбор!$CJ:$CW,9,0),"")</f>
        <v>0</v>
      </c>
      <c r="AE198" s="73">
        <f>IFERROR(VLOOKUP(Подбор[[#This Row],[Артикул]],[1]Подбор!$CJ:$CW,10,0),"")</f>
        <v>0</v>
      </c>
      <c r="AF198" s="73">
        <f>IFERROR(VLOOKUP(Подбор[[#This Row],[Артикул]],[1]Подбор!$CJ:$CW,11,0),"")</f>
        <v>0</v>
      </c>
      <c r="AG198" s="73">
        <f>IFERROR(VLOOKUP(Подбор[[#This Row],[Артикул]],[1]Подбор!$CJ:$CW,12,0),"")</f>
        <v>8</v>
      </c>
      <c r="AH198" s="73">
        <f>IFERROR(VLOOKUP(Подбор[[#This Row],[Артикул]],[1]Подбор!$CJ:$CW,13,0),"")</f>
        <v>5</v>
      </c>
      <c r="AI198" s="73">
        <f>IFERROR(VLOOKUP(Подбор[[#This Row],[Артикул]],[1]Подбор!$CJ:$CW,14,0),"")</f>
        <v>0</v>
      </c>
      <c r="AJ198" s="73" t="str">
        <f>IFERROR(VLOOKUP(Подбор[[#This Row],[Артикул]],[1]Подбор!$CJ:$DA,15,0),"")</f>
        <v>http://ipmatika.ru/upload/iblock/9a0/TE200-front.png</v>
      </c>
      <c r="AK198" s="73" t="str">
        <f>IFERROR(VLOOKUP(Подбор[[#This Row],[Артикул]],[1]Подбор!$CJ:$DA,16,0),"")</f>
        <v>https://ipmatika.kz/products/voip-isdn/yeastar-te200/</v>
      </c>
      <c r="AL198" s="73" t="str">
        <f>IFERROR(VLOOKUP(Подбор[[#This Row],[Артикул]],[1]Подбор!$CJ:$DA,17,0),"")</f>
        <v/>
      </c>
    </row>
    <row r="199" spans="1:38">
      <c r="A199" s="73" t="s">
        <v>2425</v>
      </c>
      <c r="B199"/>
      <c r="C199"/>
      <c r="D199" t="s">
        <v>578</v>
      </c>
      <c r="E199" t="s">
        <v>578</v>
      </c>
      <c r="F199" t="s">
        <v>578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578</v>
      </c>
      <c r="R199" t="s">
        <v>578</v>
      </c>
      <c r="S199" t="s">
        <v>578</v>
      </c>
      <c r="T199" s="73"/>
      <c r="U199" s="73"/>
      <c r="V199"/>
      <c r="W199" s="73" t="str">
        <f>IFERROR(VLOOKUP(Подбор[[#This Row],[Артикул]],[1]Подбор!$CJ:$CW,2,0),"")</f>
        <v/>
      </c>
      <c r="X199" s="73" t="str">
        <f>IFERROR(VLOOKUP(Подбор[[#This Row],[Артикул]],[1]Подбор!$CJ:$CW,3,0),"")</f>
        <v/>
      </c>
      <c r="Y199" s="73" t="str">
        <f>IFERROR(VLOOKUP(Подбор[[#This Row],[Артикул]],[1]Подбор!$CJ:$CW,4,0),"")</f>
        <v/>
      </c>
      <c r="Z199" s="73">
        <f>IFERROR(VLOOKUP(Подбор[[#This Row],[Артикул]],[1]Подбор!$CJ:$CW,5,0),"")</f>
        <v>0</v>
      </c>
      <c r="AA199" s="73">
        <f>IFERROR(VLOOKUP(Подбор[[#This Row],[Артикул]],[1]Подбор!$CJ:$CW,6,0),"")</f>
        <v>0</v>
      </c>
      <c r="AB199" s="73">
        <f>IFERROR(VLOOKUP(Подбор[[#This Row],[Артикул]],[1]Подбор!$CJ:$CW,7,0),"")</f>
        <v>0</v>
      </c>
      <c r="AC199" s="73">
        <f>IFERROR(VLOOKUP(Подбор[[#This Row],[Артикул]],[1]Подбор!$CJ:$CW,8,0),"")</f>
        <v>0</v>
      </c>
      <c r="AD199" s="73">
        <f>IFERROR(VLOOKUP(Подбор[[#This Row],[Артикул]],[1]Подбор!$CJ:$CW,9,0),"")</f>
        <v>0</v>
      </c>
      <c r="AE199" s="73">
        <f>IFERROR(VLOOKUP(Подбор[[#This Row],[Артикул]],[1]Подбор!$CJ:$CW,10,0),"")</f>
        <v>0</v>
      </c>
      <c r="AF199" s="73">
        <f>IFERROR(VLOOKUP(Подбор[[#This Row],[Артикул]],[1]Подбор!$CJ:$CW,11,0),"")</f>
        <v>0</v>
      </c>
      <c r="AG199" s="73">
        <f>IFERROR(VLOOKUP(Подбор[[#This Row],[Артикул]],[1]Подбор!$CJ:$CW,12,0),"")</f>
        <v>0</v>
      </c>
      <c r="AH199" s="73">
        <f>IFERROR(VLOOKUP(Подбор[[#This Row],[Артикул]],[1]Подбор!$CJ:$CW,13,0),"")</f>
        <v>0</v>
      </c>
      <c r="AI199" s="73">
        <f>IFERROR(VLOOKUP(Подбор[[#This Row],[Артикул]],[1]Подбор!$CJ:$CW,14,0),"")</f>
        <v>0</v>
      </c>
      <c r="AJ199" s="73" t="str">
        <f>IFERROR(VLOOKUP(Подбор[[#This Row],[Артикул]],[1]Подбор!$CJ:$DA,15,0),"")</f>
        <v/>
      </c>
      <c r="AK199" s="73" t="str">
        <f>IFERROR(VLOOKUP(Подбор[[#This Row],[Артикул]],[1]Подбор!$CJ:$DA,16,0),"")</f>
        <v/>
      </c>
      <c r="AL199" s="73" t="str">
        <f>IFERROR(VLOOKUP(Подбор[[#This Row],[Артикул]],[1]Подбор!$CJ:$DA,17,0),"")</f>
        <v/>
      </c>
    </row>
    <row r="200" spans="1:38">
      <c r="A200" s="73" t="s">
        <v>2424</v>
      </c>
      <c r="B200" t="s">
        <v>2933</v>
      </c>
      <c r="C200" t="s">
        <v>2423</v>
      </c>
      <c r="D200">
        <v>359700</v>
      </c>
      <c r="E200" t="s">
        <v>578</v>
      </c>
      <c r="F200" t="s">
        <v>578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0</v>
      </c>
      <c r="P200">
        <v>10</v>
      </c>
      <c r="Q200" t="s">
        <v>5581</v>
      </c>
      <c r="R200" t="s">
        <v>5582</v>
      </c>
      <c r="S200" t="s">
        <v>578</v>
      </c>
      <c r="T200" s="73"/>
      <c r="U200" s="73"/>
      <c r="V200"/>
      <c r="W200" s="73">
        <f>IFERROR(VLOOKUP(Подбор[[#This Row],[Артикул]],[1]Подбор!$CJ:$CW,2,0),"")</f>
        <v>359700</v>
      </c>
      <c r="X200" s="73" t="str">
        <f>IFERROR(VLOOKUP(Подбор[[#This Row],[Артикул]],[1]Подбор!$CJ:$CW,3,0),"")</f>
        <v/>
      </c>
      <c r="Y200" s="73" t="str">
        <f>IFERROR(VLOOKUP(Подбор[[#This Row],[Артикул]],[1]Подбор!$CJ:$CW,4,0),"")</f>
        <v/>
      </c>
      <c r="Z200" s="73">
        <f>IFERROR(VLOOKUP(Подбор[[#This Row],[Артикул]],[1]Подбор!$CJ:$CW,5,0),"")</f>
        <v>1</v>
      </c>
      <c r="AA200" s="73">
        <f>IFERROR(VLOOKUP(Подбор[[#This Row],[Артикул]],[1]Подбор!$CJ:$CW,6,0),"")</f>
        <v>0</v>
      </c>
      <c r="AB200" s="73">
        <f>IFERROR(VLOOKUP(Подбор[[#This Row],[Артикул]],[1]Подбор!$CJ:$CW,7,0),"")</f>
        <v>0</v>
      </c>
      <c r="AC200" s="73">
        <f>IFERROR(VLOOKUP(Подбор[[#This Row],[Артикул]],[1]Подбор!$CJ:$CW,8,0),"")</f>
        <v>0</v>
      </c>
      <c r="AD200" s="73">
        <f>IFERROR(VLOOKUP(Подбор[[#This Row],[Артикул]],[1]Подбор!$CJ:$CW,9,0),"")</f>
        <v>0</v>
      </c>
      <c r="AE200" s="73">
        <f>IFERROR(VLOOKUP(Подбор[[#This Row],[Артикул]],[1]Подбор!$CJ:$CW,10,0),"")</f>
        <v>0</v>
      </c>
      <c r="AF200" s="73">
        <f>IFERROR(VLOOKUP(Подбор[[#This Row],[Артикул]],[1]Подбор!$CJ:$CW,11,0),"")</f>
        <v>0</v>
      </c>
      <c r="AG200" s="73">
        <f>IFERROR(VLOOKUP(Подбор[[#This Row],[Артикул]],[1]Подбор!$CJ:$CW,12,0),"")</f>
        <v>1</v>
      </c>
      <c r="AH200" s="73">
        <f>IFERROR(VLOOKUP(Подбор[[#This Row],[Артикул]],[1]Подбор!$CJ:$CW,13,0),"")</f>
        <v>1</v>
      </c>
      <c r="AI200" s="73">
        <f>IFERROR(VLOOKUP(Подбор[[#This Row],[Артикул]],[1]Подбор!$CJ:$CW,14,0),"")</f>
        <v>10</v>
      </c>
      <c r="AJ200" s="73" t="str">
        <f>IFERROR(VLOOKUP(Подбор[[#This Row],[Артикул]],[1]Подбор!$CJ:$DA,15,0),"")</f>
        <v>http://ipmatika.ru/upload/iblock/450/cusv1mnchpl0i1dodzi7hcudy7hcv350/TG200_Front.png</v>
      </c>
      <c r="AK200" s="73" t="str">
        <f>IFERROR(VLOOKUP(Подбор[[#This Row],[Артикул]],[1]Подбор!$CJ:$DA,16,0),"")</f>
        <v>https://www.ipmatika.kz/products/lte-shlyuzy/yeastar-tg200l/</v>
      </c>
      <c r="AL200" s="73" t="str">
        <f>IFERROR(VLOOKUP(Подбор[[#This Row],[Артикул]],[1]Подбор!$CJ:$DA,17,0),"")</f>
        <v/>
      </c>
    </row>
    <row r="201" spans="1:38">
      <c r="A201" s="73" t="s">
        <v>2422</v>
      </c>
      <c r="B201" t="s">
        <v>2933</v>
      </c>
      <c r="C201" t="s">
        <v>2421</v>
      </c>
      <c r="D201">
        <v>694650</v>
      </c>
      <c r="E201" t="s">
        <v>578</v>
      </c>
      <c r="F201" t="s">
        <v>578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0</v>
      </c>
      <c r="P201">
        <v>5</v>
      </c>
      <c r="Q201" t="s">
        <v>5583</v>
      </c>
      <c r="R201" t="s">
        <v>5584</v>
      </c>
      <c r="S201" t="s">
        <v>578</v>
      </c>
      <c r="T201" s="73"/>
      <c r="U201" s="73"/>
      <c r="V201"/>
      <c r="W201" s="73">
        <f>IFERROR(VLOOKUP(Подбор[[#This Row],[Артикул]],[1]Подбор!$CJ:$CW,2,0),"")</f>
        <v>694650</v>
      </c>
      <c r="X201" s="73" t="str">
        <f>IFERROR(VLOOKUP(Подбор[[#This Row],[Артикул]],[1]Подбор!$CJ:$CW,3,0),"")</f>
        <v/>
      </c>
      <c r="Y201" s="73" t="str">
        <f>IFERROR(VLOOKUP(Подбор[[#This Row],[Артикул]],[1]Подбор!$CJ:$CW,4,0),"")</f>
        <v/>
      </c>
      <c r="Z201" s="73">
        <f>IFERROR(VLOOKUP(Подбор[[#This Row],[Артикул]],[1]Подбор!$CJ:$CW,5,0),"")</f>
        <v>0</v>
      </c>
      <c r="AA201" s="73">
        <f>IFERROR(VLOOKUP(Подбор[[#This Row],[Артикул]],[1]Подбор!$CJ:$CW,6,0),"")</f>
        <v>0</v>
      </c>
      <c r="AB201" s="73">
        <f>IFERROR(VLOOKUP(Подбор[[#This Row],[Артикул]],[1]Подбор!$CJ:$CW,7,0),"")</f>
        <v>0</v>
      </c>
      <c r="AC201" s="73">
        <f>IFERROR(VLOOKUP(Подбор[[#This Row],[Артикул]],[1]Подбор!$CJ:$CW,8,0),"")</f>
        <v>0</v>
      </c>
      <c r="AD201" s="73">
        <f>IFERROR(VLOOKUP(Подбор[[#This Row],[Артикул]],[1]Подбор!$CJ:$CW,9,0),"")</f>
        <v>0</v>
      </c>
      <c r="AE201" s="73">
        <f>IFERROR(VLOOKUP(Подбор[[#This Row],[Артикул]],[1]Подбор!$CJ:$CW,10,0),"")</f>
        <v>0</v>
      </c>
      <c r="AF201" s="73">
        <f>IFERROR(VLOOKUP(Подбор[[#This Row],[Артикул]],[1]Подбор!$CJ:$CW,11,0),"")</f>
        <v>0</v>
      </c>
      <c r="AG201" s="73">
        <f>IFERROR(VLOOKUP(Подбор[[#This Row],[Артикул]],[1]Подбор!$CJ:$CW,12,0),"")</f>
        <v>3</v>
      </c>
      <c r="AH201" s="73">
        <f>IFERROR(VLOOKUP(Подбор[[#This Row],[Артикул]],[1]Подбор!$CJ:$CW,13,0),"")</f>
        <v>0</v>
      </c>
      <c r="AI201" s="73">
        <f>IFERROR(VLOOKUP(Подбор[[#This Row],[Артикул]],[1]Подбор!$CJ:$CW,14,0),"")</f>
        <v>5</v>
      </c>
      <c r="AJ201" s="73" t="str">
        <f>IFERROR(VLOOKUP(Подбор[[#This Row],[Артикул]],[1]Подбор!$CJ:$DA,15,0),"")</f>
        <v>http://ipmatika.ru/upload/iblock/916/824e00pjp5dfrc3dicaezjrtwugzvdm3/TG400_Front.png</v>
      </c>
      <c r="AK201" s="73" t="str">
        <f>IFERROR(VLOOKUP(Подбор[[#This Row],[Артикул]],[1]Подбор!$CJ:$DA,16,0),"")</f>
        <v>https://www.ipmatika.kz/products/lte-shlyuzy/yeastar-tg400l/</v>
      </c>
      <c r="AL201" s="73" t="str">
        <f>IFERROR(VLOOKUP(Подбор[[#This Row],[Артикул]],[1]Подбор!$CJ:$DA,17,0),"")</f>
        <v/>
      </c>
    </row>
    <row r="202" spans="1:38">
      <c r="A202" s="73" t="s">
        <v>2420</v>
      </c>
      <c r="B202" t="s">
        <v>2933</v>
      </c>
      <c r="C202" t="s">
        <v>2419</v>
      </c>
      <c r="D202">
        <v>1287000</v>
      </c>
      <c r="E202" t="s">
        <v>578</v>
      </c>
      <c r="F202" t="s">
        <v>578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4</v>
      </c>
      <c r="O202">
        <v>1</v>
      </c>
      <c r="P202">
        <v>0</v>
      </c>
      <c r="Q202" t="s">
        <v>5585</v>
      </c>
      <c r="R202" t="s">
        <v>5586</v>
      </c>
      <c r="S202" t="s">
        <v>578</v>
      </c>
      <c r="T202" s="73"/>
      <c r="U202" s="73"/>
      <c r="V202"/>
      <c r="W202" s="73">
        <f>IFERROR(VLOOKUP(Подбор[[#This Row],[Артикул]],[1]Подбор!$CJ:$CW,2,0),"")</f>
        <v>1287000</v>
      </c>
      <c r="X202" s="73" t="str">
        <f>IFERROR(VLOOKUP(Подбор[[#This Row],[Артикул]],[1]Подбор!$CJ:$CW,3,0),"")</f>
        <v/>
      </c>
      <c r="Y202" s="73" t="str">
        <f>IFERROR(VLOOKUP(Подбор[[#This Row],[Артикул]],[1]Подбор!$CJ:$CW,4,0),"")</f>
        <v/>
      </c>
      <c r="Z202" s="73">
        <f>IFERROR(VLOOKUP(Подбор[[#This Row],[Артикул]],[1]Подбор!$CJ:$CW,5,0),"")</f>
        <v>0</v>
      </c>
      <c r="AA202" s="73">
        <f>IFERROR(VLOOKUP(Подбор[[#This Row],[Артикул]],[1]Подбор!$CJ:$CW,6,0),"")</f>
        <v>0</v>
      </c>
      <c r="AB202" s="73">
        <f>IFERROR(VLOOKUP(Подбор[[#This Row],[Артикул]],[1]Подбор!$CJ:$CW,7,0),"")</f>
        <v>0</v>
      </c>
      <c r="AC202" s="73">
        <f>IFERROR(VLOOKUP(Подбор[[#This Row],[Артикул]],[1]Подбор!$CJ:$CW,8,0),"")</f>
        <v>0</v>
      </c>
      <c r="AD202" s="73">
        <f>IFERROR(VLOOKUP(Подбор[[#This Row],[Артикул]],[1]Подбор!$CJ:$CW,9,0),"")</f>
        <v>0</v>
      </c>
      <c r="AE202" s="73">
        <f>IFERROR(VLOOKUP(Подбор[[#This Row],[Артикул]],[1]Подбор!$CJ:$CW,10,0),"")</f>
        <v>0</v>
      </c>
      <c r="AF202" s="73">
        <f>IFERROR(VLOOKUP(Подбор[[#This Row],[Артикул]],[1]Подбор!$CJ:$CW,11,0),"")</f>
        <v>0</v>
      </c>
      <c r="AG202" s="73">
        <f>IFERROR(VLOOKUP(Подбор[[#This Row],[Артикул]],[1]Подбор!$CJ:$CW,12,0),"")</f>
        <v>4</v>
      </c>
      <c r="AH202" s="73">
        <f>IFERROR(VLOOKUP(Подбор[[#This Row],[Артикул]],[1]Подбор!$CJ:$CW,13,0),"")</f>
        <v>1</v>
      </c>
      <c r="AI202" s="73">
        <f>IFERROR(VLOOKUP(Подбор[[#This Row],[Артикул]],[1]Подбор!$CJ:$CW,14,0),"")</f>
        <v>0</v>
      </c>
      <c r="AJ202" s="73" t="str">
        <f>IFERROR(VLOOKUP(Подбор[[#This Row],[Артикул]],[1]Подбор!$CJ:$DA,15,0),"")</f>
        <v>http://ipmatika.ru/upload/iblock/7f0/ivovbnzkmmtj5regysud4tahyenzm5lp/TG800_Front.png</v>
      </c>
      <c r="AK202" s="73" t="str">
        <f>IFERROR(VLOOKUP(Подбор[[#This Row],[Артикул]],[1]Подбор!$CJ:$DA,16,0),"")</f>
        <v>https://www.ipmatika.kz/products/lte-shlyuzy/yeastar-tg800l/</v>
      </c>
      <c r="AL202" s="73" t="str">
        <f>IFERROR(VLOOKUP(Подбор[[#This Row],[Артикул]],[1]Подбор!$CJ:$DA,17,0),"")</f>
        <v/>
      </c>
    </row>
    <row r="203" spans="1:38">
      <c r="A203" s="73" t="s">
        <v>2418</v>
      </c>
      <c r="B203"/>
      <c r="C203"/>
      <c r="D203" t="s">
        <v>578</v>
      </c>
      <c r="E203" t="s">
        <v>578</v>
      </c>
      <c r="F203" t="s">
        <v>578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578</v>
      </c>
      <c r="R203" t="s">
        <v>578</v>
      </c>
      <c r="S203" t="s">
        <v>578</v>
      </c>
      <c r="T203" s="73"/>
      <c r="U203" s="73"/>
      <c r="V203"/>
      <c r="W203" s="73" t="str">
        <f>IFERROR(VLOOKUP(Подбор[[#This Row],[Артикул]],[1]Подбор!$CJ:$CW,2,0),"")</f>
        <v/>
      </c>
      <c r="X203" s="73" t="str">
        <f>IFERROR(VLOOKUP(Подбор[[#This Row],[Артикул]],[1]Подбор!$CJ:$CW,3,0),"")</f>
        <v/>
      </c>
      <c r="Y203" s="73" t="str">
        <f>IFERROR(VLOOKUP(Подбор[[#This Row],[Артикул]],[1]Подбор!$CJ:$CW,4,0),"")</f>
        <v/>
      </c>
      <c r="Z203" s="73">
        <f>IFERROR(VLOOKUP(Подбор[[#This Row],[Артикул]],[1]Подбор!$CJ:$CW,5,0),"")</f>
        <v>0</v>
      </c>
      <c r="AA203" s="73">
        <f>IFERROR(VLOOKUP(Подбор[[#This Row],[Артикул]],[1]Подбор!$CJ:$CW,6,0),"")</f>
        <v>0</v>
      </c>
      <c r="AB203" s="73">
        <f>IFERROR(VLOOKUP(Подбор[[#This Row],[Артикул]],[1]Подбор!$CJ:$CW,7,0),"")</f>
        <v>0</v>
      </c>
      <c r="AC203" s="73">
        <f>IFERROR(VLOOKUP(Подбор[[#This Row],[Артикул]],[1]Подбор!$CJ:$CW,8,0),"")</f>
        <v>0</v>
      </c>
      <c r="AD203" s="73">
        <f>IFERROR(VLOOKUP(Подбор[[#This Row],[Артикул]],[1]Подбор!$CJ:$CW,9,0),"")</f>
        <v>0</v>
      </c>
      <c r="AE203" s="73">
        <f>IFERROR(VLOOKUP(Подбор[[#This Row],[Артикул]],[1]Подбор!$CJ:$CW,10,0),"")</f>
        <v>0</v>
      </c>
      <c r="AF203" s="73">
        <f>IFERROR(VLOOKUP(Подбор[[#This Row],[Артикул]],[1]Подбор!$CJ:$CW,11,0),"")</f>
        <v>0</v>
      </c>
      <c r="AG203" s="73">
        <f>IFERROR(VLOOKUP(Подбор[[#This Row],[Артикул]],[1]Подбор!$CJ:$CW,12,0),"")</f>
        <v>0</v>
      </c>
      <c r="AH203" s="73">
        <f>IFERROR(VLOOKUP(Подбор[[#This Row],[Артикул]],[1]Подбор!$CJ:$CW,13,0),"")</f>
        <v>0</v>
      </c>
      <c r="AI203" s="73">
        <f>IFERROR(VLOOKUP(Подбор[[#This Row],[Артикул]],[1]Подбор!$CJ:$CW,14,0),"")</f>
        <v>0</v>
      </c>
      <c r="AJ203" s="73" t="str">
        <f>IFERROR(VLOOKUP(Подбор[[#This Row],[Артикул]],[1]Подбор!$CJ:$DA,15,0),"")</f>
        <v/>
      </c>
      <c r="AK203" s="73" t="str">
        <f>IFERROR(VLOOKUP(Подбор[[#This Row],[Артикул]],[1]Подбор!$CJ:$DA,16,0),"")</f>
        <v/>
      </c>
      <c r="AL203" s="73" t="str">
        <f>IFERROR(VLOOKUP(Подбор[[#This Row],[Артикул]],[1]Подбор!$CJ:$DA,17,0),"")</f>
        <v/>
      </c>
    </row>
    <row r="204" spans="1:38">
      <c r="A204" s="73" t="s">
        <v>2417</v>
      </c>
      <c r="B204" t="s">
        <v>2933</v>
      </c>
      <c r="C204" t="s">
        <v>2416</v>
      </c>
      <c r="D204">
        <v>179850</v>
      </c>
      <c r="E204">
        <v>135300</v>
      </c>
      <c r="F204">
        <v>-24.77064220183486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578</v>
      </c>
      <c r="R204" t="s">
        <v>578</v>
      </c>
      <c r="S204" t="s">
        <v>578</v>
      </c>
      <c r="T204" s="73"/>
      <c r="U204" s="73"/>
      <c r="V204"/>
      <c r="W204" s="73">
        <f>IFERROR(VLOOKUP(Подбор[[#This Row],[Артикул]],[1]Подбор!$CJ:$CW,2,0),"")</f>
        <v>179850</v>
      </c>
      <c r="X204" s="73">
        <f>IFERROR(VLOOKUP(Подбор[[#This Row],[Артикул]],[1]Подбор!$CJ:$CW,3,0),"")</f>
        <v>135300</v>
      </c>
      <c r="Y204" s="73">
        <f>IFERROR(VLOOKUP(Подбор[[#This Row],[Артикул]],[1]Подбор!$CJ:$CW,4,0),"")</f>
        <v>-24.77064220183486</v>
      </c>
      <c r="Z204" s="73">
        <f>IFERROR(VLOOKUP(Подбор[[#This Row],[Артикул]],[1]Подбор!$CJ:$CW,5,0),"")</f>
        <v>0</v>
      </c>
      <c r="AA204" s="73">
        <f>IFERROR(VLOOKUP(Подбор[[#This Row],[Артикул]],[1]Подбор!$CJ:$CW,6,0),"")</f>
        <v>0</v>
      </c>
      <c r="AB204" s="73">
        <f>IFERROR(VLOOKUP(Подбор[[#This Row],[Артикул]],[1]Подбор!$CJ:$CW,7,0),"")</f>
        <v>0</v>
      </c>
      <c r="AC204" s="73">
        <f>IFERROR(VLOOKUP(Подбор[[#This Row],[Артикул]],[1]Подбор!$CJ:$CW,8,0),"")</f>
        <v>0</v>
      </c>
      <c r="AD204" s="73">
        <f>IFERROR(VLOOKUP(Подбор[[#This Row],[Артикул]],[1]Подбор!$CJ:$CW,9,0),"")</f>
        <v>0</v>
      </c>
      <c r="AE204" s="73">
        <f>IFERROR(VLOOKUP(Подбор[[#This Row],[Артикул]],[1]Подбор!$CJ:$CW,10,0),"")</f>
        <v>0</v>
      </c>
      <c r="AF204" s="73">
        <f>IFERROR(VLOOKUP(Подбор[[#This Row],[Артикул]],[1]Подбор!$CJ:$CW,11,0),"")</f>
        <v>0</v>
      </c>
      <c r="AG204" s="73">
        <f>IFERROR(VLOOKUP(Подбор[[#This Row],[Артикул]],[1]Подбор!$CJ:$CW,12,0),"")</f>
        <v>0</v>
      </c>
      <c r="AH204" s="73">
        <f>IFERROR(VLOOKUP(Подбор[[#This Row],[Артикул]],[1]Подбор!$CJ:$CW,13,0),"")</f>
        <v>0</v>
      </c>
      <c r="AI204" s="73">
        <f>IFERROR(VLOOKUP(Подбор[[#This Row],[Артикул]],[1]Подбор!$CJ:$CW,14,0),"")</f>
        <v>0</v>
      </c>
      <c r="AJ204" s="73" t="str">
        <f>IFERROR(VLOOKUP(Подбор[[#This Row],[Артикул]],[1]Подбор!$CJ:$DA,15,0),"")</f>
        <v/>
      </c>
      <c r="AK204" s="73" t="str">
        <f>IFERROR(VLOOKUP(Подбор[[#This Row],[Артикул]],[1]Подбор!$CJ:$DA,16,0),"")</f>
        <v/>
      </c>
      <c r="AL204" s="73" t="str">
        <f>IFERROR(VLOOKUP(Подбор[[#This Row],[Артикул]],[1]Подбор!$CJ:$DA,17,0),"")</f>
        <v/>
      </c>
    </row>
    <row r="205" spans="1:38">
      <c r="A205" s="73" t="s">
        <v>2415</v>
      </c>
      <c r="B205" t="s">
        <v>2933</v>
      </c>
      <c r="C205" t="s">
        <v>2414</v>
      </c>
      <c r="D205">
        <v>57200</v>
      </c>
      <c r="E205">
        <v>42900</v>
      </c>
      <c r="F205">
        <v>-25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578</v>
      </c>
      <c r="R205" t="s">
        <v>578</v>
      </c>
      <c r="S205" t="s">
        <v>578</v>
      </c>
      <c r="T205" s="73"/>
      <c r="U205" s="73"/>
      <c r="V205"/>
      <c r="W205" s="73">
        <f>IFERROR(VLOOKUP(Подбор[[#This Row],[Артикул]],[1]Подбор!$CJ:$CW,2,0),"")</f>
        <v>57200</v>
      </c>
      <c r="X205" s="73">
        <f>IFERROR(VLOOKUP(Подбор[[#This Row],[Артикул]],[1]Подбор!$CJ:$CW,3,0),"")</f>
        <v>42900</v>
      </c>
      <c r="Y205" s="73">
        <f>IFERROR(VLOOKUP(Подбор[[#This Row],[Артикул]],[1]Подбор!$CJ:$CW,4,0),"")</f>
        <v>-25</v>
      </c>
      <c r="Z205" s="73">
        <f>IFERROR(VLOOKUP(Подбор[[#This Row],[Артикул]],[1]Подбор!$CJ:$CW,5,0),"")</f>
        <v>0</v>
      </c>
      <c r="AA205" s="73">
        <f>IFERROR(VLOOKUP(Подбор[[#This Row],[Артикул]],[1]Подбор!$CJ:$CW,6,0),"")</f>
        <v>0</v>
      </c>
      <c r="AB205" s="73">
        <f>IFERROR(VLOOKUP(Подбор[[#This Row],[Артикул]],[1]Подбор!$CJ:$CW,7,0),"")</f>
        <v>0</v>
      </c>
      <c r="AC205" s="73">
        <f>IFERROR(VLOOKUP(Подбор[[#This Row],[Артикул]],[1]Подбор!$CJ:$CW,8,0),"")</f>
        <v>0</v>
      </c>
      <c r="AD205" s="73">
        <f>IFERROR(VLOOKUP(Подбор[[#This Row],[Артикул]],[1]Подбор!$CJ:$CW,9,0),"")</f>
        <v>0</v>
      </c>
      <c r="AE205" s="73">
        <f>IFERROR(VLOOKUP(Подбор[[#This Row],[Артикул]],[1]Подбор!$CJ:$CW,10,0),"")</f>
        <v>0</v>
      </c>
      <c r="AF205" s="73">
        <f>IFERROR(VLOOKUP(Подбор[[#This Row],[Артикул]],[1]Подбор!$CJ:$CW,11,0),"")</f>
        <v>0</v>
      </c>
      <c r="AG205" s="73">
        <f>IFERROR(VLOOKUP(Подбор[[#This Row],[Артикул]],[1]Подбор!$CJ:$CW,12,0),"")</f>
        <v>0</v>
      </c>
      <c r="AH205" s="73">
        <f>IFERROR(VLOOKUP(Подбор[[#This Row],[Артикул]],[1]Подбор!$CJ:$CW,13,0),"")</f>
        <v>0</v>
      </c>
      <c r="AI205" s="73">
        <f>IFERROR(VLOOKUP(Подбор[[#This Row],[Артикул]],[1]Подбор!$CJ:$CW,14,0),"")</f>
        <v>0</v>
      </c>
      <c r="AJ205" s="73" t="str">
        <f>IFERROR(VLOOKUP(Подбор[[#This Row],[Артикул]],[1]Подбор!$CJ:$DA,15,0),"")</f>
        <v/>
      </c>
      <c r="AK205" s="73" t="str">
        <f>IFERROR(VLOOKUP(Подбор[[#This Row],[Артикул]],[1]Подбор!$CJ:$DA,16,0),"")</f>
        <v/>
      </c>
      <c r="AL205" s="73" t="str">
        <f>IFERROR(VLOOKUP(Подбор[[#This Row],[Артикул]],[1]Подбор!$CJ:$DA,17,0),"")</f>
        <v/>
      </c>
    </row>
    <row r="206" spans="1:38">
      <c r="A206" s="73" t="s">
        <v>2413</v>
      </c>
      <c r="B206" t="s">
        <v>2933</v>
      </c>
      <c r="C206" t="s">
        <v>2412</v>
      </c>
      <c r="D206">
        <v>316800</v>
      </c>
      <c r="E206">
        <v>237600</v>
      </c>
      <c r="F206">
        <v>-25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578</v>
      </c>
      <c r="R206" t="s">
        <v>578</v>
      </c>
      <c r="S206" t="s">
        <v>578</v>
      </c>
      <c r="T206" s="73"/>
      <c r="U206" s="73"/>
      <c r="V206"/>
      <c r="W206" s="73">
        <f>IFERROR(VLOOKUP(Подбор[[#This Row],[Артикул]],[1]Подбор!$CJ:$CW,2,0),"")</f>
        <v>316800</v>
      </c>
      <c r="X206" s="73">
        <f>IFERROR(VLOOKUP(Подбор[[#This Row],[Артикул]],[1]Подбор!$CJ:$CW,3,0),"")</f>
        <v>237600</v>
      </c>
      <c r="Y206" s="73">
        <f>IFERROR(VLOOKUP(Подбор[[#This Row],[Артикул]],[1]Подбор!$CJ:$CW,4,0),"")</f>
        <v>-25</v>
      </c>
      <c r="Z206" s="73">
        <f>IFERROR(VLOOKUP(Подбор[[#This Row],[Артикул]],[1]Подбор!$CJ:$CW,5,0),"")</f>
        <v>0</v>
      </c>
      <c r="AA206" s="73">
        <f>IFERROR(VLOOKUP(Подбор[[#This Row],[Артикул]],[1]Подбор!$CJ:$CW,6,0),"")</f>
        <v>0</v>
      </c>
      <c r="AB206" s="73">
        <f>IFERROR(VLOOKUP(Подбор[[#This Row],[Артикул]],[1]Подбор!$CJ:$CW,7,0),"")</f>
        <v>0</v>
      </c>
      <c r="AC206" s="73">
        <f>IFERROR(VLOOKUP(Подбор[[#This Row],[Артикул]],[1]Подбор!$CJ:$CW,8,0),"")</f>
        <v>0</v>
      </c>
      <c r="AD206" s="73">
        <f>IFERROR(VLOOKUP(Подбор[[#This Row],[Артикул]],[1]Подбор!$CJ:$CW,9,0),"")</f>
        <v>0</v>
      </c>
      <c r="AE206" s="73">
        <f>IFERROR(VLOOKUP(Подбор[[#This Row],[Артикул]],[1]Подбор!$CJ:$CW,10,0),"")</f>
        <v>0</v>
      </c>
      <c r="AF206" s="73">
        <f>IFERROR(VLOOKUP(Подбор[[#This Row],[Артикул]],[1]Подбор!$CJ:$CW,11,0),"")</f>
        <v>0</v>
      </c>
      <c r="AG206" s="73">
        <f>IFERROR(VLOOKUP(Подбор[[#This Row],[Артикул]],[1]Подбор!$CJ:$CW,12,0),"")</f>
        <v>0</v>
      </c>
      <c r="AH206" s="73">
        <f>IFERROR(VLOOKUP(Подбор[[#This Row],[Артикул]],[1]Подбор!$CJ:$CW,13,0),"")</f>
        <v>0</v>
      </c>
      <c r="AI206" s="73">
        <f>IFERROR(VLOOKUP(Подбор[[#This Row],[Артикул]],[1]Подбор!$CJ:$CW,14,0),"")</f>
        <v>0</v>
      </c>
      <c r="AJ206" s="73" t="str">
        <f>IFERROR(VLOOKUP(Подбор[[#This Row],[Артикул]],[1]Подбор!$CJ:$DA,15,0),"")</f>
        <v/>
      </c>
      <c r="AK206" s="73" t="str">
        <f>IFERROR(VLOOKUP(Подбор[[#This Row],[Артикул]],[1]Подбор!$CJ:$DA,16,0),"")</f>
        <v/>
      </c>
      <c r="AL206" s="73" t="str">
        <f>IFERROR(VLOOKUP(Подбор[[#This Row],[Артикул]],[1]Подбор!$CJ:$DA,17,0),"")</f>
        <v/>
      </c>
    </row>
    <row r="207" spans="1:38">
      <c r="A207" s="73" t="s">
        <v>2411</v>
      </c>
      <c r="B207" t="s">
        <v>2933</v>
      </c>
      <c r="C207" t="s">
        <v>2410</v>
      </c>
      <c r="D207">
        <v>71500</v>
      </c>
      <c r="E207">
        <v>53900</v>
      </c>
      <c r="F207">
        <v>-24.615384615384613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578</v>
      </c>
      <c r="R207" t="s">
        <v>578</v>
      </c>
      <c r="S207" t="s">
        <v>578</v>
      </c>
      <c r="T207" s="73"/>
      <c r="U207" s="73"/>
      <c r="V207"/>
      <c r="W207" s="73">
        <f>IFERROR(VLOOKUP(Подбор[[#This Row],[Артикул]],[1]Подбор!$CJ:$CW,2,0),"")</f>
        <v>71500</v>
      </c>
      <c r="X207" s="73">
        <f>IFERROR(VLOOKUP(Подбор[[#This Row],[Артикул]],[1]Подбор!$CJ:$CW,3,0),"")</f>
        <v>53900</v>
      </c>
      <c r="Y207" s="73">
        <f>IFERROR(VLOOKUP(Подбор[[#This Row],[Артикул]],[1]Подбор!$CJ:$CW,4,0),"")</f>
        <v>-24.615384615384613</v>
      </c>
      <c r="Z207" s="73">
        <f>IFERROR(VLOOKUP(Подбор[[#This Row],[Артикул]],[1]Подбор!$CJ:$CW,5,0),"")</f>
        <v>0</v>
      </c>
      <c r="AA207" s="73">
        <f>IFERROR(VLOOKUP(Подбор[[#This Row],[Артикул]],[1]Подбор!$CJ:$CW,6,0),"")</f>
        <v>0</v>
      </c>
      <c r="AB207" s="73">
        <f>IFERROR(VLOOKUP(Подбор[[#This Row],[Артикул]],[1]Подбор!$CJ:$CW,7,0),"")</f>
        <v>0</v>
      </c>
      <c r="AC207" s="73">
        <f>IFERROR(VLOOKUP(Подбор[[#This Row],[Артикул]],[1]Подбор!$CJ:$CW,8,0),"")</f>
        <v>0</v>
      </c>
      <c r="AD207" s="73">
        <f>IFERROR(VLOOKUP(Подбор[[#This Row],[Артикул]],[1]Подбор!$CJ:$CW,9,0),"")</f>
        <v>0</v>
      </c>
      <c r="AE207" s="73">
        <f>IFERROR(VLOOKUP(Подбор[[#This Row],[Артикул]],[1]Подбор!$CJ:$CW,10,0),"")</f>
        <v>0</v>
      </c>
      <c r="AF207" s="73">
        <f>IFERROR(VLOOKUP(Подбор[[#This Row],[Артикул]],[1]Подбор!$CJ:$CW,11,0),"")</f>
        <v>0</v>
      </c>
      <c r="AG207" s="73">
        <f>IFERROR(VLOOKUP(Подбор[[#This Row],[Артикул]],[1]Подбор!$CJ:$CW,12,0),"")</f>
        <v>0</v>
      </c>
      <c r="AH207" s="73">
        <f>IFERROR(VLOOKUP(Подбор[[#This Row],[Артикул]],[1]Подбор!$CJ:$CW,13,0),"")</f>
        <v>0</v>
      </c>
      <c r="AI207" s="73">
        <f>IFERROR(VLOOKUP(Подбор[[#This Row],[Артикул]],[1]Подбор!$CJ:$CW,14,0),"")</f>
        <v>0</v>
      </c>
      <c r="AJ207" s="73" t="str">
        <f>IFERROR(VLOOKUP(Подбор[[#This Row],[Артикул]],[1]Подбор!$CJ:$DA,15,0),"")</f>
        <v/>
      </c>
      <c r="AK207" s="73" t="str">
        <f>IFERROR(VLOOKUP(Подбор[[#This Row],[Артикул]],[1]Подбор!$CJ:$DA,16,0),"")</f>
        <v/>
      </c>
      <c r="AL207" s="73" t="str">
        <f>IFERROR(VLOOKUP(Подбор[[#This Row],[Артикул]],[1]Подбор!$CJ:$DA,17,0),"")</f>
        <v/>
      </c>
    </row>
    <row r="208" spans="1:38">
      <c r="A208" s="73" t="s">
        <v>2409</v>
      </c>
      <c r="B208" t="s">
        <v>2933</v>
      </c>
      <c r="C208" t="s">
        <v>2408</v>
      </c>
      <c r="D208">
        <v>345400</v>
      </c>
      <c r="E208">
        <v>259050</v>
      </c>
      <c r="F208">
        <v>-25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578</v>
      </c>
      <c r="R208" t="s">
        <v>578</v>
      </c>
      <c r="S208" t="s">
        <v>578</v>
      </c>
      <c r="T208" s="73"/>
      <c r="U208" s="73"/>
      <c r="V208"/>
      <c r="W208" s="73">
        <f>IFERROR(VLOOKUP(Подбор[[#This Row],[Артикул]],[1]Подбор!$CJ:$CW,2,0),"")</f>
        <v>345400</v>
      </c>
      <c r="X208" s="73">
        <f>IFERROR(VLOOKUP(Подбор[[#This Row],[Артикул]],[1]Подбор!$CJ:$CW,3,0),"")</f>
        <v>259050</v>
      </c>
      <c r="Y208" s="73">
        <f>IFERROR(VLOOKUP(Подбор[[#This Row],[Артикул]],[1]Подбор!$CJ:$CW,4,0),"")</f>
        <v>-25</v>
      </c>
      <c r="Z208" s="73">
        <f>IFERROR(VLOOKUP(Подбор[[#This Row],[Артикул]],[1]Подбор!$CJ:$CW,5,0),"")</f>
        <v>0</v>
      </c>
      <c r="AA208" s="73">
        <f>IFERROR(VLOOKUP(Подбор[[#This Row],[Артикул]],[1]Подбор!$CJ:$CW,6,0),"")</f>
        <v>0</v>
      </c>
      <c r="AB208" s="73">
        <f>IFERROR(VLOOKUP(Подбор[[#This Row],[Артикул]],[1]Подбор!$CJ:$CW,7,0),"")</f>
        <v>0</v>
      </c>
      <c r="AC208" s="73">
        <f>IFERROR(VLOOKUP(Подбор[[#This Row],[Артикул]],[1]Подбор!$CJ:$CW,8,0),"")</f>
        <v>0</v>
      </c>
      <c r="AD208" s="73">
        <f>IFERROR(VLOOKUP(Подбор[[#This Row],[Артикул]],[1]Подбор!$CJ:$CW,9,0),"")</f>
        <v>0</v>
      </c>
      <c r="AE208" s="73">
        <f>IFERROR(VLOOKUP(Подбор[[#This Row],[Артикул]],[1]Подбор!$CJ:$CW,10,0),"")</f>
        <v>0</v>
      </c>
      <c r="AF208" s="73">
        <f>IFERROR(VLOOKUP(Подбор[[#This Row],[Артикул]],[1]Подбор!$CJ:$CW,11,0),"")</f>
        <v>0</v>
      </c>
      <c r="AG208" s="73">
        <f>IFERROR(VLOOKUP(Подбор[[#This Row],[Артикул]],[1]Подбор!$CJ:$CW,12,0),"")</f>
        <v>0</v>
      </c>
      <c r="AH208" s="73">
        <f>IFERROR(VLOOKUP(Подбор[[#This Row],[Артикул]],[1]Подбор!$CJ:$CW,13,0),"")</f>
        <v>0</v>
      </c>
      <c r="AI208" s="73">
        <f>IFERROR(VLOOKUP(Подбор[[#This Row],[Артикул]],[1]Подбор!$CJ:$CW,14,0),"")</f>
        <v>0</v>
      </c>
      <c r="AJ208" s="73" t="str">
        <f>IFERROR(VLOOKUP(Подбор[[#This Row],[Артикул]],[1]Подбор!$CJ:$DA,15,0),"")</f>
        <v/>
      </c>
      <c r="AK208" s="73" t="str">
        <f>IFERROR(VLOOKUP(Подбор[[#This Row],[Артикул]],[1]Подбор!$CJ:$DA,16,0),"")</f>
        <v/>
      </c>
      <c r="AL208" s="73" t="str">
        <f>IFERROR(VLOOKUP(Подбор[[#This Row],[Артикул]],[1]Подбор!$CJ:$DA,17,0),"")</f>
        <v/>
      </c>
    </row>
    <row r="209" spans="1:38">
      <c r="A209" s="73" t="s">
        <v>2407</v>
      </c>
      <c r="B209" t="s">
        <v>2933</v>
      </c>
      <c r="C209" t="s">
        <v>2406</v>
      </c>
      <c r="D209">
        <v>92950</v>
      </c>
      <c r="E209">
        <v>69850</v>
      </c>
      <c r="F209">
        <v>-24.852071005917153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578</v>
      </c>
      <c r="R209" t="s">
        <v>578</v>
      </c>
      <c r="S209" t="s">
        <v>578</v>
      </c>
      <c r="T209" s="73"/>
      <c r="U209" s="73"/>
      <c r="V209"/>
      <c r="W209" s="73">
        <f>IFERROR(VLOOKUP(Подбор[[#This Row],[Артикул]],[1]Подбор!$CJ:$CW,2,0),"")</f>
        <v>92950</v>
      </c>
      <c r="X209" s="73">
        <f>IFERROR(VLOOKUP(Подбор[[#This Row],[Артикул]],[1]Подбор!$CJ:$CW,3,0),"")</f>
        <v>69850</v>
      </c>
      <c r="Y209" s="73">
        <f>IFERROR(VLOOKUP(Подбор[[#This Row],[Артикул]],[1]Подбор!$CJ:$CW,4,0),"")</f>
        <v>-24.852071005917153</v>
      </c>
      <c r="Z209" s="73">
        <f>IFERROR(VLOOKUP(Подбор[[#This Row],[Артикул]],[1]Подбор!$CJ:$CW,5,0),"")</f>
        <v>0</v>
      </c>
      <c r="AA209" s="73">
        <f>IFERROR(VLOOKUP(Подбор[[#This Row],[Артикул]],[1]Подбор!$CJ:$CW,6,0),"")</f>
        <v>0</v>
      </c>
      <c r="AB209" s="73">
        <f>IFERROR(VLOOKUP(Подбор[[#This Row],[Артикул]],[1]Подбор!$CJ:$CW,7,0),"")</f>
        <v>0</v>
      </c>
      <c r="AC209" s="73">
        <f>IFERROR(VLOOKUP(Подбор[[#This Row],[Артикул]],[1]Подбор!$CJ:$CW,8,0),"")</f>
        <v>0</v>
      </c>
      <c r="AD209" s="73">
        <f>IFERROR(VLOOKUP(Подбор[[#This Row],[Артикул]],[1]Подбор!$CJ:$CW,9,0),"")</f>
        <v>0</v>
      </c>
      <c r="AE209" s="73">
        <f>IFERROR(VLOOKUP(Подбор[[#This Row],[Артикул]],[1]Подбор!$CJ:$CW,10,0),"")</f>
        <v>0</v>
      </c>
      <c r="AF209" s="73">
        <f>IFERROR(VLOOKUP(Подбор[[#This Row],[Артикул]],[1]Подбор!$CJ:$CW,11,0),"")</f>
        <v>0</v>
      </c>
      <c r="AG209" s="73">
        <f>IFERROR(VLOOKUP(Подбор[[#This Row],[Артикул]],[1]Подбор!$CJ:$CW,12,0),"")</f>
        <v>0</v>
      </c>
      <c r="AH209" s="73">
        <f>IFERROR(VLOOKUP(Подбор[[#This Row],[Артикул]],[1]Подбор!$CJ:$CW,13,0),"")</f>
        <v>0</v>
      </c>
      <c r="AI209" s="73">
        <f>IFERROR(VLOOKUP(Подбор[[#This Row],[Артикул]],[1]Подбор!$CJ:$CW,14,0),"")</f>
        <v>0</v>
      </c>
      <c r="AJ209" s="73" t="str">
        <f>IFERROR(VLOOKUP(Подбор[[#This Row],[Артикул]],[1]Подбор!$CJ:$DA,15,0),"")</f>
        <v/>
      </c>
      <c r="AK209" s="73" t="str">
        <f>IFERROR(VLOOKUP(Подбор[[#This Row],[Артикул]],[1]Подбор!$CJ:$DA,16,0),"")</f>
        <v/>
      </c>
      <c r="AL209" s="73" t="str">
        <f>IFERROR(VLOOKUP(Подбор[[#This Row],[Артикул]],[1]Подбор!$CJ:$DA,17,0),"")</f>
        <v/>
      </c>
    </row>
    <row r="210" spans="1:38">
      <c r="A210" s="73" t="s">
        <v>2405</v>
      </c>
      <c r="B210" t="s">
        <v>2933</v>
      </c>
      <c r="C210" t="s">
        <v>2404</v>
      </c>
      <c r="D210">
        <v>575850</v>
      </c>
      <c r="E210">
        <v>432300</v>
      </c>
      <c r="F210">
        <v>-24.928366762177646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578</v>
      </c>
      <c r="R210" t="s">
        <v>578</v>
      </c>
      <c r="S210" t="s">
        <v>578</v>
      </c>
      <c r="T210" s="73"/>
      <c r="U210" s="73"/>
      <c r="V210"/>
      <c r="W210" s="73">
        <f>IFERROR(VLOOKUP(Подбор[[#This Row],[Артикул]],[1]Подбор!$CJ:$CW,2,0),"")</f>
        <v>575850</v>
      </c>
      <c r="X210" s="73">
        <f>IFERROR(VLOOKUP(Подбор[[#This Row],[Артикул]],[1]Подбор!$CJ:$CW,3,0),"")</f>
        <v>432300</v>
      </c>
      <c r="Y210" s="73">
        <f>IFERROR(VLOOKUP(Подбор[[#This Row],[Артикул]],[1]Подбор!$CJ:$CW,4,0),"")</f>
        <v>-24.928366762177646</v>
      </c>
      <c r="Z210" s="73">
        <f>IFERROR(VLOOKUP(Подбор[[#This Row],[Артикул]],[1]Подбор!$CJ:$CW,5,0),"")</f>
        <v>0</v>
      </c>
      <c r="AA210" s="73">
        <f>IFERROR(VLOOKUP(Подбор[[#This Row],[Артикул]],[1]Подбор!$CJ:$CW,6,0),"")</f>
        <v>0</v>
      </c>
      <c r="AB210" s="73">
        <f>IFERROR(VLOOKUP(Подбор[[#This Row],[Артикул]],[1]Подбор!$CJ:$CW,7,0),"")</f>
        <v>0</v>
      </c>
      <c r="AC210" s="73">
        <f>IFERROR(VLOOKUP(Подбор[[#This Row],[Артикул]],[1]Подбор!$CJ:$CW,8,0),"")</f>
        <v>0</v>
      </c>
      <c r="AD210" s="73">
        <f>IFERROR(VLOOKUP(Подбор[[#This Row],[Артикул]],[1]Подбор!$CJ:$CW,9,0),"")</f>
        <v>0</v>
      </c>
      <c r="AE210" s="73">
        <f>IFERROR(VLOOKUP(Подбор[[#This Row],[Артикул]],[1]Подбор!$CJ:$CW,10,0),"")</f>
        <v>0</v>
      </c>
      <c r="AF210" s="73">
        <f>IFERROR(VLOOKUP(Подбор[[#This Row],[Артикул]],[1]Подбор!$CJ:$CW,11,0),"")</f>
        <v>0</v>
      </c>
      <c r="AG210" s="73">
        <f>IFERROR(VLOOKUP(Подбор[[#This Row],[Артикул]],[1]Подбор!$CJ:$CW,12,0),"")</f>
        <v>0</v>
      </c>
      <c r="AH210" s="73">
        <f>IFERROR(VLOOKUP(Подбор[[#This Row],[Артикул]],[1]Подбор!$CJ:$CW,13,0),"")</f>
        <v>0</v>
      </c>
      <c r="AI210" s="73">
        <f>IFERROR(VLOOKUP(Подбор[[#This Row],[Артикул]],[1]Подбор!$CJ:$CW,14,0),"")</f>
        <v>0</v>
      </c>
      <c r="AJ210" s="73" t="str">
        <f>IFERROR(VLOOKUP(Подбор[[#This Row],[Артикул]],[1]Подбор!$CJ:$DA,15,0),"")</f>
        <v/>
      </c>
      <c r="AK210" s="73" t="str">
        <f>IFERROR(VLOOKUP(Подбор[[#This Row],[Артикул]],[1]Подбор!$CJ:$DA,16,0),"")</f>
        <v/>
      </c>
      <c r="AL210" s="73" t="str">
        <f>IFERROR(VLOOKUP(Подбор[[#This Row],[Артикул]],[1]Подбор!$CJ:$DA,17,0),"")</f>
        <v/>
      </c>
    </row>
    <row r="211" spans="1:38">
      <c r="A211" s="73" t="s">
        <v>2403</v>
      </c>
      <c r="B211" t="s">
        <v>2933</v>
      </c>
      <c r="C211" t="s">
        <v>2402</v>
      </c>
      <c r="D211">
        <v>266200</v>
      </c>
      <c r="E211">
        <v>199650</v>
      </c>
      <c r="F211">
        <v>-25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578</v>
      </c>
      <c r="R211" t="s">
        <v>578</v>
      </c>
      <c r="S211" t="s">
        <v>578</v>
      </c>
      <c r="T211" s="73"/>
      <c r="U211" s="73"/>
      <c r="V211"/>
      <c r="W211" s="73">
        <f>IFERROR(VLOOKUP(Подбор[[#This Row],[Артикул]],[1]Подбор!$CJ:$CW,2,0),"")</f>
        <v>266200</v>
      </c>
      <c r="X211" s="73">
        <f>IFERROR(VLOOKUP(Подбор[[#This Row],[Артикул]],[1]Подбор!$CJ:$CW,3,0),"")</f>
        <v>199650</v>
      </c>
      <c r="Y211" s="73">
        <f>IFERROR(VLOOKUP(Подбор[[#This Row],[Артикул]],[1]Подбор!$CJ:$CW,4,0),"")</f>
        <v>-25</v>
      </c>
      <c r="Z211" s="73">
        <f>IFERROR(VLOOKUP(Подбор[[#This Row],[Артикул]],[1]Подбор!$CJ:$CW,5,0),"")</f>
        <v>0</v>
      </c>
      <c r="AA211" s="73">
        <f>IFERROR(VLOOKUP(Подбор[[#This Row],[Артикул]],[1]Подбор!$CJ:$CW,6,0),"")</f>
        <v>0</v>
      </c>
      <c r="AB211" s="73">
        <f>IFERROR(VLOOKUP(Подбор[[#This Row],[Артикул]],[1]Подбор!$CJ:$CW,7,0),"")</f>
        <v>0</v>
      </c>
      <c r="AC211" s="73">
        <f>IFERROR(VLOOKUP(Подбор[[#This Row],[Артикул]],[1]Подбор!$CJ:$CW,8,0),"")</f>
        <v>0</v>
      </c>
      <c r="AD211" s="73">
        <f>IFERROR(VLOOKUP(Подбор[[#This Row],[Артикул]],[1]Подбор!$CJ:$CW,9,0),"")</f>
        <v>0</v>
      </c>
      <c r="AE211" s="73">
        <f>IFERROR(VLOOKUP(Подбор[[#This Row],[Артикул]],[1]Подбор!$CJ:$CW,10,0),"")</f>
        <v>0</v>
      </c>
      <c r="AF211" s="73">
        <f>IFERROR(VLOOKUP(Подбор[[#This Row],[Артикул]],[1]Подбор!$CJ:$CW,11,0),"")</f>
        <v>0</v>
      </c>
      <c r="AG211" s="73">
        <f>IFERROR(VLOOKUP(Подбор[[#This Row],[Артикул]],[1]Подбор!$CJ:$CW,12,0),"")</f>
        <v>0</v>
      </c>
      <c r="AH211" s="73">
        <f>IFERROR(VLOOKUP(Подбор[[#This Row],[Артикул]],[1]Подбор!$CJ:$CW,13,0),"")</f>
        <v>0</v>
      </c>
      <c r="AI211" s="73">
        <f>IFERROR(VLOOKUP(Подбор[[#This Row],[Артикул]],[1]Подбор!$CJ:$CW,14,0),"")</f>
        <v>0</v>
      </c>
      <c r="AJ211" s="73" t="str">
        <f>IFERROR(VLOOKUP(Подбор[[#This Row],[Артикул]],[1]Подбор!$CJ:$DA,15,0),"")</f>
        <v/>
      </c>
      <c r="AK211" s="73" t="str">
        <f>IFERROR(VLOOKUP(Подбор[[#This Row],[Артикул]],[1]Подбор!$CJ:$DA,16,0),"")</f>
        <v/>
      </c>
      <c r="AL211" s="73" t="str">
        <f>IFERROR(VLOOKUP(Подбор[[#This Row],[Артикул]],[1]Подбор!$CJ:$DA,17,0),"")</f>
        <v/>
      </c>
    </row>
    <row r="212" spans="1:38">
      <c r="A212" s="73" t="s">
        <v>2401</v>
      </c>
      <c r="B212"/>
      <c r="C212"/>
      <c r="D212" t="s">
        <v>578</v>
      </c>
      <c r="E212" t="s">
        <v>578</v>
      </c>
      <c r="F212" t="s">
        <v>578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578</v>
      </c>
      <c r="R212" t="s">
        <v>578</v>
      </c>
      <c r="S212" t="s">
        <v>578</v>
      </c>
      <c r="T212" s="73"/>
      <c r="U212" s="73"/>
      <c r="V212"/>
      <c r="W212" s="73" t="str">
        <f>IFERROR(VLOOKUP(Подбор[[#This Row],[Артикул]],[1]Подбор!$CJ:$CW,2,0),"")</f>
        <v/>
      </c>
      <c r="X212" s="73" t="str">
        <f>IFERROR(VLOOKUP(Подбор[[#This Row],[Артикул]],[1]Подбор!$CJ:$CW,3,0),"")</f>
        <v/>
      </c>
      <c r="Y212" s="73" t="str">
        <f>IFERROR(VLOOKUP(Подбор[[#This Row],[Артикул]],[1]Подбор!$CJ:$CW,4,0),"")</f>
        <v/>
      </c>
      <c r="Z212" s="73">
        <f>IFERROR(VLOOKUP(Подбор[[#This Row],[Артикул]],[1]Подбор!$CJ:$CW,5,0),"")</f>
        <v>0</v>
      </c>
      <c r="AA212" s="73">
        <f>IFERROR(VLOOKUP(Подбор[[#This Row],[Артикул]],[1]Подбор!$CJ:$CW,6,0),"")</f>
        <v>0</v>
      </c>
      <c r="AB212" s="73">
        <f>IFERROR(VLOOKUP(Подбор[[#This Row],[Артикул]],[1]Подбор!$CJ:$CW,7,0),"")</f>
        <v>0</v>
      </c>
      <c r="AC212" s="73">
        <f>IFERROR(VLOOKUP(Подбор[[#This Row],[Артикул]],[1]Подбор!$CJ:$CW,8,0),"")</f>
        <v>0</v>
      </c>
      <c r="AD212" s="73">
        <f>IFERROR(VLOOKUP(Подбор[[#This Row],[Артикул]],[1]Подбор!$CJ:$CW,9,0),"")</f>
        <v>0</v>
      </c>
      <c r="AE212" s="73">
        <f>IFERROR(VLOOKUP(Подбор[[#This Row],[Артикул]],[1]Подбор!$CJ:$CW,10,0),"")</f>
        <v>0</v>
      </c>
      <c r="AF212" s="73">
        <f>IFERROR(VLOOKUP(Подбор[[#This Row],[Артикул]],[1]Подбор!$CJ:$CW,11,0),"")</f>
        <v>0</v>
      </c>
      <c r="AG212" s="73">
        <f>IFERROR(VLOOKUP(Подбор[[#This Row],[Артикул]],[1]Подбор!$CJ:$CW,12,0),"")</f>
        <v>0</v>
      </c>
      <c r="AH212" s="73">
        <f>IFERROR(VLOOKUP(Подбор[[#This Row],[Артикул]],[1]Подбор!$CJ:$CW,13,0),"")</f>
        <v>0</v>
      </c>
      <c r="AI212" s="73">
        <f>IFERROR(VLOOKUP(Подбор[[#This Row],[Артикул]],[1]Подбор!$CJ:$CW,14,0),"")</f>
        <v>0</v>
      </c>
      <c r="AJ212" s="73" t="str">
        <f>IFERROR(VLOOKUP(Подбор[[#This Row],[Артикул]],[1]Подбор!$CJ:$DA,15,0),"")</f>
        <v/>
      </c>
      <c r="AK212" s="73" t="str">
        <f>IFERROR(VLOOKUP(Подбор[[#This Row],[Артикул]],[1]Подбор!$CJ:$DA,16,0),"")</f>
        <v/>
      </c>
      <c r="AL212" s="73" t="str">
        <f>IFERROR(VLOOKUP(Подбор[[#This Row],[Артикул]],[1]Подбор!$CJ:$DA,17,0),"")</f>
        <v/>
      </c>
    </row>
    <row r="213" spans="1:38">
      <c r="A213" s="73" t="s">
        <v>132</v>
      </c>
      <c r="B213" t="s">
        <v>2933</v>
      </c>
      <c r="C213" t="s">
        <v>2400</v>
      </c>
      <c r="D213">
        <v>110200</v>
      </c>
      <c r="E213">
        <v>82110</v>
      </c>
      <c r="F213">
        <v>-25.490018148820326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5587</v>
      </c>
      <c r="R213" t="s">
        <v>5588</v>
      </c>
      <c r="S213" t="s">
        <v>578</v>
      </c>
      <c r="T213" s="73"/>
      <c r="U213" s="73"/>
      <c r="V213"/>
      <c r="W213" s="73">
        <f>IFERROR(VLOOKUP(Подбор[[#This Row],[Артикул]],[1]Подбор!$CJ:$CW,2,0),"")</f>
        <v>110200</v>
      </c>
      <c r="X213" s="73">
        <f>IFERROR(VLOOKUP(Подбор[[#This Row],[Артикул]],[1]Подбор!$CJ:$CW,3,0),"")</f>
        <v>82110</v>
      </c>
      <c r="Y213" s="73">
        <f>IFERROR(VLOOKUP(Подбор[[#This Row],[Артикул]],[1]Подбор!$CJ:$CW,4,0),"")</f>
        <v>-25.490018148820326</v>
      </c>
      <c r="Z213" s="73">
        <f>IFERROR(VLOOKUP(Подбор[[#This Row],[Артикул]],[1]Подбор!$CJ:$CW,5,0),"")</f>
        <v>0</v>
      </c>
      <c r="AA213" s="73">
        <f>IFERROR(VLOOKUP(Подбор[[#This Row],[Артикул]],[1]Подбор!$CJ:$CW,6,0),"")</f>
        <v>0</v>
      </c>
      <c r="AB213" s="73">
        <f>IFERROR(VLOOKUP(Подбор[[#This Row],[Артикул]],[1]Подбор!$CJ:$CW,7,0),"")</f>
        <v>0</v>
      </c>
      <c r="AC213" s="73">
        <f>IFERROR(VLOOKUP(Подбор[[#This Row],[Артикул]],[1]Подбор!$CJ:$CW,8,0),"")</f>
        <v>0</v>
      </c>
      <c r="AD213" s="73">
        <f>IFERROR(VLOOKUP(Подбор[[#This Row],[Артикул]],[1]Подбор!$CJ:$CW,9,0),"")</f>
        <v>0</v>
      </c>
      <c r="AE213" s="73">
        <f>IFERROR(VLOOKUP(Подбор[[#This Row],[Артикул]],[1]Подбор!$CJ:$CW,10,0),"")</f>
        <v>0</v>
      </c>
      <c r="AF213" s="73">
        <f>IFERROR(VLOOKUP(Подбор[[#This Row],[Артикул]],[1]Подбор!$CJ:$CW,11,0),"")</f>
        <v>0</v>
      </c>
      <c r="AG213" s="73">
        <f>IFERROR(VLOOKUP(Подбор[[#This Row],[Артикул]],[1]Подбор!$CJ:$CW,12,0),"")</f>
        <v>0</v>
      </c>
      <c r="AH213" s="73">
        <f>IFERROR(VLOOKUP(Подбор[[#This Row],[Артикул]],[1]Подбор!$CJ:$CW,13,0),"")</f>
        <v>0</v>
      </c>
      <c r="AI213" s="73">
        <f>IFERROR(VLOOKUP(Подбор[[#This Row],[Артикул]],[1]Подбор!$CJ:$CW,14,0),"")</f>
        <v>0</v>
      </c>
      <c r="AJ213" s="73" t="str">
        <f>IFERROR(VLOOKUP(Подбор[[#This Row],[Артикул]],[1]Подбор!$CJ:$DA,15,0),"")</f>
        <v>http://ipmatika.ru/upload/iblock/22d/bri.jpg</v>
      </c>
      <c r="AK213" s="73" t="str">
        <f>IFERROR(VLOOKUP(Подбор[[#This Row],[Артикул]],[1]Подбор!$CJ:$DA,16,0),"")</f>
        <v>https://www.ipmatika.kz/products/pbx-module/yeastar-b2/</v>
      </c>
      <c r="AL213" s="73" t="str">
        <f>IFERROR(VLOOKUP(Подбор[[#This Row],[Артикул]],[1]Подбор!$CJ:$DA,17,0),"")</f>
        <v/>
      </c>
    </row>
    <row r="214" spans="1:38">
      <c r="A214" s="73" t="s">
        <v>442</v>
      </c>
      <c r="B214" t="s">
        <v>2933</v>
      </c>
      <c r="C214" t="s">
        <v>2399</v>
      </c>
      <c r="D214">
        <v>163350</v>
      </c>
      <c r="E214">
        <v>122650</v>
      </c>
      <c r="F214">
        <v>-24.915824915824913</v>
      </c>
      <c r="G214">
        <v>3</v>
      </c>
      <c r="H214">
        <v>0</v>
      </c>
      <c r="I214">
        <v>0</v>
      </c>
      <c r="J214">
        <v>2</v>
      </c>
      <c r="K214">
        <v>1</v>
      </c>
      <c r="L214">
        <v>0</v>
      </c>
      <c r="M214">
        <v>0</v>
      </c>
      <c r="N214">
        <v>16</v>
      </c>
      <c r="O214">
        <v>8</v>
      </c>
      <c r="P214">
        <v>0</v>
      </c>
      <c r="Q214" t="s">
        <v>578</v>
      </c>
      <c r="R214" t="s">
        <v>5589</v>
      </c>
      <c r="S214" t="s">
        <v>578</v>
      </c>
      <c r="T214" s="73"/>
      <c r="U214" s="73"/>
      <c r="V214"/>
      <c r="W214" s="73">
        <f>IFERROR(VLOOKUP(Подбор[[#This Row],[Артикул]],[1]Подбор!$CJ:$CW,2,0),"")</f>
        <v>163350</v>
      </c>
      <c r="X214" s="73">
        <f>IFERROR(VLOOKUP(Подбор[[#This Row],[Артикул]],[1]Подбор!$CJ:$CW,3,0),"")</f>
        <v>122650</v>
      </c>
      <c r="Y214" s="73">
        <f>IFERROR(VLOOKUP(Подбор[[#This Row],[Артикул]],[1]Подбор!$CJ:$CW,4,0),"")</f>
        <v>-24.915824915824913</v>
      </c>
      <c r="Z214" s="73">
        <f>IFERROR(VLOOKUP(Подбор[[#This Row],[Артикул]],[1]Подбор!$CJ:$CW,5,0),"")</f>
        <v>3</v>
      </c>
      <c r="AA214" s="73">
        <f>IFERROR(VLOOKUP(Подбор[[#This Row],[Артикул]],[1]Подбор!$CJ:$CW,6,0),"")</f>
        <v>0</v>
      </c>
      <c r="AB214" s="73">
        <f>IFERROR(VLOOKUP(Подбор[[#This Row],[Артикул]],[1]Подбор!$CJ:$CW,7,0),"")</f>
        <v>0</v>
      </c>
      <c r="AC214" s="73">
        <f>IFERROR(VLOOKUP(Подбор[[#This Row],[Артикул]],[1]Подбор!$CJ:$CW,8,0),"")</f>
        <v>2</v>
      </c>
      <c r="AD214" s="73">
        <f>IFERROR(VLOOKUP(Подбор[[#This Row],[Артикул]],[1]Подбор!$CJ:$CW,9,0),"")</f>
        <v>1</v>
      </c>
      <c r="AE214" s="73">
        <f>IFERROR(VLOOKUP(Подбор[[#This Row],[Артикул]],[1]Подбор!$CJ:$CW,10,0),"")</f>
        <v>0</v>
      </c>
      <c r="AF214" s="73">
        <f>IFERROR(VLOOKUP(Подбор[[#This Row],[Артикул]],[1]Подбор!$CJ:$CW,11,0),"")</f>
        <v>0</v>
      </c>
      <c r="AG214" s="73">
        <f>IFERROR(VLOOKUP(Подбор[[#This Row],[Артикул]],[1]Подбор!$CJ:$CW,12,0),"")</f>
        <v>16</v>
      </c>
      <c r="AH214" s="73">
        <f>IFERROR(VLOOKUP(Подбор[[#This Row],[Артикул]],[1]Подбор!$CJ:$CW,13,0),"")</f>
        <v>8</v>
      </c>
      <c r="AI214" s="73">
        <f>IFERROR(VLOOKUP(Подбор[[#This Row],[Артикул]],[1]Подбор!$CJ:$CW,14,0),"")</f>
        <v>0</v>
      </c>
      <c r="AJ214" s="73" t="str">
        <f>IFERROR(VLOOKUP(Подбор[[#This Row],[Артикул]],[1]Подбор!$CJ:$DA,15,0),"")</f>
        <v/>
      </c>
      <c r="AK214" s="73" t="str">
        <f>IFERROR(VLOOKUP(Подбор[[#This Row],[Артикул]],[1]Подбор!$CJ:$DA,16,0),"")</f>
        <v>https://www.ipmatika.kz/products/pbx-module/yeastar-d30/</v>
      </c>
      <c r="AL214" s="73" t="str">
        <f>IFERROR(VLOOKUP(Подбор[[#This Row],[Артикул]],[1]Подбор!$CJ:$DA,17,0),"")</f>
        <v/>
      </c>
    </row>
    <row r="215" spans="1:38">
      <c r="A215" s="73" t="s">
        <v>143</v>
      </c>
      <c r="B215" t="s">
        <v>2933</v>
      </c>
      <c r="C215" t="s">
        <v>2398</v>
      </c>
      <c r="D215">
        <v>56100</v>
      </c>
      <c r="E215">
        <v>42350</v>
      </c>
      <c r="F215">
        <v>-24.509803921568633</v>
      </c>
      <c r="G215">
        <v>2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50</v>
      </c>
      <c r="O215">
        <v>7</v>
      </c>
      <c r="P215">
        <v>0</v>
      </c>
      <c r="Q215" t="s">
        <v>5590</v>
      </c>
      <c r="R215" t="s">
        <v>5591</v>
      </c>
      <c r="S215" t="s">
        <v>578</v>
      </c>
      <c r="T215" s="73"/>
      <c r="U215" s="73"/>
      <c r="V215"/>
      <c r="W215" s="73">
        <f>IFERROR(VLOOKUP(Подбор[[#This Row],[Артикул]],[1]Подбор!$CJ:$CW,2,0),"")</f>
        <v>56100</v>
      </c>
      <c r="X215" s="73">
        <f>IFERROR(VLOOKUP(Подбор[[#This Row],[Артикул]],[1]Подбор!$CJ:$CW,3,0),"")</f>
        <v>42350</v>
      </c>
      <c r="Y215" s="73">
        <f>IFERROR(VLOOKUP(Подбор[[#This Row],[Артикул]],[1]Подбор!$CJ:$CW,4,0),"")</f>
        <v>-24.509803921568633</v>
      </c>
      <c r="Z215" s="73">
        <f>IFERROR(VLOOKUP(Подбор[[#This Row],[Артикул]],[1]Подбор!$CJ:$CW,5,0),"")</f>
        <v>2</v>
      </c>
      <c r="AA215" s="73">
        <f>IFERROR(VLOOKUP(Подбор[[#This Row],[Артикул]],[1]Подбор!$CJ:$CW,6,0),"")</f>
        <v>0</v>
      </c>
      <c r="AB215" s="73">
        <f>IFERROR(VLOOKUP(Подбор[[#This Row],[Артикул]],[1]Подбор!$CJ:$CW,7,0),"")</f>
        <v>0</v>
      </c>
      <c r="AC215" s="73">
        <f>IFERROR(VLOOKUP(Подбор[[#This Row],[Артикул]],[1]Подбор!$CJ:$CW,8,0),"")</f>
        <v>2</v>
      </c>
      <c r="AD215" s="73">
        <f>IFERROR(VLOOKUP(Подбор[[#This Row],[Артикул]],[1]Подбор!$CJ:$CW,9,0),"")</f>
        <v>0</v>
      </c>
      <c r="AE215" s="73">
        <f>IFERROR(VLOOKUP(Подбор[[#This Row],[Артикул]],[1]Подбор!$CJ:$CW,10,0),"")</f>
        <v>0</v>
      </c>
      <c r="AF215" s="73">
        <f>IFERROR(VLOOKUP(Подбор[[#This Row],[Артикул]],[1]Подбор!$CJ:$CW,11,0),"")</f>
        <v>0</v>
      </c>
      <c r="AG215" s="73">
        <f>IFERROR(VLOOKUP(Подбор[[#This Row],[Артикул]],[1]Подбор!$CJ:$CW,12,0),"")</f>
        <v>50</v>
      </c>
      <c r="AH215" s="73">
        <f>IFERROR(VLOOKUP(Подбор[[#This Row],[Артикул]],[1]Подбор!$CJ:$CW,13,0),"")</f>
        <v>7</v>
      </c>
      <c r="AI215" s="73">
        <f>IFERROR(VLOOKUP(Подбор[[#This Row],[Артикул]],[1]Подбор!$CJ:$CW,14,0),"")</f>
        <v>0</v>
      </c>
      <c r="AJ215" s="73" t="str">
        <f>IFERROR(VLOOKUP(Подбор[[#This Row],[Артикул]],[1]Подбор!$CJ:$DA,15,0),"")</f>
        <v>http://ipmatika.ru/upload/iblock/ae7/ex08.jpg</v>
      </c>
      <c r="AK215" s="73" t="str">
        <f>IFERROR(VLOOKUP(Подбор[[#This Row],[Артикул]],[1]Подбор!$CJ:$DA,16,0),"")</f>
        <v>https://www.ipmatika.kz/products/pbx-module/yeastar-ex08/</v>
      </c>
      <c r="AL215" s="73" t="str">
        <f>IFERROR(VLOOKUP(Подбор[[#This Row],[Артикул]],[1]Подбор!$CJ:$DA,17,0),"")</f>
        <v/>
      </c>
    </row>
    <row r="216" spans="1:38">
      <c r="A216" s="73" t="s">
        <v>145</v>
      </c>
      <c r="B216" t="s">
        <v>2933</v>
      </c>
      <c r="C216" t="s">
        <v>2397</v>
      </c>
      <c r="D216">
        <v>486200</v>
      </c>
      <c r="E216">
        <v>364650</v>
      </c>
      <c r="F216">
        <v>-25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8</v>
      </c>
      <c r="O216">
        <v>5</v>
      </c>
      <c r="P216">
        <v>0</v>
      </c>
      <c r="Q216" t="s">
        <v>5592</v>
      </c>
      <c r="R216" t="s">
        <v>5593</v>
      </c>
      <c r="S216" t="s">
        <v>578</v>
      </c>
      <c r="T216" s="73"/>
      <c r="U216" s="73"/>
      <c r="V216"/>
      <c r="W216" s="73">
        <f>IFERROR(VLOOKUP(Подбор[[#This Row],[Артикул]],[1]Подбор!$CJ:$CW,2,0),"")</f>
        <v>486200</v>
      </c>
      <c r="X216" s="73">
        <f>IFERROR(VLOOKUP(Подбор[[#This Row],[Артикул]],[1]Подбор!$CJ:$CW,3,0),"")</f>
        <v>364650</v>
      </c>
      <c r="Y216" s="73">
        <f>IFERROR(VLOOKUP(Подбор[[#This Row],[Артикул]],[1]Подбор!$CJ:$CW,4,0),"")</f>
        <v>-25</v>
      </c>
      <c r="Z216" s="73">
        <f>IFERROR(VLOOKUP(Подбор[[#This Row],[Артикул]],[1]Подбор!$CJ:$CW,5,0),"")</f>
        <v>0</v>
      </c>
      <c r="AA216" s="73">
        <f>IFERROR(VLOOKUP(Подбор[[#This Row],[Артикул]],[1]Подбор!$CJ:$CW,6,0),"")</f>
        <v>0</v>
      </c>
      <c r="AB216" s="73">
        <f>IFERROR(VLOOKUP(Подбор[[#This Row],[Артикул]],[1]Подбор!$CJ:$CW,7,0),"")</f>
        <v>0</v>
      </c>
      <c r="AC216" s="73">
        <f>IFERROR(VLOOKUP(Подбор[[#This Row],[Артикул]],[1]Подбор!$CJ:$CW,8,0),"")</f>
        <v>0</v>
      </c>
      <c r="AD216" s="73">
        <f>IFERROR(VLOOKUP(Подбор[[#This Row],[Артикул]],[1]Подбор!$CJ:$CW,9,0),"")</f>
        <v>0</v>
      </c>
      <c r="AE216" s="73">
        <f>IFERROR(VLOOKUP(Подбор[[#This Row],[Артикул]],[1]Подбор!$CJ:$CW,10,0),"")</f>
        <v>0</v>
      </c>
      <c r="AF216" s="73">
        <f>IFERROR(VLOOKUP(Подбор[[#This Row],[Артикул]],[1]Подбор!$CJ:$CW,11,0),"")</f>
        <v>0</v>
      </c>
      <c r="AG216" s="73">
        <f>IFERROR(VLOOKUP(Подбор[[#This Row],[Артикул]],[1]Подбор!$CJ:$CW,12,0),"")</f>
        <v>8</v>
      </c>
      <c r="AH216" s="73">
        <f>IFERROR(VLOOKUP(Подбор[[#This Row],[Артикул]],[1]Подбор!$CJ:$CW,13,0),"")</f>
        <v>5</v>
      </c>
      <c r="AI216" s="73">
        <f>IFERROR(VLOOKUP(Подбор[[#This Row],[Артикул]],[1]Подбор!$CJ:$CW,14,0),"")</f>
        <v>0</v>
      </c>
      <c r="AJ216" s="73" t="str">
        <f>IFERROR(VLOOKUP(Подбор[[#This Row],[Артикул]],[1]Подбор!$CJ:$DA,15,0),"")</f>
        <v>http://ipmatika.ru/upload/iblock/a51/ex30.jpg</v>
      </c>
      <c r="AK216" s="73" t="str">
        <f>IFERROR(VLOOKUP(Подбор[[#This Row],[Артикул]],[1]Подбор!$CJ:$DA,16,0),"")</f>
        <v>https://www.ipmatika.kz/products/pbx-module/yeastar-ex30/</v>
      </c>
      <c r="AL216" s="73" t="str">
        <f>IFERROR(VLOOKUP(Подбор[[#This Row],[Артикул]],[1]Подбор!$CJ:$DA,17,0),"")</f>
        <v/>
      </c>
    </row>
    <row r="217" spans="1:38">
      <c r="A217" s="73" t="s">
        <v>130</v>
      </c>
      <c r="B217" t="s">
        <v>2933</v>
      </c>
      <c r="C217" t="s">
        <v>2396</v>
      </c>
      <c r="D217">
        <v>95150</v>
      </c>
      <c r="E217">
        <v>71500</v>
      </c>
      <c r="F217">
        <v>-24.855491329479776</v>
      </c>
      <c r="G217">
        <v>5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20</v>
      </c>
      <c r="O217">
        <v>2</v>
      </c>
      <c r="P217">
        <v>0</v>
      </c>
      <c r="Q217" t="s">
        <v>5594</v>
      </c>
      <c r="R217" t="s">
        <v>5595</v>
      </c>
      <c r="S217" t="s">
        <v>578</v>
      </c>
      <c r="T217" s="73"/>
      <c r="U217" s="73"/>
      <c r="V217"/>
      <c r="W217" s="73">
        <f>IFERROR(VLOOKUP(Подбор[[#This Row],[Артикул]],[1]Подбор!$CJ:$CW,2,0),"")</f>
        <v>95150</v>
      </c>
      <c r="X217" s="73">
        <f>IFERROR(VLOOKUP(Подбор[[#This Row],[Артикул]],[1]Подбор!$CJ:$CW,3,0),"")</f>
        <v>71500</v>
      </c>
      <c r="Y217" s="73">
        <f>IFERROR(VLOOKUP(Подбор[[#This Row],[Артикул]],[1]Подбор!$CJ:$CW,4,0),"")</f>
        <v>-24.855491329479776</v>
      </c>
      <c r="Z217" s="73">
        <f>IFERROR(VLOOKUP(Подбор[[#This Row],[Артикул]],[1]Подбор!$CJ:$CW,5,0),"")</f>
        <v>5</v>
      </c>
      <c r="AA217" s="73">
        <f>IFERROR(VLOOKUP(Подбор[[#This Row],[Артикул]],[1]Подбор!$CJ:$CW,6,0),"")</f>
        <v>0</v>
      </c>
      <c r="AB217" s="73">
        <f>IFERROR(VLOOKUP(Подбор[[#This Row],[Артикул]],[1]Подбор!$CJ:$CW,7,0),"")</f>
        <v>0</v>
      </c>
      <c r="AC217" s="73">
        <f>IFERROR(VLOOKUP(Подбор[[#This Row],[Артикул]],[1]Подбор!$CJ:$CW,8,0),"")</f>
        <v>1</v>
      </c>
      <c r="AD217" s="73">
        <f>IFERROR(VLOOKUP(Подбор[[#This Row],[Артикул]],[1]Подбор!$CJ:$CW,9,0),"")</f>
        <v>0</v>
      </c>
      <c r="AE217" s="73">
        <f>IFERROR(VLOOKUP(Подбор[[#This Row],[Артикул]],[1]Подбор!$CJ:$CW,10,0),"")</f>
        <v>0</v>
      </c>
      <c r="AF217" s="73">
        <f>IFERROR(VLOOKUP(Подбор[[#This Row],[Артикул]],[1]Подбор!$CJ:$CW,11,0),"")</f>
        <v>0</v>
      </c>
      <c r="AG217" s="73">
        <f>IFERROR(VLOOKUP(Подбор[[#This Row],[Артикул]],[1]Подбор!$CJ:$CW,12,0),"")</f>
        <v>20</v>
      </c>
      <c r="AH217" s="73">
        <f>IFERROR(VLOOKUP(Подбор[[#This Row],[Артикул]],[1]Подбор!$CJ:$CW,13,0),"")</f>
        <v>2</v>
      </c>
      <c r="AI217" s="73">
        <f>IFERROR(VLOOKUP(Подбор[[#This Row],[Артикул]],[1]Подбор!$CJ:$CW,14,0),"")</f>
        <v>0</v>
      </c>
      <c r="AJ217" s="73" t="str">
        <f>IFERROR(VLOOKUP(Подбор[[#This Row],[Артикул]],[1]Подбор!$CJ:$DA,15,0),"")</f>
        <v>http://ipmatika.ru/upload/iblock/c62/Modul1_01.jpg</v>
      </c>
      <c r="AK217" s="73" t="str">
        <f>IFERROR(VLOOKUP(Подбор[[#This Row],[Артикул]],[1]Подбор!$CJ:$DA,16,0),"")</f>
        <v>https://www.ipmatika.kz/products/pbx-module/yeastar-gsm/</v>
      </c>
      <c r="AL217" s="73" t="str">
        <f>IFERROR(VLOOKUP(Подбор[[#This Row],[Артикул]],[1]Подбор!$CJ:$DA,17,0),"")</f>
        <v/>
      </c>
    </row>
    <row r="218" spans="1:38">
      <c r="A218" s="73" t="s">
        <v>392</v>
      </c>
      <c r="B218" t="s">
        <v>2933</v>
      </c>
      <c r="C218" t="s">
        <v>2395</v>
      </c>
      <c r="D218">
        <v>219450</v>
      </c>
      <c r="E218">
        <v>165000</v>
      </c>
      <c r="F218">
        <v>-24.812030075187977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5</v>
      </c>
      <c r="O218">
        <v>0</v>
      </c>
      <c r="P218">
        <v>5</v>
      </c>
      <c r="Q218" t="s">
        <v>5596</v>
      </c>
      <c r="R218" t="s">
        <v>5597</v>
      </c>
      <c r="S218" t="s">
        <v>578</v>
      </c>
      <c r="T218" s="73"/>
      <c r="U218" s="73"/>
      <c r="V218"/>
      <c r="W218" s="73">
        <f>IFERROR(VLOOKUP(Подбор[[#This Row],[Артикул]],[1]Подбор!$CJ:$CW,2,0),"")</f>
        <v>219450</v>
      </c>
      <c r="X218" s="73">
        <f>IFERROR(VLOOKUP(Подбор[[#This Row],[Артикул]],[1]Подбор!$CJ:$CW,3,0),"")</f>
        <v>165000</v>
      </c>
      <c r="Y218" s="73">
        <f>IFERROR(VLOOKUP(Подбор[[#This Row],[Артикул]],[1]Подбор!$CJ:$CW,4,0),"")</f>
        <v>-24.812030075187977</v>
      </c>
      <c r="Z218" s="73">
        <f>IFERROR(VLOOKUP(Подбор[[#This Row],[Артикул]],[1]Подбор!$CJ:$CW,5,0),"")</f>
        <v>0</v>
      </c>
      <c r="AA218" s="73">
        <f>IFERROR(VLOOKUP(Подбор[[#This Row],[Артикул]],[1]Подбор!$CJ:$CW,6,0),"")</f>
        <v>0</v>
      </c>
      <c r="AB218" s="73">
        <f>IFERROR(VLOOKUP(Подбор[[#This Row],[Артикул]],[1]Подбор!$CJ:$CW,7,0),"")</f>
        <v>0</v>
      </c>
      <c r="AC218" s="73">
        <f>IFERROR(VLOOKUP(Подбор[[#This Row],[Артикул]],[1]Подбор!$CJ:$CW,8,0),"")</f>
        <v>0</v>
      </c>
      <c r="AD218" s="73">
        <f>IFERROR(VLOOKUP(Подбор[[#This Row],[Артикул]],[1]Подбор!$CJ:$CW,9,0),"")</f>
        <v>0</v>
      </c>
      <c r="AE218" s="73">
        <f>IFERROR(VLOOKUP(Подбор[[#This Row],[Артикул]],[1]Подбор!$CJ:$CW,10,0),"")</f>
        <v>0</v>
      </c>
      <c r="AF218" s="73">
        <f>IFERROR(VLOOKUP(Подбор[[#This Row],[Артикул]],[1]Подбор!$CJ:$CW,11,0),"")</f>
        <v>0</v>
      </c>
      <c r="AG218" s="73">
        <f>IFERROR(VLOOKUP(Подбор[[#This Row],[Артикул]],[1]Подбор!$CJ:$CW,12,0),"")</f>
        <v>5</v>
      </c>
      <c r="AH218" s="73">
        <f>IFERROR(VLOOKUP(Подбор[[#This Row],[Артикул]],[1]Подбор!$CJ:$CW,13,0),"")</f>
        <v>0</v>
      </c>
      <c r="AI218" s="73">
        <f>IFERROR(VLOOKUP(Подбор[[#This Row],[Артикул]],[1]Подбор!$CJ:$CW,14,0),"")</f>
        <v>5</v>
      </c>
      <c r="AJ218" s="73" t="str">
        <f>IFERROR(VLOOKUP(Подбор[[#This Row],[Артикул]],[1]Подбор!$CJ:$DA,15,0),"")</f>
        <v>http://ipmatika.ru/upload/iblock/7d9/4G_Module_User_Guide_en.jpg</v>
      </c>
      <c r="AK218" s="73" t="str">
        <f>IFERROR(VLOOKUP(Подбор[[#This Row],[Артикул]],[1]Подбор!$CJ:$DA,16,0),"")</f>
        <v>https://www.ipmatika.kz/products/pbx-module/yeastar-lte/</v>
      </c>
      <c r="AL218" s="73" t="str">
        <f>IFERROR(VLOOKUP(Подбор[[#This Row],[Артикул]],[1]Подбор!$CJ:$DA,17,0),"")</f>
        <v/>
      </c>
    </row>
    <row r="219" spans="1:38">
      <c r="A219" s="73" t="s">
        <v>134</v>
      </c>
      <c r="B219" t="s">
        <v>2933</v>
      </c>
      <c r="C219" t="s">
        <v>2394</v>
      </c>
      <c r="D219">
        <v>64900</v>
      </c>
      <c r="E219">
        <v>48950</v>
      </c>
      <c r="F219">
        <v>-24.576271186440678</v>
      </c>
      <c r="G219">
        <v>4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1</v>
      </c>
      <c r="O219">
        <v>17</v>
      </c>
      <c r="P219" t="s">
        <v>5489</v>
      </c>
      <c r="Q219" t="s">
        <v>5598</v>
      </c>
      <c r="R219" t="s">
        <v>5599</v>
      </c>
      <c r="S219" t="s">
        <v>578</v>
      </c>
      <c r="T219" s="73"/>
      <c r="U219" s="73"/>
      <c r="V219"/>
      <c r="W219" s="73">
        <f>IFERROR(VLOOKUP(Подбор[[#This Row],[Артикул]],[1]Подбор!$CJ:$CW,2,0),"")</f>
        <v>64900</v>
      </c>
      <c r="X219" s="73">
        <f>IFERROR(VLOOKUP(Подбор[[#This Row],[Артикул]],[1]Подбор!$CJ:$CW,3,0),"")</f>
        <v>48950</v>
      </c>
      <c r="Y219" s="73">
        <f>IFERROR(VLOOKUP(Подбор[[#This Row],[Артикул]],[1]Подбор!$CJ:$CW,4,0),"")</f>
        <v>-24.576271186440678</v>
      </c>
      <c r="Z219" s="73">
        <f>IFERROR(VLOOKUP(Подбор[[#This Row],[Артикул]],[1]Подбор!$CJ:$CW,5,0),"")</f>
        <v>4</v>
      </c>
      <c r="AA219" s="73">
        <f>IFERROR(VLOOKUP(Подбор[[#This Row],[Артикул]],[1]Подбор!$CJ:$CW,6,0),"")</f>
        <v>0</v>
      </c>
      <c r="AB219" s="73">
        <f>IFERROR(VLOOKUP(Подбор[[#This Row],[Артикул]],[1]Подбор!$CJ:$CW,7,0),"")</f>
        <v>0</v>
      </c>
      <c r="AC219" s="73">
        <f>IFERROR(VLOOKUP(Подбор[[#This Row],[Артикул]],[1]Подбор!$CJ:$CW,8,0),"")</f>
        <v>2</v>
      </c>
      <c r="AD219" s="73">
        <f>IFERROR(VLOOKUP(Подбор[[#This Row],[Артикул]],[1]Подбор!$CJ:$CW,9,0),"")</f>
        <v>0</v>
      </c>
      <c r="AE219" s="73">
        <f>IFERROR(VLOOKUP(Подбор[[#This Row],[Артикул]],[1]Подбор!$CJ:$CW,10,0),"")</f>
        <v>0</v>
      </c>
      <c r="AF219" s="73">
        <f>IFERROR(VLOOKUP(Подбор[[#This Row],[Артикул]],[1]Подбор!$CJ:$CW,11,0),"")</f>
        <v>0</v>
      </c>
      <c r="AG219" s="73">
        <f>IFERROR(VLOOKUP(Подбор[[#This Row],[Артикул]],[1]Подбор!$CJ:$CW,12,0),"")</f>
        <v>1</v>
      </c>
      <c r="AH219" s="73">
        <f>IFERROR(VLOOKUP(Подбор[[#This Row],[Артикул]],[1]Подбор!$CJ:$CW,13,0),"")</f>
        <v>17</v>
      </c>
      <c r="AI219" s="73" t="str">
        <f>IFERROR(VLOOKUP(Подбор[[#This Row],[Артикул]],[1]Подбор!$CJ:$CW,14,0),"")</f>
        <v>50+</v>
      </c>
      <c r="AJ219" s="73" t="str">
        <f>IFERROR(VLOOKUP(Подбор[[#This Row],[Артикул]],[1]Подбор!$CJ:$DA,15,0),"")</f>
        <v>http://ipmatika.ru/upload/iblock/d12/o2.jpg</v>
      </c>
      <c r="AK219" s="73" t="str">
        <f>IFERROR(VLOOKUP(Подбор[[#This Row],[Артикул]],[1]Подбор!$CJ:$DA,16,0),"")</f>
        <v>https://www.ipmatika.kz/products/pbx-module/yeastar-o2/</v>
      </c>
      <c r="AL219" s="73" t="str">
        <f>IFERROR(VLOOKUP(Подбор[[#This Row],[Артикул]],[1]Подбор!$CJ:$DA,17,0),"")</f>
        <v/>
      </c>
    </row>
    <row r="220" spans="1:38">
      <c r="A220" s="73" t="s">
        <v>136</v>
      </c>
      <c r="B220" t="s">
        <v>2933</v>
      </c>
      <c r="C220" t="s">
        <v>2393</v>
      </c>
      <c r="D220">
        <v>57750</v>
      </c>
      <c r="E220">
        <v>43450</v>
      </c>
      <c r="F220">
        <v>-24.761904761904759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5489</v>
      </c>
      <c r="O220">
        <v>5</v>
      </c>
      <c r="P220">
        <v>0</v>
      </c>
      <c r="Q220" t="s">
        <v>5600</v>
      </c>
      <c r="R220" t="s">
        <v>5601</v>
      </c>
      <c r="S220" t="s">
        <v>578</v>
      </c>
      <c r="T220" s="73"/>
      <c r="U220" s="73"/>
      <c r="V220"/>
      <c r="W220" s="73">
        <f>IFERROR(VLOOKUP(Подбор[[#This Row],[Артикул]],[1]Подбор!$CJ:$CW,2,0),"")</f>
        <v>57750</v>
      </c>
      <c r="X220" s="73">
        <f>IFERROR(VLOOKUP(Подбор[[#This Row],[Артикул]],[1]Подбор!$CJ:$CW,3,0),"")</f>
        <v>43450</v>
      </c>
      <c r="Y220" s="73">
        <f>IFERROR(VLOOKUP(Подбор[[#This Row],[Артикул]],[1]Подбор!$CJ:$CW,4,0),"")</f>
        <v>-24.761904761904759</v>
      </c>
      <c r="Z220" s="73">
        <f>IFERROR(VLOOKUP(Подбор[[#This Row],[Артикул]],[1]Подбор!$CJ:$CW,5,0),"")</f>
        <v>0</v>
      </c>
      <c r="AA220" s="73">
        <f>IFERROR(VLOOKUP(Подбор[[#This Row],[Артикул]],[1]Подбор!$CJ:$CW,6,0),"")</f>
        <v>0</v>
      </c>
      <c r="AB220" s="73">
        <f>IFERROR(VLOOKUP(Подбор[[#This Row],[Артикул]],[1]Подбор!$CJ:$CW,7,0),"")</f>
        <v>0</v>
      </c>
      <c r="AC220" s="73">
        <f>IFERROR(VLOOKUP(Подбор[[#This Row],[Артикул]],[1]Подбор!$CJ:$CW,8,0),"")</f>
        <v>0</v>
      </c>
      <c r="AD220" s="73">
        <f>IFERROR(VLOOKUP(Подбор[[#This Row],[Артикул]],[1]Подбор!$CJ:$CW,9,0),"")</f>
        <v>0</v>
      </c>
      <c r="AE220" s="73">
        <f>IFERROR(VLOOKUP(Подбор[[#This Row],[Артикул]],[1]Подбор!$CJ:$CW,10,0),"")</f>
        <v>0</v>
      </c>
      <c r="AF220" s="73">
        <f>IFERROR(VLOOKUP(Подбор[[#This Row],[Артикул]],[1]Подбор!$CJ:$CW,11,0),"")</f>
        <v>0</v>
      </c>
      <c r="AG220" s="73" t="str">
        <f>IFERROR(VLOOKUP(Подбор[[#This Row],[Артикул]],[1]Подбор!$CJ:$CW,12,0),"")</f>
        <v>50+</v>
      </c>
      <c r="AH220" s="73">
        <f>IFERROR(VLOOKUP(Подбор[[#This Row],[Артикул]],[1]Подбор!$CJ:$CW,13,0),"")</f>
        <v>5</v>
      </c>
      <c r="AI220" s="73">
        <f>IFERROR(VLOOKUP(Подбор[[#This Row],[Артикул]],[1]Подбор!$CJ:$CW,14,0),"")</f>
        <v>0</v>
      </c>
      <c r="AJ220" s="73" t="str">
        <f>IFERROR(VLOOKUP(Подбор[[#This Row],[Артикул]],[1]Подбор!$CJ:$DA,15,0),"")</f>
        <v>http://ipmatika.ru/upload/iblock/11f/s2.jpg</v>
      </c>
      <c r="AK220" s="73" t="str">
        <f>IFERROR(VLOOKUP(Подбор[[#This Row],[Артикул]],[1]Подбор!$CJ:$DA,16,0),"")</f>
        <v>https://www.ipmatika.kz/products/pbx-module/yeastar-s2/</v>
      </c>
      <c r="AL220" s="73" t="str">
        <f>IFERROR(VLOOKUP(Подбор[[#This Row],[Артикул]],[1]Подбор!$CJ:$DA,17,0),"")</f>
        <v/>
      </c>
    </row>
    <row r="221" spans="1:38">
      <c r="A221" s="73" t="s">
        <v>138</v>
      </c>
      <c r="B221" t="s">
        <v>2933</v>
      </c>
      <c r="C221" t="s">
        <v>2392</v>
      </c>
      <c r="D221">
        <v>67100</v>
      </c>
      <c r="E221">
        <v>50600</v>
      </c>
      <c r="F221">
        <v>-24.590163934426229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16</v>
      </c>
      <c r="O221">
        <v>0</v>
      </c>
      <c r="P221">
        <v>0</v>
      </c>
      <c r="Q221" t="s">
        <v>5602</v>
      </c>
      <c r="R221" t="s">
        <v>5603</v>
      </c>
      <c r="S221" t="s">
        <v>578</v>
      </c>
      <c r="T221" s="73"/>
      <c r="U221" s="73"/>
      <c r="V221"/>
      <c r="W221" s="73">
        <f>IFERROR(VLOOKUP(Подбор[[#This Row],[Артикул]],[1]Подбор!$CJ:$CW,2,0),"")</f>
        <v>67100</v>
      </c>
      <c r="X221" s="73">
        <f>IFERROR(VLOOKUP(Подбор[[#This Row],[Артикул]],[1]Подбор!$CJ:$CW,3,0),"")</f>
        <v>50600</v>
      </c>
      <c r="Y221" s="73">
        <f>IFERROR(VLOOKUP(Подбор[[#This Row],[Артикул]],[1]Подбор!$CJ:$CW,4,0),"")</f>
        <v>-24.590163934426229</v>
      </c>
      <c r="Z221" s="73">
        <f>IFERROR(VLOOKUP(Подбор[[#This Row],[Артикул]],[1]Подбор!$CJ:$CW,5,0),"")</f>
        <v>0</v>
      </c>
      <c r="AA221" s="73">
        <f>IFERROR(VLOOKUP(Подбор[[#This Row],[Артикул]],[1]Подбор!$CJ:$CW,6,0),"")</f>
        <v>0</v>
      </c>
      <c r="AB221" s="73">
        <f>IFERROR(VLOOKUP(Подбор[[#This Row],[Артикул]],[1]Подбор!$CJ:$CW,7,0),"")</f>
        <v>0</v>
      </c>
      <c r="AC221" s="73">
        <f>IFERROR(VLOOKUP(Подбор[[#This Row],[Артикул]],[1]Подбор!$CJ:$CW,8,0),"")</f>
        <v>1</v>
      </c>
      <c r="AD221" s="73">
        <f>IFERROR(VLOOKUP(Подбор[[#This Row],[Артикул]],[1]Подбор!$CJ:$CW,9,0),"")</f>
        <v>0</v>
      </c>
      <c r="AE221" s="73">
        <f>IFERROR(VLOOKUP(Подбор[[#This Row],[Артикул]],[1]Подбор!$CJ:$CW,10,0),"")</f>
        <v>0</v>
      </c>
      <c r="AF221" s="73">
        <f>IFERROR(VLOOKUP(Подбор[[#This Row],[Артикул]],[1]Подбор!$CJ:$CW,11,0),"")</f>
        <v>0</v>
      </c>
      <c r="AG221" s="73">
        <f>IFERROR(VLOOKUP(Подбор[[#This Row],[Артикул]],[1]Подбор!$CJ:$CW,12,0),"")</f>
        <v>16</v>
      </c>
      <c r="AH221" s="73">
        <f>IFERROR(VLOOKUP(Подбор[[#This Row],[Артикул]],[1]Подбор!$CJ:$CW,13,0),"")</f>
        <v>0</v>
      </c>
      <c r="AI221" s="73">
        <f>IFERROR(VLOOKUP(Подбор[[#This Row],[Артикул]],[1]Подбор!$CJ:$CW,14,0),"")</f>
        <v>0</v>
      </c>
      <c r="AJ221" s="73" t="str">
        <f>IFERROR(VLOOKUP(Подбор[[#This Row],[Артикул]],[1]Подбор!$CJ:$DA,15,0),"")</f>
        <v>http://ipmatika.ru/upload/iblock/664/so.jpg</v>
      </c>
      <c r="AK221" s="73" t="str">
        <f>IFERROR(VLOOKUP(Подбор[[#This Row],[Артикул]],[1]Подбор!$CJ:$DA,16,0),"")</f>
        <v>https://www.ipmatika.kz/products/pbx-module/yeastar-so/</v>
      </c>
      <c r="AL221" s="73" t="str">
        <f>IFERROR(VLOOKUP(Подбор[[#This Row],[Артикул]],[1]Подбор!$CJ:$DA,17,0),"")</f>
        <v/>
      </c>
    </row>
    <row r="222" spans="1:38">
      <c r="A222" s="73" t="s">
        <v>140</v>
      </c>
      <c r="B222" t="s">
        <v>2933</v>
      </c>
      <c r="C222" t="s">
        <v>2391</v>
      </c>
      <c r="D222">
        <v>154050</v>
      </c>
      <c r="E222">
        <v>115560</v>
      </c>
      <c r="F222">
        <v>-24.985394352482956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13</v>
      </c>
      <c r="O222">
        <v>0</v>
      </c>
      <c r="P222">
        <v>0</v>
      </c>
      <c r="Q222" t="s">
        <v>578</v>
      </c>
      <c r="R222" t="s">
        <v>5604</v>
      </c>
      <c r="S222" t="s">
        <v>578</v>
      </c>
      <c r="T222" s="73"/>
      <c r="U222" s="73"/>
      <c r="V222"/>
      <c r="W222" s="73">
        <f>IFERROR(VLOOKUP(Подбор[[#This Row],[Артикул]],[1]Подбор!$CJ:$CW,2,0),"")</f>
        <v>154050</v>
      </c>
      <c r="X222" s="73">
        <f>IFERROR(VLOOKUP(Подбор[[#This Row],[Артикул]],[1]Подбор!$CJ:$CW,3,0),"")</f>
        <v>115560</v>
      </c>
      <c r="Y222" s="73">
        <f>IFERROR(VLOOKUP(Подбор[[#This Row],[Артикул]],[1]Подбор!$CJ:$CW,4,0),"")</f>
        <v>-24.985394352482956</v>
      </c>
      <c r="Z222" s="73">
        <f>IFERROR(VLOOKUP(Подбор[[#This Row],[Артикул]],[1]Подбор!$CJ:$CW,5,0),"")</f>
        <v>0</v>
      </c>
      <c r="AA222" s="73">
        <f>IFERROR(VLOOKUP(Подбор[[#This Row],[Артикул]],[1]Подбор!$CJ:$CW,6,0),"")</f>
        <v>0</v>
      </c>
      <c r="AB222" s="73">
        <f>IFERROR(VLOOKUP(Подбор[[#This Row],[Артикул]],[1]Подбор!$CJ:$CW,7,0),"")</f>
        <v>0</v>
      </c>
      <c r="AC222" s="73">
        <f>IFERROR(VLOOKUP(Подбор[[#This Row],[Артикул]],[1]Подбор!$CJ:$CW,8,0),"")</f>
        <v>0</v>
      </c>
      <c r="AD222" s="73">
        <f>IFERROR(VLOOKUP(Подбор[[#This Row],[Артикул]],[1]Подбор!$CJ:$CW,9,0),"")</f>
        <v>0</v>
      </c>
      <c r="AE222" s="73">
        <f>IFERROR(VLOOKUP(Подбор[[#This Row],[Артикул]],[1]Подбор!$CJ:$CW,10,0),"")</f>
        <v>0</v>
      </c>
      <c r="AF222" s="73">
        <f>IFERROR(VLOOKUP(Подбор[[#This Row],[Артикул]],[1]Подбор!$CJ:$CW,11,0),"")</f>
        <v>0</v>
      </c>
      <c r="AG222" s="73">
        <f>IFERROR(VLOOKUP(Подбор[[#This Row],[Артикул]],[1]Подбор!$CJ:$CW,12,0),"")</f>
        <v>13</v>
      </c>
      <c r="AH222" s="73">
        <f>IFERROR(VLOOKUP(Подбор[[#This Row],[Артикул]],[1]Подбор!$CJ:$CW,13,0),"")</f>
        <v>0</v>
      </c>
      <c r="AI222" s="73">
        <f>IFERROR(VLOOKUP(Подбор[[#This Row],[Артикул]],[1]Подбор!$CJ:$CW,14,0),"")</f>
        <v>0</v>
      </c>
      <c r="AJ222" s="73" t="str">
        <f>IFERROR(VLOOKUP(Подбор[[#This Row],[Артикул]],[1]Подбор!$CJ:$DA,15,0),"")</f>
        <v/>
      </c>
      <c r="AK222" s="73" t="str">
        <f>IFERROR(VLOOKUP(Подбор[[#This Row],[Артикул]],[1]Подбор!$CJ:$DA,16,0),"")</f>
        <v>https://www.ipmatika.kz/products/pbx-module/yeastar-umts/</v>
      </c>
      <c r="AL222" s="73" t="str">
        <f>IFERROR(VLOOKUP(Подбор[[#This Row],[Артикул]],[1]Подбор!$CJ:$DA,17,0),"")</f>
        <v/>
      </c>
    </row>
    <row r="223" spans="1:38">
      <c r="A223" s="73" t="s">
        <v>2390</v>
      </c>
      <c r="B223"/>
      <c r="C223"/>
      <c r="D223" t="s">
        <v>578</v>
      </c>
      <c r="E223" t="s">
        <v>578</v>
      </c>
      <c r="F223" t="s">
        <v>578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578</v>
      </c>
      <c r="R223" t="s">
        <v>578</v>
      </c>
      <c r="S223" t="s">
        <v>578</v>
      </c>
      <c r="T223" s="73"/>
      <c r="U223" s="73"/>
      <c r="V223"/>
      <c r="W223" s="73" t="str">
        <f>IFERROR(VLOOKUP(Подбор[[#This Row],[Артикул]],[1]Подбор!$CJ:$CW,2,0),"")</f>
        <v/>
      </c>
      <c r="X223" s="73" t="str">
        <f>IFERROR(VLOOKUP(Подбор[[#This Row],[Артикул]],[1]Подбор!$CJ:$CW,3,0),"")</f>
        <v/>
      </c>
      <c r="Y223" s="73" t="str">
        <f>IFERROR(VLOOKUP(Подбор[[#This Row],[Артикул]],[1]Подбор!$CJ:$CW,4,0),"")</f>
        <v/>
      </c>
      <c r="Z223" s="73">
        <f>IFERROR(VLOOKUP(Подбор[[#This Row],[Артикул]],[1]Подбор!$CJ:$CW,5,0),"")</f>
        <v>0</v>
      </c>
      <c r="AA223" s="73">
        <f>IFERROR(VLOOKUP(Подбор[[#This Row],[Артикул]],[1]Подбор!$CJ:$CW,6,0),"")</f>
        <v>0</v>
      </c>
      <c r="AB223" s="73">
        <f>IFERROR(VLOOKUP(Подбор[[#This Row],[Артикул]],[1]Подбор!$CJ:$CW,7,0),"")</f>
        <v>0</v>
      </c>
      <c r="AC223" s="73">
        <f>IFERROR(VLOOKUP(Подбор[[#This Row],[Артикул]],[1]Подбор!$CJ:$CW,8,0),"")</f>
        <v>0</v>
      </c>
      <c r="AD223" s="73">
        <f>IFERROR(VLOOKUP(Подбор[[#This Row],[Артикул]],[1]Подбор!$CJ:$CW,9,0),"")</f>
        <v>0</v>
      </c>
      <c r="AE223" s="73">
        <f>IFERROR(VLOOKUP(Подбор[[#This Row],[Артикул]],[1]Подбор!$CJ:$CW,10,0),"")</f>
        <v>0</v>
      </c>
      <c r="AF223" s="73">
        <f>IFERROR(VLOOKUP(Подбор[[#This Row],[Артикул]],[1]Подбор!$CJ:$CW,11,0),"")</f>
        <v>0</v>
      </c>
      <c r="AG223" s="73">
        <f>IFERROR(VLOOKUP(Подбор[[#This Row],[Артикул]],[1]Подбор!$CJ:$CW,12,0),"")</f>
        <v>0</v>
      </c>
      <c r="AH223" s="73">
        <f>IFERROR(VLOOKUP(Подбор[[#This Row],[Артикул]],[1]Подбор!$CJ:$CW,13,0),"")</f>
        <v>0</v>
      </c>
      <c r="AI223" s="73">
        <f>IFERROR(VLOOKUP(Подбор[[#This Row],[Артикул]],[1]Подбор!$CJ:$CW,14,0),"")</f>
        <v>0</v>
      </c>
      <c r="AJ223" s="73" t="str">
        <f>IFERROR(VLOOKUP(Подбор[[#This Row],[Артикул]],[1]Подбор!$CJ:$DA,15,0),"")</f>
        <v/>
      </c>
      <c r="AK223" s="73" t="str">
        <f>IFERROR(VLOOKUP(Подбор[[#This Row],[Артикул]],[1]Подбор!$CJ:$DA,16,0),"")</f>
        <v/>
      </c>
      <c r="AL223" s="73" t="str">
        <f>IFERROR(VLOOKUP(Подбор[[#This Row],[Артикул]],[1]Подбор!$CJ:$DA,17,0),"")</f>
        <v/>
      </c>
    </row>
    <row r="224" spans="1:38">
      <c r="A224" s="73" t="s">
        <v>2389</v>
      </c>
      <c r="B224"/>
      <c r="C224"/>
      <c r="D224">
        <v>0</v>
      </c>
      <c r="E224">
        <v>0</v>
      </c>
      <c r="F224" t="s">
        <v>578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578</v>
      </c>
      <c r="R224" t="s">
        <v>578</v>
      </c>
      <c r="S224" t="s">
        <v>578</v>
      </c>
      <c r="T224" s="73"/>
      <c r="U224" s="73"/>
      <c r="V224"/>
      <c r="W224" s="73">
        <f>IFERROR(VLOOKUP(Подбор[[#This Row],[Артикул]],[1]Подбор!$CJ:$CW,2,0),"")</f>
        <v>0</v>
      </c>
      <c r="X224" s="73">
        <f>IFERROR(VLOOKUP(Подбор[[#This Row],[Артикул]],[1]Подбор!$CJ:$CW,3,0),"")</f>
        <v>0</v>
      </c>
      <c r="Y224" s="73" t="str">
        <f>IFERROR(VLOOKUP(Подбор[[#This Row],[Артикул]],[1]Подбор!$CJ:$CW,4,0),"")</f>
        <v/>
      </c>
      <c r="Z224" s="73">
        <f>IFERROR(VLOOKUP(Подбор[[#This Row],[Артикул]],[1]Подбор!$CJ:$CW,5,0),"")</f>
        <v>0</v>
      </c>
      <c r="AA224" s="73">
        <f>IFERROR(VLOOKUP(Подбор[[#This Row],[Артикул]],[1]Подбор!$CJ:$CW,6,0),"")</f>
        <v>0</v>
      </c>
      <c r="AB224" s="73">
        <f>IFERROR(VLOOKUP(Подбор[[#This Row],[Артикул]],[1]Подбор!$CJ:$CW,7,0),"")</f>
        <v>0</v>
      </c>
      <c r="AC224" s="73">
        <f>IFERROR(VLOOKUP(Подбор[[#This Row],[Артикул]],[1]Подбор!$CJ:$CW,8,0),"")</f>
        <v>0</v>
      </c>
      <c r="AD224" s="73">
        <f>IFERROR(VLOOKUP(Подбор[[#This Row],[Артикул]],[1]Подбор!$CJ:$CW,9,0),"")</f>
        <v>0</v>
      </c>
      <c r="AE224" s="73">
        <f>IFERROR(VLOOKUP(Подбор[[#This Row],[Артикул]],[1]Подбор!$CJ:$CW,10,0),"")</f>
        <v>0</v>
      </c>
      <c r="AF224" s="73">
        <f>IFERROR(VLOOKUP(Подбор[[#This Row],[Артикул]],[1]Подбор!$CJ:$CW,11,0),"")</f>
        <v>0</v>
      </c>
      <c r="AG224" s="73">
        <f>IFERROR(VLOOKUP(Подбор[[#This Row],[Артикул]],[1]Подбор!$CJ:$CW,12,0),"")</f>
        <v>0</v>
      </c>
      <c r="AH224" s="73">
        <f>IFERROR(VLOOKUP(Подбор[[#This Row],[Артикул]],[1]Подбор!$CJ:$CW,13,0),"")</f>
        <v>0</v>
      </c>
      <c r="AI224" s="73">
        <f>IFERROR(VLOOKUP(Подбор[[#This Row],[Артикул]],[1]Подбор!$CJ:$CW,14,0),"")</f>
        <v>0</v>
      </c>
      <c r="AJ224" s="73" t="str">
        <f>IFERROR(VLOOKUP(Подбор[[#This Row],[Артикул]],[1]Подбор!$CJ:$DA,15,0),"")</f>
        <v/>
      </c>
      <c r="AK224" s="73" t="str">
        <f>IFERROR(VLOOKUP(Подбор[[#This Row],[Артикул]],[1]Подбор!$CJ:$DA,16,0),"")</f>
        <v/>
      </c>
      <c r="AL224" s="73" t="str">
        <f>IFERROR(VLOOKUP(Подбор[[#This Row],[Артикул]],[1]Подбор!$CJ:$DA,17,0),"")</f>
        <v/>
      </c>
    </row>
    <row r="225" spans="1:38">
      <c r="A225" s="73" t="s">
        <v>3894</v>
      </c>
      <c r="B225" t="s">
        <v>3077</v>
      </c>
      <c r="C225" t="s">
        <v>3895</v>
      </c>
      <c r="D225">
        <v>88240</v>
      </c>
      <c r="E225">
        <v>70594.7</v>
      </c>
      <c r="F225">
        <v>-19.996940163191297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13</v>
      </c>
      <c r="O225">
        <v>0</v>
      </c>
      <c r="P225">
        <v>0</v>
      </c>
      <c r="Q225" t="s">
        <v>5605</v>
      </c>
      <c r="R225" t="s">
        <v>3896</v>
      </c>
      <c r="S225" t="s">
        <v>578</v>
      </c>
      <c r="T225" s="73"/>
      <c r="U225" s="73"/>
      <c r="V225"/>
      <c r="W225" s="73">
        <f>IFERROR(VLOOKUP(Подбор[[#This Row],[Артикул]],[1]Подбор!$CJ:$CW,2,0),"")</f>
        <v>88240</v>
      </c>
      <c r="X225" s="73">
        <f>IFERROR(VLOOKUP(Подбор[[#This Row],[Артикул]],[1]Подбор!$CJ:$CW,3,0),"")</f>
        <v>70594.7</v>
      </c>
      <c r="Y225" s="73">
        <f>IFERROR(VLOOKUP(Подбор[[#This Row],[Артикул]],[1]Подбор!$CJ:$CW,4,0),"")</f>
        <v>-19.996940163191297</v>
      </c>
      <c r="Z225" s="73">
        <f>IFERROR(VLOOKUP(Подбор[[#This Row],[Артикул]],[1]Подбор!$CJ:$CW,5,0),"")</f>
        <v>0</v>
      </c>
      <c r="AA225" s="73">
        <f>IFERROR(VLOOKUP(Подбор[[#This Row],[Артикул]],[1]Подбор!$CJ:$CW,6,0),"")</f>
        <v>0</v>
      </c>
      <c r="AB225" s="73">
        <f>IFERROR(VLOOKUP(Подбор[[#This Row],[Артикул]],[1]Подбор!$CJ:$CW,7,0),"")</f>
        <v>0</v>
      </c>
      <c r="AC225" s="73">
        <f>IFERROR(VLOOKUP(Подбор[[#This Row],[Артикул]],[1]Подбор!$CJ:$CW,8,0),"")</f>
        <v>0</v>
      </c>
      <c r="AD225" s="73">
        <f>IFERROR(VLOOKUP(Подбор[[#This Row],[Артикул]],[1]Подбор!$CJ:$CW,9,0),"")</f>
        <v>0</v>
      </c>
      <c r="AE225" s="73">
        <f>IFERROR(VLOOKUP(Подбор[[#This Row],[Артикул]],[1]Подбор!$CJ:$CW,10,0),"")</f>
        <v>0</v>
      </c>
      <c r="AF225" s="73">
        <f>IFERROR(VLOOKUP(Подбор[[#This Row],[Артикул]],[1]Подбор!$CJ:$CW,11,0),"")</f>
        <v>0</v>
      </c>
      <c r="AG225" s="73">
        <f>IFERROR(VLOOKUP(Подбор[[#This Row],[Артикул]],[1]Подбор!$CJ:$CW,12,0),"")</f>
        <v>13</v>
      </c>
      <c r="AH225" s="73">
        <f>IFERROR(VLOOKUP(Подбор[[#This Row],[Артикул]],[1]Подбор!$CJ:$CW,13,0),"")</f>
        <v>0</v>
      </c>
      <c r="AI225" s="73">
        <f>IFERROR(VLOOKUP(Подбор[[#This Row],[Артикул]],[1]Подбор!$CJ:$CW,14,0),"")</f>
        <v>0</v>
      </c>
      <c r="AJ225" s="73" t="str">
        <f>IFERROR(VLOOKUP(Подбор[[#This Row],[Артикул]],[1]Подбор!$CJ:$DA,15,0),"")</f>
        <v>http://ipmatika.ru/upload/iblock/369/us90xwa4i1z84hximvx6p2jxvd4v0rl9/A201_%281%29.png</v>
      </c>
      <c r="AK225" s="73" t="str">
        <f>IFERROR(VLOOKUP(Подбор[[#This Row],[Артикул]],[1]Подбор!$CJ:$DA,16,0),"")</f>
        <v>https://ipmatika.kz/products/sip-opoveshchenie/Fanvil-A201/</v>
      </c>
      <c r="AL225" s="73" t="str">
        <f>IFERROR(VLOOKUP(Подбор[[#This Row],[Артикул]],[1]Подбор!$CJ:$DA,17,0),"")</f>
        <v/>
      </c>
    </row>
    <row r="226" spans="1:38">
      <c r="A226" s="73" t="s">
        <v>3176</v>
      </c>
      <c r="B226" t="s">
        <v>3077</v>
      </c>
      <c r="C226" t="s">
        <v>3177</v>
      </c>
      <c r="D226">
        <v>110310</v>
      </c>
      <c r="E226">
        <v>88251.35</v>
      </c>
      <c r="F226">
        <v>-19.996963103979695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50</v>
      </c>
      <c r="O226">
        <v>0</v>
      </c>
      <c r="P226">
        <v>0</v>
      </c>
      <c r="Q226" t="s">
        <v>578</v>
      </c>
      <c r="R226" t="s">
        <v>3178</v>
      </c>
      <c r="S226" t="s">
        <v>578</v>
      </c>
      <c r="T226" s="73"/>
      <c r="U226" s="73"/>
      <c r="V226"/>
      <c r="W226" s="73">
        <f>IFERROR(VLOOKUP(Подбор[[#This Row],[Артикул]],[1]Подбор!$CJ:$CW,2,0),"")</f>
        <v>110310</v>
      </c>
      <c r="X226" s="73">
        <f>IFERROR(VLOOKUP(Подбор[[#This Row],[Артикул]],[1]Подбор!$CJ:$CW,3,0),"")</f>
        <v>88251.35</v>
      </c>
      <c r="Y226" s="73">
        <f>IFERROR(VLOOKUP(Подбор[[#This Row],[Артикул]],[1]Подбор!$CJ:$CW,4,0),"")</f>
        <v>-19.996963103979695</v>
      </c>
      <c r="Z226" s="73">
        <f>IFERROR(VLOOKUP(Подбор[[#This Row],[Артикул]],[1]Подбор!$CJ:$CW,5,0),"")</f>
        <v>0</v>
      </c>
      <c r="AA226" s="73">
        <f>IFERROR(VLOOKUP(Подбор[[#This Row],[Артикул]],[1]Подбор!$CJ:$CW,6,0),"")</f>
        <v>0</v>
      </c>
      <c r="AB226" s="73">
        <f>IFERROR(VLOOKUP(Подбор[[#This Row],[Артикул]],[1]Подбор!$CJ:$CW,7,0),"")</f>
        <v>0</v>
      </c>
      <c r="AC226" s="73">
        <f>IFERROR(VLOOKUP(Подбор[[#This Row],[Артикул]],[1]Подбор!$CJ:$CW,8,0),"")</f>
        <v>0</v>
      </c>
      <c r="AD226" s="73">
        <f>IFERROR(VLOOKUP(Подбор[[#This Row],[Артикул]],[1]Подбор!$CJ:$CW,9,0),"")</f>
        <v>0</v>
      </c>
      <c r="AE226" s="73">
        <f>IFERROR(VLOOKUP(Подбор[[#This Row],[Артикул]],[1]Подбор!$CJ:$CW,10,0),"")</f>
        <v>0</v>
      </c>
      <c r="AF226" s="73">
        <f>IFERROR(VLOOKUP(Подбор[[#This Row],[Артикул]],[1]Подбор!$CJ:$CW,11,0),"")</f>
        <v>0</v>
      </c>
      <c r="AG226" s="73">
        <f>IFERROR(VLOOKUP(Подбор[[#This Row],[Артикул]],[1]Подбор!$CJ:$CW,12,0),"")</f>
        <v>50</v>
      </c>
      <c r="AH226" s="73">
        <f>IFERROR(VLOOKUP(Подбор[[#This Row],[Артикул]],[1]Подбор!$CJ:$CW,13,0),"")</f>
        <v>0</v>
      </c>
      <c r="AI226" s="73">
        <f>IFERROR(VLOOKUP(Подбор[[#This Row],[Артикул]],[1]Подбор!$CJ:$CW,14,0),"")</f>
        <v>0</v>
      </c>
      <c r="AJ226" s="73" t="str">
        <f>IFERROR(VLOOKUP(Подбор[[#This Row],[Артикул]],[1]Подбор!$CJ:$DA,15,0),"")</f>
        <v/>
      </c>
      <c r="AK226" s="73" t="str">
        <f>IFERROR(VLOOKUP(Подбор[[#This Row],[Артикул]],[1]Подбор!$CJ:$DA,16,0),"")</f>
        <v>https://ipmatika.kz/products/sip-opoveshchenie/Fanvil-A212/</v>
      </c>
      <c r="AL226" s="73" t="str">
        <f>IFERROR(VLOOKUP(Подбор[[#This Row],[Артикул]],[1]Подбор!$CJ:$DA,17,0),"")</f>
        <v/>
      </c>
    </row>
    <row r="227" spans="1:38">
      <c r="A227" s="73" t="s">
        <v>3179</v>
      </c>
      <c r="B227" t="s">
        <v>3077</v>
      </c>
      <c r="C227" t="s">
        <v>3180</v>
      </c>
      <c r="D227">
        <v>110310</v>
      </c>
      <c r="E227">
        <v>88251.35</v>
      </c>
      <c r="F227">
        <v>-19.996963103979695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32</v>
      </c>
      <c r="O227">
        <v>0</v>
      </c>
      <c r="P227">
        <v>0</v>
      </c>
      <c r="Q227" t="s">
        <v>578</v>
      </c>
      <c r="R227" t="s">
        <v>3178</v>
      </c>
      <c r="S227" t="s">
        <v>578</v>
      </c>
      <c r="T227" s="73"/>
      <c r="U227" s="73"/>
      <c r="V227"/>
      <c r="W227" s="73">
        <f>IFERROR(VLOOKUP(Подбор[[#This Row],[Артикул]],[1]Подбор!$CJ:$CW,2,0),"")</f>
        <v>110310</v>
      </c>
      <c r="X227" s="73">
        <f>IFERROR(VLOOKUP(Подбор[[#This Row],[Артикул]],[1]Подбор!$CJ:$CW,3,0),"")</f>
        <v>88251.35</v>
      </c>
      <c r="Y227" s="73">
        <f>IFERROR(VLOOKUP(Подбор[[#This Row],[Артикул]],[1]Подбор!$CJ:$CW,4,0),"")</f>
        <v>-19.996963103979695</v>
      </c>
      <c r="Z227" s="73">
        <f>IFERROR(VLOOKUP(Подбор[[#This Row],[Артикул]],[1]Подбор!$CJ:$CW,5,0),"")</f>
        <v>0</v>
      </c>
      <c r="AA227" s="73">
        <f>IFERROR(VLOOKUP(Подбор[[#This Row],[Артикул]],[1]Подбор!$CJ:$CW,6,0),"")</f>
        <v>0</v>
      </c>
      <c r="AB227" s="73">
        <f>IFERROR(VLOOKUP(Подбор[[#This Row],[Артикул]],[1]Подбор!$CJ:$CW,7,0),"")</f>
        <v>0</v>
      </c>
      <c r="AC227" s="73">
        <f>IFERROR(VLOOKUP(Подбор[[#This Row],[Артикул]],[1]Подбор!$CJ:$CW,8,0),"")</f>
        <v>0</v>
      </c>
      <c r="AD227" s="73">
        <f>IFERROR(VLOOKUP(Подбор[[#This Row],[Артикул]],[1]Подбор!$CJ:$CW,9,0),"")</f>
        <v>0</v>
      </c>
      <c r="AE227" s="73">
        <f>IFERROR(VLOOKUP(Подбор[[#This Row],[Артикул]],[1]Подбор!$CJ:$CW,10,0),"")</f>
        <v>0</v>
      </c>
      <c r="AF227" s="73">
        <f>IFERROR(VLOOKUP(Подбор[[#This Row],[Артикул]],[1]Подбор!$CJ:$CW,11,0),"")</f>
        <v>0</v>
      </c>
      <c r="AG227" s="73">
        <f>IFERROR(VLOOKUP(Подбор[[#This Row],[Артикул]],[1]Подбор!$CJ:$CW,12,0),"")</f>
        <v>32</v>
      </c>
      <c r="AH227" s="73">
        <f>IFERROR(VLOOKUP(Подбор[[#This Row],[Артикул]],[1]Подбор!$CJ:$CW,13,0),"")</f>
        <v>0</v>
      </c>
      <c r="AI227" s="73">
        <f>IFERROR(VLOOKUP(Подбор[[#This Row],[Артикул]],[1]Подбор!$CJ:$CW,14,0),"")</f>
        <v>0</v>
      </c>
      <c r="AJ227" s="73" t="str">
        <f>IFERROR(VLOOKUP(Подбор[[#This Row],[Артикул]],[1]Подбор!$CJ:$DA,15,0),"")</f>
        <v/>
      </c>
      <c r="AK227" s="73" t="str">
        <f>IFERROR(VLOOKUP(Подбор[[#This Row],[Артикул]],[1]Подбор!$CJ:$DA,16,0),"")</f>
        <v>https://ipmatika.kz/products/sip-opoveshchenie/Fanvil-A212/</v>
      </c>
      <c r="AL227" s="73" t="str">
        <f>IFERROR(VLOOKUP(Подбор[[#This Row],[Артикул]],[1]Подбор!$CJ:$DA,17,0),"")</f>
        <v/>
      </c>
    </row>
    <row r="228" spans="1:38">
      <c r="A228" s="73" t="s">
        <v>3897</v>
      </c>
      <c r="B228" t="s">
        <v>3077</v>
      </c>
      <c r="C228" t="s">
        <v>5048</v>
      </c>
      <c r="D228">
        <v>155730</v>
      </c>
      <c r="E228">
        <v>124585.44999999998</v>
      </c>
      <c r="F228">
        <v>-19.999068901303545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17</v>
      </c>
      <c r="P228">
        <v>0</v>
      </c>
      <c r="Q228" t="s">
        <v>5606</v>
      </c>
      <c r="R228" t="s">
        <v>3898</v>
      </c>
      <c r="S228" t="s">
        <v>578</v>
      </c>
      <c r="T228" s="73"/>
      <c r="U228" s="73"/>
      <c r="V228"/>
      <c r="W228" s="73">
        <f>IFERROR(VLOOKUP(Подбор[[#This Row],[Артикул]],[1]Подбор!$CJ:$CW,2,0),"")</f>
        <v>155730</v>
      </c>
      <c r="X228" s="73">
        <f>IFERROR(VLOOKUP(Подбор[[#This Row],[Артикул]],[1]Подбор!$CJ:$CW,3,0),"")</f>
        <v>124585.44999999998</v>
      </c>
      <c r="Y228" s="73">
        <f>IFERROR(VLOOKUP(Подбор[[#This Row],[Артикул]],[1]Подбор!$CJ:$CW,4,0),"")</f>
        <v>-19.999068901303545</v>
      </c>
      <c r="Z228" s="73">
        <f>IFERROR(VLOOKUP(Подбор[[#This Row],[Артикул]],[1]Подбор!$CJ:$CW,5,0),"")</f>
        <v>0</v>
      </c>
      <c r="AA228" s="73">
        <f>IFERROR(VLOOKUP(Подбор[[#This Row],[Артикул]],[1]Подбор!$CJ:$CW,6,0),"")</f>
        <v>0</v>
      </c>
      <c r="AB228" s="73">
        <f>IFERROR(VLOOKUP(Подбор[[#This Row],[Артикул]],[1]Подбор!$CJ:$CW,7,0),"")</f>
        <v>0</v>
      </c>
      <c r="AC228" s="73">
        <f>IFERROR(VLOOKUP(Подбор[[#This Row],[Артикул]],[1]Подбор!$CJ:$CW,8,0),"")</f>
        <v>0</v>
      </c>
      <c r="AD228" s="73">
        <f>IFERROR(VLOOKUP(Подбор[[#This Row],[Артикул]],[1]Подбор!$CJ:$CW,9,0),"")</f>
        <v>0</v>
      </c>
      <c r="AE228" s="73">
        <f>IFERROR(VLOOKUP(Подбор[[#This Row],[Артикул]],[1]Подбор!$CJ:$CW,10,0),"")</f>
        <v>0</v>
      </c>
      <c r="AF228" s="73">
        <f>IFERROR(VLOOKUP(Подбор[[#This Row],[Артикул]],[1]Подбор!$CJ:$CW,11,0),"")</f>
        <v>0</v>
      </c>
      <c r="AG228" s="73">
        <f>IFERROR(VLOOKUP(Подбор[[#This Row],[Артикул]],[1]Подбор!$CJ:$CW,12,0),"")</f>
        <v>0</v>
      </c>
      <c r="AH228" s="73">
        <f>IFERROR(VLOOKUP(Подбор[[#This Row],[Артикул]],[1]Подбор!$CJ:$CW,13,0),"")</f>
        <v>17</v>
      </c>
      <c r="AI228" s="73">
        <f>IFERROR(VLOOKUP(Подбор[[#This Row],[Артикул]],[1]Подбор!$CJ:$CW,14,0),"")</f>
        <v>0</v>
      </c>
      <c r="AJ228" s="73" t="str">
        <f>IFERROR(VLOOKUP(Подбор[[#This Row],[Артикул]],[1]Подбор!$CJ:$DA,15,0),"")</f>
        <v>http://ipmatika.ru/upload/iblock/74a/m78qisu8wmsn4k2fnmdbm0dzirh69ufz/A233_%281%29.png</v>
      </c>
      <c r="AK228" s="73" t="str">
        <f>IFERROR(VLOOKUP(Подбор[[#This Row],[Артикул]],[1]Подбор!$CJ:$DA,16,0),"")</f>
        <v>https://ipmatika.kz/products/sip-opoveshchenie/Fanvil-A233/</v>
      </c>
      <c r="AL228" s="73" t="str">
        <f>IFERROR(VLOOKUP(Подбор[[#This Row],[Артикул]],[1]Подбор!$CJ:$DA,17,0),"")</f>
        <v/>
      </c>
    </row>
    <row r="229" spans="1:38">
      <c r="A229" s="73" t="s">
        <v>2388</v>
      </c>
      <c r="B229" t="s">
        <v>3077</v>
      </c>
      <c r="C229" t="s">
        <v>2387</v>
      </c>
      <c r="D229">
        <v>142750</v>
      </c>
      <c r="E229">
        <v>114201.99999999997</v>
      </c>
      <c r="F229">
        <v>-19.998598949211939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13</v>
      </c>
      <c r="O229">
        <v>0</v>
      </c>
      <c r="P229">
        <v>0</v>
      </c>
      <c r="Q229" t="s">
        <v>5607</v>
      </c>
      <c r="R229" t="s">
        <v>2943</v>
      </c>
      <c r="S229" t="s">
        <v>578</v>
      </c>
      <c r="T229" s="73"/>
      <c r="U229" s="73"/>
      <c r="V229"/>
      <c r="W229" s="73">
        <f>IFERROR(VLOOKUP(Подбор[[#This Row],[Артикул]],[1]Подбор!$CJ:$CW,2,0),"")</f>
        <v>142750</v>
      </c>
      <c r="X229" s="73">
        <f>IFERROR(VLOOKUP(Подбор[[#This Row],[Артикул]],[1]Подбор!$CJ:$CW,3,0),"")</f>
        <v>114201.99999999997</v>
      </c>
      <c r="Y229" s="73">
        <f>IFERROR(VLOOKUP(Подбор[[#This Row],[Артикул]],[1]Подбор!$CJ:$CW,4,0),"")</f>
        <v>-19.998598949211939</v>
      </c>
      <c r="Z229" s="73">
        <f>IFERROR(VLOOKUP(Подбор[[#This Row],[Артикул]],[1]Подбор!$CJ:$CW,5,0),"")</f>
        <v>0</v>
      </c>
      <c r="AA229" s="73">
        <f>IFERROR(VLOOKUP(Подбор[[#This Row],[Артикул]],[1]Подбор!$CJ:$CW,6,0),"")</f>
        <v>0</v>
      </c>
      <c r="AB229" s="73">
        <f>IFERROR(VLOOKUP(Подбор[[#This Row],[Артикул]],[1]Подбор!$CJ:$CW,7,0),"")</f>
        <v>0</v>
      </c>
      <c r="AC229" s="73">
        <f>IFERROR(VLOOKUP(Подбор[[#This Row],[Артикул]],[1]Подбор!$CJ:$CW,8,0),"")</f>
        <v>0</v>
      </c>
      <c r="AD229" s="73">
        <f>IFERROR(VLOOKUP(Подбор[[#This Row],[Артикул]],[1]Подбор!$CJ:$CW,9,0),"")</f>
        <v>0</v>
      </c>
      <c r="AE229" s="73">
        <f>IFERROR(VLOOKUP(Подбор[[#This Row],[Артикул]],[1]Подбор!$CJ:$CW,10,0),"")</f>
        <v>0</v>
      </c>
      <c r="AF229" s="73">
        <f>IFERROR(VLOOKUP(Подбор[[#This Row],[Артикул]],[1]Подбор!$CJ:$CW,11,0),"")</f>
        <v>0</v>
      </c>
      <c r="AG229" s="73">
        <f>IFERROR(VLOOKUP(Подбор[[#This Row],[Артикул]],[1]Подбор!$CJ:$CW,12,0),"")</f>
        <v>13</v>
      </c>
      <c r="AH229" s="73">
        <f>IFERROR(VLOOKUP(Подбор[[#This Row],[Артикул]],[1]Подбор!$CJ:$CW,13,0),"")</f>
        <v>0</v>
      </c>
      <c r="AI229" s="73">
        <f>IFERROR(VLOOKUP(Подбор[[#This Row],[Артикул]],[1]Подбор!$CJ:$CW,14,0),"")</f>
        <v>0</v>
      </c>
      <c r="AJ229" s="73" t="str">
        <f>IFERROR(VLOOKUP(Подбор[[#This Row],[Артикул]],[1]Подбор!$CJ:$DA,15,0),"")</f>
        <v>http://ipmatika.ru/upload/iblock/707/shkcsb7rn0aoyxh3tffe1gg5pnrtr1v4/1627f606h0.png</v>
      </c>
      <c r="AK229" s="73" t="str">
        <f>IFERROR(VLOOKUP(Подбор[[#This Row],[Артикул]],[1]Подбор!$CJ:$DA,16,0),"")</f>
        <v>https://ipmatika.kz/products/sip-opoveshchenie/Fanvil-FH-S01/</v>
      </c>
      <c r="AL229" s="73" t="str">
        <f>IFERROR(VLOOKUP(Подбор[[#This Row],[Артикул]],[1]Подбор!$CJ:$DA,17,0),"")</f>
        <v/>
      </c>
    </row>
    <row r="230" spans="1:38">
      <c r="A230" s="73" t="s">
        <v>3698</v>
      </c>
      <c r="B230"/>
      <c r="C230"/>
      <c r="D230" t="s">
        <v>578</v>
      </c>
      <c r="E230" t="s">
        <v>578</v>
      </c>
      <c r="F230" t="s">
        <v>578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578</v>
      </c>
      <c r="R230" t="s">
        <v>578</v>
      </c>
      <c r="S230" t="s">
        <v>578</v>
      </c>
      <c r="T230" s="73"/>
      <c r="U230" s="73"/>
      <c r="V230"/>
      <c r="W230" s="73" t="str">
        <f>IFERROR(VLOOKUP(Подбор[[#This Row],[Артикул]],[1]Подбор!$CJ:$CW,2,0),"")</f>
        <v/>
      </c>
      <c r="X230" s="73" t="str">
        <f>IFERROR(VLOOKUP(Подбор[[#This Row],[Артикул]],[1]Подбор!$CJ:$CW,3,0),"")</f>
        <v/>
      </c>
      <c r="Y230" s="73" t="str">
        <f>IFERROR(VLOOKUP(Подбор[[#This Row],[Артикул]],[1]Подбор!$CJ:$CW,4,0),"")</f>
        <v/>
      </c>
      <c r="Z230" s="73">
        <f>IFERROR(VLOOKUP(Подбор[[#This Row],[Артикул]],[1]Подбор!$CJ:$CW,5,0),"")</f>
        <v>0</v>
      </c>
      <c r="AA230" s="73">
        <f>IFERROR(VLOOKUP(Подбор[[#This Row],[Артикул]],[1]Подбор!$CJ:$CW,6,0),"")</f>
        <v>0</v>
      </c>
      <c r="AB230" s="73">
        <f>IFERROR(VLOOKUP(Подбор[[#This Row],[Артикул]],[1]Подбор!$CJ:$CW,7,0),"")</f>
        <v>0</v>
      </c>
      <c r="AC230" s="73">
        <f>IFERROR(VLOOKUP(Подбор[[#This Row],[Артикул]],[1]Подбор!$CJ:$CW,8,0),"")</f>
        <v>0</v>
      </c>
      <c r="AD230" s="73">
        <f>IFERROR(VLOOKUP(Подбор[[#This Row],[Артикул]],[1]Подбор!$CJ:$CW,9,0),"")</f>
        <v>0</v>
      </c>
      <c r="AE230" s="73">
        <f>IFERROR(VLOOKUP(Подбор[[#This Row],[Артикул]],[1]Подбор!$CJ:$CW,10,0),"")</f>
        <v>0</v>
      </c>
      <c r="AF230" s="73">
        <f>IFERROR(VLOOKUP(Подбор[[#This Row],[Артикул]],[1]Подбор!$CJ:$CW,11,0),"")</f>
        <v>0</v>
      </c>
      <c r="AG230" s="73">
        <f>IFERROR(VLOOKUP(Подбор[[#This Row],[Артикул]],[1]Подбор!$CJ:$CW,12,0),"")</f>
        <v>0</v>
      </c>
      <c r="AH230" s="73">
        <f>IFERROR(VLOOKUP(Подбор[[#This Row],[Артикул]],[1]Подбор!$CJ:$CW,13,0),"")</f>
        <v>0</v>
      </c>
      <c r="AI230" s="73">
        <f>IFERROR(VLOOKUP(Подбор[[#This Row],[Артикул]],[1]Подбор!$CJ:$CW,14,0),"")</f>
        <v>0</v>
      </c>
      <c r="AJ230" s="73" t="str">
        <f>IFERROR(VLOOKUP(Подбор[[#This Row],[Артикул]],[1]Подбор!$CJ:$DA,15,0),"")</f>
        <v/>
      </c>
      <c r="AK230" s="73" t="str">
        <f>IFERROR(VLOOKUP(Подбор[[#This Row],[Артикул]],[1]Подбор!$CJ:$DA,16,0),"")</f>
        <v/>
      </c>
      <c r="AL230" s="73" t="str">
        <f>IFERROR(VLOOKUP(Подбор[[#This Row],[Артикул]],[1]Подбор!$CJ:$DA,17,0),"")</f>
        <v/>
      </c>
    </row>
    <row r="231" spans="1:38">
      <c r="A231" s="73" t="s">
        <v>3699</v>
      </c>
      <c r="B231" t="s">
        <v>3089</v>
      </c>
      <c r="C231" t="s">
        <v>3700</v>
      </c>
      <c r="D231">
        <v>258500</v>
      </c>
      <c r="E231" t="s">
        <v>578</v>
      </c>
      <c r="F231" t="s">
        <v>578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5608</v>
      </c>
      <c r="R231" t="s">
        <v>5609</v>
      </c>
      <c r="S231" t="s">
        <v>5610</v>
      </c>
      <c r="T231" s="73"/>
      <c r="U231" s="73"/>
      <c r="V231"/>
      <c r="W231" s="73">
        <f>IFERROR(VLOOKUP(Подбор[[#This Row],[Артикул]],[1]Подбор!$CJ:$CW,2,0),"")</f>
        <v>258500</v>
      </c>
      <c r="X231" s="73" t="str">
        <f>IFERROR(VLOOKUP(Подбор[[#This Row],[Артикул]],[1]Подбор!$CJ:$CW,3,0),"")</f>
        <v/>
      </c>
      <c r="Y231" s="73" t="str">
        <f>IFERROR(VLOOKUP(Подбор[[#This Row],[Артикул]],[1]Подбор!$CJ:$CW,4,0),"")</f>
        <v/>
      </c>
      <c r="Z231" s="73">
        <f>IFERROR(VLOOKUP(Подбор[[#This Row],[Артикул]],[1]Подбор!$CJ:$CW,5,0),"")</f>
        <v>0</v>
      </c>
      <c r="AA231" s="73">
        <f>IFERROR(VLOOKUP(Подбор[[#This Row],[Артикул]],[1]Подбор!$CJ:$CW,6,0),"")</f>
        <v>0</v>
      </c>
      <c r="AB231" s="73">
        <f>IFERROR(VLOOKUP(Подбор[[#This Row],[Артикул]],[1]Подбор!$CJ:$CW,7,0),"")</f>
        <v>0</v>
      </c>
      <c r="AC231" s="73">
        <f>IFERROR(VLOOKUP(Подбор[[#This Row],[Артикул]],[1]Подбор!$CJ:$CW,8,0),"")</f>
        <v>0</v>
      </c>
      <c r="AD231" s="73">
        <f>IFERROR(VLOOKUP(Подбор[[#This Row],[Артикул]],[1]Подбор!$CJ:$CW,9,0),"")</f>
        <v>0</v>
      </c>
      <c r="AE231" s="73">
        <f>IFERROR(VLOOKUP(Подбор[[#This Row],[Артикул]],[1]Подбор!$CJ:$CW,10,0),"")</f>
        <v>0</v>
      </c>
      <c r="AF231" s="73">
        <f>IFERROR(VLOOKUP(Подбор[[#This Row],[Артикул]],[1]Подбор!$CJ:$CW,11,0),"")</f>
        <v>0</v>
      </c>
      <c r="AG231" s="73">
        <f>IFERROR(VLOOKUP(Подбор[[#This Row],[Артикул]],[1]Подбор!$CJ:$CW,12,0),"")</f>
        <v>0</v>
      </c>
      <c r="AH231" s="73">
        <f>IFERROR(VLOOKUP(Подбор[[#This Row],[Артикул]],[1]Подбор!$CJ:$CW,13,0),"")</f>
        <v>0</v>
      </c>
      <c r="AI231" s="73">
        <f>IFERROR(VLOOKUP(Подбор[[#This Row],[Артикул]],[1]Подбор!$CJ:$CW,14,0),"")</f>
        <v>0</v>
      </c>
      <c r="AJ231" s="73" t="str">
        <f>IFERROR(VLOOKUP(Подбор[[#This Row],[Артикул]],[1]Подбор!$CJ:$DA,15,0),"")</f>
        <v>http://ipmatika.ru/upload/iblock/8d6/khlp4nx2u16zu3wj777nz3jxing42yc2/2.png</v>
      </c>
      <c r="AK231" s="73" t="str">
        <f>IFERROR(VLOOKUP(Подбор[[#This Row],[Артикул]],[1]Подбор!$CJ:$DA,16,0),"")</f>
        <v>https://ipmatika.kz/products/sip-opoveshchenie/jrsp-sip-01/</v>
      </c>
      <c r="AL231" s="73" t="str">
        <f>IFERROR(VLOOKUP(Подбор[[#This Row],[Артикул]],[1]Подбор!$CJ:$DA,17,0),"")</f>
        <v>NEW. Под заказ</v>
      </c>
    </row>
    <row r="232" spans="1:38">
      <c r="A232" s="73" t="s">
        <v>2386</v>
      </c>
      <c r="B232"/>
      <c r="C232"/>
      <c r="D232" t="s">
        <v>578</v>
      </c>
      <c r="E232" t="s">
        <v>578</v>
      </c>
      <c r="F232" t="s">
        <v>578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578</v>
      </c>
      <c r="R232" t="s">
        <v>578</v>
      </c>
      <c r="S232" t="s">
        <v>578</v>
      </c>
      <c r="T232" s="73"/>
      <c r="U232" s="73"/>
      <c r="V232"/>
      <c r="W232" s="73" t="str">
        <f>IFERROR(VLOOKUP(Подбор[[#This Row],[Артикул]],[1]Подбор!$CJ:$CW,2,0),"")</f>
        <v/>
      </c>
      <c r="X232" s="73" t="str">
        <f>IFERROR(VLOOKUP(Подбор[[#This Row],[Артикул]],[1]Подбор!$CJ:$CW,3,0),"")</f>
        <v/>
      </c>
      <c r="Y232" s="73" t="str">
        <f>IFERROR(VLOOKUP(Подбор[[#This Row],[Артикул]],[1]Подбор!$CJ:$CW,4,0),"")</f>
        <v/>
      </c>
      <c r="Z232" s="73">
        <f>IFERROR(VLOOKUP(Подбор[[#This Row],[Артикул]],[1]Подбор!$CJ:$CW,5,0),"")</f>
        <v>0</v>
      </c>
      <c r="AA232" s="73">
        <f>IFERROR(VLOOKUP(Подбор[[#This Row],[Артикул]],[1]Подбор!$CJ:$CW,6,0),"")</f>
        <v>0</v>
      </c>
      <c r="AB232" s="73">
        <f>IFERROR(VLOOKUP(Подбор[[#This Row],[Артикул]],[1]Подбор!$CJ:$CW,7,0),"")</f>
        <v>0</v>
      </c>
      <c r="AC232" s="73">
        <f>IFERROR(VLOOKUP(Подбор[[#This Row],[Артикул]],[1]Подбор!$CJ:$CW,8,0),"")</f>
        <v>0</v>
      </c>
      <c r="AD232" s="73">
        <f>IFERROR(VLOOKUP(Подбор[[#This Row],[Артикул]],[1]Подбор!$CJ:$CW,9,0),"")</f>
        <v>0</v>
      </c>
      <c r="AE232" s="73">
        <f>IFERROR(VLOOKUP(Подбор[[#This Row],[Артикул]],[1]Подбор!$CJ:$CW,10,0),"")</f>
        <v>0</v>
      </c>
      <c r="AF232" s="73">
        <f>IFERROR(VLOOKUP(Подбор[[#This Row],[Артикул]],[1]Подбор!$CJ:$CW,11,0),"")</f>
        <v>0</v>
      </c>
      <c r="AG232" s="73">
        <f>IFERROR(VLOOKUP(Подбор[[#This Row],[Артикул]],[1]Подбор!$CJ:$CW,12,0),"")</f>
        <v>0</v>
      </c>
      <c r="AH232" s="73">
        <f>IFERROR(VLOOKUP(Подбор[[#This Row],[Артикул]],[1]Подбор!$CJ:$CW,13,0),"")</f>
        <v>0</v>
      </c>
      <c r="AI232" s="73">
        <f>IFERROR(VLOOKUP(Подбор[[#This Row],[Артикул]],[1]Подбор!$CJ:$CW,14,0),"")</f>
        <v>0</v>
      </c>
      <c r="AJ232" s="73" t="str">
        <f>IFERROR(VLOOKUP(Подбор[[#This Row],[Артикул]],[1]Подбор!$CJ:$DA,15,0),"")</f>
        <v/>
      </c>
      <c r="AK232" s="73" t="str">
        <f>IFERROR(VLOOKUP(Подбор[[#This Row],[Артикул]],[1]Подбор!$CJ:$DA,16,0),"")</f>
        <v/>
      </c>
      <c r="AL232" s="73" t="str">
        <f>IFERROR(VLOOKUP(Подбор[[#This Row],[Артикул]],[1]Подбор!$CJ:$DA,17,0),"")</f>
        <v/>
      </c>
    </row>
    <row r="233" spans="1:38">
      <c r="A233" s="73" t="s">
        <v>2385</v>
      </c>
      <c r="B233"/>
      <c r="C233"/>
      <c r="D233" t="s">
        <v>578</v>
      </c>
      <c r="E233" t="s">
        <v>578</v>
      </c>
      <c r="F233" t="s">
        <v>578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578</v>
      </c>
      <c r="R233" t="s">
        <v>578</v>
      </c>
      <c r="S233" t="s">
        <v>578</v>
      </c>
      <c r="T233" s="73"/>
      <c r="U233" s="73"/>
      <c r="V233"/>
      <c r="W233" s="73" t="str">
        <f>IFERROR(VLOOKUP(Подбор[[#This Row],[Артикул]],[1]Подбор!$CJ:$CW,2,0),"")</f>
        <v/>
      </c>
      <c r="X233" s="73" t="str">
        <f>IFERROR(VLOOKUP(Подбор[[#This Row],[Артикул]],[1]Подбор!$CJ:$CW,3,0),"")</f>
        <v/>
      </c>
      <c r="Y233" s="73" t="str">
        <f>IFERROR(VLOOKUP(Подбор[[#This Row],[Артикул]],[1]Подбор!$CJ:$CW,4,0),"")</f>
        <v/>
      </c>
      <c r="Z233" s="73">
        <f>IFERROR(VLOOKUP(Подбор[[#This Row],[Артикул]],[1]Подбор!$CJ:$CW,5,0),"")</f>
        <v>0</v>
      </c>
      <c r="AA233" s="73">
        <f>IFERROR(VLOOKUP(Подбор[[#This Row],[Артикул]],[1]Подбор!$CJ:$CW,6,0),"")</f>
        <v>0</v>
      </c>
      <c r="AB233" s="73">
        <f>IFERROR(VLOOKUP(Подбор[[#This Row],[Артикул]],[1]Подбор!$CJ:$CW,7,0),"")</f>
        <v>0</v>
      </c>
      <c r="AC233" s="73">
        <f>IFERROR(VLOOKUP(Подбор[[#This Row],[Артикул]],[1]Подбор!$CJ:$CW,8,0),"")</f>
        <v>0</v>
      </c>
      <c r="AD233" s="73">
        <f>IFERROR(VLOOKUP(Подбор[[#This Row],[Артикул]],[1]Подбор!$CJ:$CW,9,0),"")</f>
        <v>0</v>
      </c>
      <c r="AE233" s="73">
        <f>IFERROR(VLOOKUP(Подбор[[#This Row],[Артикул]],[1]Подбор!$CJ:$CW,10,0),"")</f>
        <v>0</v>
      </c>
      <c r="AF233" s="73">
        <f>IFERROR(VLOOKUP(Подбор[[#This Row],[Артикул]],[1]Подбор!$CJ:$CW,11,0),"")</f>
        <v>0</v>
      </c>
      <c r="AG233" s="73">
        <f>IFERROR(VLOOKUP(Подбор[[#This Row],[Артикул]],[1]Подбор!$CJ:$CW,12,0),"")</f>
        <v>0</v>
      </c>
      <c r="AH233" s="73">
        <f>IFERROR(VLOOKUP(Подбор[[#This Row],[Артикул]],[1]Подбор!$CJ:$CW,13,0),"")</f>
        <v>0</v>
      </c>
      <c r="AI233" s="73">
        <f>IFERROR(VLOOKUP(Подбор[[#This Row],[Артикул]],[1]Подбор!$CJ:$CW,14,0),"")</f>
        <v>0</v>
      </c>
      <c r="AJ233" s="73" t="str">
        <f>IFERROR(VLOOKUP(Подбор[[#This Row],[Артикул]],[1]Подбор!$CJ:$DA,15,0),"")</f>
        <v/>
      </c>
      <c r="AK233" s="73" t="str">
        <f>IFERROR(VLOOKUP(Подбор[[#This Row],[Артикул]],[1]Подбор!$CJ:$DA,16,0),"")</f>
        <v/>
      </c>
      <c r="AL233" s="73" t="str">
        <f>IFERROR(VLOOKUP(Подбор[[#This Row],[Артикул]],[1]Подбор!$CJ:$DA,17,0),"")</f>
        <v/>
      </c>
    </row>
    <row r="234" spans="1:38">
      <c r="A234" s="73" t="s">
        <v>2384</v>
      </c>
      <c r="B234" t="s">
        <v>2932</v>
      </c>
      <c r="C234" t="s">
        <v>2383</v>
      </c>
      <c r="D234">
        <v>457080</v>
      </c>
      <c r="E234" t="s">
        <v>578</v>
      </c>
      <c r="F234" t="s">
        <v>578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</v>
      </c>
      <c r="P234">
        <v>0</v>
      </c>
      <c r="Q234" t="s">
        <v>578</v>
      </c>
      <c r="R234" t="s">
        <v>5611</v>
      </c>
      <c r="S234" t="s">
        <v>5612</v>
      </c>
      <c r="T234" s="73"/>
      <c r="U234" s="73"/>
      <c r="V234"/>
      <c r="W234" s="73">
        <f>IFERROR(VLOOKUP(Подбор[[#This Row],[Артикул]],[1]Подбор!$CJ:$CW,2,0),"")</f>
        <v>457080</v>
      </c>
      <c r="X234" s="73" t="str">
        <f>IFERROR(VLOOKUP(Подбор[[#This Row],[Артикул]],[1]Подбор!$CJ:$CW,3,0),"")</f>
        <v/>
      </c>
      <c r="Y234" s="73" t="str">
        <f>IFERROR(VLOOKUP(Подбор[[#This Row],[Артикул]],[1]Подбор!$CJ:$CW,4,0),"")</f>
        <v/>
      </c>
      <c r="Z234" s="73">
        <f>IFERROR(VLOOKUP(Подбор[[#This Row],[Артикул]],[1]Подбор!$CJ:$CW,5,0),"")</f>
        <v>0</v>
      </c>
      <c r="AA234" s="73">
        <f>IFERROR(VLOOKUP(Подбор[[#This Row],[Артикул]],[1]Подбор!$CJ:$CW,6,0),"")</f>
        <v>0</v>
      </c>
      <c r="AB234" s="73">
        <f>IFERROR(VLOOKUP(Подбор[[#This Row],[Артикул]],[1]Подбор!$CJ:$CW,7,0),"")</f>
        <v>0</v>
      </c>
      <c r="AC234" s="73">
        <f>IFERROR(VLOOKUP(Подбор[[#This Row],[Артикул]],[1]Подбор!$CJ:$CW,8,0),"")</f>
        <v>0</v>
      </c>
      <c r="AD234" s="73">
        <f>IFERROR(VLOOKUP(Подбор[[#This Row],[Артикул]],[1]Подбор!$CJ:$CW,9,0),"")</f>
        <v>0</v>
      </c>
      <c r="AE234" s="73">
        <f>IFERROR(VLOOKUP(Подбор[[#This Row],[Артикул]],[1]Подбор!$CJ:$CW,10,0),"")</f>
        <v>0</v>
      </c>
      <c r="AF234" s="73">
        <f>IFERROR(VLOOKUP(Подбор[[#This Row],[Артикул]],[1]Подбор!$CJ:$CW,11,0),"")</f>
        <v>0</v>
      </c>
      <c r="AG234" s="73">
        <f>IFERROR(VLOOKUP(Подбор[[#This Row],[Артикул]],[1]Подбор!$CJ:$CW,12,0),"")</f>
        <v>1</v>
      </c>
      <c r="AH234" s="73">
        <f>IFERROR(VLOOKUP(Подбор[[#This Row],[Артикул]],[1]Подбор!$CJ:$CW,13,0),"")</f>
        <v>1</v>
      </c>
      <c r="AI234" s="73">
        <f>IFERROR(VLOOKUP(Подбор[[#This Row],[Артикул]],[1]Подбор!$CJ:$CW,14,0),"")</f>
        <v>0</v>
      </c>
      <c r="AJ234" s="73" t="str">
        <f>IFERROR(VLOOKUP(Подбор[[#This Row],[Артикул]],[1]Подбор!$CJ:$DA,15,0),"")</f>
        <v/>
      </c>
      <c r="AK234" s="73" t="str">
        <f>IFERROR(VLOOKUP(Подбор[[#This Row],[Артикул]],[1]Подбор!$CJ:$DA,16,0),"")</f>
        <v>https://ipmatika.kz/products/dect/yealink-deployment-toolkit-2/</v>
      </c>
      <c r="AL234" s="73" t="str">
        <f>IFERROR(VLOOKUP(Подбор[[#This Row],[Артикул]],[1]Подбор!$CJ:$DA,17,0),"")</f>
        <v>Под заказ</v>
      </c>
    </row>
    <row r="235" spans="1:38">
      <c r="A235" s="73" t="s">
        <v>2844</v>
      </c>
      <c r="B235" t="s">
        <v>2932</v>
      </c>
      <c r="C235" t="s">
        <v>3899</v>
      </c>
      <c r="D235">
        <v>106940</v>
      </c>
      <c r="E235">
        <v>74860</v>
      </c>
      <c r="F235">
        <v>-29.998129792406957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5489</v>
      </c>
      <c r="O235">
        <v>3</v>
      </c>
      <c r="P235">
        <v>1</v>
      </c>
      <c r="Q235" t="s">
        <v>5613</v>
      </c>
      <c r="R235" t="s">
        <v>5614</v>
      </c>
      <c r="S235" t="s">
        <v>578</v>
      </c>
      <c r="T235" s="73"/>
      <c r="U235" s="73"/>
      <c r="V235"/>
      <c r="W235" s="73">
        <f>IFERROR(VLOOKUP(Подбор[[#This Row],[Артикул]],[1]Подбор!$CJ:$CW,2,0),"")</f>
        <v>106940</v>
      </c>
      <c r="X235" s="73">
        <f>IFERROR(VLOOKUP(Подбор[[#This Row],[Артикул]],[1]Подбор!$CJ:$CW,3,0),"")</f>
        <v>74860</v>
      </c>
      <c r="Y235" s="73">
        <f>IFERROR(VLOOKUP(Подбор[[#This Row],[Артикул]],[1]Подбор!$CJ:$CW,4,0),"")</f>
        <v>-29.998129792406957</v>
      </c>
      <c r="Z235" s="73">
        <f>IFERROR(VLOOKUP(Подбор[[#This Row],[Артикул]],[1]Подбор!$CJ:$CW,5,0),"")</f>
        <v>3</v>
      </c>
      <c r="AA235" s="73">
        <f>IFERROR(VLOOKUP(Подбор[[#This Row],[Артикул]],[1]Подбор!$CJ:$CW,6,0),"")</f>
        <v>0</v>
      </c>
      <c r="AB235" s="73">
        <f>IFERROR(VLOOKUP(Подбор[[#This Row],[Артикул]],[1]Подбор!$CJ:$CW,7,0),"")</f>
        <v>0</v>
      </c>
      <c r="AC235" s="73">
        <f>IFERROR(VLOOKUP(Подбор[[#This Row],[Артикул]],[1]Подбор!$CJ:$CW,8,0),"")</f>
        <v>0</v>
      </c>
      <c r="AD235" s="73">
        <f>IFERROR(VLOOKUP(Подбор[[#This Row],[Артикул]],[1]Подбор!$CJ:$CW,9,0),"")</f>
        <v>0</v>
      </c>
      <c r="AE235" s="73">
        <f>IFERROR(VLOOKUP(Подбор[[#This Row],[Артикул]],[1]Подбор!$CJ:$CW,10,0),"")</f>
        <v>0</v>
      </c>
      <c r="AF235" s="73">
        <f>IFERROR(VLOOKUP(Подбор[[#This Row],[Артикул]],[1]Подбор!$CJ:$CW,11,0),"")</f>
        <v>0</v>
      </c>
      <c r="AG235" s="73" t="str">
        <f>IFERROR(VLOOKUP(Подбор[[#This Row],[Артикул]],[1]Подбор!$CJ:$CW,12,0),"")</f>
        <v>50+</v>
      </c>
      <c r="AH235" s="73">
        <f>IFERROR(VLOOKUP(Подбор[[#This Row],[Артикул]],[1]Подбор!$CJ:$CW,13,0),"")</f>
        <v>3</v>
      </c>
      <c r="AI235" s="73">
        <f>IFERROR(VLOOKUP(Подбор[[#This Row],[Артикул]],[1]Подбор!$CJ:$CW,14,0),"")</f>
        <v>1</v>
      </c>
      <c r="AJ235" s="73" t="str">
        <f>IFERROR(VLOOKUP(Подбор[[#This Row],[Артикул]],[1]Подбор!$CJ:$DA,15,0),"")</f>
        <v>http://ipmatika.ru/upload/iblock/f51/1i1sdcouvk2aw082o08ckhaxt61swiam/W75_01.jpg</v>
      </c>
      <c r="AK235" s="73" t="str">
        <f>IFERROR(VLOOKUP(Подбор[[#This Row],[Артикул]],[1]Подбор!$CJ:$DA,16,0),"")</f>
        <v>https://ipmatika.kz/products/dect/yealink-w75-mini-mc/</v>
      </c>
      <c r="AL235" s="73" t="str">
        <f>IFERROR(VLOOKUP(Подбор[[#This Row],[Артикул]],[1]Подбор!$CJ:$DA,17,0),"")</f>
        <v/>
      </c>
    </row>
    <row r="236" spans="1:38">
      <c r="A236" s="73" t="s">
        <v>34</v>
      </c>
      <c r="B236" t="s">
        <v>2932</v>
      </c>
      <c r="C236" t="s">
        <v>2382</v>
      </c>
      <c r="D236">
        <v>206970</v>
      </c>
      <c r="E236">
        <v>153150</v>
      </c>
      <c r="F236">
        <v>-26.003768662124941</v>
      </c>
      <c r="G236">
        <v>1</v>
      </c>
      <c r="H236">
        <v>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7</v>
      </c>
      <c r="P236">
        <v>0</v>
      </c>
      <c r="Q236" t="s">
        <v>578</v>
      </c>
      <c r="R236" t="s">
        <v>5615</v>
      </c>
      <c r="S236" t="s">
        <v>578</v>
      </c>
      <c r="T236" s="73"/>
      <c r="U236" s="73"/>
      <c r="V236"/>
      <c r="W236" s="73">
        <f>IFERROR(VLOOKUP(Подбор[[#This Row],[Артикул]],[1]Подбор!$CJ:$CW,2,0),"")</f>
        <v>206970</v>
      </c>
      <c r="X236" s="73">
        <f>IFERROR(VLOOKUP(Подбор[[#This Row],[Артикул]],[1]Подбор!$CJ:$CW,3,0),"")</f>
        <v>153150</v>
      </c>
      <c r="Y236" s="73">
        <f>IFERROR(VLOOKUP(Подбор[[#This Row],[Артикул]],[1]Подбор!$CJ:$CW,4,0),"")</f>
        <v>-26.003768662124941</v>
      </c>
      <c r="Z236" s="73">
        <f>IFERROR(VLOOKUP(Подбор[[#This Row],[Артикул]],[1]Подбор!$CJ:$CW,5,0),"")</f>
        <v>1</v>
      </c>
      <c r="AA236" s="73">
        <f>IFERROR(VLOOKUP(Подбор[[#This Row],[Артикул]],[1]Подбор!$CJ:$CW,6,0),"")</f>
        <v>30</v>
      </c>
      <c r="AB236" s="73">
        <f>IFERROR(VLOOKUP(Подбор[[#This Row],[Артикул]],[1]Подбор!$CJ:$CW,7,0),"")</f>
        <v>0</v>
      </c>
      <c r="AC236" s="73">
        <f>IFERROR(VLOOKUP(Подбор[[#This Row],[Артикул]],[1]Подбор!$CJ:$CW,8,0),"")</f>
        <v>0</v>
      </c>
      <c r="AD236" s="73">
        <f>IFERROR(VLOOKUP(Подбор[[#This Row],[Артикул]],[1]Подбор!$CJ:$CW,9,0),"")</f>
        <v>0</v>
      </c>
      <c r="AE236" s="73">
        <f>IFERROR(VLOOKUP(Подбор[[#This Row],[Артикул]],[1]Подбор!$CJ:$CW,10,0),"")</f>
        <v>0</v>
      </c>
      <c r="AF236" s="73">
        <f>IFERROR(VLOOKUP(Подбор[[#This Row],[Артикул]],[1]Подбор!$CJ:$CW,11,0),"")</f>
        <v>0</v>
      </c>
      <c r="AG236" s="73">
        <f>IFERROR(VLOOKUP(Подбор[[#This Row],[Артикул]],[1]Подбор!$CJ:$CW,12,0),"")</f>
        <v>0</v>
      </c>
      <c r="AH236" s="73">
        <f>IFERROR(VLOOKUP(Подбор[[#This Row],[Артикул]],[1]Подбор!$CJ:$CW,13,0),"")</f>
        <v>7</v>
      </c>
      <c r="AI236" s="73">
        <f>IFERROR(VLOOKUP(Подбор[[#This Row],[Артикул]],[1]Подбор!$CJ:$CW,14,0),"")</f>
        <v>0</v>
      </c>
      <c r="AJ236" s="73" t="str">
        <f>IFERROR(VLOOKUP(Подбор[[#This Row],[Артикул]],[1]Подбор!$CJ:$DA,15,0),"")</f>
        <v/>
      </c>
      <c r="AK236" s="73" t="str">
        <f>IFERROR(VLOOKUP(Подбор[[#This Row],[Артикул]],[1]Подбор!$CJ:$DA,16,0),"")</f>
        <v>https://ipmatika.kz/products/dect/yealink-w80b-updated/</v>
      </c>
      <c r="AL236" s="73" t="str">
        <f>IFERROR(VLOOKUP(Подбор[[#This Row],[Артикул]],[1]Подбор!$CJ:$DA,17,0),"")</f>
        <v/>
      </c>
    </row>
    <row r="237" spans="1:38">
      <c r="A237" s="73" t="s">
        <v>36</v>
      </c>
      <c r="B237" t="s">
        <v>2932</v>
      </c>
      <c r="C237" t="s">
        <v>2381</v>
      </c>
      <c r="D237">
        <v>206970</v>
      </c>
      <c r="E237">
        <v>153150</v>
      </c>
      <c r="F237">
        <v>-26.003768662124941</v>
      </c>
      <c r="G237">
        <v>2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8</v>
      </c>
      <c r="P237">
        <v>0</v>
      </c>
      <c r="Q237" t="s">
        <v>5616</v>
      </c>
      <c r="R237" t="s">
        <v>5617</v>
      </c>
      <c r="S237" t="s">
        <v>578</v>
      </c>
      <c r="T237" s="73"/>
      <c r="U237" s="73"/>
      <c r="V237"/>
      <c r="W237" s="73">
        <f>IFERROR(VLOOKUP(Подбор[[#This Row],[Артикул]],[1]Подбор!$CJ:$CW,2,0),"")</f>
        <v>206970</v>
      </c>
      <c r="X237" s="73">
        <f>IFERROR(VLOOKUP(Подбор[[#This Row],[Артикул]],[1]Подбор!$CJ:$CW,3,0),"")</f>
        <v>153150</v>
      </c>
      <c r="Y237" s="73">
        <f>IFERROR(VLOOKUP(Подбор[[#This Row],[Артикул]],[1]Подбор!$CJ:$CW,4,0),"")</f>
        <v>-26.003768662124941</v>
      </c>
      <c r="Z237" s="73">
        <f>IFERROR(VLOOKUP(Подбор[[#This Row],[Артикул]],[1]Подбор!$CJ:$CW,5,0),"")</f>
        <v>2</v>
      </c>
      <c r="AA237" s="73">
        <f>IFERROR(VLOOKUP(Подбор[[#This Row],[Артикул]],[1]Подбор!$CJ:$CW,6,0),"")</f>
        <v>2</v>
      </c>
      <c r="AB237" s="73">
        <f>IFERROR(VLOOKUP(Подбор[[#This Row],[Артикул]],[1]Подбор!$CJ:$CW,7,0),"")</f>
        <v>0</v>
      </c>
      <c r="AC237" s="73">
        <f>IFERROR(VLOOKUP(Подбор[[#This Row],[Артикул]],[1]Подбор!$CJ:$CW,8,0),"")</f>
        <v>0</v>
      </c>
      <c r="AD237" s="73">
        <f>IFERROR(VLOOKUP(Подбор[[#This Row],[Артикул]],[1]Подбор!$CJ:$CW,9,0),"")</f>
        <v>0</v>
      </c>
      <c r="AE237" s="73">
        <f>IFERROR(VLOOKUP(Подбор[[#This Row],[Артикул]],[1]Подбор!$CJ:$CW,10,0),"")</f>
        <v>0</v>
      </c>
      <c r="AF237" s="73">
        <f>IFERROR(VLOOKUP(Подбор[[#This Row],[Артикул]],[1]Подбор!$CJ:$CW,11,0),"")</f>
        <v>0</v>
      </c>
      <c r="AG237" s="73">
        <f>IFERROR(VLOOKUP(Подбор[[#This Row],[Артикул]],[1]Подбор!$CJ:$CW,12,0),"")</f>
        <v>0</v>
      </c>
      <c r="AH237" s="73">
        <f>IFERROR(VLOOKUP(Подбор[[#This Row],[Артикул]],[1]Подбор!$CJ:$CW,13,0),"")</f>
        <v>8</v>
      </c>
      <c r="AI237" s="73">
        <f>IFERROR(VLOOKUP(Подбор[[#This Row],[Артикул]],[1]Подбор!$CJ:$CW,14,0),"")</f>
        <v>0</v>
      </c>
      <c r="AJ237" s="73" t="str">
        <f>IFERROR(VLOOKUP(Подбор[[#This Row],[Артикул]],[1]Подбор!$CJ:$DA,15,0),"")</f>
        <v>http://ipmatika.ru/upload/iblock/4d4/W80DM_W80B-render%20light.jpg</v>
      </c>
      <c r="AK237" s="73" t="str">
        <f>IFERROR(VLOOKUP(Подбор[[#This Row],[Артикул]],[1]Подбор!$CJ:$DA,16,0),"")</f>
        <v>https://ipmatika.kz/products/dect/yealink-w80dm/</v>
      </c>
      <c r="AL237" s="73" t="str">
        <f>IFERROR(VLOOKUP(Подбор[[#This Row],[Артикул]],[1]Подбор!$CJ:$DA,17,0),"")</f>
        <v/>
      </c>
    </row>
    <row r="238" spans="1:38">
      <c r="A238" s="73" t="s">
        <v>358</v>
      </c>
      <c r="B238" t="s">
        <v>2932</v>
      </c>
      <c r="C238" t="s">
        <v>2380</v>
      </c>
      <c r="D238">
        <v>247490</v>
      </c>
      <c r="E238">
        <v>183140</v>
      </c>
      <c r="F238">
        <v>-26.001050547496874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5489</v>
      </c>
      <c r="O238" t="s">
        <v>5489</v>
      </c>
      <c r="P238">
        <v>1</v>
      </c>
      <c r="Q238" t="s">
        <v>5618</v>
      </c>
      <c r="R238" t="s">
        <v>5619</v>
      </c>
      <c r="S238" t="s">
        <v>578</v>
      </c>
      <c r="T238" s="73"/>
      <c r="U238" s="73"/>
      <c r="V238"/>
      <c r="W238" s="73">
        <f>IFERROR(VLOOKUP(Подбор[[#This Row],[Артикул]],[1]Подбор!$CJ:$CW,2,0),"")</f>
        <v>247490</v>
      </c>
      <c r="X238" s="73">
        <f>IFERROR(VLOOKUP(Подбор[[#This Row],[Артикул]],[1]Подбор!$CJ:$CW,3,0),"")</f>
        <v>183140</v>
      </c>
      <c r="Y238" s="73">
        <f>IFERROR(VLOOKUP(Подбор[[#This Row],[Артикул]],[1]Подбор!$CJ:$CW,4,0),"")</f>
        <v>-26.001050547496874</v>
      </c>
      <c r="Z238" s="73">
        <f>IFERROR(VLOOKUP(Подбор[[#This Row],[Артикул]],[1]Подбор!$CJ:$CW,5,0),"")</f>
        <v>0</v>
      </c>
      <c r="AA238" s="73">
        <f>IFERROR(VLOOKUP(Подбор[[#This Row],[Артикул]],[1]Подбор!$CJ:$CW,6,0),"")</f>
        <v>0</v>
      </c>
      <c r="AB238" s="73">
        <f>IFERROR(VLOOKUP(Подбор[[#This Row],[Артикул]],[1]Подбор!$CJ:$CW,7,0),"")</f>
        <v>0</v>
      </c>
      <c r="AC238" s="73">
        <f>IFERROR(VLOOKUP(Подбор[[#This Row],[Артикул]],[1]Подбор!$CJ:$CW,8,0),"")</f>
        <v>0</v>
      </c>
      <c r="AD238" s="73">
        <f>IFERROR(VLOOKUP(Подбор[[#This Row],[Артикул]],[1]Подбор!$CJ:$CW,9,0),"")</f>
        <v>0</v>
      </c>
      <c r="AE238" s="73">
        <f>IFERROR(VLOOKUP(Подбор[[#This Row],[Артикул]],[1]Подбор!$CJ:$CW,10,0),"")</f>
        <v>0</v>
      </c>
      <c r="AF238" s="73">
        <f>IFERROR(VLOOKUP(Подбор[[#This Row],[Артикул]],[1]Подбор!$CJ:$CW,11,0),"")</f>
        <v>0</v>
      </c>
      <c r="AG238" s="73" t="str">
        <f>IFERROR(VLOOKUP(Подбор[[#This Row],[Артикул]],[1]Подбор!$CJ:$CW,12,0),"")</f>
        <v>50+</v>
      </c>
      <c r="AH238" s="73" t="str">
        <f>IFERROR(VLOOKUP(Подбор[[#This Row],[Артикул]],[1]Подбор!$CJ:$CW,13,0),"")</f>
        <v>50+</v>
      </c>
      <c r="AI238" s="73">
        <f>IFERROR(VLOOKUP(Подбор[[#This Row],[Артикул]],[1]Подбор!$CJ:$CW,14,0),"")</f>
        <v>1</v>
      </c>
      <c r="AJ238" s="73" t="str">
        <f>IFERROR(VLOOKUP(Подбор[[#This Row],[Артикул]],[1]Подбор!$CJ:$DA,15,0),"")</f>
        <v>http://ipmatika.ru/upload/iblock/8dd/w90b_1.jpg</v>
      </c>
      <c r="AK238" s="73" t="str">
        <f>IFERROR(VLOOKUP(Подбор[[#This Row],[Артикул]],[1]Подбор!$CJ:$DA,16,0),"")</f>
        <v>https://ipmatika.kz/products/dect/yealink-w90b/</v>
      </c>
      <c r="AL238" s="73" t="str">
        <f>IFERROR(VLOOKUP(Подбор[[#This Row],[Артикул]],[1]Подбор!$CJ:$DA,17,0),"")</f>
        <v/>
      </c>
    </row>
    <row r="239" spans="1:38">
      <c r="A239" s="73" t="s">
        <v>357</v>
      </c>
      <c r="B239" t="s">
        <v>2932</v>
      </c>
      <c r="C239" t="s">
        <v>2379</v>
      </c>
      <c r="D239">
        <v>247490</v>
      </c>
      <c r="E239">
        <v>183140</v>
      </c>
      <c r="F239">
        <v>-26.001050547496874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5489</v>
      </c>
      <c r="O239">
        <v>10</v>
      </c>
      <c r="P239">
        <v>1</v>
      </c>
      <c r="Q239" t="s">
        <v>5620</v>
      </c>
      <c r="R239" t="s">
        <v>5621</v>
      </c>
      <c r="S239" t="s">
        <v>578</v>
      </c>
      <c r="T239" s="73"/>
      <c r="U239" s="73"/>
      <c r="V239"/>
      <c r="W239" s="73">
        <f>IFERROR(VLOOKUP(Подбор[[#This Row],[Артикул]],[1]Подбор!$CJ:$CW,2,0),"")</f>
        <v>247490</v>
      </c>
      <c r="X239" s="73">
        <f>IFERROR(VLOOKUP(Подбор[[#This Row],[Артикул]],[1]Подбор!$CJ:$CW,3,0),"")</f>
        <v>183140</v>
      </c>
      <c r="Y239" s="73">
        <f>IFERROR(VLOOKUP(Подбор[[#This Row],[Артикул]],[1]Подбор!$CJ:$CW,4,0),"")</f>
        <v>-26.001050547496874</v>
      </c>
      <c r="Z239" s="73">
        <f>IFERROR(VLOOKUP(Подбор[[#This Row],[Артикул]],[1]Подбор!$CJ:$CW,5,0),"")</f>
        <v>0</v>
      </c>
      <c r="AA239" s="73">
        <f>IFERROR(VLOOKUP(Подбор[[#This Row],[Артикул]],[1]Подбор!$CJ:$CW,6,0),"")</f>
        <v>0</v>
      </c>
      <c r="AB239" s="73">
        <f>IFERROR(VLOOKUP(Подбор[[#This Row],[Артикул]],[1]Подбор!$CJ:$CW,7,0),"")</f>
        <v>0</v>
      </c>
      <c r="AC239" s="73">
        <f>IFERROR(VLOOKUP(Подбор[[#This Row],[Артикул]],[1]Подбор!$CJ:$CW,8,0),"")</f>
        <v>0</v>
      </c>
      <c r="AD239" s="73">
        <f>IFERROR(VLOOKUP(Подбор[[#This Row],[Артикул]],[1]Подбор!$CJ:$CW,9,0),"")</f>
        <v>0</v>
      </c>
      <c r="AE239" s="73">
        <f>IFERROR(VLOOKUP(Подбор[[#This Row],[Артикул]],[1]Подбор!$CJ:$CW,10,0),"")</f>
        <v>0</v>
      </c>
      <c r="AF239" s="73">
        <f>IFERROR(VLOOKUP(Подбор[[#This Row],[Артикул]],[1]Подбор!$CJ:$CW,11,0),"")</f>
        <v>0</v>
      </c>
      <c r="AG239" s="73" t="str">
        <f>IFERROR(VLOOKUP(Подбор[[#This Row],[Артикул]],[1]Подбор!$CJ:$CW,12,0),"")</f>
        <v>50+</v>
      </c>
      <c r="AH239" s="73">
        <f>IFERROR(VLOOKUP(Подбор[[#This Row],[Артикул]],[1]Подбор!$CJ:$CW,13,0),"")</f>
        <v>10</v>
      </c>
      <c r="AI239" s="73">
        <f>IFERROR(VLOOKUP(Подбор[[#This Row],[Артикул]],[1]Подбор!$CJ:$CW,14,0),"")</f>
        <v>1</v>
      </c>
      <c r="AJ239" s="73" t="str">
        <f>IFERROR(VLOOKUP(Подбор[[#This Row],[Артикул]],[1]Подбор!$CJ:$DA,15,0),"")</f>
        <v>http://ipmatika.ru/upload/iblock/6b8/w90b_1.jpg</v>
      </c>
      <c r="AK239" s="73" t="str">
        <f>IFERROR(VLOOKUP(Подбор[[#This Row],[Артикул]],[1]Подбор!$CJ:$DA,16,0),"")</f>
        <v>https://ipmatika.kz/products/dect/yealink-w90dm/</v>
      </c>
      <c r="AL239" s="73" t="str">
        <f>IFERROR(VLOOKUP(Подбор[[#This Row],[Артикул]],[1]Подбор!$CJ:$DA,17,0),"")</f>
        <v/>
      </c>
    </row>
    <row r="240" spans="1:38">
      <c r="A240" s="73" t="s">
        <v>2378</v>
      </c>
      <c r="B240"/>
      <c r="C240"/>
      <c r="D240" t="s">
        <v>578</v>
      </c>
      <c r="E240" t="s">
        <v>578</v>
      </c>
      <c r="F240" t="s">
        <v>578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578</v>
      </c>
      <c r="R240" t="s">
        <v>578</v>
      </c>
      <c r="S240" t="s">
        <v>578</v>
      </c>
      <c r="T240" s="73"/>
      <c r="U240" s="73"/>
      <c r="V240"/>
      <c r="W240" s="73" t="str">
        <f>IFERROR(VLOOKUP(Подбор[[#This Row],[Артикул]],[1]Подбор!$CJ:$CW,2,0),"")</f>
        <v/>
      </c>
      <c r="X240" s="73" t="str">
        <f>IFERROR(VLOOKUP(Подбор[[#This Row],[Артикул]],[1]Подбор!$CJ:$CW,3,0),"")</f>
        <v/>
      </c>
      <c r="Y240" s="73" t="str">
        <f>IFERROR(VLOOKUP(Подбор[[#This Row],[Артикул]],[1]Подбор!$CJ:$CW,4,0),"")</f>
        <v/>
      </c>
      <c r="Z240" s="73">
        <f>IFERROR(VLOOKUP(Подбор[[#This Row],[Артикул]],[1]Подбор!$CJ:$CW,5,0),"")</f>
        <v>0</v>
      </c>
      <c r="AA240" s="73">
        <f>IFERROR(VLOOKUP(Подбор[[#This Row],[Артикул]],[1]Подбор!$CJ:$CW,6,0),"")</f>
        <v>0</v>
      </c>
      <c r="AB240" s="73">
        <f>IFERROR(VLOOKUP(Подбор[[#This Row],[Артикул]],[1]Подбор!$CJ:$CW,7,0),"")</f>
        <v>0</v>
      </c>
      <c r="AC240" s="73">
        <f>IFERROR(VLOOKUP(Подбор[[#This Row],[Артикул]],[1]Подбор!$CJ:$CW,8,0),"")</f>
        <v>0</v>
      </c>
      <c r="AD240" s="73">
        <f>IFERROR(VLOOKUP(Подбор[[#This Row],[Артикул]],[1]Подбор!$CJ:$CW,9,0),"")</f>
        <v>0</v>
      </c>
      <c r="AE240" s="73">
        <f>IFERROR(VLOOKUP(Подбор[[#This Row],[Артикул]],[1]Подбор!$CJ:$CW,10,0),"")</f>
        <v>0</v>
      </c>
      <c r="AF240" s="73">
        <f>IFERROR(VLOOKUP(Подбор[[#This Row],[Артикул]],[1]Подбор!$CJ:$CW,11,0),"")</f>
        <v>0</v>
      </c>
      <c r="AG240" s="73">
        <f>IFERROR(VLOOKUP(Подбор[[#This Row],[Артикул]],[1]Подбор!$CJ:$CW,12,0),"")</f>
        <v>0</v>
      </c>
      <c r="AH240" s="73">
        <f>IFERROR(VLOOKUP(Подбор[[#This Row],[Артикул]],[1]Подбор!$CJ:$CW,13,0),"")</f>
        <v>0</v>
      </c>
      <c r="AI240" s="73">
        <f>IFERROR(VLOOKUP(Подбор[[#This Row],[Артикул]],[1]Подбор!$CJ:$CW,14,0),"")</f>
        <v>0</v>
      </c>
      <c r="AJ240" s="73" t="str">
        <f>IFERROR(VLOOKUP(Подбор[[#This Row],[Артикул]],[1]Подбор!$CJ:$DA,15,0),"")</f>
        <v/>
      </c>
      <c r="AK240" s="73" t="str">
        <f>IFERROR(VLOOKUP(Подбор[[#This Row],[Артикул]],[1]Подбор!$CJ:$DA,16,0),"")</f>
        <v/>
      </c>
      <c r="AL240" s="73" t="str">
        <f>IFERROR(VLOOKUP(Подбор[[#This Row],[Артикул]],[1]Подбор!$CJ:$DA,17,0),"")</f>
        <v/>
      </c>
    </row>
    <row r="241" spans="1:38">
      <c r="A241" s="73" t="s">
        <v>30</v>
      </c>
      <c r="B241" t="s">
        <v>2932</v>
      </c>
      <c r="C241" t="s">
        <v>2377</v>
      </c>
      <c r="D241">
        <v>70360</v>
      </c>
      <c r="E241">
        <v>54180</v>
      </c>
      <c r="F241">
        <v>-22.99602046617396</v>
      </c>
      <c r="G241" t="s">
        <v>5489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5489</v>
      </c>
      <c r="Q241" t="s">
        <v>5622</v>
      </c>
      <c r="R241" t="s">
        <v>5623</v>
      </c>
      <c r="S241" t="s">
        <v>578</v>
      </c>
      <c r="T241" s="73"/>
      <c r="U241" s="73"/>
      <c r="V241"/>
      <c r="W241" s="73">
        <f>IFERROR(VLOOKUP(Подбор[[#This Row],[Артикул]],[1]Подбор!$CJ:$CW,2,0),"")</f>
        <v>70360</v>
      </c>
      <c r="X241" s="73">
        <f>IFERROR(VLOOKUP(Подбор[[#This Row],[Артикул]],[1]Подбор!$CJ:$CW,3,0),"")</f>
        <v>54180</v>
      </c>
      <c r="Y241" s="73">
        <f>IFERROR(VLOOKUP(Подбор[[#This Row],[Артикул]],[1]Подбор!$CJ:$CW,4,0),"")</f>
        <v>-22.99602046617396</v>
      </c>
      <c r="Z241" s="73" t="str">
        <f>IFERROR(VLOOKUP(Подбор[[#This Row],[Артикул]],[1]Подбор!$CJ:$CW,5,0),"")</f>
        <v>50+</v>
      </c>
      <c r="AA241" s="73">
        <f>IFERROR(VLOOKUP(Подбор[[#This Row],[Артикул]],[1]Подбор!$CJ:$CW,6,0),"")</f>
        <v>0</v>
      </c>
      <c r="AB241" s="73">
        <f>IFERROR(VLOOKUP(Подбор[[#This Row],[Артикул]],[1]Подбор!$CJ:$CW,7,0),"")</f>
        <v>0</v>
      </c>
      <c r="AC241" s="73">
        <f>IFERROR(VLOOKUP(Подбор[[#This Row],[Артикул]],[1]Подбор!$CJ:$CW,8,0),"")</f>
        <v>0</v>
      </c>
      <c r="AD241" s="73">
        <f>IFERROR(VLOOKUP(Подбор[[#This Row],[Артикул]],[1]Подбор!$CJ:$CW,9,0),"")</f>
        <v>0</v>
      </c>
      <c r="AE241" s="73">
        <f>IFERROR(VLOOKUP(Подбор[[#This Row],[Артикул]],[1]Подбор!$CJ:$CW,10,0),"")</f>
        <v>0</v>
      </c>
      <c r="AF241" s="73">
        <f>IFERROR(VLOOKUP(Подбор[[#This Row],[Артикул]],[1]Подбор!$CJ:$CW,11,0),"")</f>
        <v>0</v>
      </c>
      <c r="AG241" s="73">
        <f>IFERROR(VLOOKUP(Подбор[[#This Row],[Артикул]],[1]Подбор!$CJ:$CW,12,0),"")</f>
        <v>0</v>
      </c>
      <c r="AH241" s="73">
        <f>IFERROR(VLOOKUP(Подбор[[#This Row],[Артикул]],[1]Подбор!$CJ:$CW,13,0),"")</f>
        <v>0</v>
      </c>
      <c r="AI241" s="73" t="str">
        <f>IFERROR(VLOOKUP(Подбор[[#This Row],[Артикул]],[1]Подбор!$CJ:$CW,14,0),"")</f>
        <v>50+</v>
      </c>
      <c r="AJ241" s="73" t="str">
        <f>IFERROR(VLOOKUP(Подбор[[#This Row],[Артикул]],[1]Подбор!$CJ:$DA,15,0),"")</f>
        <v>http://ipmatika.ru/upload/iblock/08e/W56H.png</v>
      </c>
      <c r="AK241" s="73" t="str">
        <f>IFERROR(VLOOKUP(Подбор[[#This Row],[Артикул]],[1]Подбор!$CJ:$DA,16,0),"")</f>
        <v>https://ipmatika.kz/products/dect/yealink-w56h/</v>
      </c>
      <c r="AL241" s="73" t="str">
        <f>IFERROR(VLOOKUP(Подбор[[#This Row],[Артикул]],[1]Подбор!$CJ:$DA,17,0),"")</f>
        <v/>
      </c>
    </row>
    <row r="242" spans="1:38">
      <c r="A242" s="73" t="s">
        <v>479</v>
      </c>
      <c r="B242" t="s">
        <v>2932</v>
      </c>
      <c r="C242" t="s">
        <v>2376</v>
      </c>
      <c r="D242">
        <v>112710</v>
      </c>
      <c r="E242">
        <v>85660</v>
      </c>
      <c r="F242">
        <v>-23.999645106911544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46</v>
      </c>
      <c r="P242">
        <v>1</v>
      </c>
      <c r="Q242" t="s">
        <v>5624</v>
      </c>
      <c r="R242" t="s">
        <v>5625</v>
      </c>
      <c r="S242" t="s">
        <v>578</v>
      </c>
      <c r="T242" s="73"/>
      <c r="U242" s="73"/>
      <c r="V242"/>
      <c r="W242" s="73">
        <f>IFERROR(VLOOKUP(Подбор[[#This Row],[Артикул]],[1]Подбор!$CJ:$CW,2,0),"")</f>
        <v>112710</v>
      </c>
      <c r="X242" s="73">
        <f>IFERROR(VLOOKUP(Подбор[[#This Row],[Артикул]],[1]Подбор!$CJ:$CW,3,0),"")</f>
        <v>85660</v>
      </c>
      <c r="Y242" s="73">
        <f>IFERROR(VLOOKUP(Подбор[[#This Row],[Артикул]],[1]Подбор!$CJ:$CW,4,0),"")</f>
        <v>-23.999645106911544</v>
      </c>
      <c r="Z242" s="73">
        <f>IFERROR(VLOOKUP(Подбор[[#This Row],[Артикул]],[1]Подбор!$CJ:$CW,5,0),"")</f>
        <v>0</v>
      </c>
      <c r="AA242" s="73">
        <f>IFERROR(VLOOKUP(Подбор[[#This Row],[Артикул]],[1]Подбор!$CJ:$CW,6,0),"")</f>
        <v>0</v>
      </c>
      <c r="AB242" s="73">
        <f>IFERROR(VLOOKUP(Подбор[[#This Row],[Артикул]],[1]Подбор!$CJ:$CW,7,0),"")</f>
        <v>0</v>
      </c>
      <c r="AC242" s="73">
        <f>IFERROR(VLOOKUP(Подбор[[#This Row],[Артикул]],[1]Подбор!$CJ:$CW,8,0),"")</f>
        <v>0</v>
      </c>
      <c r="AD242" s="73">
        <f>IFERROR(VLOOKUP(Подбор[[#This Row],[Артикул]],[1]Подбор!$CJ:$CW,9,0),"")</f>
        <v>0</v>
      </c>
      <c r="AE242" s="73">
        <f>IFERROR(VLOOKUP(Подбор[[#This Row],[Артикул]],[1]Подбор!$CJ:$CW,10,0),"")</f>
        <v>0</v>
      </c>
      <c r="AF242" s="73">
        <f>IFERROR(VLOOKUP(Подбор[[#This Row],[Артикул]],[1]Подбор!$CJ:$CW,11,0),"")</f>
        <v>0</v>
      </c>
      <c r="AG242" s="73">
        <f>IFERROR(VLOOKUP(Подбор[[#This Row],[Артикул]],[1]Подбор!$CJ:$CW,12,0),"")</f>
        <v>0</v>
      </c>
      <c r="AH242" s="73">
        <f>IFERROR(VLOOKUP(Подбор[[#This Row],[Артикул]],[1]Подбор!$CJ:$CW,13,0),"")</f>
        <v>46</v>
      </c>
      <c r="AI242" s="73">
        <f>IFERROR(VLOOKUP(Подбор[[#This Row],[Артикул]],[1]Подбор!$CJ:$CW,14,0),"")</f>
        <v>1</v>
      </c>
      <c r="AJ242" s="73" t="str">
        <f>IFERROR(VLOOKUP(Подбор[[#This Row],[Артикул]],[1]Подбор!$CJ:$DA,15,0),"")</f>
        <v>http://ipmatika.ru/upload/iblock/ece/ygzj9ixo0ps5iyt7xxn6ebc8pf1zkfmp/W57R_W77P_04.jpg</v>
      </c>
      <c r="AK242" s="73" t="str">
        <f>IFERROR(VLOOKUP(Подбор[[#This Row],[Артикул]],[1]Подбор!$CJ:$DA,16,0),"")</f>
        <v>https://ipmatika.kz/products/dect/yealink-w57r/</v>
      </c>
      <c r="AL242" s="73" t="str">
        <f>IFERROR(VLOOKUP(Подбор[[#This Row],[Артикул]],[1]Подбор!$CJ:$DA,17,0),"")</f>
        <v/>
      </c>
    </row>
    <row r="243" spans="1:38">
      <c r="A243" s="73" t="s">
        <v>32</v>
      </c>
      <c r="B243" t="s">
        <v>2932</v>
      </c>
      <c r="C243" t="s">
        <v>2375</v>
      </c>
      <c r="D243">
        <v>124080</v>
      </c>
      <c r="E243">
        <v>95540</v>
      </c>
      <c r="F243">
        <v>-23.001289490651189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5489</v>
      </c>
      <c r="O243">
        <v>5</v>
      </c>
      <c r="P243">
        <v>0</v>
      </c>
      <c r="Q243" t="s">
        <v>5626</v>
      </c>
      <c r="R243" t="s">
        <v>5627</v>
      </c>
      <c r="S243" t="s">
        <v>578</v>
      </c>
      <c r="T243" s="73"/>
      <c r="U243" s="73"/>
      <c r="V243"/>
      <c r="W243" s="73">
        <f>IFERROR(VLOOKUP(Подбор[[#This Row],[Артикул]],[1]Подбор!$CJ:$CW,2,0),"")</f>
        <v>124080</v>
      </c>
      <c r="X243" s="73">
        <f>IFERROR(VLOOKUP(Подбор[[#This Row],[Артикул]],[1]Подбор!$CJ:$CW,3,0),"")</f>
        <v>95540</v>
      </c>
      <c r="Y243" s="73">
        <f>IFERROR(VLOOKUP(Подбор[[#This Row],[Артикул]],[1]Подбор!$CJ:$CW,4,0),"")</f>
        <v>-23.001289490651189</v>
      </c>
      <c r="Z243" s="73">
        <f>IFERROR(VLOOKUP(Подбор[[#This Row],[Артикул]],[1]Подбор!$CJ:$CW,5,0),"")</f>
        <v>0</v>
      </c>
      <c r="AA243" s="73">
        <f>IFERROR(VLOOKUP(Подбор[[#This Row],[Артикул]],[1]Подбор!$CJ:$CW,6,0),"")</f>
        <v>0</v>
      </c>
      <c r="AB243" s="73">
        <f>IFERROR(VLOOKUP(Подбор[[#This Row],[Артикул]],[1]Подбор!$CJ:$CW,7,0),"")</f>
        <v>0</v>
      </c>
      <c r="AC243" s="73">
        <f>IFERROR(VLOOKUP(Подбор[[#This Row],[Артикул]],[1]Подбор!$CJ:$CW,8,0),"")</f>
        <v>0</v>
      </c>
      <c r="AD243" s="73">
        <f>IFERROR(VLOOKUP(Подбор[[#This Row],[Артикул]],[1]Подбор!$CJ:$CW,9,0),"")</f>
        <v>0</v>
      </c>
      <c r="AE243" s="73">
        <f>IFERROR(VLOOKUP(Подбор[[#This Row],[Артикул]],[1]Подбор!$CJ:$CW,10,0),"")</f>
        <v>0</v>
      </c>
      <c r="AF243" s="73">
        <f>IFERROR(VLOOKUP(Подбор[[#This Row],[Артикул]],[1]Подбор!$CJ:$CW,11,0),"")</f>
        <v>0</v>
      </c>
      <c r="AG243" s="73" t="str">
        <f>IFERROR(VLOOKUP(Подбор[[#This Row],[Артикул]],[1]Подбор!$CJ:$CW,12,0),"")</f>
        <v>50+</v>
      </c>
      <c r="AH243" s="73">
        <f>IFERROR(VLOOKUP(Подбор[[#This Row],[Артикул]],[1]Подбор!$CJ:$CW,13,0),"")</f>
        <v>5</v>
      </c>
      <c r="AI243" s="73">
        <f>IFERROR(VLOOKUP(Подбор[[#This Row],[Артикул]],[1]Подбор!$CJ:$CW,14,0),"")</f>
        <v>0</v>
      </c>
      <c r="AJ243" s="73" t="str">
        <f>IFERROR(VLOOKUP(Подбор[[#This Row],[Артикул]],[1]Подбор!$CJ:$DA,15,0),"")</f>
        <v>http://ipmatika.ru/upload/iblock/b9e/W59R-02.jpg</v>
      </c>
      <c r="AK243" s="73" t="str">
        <f>IFERROR(VLOOKUP(Подбор[[#This Row],[Артикул]],[1]Подбор!$CJ:$DA,16,0),"")</f>
        <v>https://ipmatika.kz/products/dect/yealink-w59r/</v>
      </c>
      <c r="AL243" s="73" t="str">
        <f>IFERROR(VLOOKUP(Подбор[[#This Row],[Артикул]],[1]Подбор!$CJ:$DA,17,0),"")</f>
        <v/>
      </c>
    </row>
    <row r="244" spans="1:38">
      <c r="A244" s="73" t="s">
        <v>354</v>
      </c>
      <c r="B244" t="s">
        <v>2932</v>
      </c>
      <c r="C244" t="s">
        <v>2374</v>
      </c>
      <c r="D244">
        <v>54110</v>
      </c>
      <c r="E244">
        <v>41670</v>
      </c>
      <c r="F244">
        <v>-22.990205137682494</v>
      </c>
      <c r="G244">
        <v>7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 t="s">
        <v>5489</v>
      </c>
      <c r="O244">
        <v>1</v>
      </c>
      <c r="P244">
        <v>0</v>
      </c>
      <c r="Q244" t="s">
        <v>5628</v>
      </c>
      <c r="R244" t="s">
        <v>5629</v>
      </c>
      <c r="S244" t="s">
        <v>578</v>
      </c>
      <c r="T244" s="73"/>
      <c r="U244" s="73"/>
      <c r="V244"/>
      <c r="W244" s="73">
        <f>IFERROR(VLOOKUP(Подбор[[#This Row],[Артикул]],[1]Подбор!$CJ:$CW,2,0),"")</f>
        <v>54110</v>
      </c>
      <c r="X244" s="73">
        <f>IFERROR(VLOOKUP(Подбор[[#This Row],[Артикул]],[1]Подбор!$CJ:$CW,3,0),"")</f>
        <v>41670</v>
      </c>
      <c r="Y244" s="73">
        <f>IFERROR(VLOOKUP(Подбор[[#This Row],[Артикул]],[1]Подбор!$CJ:$CW,4,0),"")</f>
        <v>-22.990205137682494</v>
      </c>
      <c r="Z244" s="73">
        <f>IFERROR(VLOOKUP(Подбор[[#This Row],[Артикул]],[1]Подбор!$CJ:$CW,5,0),"")</f>
        <v>7</v>
      </c>
      <c r="AA244" s="73">
        <f>IFERROR(VLOOKUP(Подбор[[#This Row],[Артикул]],[1]Подбор!$CJ:$CW,6,0),"")</f>
        <v>0</v>
      </c>
      <c r="AB244" s="73">
        <f>IFERROR(VLOOKUP(Подбор[[#This Row],[Артикул]],[1]Подбор!$CJ:$CW,7,0),"")</f>
        <v>0</v>
      </c>
      <c r="AC244" s="73">
        <f>IFERROR(VLOOKUP(Подбор[[#This Row],[Артикул]],[1]Подбор!$CJ:$CW,8,0),"")</f>
        <v>2</v>
      </c>
      <c r="AD244" s="73">
        <f>IFERROR(VLOOKUP(Подбор[[#This Row],[Артикул]],[1]Подбор!$CJ:$CW,9,0),"")</f>
        <v>0</v>
      </c>
      <c r="AE244" s="73">
        <f>IFERROR(VLOOKUP(Подбор[[#This Row],[Артикул]],[1]Подбор!$CJ:$CW,10,0),"")</f>
        <v>0</v>
      </c>
      <c r="AF244" s="73">
        <f>IFERROR(VLOOKUP(Подбор[[#This Row],[Артикул]],[1]Подбор!$CJ:$CW,11,0),"")</f>
        <v>0</v>
      </c>
      <c r="AG244" s="73" t="str">
        <f>IFERROR(VLOOKUP(Подбор[[#This Row],[Артикул]],[1]Подбор!$CJ:$CW,12,0),"")</f>
        <v>50+</v>
      </c>
      <c r="AH244" s="73">
        <f>IFERROR(VLOOKUP(Подбор[[#This Row],[Артикул]],[1]Подбор!$CJ:$CW,13,0),"")</f>
        <v>1</v>
      </c>
      <c r="AI244" s="73">
        <f>IFERROR(VLOOKUP(Подбор[[#This Row],[Артикул]],[1]Подбор!$CJ:$CW,14,0),"")</f>
        <v>0</v>
      </c>
      <c r="AJ244" s="73" t="str">
        <f>IFERROR(VLOOKUP(Подбор[[#This Row],[Артикул]],[1]Подбор!$CJ:$DA,15,0),"")</f>
        <v>http://ipmatika.ru/upload/iblock/e19/W70B-01.jpg</v>
      </c>
      <c r="AK244" s="73" t="str">
        <f>IFERROR(VLOOKUP(Подбор[[#This Row],[Артикул]],[1]Подбор!$CJ:$DA,16,0),"")</f>
        <v>https://ipmatika.kz/products/dect/yealink-W70B/</v>
      </c>
      <c r="AL244" s="73" t="str">
        <f>IFERROR(VLOOKUP(Подбор[[#This Row],[Артикул]],[1]Подбор!$CJ:$DA,17,0),"")</f>
        <v/>
      </c>
    </row>
    <row r="245" spans="1:38">
      <c r="A245" s="73" t="s">
        <v>2845</v>
      </c>
      <c r="B245" t="s">
        <v>2932</v>
      </c>
      <c r="C245" t="s">
        <v>2846</v>
      </c>
      <c r="D245">
        <v>49910</v>
      </c>
      <c r="E245">
        <v>37430</v>
      </c>
      <c r="F245">
        <v>-25.005009016229209</v>
      </c>
      <c r="G245" t="s">
        <v>5489</v>
      </c>
      <c r="H245">
        <v>9</v>
      </c>
      <c r="I245">
        <v>0</v>
      </c>
      <c r="J245">
        <v>24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5489</v>
      </c>
      <c r="Q245" t="s">
        <v>5630</v>
      </c>
      <c r="R245" t="s">
        <v>5631</v>
      </c>
      <c r="S245" t="s">
        <v>578</v>
      </c>
      <c r="T245" s="73"/>
      <c r="U245" s="73"/>
      <c r="V245"/>
      <c r="W245" s="73">
        <f>IFERROR(VLOOKUP(Подбор[[#This Row],[Артикул]],[1]Подбор!$CJ:$CW,2,0),"")</f>
        <v>49910</v>
      </c>
      <c r="X245" s="73">
        <f>IFERROR(VLOOKUP(Подбор[[#This Row],[Артикул]],[1]Подбор!$CJ:$CW,3,0),"")</f>
        <v>37430</v>
      </c>
      <c r="Y245" s="73">
        <f>IFERROR(VLOOKUP(Подбор[[#This Row],[Артикул]],[1]Подбор!$CJ:$CW,4,0),"")</f>
        <v>-25.005009016229209</v>
      </c>
      <c r="Z245" s="73" t="str">
        <f>IFERROR(VLOOKUP(Подбор[[#This Row],[Артикул]],[1]Подбор!$CJ:$CW,5,0),"")</f>
        <v>50+</v>
      </c>
      <c r="AA245" s="73">
        <f>IFERROR(VLOOKUP(Подбор[[#This Row],[Артикул]],[1]Подбор!$CJ:$CW,6,0),"")</f>
        <v>9</v>
      </c>
      <c r="AB245" s="73">
        <f>IFERROR(VLOOKUP(Подбор[[#This Row],[Артикул]],[1]Подбор!$CJ:$CW,7,0),"")</f>
        <v>0</v>
      </c>
      <c r="AC245" s="73">
        <f>IFERROR(VLOOKUP(Подбор[[#This Row],[Артикул]],[1]Подбор!$CJ:$CW,8,0),"")</f>
        <v>24</v>
      </c>
      <c r="AD245" s="73">
        <f>IFERROR(VLOOKUP(Подбор[[#This Row],[Артикул]],[1]Подбор!$CJ:$CW,9,0),"")</f>
        <v>0</v>
      </c>
      <c r="AE245" s="73">
        <f>IFERROR(VLOOKUP(Подбор[[#This Row],[Артикул]],[1]Подбор!$CJ:$CW,10,0),"")</f>
        <v>0</v>
      </c>
      <c r="AF245" s="73">
        <f>IFERROR(VLOOKUP(Подбор[[#This Row],[Артикул]],[1]Подбор!$CJ:$CW,11,0),"")</f>
        <v>0</v>
      </c>
      <c r="AG245" s="73">
        <f>IFERROR(VLOOKUP(Подбор[[#This Row],[Артикул]],[1]Подбор!$CJ:$CW,12,0),"")</f>
        <v>0</v>
      </c>
      <c r="AH245" s="73">
        <f>IFERROR(VLOOKUP(Подбор[[#This Row],[Артикул]],[1]Подбор!$CJ:$CW,13,0),"")</f>
        <v>0</v>
      </c>
      <c r="AI245" s="73" t="str">
        <f>IFERROR(VLOOKUP(Подбор[[#This Row],[Артикул]],[1]Подбор!$CJ:$CW,14,0),"")</f>
        <v>50+</v>
      </c>
      <c r="AJ245" s="73" t="str">
        <f>IFERROR(VLOOKUP(Подбор[[#This Row],[Артикул]],[1]Подбор!$CJ:$DA,15,0),"")</f>
        <v>http://ipmatika.ru/upload/iblock/604/x6nsid6tiwfvmmifturo74v310ex7gv0/W71H_01.jpg</v>
      </c>
      <c r="AK245" s="73" t="str">
        <f>IFERROR(VLOOKUP(Подбор[[#This Row],[Артикул]],[1]Подбор!$CJ:$DA,16,0),"")</f>
        <v>https://ipmatika.kz/products/dect/yealink-w71h/</v>
      </c>
      <c r="AL245" s="73" t="str">
        <f>IFERROR(VLOOKUP(Подбор[[#This Row],[Артикул]],[1]Подбор!$CJ:$DA,17,0),"")</f>
        <v/>
      </c>
    </row>
    <row r="246" spans="1:38">
      <c r="A246" s="73" t="s">
        <v>2847</v>
      </c>
      <c r="B246" t="s">
        <v>2932</v>
      </c>
      <c r="C246" t="s">
        <v>2848</v>
      </c>
      <c r="D246">
        <v>77480</v>
      </c>
      <c r="E246">
        <v>58110</v>
      </c>
      <c r="F246">
        <v>-25</v>
      </c>
      <c r="G246">
        <v>19</v>
      </c>
      <c r="H246">
        <v>1</v>
      </c>
      <c r="I246">
        <v>0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5489</v>
      </c>
      <c r="Q246" t="s">
        <v>5632</v>
      </c>
      <c r="R246" t="s">
        <v>5633</v>
      </c>
      <c r="S246" t="s">
        <v>578</v>
      </c>
      <c r="T246" s="73"/>
      <c r="U246" s="73"/>
      <c r="V246"/>
      <c r="W246" s="73">
        <f>IFERROR(VLOOKUP(Подбор[[#This Row],[Артикул]],[1]Подбор!$CJ:$CW,2,0),"")</f>
        <v>77480</v>
      </c>
      <c r="X246" s="73">
        <f>IFERROR(VLOOKUP(Подбор[[#This Row],[Артикул]],[1]Подбор!$CJ:$CW,3,0),"")</f>
        <v>58110</v>
      </c>
      <c r="Y246" s="73">
        <f>IFERROR(VLOOKUP(Подбор[[#This Row],[Артикул]],[1]Подбор!$CJ:$CW,4,0),"")</f>
        <v>-25</v>
      </c>
      <c r="Z246" s="73">
        <f>IFERROR(VLOOKUP(Подбор[[#This Row],[Артикул]],[1]Подбор!$CJ:$CW,5,0),"")</f>
        <v>19</v>
      </c>
      <c r="AA246" s="73">
        <f>IFERROR(VLOOKUP(Подбор[[#This Row],[Артикул]],[1]Подбор!$CJ:$CW,6,0),"")</f>
        <v>1</v>
      </c>
      <c r="AB246" s="73">
        <f>IFERROR(VLOOKUP(Подбор[[#This Row],[Артикул]],[1]Подбор!$CJ:$CW,7,0),"")</f>
        <v>0</v>
      </c>
      <c r="AC246" s="73">
        <f>IFERROR(VLOOKUP(Подбор[[#This Row],[Артикул]],[1]Подбор!$CJ:$CW,8,0),"")</f>
        <v>3</v>
      </c>
      <c r="AD246" s="73">
        <f>IFERROR(VLOOKUP(Подбор[[#This Row],[Артикул]],[1]Подбор!$CJ:$CW,9,0),"")</f>
        <v>0</v>
      </c>
      <c r="AE246" s="73">
        <f>IFERROR(VLOOKUP(Подбор[[#This Row],[Артикул]],[1]Подбор!$CJ:$CW,10,0),"")</f>
        <v>0</v>
      </c>
      <c r="AF246" s="73">
        <f>IFERROR(VLOOKUP(Подбор[[#This Row],[Артикул]],[1]Подбор!$CJ:$CW,11,0),"")</f>
        <v>0</v>
      </c>
      <c r="AG246" s="73">
        <f>IFERROR(VLOOKUP(Подбор[[#This Row],[Артикул]],[1]Подбор!$CJ:$CW,12,0),"")</f>
        <v>0</v>
      </c>
      <c r="AH246" s="73">
        <f>IFERROR(VLOOKUP(Подбор[[#This Row],[Артикул]],[1]Подбор!$CJ:$CW,13,0),"")</f>
        <v>0</v>
      </c>
      <c r="AI246" s="73" t="str">
        <f>IFERROR(VLOOKUP(Подбор[[#This Row],[Артикул]],[1]Подбор!$CJ:$CW,14,0),"")</f>
        <v>50+</v>
      </c>
      <c r="AJ246" s="73" t="str">
        <f>IFERROR(VLOOKUP(Подбор[[#This Row],[Артикул]],[1]Подбор!$CJ:$DA,15,0),"")</f>
        <v>http://ipmatika.ru/upload/iblock/0dc/fmyq62fncaetag1mcoiggatz1chgid8x/W71P_01.jpg</v>
      </c>
      <c r="AK246" s="73" t="str">
        <f>IFERROR(VLOOKUP(Подбор[[#This Row],[Артикул]],[1]Подбор!$CJ:$DA,16,0),"")</f>
        <v>https://ipmatika.kz/products/dect/yealink-w71p/</v>
      </c>
      <c r="AL246" s="73" t="str">
        <f>IFERROR(VLOOKUP(Подбор[[#This Row],[Артикул]],[1]Подбор!$CJ:$DA,17,0),"")</f>
        <v/>
      </c>
    </row>
    <row r="247" spans="1:38">
      <c r="A247" s="73" t="s">
        <v>339</v>
      </c>
      <c r="B247" t="s">
        <v>2932</v>
      </c>
      <c r="C247" t="s">
        <v>2373</v>
      </c>
      <c r="D247">
        <v>61930</v>
      </c>
      <c r="E247">
        <v>45210</v>
      </c>
      <c r="F247">
        <v>-26.99822380106572</v>
      </c>
      <c r="G247">
        <v>7</v>
      </c>
      <c r="H247">
        <v>10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 t="s">
        <v>5489</v>
      </c>
      <c r="Q247" t="s">
        <v>5634</v>
      </c>
      <c r="R247" t="s">
        <v>5635</v>
      </c>
      <c r="S247" t="s">
        <v>578</v>
      </c>
      <c r="T247" s="73"/>
      <c r="U247" s="73"/>
      <c r="V247"/>
      <c r="W247" s="73">
        <f>IFERROR(VLOOKUP(Подбор[[#This Row],[Артикул]],[1]Подбор!$CJ:$CW,2,0),"")</f>
        <v>61930</v>
      </c>
      <c r="X247" s="73">
        <f>IFERROR(VLOOKUP(Подбор[[#This Row],[Артикул]],[1]Подбор!$CJ:$CW,3,0),"")</f>
        <v>45210</v>
      </c>
      <c r="Y247" s="73">
        <f>IFERROR(VLOOKUP(Подбор[[#This Row],[Артикул]],[1]Подбор!$CJ:$CW,4,0),"")</f>
        <v>-26.99822380106572</v>
      </c>
      <c r="Z247" s="73">
        <f>IFERROR(VLOOKUP(Подбор[[#This Row],[Артикул]],[1]Подбор!$CJ:$CW,5,0),"")</f>
        <v>7</v>
      </c>
      <c r="AA247" s="73">
        <f>IFERROR(VLOOKUP(Подбор[[#This Row],[Артикул]],[1]Подбор!$CJ:$CW,6,0),"")</f>
        <v>10</v>
      </c>
      <c r="AB247" s="73">
        <f>IFERROR(VLOOKUP(Подбор[[#This Row],[Артикул]],[1]Подбор!$CJ:$CW,7,0),"")</f>
        <v>0</v>
      </c>
      <c r="AC247" s="73">
        <f>IFERROR(VLOOKUP(Подбор[[#This Row],[Артикул]],[1]Подбор!$CJ:$CW,8,0),"")</f>
        <v>1</v>
      </c>
      <c r="AD247" s="73">
        <f>IFERROR(VLOOKUP(Подбор[[#This Row],[Артикул]],[1]Подбор!$CJ:$CW,9,0),"")</f>
        <v>0</v>
      </c>
      <c r="AE247" s="73">
        <f>IFERROR(VLOOKUP(Подбор[[#This Row],[Артикул]],[1]Подбор!$CJ:$CW,10,0),"")</f>
        <v>0</v>
      </c>
      <c r="AF247" s="73">
        <f>IFERROR(VLOOKUP(Подбор[[#This Row],[Артикул]],[1]Подбор!$CJ:$CW,11,0),"")</f>
        <v>0</v>
      </c>
      <c r="AG247" s="73">
        <f>IFERROR(VLOOKUP(Подбор[[#This Row],[Артикул]],[1]Подбор!$CJ:$CW,12,0),"")</f>
        <v>0</v>
      </c>
      <c r="AH247" s="73">
        <f>IFERROR(VLOOKUP(Подбор[[#This Row],[Артикул]],[1]Подбор!$CJ:$CW,13,0),"")</f>
        <v>1</v>
      </c>
      <c r="AI247" s="73" t="str">
        <f>IFERROR(VLOOKUP(Подбор[[#This Row],[Артикул]],[1]Подбор!$CJ:$CW,14,0),"")</f>
        <v>50+</v>
      </c>
      <c r="AJ247" s="73" t="str">
        <f>IFERROR(VLOOKUP(Подбор[[#This Row],[Артикул]],[1]Подбор!$CJ:$DA,15,0),"")</f>
        <v>http://ipmatika.ru/upload/iblock/dfe/W73H-01.jpg</v>
      </c>
      <c r="AK247" s="73" t="str">
        <f>IFERROR(VLOOKUP(Подбор[[#This Row],[Артикул]],[1]Подбор!$CJ:$DA,16,0),"")</f>
        <v>https://ipmatika.kz/products/dect/yealink-W73H/</v>
      </c>
      <c r="AL247" s="73" t="str">
        <f>IFERROR(VLOOKUP(Подбор[[#This Row],[Артикул]],[1]Подбор!$CJ:$DA,17,0),"")</f>
        <v/>
      </c>
    </row>
    <row r="248" spans="1:38">
      <c r="A248" s="73" t="s">
        <v>341</v>
      </c>
      <c r="B248" t="s">
        <v>2932</v>
      </c>
      <c r="C248" t="s">
        <v>2372</v>
      </c>
      <c r="D248">
        <v>98350</v>
      </c>
      <c r="E248">
        <v>71800</v>
      </c>
      <c r="F248">
        <v>-26.995424504321306</v>
      </c>
      <c r="G248">
        <v>17</v>
      </c>
      <c r="H248">
        <v>1</v>
      </c>
      <c r="I248">
        <v>0</v>
      </c>
      <c r="J248">
        <v>8</v>
      </c>
      <c r="K248">
        <v>0</v>
      </c>
      <c r="L248">
        <v>0</v>
      </c>
      <c r="M248">
        <v>0</v>
      </c>
      <c r="N248">
        <v>0</v>
      </c>
      <c r="O248">
        <v>25</v>
      </c>
      <c r="P248" t="s">
        <v>5489</v>
      </c>
      <c r="Q248" t="s">
        <v>5636</v>
      </c>
      <c r="R248" t="s">
        <v>5637</v>
      </c>
      <c r="S248" t="s">
        <v>578</v>
      </c>
      <c r="T248" s="73"/>
      <c r="U248" s="73"/>
      <c r="V248"/>
      <c r="W248" s="73">
        <f>IFERROR(VLOOKUP(Подбор[[#This Row],[Артикул]],[1]Подбор!$CJ:$CW,2,0),"")</f>
        <v>98350</v>
      </c>
      <c r="X248" s="73">
        <f>IFERROR(VLOOKUP(Подбор[[#This Row],[Артикул]],[1]Подбор!$CJ:$CW,3,0),"")</f>
        <v>71800</v>
      </c>
      <c r="Y248" s="73">
        <f>IFERROR(VLOOKUP(Подбор[[#This Row],[Артикул]],[1]Подбор!$CJ:$CW,4,0),"")</f>
        <v>-26.995424504321306</v>
      </c>
      <c r="Z248" s="73">
        <f>IFERROR(VLOOKUP(Подбор[[#This Row],[Артикул]],[1]Подбор!$CJ:$CW,5,0),"")</f>
        <v>17</v>
      </c>
      <c r="AA248" s="73">
        <f>IFERROR(VLOOKUP(Подбор[[#This Row],[Артикул]],[1]Подбор!$CJ:$CW,6,0),"")</f>
        <v>1</v>
      </c>
      <c r="AB248" s="73">
        <f>IFERROR(VLOOKUP(Подбор[[#This Row],[Артикул]],[1]Подбор!$CJ:$CW,7,0),"")</f>
        <v>0</v>
      </c>
      <c r="AC248" s="73">
        <f>IFERROR(VLOOKUP(Подбор[[#This Row],[Артикул]],[1]Подбор!$CJ:$CW,8,0),"")</f>
        <v>8</v>
      </c>
      <c r="AD248" s="73">
        <f>IFERROR(VLOOKUP(Подбор[[#This Row],[Артикул]],[1]Подбор!$CJ:$CW,9,0),"")</f>
        <v>0</v>
      </c>
      <c r="AE248" s="73">
        <f>IFERROR(VLOOKUP(Подбор[[#This Row],[Артикул]],[1]Подбор!$CJ:$CW,10,0),"")</f>
        <v>0</v>
      </c>
      <c r="AF248" s="73">
        <f>IFERROR(VLOOKUP(Подбор[[#This Row],[Артикул]],[1]Подбор!$CJ:$CW,11,0),"")</f>
        <v>0</v>
      </c>
      <c r="AG248" s="73">
        <f>IFERROR(VLOOKUP(Подбор[[#This Row],[Артикул]],[1]Подбор!$CJ:$CW,12,0),"")</f>
        <v>0</v>
      </c>
      <c r="AH248" s="73">
        <f>IFERROR(VLOOKUP(Подбор[[#This Row],[Артикул]],[1]Подбор!$CJ:$CW,13,0),"")</f>
        <v>25</v>
      </c>
      <c r="AI248" s="73" t="str">
        <f>IFERROR(VLOOKUP(Подбор[[#This Row],[Артикул]],[1]Подбор!$CJ:$CW,14,0),"")</f>
        <v>50+</v>
      </c>
      <c r="AJ248" s="73" t="str">
        <f>IFERROR(VLOOKUP(Подбор[[#This Row],[Артикул]],[1]Подбор!$CJ:$DA,15,0),"")</f>
        <v>http://ipmatika.ru/upload/iblock/ddf/w73p_01.jpg</v>
      </c>
      <c r="AK248" s="73" t="str">
        <f>IFERROR(VLOOKUP(Подбор[[#This Row],[Артикул]],[1]Подбор!$CJ:$DA,16,0),"")</f>
        <v>https://ipmatika.kz/products/dect/yealink-W73P/</v>
      </c>
      <c r="AL248" s="73" t="str">
        <f>IFERROR(VLOOKUP(Подбор[[#This Row],[Артикул]],[1]Подбор!$CJ:$DA,17,0),"")</f>
        <v/>
      </c>
    </row>
    <row r="249" spans="1:38">
      <c r="A249" s="73" t="s">
        <v>2849</v>
      </c>
      <c r="B249" t="s">
        <v>2932</v>
      </c>
      <c r="C249" t="s">
        <v>2850</v>
      </c>
      <c r="D249">
        <v>68810</v>
      </c>
      <c r="E249">
        <v>50230</v>
      </c>
      <c r="F249">
        <v>-27.001889260281942</v>
      </c>
      <c r="G249" t="s">
        <v>5489</v>
      </c>
      <c r="H249">
        <v>0</v>
      </c>
      <c r="I249">
        <v>0</v>
      </c>
      <c r="J249">
        <v>8</v>
      </c>
      <c r="K249">
        <v>0</v>
      </c>
      <c r="L249">
        <v>0</v>
      </c>
      <c r="M249">
        <v>0</v>
      </c>
      <c r="N249">
        <v>0</v>
      </c>
      <c r="O249">
        <v>19</v>
      </c>
      <c r="P249" t="s">
        <v>5489</v>
      </c>
      <c r="Q249" t="s">
        <v>5638</v>
      </c>
      <c r="R249" t="s">
        <v>5639</v>
      </c>
      <c r="S249" t="s">
        <v>578</v>
      </c>
      <c r="T249" s="73"/>
      <c r="U249" s="73"/>
      <c r="V249"/>
      <c r="W249" s="73">
        <f>IFERROR(VLOOKUP(Подбор[[#This Row],[Артикул]],[1]Подбор!$CJ:$CW,2,0),"")</f>
        <v>68810</v>
      </c>
      <c r="X249" s="73">
        <f>IFERROR(VLOOKUP(Подбор[[#This Row],[Артикул]],[1]Подбор!$CJ:$CW,3,0),"")</f>
        <v>50230</v>
      </c>
      <c r="Y249" s="73">
        <f>IFERROR(VLOOKUP(Подбор[[#This Row],[Артикул]],[1]Подбор!$CJ:$CW,4,0),"")</f>
        <v>-27.001889260281942</v>
      </c>
      <c r="Z249" s="73" t="str">
        <f>IFERROR(VLOOKUP(Подбор[[#This Row],[Артикул]],[1]Подбор!$CJ:$CW,5,0),"")</f>
        <v>50+</v>
      </c>
      <c r="AA249" s="73">
        <f>IFERROR(VLOOKUP(Подбор[[#This Row],[Артикул]],[1]Подбор!$CJ:$CW,6,0),"")</f>
        <v>0</v>
      </c>
      <c r="AB249" s="73">
        <f>IFERROR(VLOOKUP(Подбор[[#This Row],[Артикул]],[1]Подбор!$CJ:$CW,7,0),"")</f>
        <v>0</v>
      </c>
      <c r="AC249" s="73">
        <f>IFERROR(VLOOKUP(Подбор[[#This Row],[Артикул]],[1]Подбор!$CJ:$CW,8,0),"")</f>
        <v>8</v>
      </c>
      <c r="AD249" s="73">
        <f>IFERROR(VLOOKUP(Подбор[[#This Row],[Артикул]],[1]Подбор!$CJ:$CW,9,0),"")</f>
        <v>0</v>
      </c>
      <c r="AE249" s="73">
        <f>IFERROR(VLOOKUP(Подбор[[#This Row],[Артикул]],[1]Подбор!$CJ:$CW,10,0),"")</f>
        <v>0</v>
      </c>
      <c r="AF249" s="73">
        <f>IFERROR(VLOOKUP(Подбор[[#This Row],[Артикул]],[1]Подбор!$CJ:$CW,11,0),"")</f>
        <v>0</v>
      </c>
      <c r="AG249" s="73">
        <f>IFERROR(VLOOKUP(Подбор[[#This Row],[Артикул]],[1]Подбор!$CJ:$CW,12,0),"")</f>
        <v>0</v>
      </c>
      <c r="AH249" s="73">
        <f>IFERROR(VLOOKUP(Подбор[[#This Row],[Артикул]],[1]Подбор!$CJ:$CW,13,0),"")</f>
        <v>19</v>
      </c>
      <c r="AI249" s="73" t="str">
        <f>IFERROR(VLOOKUP(Подбор[[#This Row],[Артикул]],[1]Подбор!$CJ:$CW,14,0),"")</f>
        <v>50+</v>
      </c>
      <c r="AJ249" s="73" t="str">
        <f>IFERROR(VLOOKUP(Подбор[[#This Row],[Артикул]],[1]Подбор!$CJ:$DA,15,0),"")</f>
        <v>http://ipmatika.ru/upload/iblock/905/igxnq7dnfs7w3x2gupsza2xg25eo2brn/W74H_%2001.jpg</v>
      </c>
      <c r="AK249" s="73" t="str">
        <f>IFERROR(VLOOKUP(Подбор[[#This Row],[Артикул]],[1]Подбор!$CJ:$DA,16,0),"")</f>
        <v>https://ipmatika.kz/products/dect/yealink-w74h/</v>
      </c>
      <c r="AL249" s="73" t="str">
        <f>IFERROR(VLOOKUP(Подбор[[#This Row],[Артикул]],[1]Подбор!$CJ:$DA,17,0),"")</f>
        <v/>
      </c>
    </row>
    <row r="250" spans="1:38">
      <c r="A250" s="73" t="s">
        <v>2851</v>
      </c>
      <c r="B250" t="s">
        <v>2932</v>
      </c>
      <c r="C250" t="s">
        <v>2852</v>
      </c>
      <c r="D250">
        <v>102440</v>
      </c>
      <c r="E250">
        <v>76830</v>
      </c>
      <c r="F250">
        <v>-25</v>
      </c>
      <c r="G250">
        <v>17</v>
      </c>
      <c r="H250">
        <v>0</v>
      </c>
      <c r="I250">
        <v>0</v>
      </c>
      <c r="J250">
        <v>4</v>
      </c>
      <c r="K250">
        <v>0</v>
      </c>
      <c r="L250">
        <v>0</v>
      </c>
      <c r="M250">
        <v>0</v>
      </c>
      <c r="N250" t="s">
        <v>5489</v>
      </c>
      <c r="O250" t="s">
        <v>5489</v>
      </c>
      <c r="P250" t="s">
        <v>5489</v>
      </c>
      <c r="Q250" t="s">
        <v>5640</v>
      </c>
      <c r="R250" t="s">
        <v>5637</v>
      </c>
      <c r="S250" t="s">
        <v>578</v>
      </c>
      <c r="T250" s="73"/>
      <c r="U250" s="73"/>
      <c r="V250"/>
      <c r="W250" s="73">
        <f>IFERROR(VLOOKUP(Подбор[[#This Row],[Артикул]],[1]Подбор!$CJ:$CW,2,0),"")</f>
        <v>102440</v>
      </c>
      <c r="X250" s="73">
        <f>IFERROR(VLOOKUP(Подбор[[#This Row],[Артикул]],[1]Подбор!$CJ:$CW,3,0),"")</f>
        <v>76830</v>
      </c>
      <c r="Y250" s="73">
        <f>IFERROR(VLOOKUP(Подбор[[#This Row],[Артикул]],[1]Подбор!$CJ:$CW,4,0),"")</f>
        <v>-25</v>
      </c>
      <c r="Z250" s="73">
        <f>IFERROR(VLOOKUP(Подбор[[#This Row],[Артикул]],[1]Подбор!$CJ:$CW,5,0),"")</f>
        <v>17</v>
      </c>
      <c r="AA250" s="73">
        <f>IFERROR(VLOOKUP(Подбор[[#This Row],[Артикул]],[1]Подбор!$CJ:$CW,6,0),"")</f>
        <v>0</v>
      </c>
      <c r="AB250" s="73">
        <f>IFERROR(VLOOKUP(Подбор[[#This Row],[Артикул]],[1]Подбор!$CJ:$CW,7,0),"")</f>
        <v>0</v>
      </c>
      <c r="AC250" s="73">
        <f>IFERROR(VLOOKUP(Подбор[[#This Row],[Артикул]],[1]Подбор!$CJ:$CW,8,0),"")</f>
        <v>4</v>
      </c>
      <c r="AD250" s="73">
        <f>IFERROR(VLOOKUP(Подбор[[#This Row],[Артикул]],[1]Подбор!$CJ:$CW,9,0),"")</f>
        <v>0</v>
      </c>
      <c r="AE250" s="73">
        <f>IFERROR(VLOOKUP(Подбор[[#This Row],[Артикул]],[1]Подбор!$CJ:$CW,10,0),"")</f>
        <v>0</v>
      </c>
      <c r="AF250" s="73">
        <f>IFERROR(VLOOKUP(Подбор[[#This Row],[Артикул]],[1]Подбор!$CJ:$CW,11,0),"")</f>
        <v>0</v>
      </c>
      <c r="AG250" s="73" t="str">
        <f>IFERROR(VLOOKUP(Подбор[[#This Row],[Артикул]],[1]Подбор!$CJ:$CW,12,0),"")</f>
        <v>50+</v>
      </c>
      <c r="AH250" s="73" t="str">
        <f>IFERROR(VLOOKUP(Подбор[[#This Row],[Артикул]],[1]Подбор!$CJ:$CW,13,0),"")</f>
        <v>50+</v>
      </c>
      <c r="AI250" s="73" t="str">
        <f>IFERROR(VLOOKUP(Подбор[[#This Row],[Артикул]],[1]Подбор!$CJ:$CW,14,0),"")</f>
        <v>50+</v>
      </c>
      <c r="AJ250" s="73" t="str">
        <f>IFERROR(VLOOKUP(Подбор[[#This Row],[Артикул]],[1]Подбор!$CJ:$DA,15,0),"")</f>
        <v>http://ipmatika.ru/upload/iblock/299/xp7pwqaeoesqz8bhlmerfmjhkfeestyj/W74P_01.jpg</v>
      </c>
      <c r="AK250" s="73" t="str">
        <f>IFERROR(VLOOKUP(Подбор[[#This Row],[Артикул]],[1]Подбор!$CJ:$DA,16,0),"")</f>
        <v>https://ipmatika.kz/products/dect/yealink-W73P/</v>
      </c>
      <c r="AL250" s="73" t="str">
        <f>IFERROR(VLOOKUP(Подбор[[#This Row],[Артикул]],[1]Подбор!$CJ:$DA,17,0),"")</f>
        <v/>
      </c>
    </row>
    <row r="251" spans="1:38">
      <c r="A251" s="73" t="s">
        <v>356</v>
      </c>
      <c r="B251" t="s">
        <v>2932</v>
      </c>
      <c r="C251" t="s">
        <v>2371</v>
      </c>
      <c r="D251">
        <v>111290</v>
      </c>
      <c r="E251">
        <v>85690</v>
      </c>
      <c r="F251">
        <v>-23.002965225986159</v>
      </c>
      <c r="G251">
        <v>36</v>
      </c>
      <c r="H251">
        <v>0</v>
      </c>
      <c r="I251">
        <v>0</v>
      </c>
      <c r="J251">
        <v>5</v>
      </c>
      <c r="K251">
        <v>0</v>
      </c>
      <c r="L251">
        <v>0</v>
      </c>
      <c r="M251">
        <v>0</v>
      </c>
      <c r="N251">
        <v>0</v>
      </c>
      <c r="O251" t="s">
        <v>5489</v>
      </c>
      <c r="P251" t="s">
        <v>5489</v>
      </c>
      <c r="Q251" t="s">
        <v>5641</v>
      </c>
      <c r="R251" t="s">
        <v>5642</v>
      </c>
      <c r="S251" t="s">
        <v>578</v>
      </c>
      <c r="T251" s="73"/>
      <c r="U251" s="73"/>
      <c r="V251"/>
      <c r="W251" s="73">
        <f>IFERROR(VLOOKUP(Подбор[[#This Row],[Артикул]],[1]Подбор!$CJ:$CW,2,0),"")</f>
        <v>111290</v>
      </c>
      <c r="X251" s="73">
        <f>IFERROR(VLOOKUP(Подбор[[#This Row],[Артикул]],[1]Подбор!$CJ:$CW,3,0),"")</f>
        <v>85690</v>
      </c>
      <c r="Y251" s="73">
        <f>IFERROR(VLOOKUP(Подбор[[#This Row],[Артикул]],[1]Подбор!$CJ:$CW,4,0),"")</f>
        <v>-23.002965225986159</v>
      </c>
      <c r="Z251" s="73">
        <f>IFERROR(VLOOKUP(Подбор[[#This Row],[Артикул]],[1]Подбор!$CJ:$CW,5,0),"")</f>
        <v>36</v>
      </c>
      <c r="AA251" s="73">
        <f>IFERROR(VLOOKUP(Подбор[[#This Row],[Артикул]],[1]Подбор!$CJ:$CW,6,0),"")</f>
        <v>0</v>
      </c>
      <c r="AB251" s="73">
        <f>IFERROR(VLOOKUP(Подбор[[#This Row],[Артикул]],[1]Подбор!$CJ:$CW,7,0),"")</f>
        <v>0</v>
      </c>
      <c r="AC251" s="73">
        <f>IFERROR(VLOOKUP(Подбор[[#This Row],[Артикул]],[1]Подбор!$CJ:$CW,8,0),"")</f>
        <v>5</v>
      </c>
      <c r="AD251" s="73">
        <f>IFERROR(VLOOKUP(Подбор[[#This Row],[Артикул]],[1]Подбор!$CJ:$CW,9,0),"")</f>
        <v>0</v>
      </c>
      <c r="AE251" s="73">
        <f>IFERROR(VLOOKUP(Подбор[[#This Row],[Артикул]],[1]Подбор!$CJ:$CW,10,0),"")</f>
        <v>0</v>
      </c>
      <c r="AF251" s="73">
        <f>IFERROR(VLOOKUP(Подбор[[#This Row],[Артикул]],[1]Подбор!$CJ:$CW,11,0),"")</f>
        <v>0</v>
      </c>
      <c r="AG251" s="73">
        <f>IFERROR(VLOOKUP(Подбор[[#This Row],[Артикул]],[1]Подбор!$CJ:$CW,12,0),"")</f>
        <v>0</v>
      </c>
      <c r="AH251" s="73" t="str">
        <f>IFERROR(VLOOKUP(Подбор[[#This Row],[Артикул]],[1]Подбор!$CJ:$CW,13,0),"")</f>
        <v>50+</v>
      </c>
      <c r="AI251" s="73" t="str">
        <f>IFERROR(VLOOKUP(Подбор[[#This Row],[Артикул]],[1]Подбор!$CJ:$CW,14,0),"")</f>
        <v>50+</v>
      </c>
      <c r="AJ251" s="73" t="str">
        <f>IFERROR(VLOOKUP(Подбор[[#This Row],[Артикул]],[1]Подбор!$CJ:$DA,15,0),"")</f>
        <v>http://ipmatika.ru/upload/iblock/7c6/W76P-01.jpg</v>
      </c>
      <c r="AK251" s="73" t="str">
        <f>IFERROR(VLOOKUP(Подбор[[#This Row],[Артикул]],[1]Подбор!$CJ:$DA,16,0),"")</f>
        <v>https://ipmatika.kz/products/dect/yealink-W76P/</v>
      </c>
      <c r="AL251" s="73" t="str">
        <f>IFERROR(VLOOKUP(Подбор[[#This Row],[Артикул]],[1]Подбор!$CJ:$DA,17,0),"")</f>
        <v/>
      </c>
    </row>
    <row r="252" spans="1:38">
      <c r="A252" s="73" t="s">
        <v>482</v>
      </c>
      <c r="B252" t="s">
        <v>2932</v>
      </c>
      <c r="C252" t="s">
        <v>2370</v>
      </c>
      <c r="D252">
        <v>158580</v>
      </c>
      <c r="E252">
        <v>120520</v>
      </c>
      <c r="F252">
        <v>-24.000504477235467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29</v>
      </c>
      <c r="O252">
        <v>0</v>
      </c>
      <c r="P252">
        <v>0</v>
      </c>
      <c r="Q252" t="s">
        <v>5643</v>
      </c>
      <c r="R252" t="s">
        <v>5644</v>
      </c>
      <c r="S252" t="s">
        <v>5612</v>
      </c>
      <c r="T252" s="73"/>
      <c r="U252" s="73"/>
      <c r="V252"/>
      <c r="W252" s="73">
        <f>IFERROR(VLOOKUP(Подбор[[#This Row],[Артикул]],[1]Подбор!$CJ:$CW,2,0),"")</f>
        <v>158580</v>
      </c>
      <c r="X252" s="73">
        <f>IFERROR(VLOOKUP(Подбор[[#This Row],[Артикул]],[1]Подбор!$CJ:$CW,3,0),"")</f>
        <v>120520</v>
      </c>
      <c r="Y252" s="73">
        <f>IFERROR(VLOOKUP(Подбор[[#This Row],[Артикул]],[1]Подбор!$CJ:$CW,4,0),"")</f>
        <v>-24.000504477235467</v>
      </c>
      <c r="Z252" s="73">
        <f>IFERROR(VLOOKUP(Подбор[[#This Row],[Артикул]],[1]Подбор!$CJ:$CW,5,0),"")</f>
        <v>0</v>
      </c>
      <c r="AA252" s="73">
        <f>IFERROR(VLOOKUP(Подбор[[#This Row],[Артикул]],[1]Подбор!$CJ:$CW,6,0),"")</f>
        <v>0</v>
      </c>
      <c r="AB252" s="73">
        <f>IFERROR(VLOOKUP(Подбор[[#This Row],[Артикул]],[1]Подбор!$CJ:$CW,7,0),"")</f>
        <v>0</v>
      </c>
      <c r="AC252" s="73">
        <f>IFERROR(VLOOKUP(Подбор[[#This Row],[Артикул]],[1]Подбор!$CJ:$CW,8,0),"")</f>
        <v>0</v>
      </c>
      <c r="AD252" s="73">
        <f>IFERROR(VLOOKUP(Подбор[[#This Row],[Артикул]],[1]Подбор!$CJ:$CW,9,0),"")</f>
        <v>0</v>
      </c>
      <c r="AE252" s="73">
        <f>IFERROR(VLOOKUP(Подбор[[#This Row],[Артикул]],[1]Подбор!$CJ:$CW,10,0),"")</f>
        <v>0</v>
      </c>
      <c r="AF252" s="73">
        <f>IFERROR(VLOOKUP(Подбор[[#This Row],[Артикул]],[1]Подбор!$CJ:$CW,11,0),"")</f>
        <v>0</v>
      </c>
      <c r="AG252" s="73">
        <f>IFERROR(VLOOKUP(Подбор[[#This Row],[Артикул]],[1]Подбор!$CJ:$CW,12,0),"")</f>
        <v>29</v>
      </c>
      <c r="AH252" s="73">
        <f>IFERROR(VLOOKUP(Подбор[[#This Row],[Артикул]],[1]Подбор!$CJ:$CW,13,0),"")</f>
        <v>0</v>
      </c>
      <c r="AI252" s="73">
        <f>IFERROR(VLOOKUP(Подбор[[#This Row],[Артикул]],[1]Подбор!$CJ:$CW,14,0),"")</f>
        <v>0</v>
      </c>
      <c r="AJ252" s="73" t="str">
        <f>IFERROR(VLOOKUP(Подбор[[#This Row],[Артикул]],[1]Подбор!$CJ:$DA,15,0),"")</f>
        <v>http://ipmatika.ru/upload/iblock/0af/9pwrp4rnngcla4podwppzbz8rsxg4o23/W57R_W77P_anons.jpg</v>
      </c>
      <c r="AK252" s="73" t="str">
        <f>IFERROR(VLOOKUP(Подбор[[#This Row],[Артикул]],[1]Подбор!$CJ:$DA,16,0),"")</f>
        <v>https://ipmatika.kz/products/dect/yealink-w77p/</v>
      </c>
      <c r="AL252" s="73" t="str">
        <f>IFERROR(VLOOKUP(Подбор[[#This Row],[Артикул]],[1]Подбор!$CJ:$DA,17,0),"")</f>
        <v>Под заказ</v>
      </c>
    </row>
    <row r="253" spans="1:38">
      <c r="A253" s="73" t="s">
        <v>480</v>
      </c>
      <c r="B253" t="s">
        <v>2932</v>
      </c>
      <c r="C253" t="s">
        <v>2369</v>
      </c>
      <c r="D253">
        <v>93050</v>
      </c>
      <c r="E253">
        <v>70720</v>
      </c>
      <c r="F253">
        <v>-23.997850617947336</v>
      </c>
      <c r="G253">
        <v>4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 t="s">
        <v>5489</v>
      </c>
      <c r="O253">
        <v>16</v>
      </c>
      <c r="P253">
        <v>0</v>
      </c>
      <c r="Q253" t="s">
        <v>5645</v>
      </c>
      <c r="R253" t="s">
        <v>5646</v>
      </c>
      <c r="S253" t="s">
        <v>578</v>
      </c>
      <c r="T253" s="73"/>
      <c r="U253" s="73"/>
      <c r="V253"/>
      <c r="W253" s="73">
        <f>IFERROR(VLOOKUP(Подбор[[#This Row],[Артикул]],[1]Подбор!$CJ:$CW,2,0),"")</f>
        <v>93050</v>
      </c>
      <c r="X253" s="73">
        <f>IFERROR(VLOOKUP(Подбор[[#This Row],[Артикул]],[1]Подбор!$CJ:$CW,3,0),"")</f>
        <v>70720</v>
      </c>
      <c r="Y253" s="73">
        <f>IFERROR(VLOOKUP(Подбор[[#This Row],[Артикул]],[1]Подбор!$CJ:$CW,4,0),"")</f>
        <v>-23.997850617947336</v>
      </c>
      <c r="Z253" s="73">
        <f>IFERROR(VLOOKUP(Подбор[[#This Row],[Артикул]],[1]Подбор!$CJ:$CW,5,0),"")</f>
        <v>4</v>
      </c>
      <c r="AA253" s="73">
        <f>IFERROR(VLOOKUP(Подбор[[#This Row],[Артикул]],[1]Подбор!$CJ:$CW,6,0),"")</f>
        <v>0</v>
      </c>
      <c r="AB253" s="73">
        <f>IFERROR(VLOOKUP(Подбор[[#This Row],[Артикул]],[1]Подбор!$CJ:$CW,7,0),"")</f>
        <v>0</v>
      </c>
      <c r="AC253" s="73">
        <f>IFERROR(VLOOKUP(Подбор[[#This Row],[Артикул]],[1]Подбор!$CJ:$CW,8,0),"")</f>
        <v>1</v>
      </c>
      <c r="AD253" s="73">
        <f>IFERROR(VLOOKUP(Подбор[[#This Row],[Артикул]],[1]Подбор!$CJ:$CW,9,0),"")</f>
        <v>0</v>
      </c>
      <c r="AE253" s="73">
        <f>IFERROR(VLOOKUP(Подбор[[#This Row],[Артикул]],[1]Подбор!$CJ:$CW,10,0),"")</f>
        <v>0</v>
      </c>
      <c r="AF253" s="73">
        <f>IFERROR(VLOOKUP(Подбор[[#This Row],[Артикул]],[1]Подбор!$CJ:$CW,11,0),"")</f>
        <v>0</v>
      </c>
      <c r="AG253" s="73" t="str">
        <f>IFERROR(VLOOKUP(Подбор[[#This Row],[Артикул]],[1]Подбор!$CJ:$CW,12,0),"")</f>
        <v>50+</v>
      </c>
      <c r="AH253" s="73">
        <f>IFERROR(VLOOKUP(Подбор[[#This Row],[Артикул]],[1]Подбор!$CJ:$CW,13,0),"")</f>
        <v>16</v>
      </c>
      <c r="AI253" s="73">
        <f>IFERROR(VLOOKUP(Подбор[[#This Row],[Артикул]],[1]Подбор!$CJ:$CW,14,0),"")</f>
        <v>0</v>
      </c>
      <c r="AJ253" s="73" t="str">
        <f>IFERROR(VLOOKUP(Подбор[[#This Row],[Артикул]],[1]Подбор!$CJ:$DA,15,0),"")</f>
        <v>http://ipmatika.ru/upload/iblock/3c9/2g66d2zeg8uytaxphvo2x115qpgra4pz/W78H_W78P_02.jpg</v>
      </c>
      <c r="AK253" s="73" t="str">
        <f>IFERROR(VLOOKUP(Подбор[[#This Row],[Артикул]],[1]Подбор!$CJ:$DA,16,0),"")</f>
        <v>https://ipmatika.kz/products/dect/yealink-W78H/</v>
      </c>
      <c r="AL253" s="73" t="str">
        <f>IFERROR(VLOOKUP(Подбор[[#This Row],[Артикул]],[1]Подбор!$CJ:$DA,17,0),"")</f>
        <v/>
      </c>
    </row>
    <row r="254" spans="1:38">
      <c r="A254" s="73" t="s">
        <v>481</v>
      </c>
      <c r="B254" t="s">
        <v>2932</v>
      </c>
      <c r="C254" t="s">
        <v>2368</v>
      </c>
      <c r="D254">
        <v>132370</v>
      </c>
      <c r="E254">
        <v>100600</v>
      </c>
      <c r="F254">
        <v>-24.000906549822474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</v>
      </c>
      <c r="P254">
        <v>0</v>
      </c>
      <c r="Q254" t="s">
        <v>5647</v>
      </c>
      <c r="R254" t="s">
        <v>5648</v>
      </c>
      <c r="S254" t="s">
        <v>578</v>
      </c>
      <c r="T254" s="73"/>
      <c r="U254" s="73"/>
      <c r="V254"/>
      <c r="W254" s="73">
        <f>IFERROR(VLOOKUP(Подбор[[#This Row],[Артикул]],[1]Подбор!$CJ:$CW,2,0),"")</f>
        <v>132370</v>
      </c>
      <c r="X254" s="73">
        <f>IFERROR(VLOOKUP(Подбор[[#This Row],[Артикул]],[1]Подбор!$CJ:$CW,3,0),"")</f>
        <v>100600</v>
      </c>
      <c r="Y254" s="73">
        <f>IFERROR(VLOOKUP(Подбор[[#This Row],[Артикул]],[1]Подбор!$CJ:$CW,4,0),"")</f>
        <v>-24.000906549822474</v>
      </c>
      <c r="Z254" s="73">
        <f>IFERROR(VLOOKUP(Подбор[[#This Row],[Артикул]],[1]Подбор!$CJ:$CW,5,0),"")</f>
        <v>2</v>
      </c>
      <c r="AA254" s="73">
        <f>IFERROR(VLOOKUP(Подбор[[#This Row],[Артикул]],[1]Подбор!$CJ:$CW,6,0),"")</f>
        <v>0</v>
      </c>
      <c r="AB254" s="73">
        <f>IFERROR(VLOOKUP(Подбор[[#This Row],[Артикул]],[1]Подбор!$CJ:$CW,7,0),"")</f>
        <v>0</v>
      </c>
      <c r="AC254" s="73">
        <f>IFERROR(VLOOKUP(Подбор[[#This Row],[Артикул]],[1]Подбор!$CJ:$CW,8,0),"")</f>
        <v>0</v>
      </c>
      <c r="AD254" s="73">
        <f>IFERROR(VLOOKUP(Подбор[[#This Row],[Артикул]],[1]Подбор!$CJ:$CW,9,0),"")</f>
        <v>0</v>
      </c>
      <c r="AE254" s="73">
        <f>IFERROR(VLOOKUP(Подбор[[#This Row],[Артикул]],[1]Подбор!$CJ:$CW,10,0),"")</f>
        <v>0</v>
      </c>
      <c r="AF254" s="73">
        <f>IFERROR(VLOOKUP(Подбор[[#This Row],[Артикул]],[1]Подбор!$CJ:$CW,11,0),"")</f>
        <v>0</v>
      </c>
      <c r="AG254" s="73">
        <f>IFERROR(VLOOKUP(Подбор[[#This Row],[Артикул]],[1]Подбор!$CJ:$CW,12,0),"")</f>
        <v>0</v>
      </c>
      <c r="AH254" s="73">
        <f>IFERROR(VLOOKUP(Подбор[[#This Row],[Артикул]],[1]Подбор!$CJ:$CW,13,0),"")</f>
        <v>9</v>
      </c>
      <c r="AI254" s="73">
        <f>IFERROR(VLOOKUP(Подбор[[#This Row],[Артикул]],[1]Подбор!$CJ:$CW,14,0),"")</f>
        <v>0</v>
      </c>
      <c r="AJ254" s="73" t="str">
        <f>IFERROR(VLOOKUP(Подбор[[#This Row],[Артикул]],[1]Подбор!$CJ:$DA,15,0),"")</f>
        <v>http://ipmatika.ru/upload/iblock/d8f/8j685uqpm8mhm570hfusmhopn2ptr5h1/W78H_W78P_anons.jpg</v>
      </c>
      <c r="AK254" s="73" t="str">
        <f>IFERROR(VLOOKUP(Подбор[[#This Row],[Артикул]],[1]Подбор!$CJ:$DA,16,0),"")</f>
        <v>https://ipmatika.kz/products/dect/yealink-w78p/</v>
      </c>
      <c r="AL254" s="73" t="str">
        <f>IFERROR(VLOOKUP(Подбор[[#This Row],[Артикул]],[1]Подбор!$CJ:$DA,17,0),"")</f>
        <v/>
      </c>
    </row>
    <row r="255" spans="1:38">
      <c r="A255" s="73" t="s">
        <v>343</v>
      </c>
      <c r="B255" t="s">
        <v>2932</v>
      </c>
      <c r="C255" t="s">
        <v>2367</v>
      </c>
      <c r="D255">
        <v>173970</v>
      </c>
      <c r="E255">
        <v>133960</v>
      </c>
      <c r="F255">
        <v>-22.998218083577626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16</v>
      </c>
      <c r="O255">
        <v>0</v>
      </c>
      <c r="P255">
        <v>2</v>
      </c>
      <c r="Q255" t="s">
        <v>5649</v>
      </c>
      <c r="R255" t="s">
        <v>5650</v>
      </c>
      <c r="S255" t="s">
        <v>5612</v>
      </c>
      <c r="T255" s="73"/>
      <c r="U255" s="73"/>
      <c r="V255"/>
      <c r="W255" s="73">
        <f>IFERROR(VLOOKUP(Подбор[[#This Row],[Артикул]],[1]Подбор!$CJ:$CW,2,0),"")</f>
        <v>173970</v>
      </c>
      <c r="X255" s="73">
        <f>IFERROR(VLOOKUP(Подбор[[#This Row],[Артикул]],[1]Подбор!$CJ:$CW,3,0),"")</f>
        <v>133960</v>
      </c>
      <c r="Y255" s="73">
        <f>IFERROR(VLOOKUP(Подбор[[#This Row],[Артикул]],[1]Подбор!$CJ:$CW,4,0),"")</f>
        <v>-22.998218083577626</v>
      </c>
      <c r="Z255" s="73">
        <f>IFERROR(VLOOKUP(Подбор[[#This Row],[Артикул]],[1]Подбор!$CJ:$CW,5,0),"")</f>
        <v>0</v>
      </c>
      <c r="AA255" s="73">
        <f>IFERROR(VLOOKUP(Подбор[[#This Row],[Артикул]],[1]Подбор!$CJ:$CW,6,0),"")</f>
        <v>0</v>
      </c>
      <c r="AB255" s="73">
        <f>IFERROR(VLOOKUP(Подбор[[#This Row],[Артикул]],[1]Подбор!$CJ:$CW,7,0),"")</f>
        <v>0</v>
      </c>
      <c r="AC255" s="73">
        <f>IFERROR(VLOOKUP(Подбор[[#This Row],[Артикул]],[1]Подбор!$CJ:$CW,8,0),"")</f>
        <v>0</v>
      </c>
      <c r="AD255" s="73">
        <f>IFERROR(VLOOKUP(Подбор[[#This Row],[Артикул]],[1]Подбор!$CJ:$CW,9,0),"")</f>
        <v>0</v>
      </c>
      <c r="AE255" s="73">
        <f>IFERROR(VLOOKUP(Подбор[[#This Row],[Артикул]],[1]Подбор!$CJ:$CW,10,0),"")</f>
        <v>0</v>
      </c>
      <c r="AF255" s="73">
        <f>IFERROR(VLOOKUP(Подбор[[#This Row],[Артикул]],[1]Подбор!$CJ:$CW,11,0),"")</f>
        <v>0</v>
      </c>
      <c r="AG255" s="73">
        <f>IFERROR(VLOOKUP(Подбор[[#This Row],[Артикул]],[1]Подбор!$CJ:$CW,12,0),"")</f>
        <v>16</v>
      </c>
      <c r="AH255" s="73">
        <f>IFERROR(VLOOKUP(Подбор[[#This Row],[Артикул]],[1]Подбор!$CJ:$CW,13,0),"")</f>
        <v>0</v>
      </c>
      <c r="AI255" s="73">
        <f>IFERROR(VLOOKUP(Подбор[[#This Row],[Артикул]],[1]Подбор!$CJ:$CW,14,0),"")</f>
        <v>2</v>
      </c>
      <c r="AJ255" s="73" t="str">
        <f>IFERROR(VLOOKUP(Подбор[[#This Row],[Артикул]],[1]Подбор!$CJ:$DA,15,0),"")</f>
        <v>http://ipmatika.ru/upload/iblock/4ec/W79P-01.jpg</v>
      </c>
      <c r="AK255" s="73" t="str">
        <f>IFERROR(VLOOKUP(Подбор[[#This Row],[Артикул]],[1]Подбор!$CJ:$DA,16,0),"")</f>
        <v>https://ipmatika.kz/products/dect/yealink-W79P/</v>
      </c>
      <c r="AL255" s="73" t="str">
        <f>IFERROR(VLOOKUP(Подбор[[#This Row],[Артикул]],[1]Подбор!$CJ:$DA,17,0),"")</f>
        <v>Под заказ</v>
      </c>
    </row>
    <row r="256" spans="1:38">
      <c r="A256" s="73" t="s">
        <v>3181</v>
      </c>
      <c r="B256"/>
      <c r="C256"/>
      <c r="D256">
        <v>0</v>
      </c>
      <c r="E256">
        <v>0</v>
      </c>
      <c r="F256" t="s">
        <v>578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578</v>
      </c>
      <c r="R256" t="s">
        <v>578</v>
      </c>
      <c r="S256" t="s">
        <v>578</v>
      </c>
      <c r="T256" s="73"/>
      <c r="U256" s="73"/>
      <c r="V256"/>
      <c r="W256" s="73">
        <f>IFERROR(VLOOKUP(Подбор[[#This Row],[Артикул]],[1]Подбор!$CJ:$CW,2,0),"")</f>
        <v>0</v>
      </c>
      <c r="X256" s="73">
        <f>IFERROR(VLOOKUP(Подбор[[#This Row],[Артикул]],[1]Подбор!$CJ:$CW,3,0),"")</f>
        <v>0</v>
      </c>
      <c r="Y256" s="73" t="str">
        <f>IFERROR(VLOOKUP(Подбор[[#This Row],[Артикул]],[1]Подбор!$CJ:$CW,4,0),"")</f>
        <v/>
      </c>
      <c r="Z256" s="73">
        <f>IFERROR(VLOOKUP(Подбор[[#This Row],[Артикул]],[1]Подбор!$CJ:$CW,5,0),"")</f>
        <v>0</v>
      </c>
      <c r="AA256" s="73">
        <f>IFERROR(VLOOKUP(Подбор[[#This Row],[Артикул]],[1]Подбор!$CJ:$CW,6,0),"")</f>
        <v>0</v>
      </c>
      <c r="AB256" s="73">
        <f>IFERROR(VLOOKUP(Подбор[[#This Row],[Артикул]],[1]Подбор!$CJ:$CW,7,0),"")</f>
        <v>0</v>
      </c>
      <c r="AC256" s="73">
        <f>IFERROR(VLOOKUP(Подбор[[#This Row],[Артикул]],[1]Подбор!$CJ:$CW,8,0),"")</f>
        <v>0</v>
      </c>
      <c r="AD256" s="73">
        <f>IFERROR(VLOOKUP(Подбор[[#This Row],[Артикул]],[1]Подбор!$CJ:$CW,9,0),"")</f>
        <v>0</v>
      </c>
      <c r="AE256" s="73">
        <f>IFERROR(VLOOKUP(Подбор[[#This Row],[Артикул]],[1]Подбор!$CJ:$CW,10,0),"")</f>
        <v>0</v>
      </c>
      <c r="AF256" s="73">
        <f>IFERROR(VLOOKUP(Подбор[[#This Row],[Артикул]],[1]Подбор!$CJ:$CW,11,0),"")</f>
        <v>0</v>
      </c>
      <c r="AG256" s="73">
        <f>IFERROR(VLOOKUP(Подбор[[#This Row],[Артикул]],[1]Подбор!$CJ:$CW,12,0),"")</f>
        <v>0</v>
      </c>
      <c r="AH256" s="73">
        <f>IFERROR(VLOOKUP(Подбор[[#This Row],[Артикул]],[1]Подбор!$CJ:$CW,13,0),"")</f>
        <v>0</v>
      </c>
      <c r="AI256" s="73">
        <f>IFERROR(VLOOKUP(Подбор[[#This Row],[Артикул]],[1]Подбор!$CJ:$CW,14,0),"")</f>
        <v>0</v>
      </c>
      <c r="AJ256" s="73" t="str">
        <f>IFERROR(VLOOKUP(Подбор[[#This Row],[Артикул]],[1]Подбор!$CJ:$DA,15,0),"")</f>
        <v/>
      </c>
      <c r="AK256" s="73" t="str">
        <f>IFERROR(VLOOKUP(Подбор[[#This Row],[Артикул]],[1]Подбор!$CJ:$DA,16,0),"")</f>
        <v/>
      </c>
      <c r="AL256" s="73" t="str">
        <f>IFERROR(VLOOKUP(Подбор[[#This Row],[Артикул]],[1]Подбор!$CJ:$DA,17,0),"")</f>
        <v/>
      </c>
    </row>
    <row r="257" spans="1:38">
      <c r="A257" s="73" t="s">
        <v>2366</v>
      </c>
      <c r="B257" t="s">
        <v>3077</v>
      </c>
      <c r="C257" t="s">
        <v>2365</v>
      </c>
      <c r="D257">
        <v>61660</v>
      </c>
      <c r="E257">
        <v>49325.374999999993</v>
      </c>
      <c r="F257">
        <v>-20.00425721699645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578</v>
      </c>
      <c r="R257" t="s">
        <v>4851</v>
      </c>
      <c r="S257" t="s">
        <v>578</v>
      </c>
      <c r="T257" s="73"/>
      <c r="U257" s="73"/>
      <c r="V257"/>
      <c r="W257" s="73">
        <f>IFERROR(VLOOKUP(Подбор[[#This Row],[Артикул]],[1]Подбор!$CJ:$CW,2,0),"")</f>
        <v>61660</v>
      </c>
      <c r="X257" s="73">
        <f>IFERROR(VLOOKUP(Подбор[[#This Row],[Артикул]],[1]Подбор!$CJ:$CW,3,0),"")</f>
        <v>49325.374999999993</v>
      </c>
      <c r="Y257" s="73">
        <f>IFERROR(VLOOKUP(Подбор[[#This Row],[Артикул]],[1]Подбор!$CJ:$CW,4,0),"")</f>
        <v>-20.00425721699645</v>
      </c>
      <c r="Z257" s="73">
        <f>IFERROR(VLOOKUP(Подбор[[#This Row],[Артикул]],[1]Подбор!$CJ:$CW,5,0),"")</f>
        <v>0</v>
      </c>
      <c r="AA257" s="73">
        <f>IFERROR(VLOOKUP(Подбор[[#This Row],[Артикул]],[1]Подбор!$CJ:$CW,6,0),"")</f>
        <v>0</v>
      </c>
      <c r="AB257" s="73">
        <f>IFERROR(VLOOKUP(Подбор[[#This Row],[Артикул]],[1]Подбор!$CJ:$CW,7,0),"")</f>
        <v>0</v>
      </c>
      <c r="AC257" s="73">
        <f>IFERROR(VLOOKUP(Подбор[[#This Row],[Артикул]],[1]Подбор!$CJ:$CW,8,0),"")</f>
        <v>0</v>
      </c>
      <c r="AD257" s="73">
        <f>IFERROR(VLOOKUP(Подбор[[#This Row],[Артикул]],[1]Подбор!$CJ:$CW,9,0),"")</f>
        <v>0</v>
      </c>
      <c r="AE257" s="73">
        <f>IFERROR(VLOOKUP(Подбор[[#This Row],[Артикул]],[1]Подбор!$CJ:$CW,10,0),"")</f>
        <v>0</v>
      </c>
      <c r="AF257" s="73">
        <f>IFERROR(VLOOKUP(Подбор[[#This Row],[Артикул]],[1]Подбор!$CJ:$CW,11,0),"")</f>
        <v>0</v>
      </c>
      <c r="AG257" s="73">
        <f>IFERROR(VLOOKUP(Подбор[[#This Row],[Артикул]],[1]Подбор!$CJ:$CW,12,0),"")</f>
        <v>0</v>
      </c>
      <c r="AH257" s="73">
        <f>IFERROR(VLOOKUP(Подбор[[#This Row],[Артикул]],[1]Подбор!$CJ:$CW,13,0),"")</f>
        <v>0</v>
      </c>
      <c r="AI257" s="73">
        <f>IFERROR(VLOOKUP(Подбор[[#This Row],[Артикул]],[1]Подбор!$CJ:$CW,14,0),"")</f>
        <v>0</v>
      </c>
      <c r="AJ257" s="73" t="str">
        <f>IFERROR(VLOOKUP(Подбор[[#This Row],[Артикул]],[1]Подбор!$CJ:$DA,15,0),"")</f>
        <v/>
      </c>
      <c r="AK257" s="73" t="str">
        <f>IFERROR(VLOOKUP(Подбор[[#This Row],[Артикул]],[1]Подбор!$CJ:$DA,16,0),"")</f>
        <v>https://ipmatika.kz/products/wifi-telefony/Linkvil-W610W/</v>
      </c>
      <c r="AL257" s="73" t="str">
        <f>IFERROR(VLOOKUP(Подбор[[#This Row],[Артикул]],[1]Подбор!$CJ:$DA,17,0),"")</f>
        <v/>
      </c>
    </row>
    <row r="258" spans="1:38">
      <c r="A258" s="73" t="s">
        <v>2364</v>
      </c>
      <c r="B258" t="s">
        <v>3077</v>
      </c>
      <c r="C258" t="s">
        <v>2363</v>
      </c>
      <c r="D258">
        <v>120510</v>
      </c>
      <c r="E258">
        <v>96409.774999999994</v>
      </c>
      <c r="F258">
        <v>-19.998527093187292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31</v>
      </c>
      <c r="O258" t="s">
        <v>5489</v>
      </c>
      <c r="P258">
        <v>0</v>
      </c>
      <c r="Q258" t="s">
        <v>578</v>
      </c>
      <c r="R258" t="s">
        <v>4852</v>
      </c>
      <c r="S258" t="s">
        <v>578</v>
      </c>
      <c r="T258" s="73"/>
      <c r="U258" s="73"/>
      <c r="V258"/>
      <c r="W258" s="73">
        <f>IFERROR(VLOOKUP(Подбор[[#This Row],[Артикул]],[1]Подбор!$CJ:$CW,2,0),"")</f>
        <v>120510</v>
      </c>
      <c r="X258" s="73">
        <f>IFERROR(VLOOKUP(Подбор[[#This Row],[Артикул]],[1]Подбор!$CJ:$CW,3,0),"")</f>
        <v>96409.774999999994</v>
      </c>
      <c r="Y258" s="73">
        <f>IFERROR(VLOOKUP(Подбор[[#This Row],[Артикул]],[1]Подбор!$CJ:$CW,4,0),"")</f>
        <v>-19.998527093187292</v>
      </c>
      <c r="Z258" s="73">
        <f>IFERROR(VLOOKUP(Подбор[[#This Row],[Артикул]],[1]Подбор!$CJ:$CW,5,0),"")</f>
        <v>0</v>
      </c>
      <c r="AA258" s="73">
        <f>IFERROR(VLOOKUP(Подбор[[#This Row],[Артикул]],[1]Подбор!$CJ:$CW,6,0),"")</f>
        <v>0</v>
      </c>
      <c r="AB258" s="73">
        <f>IFERROR(VLOOKUP(Подбор[[#This Row],[Артикул]],[1]Подбор!$CJ:$CW,7,0),"")</f>
        <v>0</v>
      </c>
      <c r="AC258" s="73">
        <f>IFERROR(VLOOKUP(Подбор[[#This Row],[Артикул]],[1]Подбор!$CJ:$CW,8,0),"")</f>
        <v>0</v>
      </c>
      <c r="AD258" s="73">
        <f>IFERROR(VLOOKUP(Подбор[[#This Row],[Артикул]],[1]Подбор!$CJ:$CW,9,0),"")</f>
        <v>0</v>
      </c>
      <c r="AE258" s="73">
        <f>IFERROR(VLOOKUP(Подбор[[#This Row],[Артикул]],[1]Подбор!$CJ:$CW,10,0),"")</f>
        <v>0</v>
      </c>
      <c r="AF258" s="73">
        <f>IFERROR(VLOOKUP(Подбор[[#This Row],[Артикул]],[1]Подбор!$CJ:$CW,11,0),"")</f>
        <v>0</v>
      </c>
      <c r="AG258" s="73">
        <f>IFERROR(VLOOKUP(Подбор[[#This Row],[Артикул]],[1]Подбор!$CJ:$CW,12,0),"")</f>
        <v>31</v>
      </c>
      <c r="AH258" s="73" t="str">
        <f>IFERROR(VLOOKUP(Подбор[[#This Row],[Артикул]],[1]Подбор!$CJ:$CW,13,0),"")</f>
        <v>50+</v>
      </c>
      <c r="AI258" s="73">
        <f>IFERROR(VLOOKUP(Подбор[[#This Row],[Артикул]],[1]Подбор!$CJ:$CW,14,0),"")</f>
        <v>0</v>
      </c>
      <c r="AJ258" s="73" t="str">
        <f>IFERROR(VLOOKUP(Подбор[[#This Row],[Артикул]],[1]Подбор!$CJ:$DA,15,0),"")</f>
        <v/>
      </c>
      <c r="AK258" s="73" t="str">
        <f>IFERROR(VLOOKUP(Подбор[[#This Row],[Артикул]],[1]Подбор!$CJ:$DA,16,0),"")</f>
        <v>https://ipmatika.kz/products/wifi-telefony/Linkvil-W611W/</v>
      </c>
      <c r="AL258" s="73" t="str">
        <f>IFERROR(VLOOKUP(Подбор[[#This Row],[Артикул]],[1]Подбор!$CJ:$DA,17,0),"")</f>
        <v/>
      </c>
    </row>
    <row r="259" spans="1:38">
      <c r="A259" s="73" t="s">
        <v>3747</v>
      </c>
      <c r="B259" t="s">
        <v>2932</v>
      </c>
      <c r="C259" t="s">
        <v>3748</v>
      </c>
      <c r="D259">
        <v>90010</v>
      </c>
      <c r="E259">
        <v>68410</v>
      </c>
      <c r="F259">
        <v>-23.99733362959671</v>
      </c>
      <c r="G259">
        <v>19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48</v>
      </c>
      <c r="P259" t="s">
        <v>5489</v>
      </c>
      <c r="Q259" t="s">
        <v>5651</v>
      </c>
      <c r="R259" t="s">
        <v>5652</v>
      </c>
      <c r="S259" t="s">
        <v>578</v>
      </c>
      <c r="T259" s="73"/>
      <c r="U259" s="73"/>
      <c r="V259"/>
      <c r="W259" s="73">
        <f>IFERROR(VLOOKUP(Подбор[[#This Row],[Артикул]],[1]Подбор!$CJ:$CW,2,0),"")</f>
        <v>90010</v>
      </c>
      <c r="X259" s="73">
        <f>IFERROR(VLOOKUP(Подбор[[#This Row],[Артикул]],[1]Подбор!$CJ:$CW,3,0),"")</f>
        <v>68410</v>
      </c>
      <c r="Y259" s="73">
        <f>IFERROR(VLOOKUP(Подбор[[#This Row],[Артикул]],[1]Подбор!$CJ:$CW,4,0),"")</f>
        <v>-23.99733362959671</v>
      </c>
      <c r="Z259" s="73">
        <f>IFERROR(VLOOKUP(Подбор[[#This Row],[Артикул]],[1]Подбор!$CJ:$CW,5,0),"")</f>
        <v>19</v>
      </c>
      <c r="AA259" s="73">
        <f>IFERROR(VLOOKUP(Подбор[[#This Row],[Артикул]],[1]Подбор!$CJ:$CW,6,0),"")</f>
        <v>0</v>
      </c>
      <c r="AB259" s="73">
        <f>IFERROR(VLOOKUP(Подбор[[#This Row],[Артикул]],[1]Подбор!$CJ:$CW,7,0),"")</f>
        <v>0</v>
      </c>
      <c r="AC259" s="73">
        <f>IFERROR(VLOOKUP(Подбор[[#This Row],[Артикул]],[1]Подбор!$CJ:$CW,8,0),"")</f>
        <v>0</v>
      </c>
      <c r="AD259" s="73">
        <f>IFERROR(VLOOKUP(Подбор[[#This Row],[Артикул]],[1]Подбор!$CJ:$CW,9,0),"")</f>
        <v>0</v>
      </c>
      <c r="AE259" s="73">
        <f>IFERROR(VLOOKUP(Подбор[[#This Row],[Артикул]],[1]Подбор!$CJ:$CW,10,0),"")</f>
        <v>0</v>
      </c>
      <c r="AF259" s="73">
        <f>IFERROR(VLOOKUP(Подбор[[#This Row],[Артикул]],[1]Подбор!$CJ:$CW,11,0),"")</f>
        <v>0</v>
      </c>
      <c r="AG259" s="73">
        <f>IFERROR(VLOOKUP(Подбор[[#This Row],[Артикул]],[1]Подбор!$CJ:$CW,12,0),"")</f>
        <v>0</v>
      </c>
      <c r="AH259" s="73">
        <f>IFERROR(VLOOKUP(Подбор[[#This Row],[Артикул]],[1]Подбор!$CJ:$CW,13,0),"")</f>
        <v>48</v>
      </c>
      <c r="AI259" s="73" t="str">
        <f>IFERROR(VLOOKUP(Подбор[[#This Row],[Артикул]],[1]Подбор!$CJ:$CW,14,0),"")</f>
        <v>50+</v>
      </c>
      <c r="AJ259" s="73" t="str">
        <f>IFERROR(VLOOKUP(Подбор[[#This Row],[Артикул]],[1]Подбор!$CJ:$DA,15,0),"")</f>
        <v>http://ipmatika.ru/upload/iblock/77e/4j77ket8qkgerlyai7dsfnqz46so8p9p/AX83H_01.jpg</v>
      </c>
      <c r="AK259" s="73" t="str">
        <f>IFERROR(VLOOKUP(Подбор[[#This Row],[Артикул]],[1]Подбор!$CJ:$DA,16,0),"")</f>
        <v>https://ipmatika.kz/products/wifi-telefony/yealink-ax83h/</v>
      </c>
      <c r="AL259" s="73" t="str">
        <f>IFERROR(VLOOKUP(Подбор[[#This Row],[Артикул]],[1]Подбор!$CJ:$DA,17,0),"")</f>
        <v/>
      </c>
    </row>
    <row r="260" spans="1:38">
      <c r="A260" s="73" t="s">
        <v>5189</v>
      </c>
      <c r="B260" t="s">
        <v>2932</v>
      </c>
      <c r="C260" t="s">
        <v>5190</v>
      </c>
      <c r="D260">
        <v>142980</v>
      </c>
      <c r="E260">
        <v>108664</v>
      </c>
      <c r="F260">
        <v>-24.000559518813816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5489</v>
      </c>
      <c r="O260">
        <v>21</v>
      </c>
      <c r="P260">
        <v>0</v>
      </c>
      <c r="Q260" t="s">
        <v>5653</v>
      </c>
      <c r="R260" t="s">
        <v>5654</v>
      </c>
      <c r="S260" t="s">
        <v>5514</v>
      </c>
      <c r="T260" s="73"/>
      <c r="U260" s="73"/>
      <c r="V260"/>
      <c r="W260" s="73">
        <f>IFERROR(VLOOKUP(Подбор[[#This Row],[Артикул]],[1]Подбор!$CJ:$CW,2,0),"")</f>
        <v>142980</v>
      </c>
      <c r="X260" s="73">
        <f>IFERROR(VLOOKUP(Подбор[[#This Row],[Артикул]],[1]Подбор!$CJ:$CW,3,0),"")</f>
        <v>108664</v>
      </c>
      <c r="Y260" s="73">
        <f>IFERROR(VLOOKUP(Подбор[[#This Row],[Артикул]],[1]Подбор!$CJ:$CW,4,0),"")</f>
        <v>-24.000559518813816</v>
      </c>
      <c r="Z260" s="73">
        <f>IFERROR(VLOOKUP(Подбор[[#This Row],[Артикул]],[1]Подбор!$CJ:$CW,5,0),"")</f>
        <v>0</v>
      </c>
      <c r="AA260" s="73">
        <f>IFERROR(VLOOKUP(Подбор[[#This Row],[Артикул]],[1]Подбор!$CJ:$CW,6,0),"")</f>
        <v>0</v>
      </c>
      <c r="AB260" s="73">
        <f>IFERROR(VLOOKUP(Подбор[[#This Row],[Артикул]],[1]Подбор!$CJ:$CW,7,0),"")</f>
        <v>0</v>
      </c>
      <c r="AC260" s="73">
        <f>IFERROR(VLOOKUP(Подбор[[#This Row],[Артикул]],[1]Подбор!$CJ:$CW,8,0),"")</f>
        <v>0</v>
      </c>
      <c r="AD260" s="73">
        <f>IFERROR(VLOOKUP(Подбор[[#This Row],[Артикул]],[1]Подбор!$CJ:$CW,9,0),"")</f>
        <v>0</v>
      </c>
      <c r="AE260" s="73">
        <f>IFERROR(VLOOKUP(Подбор[[#This Row],[Артикул]],[1]Подбор!$CJ:$CW,10,0),"")</f>
        <v>0</v>
      </c>
      <c r="AF260" s="73">
        <f>IFERROR(VLOOKUP(Подбор[[#This Row],[Артикул]],[1]Подбор!$CJ:$CW,11,0),"")</f>
        <v>0</v>
      </c>
      <c r="AG260" s="73" t="str">
        <f>IFERROR(VLOOKUP(Подбор[[#This Row],[Артикул]],[1]Подбор!$CJ:$CW,12,0),"")</f>
        <v>50+</v>
      </c>
      <c r="AH260" s="73">
        <f>IFERROR(VLOOKUP(Подбор[[#This Row],[Артикул]],[1]Подбор!$CJ:$CW,13,0),"")</f>
        <v>21</v>
      </c>
      <c r="AI260" s="73">
        <f>IFERROR(VLOOKUP(Подбор[[#This Row],[Артикул]],[1]Подбор!$CJ:$CW,14,0),"")</f>
        <v>0</v>
      </c>
      <c r="AJ260" s="73" t="str">
        <f>IFERROR(VLOOKUP(Подбор[[#This Row],[Артикул]],[1]Подбор!$CJ:$DA,15,0),"")</f>
        <v>http://ipmatika.ru/upload/iblock/822/7rtjtuvyg3o4sbu5kk3r0ikjysxhqrd9/AX86R.png</v>
      </c>
      <c r="AK260" s="73" t="str">
        <f>IFERROR(VLOOKUP(Подбор[[#This Row],[Артикул]],[1]Подбор!$CJ:$DA,16,0),"")</f>
        <v>https://ipmatika.kz/products/wifi-telefony/yealink-ax86r/</v>
      </c>
      <c r="AL260" s="73" t="str">
        <f>IFERROR(VLOOKUP(Подбор[[#This Row],[Артикул]],[1]Подбор!$CJ:$DA,17,0),"")</f>
        <v>NEW</v>
      </c>
    </row>
    <row r="261" spans="1:38">
      <c r="A261" s="73" t="s">
        <v>3336</v>
      </c>
      <c r="B261"/>
      <c r="C261"/>
      <c r="D261" t="s">
        <v>578</v>
      </c>
      <c r="E261" t="s">
        <v>578</v>
      </c>
      <c r="F261" t="s">
        <v>578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578</v>
      </c>
      <c r="R261" t="s">
        <v>578</v>
      </c>
      <c r="S261" t="s">
        <v>578</v>
      </c>
      <c r="T261" s="73"/>
      <c r="U261" s="73"/>
      <c r="V261"/>
      <c r="W261" s="73" t="str">
        <f>IFERROR(VLOOKUP(Подбор[[#This Row],[Артикул]],[1]Подбор!$CJ:$CW,2,0),"")</f>
        <v/>
      </c>
      <c r="X261" s="73" t="str">
        <f>IFERROR(VLOOKUP(Подбор[[#This Row],[Артикул]],[1]Подбор!$CJ:$CW,3,0),"")</f>
        <v/>
      </c>
      <c r="Y261" s="73" t="str">
        <f>IFERROR(VLOOKUP(Подбор[[#This Row],[Артикул]],[1]Подбор!$CJ:$CW,4,0),"")</f>
        <v/>
      </c>
      <c r="Z261" s="73">
        <f>IFERROR(VLOOKUP(Подбор[[#This Row],[Артикул]],[1]Подбор!$CJ:$CW,5,0),"")</f>
        <v>0</v>
      </c>
      <c r="AA261" s="73">
        <f>IFERROR(VLOOKUP(Подбор[[#This Row],[Артикул]],[1]Подбор!$CJ:$CW,6,0),"")</f>
        <v>0</v>
      </c>
      <c r="AB261" s="73">
        <f>IFERROR(VLOOKUP(Подбор[[#This Row],[Артикул]],[1]Подбор!$CJ:$CW,7,0),"")</f>
        <v>0</v>
      </c>
      <c r="AC261" s="73">
        <f>IFERROR(VLOOKUP(Подбор[[#This Row],[Артикул]],[1]Подбор!$CJ:$CW,8,0),"")</f>
        <v>0</v>
      </c>
      <c r="AD261" s="73">
        <f>IFERROR(VLOOKUP(Подбор[[#This Row],[Артикул]],[1]Подбор!$CJ:$CW,9,0),"")</f>
        <v>0</v>
      </c>
      <c r="AE261" s="73">
        <f>IFERROR(VLOOKUP(Подбор[[#This Row],[Артикул]],[1]Подбор!$CJ:$CW,10,0),"")</f>
        <v>0</v>
      </c>
      <c r="AF261" s="73">
        <f>IFERROR(VLOOKUP(Подбор[[#This Row],[Артикул]],[1]Подбор!$CJ:$CW,11,0),"")</f>
        <v>0</v>
      </c>
      <c r="AG261" s="73">
        <f>IFERROR(VLOOKUP(Подбор[[#This Row],[Артикул]],[1]Подбор!$CJ:$CW,12,0),"")</f>
        <v>0</v>
      </c>
      <c r="AH261" s="73">
        <f>IFERROR(VLOOKUP(Подбор[[#This Row],[Артикул]],[1]Подбор!$CJ:$CW,13,0),"")</f>
        <v>0</v>
      </c>
      <c r="AI261" s="73">
        <f>IFERROR(VLOOKUP(Подбор[[#This Row],[Артикул]],[1]Подбор!$CJ:$CW,14,0),"")</f>
        <v>0</v>
      </c>
      <c r="AJ261" s="73" t="str">
        <f>IFERROR(VLOOKUP(Подбор[[#This Row],[Артикул]],[1]Подбор!$CJ:$DA,15,0),"")</f>
        <v/>
      </c>
      <c r="AK261" s="73" t="str">
        <f>IFERROR(VLOOKUP(Подбор[[#This Row],[Артикул]],[1]Подбор!$CJ:$DA,16,0),"")</f>
        <v/>
      </c>
      <c r="AL261" s="73" t="str">
        <f>IFERROR(VLOOKUP(Подбор[[#This Row],[Артикул]],[1]Подбор!$CJ:$DA,17,0),"")</f>
        <v/>
      </c>
    </row>
    <row r="262" spans="1:38">
      <c r="A262" s="73" t="s">
        <v>3337</v>
      </c>
      <c r="B262" t="s">
        <v>3077</v>
      </c>
      <c r="C262" t="s">
        <v>3900</v>
      </c>
      <c r="D262">
        <v>4090</v>
      </c>
      <c r="E262">
        <v>3269.7499999999995</v>
      </c>
      <c r="F262">
        <v>-20.055012224938892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6</v>
      </c>
      <c r="O262">
        <v>0</v>
      </c>
      <c r="P262">
        <v>0</v>
      </c>
      <c r="Q262" t="s">
        <v>578</v>
      </c>
      <c r="R262" t="s">
        <v>3338</v>
      </c>
      <c r="S262" t="s">
        <v>578</v>
      </c>
      <c r="T262" s="73"/>
      <c r="U262" s="73"/>
      <c r="V262"/>
      <c r="W262" s="73">
        <f>IFERROR(VLOOKUP(Подбор[[#This Row],[Артикул]],[1]Подбор!$CJ:$CW,2,0),"")</f>
        <v>4090</v>
      </c>
      <c r="X262" s="73">
        <f>IFERROR(VLOOKUP(Подбор[[#This Row],[Артикул]],[1]Подбор!$CJ:$CW,3,0),"")</f>
        <v>3269.7499999999995</v>
      </c>
      <c r="Y262" s="73">
        <f>IFERROR(VLOOKUP(Подбор[[#This Row],[Артикул]],[1]Подбор!$CJ:$CW,4,0),"")</f>
        <v>-20.055012224938892</v>
      </c>
      <c r="Z262" s="73">
        <f>IFERROR(VLOOKUP(Подбор[[#This Row],[Артикул]],[1]Подбор!$CJ:$CW,5,0),"")</f>
        <v>0</v>
      </c>
      <c r="AA262" s="73">
        <f>IFERROR(VLOOKUP(Подбор[[#This Row],[Артикул]],[1]Подбор!$CJ:$CW,6,0),"")</f>
        <v>0</v>
      </c>
      <c r="AB262" s="73">
        <f>IFERROR(VLOOKUP(Подбор[[#This Row],[Артикул]],[1]Подбор!$CJ:$CW,7,0),"")</f>
        <v>0</v>
      </c>
      <c r="AC262" s="73">
        <f>IFERROR(VLOOKUP(Подбор[[#This Row],[Артикул]],[1]Подбор!$CJ:$CW,8,0),"")</f>
        <v>0</v>
      </c>
      <c r="AD262" s="73">
        <f>IFERROR(VLOOKUP(Подбор[[#This Row],[Артикул]],[1]Подбор!$CJ:$CW,9,0),"")</f>
        <v>0</v>
      </c>
      <c r="AE262" s="73">
        <f>IFERROR(VLOOKUP(Подбор[[#This Row],[Артикул]],[1]Подбор!$CJ:$CW,10,0),"")</f>
        <v>0</v>
      </c>
      <c r="AF262" s="73">
        <f>IFERROR(VLOOKUP(Подбор[[#This Row],[Артикул]],[1]Подбор!$CJ:$CW,11,0),"")</f>
        <v>0</v>
      </c>
      <c r="AG262" s="73">
        <f>IFERROR(VLOOKUP(Подбор[[#This Row],[Артикул]],[1]Подбор!$CJ:$CW,12,0),"")</f>
        <v>6</v>
      </c>
      <c r="AH262" s="73">
        <f>IFERROR(VLOOKUP(Подбор[[#This Row],[Артикул]],[1]Подбор!$CJ:$CW,13,0),"")</f>
        <v>0</v>
      </c>
      <c r="AI262" s="73">
        <f>IFERROR(VLOOKUP(Подбор[[#This Row],[Артикул]],[1]Подбор!$CJ:$CW,14,0),"")</f>
        <v>0</v>
      </c>
      <c r="AJ262" s="73" t="str">
        <f>IFERROR(VLOOKUP(Подбор[[#This Row],[Артикул]],[1]Подбор!$CJ:$DA,15,0),"")</f>
        <v/>
      </c>
      <c r="AK262" s="73" t="str">
        <f>IFERROR(VLOOKUP(Подбор[[#This Row],[Артикул]],[1]Подбор!$CJ:$DA,16,0),"")</f>
        <v>https://ipmatika.kz/products/phones-accessories/WB108/</v>
      </c>
      <c r="AL262" s="73" t="str">
        <f>IFERROR(VLOOKUP(Подбор[[#This Row],[Артикул]],[1]Подбор!$CJ:$DA,17,0),"")</f>
        <v/>
      </c>
    </row>
    <row r="263" spans="1:38">
      <c r="A263" s="73" t="s">
        <v>2362</v>
      </c>
      <c r="B263"/>
      <c r="C263"/>
      <c r="D263" t="s">
        <v>578</v>
      </c>
      <c r="E263" t="s">
        <v>578</v>
      </c>
      <c r="F263" t="s">
        <v>578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578</v>
      </c>
      <c r="R263" t="s">
        <v>578</v>
      </c>
      <c r="S263" t="s">
        <v>578</v>
      </c>
      <c r="T263" s="73"/>
      <c r="U263" s="73"/>
      <c r="V263"/>
      <c r="W263" s="73" t="str">
        <f>IFERROR(VLOOKUP(Подбор[[#This Row],[Артикул]],[1]Подбор!$CJ:$CW,2,0),"")</f>
        <v/>
      </c>
      <c r="X263" s="73" t="str">
        <f>IFERROR(VLOOKUP(Подбор[[#This Row],[Артикул]],[1]Подбор!$CJ:$CW,3,0),"")</f>
        <v/>
      </c>
      <c r="Y263" s="73" t="str">
        <f>IFERROR(VLOOKUP(Подбор[[#This Row],[Артикул]],[1]Подбор!$CJ:$CW,4,0),"")</f>
        <v/>
      </c>
      <c r="Z263" s="73">
        <f>IFERROR(VLOOKUP(Подбор[[#This Row],[Артикул]],[1]Подбор!$CJ:$CW,5,0),"")</f>
        <v>0</v>
      </c>
      <c r="AA263" s="73">
        <f>IFERROR(VLOOKUP(Подбор[[#This Row],[Артикул]],[1]Подбор!$CJ:$CW,6,0),"")</f>
        <v>0</v>
      </c>
      <c r="AB263" s="73">
        <f>IFERROR(VLOOKUP(Подбор[[#This Row],[Артикул]],[1]Подбор!$CJ:$CW,7,0),"")</f>
        <v>0</v>
      </c>
      <c r="AC263" s="73">
        <f>IFERROR(VLOOKUP(Подбор[[#This Row],[Артикул]],[1]Подбор!$CJ:$CW,8,0),"")</f>
        <v>0</v>
      </c>
      <c r="AD263" s="73">
        <f>IFERROR(VLOOKUP(Подбор[[#This Row],[Артикул]],[1]Подбор!$CJ:$CW,9,0),"")</f>
        <v>0</v>
      </c>
      <c r="AE263" s="73">
        <f>IFERROR(VLOOKUP(Подбор[[#This Row],[Артикул]],[1]Подбор!$CJ:$CW,10,0),"")</f>
        <v>0</v>
      </c>
      <c r="AF263" s="73">
        <f>IFERROR(VLOOKUP(Подбор[[#This Row],[Артикул]],[1]Подбор!$CJ:$CW,11,0),"")</f>
        <v>0</v>
      </c>
      <c r="AG263" s="73">
        <f>IFERROR(VLOOKUP(Подбор[[#This Row],[Артикул]],[1]Подбор!$CJ:$CW,12,0),"")</f>
        <v>0</v>
      </c>
      <c r="AH263" s="73">
        <f>IFERROR(VLOOKUP(Подбор[[#This Row],[Артикул]],[1]Подбор!$CJ:$CW,13,0),"")</f>
        <v>0</v>
      </c>
      <c r="AI263" s="73">
        <f>IFERROR(VLOOKUP(Подбор[[#This Row],[Артикул]],[1]Подбор!$CJ:$CW,14,0),"")</f>
        <v>0</v>
      </c>
      <c r="AJ263" s="73" t="str">
        <f>IFERROR(VLOOKUP(Подбор[[#This Row],[Артикул]],[1]Подбор!$CJ:$DA,15,0),"")</f>
        <v/>
      </c>
      <c r="AK263" s="73" t="str">
        <f>IFERROR(VLOOKUP(Подбор[[#This Row],[Артикул]],[1]Подбор!$CJ:$DA,16,0),"")</f>
        <v/>
      </c>
      <c r="AL263" s="73" t="str">
        <f>IFERROR(VLOOKUP(Подбор[[#This Row],[Артикул]],[1]Подбор!$CJ:$DA,17,0),"")</f>
        <v/>
      </c>
    </row>
    <row r="264" spans="1:38">
      <c r="A264" s="73" t="s">
        <v>52</v>
      </c>
      <c r="B264" t="s">
        <v>2932</v>
      </c>
      <c r="C264" t="s">
        <v>2361</v>
      </c>
      <c r="D264">
        <v>23380</v>
      </c>
      <c r="E264">
        <v>16360</v>
      </c>
      <c r="F264">
        <v>-30.025662959794701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5655</v>
      </c>
      <c r="R264" t="s">
        <v>5656</v>
      </c>
      <c r="S264" t="s">
        <v>578</v>
      </c>
      <c r="T264" s="73"/>
      <c r="U264" s="73"/>
      <c r="V264"/>
      <c r="W264" s="73">
        <f>IFERROR(VLOOKUP(Подбор[[#This Row],[Артикул]],[1]Подбор!$CJ:$CW,2,0),"")</f>
        <v>23380</v>
      </c>
      <c r="X264" s="73">
        <f>IFERROR(VLOOKUP(Подбор[[#This Row],[Артикул]],[1]Подбор!$CJ:$CW,3,0),"")</f>
        <v>16360</v>
      </c>
      <c r="Y264" s="73">
        <f>IFERROR(VLOOKUP(Подбор[[#This Row],[Артикул]],[1]Подбор!$CJ:$CW,4,0),"")</f>
        <v>-30.025662959794701</v>
      </c>
      <c r="Z264" s="73">
        <f>IFERROR(VLOOKUP(Подбор[[#This Row],[Артикул]],[1]Подбор!$CJ:$CW,5,0),"")</f>
        <v>0</v>
      </c>
      <c r="AA264" s="73">
        <f>IFERROR(VLOOKUP(Подбор[[#This Row],[Артикул]],[1]Подбор!$CJ:$CW,6,0),"")</f>
        <v>0</v>
      </c>
      <c r="AB264" s="73">
        <f>IFERROR(VLOOKUP(Подбор[[#This Row],[Артикул]],[1]Подбор!$CJ:$CW,7,0),"")</f>
        <v>0</v>
      </c>
      <c r="AC264" s="73">
        <f>IFERROR(VLOOKUP(Подбор[[#This Row],[Артикул]],[1]Подбор!$CJ:$CW,8,0),"")</f>
        <v>0</v>
      </c>
      <c r="AD264" s="73">
        <f>IFERROR(VLOOKUP(Подбор[[#This Row],[Артикул]],[1]Подбор!$CJ:$CW,9,0),"")</f>
        <v>0</v>
      </c>
      <c r="AE264" s="73">
        <f>IFERROR(VLOOKUP(Подбор[[#This Row],[Артикул]],[1]Подбор!$CJ:$CW,10,0),"")</f>
        <v>0</v>
      </c>
      <c r="AF264" s="73">
        <f>IFERROR(VLOOKUP(Подбор[[#This Row],[Артикул]],[1]Подбор!$CJ:$CW,11,0),"")</f>
        <v>0</v>
      </c>
      <c r="AG264" s="73">
        <f>IFERROR(VLOOKUP(Подбор[[#This Row],[Артикул]],[1]Подбор!$CJ:$CW,12,0),"")</f>
        <v>0</v>
      </c>
      <c r="AH264" s="73">
        <f>IFERROR(VLOOKUP(Подбор[[#This Row],[Артикул]],[1]Подбор!$CJ:$CW,13,0),"")</f>
        <v>0</v>
      </c>
      <c r="AI264" s="73">
        <f>IFERROR(VLOOKUP(Подбор[[#This Row],[Артикул]],[1]Подбор!$CJ:$CW,14,0),"")</f>
        <v>0</v>
      </c>
      <c r="AJ264" s="73" t="str">
        <f>IFERROR(VLOOKUP(Подбор[[#This Row],[Артикул]],[1]Подбор!$CJ:$DA,15,0),"")</f>
        <v>http://ipmatika.ru/upload/iblock/91f/BT41.png</v>
      </c>
      <c r="AK264" s="73" t="str">
        <f>IFERROR(VLOOKUP(Подбор[[#This Row],[Артикул]],[1]Подбор!$CJ:$DA,16,0),"")</f>
        <v>https://ipmatika.kz/products/phones-accessories/yealink-bt41/</v>
      </c>
      <c r="AL264" s="73" t="str">
        <f>IFERROR(VLOOKUP(Подбор[[#This Row],[Артикул]],[1]Подбор!$CJ:$DA,17,0),"")</f>
        <v/>
      </c>
    </row>
    <row r="265" spans="1:38">
      <c r="A265" s="73" t="s">
        <v>2360</v>
      </c>
      <c r="B265" t="s">
        <v>2932</v>
      </c>
      <c r="C265" t="s">
        <v>2359</v>
      </c>
      <c r="D265">
        <v>38040</v>
      </c>
      <c r="E265">
        <v>25490</v>
      </c>
      <c r="F265">
        <v>-32.991587802313347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 t="s">
        <v>578</v>
      </c>
      <c r="R265" t="s">
        <v>5657</v>
      </c>
      <c r="S265" t="s">
        <v>5491</v>
      </c>
      <c r="T265" s="73"/>
      <c r="U265" s="73"/>
      <c r="V265"/>
      <c r="W265" s="73">
        <f>IFERROR(VLOOKUP(Подбор[[#This Row],[Артикул]],[1]Подбор!$CJ:$CW,2,0),"")</f>
        <v>38040</v>
      </c>
      <c r="X265" s="73">
        <f>IFERROR(VLOOKUP(Подбор[[#This Row],[Артикул]],[1]Подбор!$CJ:$CW,3,0),"")</f>
        <v>25490</v>
      </c>
      <c r="Y265" s="73">
        <f>IFERROR(VLOOKUP(Подбор[[#This Row],[Артикул]],[1]Подбор!$CJ:$CW,4,0),"")</f>
        <v>-32.991587802313347</v>
      </c>
      <c r="Z265" s="73">
        <f>IFERROR(VLOOKUP(Подбор[[#This Row],[Артикул]],[1]Подбор!$CJ:$CW,5,0),"")</f>
        <v>0</v>
      </c>
      <c r="AA265" s="73">
        <f>IFERROR(VLOOKUP(Подбор[[#This Row],[Артикул]],[1]Подбор!$CJ:$CW,6,0),"")</f>
        <v>0</v>
      </c>
      <c r="AB265" s="73">
        <f>IFERROR(VLOOKUP(Подбор[[#This Row],[Артикул]],[1]Подбор!$CJ:$CW,7,0),"")</f>
        <v>0</v>
      </c>
      <c r="AC265" s="73">
        <f>IFERROR(VLOOKUP(Подбор[[#This Row],[Артикул]],[1]Подбор!$CJ:$CW,8,0),"")</f>
        <v>0</v>
      </c>
      <c r="AD265" s="73">
        <f>IFERROR(VLOOKUP(Подбор[[#This Row],[Артикул]],[1]Подбор!$CJ:$CW,9,0),"")</f>
        <v>0</v>
      </c>
      <c r="AE265" s="73">
        <f>IFERROR(VLOOKUP(Подбор[[#This Row],[Артикул]],[1]Подбор!$CJ:$CW,10,0),"")</f>
        <v>0</v>
      </c>
      <c r="AF265" s="73">
        <f>IFERROR(VLOOKUP(Подбор[[#This Row],[Артикул]],[1]Подбор!$CJ:$CW,11,0),"")</f>
        <v>0</v>
      </c>
      <c r="AG265" s="73">
        <f>IFERROR(VLOOKUP(Подбор[[#This Row],[Артикул]],[1]Подбор!$CJ:$CW,12,0),"")</f>
        <v>0</v>
      </c>
      <c r="AH265" s="73">
        <f>IFERROR(VLOOKUP(Подбор[[#This Row],[Артикул]],[1]Подбор!$CJ:$CW,13,0),"")</f>
        <v>1</v>
      </c>
      <c r="AI265" s="73">
        <f>IFERROR(VLOOKUP(Подбор[[#This Row],[Артикул]],[1]Подбор!$CJ:$CW,14,0),"")</f>
        <v>0</v>
      </c>
      <c r="AJ265" s="73" t="str">
        <f>IFERROR(VLOOKUP(Подбор[[#This Row],[Артикул]],[1]Подбор!$CJ:$DA,15,0),"")</f>
        <v/>
      </c>
      <c r="AK265" s="73" t="str">
        <f>IFERROR(VLOOKUP(Подбор[[#This Row],[Артикул]],[1]Подбор!$CJ:$DA,16,0),"")</f>
        <v>https://ipmatika.kz/products/phones-accessories/BTH58/</v>
      </c>
      <c r="AL265" s="73" t="str">
        <f>IFERROR(VLOOKUP(Подбор[[#This Row],[Артикул]],[1]Подбор!$CJ:$DA,17,0),"")</f>
        <v>EOL</v>
      </c>
    </row>
    <row r="266" spans="1:38">
      <c r="A266" s="73" t="s">
        <v>447</v>
      </c>
      <c r="B266" t="s">
        <v>2932</v>
      </c>
      <c r="C266" t="s">
        <v>2358</v>
      </c>
      <c r="D266">
        <v>79880</v>
      </c>
      <c r="E266">
        <v>53520</v>
      </c>
      <c r="F266">
        <v>-32.999499248873306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5489</v>
      </c>
      <c r="O266">
        <v>0</v>
      </c>
      <c r="P266">
        <v>0</v>
      </c>
      <c r="Q266" t="s">
        <v>578</v>
      </c>
      <c r="R266" t="s">
        <v>5658</v>
      </c>
      <c r="S266" t="s">
        <v>578</v>
      </c>
      <c r="T266" s="73"/>
      <c r="U266" s="73"/>
      <c r="V266"/>
      <c r="W266" s="73">
        <f>IFERROR(VLOOKUP(Подбор[[#This Row],[Артикул]],[1]Подбор!$CJ:$CW,2,0),"")</f>
        <v>79880</v>
      </c>
      <c r="X266" s="73">
        <f>IFERROR(VLOOKUP(Подбор[[#This Row],[Артикул]],[1]Подбор!$CJ:$CW,3,0),"")</f>
        <v>53520</v>
      </c>
      <c r="Y266" s="73">
        <f>IFERROR(VLOOKUP(Подбор[[#This Row],[Артикул]],[1]Подбор!$CJ:$CW,4,0),"")</f>
        <v>-32.999499248873306</v>
      </c>
      <c r="Z266" s="73">
        <f>IFERROR(VLOOKUP(Подбор[[#This Row],[Артикул]],[1]Подбор!$CJ:$CW,5,0),"")</f>
        <v>0</v>
      </c>
      <c r="AA266" s="73">
        <f>IFERROR(VLOOKUP(Подбор[[#This Row],[Артикул]],[1]Подбор!$CJ:$CW,6,0),"")</f>
        <v>0</v>
      </c>
      <c r="AB266" s="73">
        <f>IFERROR(VLOOKUP(Подбор[[#This Row],[Артикул]],[1]Подбор!$CJ:$CW,7,0),"")</f>
        <v>0</v>
      </c>
      <c r="AC266" s="73">
        <f>IFERROR(VLOOKUP(Подбор[[#This Row],[Артикул]],[1]Подбор!$CJ:$CW,8,0),"")</f>
        <v>0</v>
      </c>
      <c r="AD266" s="73">
        <f>IFERROR(VLOOKUP(Подбор[[#This Row],[Артикул]],[1]Подбор!$CJ:$CW,9,0),"")</f>
        <v>0</v>
      </c>
      <c r="AE266" s="73">
        <f>IFERROR(VLOOKUP(Подбор[[#This Row],[Артикул]],[1]Подбор!$CJ:$CW,10,0),"")</f>
        <v>0</v>
      </c>
      <c r="AF266" s="73">
        <f>IFERROR(VLOOKUP(Подбор[[#This Row],[Артикул]],[1]Подбор!$CJ:$CW,11,0),"")</f>
        <v>0</v>
      </c>
      <c r="AG266" s="73" t="str">
        <f>IFERROR(VLOOKUP(Подбор[[#This Row],[Артикул]],[1]Подбор!$CJ:$CW,12,0),"")</f>
        <v>50+</v>
      </c>
      <c r="AH266" s="73">
        <f>IFERROR(VLOOKUP(Подбор[[#This Row],[Артикул]],[1]Подбор!$CJ:$CW,13,0),"")</f>
        <v>0</v>
      </c>
      <c r="AI266" s="73">
        <f>IFERROR(VLOOKUP(Подбор[[#This Row],[Артикул]],[1]Подбор!$CJ:$CW,14,0),"")</f>
        <v>0</v>
      </c>
      <c r="AJ266" s="73" t="str">
        <f>IFERROR(VLOOKUP(Подбор[[#This Row],[Артикул]],[1]Подбор!$CJ:$DA,15,0),"")</f>
        <v/>
      </c>
      <c r="AK266" s="73" t="str">
        <f>IFERROR(VLOOKUP(Подбор[[#This Row],[Артикул]],[1]Подбор!$CJ:$DA,16,0),"")</f>
        <v>https://ipmatika.kz/products/phones-accessories/yealink-cam50-new-version/</v>
      </c>
      <c r="AL266" s="73" t="str">
        <f>IFERROR(VLOOKUP(Подбор[[#This Row],[Артикул]],[1]Подбор!$CJ:$DA,17,0),"")</f>
        <v/>
      </c>
    </row>
    <row r="267" spans="1:38">
      <c r="A267" s="73" t="s">
        <v>54</v>
      </c>
      <c r="B267" t="s">
        <v>2932</v>
      </c>
      <c r="C267" t="s">
        <v>2357</v>
      </c>
      <c r="D267">
        <v>39350</v>
      </c>
      <c r="E267">
        <v>27550</v>
      </c>
      <c r="F267">
        <v>-29.987293519695044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5659</v>
      </c>
      <c r="R267" t="s">
        <v>5660</v>
      </c>
      <c r="S267" t="s">
        <v>5491</v>
      </c>
      <c r="T267" s="73"/>
      <c r="U267" s="73"/>
      <c r="V267"/>
      <c r="W267" s="73">
        <f>IFERROR(VLOOKUP(Подбор[[#This Row],[Артикул]],[1]Подбор!$CJ:$CW,2,0),"")</f>
        <v>39350</v>
      </c>
      <c r="X267" s="73">
        <f>IFERROR(VLOOKUP(Подбор[[#This Row],[Артикул]],[1]Подбор!$CJ:$CW,3,0),"")</f>
        <v>27550</v>
      </c>
      <c r="Y267" s="73">
        <f>IFERROR(VLOOKUP(Подбор[[#This Row],[Артикул]],[1]Подбор!$CJ:$CW,4,0),"")</f>
        <v>-29.987293519695044</v>
      </c>
      <c r="Z267" s="73">
        <f>IFERROR(VLOOKUP(Подбор[[#This Row],[Артикул]],[1]Подбор!$CJ:$CW,5,0),"")</f>
        <v>0</v>
      </c>
      <c r="AA267" s="73">
        <f>IFERROR(VLOOKUP(Подбор[[#This Row],[Артикул]],[1]Подбор!$CJ:$CW,6,0),"")</f>
        <v>0</v>
      </c>
      <c r="AB267" s="73">
        <f>IFERROR(VLOOKUP(Подбор[[#This Row],[Артикул]],[1]Подбор!$CJ:$CW,7,0),"")</f>
        <v>0</v>
      </c>
      <c r="AC267" s="73">
        <f>IFERROR(VLOOKUP(Подбор[[#This Row],[Артикул]],[1]Подбор!$CJ:$CW,8,0),"")</f>
        <v>0</v>
      </c>
      <c r="AD267" s="73">
        <f>IFERROR(VLOOKUP(Подбор[[#This Row],[Артикул]],[1]Подбор!$CJ:$CW,9,0),"")</f>
        <v>0</v>
      </c>
      <c r="AE267" s="73">
        <f>IFERROR(VLOOKUP(Подбор[[#This Row],[Артикул]],[1]Подбор!$CJ:$CW,10,0),"")</f>
        <v>0</v>
      </c>
      <c r="AF267" s="73">
        <f>IFERROR(VLOOKUP(Подбор[[#This Row],[Артикул]],[1]Подбор!$CJ:$CW,11,0),"")</f>
        <v>0</v>
      </c>
      <c r="AG267" s="73">
        <f>IFERROR(VLOOKUP(Подбор[[#This Row],[Артикул]],[1]Подбор!$CJ:$CW,12,0),"")</f>
        <v>0</v>
      </c>
      <c r="AH267" s="73">
        <f>IFERROR(VLOOKUP(Подбор[[#This Row],[Артикул]],[1]Подбор!$CJ:$CW,13,0),"")</f>
        <v>0</v>
      </c>
      <c r="AI267" s="73">
        <f>IFERROR(VLOOKUP(Подбор[[#This Row],[Артикул]],[1]Подбор!$CJ:$CW,14,0),"")</f>
        <v>0</v>
      </c>
      <c r="AJ267" s="73" t="str">
        <f>IFERROR(VLOOKUP(Подбор[[#This Row],[Артикул]],[1]Подбор!$CJ:$DA,15,0),"")</f>
        <v>http://ipmatika.ru/upload/iblock/23d/CPN10.jpg</v>
      </c>
      <c r="AK267" s="73" t="str">
        <f>IFERROR(VLOOKUP(Подбор[[#This Row],[Артикул]],[1]Подбор!$CJ:$DA,16,0),"")</f>
        <v>https://ipmatika.kz/products/phones-accessories/yealink-cpn10/</v>
      </c>
      <c r="AL267" s="73" t="str">
        <f>IFERROR(VLOOKUP(Подбор[[#This Row],[Артикул]],[1]Подбор!$CJ:$DA,17,0),"")</f>
        <v>EOL</v>
      </c>
    </row>
    <row r="268" spans="1:38">
      <c r="A268" s="73" t="s">
        <v>458</v>
      </c>
      <c r="B268" t="s">
        <v>2932</v>
      </c>
      <c r="C268" t="s">
        <v>2356</v>
      </c>
      <c r="D268">
        <v>272720</v>
      </c>
      <c r="E268">
        <v>190910</v>
      </c>
      <c r="F268">
        <v>-29.997799941331763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5489</v>
      </c>
      <c r="O268">
        <v>8</v>
      </c>
      <c r="P268">
        <v>40</v>
      </c>
      <c r="Q268" t="s">
        <v>578</v>
      </c>
      <c r="R268" t="s">
        <v>5661</v>
      </c>
      <c r="S268" t="s">
        <v>578</v>
      </c>
      <c r="T268" s="73"/>
      <c r="U268" s="73"/>
      <c r="V268"/>
      <c r="W268" s="73">
        <f>IFERROR(VLOOKUP(Подбор[[#This Row],[Артикул]],[1]Подбор!$CJ:$CW,2,0),"")</f>
        <v>272720</v>
      </c>
      <c r="X268" s="73">
        <f>IFERROR(VLOOKUP(Подбор[[#This Row],[Артикул]],[1]Подбор!$CJ:$CW,3,0),"")</f>
        <v>190910</v>
      </c>
      <c r="Y268" s="73">
        <f>IFERROR(VLOOKUP(Подбор[[#This Row],[Артикул]],[1]Подбор!$CJ:$CW,4,0),"")</f>
        <v>-29.997799941331763</v>
      </c>
      <c r="Z268" s="73">
        <f>IFERROR(VLOOKUP(Подбор[[#This Row],[Артикул]],[1]Подбор!$CJ:$CW,5,0),"")</f>
        <v>0</v>
      </c>
      <c r="AA268" s="73">
        <f>IFERROR(VLOOKUP(Подбор[[#This Row],[Артикул]],[1]Подбор!$CJ:$CW,6,0),"")</f>
        <v>0</v>
      </c>
      <c r="AB268" s="73">
        <f>IFERROR(VLOOKUP(Подбор[[#This Row],[Артикул]],[1]Подбор!$CJ:$CW,7,0),"")</f>
        <v>0</v>
      </c>
      <c r="AC268" s="73">
        <f>IFERROR(VLOOKUP(Подбор[[#This Row],[Артикул]],[1]Подбор!$CJ:$CW,8,0),"")</f>
        <v>0</v>
      </c>
      <c r="AD268" s="73">
        <f>IFERROR(VLOOKUP(Подбор[[#This Row],[Артикул]],[1]Подбор!$CJ:$CW,9,0),"")</f>
        <v>0</v>
      </c>
      <c r="AE268" s="73">
        <f>IFERROR(VLOOKUP(Подбор[[#This Row],[Артикул]],[1]Подбор!$CJ:$CW,10,0),"")</f>
        <v>0</v>
      </c>
      <c r="AF268" s="73">
        <f>IFERROR(VLOOKUP(Подбор[[#This Row],[Артикул]],[1]Подбор!$CJ:$CW,11,0),"")</f>
        <v>0</v>
      </c>
      <c r="AG268" s="73" t="str">
        <f>IFERROR(VLOOKUP(Подбор[[#This Row],[Артикул]],[1]Подбор!$CJ:$CW,12,0),"")</f>
        <v>50+</v>
      </c>
      <c r="AH268" s="73">
        <f>IFERROR(VLOOKUP(Подбор[[#This Row],[Артикул]],[1]Подбор!$CJ:$CW,13,0),"")</f>
        <v>8</v>
      </c>
      <c r="AI268" s="73">
        <f>IFERROR(VLOOKUP(Подбор[[#This Row],[Артикул]],[1]Подбор!$CJ:$CW,14,0),"")</f>
        <v>40</v>
      </c>
      <c r="AJ268" s="73" t="str">
        <f>IFERROR(VLOOKUP(Подбор[[#This Row],[Артикул]],[1]Подбор!$CJ:$DA,15,0),"")</f>
        <v/>
      </c>
      <c r="AK268" s="73" t="str">
        <f>IFERROR(VLOOKUP(Подбор[[#This Row],[Артикул]],[1]Подбор!$CJ:$DA,16,0),"")</f>
        <v>https://ipmatika.kz/products/phones-accessories/yealink-cpw65/</v>
      </c>
      <c r="AL268" s="73" t="str">
        <f>IFERROR(VLOOKUP(Подбор[[#This Row],[Артикул]],[1]Подбор!$CJ:$DA,17,0),"")</f>
        <v/>
      </c>
    </row>
    <row r="269" spans="1:38">
      <c r="A269" s="73" t="s">
        <v>67</v>
      </c>
      <c r="B269" t="s">
        <v>2932</v>
      </c>
      <c r="C269" t="s">
        <v>2355</v>
      </c>
      <c r="D269">
        <v>17580</v>
      </c>
      <c r="E269">
        <v>11780</v>
      </c>
      <c r="F269">
        <v>-32.992036405005692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38</v>
      </c>
      <c r="O269">
        <v>0</v>
      </c>
      <c r="P269">
        <v>0</v>
      </c>
      <c r="Q269" t="s">
        <v>5662</v>
      </c>
      <c r="R269" t="s">
        <v>5663</v>
      </c>
      <c r="S269" t="s">
        <v>578</v>
      </c>
      <c r="T269" s="73"/>
      <c r="U269" s="73"/>
      <c r="V269"/>
      <c r="W269" s="73">
        <f>IFERROR(VLOOKUP(Подбор[[#This Row],[Артикул]],[1]Подбор!$CJ:$CW,2,0),"")</f>
        <v>17580</v>
      </c>
      <c r="X269" s="73">
        <f>IFERROR(VLOOKUP(Подбор[[#This Row],[Артикул]],[1]Подбор!$CJ:$CW,3,0),"")</f>
        <v>11780</v>
      </c>
      <c r="Y269" s="73">
        <f>IFERROR(VLOOKUP(Подбор[[#This Row],[Артикул]],[1]Подбор!$CJ:$CW,4,0),"")</f>
        <v>-32.992036405005692</v>
      </c>
      <c r="Z269" s="73">
        <f>IFERROR(VLOOKUP(Подбор[[#This Row],[Артикул]],[1]Подбор!$CJ:$CW,5,0),"")</f>
        <v>0</v>
      </c>
      <c r="AA269" s="73">
        <f>IFERROR(VLOOKUP(Подбор[[#This Row],[Артикул]],[1]Подбор!$CJ:$CW,6,0),"")</f>
        <v>0</v>
      </c>
      <c r="AB269" s="73">
        <f>IFERROR(VLOOKUP(Подбор[[#This Row],[Артикул]],[1]Подбор!$CJ:$CW,7,0),"")</f>
        <v>0</v>
      </c>
      <c r="AC269" s="73">
        <f>IFERROR(VLOOKUP(Подбор[[#This Row],[Артикул]],[1]Подбор!$CJ:$CW,8,0),"")</f>
        <v>0</v>
      </c>
      <c r="AD269" s="73">
        <f>IFERROR(VLOOKUP(Подбор[[#This Row],[Артикул]],[1]Подбор!$CJ:$CW,9,0),"")</f>
        <v>0</v>
      </c>
      <c r="AE269" s="73">
        <f>IFERROR(VLOOKUP(Подбор[[#This Row],[Артикул]],[1]Подбор!$CJ:$CW,10,0),"")</f>
        <v>0</v>
      </c>
      <c r="AF269" s="73">
        <f>IFERROR(VLOOKUP(Подбор[[#This Row],[Артикул]],[1]Подбор!$CJ:$CW,11,0),"")</f>
        <v>0</v>
      </c>
      <c r="AG269" s="73">
        <f>IFERROR(VLOOKUP(Подбор[[#This Row],[Артикул]],[1]Подбор!$CJ:$CW,12,0),"")</f>
        <v>38</v>
      </c>
      <c r="AH269" s="73">
        <f>IFERROR(VLOOKUP(Подбор[[#This Row],[Артикул]],[1]Подбор!$CJ:$CW,13,0),"")</f>
        <v>0</v>
      </c>
      <c r="AI269" s="73">
        <f>IFERROR(VLOOKUP(Подбор[[#This Row],[Артикул]],[1]Подбор!$CJ:$CW,14,0),"")</f>
        <v>0</v>
      </c>
      <c r="AJ269" s="73" t="str">
        <f>IFERROR(VLOOKUP(Подбор[[#This Row],[Артикул]],[1]Подбор!$CJ:$DA,15,0),"")</f>
        <v>http://ipmatika.ru/upload/iblock/528/yealink-dd10k.jpg</v>
      </c>
      <c r="AK269" s="73" t="str">
        <f>IFERROR(VLOOKUP(Подбор[[#This Row],[Артикул]],[1]Подбор!$CJ:$DA,16,0),"")</f>
        <v>https://ipmatika.kz/products/phones-accessories/Yealink-DD10K/</v>
      </c>
      <c r="AL269" s="73" t="str">
        <f>IFERROR(VLOOKUP(Подбор[[#This Row],[Артикул]],[1]Подбор!$CJ:$DA,17,0),"")</f>
        <v/>
      </c>
    </row>
    <row r="270" spans="1:38">
      <c r="A270" s="73" t="s">
        <v>2354</v>
      </c>
      <c r="B270" t="s">
        <v>2932</v>
      </c>
      <c r="C270" t="s">
        <v>2353</v>
      </c>
      <c r="D270">
        <v>30580</v>
      </c>
      <c r="E270" t="s">
        <v>578</v>
      </c>
      <c r="F270" t="s">
        <v>578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7</v>
      </c>
      <c r="O270">
        <v>0</v>
      </c>
      <c r="P270">
        <v>0</v>
      </c>
      <c r="Q270" t="s">
        <v>5664</v>
      </c>
      <c r="R270" t="s">
        <v>5665</v>
      </c>
      <c r="S270" t="s">
        <v>578</v>
      </c>
      <c r="T270" s="73"/>
      <c r="U270" s="73"/>
      <c r="V270"/>
      <c r="W270" s="73">
        <f>IFERROR(VLOOKUP(Подбор[[#This Row],[Артикул]],[1]Подбор!$CJ:$CW,2,0),"")</f>
        <v>30580</v>
      </c>
      <c r="X270" s="73" t="str">
        <f>IFERROR(VLOOKUP(Подбор[[#This Row],[Артикул]],[1]Подбор!$CJ:$CW,3,0),"")</f>
        <v/>
      </c>
      <c r="Y270" s="73" t="str">
        <f>IFERROR(VLOOKUP(Подбор[[#This Row],[Артикул]],[1]Подбор!$CJ:$CW,4,0),"")</f>
        <v/>
      </c>
      <c r="Z270" s="73">
        <f>IFERROR(VLOOKUP(Подбор[[#This Row],[Артикул]],[1]Подбор!$CJ:$CW,5,0),"")</f>
        <v>0</v>
      </c>
      <c r="AA270" s="73">
        <f>IFERROR(VLOOKUP(Подбор[[#This Row],[Артикул]],[1]Подбор!$CJ:$CW,6,0),"")</f>
        <v>0</v>
      </c>
      <c r="AB270" s="73">
        <f>IFERROR(VLOOKUP(Подбор[[#This Row],[Артикул]],[1]Подбор!$CJ:$CW,7,0),"")</f>
        <v>0</v>
      </c>
      <c r="AC270" s="73">
        <f>IFERROR(VLOOKUP(Подбор[[#This Row],[Артикул]],[1]Подбор!$CJ:$CW,8,0),"")</f>
        <v>0</v>
      </c>
      <c r="AD270" s="73">
        <f>IFERROR(VLOOKUP(Подбор[[#This Row],[Артикул]],[1]Подбор!$CJ:$CW,9,0),"")</f>
        <v>0</v>
      </c>
      <c r="AE270" s="73">
        <f>IFERROR(VLOOKUP(Подбор[[#This Row],[Артикул]],[1]Подбор!$CJ:$CW,10,0),"")</f>
        <v>0</v>
      </c>
      <c r="AF270" s="73">
        <f>IFERROR(VLOOKUP(Подбор[[#This Row],[Артикул]],[1]Подбор!$CJ:$CW,11,0),"")</f>
        <v>0</v>
      </c>
      <c r="AG270" s="73">
        <f>IFERROR(VLOOKUP(Подбор[[#This Row],[Артикул]],[1]Подбор!$CJ:$CW,12,0),"")</f>
        <v>7</v>
      </c>
      <c r="AH270" s="73">
        <f>IFERROR(VLOOKUP(Подбор[[#This Row],[Артикул]],[1]Подбор!$CJ:$CW,13,0),"")</f>
        <v>0</v>
      </c>
      <c r="AI270" s="73">
        <f>IFERROR(VLOOKUP(Подбор[[#This Row],[Артикул]],[1]Подбор!$CJ:$CW,14,0),"")</f>
        <v>0</v>
      </c>
      <c r="AJ270" s="73" t="str">
        <f>IFERROR(VLOOKUP(Подбор[[#This Row],[Артикул]],[1]Подбор!$CJ:$DA,15,0),"")</f>
        <v>http://ipmatika.ru/upload/iblock/2d2/EHS35.jpg</v>
      </c>
      <c r="AK270" s="73" t="str">
        <f>IFERROR(VLOOKUP(Подбор[[#This Row],[Артикул]],[1]Подбор!$CJ:$DA,16,0),"")</f>
        <v>https://ipmatika.kz/products/phones-accessories/yealink-ehs35/</v>
      </c>
      <c r="AL270" s="73" t="str">
        <f>IFERROR(VLOOKUP(Подбор[[#This Row],[Артикул]],[1]Подбор!$CJ:$DA,17,0),"")</f>
        <v/>
      </c>
    </row>
    <row r="271" spans="1:38">
      <c r="A271" s="73" t="s">
        <v>69</v>
      </c>
      <c r="B271" t="s">
        <v>2932</v>
      </c>
      <c r="C271" t="s">
        <v>2352</v>
      </c>
      <c r="D271">
        <v>54270</v>
      </c>
      <c r="E271">
        <v>39070</v>
      </c>
      <c r="F271">
        <v>-28.008107610097653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</v>
      </c>
      <c r="O271">
        <v>0</v>
      </c>
      <c r="P271">
        <v>0</v>
      </c>
      <c r="Q271" t="s">
        <v>578</v>
      </c>
      <c r="R271" t="s">
        <v>5666</v>
      </c>
      <c r="S271" t="s">
        <v>5491</v>
      </c>
      <c r="T271" s="73"/>
      <c r="U271" s="73"/>
      <c r="V271"/>
      <c r="W271" s="73">
        <f>IFERROR(VLOOKUP(Подбор[[#This Row],[Артикул]],[1]Подбор!$CJ:$CW,2,0),"")</f>
        <v>54270</v>
      </c>
      <c r="X271" s="73">
        <f>IFERROR(VLOOKUP(Подбор[[#This Row],[Артикул]],[1]Подбор!$CJ:$CW,3,0),"")</f>
        <v>39070</v>
      </c>
      <c r="Y271" s="73">
        <f>IFERROR(VLOOKUP(Подбор[[#This Row],[Артикул]],[1]Подбор!$CJ:$CW,4,0),"")</f>
        <v>-28.008107610097653</v>
      </c>
      <c r="Z271" s="73">
        <f>IFERROR(VLOOKUP(Подбор[[#This Row],[Артикул]],[1]Подбор!$CJ:$CW,5,0),"")</f>
        <v>0</v>
      </c>
      <c r="AA271" s="73">
        <f>IFERROR(VLOOKUP(Подбор[[#This Row],[Артикул]],[1]Подбор!$CJ:$CW,6,0),"")</f>
        <v>0</v>
      </c>
      <c r="AB271" s="73">
        <f>IFERROR(VLOOKUP(Подбор[[#This Row],[Артикул]],[1]Подбор!$CJ:$CW,7,0),"")</f>
        <v>0</v>
      </c>
      <c r="AC271" s="73">
        <f>IFERROR(VLOOKUP(Подбор[[#This Row],[Артикул]],[1]Подбор!$CJ:$CW,8,0),"")</f>
        <v>0</v>
      </c>
      <c r="AD271" s="73">
        <f>IFERROR(VLOOKUP(Подбор[[#This Row],[Артикул]],[1]Подбор!$CJ:$CW,9,0),"")</f>
        <v>0</v>
      </c>
      <c r="AE271" s="73">
        <f>IFERROR(VLOOKUP(Подбор[[#This Row],[Артикул]],[1]Подбор!$CJ:$CW,10,0),"")</f>
        <v>0</v>
      </c>
      <c r="AF271" s="73">
        <f>IFERROR(VLOOKUP(Подбор[[#This Row],[Артикул]],[1]Подбор!$CJ:$CW,11,0),"")</f>
        <v>0</v>
      </c>
      <c r="AG271" s="73">
        <f>IFERROR(VLOOKUP(Подбор[[#This Row],[Артикул]],[1]Подбор!$CJ:$CW,12,0),"")</f>
        <v>2</v>
      </c>
      <c r="AH271" s="73">
        <f>IFERROR(VLOOKUP(Подбор[[#This Row],[Артикул]],[1]Подбор!$CJ:$CW,13,0),"")</f>
        <v>0</v>
      </c>
      <c r="AI271" s="73">
        <f>IFERROR(VLOOKUP(Подбор[[#This Row],[Артикул]],[1]Подбор!$CJ:$CW,14,0),"")</f>
        <v>0</v>
      </c>
      <c r="AJ271" s="73" t="str">
        <f>IFERROR(VLOOKUP(Подбор[[#This Row],[Артикул]],[1]Подбор!$CJ:$DA,15,0),"")</f>
        <v/>
      </c>
      <c r="AK271" s="73" t="str">
        <f>IFERROR(VLOOKUP(Подбор[[#This Row],[Артикул]],[1]Подбор!$CJ:$DA,16,0),"")</f>
        <v>https://ipmatika.kz/products/phones-accessories/yealink-ehs36/</v>
      </c>
      <c r="AL271" s="73" t="str">
        <f>IFERROR(VLOOKUP(Подбор[[#This Row],[Артикул]],[1]Подбор!$CJ:$DA,17,0),"")</f>
        <v>EOL</v>
      </c>
    </row>
    <row r="272" spans="1:38">
      <c r="A272" s="73" t="s">
        <v>71</v>
      </c>
      <c r="B272" t="s">
        <v>2932</v>
      </c>
      <c r="C272" t="s">
        <v>2351</v>
      </c>
      <c r="D272">
        <v>54270</v>
      </c>
      <c r="E272">
        <v>39070</v>
      </c>
      <c r="F272">
        <v>-28.008107610097653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5</v>
      </c>
      <c r="O272">
        <v>0</v>
      </c>
      <c r="P272">
        <v>0</v>
      </c>
      <c r="Q272" t="s">
        <v>5667</v>
      </c>
      <c r="R272" t="s">
        <v>5668</v>
      </c>
      <c r="S272" t="s">
        <v>578</v>
      </c>
      <c r="T272" s="73"/>
      <c r="U272" s="73"/>
      <c r="V272"/>
      <c r="W272" s="73">
        <f>IFERROR(VLOOKUP(Подбор[[#This Row],[Артикул]],[1]Подбор!$CJ:$CW,2,0),"")</f>
        <v>54270</v>
      </c>
      <c r="X272" s="73">
        <f>IFERROR(VLOOKUP(Подбор[[#This Row],[Артикул]],[1]Подбор!$CJ:$CW,3,0),"")</f>
        <v>39070</v>
      </c>
      <c r="Y272" s="73">
        <f>IFERROR(VLOOKUP(Подбор[[#This Row],[Артикул]],[1]Подбор!$CJ:$CW,4,0),"")</f>
        <v>-28.008107610097653</v>
      </c>
      <c r="Z272" s="73">
        <f>IFERROR(VLOOKUP(Подбор[[#This Row],[Артикул]],[1]Подбор!$CJ:$CW,5,0),"")</f>
        <v>0</v>
      </c>
      <c r="AA272" s="73">
        <f>IFERROR(VLOOKUP(Подбор[[#This Row],[Артикул]],[1]Подбор!$CJ:$CW,6,0),"")</f>
        <v>0</v>
      </c>
      <c r="AB272" s="73">
        <f>IFERROR(VLOOKUP(Подбор[[#This Row],[Артикул]],[1]Подбор!$CJ:$CW,7,0),"")</f>
        <v>0</v>
      </c>
      <c r="AC272" s="73">
        <f>IFERROR(VLOOKUP(Подбор[[#This Row],[Артикул]],[1]Подбор!$CJ:$CW,8,0),"")</f>
        <v>0</v>
      </c>
      <c r="AD272" s="73">
        <f>IFERROR(VLOOKUP(Подбор[[#This Row],[Артикул]],[1]Подбор!$CJ:$CW,9,0),"")</f>
        <v>0</v>
      </c>
      <c r="AE272" s="73">
        <f>IFERROR(VLOOKUP(Подбор[[#This Row],[Артикул]],[1]Подбор!$CJ:$CW,10,0),"")</f>
        <v>0</v>
      </c>
      <c r="AF272" s="73">
        <f>IFERROR(VLOOKUP(Подбор[[#This Row],[Артикул]],[1]Подбор!$CJ:$CW,11,0),"")</f>
        <v>0</v>
      </c>
      <c r="AG272" s="73">
        <f>IFERROR(VLOOKUP(Подбор[[#This Row],[Артикул]],[1]Подбор!$CJ:$CW,12,0),"")</f>
        <v>5</v>
      </c>
      <c r="AH272" s="73">
        <f>IFERROR(VLOOKUP(Подбор[[#This Row],[Артикул]],[1]Подбор!$CJ:$CW,13,0),"")</f>
        <v>0</v>
      </c>
      <c r="AI272" s="73">
        <f>IFERROR(VLOOKUP(Подбор[[#This Row],[Артикул]],[1]Подбор!$CJ:$CW,14,0),"")</f>
        <v>0</v>
      </c>
      <c r="AJ272" s="73" t="str">
        <f>IFERROR(VLOOKUP(Подбор[[#This Row],[Артикул]],[1]Подбор!$CJ:$DA,15,0),"")</f>
        <v>http://ipmatika.ru/upload/iblock/286/EHS40.jpg</v>
      </c>
      <c r="AK272" s="73" t="str">
        <f>IFERROR(VLOOKUP(Подбор[[#This Row],[Артикул]],[1]Подбор!$CJ:$DA,16,0),"")</f>
        <v>https://ipmatika.kz/products/phones-accessories/yealink-ehs40/</v>
      </c>
      <c r="AL272" s="73" t="str">
        <f>IFERROR(VLOOKUP(Подбор[[#This Row],[Артикул]],[1]Подбор!$CJ:$DA,17,0),"")</f>
        <v/>
      </c>
    </row>
    <row r="273" spans="1:38">
      <c r="A273" s="73" t="s">
        <v>59</v>
      </c>
      <c r="B273" t="s">
        <v>2932</v>
      </c>
      <c r="C273" t="s">
        <v>2350</v>
      </c>
      <c r="D273">
        <v>77060</v>
      </c>
      <c r="E273">
        <v>55480</v>
      </c>
      <c r="F273">
        <v>-28.004152608357131</v>
      </c>
      <c r="G273">
        <v>8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 t="s">
        <v>5489</v>
      </c>
      <c r="O273" t="s">
        <v>5489</v>
      </c>
      <c r="P273">
        <v>0</v>
      </c>
      <c r="Q273" t="s">
        <v>578</v>
      </c>
      <c r="R273" t="s">
        <v>5669</v>
      </c>
      <c r="S273" t="s">
        <v>5491</v>
      </c>
      <c r="T273" s="73"/>
      <c r="U273" s="73"/>
      <c r="V273"/>
      <c r="W273" s="73">
        <f>IFERROR(VLOOKUP(Подбор[[#This Row],[Артикул]],[1]Подбор!$CJ:$CW,2,0),"")</f>
        <v>77060</v>
      </c>
      <c r="X273" s="73">
        <f>IFERROR(VLOOKUP(Подбор[[#This Row],[Артикул]],[1]Подбор!$CJ:$CW,3,0),"")</f>
        <v>55480</v>
      </c>
      <c r="Y273" s="73">
        <f>IFERROR(VLOOKUP(Подбор[[#This Row],[Артикул]],[1]Подбор!$CJ:$CW,4,0),"")</f>
        <v>-28.004152608357131</v>
      </c>
      <c r="Z273" s="73">
        <f>IFERROR(VLOOKUP(Подбор[[#This Row],[Артикул]],[1]Подбор!$CJ:$CW,5,0),"")</f>
        <v>8</v>
      </c>
      <c r="AA273" s="73">
        <f>IFERROR(VLOOKUP(Подбор[[#This Row],[Артикул]],[1]Подбор!$CJ:$CW,6,0),"")</f>
        <v>0</v>
      </c>
      <c r="AB273" s="73">
        <f>IFERROR(VLOOKUP(Подбор[[#This Row],[Артикул]],[1]Подбор!$CJ:$CW,7,0),"")</f>
        <v>0</v>
      </c>
      <c r="AC273" s="73">
        <f>IFERROR(VLOOKUP(Подбор[[#This Row],[Артикул]],[1]Подбор!$CJ:$CW,8,0),"")</f>
        <v>1</v>
      </c>
      <c r="AD273" s="73">
        <f>IFERROR(VLOOKUP(Подбор[[#This Row],[Артикул]],[1]Подбор!$CJ:$CW,9,0),"")</f>
        <v>0</v>
      </c>
      <c r="AE273" s="73">
        <f>IFERROR(VLOOKUP(Подбор[[#This Row],[Артикул]],[1]Подбор!$CJ:$CW,10,0),"")</f>
        <v>0</v>
      </c>
      <c r="AF273" s="73">
        <f>IFERROR(VLOOKUP(Подбор[[#This Row],[Артикул]],[1]Подбор!$CJ:$CW,11,0),"")</f>
        <v>0</v>
      </c>
      <c r="AG273" s="73" t="str">
        <f>IFERROR(VLOOKUP(Подбор[[#This Row],[Артикул]],[1]Подбор!$CJ:$CW,12,0),"")</f>
        <v>50+</v>
      </c>
      <c r="AH273" s="73" t="str">
        <f>IFERROR(VLOOKUP(Подбор[[#This Row],[Артикул]],[1]Подбор!$CJ:$CW,13,0),"")</f>
        <v>50+</v>
      </c>
      <c r="AI273" s="73">
        <f>IFERROR(VLOOKUP(Подбор[[#This Row],[Артикул]],[1]Подбор!$CJ:$CW,14,0),"")</f>
        <v>0</v>
      </c>
      <c r="AJ273" s="73" t="str">
        <f>IFERROR(VLOOKUP(Подбор[[#This Row],[Артикул]],[1]Подбор!$CJ:$DA,15,0),"")</f>
        <v/>
      </c>
      <c r="AK273" s="73" t="str">
        <f>IFERROR(VLOOKUP(Подбор[[#This Row],[Артикул]],[1]Подбор!$CJ:$DA,16,0),"")</f>
        <v>https://ipmatika.kz/products/phones-accessories/yealink-exp43/</v>
      </c>
      <c r="AL273" s="73" t="str">
        <f>IFERROR(VLOOKUP(Подбор[[#This Row],[Артикул]],[1]Подбор!$CJ:$DA,17,0),"")</f>
        <v>EOL</v>
      </c>
    </row>
    <row r="274" spans="1:38">
      <c r="A274" s="73" t="s">
        <v>61</v>
      </c>
      <c r="B274" t="s">
        <v>2932</v>
      </c>
      <c r="C274" t="s">
        <v>2349</v>
      </c>
      <c r="D274">
        <v>96650</v>
      </c>
      <c r="E274">
        <v>64760</v>
      </c>
      <c r="F274">
        <v>-32.995344024831866</v>
      </c>
      <c r="G274">
        <v>7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1</v>
      </c>
      <c r="O274" t="s">
        <v>5489</v>
      </c>
      <c r="P274" t="s">
        <v>5489</v>
      </c>
      <c r="Q274" t="s">
        <v>578</v>
      </c>
      <c r="R274" t="s">
        <v>5670</v>
      </c>
      <c r="S274" t="s">
        <v>5491</v>
      </c>
      <c r="T274" s="73"/>
      <c r="U274" s="73"/>
      <c r="V274"/>
      <c r="W274" s="73">
        <f>IFERROR(VLOOKUP(Подбор[[#This Row],[Артикул]],[1]Подбор!$CJ:$CW,2,0),"")</f>
        <v>96650</v>
      </c>
      <c r="X274" s="73">
        <f>IFERROR(VLOOKUP(Подбор[[#This Row],[Артикул]],[1]Подбор!$CJ:$CW,3,0),"")</f>
        <v>64760</v>
      </c>
      <c r="Y274" s="73">
        <f>IFERROR(VLOOKUP(Подбор[[#This Row],[Артикул]],[1]Подбор!$CJ:$CW,4,0),"")</f>
        <v>-32.995344024831866</v>
      </c>
      <c r="Z274" s="73">
        <f>IFERROR(VLOOKUP(Подбор[[#This Row],[Артикул]],[1]Подбор!$CJ:$CW,5,0),"")</f>
        <v>7</v>
      </c>
      <c r="AA274" s="73">
        <f>IFERROR(VLOOKUP(Подбор[[#This Row],[Артикул]],[1]Подбор!$CJ:$CW,6,0),"")</f>
        <v>0</v>
      </c>
      <c r="AB274" s="73">
        <f>IFERROR(VLOOKUP(Подбор[[#This Row],[Артикул]],[1]Подбор!$CJ:$CW,7,0),"")</f>
        <v>0</v>
      </c>
      <c r="AC274" s="73">
        <f>IFERROR(VLOOKUP(Подбор[[#This Row],[Артикул]],[1]Подбор!$CJ:$CW,8,0),"")</f>
        <v>1</v>
      </c>
      <c r="AD274" s="73">
        <f>IFERROR(VLOOKUP(Подбор[[#This Row],[Артикул]],[1]Подбор!$CJ:$CW,9,0),"")</f>
        <v>1</v>
      </c>
      <c r="AE274" s="73">
        <f>IFERROR(VLOOKUP(Подбор[[#This Row],[Артикул]],[1]Подбор!$CJ:$CW,10,0),"")</f>
        <v>0</v>
      </c>
      <c r="AF274" s="73">
        <f>IFERROR(VLOOKUP(Подбор[[#This Row],[Артикул]],[1]Подбор!$CJ:$CW,11,0),"")</f>
        <v>0</v>
      </c>
      <c r="AG274" s="73">
        <f>IFERROR(VLOOKUP(Подбор[[#This Row],[Артикул]],[1]Подбор!$CJ:$CW,12,0),"")</f>
        <v>1</v>
      </c>
      <c r="AH274" s="73" t="str">
        <f>IFERROR(VLOOKUP(Подбор[[#This Row],[Артикул]],[1]Подбор!$CJ:$CW,13,0),"")</f>
        <v>50+</v>
      </c>
      <c r="AI274" s="73" t="str">
        <f>IFERROR(VLOOKUP(Подбор[[#This Row],[Артикул]],[1]Подбор!$CJ:$CW,14,0),"")</f>
        <v>50+</v>
      </c>
      <c r="AJ274" s="73" t="str">
        <f>IFERROR(VLOOKUP(Подбор[[#This Row],[Артикул]],[1]Подбор!$CJ:$DA,15,0),"")</f>
        <v/>
      </c>
      <c r="AK274" s="73" t="str">
        <f>IFERROR(VLOOKUP(Подбор[[#This Row],[Артикул]],[1]Подбор!$CJ:$DA,16,0),"")</f>
        <v>https://ipmatika.kz/products/phones-accessories/yealink-exp50/</v>
      </c>
      <c r="AL274" s="73" t="str">
        <f>IFERROR(VLOOKUP(Подбор[[#This Row],[Артикул]],[1]Подбор!$CJ:$DA,17,0),"")</f>
        <v>EOL</v>
      </c>
    </row>
    <row r="275" spans="1:38">
      <c r="A275" s="73" t="s">
        <v>5367</v>
      </c>
      <c r="B275" t="s">
        <v>2932</v>
      </c>
      <c r="C275" t="s">
        <v>5368</v>
      </c>
      <c r="D275">
        <v>96650</v>
      </c>
      <c r="E275">
        <v>64760</v>
      </c>
      <c r="F275">
        <v>-32.995344024831866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5489</v>
      </c>
      <c r="O275" t="s">
        <v>5489</v>
      </c>
      <c r="P275" t="s">
        <v>5489</v>
      </c>
      <c r="Q275" t="s">
        <v>578</v>
      </c>
      <c r="R275" t="s">
        <v>7301</v>
      </c>
      <c r="S275" t="s">
        <v>5514</v>
      </c>
      <c r="T275" s="73"/>
      <c r="U275" s="73"/>
      <c r="V275"/>
      <c r="W275" s="73">
        <f>IFERROR(VLOOKUP(Подбор[[#This Row],[Артикул]],[1]Подбор!$CJ:$CW,2,0),"")</f>
        <v>96650</v>
      </c>
      <c r="X275" s="73">
        <f>IFERROR(VLOOKUP(Подбор[[#This Row],[Артикул]],[1]Подбор!$CJ:$CW,3,0),"")</f>
        <v>64760</v>
      </c>
      <c r="Y275" s="73">
        <f>IFERROR(VLOOKUP(Подбор[[#This Row],[Артикул]],[1]Подбор!$CJ:$CW,4,0),"")</f>
        <v>-32.995344024831866</v>
      </c>
      <c r="Z275" s="73">
        <f>IFERROR(VLOOKUP(Подбор[[#This Row],[Артикул]],[1]Подбор!$CJ:$CW,5,0),"")</f>
        <v>0</v>
      </c>
      <c r="AA275" s="73">
        <f>IFERROR(VLOOKUP(Подбор[[#This Row],[Артикул]],[1]Подбор!$CJ:$CW,6,0),"")</f>
        <v>0</v>
      </c>
      <c r="AB275" s="73">
        <f>IFERROR(VLOOKUP(Подбор[[#This Row],[Артикул]],[1]Подбор!$CJ:$CW,7,0),"")</f>
        <v>0</v>
      </c>
      <c r="AC275" s="73">
        <f>IFERROR(VLOOKUP(Подбор[[#This Row],[Артикул]],[1]Подбор!$CJ:$CW,8,0),"")</f>
        <v>0</v>
      </c>
      <c r="AD275" s="73">
        <f>IFERROR(VLOOKUP(Подбор[[#This Row],[Артикул]],[1]Подбор!$CJ:$CW,9,0),"")</f>
        <v>0</v>
      </c>
      <c r="AE275" s="73">
        <f>IFERROR(VLOOKUP(Подбор[[#This Row],[Артикул]],[1]Подбор!$CJ:$CW,10,0),"")</f>
        <v>0</v>
      </c>
      <c r="AF275" s="73">
        <f>IFERROR(VLOOKUP(Подбор[[#This Row],[Артикул]],[1]Подбор!$CJ:$CW,11,0),"")</f>
        <v>0</v>
      </c>
      <c r="AG275" s="73" t="str">
        <f>IFERROR(VLOOKUP(Подбор[[#This Row],[Артикул]],[1]Подбор!$CJ:$CW,12,0),"")</f>
        <v>50+</v>
      </c>
      <c r="AH275" s="73" t="str">
        <f>IFERROR(VLOOKUP(Подбор[[#This Row],[Артикул]],[1]Подбор!$CJ:$CW,13,0),"")</f>
        <v>50+</v>
      </c>
      <c r="AI275" s="73" t="str">
        <f>IFERROR(VLOOKUP(Подбор[[#This Row],[Артикул]],[1]Подбор!$CJ:$CW,14,0),"")</f>
        <v>50+</v>
      </c>
      <c r="AJ275" s="73" t="str">
        <f>IFERROR(VLOOKUP(Подбор[[#This Row],[Артикул]],[1]Подбор!$CJ:$DA,15,0),"")</f>
        <v/>
      </c>
      <c r="AK275" s="73" t="str">
        <f>IFERROR(VLOOKUP(Подбор[[#This Row],[Артикул]],[1]Подбор!$CJ:$DA,16,0),"")</f>
        <v>https://ipmatika.kz/products/phones-accessories/</v>
      </c>
      <c r="AL275" s="73" t="str">
        <f>IFERROR(VLOOKUP(Подбор[[#This Row],[Артикул]],[1]Подбор!$CJ:$DA,17,0),"")</f>
        <v>NEW</v>
      </c>
    </row>
    <row r="276" spans="1:38">
      <c r="A276" s="73" t="s">
        <v>63</v>
      </c>
      <c r="B276" t="s">
        <v>2932</v>
      </c>
      <c r="C276" t="s">
        <v>4778</v>
      </c>
      <c r="D276">
        <v>98330</v>
      </c>
      <c r="E276">
        <v>76700</v>
      </c>
      <c r="F276">
        <v>-21.99735584257094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</v>
      </c>
      <c r="P276">
        <v>0</v>
      </c>
      <c r="Q276" t="s">
        <v>5671</v>
      </c>
      <c r="R276" t="s">
        <v>5672</v>
      </c>
      <c r="S276" t="s">
        <v>578</v>
      </c>
      <c r="T276" s="73"/>
      <c r="U276" s="73"/>
      <c r="V276"/>
      <c r="W276" s="73">
        <f>IFERROR(VLOOKUP(Подбор[[#This Row],[Артикул]],[1]Подбор!$CJ:$CW,2,0),"")</f>
        <v>98330</v>
      </c>
      <c r="X276" s="73">
        <f>IFERROR(VLOOKUP(Подбор[[#This Row],[Артикул]],[1]Подбор!$CJ:$CW,3,0),"")</f>
        <v>76700</v>
      </c>
      <c r="Y276" s="73">
        <f>IFERROR(VLOOKUP(Подбор[[#This Row],[Артикул]],[1]Подбор!$CJ:$CW,4,0),"")</f>
        <v>-21.99735584257094</v>
      </c>
      <c r="Z276" s="73">
        <f>IFERROR(VLOOKUP(Подбор[[#This Row],[Артикул]],[1]Подбор!$CJ:$CW,5,0),"")</f>
        <v>0</v>
      </c>
      <c r="AA276" s="73">
        <f>IFERROR(VLOOKUP(Подбор[[#This Row],[Артикул]],[1]Подбор!$CJ:$CW,6,0),"")</f>
        <v>0</v>
      </c>
      <c r="AB276" s="73">
        <f>IFERROR(VLOOKUP(Подбор[[#This Row],[Артикул]],[1]Подбор!$CJ:$CW,7,0),"")</f>
        <v>0</v>
      </c>
      <c r="AC276" s="73">
        <f>IFERROR(VLOOKUP(Подбор[[#This Row],[Артикул]],[1]Подбор!$CJ:$CW,8,0),"")</f>
        <v>0</v>
      </c>
      <c r="AD276" s="73">
        <f>IFERROR(VLOOKUP(Подбор[[#This Row],[Артикул]],[1]Подбор!$CJ:$CW,9,0),"")</f>
        <v>0</v>
      </c>
      <c r="AE276" s="73">
        <f>IFERROR(VLOOKUP(Подбор[[#This Row],[Артикул]],[1]Подбор!$CJ:$CW,10,0),"")</f>
        <v>0</v>
      </c>
      <c r="AF276" s="73">
        <f>IFERROR(VLOOKUP(Подбор[[#This Row],[Артикул]],[1]Подбор!$CJ:$CW,11,0),"")</f>
        <v>0</v>
      </c>
      <c r="AG276" s="73">
        <f>IFERROR(VLOOKUP(Подбор[[#This Row],[Артикул]],[1]Подбор!$CJ:$CW,12,0),"")</f>
        <v>0</v>
      </c>
      <c r="AH276" s="73">
        <f>IFERROR(VLOOKUP(Подбор[[#This Row],[Артикул]],[1]Подбор!$CJ:$CW,13,0),"")</f>
        <v>4</v>
      </c>
      <c r="AI276" s="73">
        <f>IFERROR(VLOOKUP(Подбор[[#This Row],[Артикул]],[1]Подбор!$CJ:$CW,14,0),"")</f>
        <v>0</v>
      </c>
      <c r="AJ276" s="73" t="str">
        <f>IFERROR(VLOOKUP(Подбор[[#This Row],[Артикул]],[1]Подбор!$CJ:$DA,15,0),"")</f>
        <v>http://ipmatika.ru/upload/iblock/dd6/rt30_web.png</v>
      </c>
      <c r="AK276" s="73" t="str">
        <f>IFERROR(VLOOKUP(Подбор[[#This Row],[Артикул]],[1]Подбор!$CJ:$DA,16,0),"")</f>
        <v>https://ipmatika.kz/products/phones-accessories/yealink-rt30/</v>
      </c>
      <c r="AL276" s="73" t="str">
        <f>IFERROR(VLOOKUP(Подбор[[#This Row],[Артикул]],[1]Подбор!$CJ:$DA,17,0),"")</f>
        <v/>
      </c>
    </row>
    <row r="277" spans="1:38">
      <c r="A277" s="73" t="s">
        <v>57</v>
      </c>
      <c r="B277" t="s">
        <v>2932</v>
      </c>
      <c r="C277" t="s">
        <v>2348</v>
      </c>
      <c r="D277">
        <v>22560</v>
      </c>
      <c r="E277">
        <v>15110</v>
      </c>
      <c r="F277">
        <v>-33.023049645390074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14</v>
      </c>
      <c r="P277">
        <v>30</v>
      </c>
      <c r="Q277" t="s">
        <v>5673</v>
      </c>
      <c r="R277" t="s">
        <v>5674</v>
      </c>
      <c r="S277" t="s">
        <v>578</v>
      </c>
      <c r="T277" s="73"/>
      <c r="U277" s="73"/>
      <c r="V277"/>
      <c r="W277" s="73">
        <f>IFERROR(VLOOKUP(Подбор[[#This Row],[Артикул]],[1]Подбор!$CJ:$CW,2,0),"")</f>
        <v>22560</v>
      </c>
      <c r="X277" s="73">
        <f>IFERROR(VLOOKUP(Подбор[[#This Row],[Артикул]],[1]Подбор!$CJ:$CW,3,0),"")</f>
        <v>15110</v>
      </c>
      <c r="Y277" s="73">
        <f>IFERROR(VLOOKUP(Подбор[[#This Row],[Артикул]],[1]Подбор!$CJ:$CW,4,0),"")</f>
        <v>-33.023049645390074</v>
      </c>
      <c r="Z277" s="73">
        <f>IFERROR(VLOOKUP(Подбор[[#This Row],[Артикул]],[1]Подбор!$CJ:$CW,5,0),"")</f>
        <v>0</v>
      </c>
      <c r="AA277" s="73">
        <f>IFERROR(VLOOKUP(Подбор[[#This Row],[Артикул]],[1]Подбор!$CJ:$CW,6,0),"")</f>
        <v>0</v>
      </c>
      <c r="AB277" s="73">
        <f>IFERROR(VLOOKUP(Подбор[[#This Row],[Артикул]],[1]Подбор!$CJ:$CW,7,0),"")</f>
        <v>0</v>
      </c>
      <c r="AC277" s="73">
        <f>IFERROR(VLOOKUP(Подбор[[#This Row],[Артикул]],[1]Подбор!$CJ:$CW,8,0),"")</f>
        <v>0</v>
      </c>
      <c r="AD277" s="73">
        <f>IFERROR(VLOOKUP(Подбор[[#This Row],[Артикул]],[1]Подбор!$CJ:$CW,9,0),"")</f>
        <v>0</v>
      </c>
      <c r="AE277" s="73">
        <f>IFERROR(VLOOKUP(Подбор[[#This Row],[Артикул]],[1]Подбор!$CJ:$CW,10,0),"")</f>
        <v>0</v>
      </c>
      <c r="AF277" s="73">
        <f>IFERROR(VLOOKUP(Подбор[[#This Row],[Артикул]],[1]Подбор!$CJ:$CW,11,0),"")</f>
        <v>0</v>
      </c>
      <c r="AG277" s="73">
        <f>IFERROR(VLOOKUP(Подбор[[#This Row],[Артикул]],[1]Подбор!$CJ:$CW,12,0),"")</f>
        <v>0</v>
      </c>
      <c r="AH277" s="73">
        <f>IFERROR(VLOOKUP(Подбор[[#This Row],[Артикул]],[1]Подбор!$CJ:$CW,13,0),"")</f>
        <v>14</v>
      </c>
      <c r="AI277" s="73">
        <f>IFERROR(VLOOKUP(Подбор[[#This Row],[Артикул]],[1]Подбор!$CJ:$CW,14,0),"")</f>
        <v>30</v>
      </c>
      <c r="AJ277" s="73" t="str">
        <f>IFERROR(VLOOKUP(Подбор[[#This Row],[Артикул]],[1]Подбор!$CJ:$DA,15,0),"")</f>
        <v>http://ipmatika.ru/upload/iblock/e9f/WF50_1.png</v>
      </c>
      <c r="AK277" s="73" t="str">
        <f>IFERROR(VLOOKUP(Подбор[[#This Row],[Артикул]],[1]Подбор!$CJ:$DA,16,0),"")</f>
        <v>https://ipmatika.kz/products/phones-accessories/yealink-wf50-1/</v>
      </c>
      <c r="AL277" s="73" t="str">
        <f>IFERROR(VLOOKUP(Подбор[[#This Row],[Артикул]],[1]Подбор!$CJ:$DA,17,0),"")</f>
        <v/>
      </c>
    </row>
    <row r="278" spans="1:38">
      <c r="A278" s="73" t="s">
        <v>2347</v>
      </c>
      <c r="B278" t="s">
        <v>2932</v>
      </c>
      <c r="C278" t="s">
        <v>2346</v>
      </c>
      <c r="D278">
        <v>37760</v>
      </c>
      <c r="E278" t="s">
        <v>578</v>
      </c>
      <c r="F278" t="s">
        <v>578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12</v>
      </c>
      <c r="O278">
        <v>6</v>
      </c>
      <c r="P278">
        <v>0</v>
      </c>
      <c r="Q278" t="s">
        <v>578</v>
      </c>
      <c r="R278" t="s">
        <v>5675</v>
      </c>
      <c r="S278" t="s">
        <v>578</v>
      </c>
      <c r="T278" s="73"/>
      <c r="U278" s="73"/>
      <c r="V278"/>
      <c r="W278" s="73">
        <f>IFERROR(VLOOKUP(Подбор[[#This Row],[Артикул]],[1]Подбор!$CJ:$CW,2,0),"")</f>
        <v>37760</v>
      </c>
      <c r="X278" s="73" t="str">
        <f>IFERROR(VLOOKUP(Подбор[[#This Row],[Артикул]],[1]Подбор!$CJ:$CW,3,0),"")</f>
        <v/>
      </c>
      <c r="Y278" s="73" t="str">
        <f>IFERROR(VLOOKUP(Подбор[[#This Row],[Артикул]],[1]Подбор!$CJ:$CW,4,0),"")</f>
        <v/>
      </c>
      <c r="Z278" s="73">
        <f>IFERROR(VLOOKUP(Подбор[[#This Row],[Артикул]],[1]Подбор!$CJ:$CW,5,0),"")</f>
        <v>0</v>
      </c>
      <c r="AA278" s="73">
        <f>IFERROR(VLOOKUP(Подбор[[#This Row],[Артикул]],[1]Подбор!$CJ:$CW,6,0),"")</f>
        <v>0</v>
      </c>
      <c r="AB278" s="73">
        <f>IFERROR(VLOOKUP(Подбор[[#This Row],[Артикул]],[1]Подбор!$CJ:$CW,7,0),"")</f>
        <v>0</v>
      </c>
      <c r="AC278" s="73">
        <f>IFERROR(VLOOKUP(Подбор[[#This Row],[Артикул]],[1]Подбор!$CJ:$CW,8,0),"")</f>
        <v>0</v>
      </c>
      <c r="AD278" s="73">
        <f>IFERROR(VLOOKUP(Подбор[[#This Row],[Артикул]],[1]Подбор!$CJ:$CW,9,0),"")</f>
        <v>0</v>
      </c>
      <c r="AE278" s="73">
        <f>IFERROR(VLOOKUP(Подбор[[#This Row],[Артикул]],[1]Подбор!$CJ:$CW,10,0),"")</f>
        <v>0</v>
      </c>
      <c r="AF278" s="73">
        <f>IFERROR(VLOOKUP(Подбор[[#This Row],[Артикул]],[1]Подбор!$CJ:$CW,11,0),"")</f>
        <v>0</v>
      </c>
      <c r="AG278" s="73">
        <f>IFERROR(VLOOKUP(Подбор[[#This Row],[Артикул]],[1]Подбор!$CJ:$CW,12,0),"")</f>
        <v>12</v>
      </c>
      <c r="AH278" s="73">
        <f>IFERROR(VLOOKUP(Подбор[[#This Row],[Артикул]],[1]Подбор!$CJ:$CW,13,0),"")</f>
        <v>6</v>
      </c>
      <c r="AI278" s="73">
        <f>IFERROR(VLOOKUP(Подбор[[#This Row],[Артикул]],[1]Подбор!$CJ:$CW,14,0),"")</f>
        <v>0</v>
      </c>
      <c r="AJ278" s="73" t="str">
        <f>IFERROR(VLOOKUP(Подбор[[#This Row],[Артикул]],[1]Подбор!$CJ:$DA,15,0),"")</f>
        <v/>
      </c>
      <c r="AK278" s="73" t="str">
        <f>IFERROR(VLOOKUP(Подбор[[#This Row],[Артикул]],[1]Подбор!$CJ:$DA,16,0),"")</f>
        <v>https://ipmatika.kz/products/phones-accessories/yealink-ylpoe30/</v>
      </c>
      <c r="AL278" s="73" t="str">
        <f>IFERROR(VLOOKUP(Подбор[[#This Row],[Артикул]],[1]Подбор!$CJ:$DA,17,0),"")</f>
        <v/>
      </c>
    </row>
    <row r="279" spans="1:38">
      <c r="A279" s="73" t="s">
        <v>305</v>
      </c>
      <c r="B279" t="s">
        <v>2932</v>
      </c>
      <c r="C279" t="s">
        <v>2345</v>
      </c>
      <c r="D279">
        <v>12310</v>
      </c>
      <c r="E279">
        <v>8620</v>
      </c>
      <c r="F279">
        <v>-29.975629569455734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42</v>
      </c>
      <c r="O279">
        <v>4</v>
      </c>
      <c r="P279">
        <v>0</v>
      </c>
      <c r="Q279" t="s">
        <v>578</v>
      </c>
      <c r="R279" t="s">
        <v>5676</v>
      </c>
      <c r="S279" t="s">
        <v>578</v>
      </c>
      <c r="T279" s="73"/>
      <c r="U279" s="73"/>
      <c r="V279"/>
      <c r="W279" s="73">
        <f>IFERROR(VLOOKUP(Подбор[[#This Row],[Артикул]],[1]Подбор!$CJ:$CW,2,0),"")</f>
        <v>12310</v>
      </c>
      <c r="X279" s="73">
        <f>IFERROR(VLOOKUP(Подбор[[#This Row],[Артикул]],[1]Подбор!$CJ:$CW,3,0),"")</f>
        <v>8620</v>
      </c>
      <c r="Y279" s="73">
        <f>IFERROR(VLOOKUP(Подбор[[#This Row],[Артикул]],[1]Подбор!$CJ:$CW,4,0),"")</f>
        <v>-29.975629569455734</v>
      </c>
      <c r="Z279" s="73">
        <f>IFERROR(VLOOKUP(Подбор[[#This Row],[Артикул]],[1]Подбор!$CJ:$CW,5,0),"")</f>
        <v>0</v>
      </c>
      <c r="AA279" s="73">
        <f>IFERROR(VLOOKUP(Подбор[[#This Row],[Артикул]],[1]Подбор!$CJ:$CW,6,0),"")</f>
        <v>0</v>
      </c>
      <c r="AB279" s="73">
        <f>IFERROR(VLOOKUP(Подбор[[#This Row],[Артикул]],[1]Подбор!$CJ:$CW,7,0),"")</f>
        <v>0</v>
      </c>
      <c r="AC279" s="73">
        <f>IFERROR(VLOOKUP(Подбор[[#This Row],[Артикул]],[1]Подбор!$CJ:$CW,8,0),"")</f>
        <v>0</v>
      </c>
      <c r="AD279" s="73">
        <f>IFERROR(VLOOKUP(Подбор[[#This Row],[Артикул]],[1]Подбор!$CJ:$CW,9,0),"")</f>
        <v>1</v>
      </c>
      <c r="AE279" s="73">
        <f>IFERROR(VLOOKUP(Подбор[[#This Row],[Артикул]],[1]Подбор!$CJ:$CW,10,0),"")</f>
        <v>0</v>
      </c>
      <c r="AF279" s="73">
        <f>IFERROR(VLOOKUP(Подбор[[#This Row],[Артикул]],[1]Подбор!$CJ:$CW,11,0),"")</f>
        <v>0</v>
      </c>
      <c r="AG279" s="73">
        <f>IFERROR(VLOOKUP(Подбор[[#This Row],[Артикул]],[1]Подбор!$CJ:$CW,12,0),"")</f>
        <v>42</v>
      </c>
      <c r="AH279" s="73">
        <f>IFERROR(VLOOKUP(Подбор[[#This Row],[Артикул]],[1]Подбор!$CJ:$CW,13,0),"")</f>
        <v>4</v>
      </c>
      <c r="AI279" s="73">
        <f>IFERROR(VLOOKUP(Подбор[[#This Row],[Артикул]],[1]Подбор!$CJ:$CW,14,0),"")</f>
        <v>0</v>
      </c>
      <c r="AJ279" s="73" t="str">
        <f>IFERROR(VLOOKUP(Подбор[[#This Row],[Артикул]],[1]Подбор!$CJ:$DA,15,0),"")</f>
        <v/>
      </c>
      <c r="AK279" s="73" t="str">
        <f>IFERROR(VLOOKUP(Подбор[[#This Row],[Артикул]],[1]Подбор!$CJ:$DA,16,0),"")</f>
        <v>https://ipmatika.kz/products/phones-accessories/pa-12V1A/</v>
      </c>
      <c r="AL279" s="73" t="str">
        <f>IFERROR(VLOOKUP(Подбор[[#This Row],[Артикул]],[1]Подбор!$CJ:$DA,17,0),"")</f>
        <v/>
      </c>
    </row>
    <row r="280" spans="1:38">
      <c r="A280" s="73" t="s">
        <v>245</v>
      </c>
      <c r="B280" t="s">
        <v>2932</v>
      </c>
      <c r="C280" t="s">
        <v>2344</v>
      </c>
      <c r="D280">
        <v>9230</v>
      </c>
      <c r="E280">
        <v>6460</v>
      </c>
      <c r="F280">
        <v>-30.010834236186355</v>
      </c>
      <c r="G280">
        <v>49</v>
      </c>
      <c r="H280">
        <v>0</v>
      </c>
      <c r="I280">
        <v>0</v>
      </c>
      <c r="J280">
        <v>25</v>
      </c>
      <c r="K280">
        <v>0</v>
      </c>
      <c r="L280">
        <v>0</v>
      </c>
      <c r="M280">
        <v>0</v>
      </c>
      <c r="N280" t="s">
        <v>5489</v>
      </c>
      <c r="O280" t="s">
        <v>5489</v>
      </c>
      <c r="P280">
        <v>0</v>
      </c>
      <c r="Q280" t="s">
        <v>578</v>
      </c>
      <c r="R280" t="s">
        <v>5677</v>
      </c>
      <c r="S280" t="s">
        <v>578</v>
      </c>
      <c r="T280" s="73"/>
      <c r="U280" s="73"/>
      <c r="V280"/>
      <c r="W280" s="73">
        <f>IFERROR(VLOOKUP(Подбор[[#This Row],[Артикул]],[1]Подбор!$CJ:$CW,2,0),"")</f>
        <v>9230</v>
      </c>
      <c r="X280" s="73">
        <f>IFERROR(VLOOKUP(Подбор[[#This Row],[Артикул]],[1]Подбор!$CJ:$CW,3,0),"")</f>
        <v>6460</v>
      </c>
      <c r="Y280" s="73">
        <f>IFERROR(VLOOKUP(Подбор[[#This Row],[Артикул]],[1]Подбор!$CJ:$CW,4,0),"")</f>
        <v>-30.010834236186355</v>
      </c>
      <c r="Z280" s="73">
        <f>IFERROR(VLOOKUP(Подбор[[#This Row],[Артикул]],[1]Подбор!$CJ:$CW,5,0),"")</f>
        <v>49</v>
      </c>
      <c r="AA280" s="73">
        <f>IFERROR(VLOOKUP(Подбор[[#This Row],[Артикул]],[1]Подбор!$CJ:$CW,6,0),"")</f>
        <v>0</v>
      </c>
      <c r="AB280" s="73">
        <f>IFERROR(VLOOKUP(Подбор[[#This Row],[Артикул]],[1]Подбор!$CJ:$CW,7,0),"")</f>
        <v>0</v>
      </c>
      <c r="AC280" s="73">
        <f>IFERROR(VLOOKUP(Подбор[[#This Row],[Артикул]],[1]Подбор!$CJ:$CW,8,0),"")</f>
        <v>25</v>
      </c>
      <c r="AD280" s="73">
        <f>IFERROR(VLOOKUP(Подбор[[#This Row],[Артикул]],[1]Подбор!$CJ:$CW,9,0),"")</f>
        <v>0</v>
      </c>
      <c r="AE280" s="73">
        <f>IFERROR(VLOOKUP(Подбор[[#This Row],[Артикул]],[1]Подбор!$CJ:$CW,10,0),"")</f>
        <v>0</v>
      </c>
      <c r="AF280" s="73">
        <f>IFERROR(VLOOKUP(Подбор[[#This Row],[Артикул]],[1]Подбор!$CJ:$CW,11,0),"")</f>
        <v>0</v>
      </c>
      <c r="AG280" s="73" t="str">
        <f>IFERROR(VLOOKUP(Подбор[[#This Row],[Артикул]],[1]Подбор!$CJ:$CW,12,0),"")</f>
        <v>50+</v>
      </c>
      <c r="AH280" s="73" t="str">
        <f>IFERROR(VLOOKUP(Подбор[[#This Row],[Артикул]],[1]Подбор!$CJ:$CW,13,0),"")</f>
        <v>50+</v>
      </c>
      <c r="AI280" s="73">
        <f>IFERROR(VLOOKUP(Подбор[[#This Row],[Артикул]],[1]Подбор!$CJ:$CW,14,0),"")</f>
        <v>0</v>
      </c>
      <c r="AJ280" s="73" t="str">
        <f>IFERROR(VLOOKUP(Подбор[[#This Row],[Артикул]],[1]Подбор!$CJ:$DA,15,0),"")</f>
        <v/>
      </c>
      <c r="AK280" s="73" t="str">
        <f>IFERROR(VLOOKUP(Подбор[[#This Row],[Артикул]],[1]Подбор!$CJ:$DA,16,0),"")</f>
        <v>https://ipmatika.kz/products/phones-accessories/pa-1.2A/</v>
      </c>
      <c r="AL280" s="73" t="str">
        <f>IFERROR(VLOOKUP(Подбор[[#This Row],[Артикул]],[1]Подбор!$CJ:$DA,17,0),"")</f>
        <v/>
      </c>
    </row>
    <row r="281" spans="1:38">
      <c r="A281" s="73" t="s">
        <v>304</v>
      </c>
      <c r="B281" t="s">
        <v>2932</v>
      </c>
      <c r="C281" t="s">
        <v>2343</v>
      </c>
      <c r="D281">
        <v>12310</v>
      </c>
      <c r="E281">
        <v>8620</v>
      </c>
      <c r="F281">
        <v>-29.975629569455734</v>
      </c>
      <c r="G281" t="s">
        <v>5489</v>
      </c>
      <c r="H281">
        <v>31</v>
      </c>
      <c r="I281">
        <v>0</v>
      </c>
      <c r="J281">
        <v>40</v>
      </c>
      <c r="K281">
        <v>1</v>
      </c>
      <c r="L281">
        <v>0</v>
      </c>
      <c r="M281">
        <v>0</v>
      </c>
      <c r="N281">
        <v>0</v>
      </c>
      <c r="O281">
        <v>0</v>
      </c>
      <c r="P281" t="s">
        <v>5489</v>
      </c>
      <c r="Q281" t="s">
        <v>578</v>
      </c>
      <c r="R281" t="s">
        <v>5678</v>
      </c>
      <c r="S281" t="s">
        <v>578</v>
      </c>
      <c r="T281" s="73"/>
      <c r="U281" s="73"/>
      <c r="V281"/>
      <c r="W281" s="73">
        <f>IFERROR(VLOOKUP(Подбор[[#This Row],[Артикул]],[1]Подбор!$CJ:$CW,2,0),"")</f>
        <v>12310</v>
      </c>
      <c r="X281" s="73">
        <f>IFERROR(VLOOKUP(Подбор[[#This Row],[Артикул]],[1]Подбор!$CJ:$CW,3,0),"")</f>
        <v>8620</v>
      </c>
      <c r="Y281" s="73">
        <f>IFERROR(VLOOKUP(Подбор[[#This Row],[Артикул]],[1]Подбор!$CJ:$CW,4,0),"")</f>
        <v>-29.975629569455734</v>
      </c>
      <c r="Z281" s="73" t="str">
        <f>IFERROR(VLOOKUP(Подбор[[#This Row],[Артикул]],[1]Подбор!$CJ:$CW,5,0),"")</f>
        <v>50+</v>
      </c>
      <c r="AA281" s="73">
        <f>IFERROR(VLOOKUP(Подбор[[#This Row],[Артикул]],[1]Подбор!$CJ:$CW,6,0),"")</f>
        <v>31</v>
      </c>
      <c r="AB281" s="73">
        <f>IFERROR(VLOOKUP(Подбор[[#This Row],[Артикул]],[1]Подбор!$CJ:$CW,7,0),"")</f>
        <v>0</v>
      </c>
      <c r="AC281" s="73">
        <f>IFERROR(VLOOKUP(Подбор[[#This Row],[Артикул]],[1]Подбор!$CJ:$CW,8,0),"")</f>
        <v>40</v>
      </c>
      <c r="AD281" s="73">
        <f>IFERROR(VLOOKUP(Подбор[[#This Row],[Артикул]],[1]Подбор!$CJ:$CW,9,0),"")</f>
        <v>1</v>
      </c>
      <c r="AE281" s="73">
        <f>IFERROR(VLOOKUP(Подбор[[#This Row],[Артикул]],[1]Подбор!$CJ:$CW,10,0),"")</f>
        <v>0</v>
      </c>
      <c r="AF281" s="73">
        <f>IFERROR(VLOOKUP(Подбор[[#This Row],[Артикул]],[1]Подбор!$CJ:$CW,11,0),"")</f>
        <v>0</v>
      </c>
      <c r="AG281" s="73">
        <f>IFERROR(VLOOKUP(Подбор[[#This Row],[Артикул]],[1]Подбор!$CJ:$CW,12,0),"")</f>
        <v>0</v>
      </c>
      <c r="AH281" s="73">
        <f>IFERROR(VLOOKUP(Подбор[[#This Row],[Артикул]],[1]Подбор!$CJ:$CW,13,0),"")</f>
        <v>0</v>
      </c>
      <c r="AI281" s="73" t="str">
        <f>IFERROR(VLOOKUP(Подбор[[#This Row],[Артикул]],[1]Подбор!$CJ:$CW,14,0),"")</f>
        <v>50+</v>
      </c>
      <c r="AJ281" s="73" t="str">
        <f>IFERROR(VLOOKUP(Подбор[[#This Row],[Артикул]],[1]Подбор!$CJ:$DA,15,0),"")</f>
        <v/>
      </c>
      <c r="AK281" s="73" t="str">
        <f>IFERROR(VLOOKUP(Подбор[[#This Row],[Артикул]],[1]Подбор!$CJ:$DA,16,0),"")</f>
        <v>https://ipmatika.kz/products/phones-accessories/pa-2A/</v>
      </c>
      <c r="AL281" s="73" t="str">
        <f>IFERROR(VLOOKUP(Подбор[[#This Row],[Артикул]],[1]Подбор!$CJ:$DA,17,0),"")</f>
        <v/>
      </c>
    </row>
    <row r="282" spans="1:38">
      <c r="A282" s="73" t="s">
        <v>244</v>
      </c>
      <c r="B282" t="s">
        <v>2932</v>
      </c>
      <c r="C282" t="s">
        <v>2342</v>
      </c>
      <c r="D282">
        <v>7080</v>
      </c>
      <c r="E282">
        <v>4960</v>
      </c>
      <c r="F282">
        <v>-29.943502824858754</v>
      </c>
      <c r="G282">
        <v>12</v>
      </c>
      <c r="H282">
        <v>32</v>
      </c>
      <c r="I282">
        <v>0</v>
      </c>
      <c r="J282">
        <v>9</v>
      </c>
      <c r="K282">
        <v>10</v>
      </c>
      <c r="L282">
        <v>0</v>
      </c>
      <c r="M282">
        <v>0</v>
      </c>
      <c r="N282">
        <v>0</v>
      </c>
      <c r="O282">
        <v>17</v>
      </c>
      <c r="P282" t="s">
        <v>5489</v>
      </c>
      <c r="Q282" t="s">
        <v>578</v>
      </c>
      <c r="R282" t="s">
        <v>5679</v>
      </c>
      <c r="S282" t="s">
        <v>578</v>
      </c>
      <c r="T282" s="73"/>
      <c r="U282" s="73"/>
      <c r="V282"/>
      <c r="W282" s="73">
        <f>IFERROR(VLOOKUP(Подбор[[#This Row],[Артикул]],[1]Подбор!$CJ:$CW,2,0),"")</f>
        <v>7080</v>
      </c>
      <c r="X282" s="73">
        <f>IFERROR(VLOOKUP(Подбор[[#This Row],[Артикул]],[1]Подбор!$CJ:$CW,3,0),"")</f>
        <v>4960</v>
      </c>
      <c r="Y282" s="73">
        <f>IFERROR(VLOOKUP(Подбор[[#This Row],[Артикул]],[1]Подбор!$CJ:$CW,4,0),"")</f>
        <v>-29.943502824858754</v>
      </c>
      <c r="Z282" s="73">
        <f>IFERROR(VLOOKUP(Подбор[[#This Row],[Артикул]],[1]Подбор!$CJ:$CW,5,0),"")</f>
        <v>12</v>
      </c>
      <c r="AA282" s="73">
        <f>IFERROR(VLOOKUP(Подбор[[#This Row],[Артикул]],[1]Подбор!$CJ:$CW,6,0),"")</f>
        <v>32</v>
      </c>
      <c r="AB282" s="73">
        <f>IFERROR(VLOOKUP(Подбор[[#This Row],[Артикул]],[1]Подбор!$CJ:$CW,7,0),"")</f>
        <v>0</v>
      </c>
      <c r="AC282" s="73">
        <f>IFERROR(VLOOKUP(Подбор[[#This Row],[Артикул]],[1]Подбор!$CJ:$CW,8,0),"")</f>
        <v>9</v>
      </c>
      <c r="AD282" s="73">
        <f>IFERROR(VLOOKUP(Подбор[[#This Row],[Артикул]],[1]Подбор!$CJ:$CW,9,0),"")</f>
        <v>10</v>
      </c>
      <c r="AE282" s="73">
        <f>IFERROR(VLOOKUP(Подбор[[#This Row],[Артикул]],[1]Подбор!$CJ:$CW,10,0),"")</f>
        <v>0</v>
      </c>
      <c r="AF282" s="73">
        <f>IFERROR(VLOOKUP(Подбор[[#This Row],[Артикул]],[1]Подбор!$CJ:$CW,11,0),"")</f>
        <v>0</v>
      </c>
      <c r="AG282" s="73">
        <f>IFERROR(VLOOKUP(Подбор[[#This Row],[Артикул]],[1]Подбор!$CJ:$CW,12,0),"")</f>
        <v>0</v>
      </c>
      <c r="AH282" s="73">
        <f>IFERROR(VLOOKUP(Подбор[[#This Row],[Артикул]],[1]Подбор!$CJ:$CW,13,0),"")</f>
        <v>17</v>
      </c>
      <c r="AI282" s="73" t="str">
        <f>IFERROR(VLOOKUP(Подбор[[#This Row],[Артикул]],[1]Подбор!$CJ:$CW,14,0),"")</f>
        <v>50+</v>
      </c>
      <c r="AJ282" s="73" t="str">
        <f>IFERROR(VLOOKUP(Подбор[[#This Row],[Артикул]],[1]Подбор!$CJ:$DA,15,0),"")</f>
        <v/>
      </c>
      <c r="AK282" s="73" t="str">
        <f>IFERROR(VLOOKUP(Подбор[[#This Row],[Артикул]],[1]Подбор!$CJ:$DA,16,0),"")</f>
        <v>https://ipmatika.kz/products/phones-accessories/pa-0.6A/</v>
      </c>
      <c r="AL282" s="73" t="str">
        <f>IFERROR(VLOOKUP(Подбор[[#This Row],[Артикул]],[1]Подбор!$CJ:$DA,17,0),"")</f>
        <v/>
      </c>
    </row>
    <row r="283" spans="1:38">
      <c r="A283" s="73" t="s">
        <v>2341</v>
      </c>
      <c r="B283" t="s">
        <v>3079</v>
      </c>
      <c r="C283" t="s">
        <v>2340</v>
      </c>
      <c r="D283">
        <v>9470</v>
      </c>
      <c r="E283" t="s">
        <v>578</v>
      </c>
      <c r="F283" t="s">
        <v>578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5489</v>
      </c>
      <c r="O283" t="s">
        <v>5489</v>
      </c>
      <c r="P283">
        <v>0</v>
      </c>
      <c r="Q283" t="s">
        <v>578</v>
      </c>
      <c r="R283" t="s">
        <v>5680</v>
      </c>
      <c r="S283" t="s">
        <v>578</v>
      </c>
      <c r="T283" s="73"/>
      <c r="U283" s="73"/>
      <c r="V283"/>
      <c r="W283" s="73">
        <f>IFERROR(VLOOKUP(Подбор[[#This Row],[Артикул]],[1]Подбор!$CJ:$CW,2,0),"")</f>
        <v>9470</v>
      </c>
      <c r="X283" s="73" t="str">
        <f>IFERROR(VLOOKUP(Подбор[[#This Row],[Артикул]],[1]Подбор!$CJ:$CW,3,0),"")</f>
        <v/>
      </c>
      <c r="Y283" s="73" t="str">
        <f>IFERROR(VLOOKUP(Подбор[[#This Row],[Артикул]],[1]Подбор!$CJ:$CW,4,0),"")</f>
        <v/>
      </c>
      <c r="Z283" s="73">
        <f>IFERROR(VLOOKUP(Подбор[[#This Row],[Артикул]],[1]Подбор!$CJ:$CW,5,0),"")</f>
        <v>0</v>
      </c>
      <c r="AA283" s="73">
        <f>IFERROR(VLOOKUP(Подбор[[#This Row],[Артикул]],[1]Подбор!$CJ:$CW,6,0),"")</f>
        <v>0</v>
      </c>
      <c r="AB283" s="73">
        <f>IFERROR(VLOOKUP(Подбор[[#This Row],[Артикул]],[1]Подбор!$CJ:$CW,7,0),"")</f>
        <v>0</v>
      </c>
      <c r="AC283" s="73">
        <f>IFERROR(VLOOKUP(Подбор[[#This Row],[Артикул]],[1]Подбор!$CJ:$CW,8,0),"")</f>
        <v>0</v>
      </c>
      <c r="AD283" s="73">
        <f>IFERROR(VLOOKUP(Подбор[[#This Row],[Артикул]],[1]Подбор!$CJ:$CW,9,0),"")</f>
        <v>0</v>
      </c>
      <c r="AE283" s="73">
        <f>IFERROR(VLOOKUP(Подбор[[#This Row],[Артикул]],[1]Подбор!$CJ:$CW,10,0),"")</f>
        <v>0</v>
      </c>
      <c r="AF283" s="73">
        <f>IFERROR(VLOOKUP(Подбор[[#This Row],[Артикул]],[1]Подбор!$CJ:$CW,11,0),"")</f>
        <v>0</v>
      </c>
      <c r="AG283" s="73" t="str">
        <f>IFERROR(VLOOKUP(Подбор[[#This Row],[Артикул]],[1]Подбор!$CJ:$CW,12,0),"")</f>
        <v>50+</v>
      </c>
      <c r="AH283" s="73" t="str">
        <f>IFERROR(VLOOKUP(Подбор[[#This Row],[Артикул]],[1]Подбор!$CJ:$CW,13,0),"")</f>
        <v>50+</v>
      </c>
      <c r="AI283" s="73">
        <f>IFERROR(VLOOKUP(Подбор[[#This Row],[Артикул]],[1]Подбор!$CJ:$CW,14,0),"")</f>
        <v>0</v>
      </c>
      <c r="AJ283" s="73" t="str">
        <f>IFERROR(VLOOKUP(Подбор[[#This Row],[Артикул]],[1]Подбор!$CJ:$DA,15,0),"")</f>
        <v/>
      </c>
      <c r="AK283" s="73" t="str">
        <f>IFERROR(VLOOKUP(Подбор[[#This Row],[Артикул]],[1]Подбор!$CJ:$DA,16,0),"")</f>
        <v>https://ipmatika.kz/products/phones-accessories/pa-5vdc-2a-dc/</v>
      </c>
      <c r="AL283" s="73" t="str">
        <f>IFERROR(VLOOKUP(Подбор[[#This Row],[Артикул]],[1]Подбор!$CJ:$DA,17,0),"")</f>
        <v/>
      </c>
    </row>
    <row r="284" spans="1:38">
      <c r="A284" s="73" t="s">
        <v>5131</v>
      </c>
      <c r="B284" t="s">
        <v>2932</v>
      </c>
      <c r="C284" t="s">
        <v>73</v>
      </c>
      <c r="D284">
        <v>20390</v>
      </c>
      <c r="E284">
        <v>12450</v>
      </c>
      <c r="F284">
        <v>-38.940657184894555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5</v>
      </c>
      <c r="O284">
        <v>0</v>
      </c>
      <c r="P284">
        <v>0</v>
      </c>
      <c r="Q284" t="s">
        <v>578</v>
      </c>
      <c r="R284" t="s">
        <v>5681</v>
      </c>
      <c r="S284" t="s">
        <v>5491</v>
      </c>
      <c r="T284" s="73"/>
      <c r="U284" s="73"/>
      <c r="V284"/>
      <c r="W284" s="73">
        <f>IFERROR(VLOOKUP(Подбор[[#This Row],[Артикул]],[1]Подбор!$CJ:$CW,2,0),"")</f>
        <v>20390</v>
      </c>
      <c r="X284" s="73">
        <f>IFERROR(VLOOKUP(Подбор[[#This Row],[Артикул]],[1]Подбор!$CJ:$CW,3,0),"")</f>
        <v>12450</v>
      </c>
      <c r="Y284" s="73">
        <f>IFERROR(VLOOKUP(Подбор[[#This Row],[Артикул]],[1]Подбор!$CJ:$CW,4,0),"")</f>
        <v>-38.940657184894555</v>
      </c>
      <c r="Z284" s="73">
        <f>IFERROR(VLOOKUP(Подбор[[#This Row],[Артикул]],[1]Подбор!$CJ:$CW,5,0),"")</f>
        <v>0</v>
      </c>
      <c r="AA284" s="73">
        <f>IFERROR(VLOOKUP(Подбор[[#This Row],[Артикул]],[1]Подбор!$CJ:$CW,6,0),"")</f>
        <v>0</v>
      </c>
      <c r="AB284" s="73">
        <f>IFERROR(VLOOKUP(Подбор[[#This Row],[Артикул]],[1]Подбор!$CJ:$CW,7,0),"")</f>
        <v>0</v>
      </c>
      <c r="AC284" s="73">
        <f>IFERROR(VLOOKUP(Подбор[[#This Row],[Артикул]],[1]Подбор!$CJ:$CW,8,0),"")</f>
        <v>0</v>
      </c>
      <c r="AD284" s="73">
        <f>IFERROR(VLOOKUP(Подбор[[#This Row],[Артикул]],[1]Подбор!$CJ:$CW,9,0),"")</f>
        <v>0</v>
      </c>
      <c r="AE284" s="73">
        <f>IFERROR(VLOOKUP(Подбор[[#This Row],[Артикул]],[1]Подбор!$CJ:$CW,10,0),"")</f>
        <v>0</v>
      </c>
      <c r="AF284" s="73">
        <f>IFERROR(VLOOKUP(Подбор[[#This Row],[Артикул]],[1]Подбор!$CJ:$CW,11,0),"")</f>
        <v>0</v>
      </c>
      <c r="AG284" s="73">
        <f>IFERROR(VLOOKUP(Подбор[[#This Row],[Артикул]],[1]Подбор!$CJ:$CW,12,0),"")</f>
        <v>5</v>
      </c>
      <c r="AH284" s="73">
        <f>IFERROR(VLOOKUP(Подбор[[#This Row],[Артикул]],[1]Подбор!$CJ:$CW,13,0),"")</f>
        <v>0</v>
      </c>
      <c r="AI284" s="73">
        <f>IFERROR(VLOOKUP(Подбор[[#This Row],[Артикул]],[1]Подбор!$CJ:$CW,14,0),"")</f>
        <v>0</v>
      </c>
      <c r="AJ284" s="73" t="str">
        <f>IFERROR(VLOOKUP(Подбор[[#This Row],[Артикул]],[1]Подбор!$CJ:$DA,15,0),"")</f>
        <v/>
      </c>
      <c r="AK284" s="73" t="str">
        <f>IFERROR(VLOOKUP(Подбор[[#This Row],[Артикул]],[1]Подбор!$CJ:$DA,16,0),"")</f>
        <v>https://ipmatika.kz/products/phones-accessories/pc-w53h/</v>
      </c>
      <c r="AL284" s="73" t="str">
        <f>IFERROR(VLOOKUP(Подбор[[#This Row],[Артикул]],[1]Подбор!$CJ:$DA,17,0),"")</f>
        <v>EOL</v>
      </c>
    </row>
    <row r="285" spans="1:38">
      <c r="A285" s="73" t="s">
        <v>2339</v>
      </c>
      <c r="B285" t="s">
        <v>2932</v>
      </c>
      <c r="C285" t="s">
        <v>2338</v>
      </c>
      <c r="D285">
        <v>5240</v>
      </c>
      <c r="E285" t="s">
        <v>578</v>
      </c>
      <c r="F285" t="s">
        <v>578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</v>
      </c>
      <c r="O285">
        <v>0</v>
      </c>
      <c r="P285">
        <v>0</v>
      </c>
      <c r="Q285" t="s">
        <v>578</v>
      </c>
      <c r="R285" t="s">
        <v>5682</v>
      </c>
      <c r="S285" t="s">
        <v>578</v>
      </c>
      <c r="T285" s="73"/>
      <c r="U285" s="73"/>
      <c r="V285"/>
      <c r="W285" s="73">
        <f>IFERROR(VLOOKUP(Подбор[[#This Row],[Артикул]],[1]Подбор!$CJ:$CW,2,0),"")</f>
        <v>5240</v>
      </c>
      <c r="X285" s="73" t="str">
        <f>IFERROR(VLOOKUP(Подбор[[#This Row],[Артикул]],[1]Подбор!$CJ:$CW,3,0),"")</f>
        <v/>
      </c>
      <c r="Y285" s="73" t="str">
        <f>IFERROR(VLOOKUP(Подбор[[#This Row],[Артикул]],[1]Подбор!$CJ:$CW,4,0),"")</f>
        <v/>
      </c>
      <c r="Z285" s="73">
        <f>IFERROR(VLOOKUP(Подбор[[#This Row],[Артикул]],[1]Подбор!$CJ:$CW,5,0),"")</f>
        <v>0</v>
      </c>
      <c r="AA285" s="73">
        <f>IFERROR(VLOOKUP(Подбор[[#This Row],[Артикул]],[1]Подбор!$CJ:$CW,6,0),"")</f>
        <v>0</v>
      </c>
      <c r="AB285" s="73">
        <f>IFERROR(VLOOKUP(Подбор[[#This Row],[Артикул]],[1]Подбор!$CJ:$CW,7,0),"")</f>
        <v>0</v>
      </c>
      <c r="AC285" s="73">
        <f>IFERROR(VLOOKUP(Подбор[[#This Row],[Артикул]],[1]Подбор!$CJ:$CW,8,0),"")</f>
        <v>0</v>
      </c>
      <c r="AD285" s="73">
        <f>IFERROR(VLOOKUP(Подбор[[#This Row],[Артикул]],[1]Подбор!$CJ:$CW,9,0),"")</f>
        <v>0</v>
      </c>
      <c r="AE285" s="73">
        <f>IFERROR(VLOOKUP(Подбор[[#This Row],[Артикул]],[1]Подбор!$CJ:$CW,10,0),"")</f>
        <v>0</v>
      </c>
      <c r="AF285" s="73">
        <f>IFERROR(VLOOKUP(Подбор[[#This Row],[Артикул]],[1]Подбор!$CJ:$CW,11,0),"")</f>
        <v>0</v>
      </c>
      <c r="AG285" s="73">
        <f>IFERROR(VLOOKUP(Подбор[[#This Row],[Артикул]],[1]Подбор!$CJ:$CW,12,0),"")</f>
        <v>3</v>
      </c>
      <c r="AH285" s="73">
        <f>IFERROR(VLOOKUP(Подбор[[#This Row],[Артикул]],[1]Подбор!$CJ:$CW,13,0),"")</f>
        <v>0</v>
      </c>
      <c r="AI285" s="73">
        <f>IFERROR(VLOOKUP(Подбор[[#This Row],[Артикул]],[1]Подбор!$CJ:$CW,14,0),"")</f>
        <v>0</v>
      </c>
      <c r="AJ285" s="73" t="str">
        <f>IFERROR(VLOOKUP(Подбор[[#This Row],[Артикул]],[1]Подбор!$CJ:$DA,15,0),"")</f>
        <v/>
      </c>
      <c r="AK285" s="73" t="str">
        <f>IFERROR(VLOOKUP(Подбор[[#This Row],[Артикул]],[1]Подбор!$CJ:$DA,16,0),"")</f>
        <v>https://ipmatika.kz/products/phones-accessories/bracket-exp40/</v>
      </c>
      <c r="AL285" s="73" t="str">
        <f>IFERROR(VLOOKUP(Подбор[[#This Row],[Артикул]],[1]Подбор!$CJ:$DA,17,0),"")</f>
        <v/>
      </c>
    </row>
    <row r="286" spans="1:38">
      <c r="A286" s="73" t="s">
        <v>307</v>
      </c>
      <c r="B286" t="s">
        <v>2932</v>
      </c>
      <c r="C286" t="s">
        <v>2337</v>
      </c>
      <c r="D286">
        <v>5240</v>
      </c>
      <c r="E286">
        <v>3660</v>
      </c>
      <c r="F286">
        <v>-30.152671755725194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578</v>
      </c>
      <c r="R286" t="s">
        <v>5683</v>
      </c>
      <c r="S286" t="s">
        <v>578</v>
      </c>
      <c r="T286" s="73"/>
      <c r="U286" s="73"/>
      <c r="V286"/>
      <c r="W286" s="73">
        <f>IFERROR(VLOOKUP(Подбор[[#This Row],[Артикул]],[1]Подбор!$CJ:$CW,2,0),"")</f>
        <v>5240</v>
      </c>
      <c r="X286" s="73">
        <f>IFERROR(VLOOKUP(Подбор[[#This Row],[Артикул]],[1]Подбор!$CJ:$CW,3,0),"")</f>
        <v>3660</v>
      </c>
      <c r="Y286" s="73">
        <f>IFERROR(VLOOKUP(Подбор[[#This Row],[Артикул]],[1]Подбор!$CJ:$CW,4,0),"")</f>
        <v>-30.152671755725194</v>
      </c>
      <c r="Z286" s="73">
        <f>IFERROR(VLOOKUP(Подбор[[#This Row],[Артикул]],[1]Подбор!$CJ:$CW,5,0),"")</f>
        <v>0</v>
      </c>
      <c r="AA286" s="73">
        <f>IFERROR(VLOOKUP(Подбор[[#This Row],[Артикул]],[1]Подбор!$CJ:$CW,6,0),"")</f>
        <v>0</v>
      </c>
      <c r="AB286" s="73">
        <f>IFERROR(VLOOKUP(Подбор[[#This Row],[Артикул]],[1]Подбор!$CJ:$CW,7,0),"")</f>
        <v>0</v>
      </c>
      <c r="AC286" s="73">
        <f>IFERROR(VLOOKUP(Подбор[[#This Row],[Артикул]],[1]Подбор!$CJ:$CW,8,0),"")</f>
        <v>0</v>
      </c>
      <c r="AD286" s="73">
        <f>IFERROR(VLOOKUP(Подбор[[#This Row],[Артикул]],[1]Подбор!$CJ:$CW,9,0),"")</f>
        <v>0</v>
      </c>
      <c r="AE286" s="73">
        <f>IFERROR(VLOOKUP(Подбор[[#This Row],[Артикул]],[1]Подбор!$CJ:$CW,10,0),"")</f>
        <v>0</v>
      </c>
      <c r="AF286" s="73">
        <f>IFERROR(VLOOKUP(Подбор[[#This Row],[Артикул]],[1]Подбор!$CJ:$CW,11,0),"")</f>
        <v>0</v>
      </c>
      <c r="AG286" s="73">
        <f>IFERROR(VLOOKUP(Подбор[[#This Row],[Артикул]],[1]Подбор!$CJ:$CW,12,0),"")</f>
        <v>0</v>
      </c>
      <c r="AH286" s="73">
        <f>IFERROR(VLOOKUP(Подбор[[#This Row],[Артикул]],[1]Подбор!$CJ:$CW,13,0),"")</f>
        <v>0</v>
      </c>
      <c r="AI286" s="73">
        <f>IFERROR(VLOOKUP(Подбор[[#This Row],[Артикул]],[1]Подбор!$CJ:$CW,14,0),"")</f>
        <v>0</v>
      </c>
      <c r="AJ286" s="73" t="str">
        <f>IFERROR(VLOOKUP(Подбор[[#This Row],[Артикул]],[1]Подбор!$CJ:$DA,15,0),"")</f>
        <v/>
      </c>
      <c r="AK286" s="73" t="str">
        <f>IFERROR(VLOOKUP(Подбор[[#This Row],[Артикул]],[1]Подбор!$CJ:$DA,16,0),"")</f>
        <v>https://ipmatika.kz/products/phones-accessories/bracket-t46x/</v>
      </c>
      <c r="AL286" s="73" t="str">
        <f>IFERROR(VLOOKUP(Подбор[[#This Row],[Артикул]],[1]Подбор!$CJ:$DA,17,0),"")</f>
        <v/>
      </c>
    </row>
    <row r="287" spans="1:38">
      <c r="A287" s="73" t="s">
        <v>2336</v>
      </c>
      <c r="B287" t="s">
        <v>2932</v>
      </c>
      <c r="C287" t="s">
        <v>2335</v>
      </c>
      <c r="D287">
        <v>5240</v>
      </c>
      <c r="E287" t="s">
        <v>578</v>
      </c>
      <c r="F287" t="s">
        <v>578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578</v>
      </c>
      <c r="R287" t="s">
        <v>5684</v>
      </c>
      <c r="S287" t="s">
        <v>578</v>
      </c>
      <c r="T287" s="73"/>
      <c r="U287" s="73"/>
      <c r="V287"/>
      <c r="W287" s="73">
        <f>IFERROR(VLOOKUP(Подбор[[#This Row],[Артикул]],[1]Подбор!$CJ:$CW,2,0),"")</f>
        <v>5240</v>
      </c>
      <c r="X287" s="73" t="str">
        <f>IFERROR(VLOOKUP(Подбор[[#This Row],[Артикул]],[1]Подбор!$CJ:$CW,3,0),"")</f>
        <v/>
      </c>
      <c r="Y287" s="73" t="str">
        <f>IFERROR(VLOOKUP(Подбор[[#This Row],[Артикул]],[1]Подбор!$CJ:$CW,4,0),"")</f>
        <v/>
      </c>
      <c r="Z287" s="73">
        <f>IFERROR(VLOOKUP(Подбор[[#This Row],[Артикул]],[1]Подбор!$CJ:$CW,5,0),"")</f>
        <v>0</v>
      </c>
      <c r="AA287" s="73">
        <f>IFERROR(VLOOKUP(Подбор[[#This Row],[Артикул]],[1]Подбор!$CJ:$CW,6,0),"")</f>
        <v>0</v>
      </c>
      <c r="AB287" s="73">
        <f>IFERROR(VLOOKUP(Подбор[[#This Row],[Артикул]],[1]Подбор!$CJ:$CW,7,0),"")</f>
        <v>0</v>
      </c>
      <c r="AC287" s="73">
        <f>IFERROR(VLOOKUP(Подбор[[#This Row],[Артикул]],[1]Подбор!$CJ:$CW,8,0),"")</f>
        <v>0</v>
      </c>
      <c r="AD287" s="73">
        <f>IFERROR(VLOOKUP(Подбор[[#This Row],[Артикул]],[1]Подбор!$CJ:$CW,9,0),"")</f>
        <v>0</v>
      </c>
      <c r="AE287" s="73">
        <f>IFERROR(VLOOKUP(Подбор[[#This Row],[Артикул]],[1]Подбор!$CJ:$CW,10,0),"")</f>
        <v>0</v>
      </c>
      <c r="AF287" s="73">
        <f>IFERROR(VLOOKUP(Подбор[[#This Row],[Артикул]],[1]Подбор!$CJ:$CW,11,0),"")</f>
        <v>0</v>
      </c>
      <c r="AG287" s="73">
        <f>IFERROR(VLOOKUP(Подбор[[#This Row],[Артикул]],[1]Подбор!$CJ:$CW,12,0),"")</f>
        <v>0</v>
      </c>
      <c r="AH287" s="73">
        <f>IFERROR(VLOOKUP(Подбор[[#This Row],[Артикул]],[1]Подбор!$CJ:$CW,13,0),"")</f>
        <v>0</v>
      </c>
      <c r="AI287" s="73">
        <f>IFERROR(VLOOKUP(Подбор[[#This Row],[Артикул]],[1]Подбор!$CJ:$CW,14,0),"")</f>
        <v>0</v>
      </c>
      <c r="AJ287" s="73" t="str">
        <f>IFERROR(VLOOKUP(Подбор[[#This Row],[Артикул]],[1]Подбор!$CJ:$DA,15,0),"")</f>
        <v/>
      </c>
      <c r="AK287" s="73" t="str">
        <f>IFERROR(VLOOKUP(Подбор[[#This Row],[Артикул]],[1]Подбор!$CJ:$DA,16,0),"")</f>
        <v>https://ipmatika.kz/products/phones-accessories/kronshteyn-dlya-t48x/</v>
      </c>
      <c r="AL287" s="73" t="str">
        <f>IFERROR(VLOOKUP(Подбор[[#This Row],[Артикул]],[1]Подбор!$CJ:$DA,17,0),"")</f>
        <v/>
      </c>
    </row>
    <row r="288" spans="1:38">
      <c r="A288" s="73" t="s">
        <v>2334</v>
      </c>
      <c r="B288" t="s">
        <v>2932</v>
      </c>
      <c r="C288" t="s">
        <v>2333</v>
      </c>
      <c r="D288">
        <v>5240</v>
      </c>
      <c r="E288" t="s">
        <v>578</v>
      </c>
      <c r="F288" t="s">
        <v>578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</v>
      </c>
      <c r="O288">
        <v>0</v>
      </c>
      <c r="P288">
        <v>0</v>
      </c>
      <c r="Q288" t="s">
        <v>578</v>
      </c>
      <c r="R288" t="s">
        <v>5685</v>
      </c>
      <c r="S288" t="s">
        <v>578</v>
      </c>
      <c r="T288" s="73"/>
      <c r="U288" s="73"/>
      <c r="V288"/>
      <c r="W288" s="73">
        <f>IFERROR(VLOOKUP(Подбор[[#This Row],[Артикул]],[1]Подбор!$CJ:$CW,2,0),"")</f>
        <v>5240</v>
      </c>
      <c r="X288" s="73" t="str">
        <f>IFERROR(VLOOKUP(Подбор[[#This Row],[Артикул]],[1]Подбор!$CJ:$CW,3,0),"")</f>
        <v/>
      </c>
      <c r="Y288" s="73" t="str">
        <f>IFERROR(VLOOKUP(Подбор[[#This Row],[Артикул]],[1]Подбор!$CJ:$CW,4,0),"")</f>
        <v/>
      </c>
      <c r="Z288" s="73">
        <f>IFERROR(VLOOKUP(Подбор[[#This Row],[Артикул]],[1]Подбор!$CJ:$CW,5,0),"")</f>
        <v>0</v>
      </c>
      <c r="AA288" s="73">
        <f>IFERROR(VLOOKUP(Подбор[[#This Row],[Артикул]],[1]Подбор!$CJ:$CW,6,0),"")</f>
        <v>0</v>
      </c>
      <c r="AB288" s="73">
        <f>IFERROR(VLOOKUP(Подбор[[#This Row],[Артикул]],[1]Подбор!$CJ:$CW,7,0),"")</f>
        <v>0</v>
      </c>
      <c r="AC288" s="73">
        <f>IFERROR(VLOOKUP(Подбор[[#This Row],[Артикул]],[1]Подбор!$CJ:$CW,8,0),"")</f>
        <v>0</v>
      </c>
      <c r="AD288" s="73">
        <f>IFERROR(VLOOKUP(Подбор[[#This Row],[Артикул]],[1]Подбор!$CJ:$CW,9,0),"")</f>
        <v>0</v>
      </c>
      <c r="AE288" s="73">
        <f>IFERROR(VLOOKUP(Подбор[[#This Row],[Артикул]],[1]Подбор!$CJ:$CW,10,0),"")</f>
        <v>0</v>
      </c>
      <c r="AF288" s="73">
        <f>IFERROR(VLOOKUP(Подбор[[#This Row],[Артикул]],[1]Подбор!$CJ:$CW,11,0),"")</f>
        <v>0</v>
      </c>
      <c r="AG288" s="73">
        <f>IFERROR(VLOOKUP(Подбор[[#This Row],[Артикул]],[1]Подбор!$CJ:$CW,12,0),"")</f>
        <v>3</v>
      </c>
      <c r="AH288" s="73">
        <f>IFERROR(VLOOKUP(Подбор[[#This Row],[Артикул]],[1]Подбор!$CJ:$CW,13,0),"")</f>
        <v>0</v>
      </c>
      <c r="AI288" s="73">
        <f>IFERROR(VLOOKUP(Подбор[[#This Row],[Артикул]],[1]Подбор!$CJ:$CW,14,0),"")</f>
        <v>0</v>
      </c>
      <c r="AJ288" s="73" t="str">
        <f>IFERROR(VLOOKUP(Подбор[[#This Row],[Артикул]],[1]Подбор!$CJ:$DA,15,0),"")</f>
        <v/>
      </c>
      <c r="AK288" s="73" t="str">
        <f>IFERROR(VLOOKUP(Подбор[[#This Row],[Артикул]],[1]Подбор!$CJ:$DA,16,0),"")</f>
        <v>https://ipmatika.kz/products/phones-accessories/bracket-t5x/</v>
      </c>
      <c r="AL288" s="73" t="str">
        <f>IFERROR(VLOOKUP(Подбор[[#This Row],[Артикул]],[1]Подбор!$CJ:$DA,17,0),"")</f>
        <v/>
      </c>
    </row>
    <row r="289" spans="1:38">
      <c r="A289" s="73" t="s">
        <v>3901</v>
      </c>
      <c r="B289" t="s">
        <v>2932</v>
      </c>
      <c r="C289" t="s">
        <v>4779</v>
      </c>
      <c r="D289">
        <v>5240</v>
      </c>
      <c r="E289" t="s">
        <v>578</v>
      </c>
      <c r="F289" t="s">
        <v>578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578</v>
      </c>
      <c r="R289" t="s">
        <v>5686</v>
      </c>
      <c r="S289" t="s">
        <v>578</v>
      </c>
      <c r="T289" s="73"/>
      <c r="U289" s="73"/>
      <c r="V289"/>
      <c r="W289" s="73">
        <f>IFERROR(VLOOKUP(Подбор[[#This Row],[Артикул]],[1]Подбор!$CJ:$CW,2,0),"")</f>
        <v>5240</v>
      </c>
      <c r="X289" s="73" t="str">
        <f>IFERROR(VLOOKUP(Подбор[[#This Row],[Артикул]],[1]Подбор!$CJ:$CW,3,0),"")</f>
        <v/>
      </c>
      <c r="Y289" s="73" t="str">
        <f>IFERROR(VLOOKUP(Подбор[[#This Row],[Артикул]],[1]Подбор!$CJ:$CW,4,0),"")</f>
        <v/>
      </c>
      <c r="Z289" s="73">
        <f>IFERROR(VLOOKUP(Подбор[[#This Row],[Артикул]],[1]Подбор!$CJ:$CW,5,0),"")</f>
        <v>0</v>
      </c>
      <c r="AA289" s="73">
        <f>IFERROR(VLOOKUP(Подбор[[#This Row],[Артикул]],[1]Подбор!$CJ:$CW,6,0),"")</f>
        <v>0</v>
      </c>
      <c r="AB289" s="73">
        <f>IFERROR(VLOOKUP(Подбор[[#This Row],[Артикул]],[1]Подбор!$CJ:$CW,7,0),"")</f>
        <v>0</v>
      </c>
      <c r="AC289" s="73">
        <f>IFERROR(VLOOKUP(Подбор[[#This Row],[Артикул]],[1]Подбор!$CJ:$CW,8,0),"")</f>
        <v>0</v>
      </c>
      <c r="AD289" s="73">
        <f>IFERROR(VLOOKUP(Подбор[[#This Row],[Артикул]],[1]Подбор!$CJ:$CW,9,0),"")</f>
        <v>0</v>
      </c>
      <c r="AE289" s="73">
        <f>IFERROR(VLOOKUP(Подбор[[#This Row],[Артикул]],[1]Подбор!$CJ:$CW,10,0),"")</f>
        <v>0</v>
      </c>
      <c r="AF289" s="73">
        <f>IFERROR(VLOOKUP(Подбор[[#This Row],[Артикул]],[1]Подбор!$CJ:$CW,11,0),"")</f>
        <v>0</v>
      </c>
      <c r="AG289" s="73">
        <f>IFERROR(VLOOKUP(Подбор[[#This Row],[Артикул]],[1]Подбор!$CJ:$CW,12,0),"")</f>
        <v>0</v>
      </c>
      <c r="AH289" s="73">
        <f>IFERROR(VLOOKUP(Подбор[[#This Row],[Артикул]],[1]Подбор!$CJ:$CW,13,0),"")</f>
        <v>0</v>
      </c>
      <c r="AI289" s="73">
        <f>IFERROR(VLOOKUP(Подбор[[#This Row],[Артикул]],[1]Подбор!$CJ:$CW,14,0),"")</f>
        <v>0</v>
      </c>
      <c r="AJ289" s="73" t="str">
        <f>IFERROR(VLOOKUP(Подбор[[#This Row],[Артикул]],[1]Подбор!$CJ:$DA,15,0),"")</f>
        <v/>
      </c>
      <c r="AK289" s="73" t="str">
        <f>IFERROR(VLOOKUP(Подбор[[#This Row],[Артикул]],[1]Подбор!$CJ:$DA,16,0),"")</f>
        <v>https://ipmatika.kz/products/phones-accessories/bracket-t42x-t41x-t40x/</v>
      </c>
      <c r="AL289" s="73" t="str">
        <f>IFERROR(VLOOKUP(Подбор[[#This Row],[Артикул]],[1]Подбор!$CJ:$DA,17,0),"")</f>
        <v/>
      </c>
    </row>
    <row r="290" spans="1:38">
      <c r="A290" s="73" t="s">
        <v>2332</v>
      </c>
      <c r="B290"/>
      <c r="C290"/>
      <c r="D290" t="s">
        <v>578</v>
      </c>
      <c r="E290" t="s">
        <v>578</v>
      </c>
      <c r="F290" t="s">
        <v>578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578</v>
      </c>
      <c r="R290" t="s">
        <v>578</v>
      </c>
      <c r="S290" t="s">
        <v>578</v>
      </c>
      <c r="T290" s="73"/>
      <c r="U290" s="73"/>
      <c r="V290"/>
      <c r="W290" s="73" t="str">
        <f>IFERROR(VLOOKUP(Подбор[[#This Row],[Артикул]],[1]Подбор!$CJ:$CW,2,0),"")</f>
        <v/>
      </c>
      <c r="X290" s="73" t="str">
        <f>IFERROR(VLOOKUP(Подбор[[#This Row],[Артикул]],[1]Подбор!$CJ:$CW,3,0),"")</f>
        <v/>
      </c>
      <c r="Y290" s="73" t="str">
        <f>IFERROR(VLOOKUP(Подбор[[#This Row],[Артикул]],[1]Подбор!$CJ:$CW,4,0),"")</f>
        <v/>
      </c>
      <c r="Z290" s="73">
        <f>IFERROR(VLOOKUP(Подбор[[#This Row],[Артикул]],[1]Подбор!$CJ:$CW,5,0),"")</f>
        <v>0</v>
      </c>
      <c r="AA290" s="73">
        <f>IFERROR(VLOOKUP(Подбор[[#This Row],[Артикул]],[1]Подбор!$CJ:$CW,6,0),"")</f>
        <v>0</v>
      </c>
      <c r="AB290" s="73">
        <f>IFERROR(VLOOKUP(Подбор[[#This Row],[Артикул]],[1]Подбор!$CJ:$CW,7,0),"")</f>
        <v>0</v>
      </c>
      <c r="AC290" s="73">
        <f>IFERROR(VLOOKUP(Подбор[[#This Row],[Артикул]],[1]Подбор!$CJ:$CW,8,0),"")</f>
        <v>0</v>
      </c>
      <c r="AD290" s="73">
        <f>IFERROR(VLOOKUP(Подбор[[#This Row],[Артикул]],[1]Подбор!$CJ:$CW,9,0),"")</f>
        <v>0</v>
      </c>
      <c r="AE290" s="73">
        <f>IFERROR(VLOOKUP(Подбор[[#This Row],[Артикул]],[1]Подбор!$CJ:$CW,10,0),"")</f>
        <v>0</v>
      </c>
      <c r="AF290" s="73">
        <f>IFERROR(VLOOKUP(Подбор[[#This Row],[Артикул]],[1]Подбор!$CJ:$CW,11,0),"")</f>
        <v>0</v>
      </c>
      <c r="AG290" s="73">
        <f>IFERROR(VLOOKUP(Подбор[[#This Row],[Артикул]],[1]Подбор!$CJ:$CW,12,0),"")</f>
        <v>0</v>
      </c>
      <c r="AH290" s="73">
        <f>IFERROR(VLOOKUP(Подбор[[#This Row],[Артикул]],[1]Подбор!$CJ:$CW,13,0),"")</f>
        <v>0</v>
      </c>
      <c r="AI290" s="73">
        <f>IFERROR(VLOOKUP(Подбор[[#This Row],[Артикул]],[1]Подбор!$CJ:$CW,14,0),"")</f>
        <v>0</v>
      </c>
      <c r="AJ290" s="73" t="str">
        <f>IFERROR(VLOOKUP(Подбор[[#This Row],[Артикул]],[1]Подбор!$CJ:$DA,15,0),"")</f>
        <v/>
      </c>
      <c r="AK290" s="73" t="str">
        <f>IFERROR(VLOOKUP(Подбор[[#This Row],[Артикул]],[1]Подбор!$CJ:$DA,16,0),"")</f>
        <v/>
      </c>
      <c r="AL290" s="73" t="str">
        <f>IFERROR(VLOOKUP(Подбор[[#This Row],[Артикул]],[1]Подбор!$CJ:$DA,17,0),"")</f>
        <v/>
      </c>
    </row>
    <row r="291" spans="1:38">
      <c r="A291" s="73" t="s">
        <v>350</v>
      </c>
      <c r="B291" t="s">
        <v>2932</v>
      </c>
      <c r="C291" t="s">
        <v>2331</v>
      </c>
      <c r="D291">
        <v>407300</v>
      </c>
      <c r="E291">
        <v>272890</v>
      </c>
      <c r="F291">
        <v>-33.000245519273264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25</v>
      </c>
      <c r="O291" t="s">
        <v>5489</v>
      </c>
      <c r="P291">
        <v>0</v>
      </c>
      <c r="Q291" t="s">
        <v>5687</v>
      </c>
      <c r="R291" t="s">
        <v>5688</v>
      </c>
      <c r="S291" t="s">
        <v>5491</v>
      </c>
      <c r="T291" s="73"/>
      <c r="U291" s="73"/>
      <c r="V291"/>
      <c r="W291" s="73">
        <f>IFERROR(VLOOKUP(Подбор[[#This Row],[Артикул]],[1]Подбор!$CJ:$CW,2,0),"")</f>
        <v>407300</v>
      </c>
      <c r="X291" s="73">
        <f>IFERROR(VLOOKUP(Подбор[[#This Row],[Артикул]],[1]Подбор!$CJ:$CW,3,0),"")</f>
        <v>272890</v>
      </c>
      <c r="Y291" s="73">
        <f>IFERROR(VLOOKUP(Подбор[[#This Row],[Артикул]],[1]Подбор!$CJ:$CW,4,0),"")</f>
        <v>-33.000245519273264</v>
      </c>
      <c r="Z291" s="73">
        <f>IFERROR(VLOOKUP(Подбор[[#This Row],[Артикул]],[1]Подбор!$CJ:$CW,5,0),"")</f>
        <v>0</v>
      </c>
      <c r="AA291" s="73">
        <f>IFERROR(VLOOKUP(Подбор[[#This Row],[Артикул]],[1]Подбор!$CJ:$CW,6,0),"")</f>
        <v>0</v>
      </c>
      <c r="AB291" s="73">
        <f>IFERROR(VLOOKUP(Подбор[[#This Row],[Артикул]],[1]Подбор!$CJ:$CW,7,0),"")</f>
        <v>0</v>
      </c>
      <c r="AC291" s="73">
        <f>IFERROR(VLOOKUP(Подбор[[#This Row],[Артикул]],[1]Подбор!$CJ:$CW,8,0),"")</f>
        <v>0</v>
      </c>
      <c r="AD291" s="73">
        <f>IFERROR(VLOOKUP(Подбор[[#This Row],[Артикул]],[1]Подбор!$CJ:$CW,9,0),"")</f>
        <v>0</v>
      </c>
      <c r="AE291" s="73">
        <f>IFERROR(VLOOKUP(Подбор[[#This Row],[Артикул]],[1]Подбор!$CJ:$CW,10,0),"")</f>
        <v>0</v>
      </c>
      <c r="AF291" s="73">
        <f>IFERROR(VLOOKUP(Подбор[[#This Row],[Артикул]],[1]Подбор!$CJ:$CW,11,0),"")</f>
        <v>0</v>
      </c>
      <c r="AG291" s="73">
        <f>IFERROR(VLOOKUP(Подбор[[#This Row],[Артикул]],[1]Подбор!$CJ:$CW,12,0),"")</f>
        <v>20</v>
      </c>
      <c r="AH291" s="73" t="str">
        <f>IFERROR(VLOOKUP(Подбор[[#This Row],[Артикул]],[1]Подбор!$CJ:$CW,13,0),"")</f>
        <v>50+</v>
      </c>
      <c r="AI291" s="73">
        <f>IFERROR(VLOOKUP(Подбор[[#This Row],[Артикул]],[1]Подбор!$CJ:$CW,14,0),"")</f>
        <v>0</v>
      </c>
      <c r="AJ291" s="73" t="str">
        <f>IFERROR(VLOOKUP(Подбор[[#This Row],[Артикул]],[1]Подбор!$CJ:$DA,15,0),"")</f>
        <v>http://ipmatika.ru/upload/iblock/da7/T58WPro_BTH58_title02.jpg</v>
      </c>
      <c r="AK291" s="73" t="str">
        <f>IFERROR(VLOOKUP(Подбор[[#This Row],[Артикул]],[1]Подбор!$CJ:$DA,16,0),"")</f>
        <v>https://www.ipmatika.kz/products/videophones/yealink-sip-t58w-pro-with-camera/</v>
      </c>
      <c r="AL291" s="73" t="str">
        <f>IFERROR(VLOOKUP(Подбор[[#This Row],[Артикул]],[1]Подбор!$CJ:$DA,17,0),"")</f>
        <v>EOL</v>
      </c>
    </row>
    <row r="292" spans="1:38">
      <c r="A292" s="73" t="s">
        <v>349</v>
      </c>
      <c r="B292" t="s">
        <v>2932</v>
      </c>
      <c r="C292" t="s">
        <v>2330</v>
      </c>
      <c r="D292">
        <v>375720</v>
      </c>
      <c r="E292">
        <v>251740</v>
      </c>
      <c r="F292">
        <v>-32.997977217076553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5489</v>
      </c>
      <c r="O292" t="s">
        <v>5489</v>
      </c>
      <c r="P292">
        <v>0</v>
      </c>
      <c r="Q292" t="s">
        <v>5689</v>
      </c>
      <c r="R292" t="s">
        <v>5690</v>
      </c>
      <c r="S292" t="s">
        <v>5491</v>
      </c>
      <c r="T292" s="73"/>
      <c r="U292" s="73"/>
      <c r="V292"/>
      <c r="W292" s="73">
        <f>IFERROR(VLOOKUP(Подбор[[#This Row],[Артикул]],[1]Подбор!$CJ:$CW,2,0),"")</f>
        <v>375720</v>
      </c>
      <c r="X292" s="73">
        <f>IFERROR(VLOOKUP(Подбор[[#This Row],[Артикул]],[1]Подбор!$CJ:$CW,3,0),"")</f>
        <v>251740</v>
      </c>
      <c r="Y292" s="73">
        <f>IFERROR(VLOOKUP(Подбор[[#This Row],[Артикул]],[1]Подбор!$CJ:$CW,4,0),"")</f>
        <v>-32.997977217076553</v>
      </c>
      <c r="Z292" s="73">
        <f>IFERROR(VLOOKUP(Подбор[[#This Row],[Артикул]],[1]Подбор!$CJ:$CW,5,0),"")</f>
        <v>0</v>
      </c>
      <c r="AA292" s="73">
        <f>IFERROR(VLOOKUP(Подбор[[#This Row],[Артикул]],[1]Подбор!$CJ:$CW,6,0),"")</f>
        <v>0</v>
      </c>
      <c r="AB292" s="73">
        <f>IFERROR(VLOOKUP(Подбор[[#This Row],[Артикул]],[1]Подбор!$CJ:$CW,7,0),"")</f>
        <v>0</v>
      </c>
      <c r="AC292" s="73">
        <f>IFERROR(VLOOKUP(Подбор[[#This Row],[Артикул]],[1]Подбор!$CJ:$CW,8,0),"")</f>
        <v>0</v>
      </c>
      <c r="AD292" s="73">
        <f>IFERROR(VLOOKUP(Подбор[[#This Row],[Артикул]],[1]Подбор!$CJ:$CW,9,0),"")</f>
        <v>0</v>
      </c>
      <c r="AE292" s="73">
        <f>IFERROR(VLOOKUP(Подбор[[#This Row],[Артикул]],[1]Подбор!$CJ:$CW,10,0),"")</f>
        <v>0</v>
      </c>
      <c r="AF292" s="73">
        <f>IFERROR(VLOOKUP(Подбор[[#This Row],[Артикул]],[1]Подбор!$CJ:$CW,11,0),"")</f>
        <v>0</v>
      </c>
      <c r="AG292" s="73" t="str">
        <f>IFERROR(VLOOKUP(Подбор[[#This Row],[Артикул]],[1]Подбор!$CJ:$CW,12,0),"")</f>
        <v>50+</v>
      </c>
      <c r="AH292" s="73" t="str">
        <f>IFERROR(VLOOKUP(Подбор[[#This Row],[Артикул]],[1]Подбор!$CJ:$CW,13,0),"")</f>
        <v>50+</v>
      </c>
      <c r="AI292" s="73">
        <f>IFERROR(VLOOKUP(Подбор[[#This Row],[Артикул]],[1]Подбор!$CJ:$CW,14,0),"")</f>
        <v>0</v>
      </c>
      <c r="AJ292" s="73" t="str">
        <f>IFERROR(VLOOKUP(Подбор[[#This Row],[Артикул]],[1]Подбор!$CJ:$DA,15,0),"")</f>
        <v>http://ipmatika.ru/upload/iblock/cde/T58W-withcam_title.jpg</v>
      </c>
      <c r="AK292" s="73" t="str">
        <f>IFERROR(VLOOKUP(Подбор[[#This Row],[Артикул]],[1]Подбор!$CJ:$DA,16,0),"")</f>
        <v>https://www.ipmatika.kz/products/videophones/yealink-sip-t58w-with-camera/</v>
      </c>
      <c r="AL292" s="73" t="str">
        <f>IFERROR(VLOOKUP(Подбор[[#This Row],[Артикул]],[1]Подбор!$CJ:$DA,17,0),"")</f>
        <v>EOL</v>
      </c>
    </row>
    <row r="293" spans="1:38">
      <c r="A293" s="73" t="s">
        <v>7363</v>
      </c>
      <c r="B293" t="s">
        <v>2932</v>
      </c>
      <c r="C293" t="s">
        <v>7364</v>
      </c>
      <c r="D293">
        <v>427280</v>
      </c>
      <c r="E293" t="s">
        <v>578</v>
      </c>
      <c r="F293" t="s">
        <v>578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3</v>
      </c>
      <c r="P293">
        <v>0</v>
      </c>
      <c r="Q293" t="s">
        <v>7595</v>
      </c>
      <c r="R293" t="s">
        <v>7596</v>
      </c>
      <c r="S293" t="s">
        <v>5514</v>
      </c>
      <c r="T293" s="73"/>
      <c r="U293" s="73"/>
      <c r="V293"/>
      <c r="W293" s="73">
        <f>IFERROR(VLOOKUP(Подбор[[#This Row],[Артикул]],[1]Подбор!$CJ:$CW,2,0),"")</f>
        <v>427280</v>
      </c>
      <c r="X293" s="73" t="str">
        <f>IFERROR(VLOOKUP(Подбор[[#This Row],[Артикул]],[1]Подбор!$CJ:$CW,3,0),"")</f>
        <v/>
      </c>
      <c r="Y293" s="73" t="str">
        <f>IFERROR(VLOOKUP(Подбор[[#This Row],[Артикул]],[1]Подбор!$CJ:$CW,4,0),"")</f>
        <v/>
      </c>
      <c r="Z293" s="73">
        <f>IFERROR(VLOOKUP(Подбор[[#This Row],[Артикул]],[1]Подбор!$CJ:$CW,5,0),"")</f>
        <v>0</v>
      </c>
      <c r="AA293" s="73">
        <f>IFERROR(VLOOKUP(Подбор[[#This Row],[Артикул]],[1]Подбор!$CJ:$CW,6,0),"")</f>
        <v>0</v>
      </c>
      <c r="AB293" s="73">
        <f>IFERROR(VLOOKUP(Подбор[[#This Row],[Артикул]],[1]Подбор!$CJ:$CW,7,0),"")</f>
        <v>0</v>
      </c>
      <c r="AC293" s="73">
        <f>IFERROR(VLOOKUP(Подбор[[#This Row],[Артикул]],[1]Подбор!$CJ:$CW,8,0),"")</f>
        <v>0</v>
      </c>
      <c r="AD293" s="73">
        <f>IFERROR(VLOOKUP(Подбор[[#This Row],[Артикул]],[1]Подбор!$CJ:$CW,9,0),"")</f>
        <v>0</v>
      </c>
      <c r="AE293" s="73">
        <f>IFERROR(VLOOKUP(Подбор[[#This Row],[Артикул]],[1]Подбор!$CJ:$CW,10,0),"")</f>
        <v>0</v>
      </c>
      <c r="AF293" s="73">
        <f>IFERROR(VLOOKUP(Подбор[[#This Row],[Артикул]],[1]Подбор!$CJ:$CW,11,0),"")</f>
        <v>0</v>
      </c>
      <c r="AG293" s="73">
        <f>IFERROR(VLOOKUP(Подбор[[#This Row],[Артикул]],[1]Подбор!$CJ:$CW,12,0),"")</f>
        <v>0</v>
      </c>
      <c r="AH293" s="73">
        <f>IFERROR(VLOOKUP(Подбор[[#This Row],[Артикул]],[1]Подбор!$CJ:$CW,13,0),"")</f>
        <v>3</v>
      </c>
      <c r="AI293" s="73">
        <f>IFERROR(VLOOKUP(Подбор[[#This Row],[Артикул]],[1]Подбор!$CJ:$CW,14,0),"")</f>
        <v>0</v>
      </c>
      <c r="AJ293" s="73" t="str">
        <f>IFERROR(VLOOKUP(Подбор[[#This Row],[Артикул]],[1]Подбор!$CJ:$DA,15,0),"")</f>
        <v>http://ipmatika.ru/upload/iblock/629/sfhig78c50u98q3tp5k9u7mihio4w3no/T88V-R.png</v>
      </c>
      <c r="AK293" s="73" t="str">
        <f>IFERROR(VLOOKUP(Подбор[[#This Row],[Артикул]],[1]Подбор!$CJ:$DA,16,0),"")</f>
        <v>https://ipmatika.kz/products/videophones/yealink-sip-t88v-pro/</v>
      </c>
      <c r="AL293" s="73" t="str">
        <f>IFERROR(VLOOKUP(Подбор[[#This Row],[Артикул]],[1]Подбор!$CJ:$DA,17,0),"")</f>
        <v>NEW</v>
      </c>
    </row>
    <row r="294" spans="1:38">
      <c r="A294" s="73" t="s">
        <v>38</v>
      </c>
      <c r="B294" t="s">
        <v>2932</v>
      </c>
      <c r="C294" t="s">
        <v>2329</v>
      </c>
      <c r="D294">
        <v>526230</v>
      </c>
      <c r="E294">
        <v>352580</v>
      </c>
      <c r="F294">
        <v>-32.998878817247217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26</v>
      </c>
      <c r="O294">
        <v>4</v>
      </c>
      <c r="P294">
        <v>50</v>
      </c>
      <c r="Q294" t="s">
        <v>5691</v>
      </c>
      <c r="R294" t="s">
        <v>5692</v>
      </c>
      <c r="S294" t="s">
        <v>578</v>
      </c>
      <c r="T294" s="73"/>
      <c r="U294" s="73"/>
      <c r="V294"/>
      <c r="W294" s="73">
        <f>IFERROR(VLOOKUP(Подбор[[#This Row],[Артикул]],[1]Подбор!$CJ:$CW,2,0),"")</f>
        <v>526230</v>
      </c>
      <c r="X294" s="73">
        <f>IFERROR(VLOOKUP(Подбор[[#This Row],[Артикул]],[1]Подбор!$CJ:$CW,3,0),"")</f>
        <v>352580</v>
      </c>
      <c r="Y294" s="73">
        <f>IFERROR(VLOOKUP(Подбор[[#This Row],[Артикул]],[1]Подбор!$CJ:$CW,4,0),"")</f>
        <v>-32.998878817247217</v>
      </c>
      <c r="Z294" s="73">
        <f>IFERROR(VLOOKUP(Подбор[[#This Row],[Артикул]],[1]Подбор!$CJ:$CW,5,0),"")</f>
        <v>0</v>
      </c>
      <c r="AA294" s="73">
        <f>IFERROR(VLOOKUP(Подбор[[#This Row],[Артикул]],[1]Подбор!$CJ:$CW,6,0),"")</f>
        <v>0</v>
      </c>
      <c r="AB294" s="73">
        <f>IFERROR(VLOOKUP(Подбор[[#This Row],[Артикул]],[1]Подбор!$CJ:$CW,7,0),"")</f>
        <v>0</v>
      </c>
      <c r="AC294" s="73">
        <f>IFERROR(VLOOKUP(Подбор[[#This Row],[Артикул]],[1]Подбор!$CJ:$CW,8,0),"")</f>
        <v>1</v>
      </c>
      <c r="AD294" s="73">
        <f>IFERROR(VLOOKUP(Подбор[[#This Row],[Артикул]],[1]Подбор!$CJ:$CW,9,0),"")</f>
        <v>1</v>
      </c>
      <c r="AE294" s="73">
        <f>IFERROR(VLOOKUP(Подбор[[#This Row],[Артикул]],[1]Подбор!$CJ:$CW,10,0),"")</f>
        <v>0</v>
      </c>
      <c r="AF294" s="73">
        <f>IFERROR(VLOOKUP(Подбор[[#This Row],[Артикул]],[1]Подбор!$CJ:$CW,11,0),"")</f>
        <v>0</v>
      </c>
      <c r="AG294" s="73">
        <f>IFERROR(VLOOKUP(Подбор[[#This Row],[Артикул]],[1]Подбор!$CJ:$CW,12,0),"")</f>
        <v>26</v>
      </c>
      <c r="AH294" s="73">
        <f>IFERROR(VLOOKUP(Подбор[[#This Row],[Артикул]],[1]Подбор!$CJ:$CW,13,0),"")</f>
        <v>4</v>
      </c>
      <c r="AI294" s="73">
        <f>IFERROR(VLOOKUP(Подбор[[#This Row],[Артикул]],[1]Подбор!$CJ:$CW,14,0),"")</f>
        <v>50</v>
      </c>
      <c r="AJ294" s="73" t="str">
        <f>IFERROR(VLOOKUP(Подбор[[#This Row],[Артикул]],[1]Подбор!$CJ:$DA,15,0),"")</f>
        <v>http://ipmatika.ru/upload/iblock/12d/VP59-Front.jpg</v>
      </c>
      <c r="AK294" s="73" t="str">
        <f>IFERROR(VLOOKUP(Подбор[[#This Row],[Артикул]],[1]Подбор!$CJ:$DA,16,0),"")</f>
        <v>https://ipmatika.kz/products/videophones/yealink-vp59/</v>
      </c>
      <c r="AL294" s="73" t="str">
        <f>IFERROR(VLOOKUP(Подбор[[#This Row],[Артикул]],[1]Подбор!$CJ:$DA,17,0),"")</f>
        <v/>
      </c>
    </row>
    <row r="295" spans="1:38">
      <c r="A295" s="73" t="s">
        <v>2328</v>
      </c>
      <c r="B295"/>
      <c r="C295"/>
      <c r="D295">
        <v>0</v>
      </c>
      <c r="E295">
        <v>0</v>
      </c>
      <c r="F295" t="s">
        <v>578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578</v>
      </c>
      <c r="R295" t="s">
        <v>578</v>
      </c>
      <c r="S295" t="s">
        <v>578</v>
      </c>
      <c r="T295" s="73"/>
      <c r="U295" s="73"/>
      <c r="V295"/>
      <c r="W295" s="73">
        <f>IFERROR(VLOOKUP(Подбор[[#This Row],[Артикул]],[1]Подбор!$CJ:$CW,2,0),"")</f>
        <v>0</v>
      </c>
      <c r="X295" s="73">
        <f>IFERROR(VLOOKUP(Подбор[[#This Row],[Артикул]],[1]Подбор!$CJ:$CW,3,0),"")</f>
        <v>0</v>
      </c>
      <c r="Y295" s="73" t="str">
        <f>IFERROR(VLOOKUP(Подбор[[#This Row],[Артикул]],[1]Подбор!$CJ:$CW,4,0),"")</f>
        <v/>
      </c>
      <c r="Z295" s="73">
        <f>IFERROR(VLOOKUP(Подбор[[#This Row],[Артикул]],[1]Подбор!$CJ:$CW,5,0),"")</f>
        <v>0</v>
      </c>
      <c r="AA295" s="73">
        <f>IFERROR(VLOOKUP(Подбор[[#This Row],[Артикул]],[1]Подбор!$CJ:$CW,6,0),"")</f>
        <v>0</v>
      </c>
      <c r="AB295" s="73">
        <f>IFERROR(VLOOKUP(Подбор[[#This Row],[Артикул]],[1]Подбор!$CJ:$CW,7,0),"")</f>
        <v>0</v>
      </c>
      <c r="AC295" s="73">
        <f>IFERROR(VLOOKUP(Подбор[[#This Row],[Артикул]],[1]Подбор!$CJ:$CW,8,0),"")</f>
        <v>0</v>
      </c>
      <c r="AD295" s="73">
        <f>IFERROR(VLOOKUP(Подбор[[#This Row],[Артикул]],[1]Подбор!$CJ:$CW,9,0),"")</f>
        <v>0</v>
      </c>
      <c r="AE295" s="73">
        <f>IFERROR(VLOOKUP(Подбор[[#This Row],[Артикул]],[1]Подбор!$CJ:$CW,10,0),"")</f>
        <v>0</v>
      </c>
      <c r="AF295" s="73">
        <f>IFERROR(VLOOKUP(Подбор[[#This Row],[Артикул]],[1]Подбор!$CJ:$CW,11,0),"")</f>
        <v>0</v>
      </c>
      <c r="AG295" s="73">
        <f>IFERROR(VLOOKUP(Подбор[[#This Row],[Артикул]],[1]Подбор!$CJ:$CW,12,0),"")</f>
        <v>0</v>
      </c>
      <c r="AH295" s="73">
        <f>IFERROR(VLOOKUP(Подбор[[#This Row],[Артикул]],[1]Подбор!$CJ:$CW,13,0),"")</f>
        <v>0</v>
      </c>
      <c r="AI295" s="73">
        <f>IFERROR(VLOOKUP(Подбор[[#This Row],[Артикул]],[1]Подбор!$CJ:$CW,14,0),"")</f>
        <v>0</v>
      </c>
      <c r="AJ295" s="73" t="str">
        <f>IFERROR(VLOOKUP(Подбор[[#This Row],[Артикул]],[1]Подбор!$CJ:$DA,15,0),"")</f>
        <v/>
      </c>
      <c r="AK295" s="73" t="str">
        <f>IFERROR(VLOOKUP(Подбор[[#This Row],[Артикул]],[1]Подбор!$CJ:$DA,16,0),"")</f>
        <v/>
      </c>
      <c r="AL295" s="73" t="str">
        <f>IFERROR(VLOOKUP(Подбор[[#This Row],[Артикул]],[1]Подбор!$CJ:$DA,17,0),"")</f>
        <v/>
      </c>
    </row>
    <row r="296" spans="1:38">
      <c r="A296" s="73" t="s">
        <v>5191</v>
      </c>
      <c r="B296" t="s">
        <v>3077</v>
      </c>
      <c r="C296" t="s">
        <v>5192</v>
      </c>
      <c r="D296">
        <v>233600</v>
      </c>
      <c r="E296">
        <v>186878.17499999999</v>
      </c>
      <c r="F296">
        <v>-20.000781250000003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7</v>
      </c>
      <c r="O296">
        <v>0</v>
      </c>
      <c r="P296">
        <v>0</v>
      </c>
      <c r="Q296" t="s">
        <v>5693</v>
      </c>
      <c r="R296" t="s">
        <v>5694</v>
      </c>
      <c r="S296" t="s">
        <v>578</v>
      </c>
      <c r="T296" s="73"/>
      <c r="U296" s="73"/>
      <c r="V296"/>
      <c r="W296" s="73">
        <f>IFERROR(VLOOKUP(Подбор[[#This Row],[Артикул]],[1]Подбор!$CJ:$CW,2,0),"")</f>
        <v>233600</v>
      </c>
      <c r="X296" s="73">
        <f>IFERROR(VLOOKUP(Подбор[[#This Row],[Артикул]],[1]Подбор!$CJ:$CW,3,0),"")</f>
        <v>186878.17499999999</v>
      </c>
      <c r="Y296" s="73">
        <f>IFERROR(VLOOKUP(Подбор[[#This Row],[Артикул]],[1]Подбор!$CJ:$CW,4,0),"")</f>
        <v>-20.000781250000003</v>
      </c>
      <c r="Z296" s="73">
        <f>IFERROR(VLOOKUP(Подбор[[#This Row],[Артикул]],[1]Подбор!$CJ:$CW,5,0),"")</f>
        <v>0</v>
      </c>
      <c r="AA296" s="73">
        <f>IFERROR(VLOOKUP(Подбор[[#This Row],[Артикул]],[1]Подбор!$CJ:$CW,6,0),"")</f>
        <v>0</v>
      </c>
      <c r="AB296" s="73">
        <f>IFERROR(VLOOKUP(Подбор[[#This Row],[Артикул]],[1]Подбор!$CJ:$CW,7,0),"")</f>
        <v>0</v>
      </c>
      <c r="AC296" s="73">
        <f>IFERROR(VLOOKUP(Подбор[[#This Row],[Артикул]],[1]Подбор!$CJ:$CW,8,0),"")</f>
        <v>0</v>
      </c>
      <c r="AD296" s="73">
        <f>IFERROR(VLOOKUP(Подбор[[#This Row],[Артикул]],[1]Подбор!$CJ:$CW,9,0),"")</f>
        <v>0</v>
      </c>
      <c r="AE296" s="73">
        <f>IFERROR(VLOOKUP(Подбор[[#This Row],[Артикул]],[1]Подбор!$CJ:$CW,10,0),"")</f>
        <v>0</v>
      </c>
      <c r="AF296" s="73">
        <f>IFERROR(VLOOKUP(Подбор[[#This Row],[Артикул]],[1]Подбор!$CJ:$CW,11,0),"")</f>
        <v>0</v>
      </c>
      <c r="AG296" s="73">
        <f>IFERROR(VLOOKUP(Подбор[[#This Row],[Артикул]],[1]Подбор!$CJ:$CW,12,0),"")</f>
        <v>7</v>
      </c>
      <c r="AH296" s="73">
        <f>IFERROR(VLOOKUP(Подбор[[#This Row],[Артикул]],[1]Подбор!$CJ:$CW,13,0),"")</f>
        <v>0</v>
      </c>
      <c r="AI296" s="73">
        <f>IFERROR(VLOOKUP(Подбор[[#This Row],[Артикул]],[1]Подбор!$CJ:$CW,14,0),"")</f>
        <v>0</v>
      </c>
      <c r="AJ296" s="73" t="str">
        <f>IFERROR(VLOOKUP(Подбор[[#This Row],[Артикул]],[1]Подбор!$CJ:$DA,15,0),"")</f>
        <v>http://ipmatika.ru/upload/iblock/5fd/91ikj9g80tlx3y5ax5lrroj5jc7ja8df/fanvil_A308i.png</v>
      </c>
      <c r="AK296" s="73" t="str">
        <f>IFERROR(VLOOKUP(Подбор[[#This Row],[Артикул]],[1]Подбор!$CJ:$DA,16,0),"")</f>
        <v>https://ipmatika.kz/products/konsoli-monitoringa-i-opoveshcheniya/Fanvil-A308i/</v>
      </c>
      <c r="AL296" s="73" t="str">
        <f>IFERROR(VLOOKUP(Подбор[[#This Row],[Артикул]],[1]Подбор!$CJ:$DA,17,0),"")</f>
        <v/>
      </c>
    </row>
    <row r="297" spans="1:38">
      <c r="A297" s="73" t="s">
        <v>2593</v>
      </c>
      <c r="B297" t="s">
        <v>3077</v>
      </c>
      <c r="C297" t="s">
        <v>2594</v>
      </c>
      <c r="D297">
        <v>324440</v>
      </c>
      <c r="E297">
        <v>259554.34999999998</v>
      </c>
      <c r="F297">
        <v>-19.999275675009258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578</v>
      </c>
      <c r="R297" t="s">
        <v>2944</v>
      </c>
      <c r="S297" t="s">
        <v>578</v>
      </c>
      <c r="T297" s="73"/>
      <c r="U297" s="73"/>
      <c r="V297"/>
      <c r="W297" s="73">
        <f>IFERROR(VLOOKUP(Подбор[[#This Row],[Артикул]],[1]Подбор!$CJ:$CW,2,0),"")</f>
        <v>324440</v>
      </c>
      <c r="X297" s="73">
        <f>IFERROR(VLOOKUP(Подбор[[#This Row],[Артикул]],[1]Подбор!$CJ:$CW,3,0),"")</f>
        <v>259554.34999999998</v>
      </c>
      <c r="Y297" s="73">
        <f>IFERROR(VLOOKUP(Подбор[[#This Row],[Артикул]],[1]Подбор!$CJ:$CW,4,0),"")</f>
        <v>-19.999275675009258</v>
      </c>
      <c r="Z297" s="73">
        <f>IFERROR(VLOOKUP(Подбор[[#This Row],[Артикул]],[1]Подбор!$CJ:$CW,5,0),"")</f>
        <v>0</v>
      </c>
      <c r="AA297" s="73">
        <f>IFERROR(VLOOKUP(Подбор[[#This Row],[Артикул]],[1]Подбор!$CJ:$CW,6,0),"")</f>
        <v>0</v>
      </c>
      <c r="AB297" s="73">
        <f>IFERROR(VLOOKUP(Подбор[[#This Row],[Артикул]],[1]Подбор!$CJ:$CW,7,0),"")</f>
        <v>0</v>
      </c>
      <c r="AC297" s="73">
        <f>IFERROR(VLOOKUP(Подбор[[#This Row],[Артикул]],[1]Подбор!$CJ:$CW,8,0),"")</f>
        <v>0</v>
      </c>
      <c r="AD297" s="73">
        <f>IFERROR(VLOOKUP(Подбор[[#This Row],[Артикул]],[1]Подбор!$CJ:$CW,9,0),"")</f>
        <v>0</v>
      </c>
      <c r="AE297" s="73">
        <f>IFERROR(VLOOKUP(Подбор[[#This Row],[Артикул]],[1]Подбор!$CJ:$CW,10,0),"")</f>
        <v>0</v>
      </c>
      <c r="AF297" s="73">
        <f>IFERROR(VLOOKUP(Подбор[[#This Row],[Артикул]],[1]Подбор!$CJ:$CW,11,0),"")</f>
        <v>0</v>
      </c>
      <c r="AG297" s="73">
        <f>IFERROR(VLOOKUP(Подбор[[#This Row],[Артикул]],[1]Подбор!$CJ:$CW,12,0),"")</f>
        <v>0</v>
      </c>
      <c r="AH297" s="73">
        <f>IFERROR(VLOOKUP(Подбор[[#This Row],[Артикул]],[1]Подбор!$CJ:$CW,13,0),"")</f>
        <v>0</v>
      </c>
      <c r="AI297" s="73">
        <f>IFERROR(VLOOKUP(Подбор[[#This Row],[Артикул]],[1]Подбор!$CJ:$CW,14,0),"")</f>
        <v>0</v>
      </c>
      <c r="AJ297" s="73" t="str">
        <f>IFERROR(VLOOKUP(Подбор[[#This Row],[Артикул]],[1]Подбор!$CJ:$DA,15,0),"")</f>
        <v/>
      </c>
      <c r="AK297" s="73" t="str">
        <f>IFERROR(VLOOKUP(Подбор[[#This Row],[Артикул]],[1]Подбор!$CJ:$DA,16,0),"")</f>
        <v>https://ipmatika.kz/products/konsoli-monitoringa-i-opoveshcheniya/Fanvil-A320/</v>
      </c>
      <c r="AL297" s="73" t="str">
        <f>IFERROR(VLOOKUP(Подбор[[#This Row],[Артикул]],[1]Подбор!$CJ:$DA,17,0),"")</f>
        <v/>
      </c>
    </row>
    <row r="298" spans="1:38">
      <c r="A298" s="73" t="s">
        <v>3340</v>
      </c>
      <c r="B298" t="s">
        <v>3077</v>
      </c>
      <c r="C298" t="s">
        <v>3341</v>
      </c>
      <c r="D298">
        <v>324440</v>
      </c>
      <c r="E298">
        <v>259554.34999999998</v>
      </c>
      <c r="F298">
        <v>-19.999275675009258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 t="s">
        <v>578</v>
      </c>
      <c r="R298" t="s">
        <v>2944</v>
      </c>
      <c r="S298" t="s">
        <v>578</v>
      </c>
      <c r="T298" s="73"/>
      <c r="U298" s="73"/>
      <c r="V298"/>
      <c r="W298" s="73">
        <f>IFERROR(VLOOKUP(Подбор[[#This Row],[Артикул]],[1]Подбор!$CJ:$CW,2,0),"")</f>
        <v>324440</v>
      </c>
      <c r="X298" s="73">
        <f>IFERROR(VLOOKUP(Подбор[[#This Row],[Артикул]],[1]Подбор!$CJ:$CW,3,0),"")</f>
        <v>259554.34999999998</v>
      </c>
      <c r="Y298" s="73">
        <f>IFERROR(VLOOKUP(Подбор[[#This Row],[Артикул]],[1]Подбор!$CJ:$CW,4,0),"")</f>
        <v>-19.999275675009258</v>
      </c>
      <c r="Z298" s="73">
        <f>IFERROR(VLOOKUP(Подбор[[#This Row],[Артикул]],[1]Подбор!$CJ:$CW,5,0),"")</f>
        <v>0</v>
      </c>
      <c r="AA298" s="73">
        <f>IFERROR(VLOOKUP(Подбор[[#This Row],[Артикул]],[1]Подбор!$CJ:$CW,6,0),"")</f>
        <v>0</v>
      </c>
      <c r="AB298" s="73">
        <f>IFERROR(VLOOKUP(Подбор[[#This Row],[Артикул]],[1]Подбор!$CJ:$CW,7,0),"")</f>
        <v>0</v>
      </c>
      <c r="AC298" s="73">
        <f>IFERROR(VLOOKUP(Подбор[[#This Row],[Артикул]],[1]Подбор!$CJ:$CW,8,0),"")</f>
        <v>0</v>
      </c>
      <c r="AD298" s="73">
        <f>IFERROR(VLOOKUP(Подбор[[#This Row],[Артикул]],[1]Подбор!$CJ:$CW,9,0),"")</f>
        <v>0</v>
      </c>
      <c r="AE298" s="73">
        <f>IFERROR(VLOOKUP(Подбор[[#This Row],[Артикул]],[1]Подбор!$CJ:$CW,10,0),"")</f>
        <v>0</v>
      </c>
      <c r="AF298" s="73">
        <f>IFERROR(VLOOKUP(Подбор[[#This Row],[Артикул]],[1]Подбор!$CJ:$CW,11,0),"")</f>
        <v>0</v>
      </c>
      <c r="AG298" s="73">
        <f>IFERROR(VLOOKUP(Подбор[[#This Row],[Артикул]],[1]Подбор!$CJ:$CW,12,0),"")</f>
        <v>0</v>
      </c>
      <c r="AH298" s="73">
        <f>IFERROR(VLOOKUP(Подбор[[#This Row],[Артикул]],[1]Подбор!$CJ:$CW,13,0),"")</f>
        <v>1</v>
      </c>
      <c r="AI298" s="73">
        <f>IFERROR(VLOOKUP(Подбор[[#This Row],[Артикул]],[1]Подбор!$CJ:$CW,14,0),"")</f>
        <v>0</v>
      </c>
      <c r="AJ298" s="73" t="str">
        <f>IFERROR(VLOOKUP(Подбор[[#This Row],[Артикул]],[1]Подбор!$CJ:$DA,15,0),"")</f>
        <v/>
      </c>
      <c r="AK298" s="73" t="str">
        <f>IFERROR(VLOOKUP(Подбор[[#This Row],[Артикул]],[1]Подбор!$CJ:$DA,16,0),"")</f>
        <v>https://ipmatika.kz/products/konsoli-monitoringa-i-opoveshcheniya/Fanvil-A320/</v>
      </c>
      <c r="AL298" s="73" t="str">
        <f>IFERROR(VLOOKUP(Подбор[[#This Row],[Артикул]],[1]Подбор!$CJ:$DA,17,0),"")</f>
        <v/>
      </c>
    </row>
    <row r="299" spans="1:38">
      <c r="A299" s="73" t="s">
        <v>2595</v>
      </c>
      <c r="B299" t="s">
        <v>3077</v>
      </c>
      <c r="C299" t="s">
        <v>2596</v>
      </c>
      <c r="D299">
        <v>480170</v>
      </c>
      <c r="E299">
        <v>384139.79999999993</v>
      </c>
      <c r="F299">
        <v>-19.99920861361602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 t="s">
        <v>578</v>
      </c>
      <c r="R299" t="s">
        <v>2945</v>
      </c>
      <c r="S299" t="s">
        <v>578</v>
      </c>
      <c r="T299" s="73"/>
      <c r="U299" s="73"/>
      <c r="V299"/>
      <c r="W299" s="73">
        <f>IFERROR(VLOOKUP(Подбор[[#This Row],[Артикул]],[1]Подбор!$CJ:$CW,2,0),"")</f>
        <v>480170</v>
      </c>
      <c r="X299" s="73">
        <f>IFERROR(VLOOKUP(Подбор[[#This Row],[Артикул]],[1]Подбор!$CJ:$CW,3,0),"")</f>
        <v>384139.79999999993</v>
      </c>
      <c r="Y299" s="73">
        <f>IFERROR(VLOOKUP(Подбор[[#This Row],[Артикул]],[1]Подбор!$CJ:$CW,4,0),"")</f>
        <v>-19.99920861361602</v>
      </c>
      <c r="Z299" s="73">
        <f>IFERROR(VLOOKUP(Подбор[[#This Row],[Артикул]],[1]Подбор!$CJ:$CW,5,0),"")</f>
        <v>0</v>
      </c>
      <c r="AA299" s="73">
        <f>IFERROR(VLOOKUP(Подбор[[#This Row],[Артикул]],[1]Подбор!$CJ:$CW,6,0),"")</f>
        <v>0</v>
      </c>
      <c r="AB299" s="73">
        <f>IFERROR(VLOOKUP(Подбор[[#This Row],[Артикул]],[1]Подбор!$CJ:$CW,7,0),"")</f>
        <v>0</v>
      </c>
      <c r="AC299" s="73">
        <f>IFERROR(VLOOKUP(Подбор[[#This Row],[Артикул]],[1]Подбор!$CJ:$CW,8,0),"")</f>
        <v>0</v>
      </c>
      <c r="AD299" s="73">
        <f>IFERROR(VLOOKUP(Подбор[[#This Row],[Артикул]],[1]Подбор!$CJ:$CW,9,0),"")</f>
        <v>0</v>
      </c>
      <c r="AE299" s="73">
        <f>IFERROR(VLOOKUP(Подбор[[#This Row],[Артикул]],[1]Подбор!$CJ:$CW,10,0),"")</f>
        <v>0</v>
      </c>
      <c r="AF299" s="73">
        <f>IFERROR(VLOOKUP(Подбор[[#This Row],[Артикул]],[1]Подбор!$CJ:$CW,11,0),"")</f>
        <v>0</v>
      </c>
      <c r="AG299" s="73">
        <f>IFERROR(VLOOKUP(Подбор[[#This Row],[Артикул]],[1]Подбор!$CJ:$CW,12,0),"")</f>
        <v>1</v>
      </c>
      <c r="AH299" s="73">
        <f>IFERROR(VLOOKUP(Подбор[[#This Row],[Артикул]],[1]Подбор!$CJ:$CW,13,0),"")</f>
        <v>0</v>
      </c>
      <c r="AI299" s="73">
        <f>IFERROR(VLOOKUP(Подбор[[#This Row],[Артикул]],[1]Подбор!$CJ:$CW,14,0),"")</f>
        <v>0</v>
      </c>
      <c r="AJ299" s="73" t="str">
        <f>IFERROR(VLOOKUP(Подбор[[#This Row],[Артикул]],[1]Подбор!$CJ:$DA,15,0),"")</f>
        <v/>
      </c>
      <c r="AK299" s="73" t="str">
        <f>IFERROR(VLOOKUP(Подбор[[#This Row],[Артикул]],[1]Подбор!$CJ:$DA,16,0),"")</f>
        <v>https://ipmatika.kz/products/konsoli-monitoringa-i-opoveshcheniya/Fanvil-A320i/</v>
      </c>
      <c r="AL299" s="73" t="str">
        <f>IFERROR(VLOOKUP(Подбор[[#This Row],[Артикул]],[1]Подбор!$CJ:$DA,17,0),"")</f>
        <v/>
      </c>
    </row>
    <row r="300" spans="1:38">
      <c r="A300" s="73" t="s">
        <v>3342</v>
      </c>
      <c r="B300" t="s">
        <v>3077</v>
      </c>
      <c r="C300" t="s">
        <v>3343</v>
      </c>
      <c r="D300">
        <v>480170</v>
      </c>
      <c r="E300">
        <v>384139.79999999993</v>
      </c>
      <c r="F300">
        <v>-19.99920861361602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 t="s">
        <v>578</v>
      </c>
      <c r="R300" t="s">
        <v>2945</v>
      </c>
      <c r="S300" t="s">
        <v>578</v>
      </c>
      <c r="T300" s="73"/>
      <c r="U300" s="73"/>
      <c r="V300"/>
      <c r="W300" s="73">
        <f>IFERROR(VLOOKUP(Подбор[[#This Row],[Артикул]],[1]Подбор!$CJ:$CW,2,0),"")</f>
        <v>480170</v>
      </c>
      <c r="X300" s="73">
        <f>IFERROR(VLOOKUP(Подбор[[#This Row],[Артикул]],[1]Подбор!$CJ:$CW,3,0),"")</f>
        <v>384139.79999999993</v>
      </c>
      <c r="Y300" s="73">
        <f>IFERROR(VLOOKUP(Подбор[[#This Row],[Артикул]],[1]Подбор!$CJ:$CW,4,0),"")</f>
        <v>-19.99920861361602</v>
      </c>
      <c r="Z300" s="73">
        <f>IFERROR(VLOOKUP(Подбор[[#This Row],[Артикул]],[1]Подбор!$CJ:$CW,5,0),"")</f>
        <v>0</v>
      </c>
      <c r="AA300" s="73">
        <f>IFERROR(VLOOKUP(Подбор[[#This Row],[Артикул]],[1]Подбор!$CJ:$CW,6,0),"")</f>
        <v>0</v>
      </c>
      <c r="AB300" s="73">
        <f>IFERROR(VLOOKUP(Подбор[[#This Row],[Артикул]],[1]Подбор!$CJ:$CW,7,0),"")</f>
        <v>0</v>
      </c>
      <c r="AC300" s="73">
        <f>IFERROR(VLOOKUP(Подбор[[#This Row],[Артикул]],[1]Подбор!$CJ:$CW,8,0),"")</f>
        <v>0</v>
      </c>
      <c r="AD300" s="73">
        <f>IFERROR(VLOOKUP(Подбор[[#This Row],[Артикул]],[1]Подбор!$CJ:$CW,9,0),"")</f>
        <v>0</v>
      </c>
      <c r="AE300" s="73">
        <f>IFERROR(VLOOKUP(Подбор[[#This Row],[Артикул]],[1]Подбор!$CJ:$CW,10,0),"")</f>
        <v>0</v>
      </c>
      <c r="AF300" s="73">
        <f>IFERROR(VLOOKUP(Подбор[[#This Row],[Артикул]],[1]Подбор!$CJ:$CW,11,0),"")</f>
        <v>0</v>
      </c>
      <c r="AG300" s="73">
        <f>IFERROR(VLOOKUP(Подбор[[#This Row],[Артикул]],[1]Подбор!$CJ:$CW,12,0),"")</f>
        <v>0</v>
      </c>
      <c r="AH300" s="73">
        <f>IFERROR(VLOOKUP(Подбор[[#This Row],[Артикул]],[1]Подбор!$CJ:$CW,13,0),"")</f>
        <v>1</v>
      </c>
      <c r="AI300" s="73">
        <f>IFERROR(VLOOKUP(Подбор[[#This Row],[Артикул]],[1]Подбор!$CJ:$CW,14,0),"")</f>
        <v>0</v>
      </c>
      <c r="AJ300" s="73" t="str">
        <f>IFERROR(VLOOKUP(Подбор[[#This Row],[Артикул]],[1]Подбор!$CJ:$DA,15,0),"")</f>
        <v/>
      </c>
      <c r="AK300" s="73" t="str">
        <f>IFERROR(VLOOKUP(Подбор[[#This Row],[Артикул]],[1]Подбор!$CJ:$DA,16,0),"")</f>
        <v>https://ipmatika.kz/products/konsoli-monitoringa-i-opoveshcheniya/Fanvil-A320i/</v>
      </c>
      <c r="AL300" s="73" t="str">
        <f>IFERROR(VLOOKUP(Подбор[[#This Row],[Артикул]],[1]Подбор!$CJ:$DA,17,0),"")</f>
        <v/>
      </c>
    </row>
    <row r="301" spans="1:38">
      <c r="A301" s="73" t="s">
        <v>2327</v>
      </c>
      <c r="B301" t="s">
        <v>3077</v>
      </c>
      <c r="C301" t="s">
        <v>2326</v>
      </c>
      <c r="D301">
        <v>106240</v>
      </c>
      <c r="E301">
        <v>84989.574999999983</v>
      </c>
      <c r="F301">
        <v>-20.002282567771104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18</v>
      </c>
      <c r="O301">
        <v>1</v>
      </c>
      <c r="P301">
        <v>0</v>
      </c>
      <c r="Q301" t="s">
        <v>5695</v>
      </c>
      <c r="R301" t="s">
        <v>5696</v>
      </c>
      <c r="S301" t="s">
        <v>578</v>
      </c>
      <c r="T301" s="73"/>
      <c r="U301" s="73"/>
      <c r="V301"/>
      <c r="W301" s="73">
        <f>IFERROR(VLOOKUP(Подбор[[#This Row],[Артикул]],[1]Подбор!$CJ:$CW,2,0),"")</f>
        <v>106240</v>
      </c>
      <c r="X301" s="73">
        <f>IFERROR(VLOOKUP(Подбор[[#This Row],[Артикул]],[1]Подбор!$CJ:$CW,3,0),"")</f>
        <v>84989.574999999983</v>
      </c>
      <c r="Y301" s="73">
        <f>IFERROR(VLOOKUP(Подбор[[#This Row],[Артикул]],[1]Подбор!$CJ:$CW,4,0),"")</f>
        <v>-20.002282567771104</v>
      </c>
      <c r="Z301" s="73">
        <f>IFERROR(VLOOKUP(Подбор[[#This Row],[Артикул]],[1]Подбор!$CJ:$CW,5,0),"")</f>
        <v>0</v>
      </c>
      <c r="AA301" s="73">
        <f>IFERROR(VLOOKUP(Подбор[[#This Row],[Артикул]],[1]Подбор!$CJ:$CW,6,0),"")</f>
        <v>0</v>
      </c>
      <c r="AB301" s="73">
        <f>IFERROR(VLOOKUP(Подбор[[#This Row],[Артикул]],[1]Подбор!$CJ:$CW,7,0),"")</f>
        <v>0</v>
      </c>
      <c r="AC301" s="73">
        <f>IFERROR(VLOOKUP(Подбор[[#This Row],[Артикул]],[1]Подбор!$CJ:$CW,8,0),"")</f>
        <v>0</v>
      </c>
      <c r="AD301" s="73">
        <f>IFERROR(VLOOKUP(Подбор[[#This Row],[Артикул]],[1]Подбор!$CJ:$CW,9,0),"")</f>
        <v>0</v>
      </c>
      <c r="AE301" s="73">
        <f>IFERROR(VLOOKUP(Подбор[[#This Row],[Артикул]],[1]Подбор!$CJ:$CW,10,0),"")</f>
        <v>0</v>
      </c>
      <c r="AF301" s="73">
        <f>IFERROR(VLOOKUP(Подбор[[#This Row],[Артикул]],[1]Подбор!$CJ:$CW,11,0),"")</f>
        <v>0</v>
      </c>
      <c r="AG301" s="73">
        <f>IFERROR(VLOOKUP(Подбор[[#This Row],[Артикул]],[1]Подбор!$CJ:$CW,12,0),"")</f>
        <v>18</v>
      </c>
      <c r="AH301" s="73">
        <f>IFERROR(VLOOKUP(Подбор[[#This Row],[Артикул]],[1]Подбор!$CJ:$CW,13,0),"")</f>
        <v>1</v>
      </c>
      <c r="AI301" s="73">
        <f>IFERROR(VLOOKUP(Подбор[[#This Row],[Артикул]],[1]Подбор!$CJ:$CW,14,0),"")</f>
        <v>0</v>
      </c>
      <c r="AJ301" s="73" t="str">
        <f>IFERROR(VLOOKUP(Подбор[[#This Row],[Артикул]],[1]Подбор!$CJ:$DA,15,0),"")</f>
        <v>http://ipmatika.ru/upload/iblock/db7/2jmo789eql2qalleblsl0nq7hts6igec/X210-1.png</v>
      </c>
      <c r="AK301" s="73" t="str">
        <f>IFERROR(VLOOKUP(Подбор[[#This Row],[Артикул]],[1]Подбор!$CJ:$DA,16,0),"")</f>
        <v>https://ipmatika.kz/products/khttps://ipmatika.kz/products/konsoli-monitoringa-i-opoveshcheniya/Fanvil-X210/</v>
      </c>
      <c r="AL301" s="73" t="str">
        <f>IFERROR(VLOOKUP(Подбор[[#This Row],[Артикул]],[1]Подбор!$CJ:$DA,17,0),"")</f>
        <v/>
      </c>
    </row>
    <row r="302" spans="1:38">
      <c r="A302" s="73" t="s">
        <v>49</v>
      </c>
      <c r="B302" t="s">
        <v>3077</v>
      </c>
      <c r="C302" t="s">
        <v>2325</v>
      </c>
      <c r="D302">
        <v>285510</v>
      </c>
      <c r="E302">
        <v>228403.99999999994</v>
      </c>
      <c r="F302">
        <v>-20.001401001716246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5697</v>
      </c>
      <c r="R302" t="s">
        <v>2946</v>
      </c>
      <c r="S302" t="s">
        <v>578</v>
      </c>
      <c r="T302" s="73"/>
      <c r="U302" s="73"/>
      <c r="V302"/>
      <c r="W302" s="73">
        <f>IFERROR(VLOOKUP(Подбор[[#This Row],[Артикул]],[1]Подбор!$CJ:$CW,2,0),"")</f>
        <v>285510</v>
      </c>
      <c r="X302" s="73">
        <f>IFERROR(VLOOKUP(Подбор[[#This Row],[Артикул]],[1]Подбор!$CJ:$CW,3,0),"")</f>
        <v>228403.99999999994</v>
      </c>
      <c r="Y302" s="73">
        <f>IFERROR(VLOOKUP(Подбор[[#This Row],[Артикул]],[1]Подбор!$CJ:$CW,4,0),"")</f>
        <v>-20.001401001716246</v>
      </c>
      <c r="Z302" s="73">
        <f>IFERROR(VLOOKUP(Подбор[[#This Row],[Артикул]],[1]Подбор!$CJ:$CW,5,0),"")</f>
        <v>0</v>
      </c>
      <c r="AA302" s="73">
        <f>IFERROR(VLOOKUP(Подбор[[#This Row],[Артикул]],[1]Подбор!$CJ:$CW,6,0),"")</f>
        <v>0</v>
      </c>
      <c r="AB302" s="73">
        <f>IFERROR(VLOOKUP(Подбор[[#This Row],[Артикул]],[1]Подбор!$CJ:$CW,7,0),"")</f>
        <v>0</v>
      </c>
      <c r="AC302" s="73">
        <f>IFERROR(VLOOKUP(Подбор[[#This Row],[Артикул]],[1]Подбор!$CJ:$CW,8,0),"")</f>
        <v>0</v>
      </c>
      <c r="AD302" s="73">
        <f>IFERROR(VLOOKUP(Подбор[[#This Row],[Артикул]],[1]Подбор!$CJ:$CW,9,0),"")</f>
        <v>0</v>
      </c>
      <c r="AE302" s="73">
        <f>IFERROR(VLOOKUP(Подбор[[#This Row],[Артикул]],[1]Подбор!$CJ:$CW,10,0),"")</f>
        <v>0</v>
      </c>
      <c r="AF302" s="73">
        <f>IFERROR(VLOOKUP(Подбор[[#This Row],[Артикул]],[1]Подбор!$CJ:$CW,11,0),"")</f>
        <v>0</v>
      </c>
      <c r="AG302" s="73">
        <f>IFERROR(VLOOKUP(Подбор[[#This Row],[Артикул]],[1]Подбор!$CJ:$CW,12,0),"")</f>
        <v>0</v>
      </c>
      <c r="AH302" s="73">
        <f>IFERROR(VLOOKUP(Подбор[[#This Row],[Артикул]],[1]Подбор!$CJ:$CW,13,0),"")</f>
        <v>0</v>
      </c>
      <c r="AI302" s="73">
        <f>IFERROR(VLOOKUP(Подбор[[#This Row],[Артикул]],[1]Подбор!$CJ:$CW,14,0),"")</f>
        <v>0</v>
      </c>
      <c r="AJ302" s="73" t="str">
        <f>IFERROR(VLOOKUP(Подбор[[#This Row],[Артикул]],[1]Подбор!$CJ:$DA,15,0),"")</f>
        <v>http://ipmatika.ru/upload/iblock/d10/X210i_01_20190108.png</v>
      </c>
      <c r="AK302" s="73" t="str">
        <f>IFERROR(VLOOKUP(Подбор[[#This Row],[Артикул]],[1]Подбор!$CJ:$DA,16,0),"")</f>
        <v>https://ipmatika.kz/products/konsoli-monitoringa-i-opoveshcheniya/Fanvil-X210i/</v>
      </c>
      <c r="AL302" s="73" t="str">
        <f>IFERROR(VLOOKUP(Подбор[[#This Row],[Артикул]],[1]Подбор!$CJ:$DA,17,0),"")</f>
        <v/>
      </c>
    </row>
    <row r="303" spans="1:38">
      <c r="A303" s="73" t="s">
        <v>7365</v>
      </c>
      <c r="B303" t="s">
        <v>3077</v>
      </c>
      <c r="C303" t="s">
        <v>2324</v>
      </c>
      <c r="D303">
        <v>96130</v>
      </c>
      <c r="E303">
        <v>76902.925000000003</v>
      </c>
      <c r="F303">
        <v>-20.001118277332779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578</v>
      </c>
      <c r="R303" t="s">
        <v>4853</v>
      </c>
      <c r="S303" t="s">
        <v>578</v>
      </c>
      <c r="T303" s="73"/>
      <c r="U303" s="73"/>
      <c r="V303"/>
      <c r="W303" s="73">
        <f>IFERROR(VLOOKUP(Подбор[[#This Row],[Артикул]],[1]Подбор!$CJ:$CW,2,0),"")</f>
        <v>96130</v>
      </c>
      <c r="X303" s="73">
        <f>IFERROR(VLOOKUP(Подбор[[#This Row],[Артикул]],[1]Подбор!$CJ:$CW,3,0),"")</f>
        <v>76902.925000000003</v>
      </c>
      <c r="Y303" s="73">
        <f>IFERROR(VLOOKUP(Подбор[[#This Row],[Артикул]],[1]Подбор!$CJ:$CW,4,0),"")</f>
        <v>-20.001118277332779</v>
      </c>
      <c r="Z303" s="73">
        <f>IFERROR(VLOOKUP(Подбор[[#This Row],[Артикул]],[1]Подбор!$CJ:$CW,5,0),"")</f>
        <v>0</v>
      </c>
      <c r="AA303" s="73">
        <f>IFERROR(VLOOKUP(Подбор[[#This Row],[Артикул]],[1]Подбор!$CJ:$CW,6,0),"")</f>
        <v>0</v>
      </c>
      <c r="AB303" s="73">
        <f>IFERROR(VLOOKUP(Подбор[[#This Row],[Артикул]],[1]Подбор!$CJ:$CW,7,0),"")</f>
        <v>0</v>
      </c>
      <c r="AC303" s="73">
        <f>IFERROR(VLOOKUP(Подбор[[#This Row],[Артикул]],[1]Подбор!$CJ:$CW,8,0),"")</f>
        <v>0</v>
      </c>
      <c r="AD303" s="73">
        <f>IFERROR(VLOOKUP(Подбор[[#This Row],[Артикул]],[1]Подбор!$CJ:$CW,9,0),"")</f>
        <v>0</v>
      </c>
      <c r="AE303" s="73">
        <f>IFERROR(VLOOKUP(Подбор[[#This Row],[Артикул]],[1]Подбор!$CJ:$CW,10,0),"")</f>
        <v>0</v>
      </c>
      <c r="AF303" s="73">
        <f>IFERROR(VLOOKUP(Подбор[[#This Row],[Артикул]],[1]Подбор!$CJ:$CW,11,0),"")</f>
        <v>0</v>
      </c>
      <c r="AG303" s="73">
        <f>IFERROR(VLOOKUP(Подбор[[#This Row],[Артикул]],[1]Подбор!$CJ:$CW,12,0),"")</f>
        <v>0</v>
      </c>
      <c r="AH303" s="73">
        <f>IFERROR(VLOOKUP(Подбор[[#This Row],[Артикул]],[1]Подбор!$CJ:$CW,13,0),"")</f>
        <v>0</v>
      </c>
      <c r="AI303" s="73">
        <f>IFERROR(VLOOKUP(Подбор[[#This Row],[Артикул]],[1]Подбор!$CJ:$CW,14,0),"")</f>
        <v>0</v>
      </c>
      <c r="AJ303" s="73" t="str">
        <f>IFERROR(VLOOKUP(Подбор[[#This Row],[Артикул]],[1]Подбор!$CJ:$DA,15,0),"")</f>
        <v/>
      </c>
      <c r="AK303" s="73" t="str">
        <f>IFERROR(VLOOKUP(Подбор[[#This Row],[Артикул]],[1]Подбор!$CJ:$DA,16,0),"")</f>
        <v>https://ipmatika.kz/products/konsoli-monitoringa-i-opoveshcheniya/X5UR/</v>
      </c>
      <c r="AL303" s="73" t="str">
        <f>IFERROR(VLOOKUP(Подбор[[#This Row],[Артикул]],[1]Подбор!$CJ:$DA,17,0),"")</f>
        <v/>
      </c>
    </row>
    <row r="304" spans="1:38">
      <c r="A304" s="73" t="s">
        <v>2323</v>
      </c>
      <c r="B304"/>
      <c r="C304"/>
      <c r="D304" t="s">
        <v>578</v>
      </c>
      <c r="E304" t="s">
        <v>578</v>
      </c>
      <c r="F304" t="s">
        <v>578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578</v>
      </c>
      <c r="R304" t="s">
        <v>578</v>
      </c>
      <c r="S304" t="s">
        <v>578</v>
      </c>
      <c r="T304" s="73"/>
      <c r="U304" s="73"/>
      <c r="V304"/>
      <c r="W304" s="73" t="str">
        <f>IFERROR(VLOOKUP(Подбор[[#This Row],[Артикул]],[1]Подбор!$CJ:$CW,2,0),"")</f>
        <v/>
      </c>
      <c r="X304" s="73" t="str">
        <f>IFERROR(VLOOKUP(Подбор[[#This Row],[Артикул]],[1]Подбор!$CJ:$CW,3,0),"")</f>
        <v/>
      </c>
      <c r="Y304" s="73" t="str">
        <f>IFERROR(VLOOKUP(Подбор[[#This Row],[Артикул]],[1]Подбор!$CJ:$CW,4,0),"")</f>
        <v/>
      </c>
      <c r="Z304" s="73">
        <f>IFERROR(VLOOKUP(Подбор[[#This Row],[Артикул]],[1]Подбор!$CJ:$CW,5,0),"")</f>
        <v>0</v>
      </c>
      <c r="AA304" s="73">
        <f>IFERROR(VLOOKUP(Подбор[[#This Row],[Артикул]],[1]Подбор!$CJ:$CW,6,0),"")</f>
        <v>0</v>
      </c>
      <c r="AB304" s="73">
        <f>IFERROR(VLOOKUP(Подбор[[#This Row],[Артикул]],[1]Подбор!$CJ:$CW,7,0),"")</f>
        <v>0</v>
      </c>
      <c r="AC304" s="73">
        <f>IFERROR(VLOOKUP(Подбор[[#This Row],[Артикул]],[1]Подбор!$CJ:$CW,8,0),"")</f>
        <v>0</v>
      </c>
      <c r="AD304" s="73">
        <f>IFERROR(VLOOKUP(Подбор[[#This Row],[Артикул]],[1]Подбор!$CJ:$CW,9,0),"")</f>
        <v>0</v>
      </c>
      <c r="AE304" s="73">
        <f>IFERROR(VLOOKUP(Подбор[[#This Row],[Артикул]],[1]Подбор!$CJ:$CW,10,0),"")</f>
        <v>0</v>
      </c>
      <c r="AF304" s="73">
        <f>IFERROR(VLOOKUP(Подбор[[#This Row],[Артикул]],[1]Подбор!$CJ:$CW,11,0),"")</f>
        <v>0</v>
      </c>
      <c r="AG304" s="73">
        <f>IFERROR(VLOOKUP(Подбор[[#This Row],[Артикул]],[1]Подбор!$CJ:$CW,12,0),"")</f>
        <v>0</v>
      </c>
      <c r="AH304" s="73">
        <f>IFERROR(VLOOKUP(Подбор[[#This Row],[Артикул]],[1]Подбор!$CJ:$CW,13,0),"")</f>
        <v>0</v>
      </c>
      <c r="AI304" s="73">
        <f>IFERROR(VLOOKUP(Подбор[[#This Row],[Артикул]],[1]Подбор!$CJ:$CW,14,0),"")</f>
        <v>0</v>
      </c>
      <c r="AJ304" s="73" t="str">
        <f>IFERROR(VLOOKUP(Подбор[[#This Row],[Артикул]],[1]Подбор!$CJ:$DA,15,0),"")</f>
        <v/>
      </c>
      <c r="AK304" s="73" t="str">
        <f>IFERROR(VLOOKUP(Подбор[[#This Row],[Артикул]],[1]Подбор!$CJ:$DA,16,0),"")</f>
        <v/>
      </c>
      <c r="AL304" s="73" t="str">
        <f>IFERROR(VLOOKUP(Подбор[[#This Row],[Артикул]],[1]Подбор!$CJ:$DA,17,0),"")</f>
        <v/>
      </c>
    </row>
    <row r="305" spans="1:38">
      <c r="A305" s="73" t="s">
        <v>385</v>
      </c>
      <c r="B305" t="s">
        <v>2932</v>
      </c>
      <c r="C305" t="s">
        <v>2322</v>
      </c>
      <c r="D305">
        <v>365150</v>
      </c>
      <c r="E305">
        <v>244650</v>
      </c>
      <c r="F305">
        <v>-33.000136930028759</v>
      </c>
      <c r="G305">
        <v>4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26</v>
      </c>
      <c r="O305">
        <v>50</v>
      </c>
      <c r="P305">
        <v>0</v>
      </c>
      <c r="Q305" t="s">
        <v>5698</v>
      </c>
      <c r="R305" t="s">
        <v>5699</v>
      </c>
      <c r="S305" t="s">
        <v>578</v>
      </c>
      <c r="T305" s="73"/>
      <c r="U305" s="73"/>
      <c r="V305"/>
      <c r="W305" s="73">
        <f>IFERROR(VLOOKUP(Подбор[[#This Row],[Артикул]],[1]Подбор!$CJ:$CW,2,0),"")</f>
        <v>365150</v>
      </c>
      <c r="X305" s="73">
        <f>IFERROR(VLOOKUP(Подбор[[#This Row],[Артикул]],[1]Подбор!$CJ:$CW,3,0),"")</f>
        <v>244650</v>
      </c>
      <c r="Y305" s="73">
        <f>IFERROR(VLOOKUP(Подбор[[#This Row],[Артикул]],[1]Подбор!$CJ:$CW,4,0),"")</f>
        <v>-33.000136930028759</v>
      </c>
      <c r="Z305" s="73">
        <f>IFERROR(VLOOKUP(Подбор[[#This Row],[Артикул]],[1]Подбор!$CJ:$CW,5,0),"")</f>
        <v>4</v>
      </c>
      <c r="AA305" s="73">
        <f>IFERROR(VLOOKUP(Подбор[[#This Row],[Артикул]],[1]Подбор!$CJ:$CW,6,0),"")</f>
        <v>0</v>
      </c>
      <c r="AB305" s="73">
        <f>IFERROR(VLOOKUP(Подбор[[#This Row],[Артикул]],[1]Подбор!$CJ:$CW,7,0),"")</f>
        <v>0</v>
      </c>
      <c r="AC305" s="73">
        <f>IFERROR(VLOOKUP(Подбор[[#This Row],[Артикул]],[1]Подбор!$CJ:$CW,8,0),"")</f>
        <v>1</v>
      </c>
      <c r="AD305" s="73">
        <f>IFERROR(VLOOKUP(Подбор[[#This Row],[Артикул]],[1]Подбор!$CJ:$CW,9,0),"")</f>
        <v>0</v>
      </c>
      <c r="AE305" s="73">
        <f>IFERROR(VLOOKUP(Подбор[[#This Row],[Артикул]],[1]Подбор!$CJ:$CW,10,0),"")</f>
        <v>0</v>
      </c>
      <c r="AF305" s="73">
        <f>IFERROR(VLOOKUP(Подбор[[#This Row],[Артикул]],[1]Подбор!$CJ:$CW,11,0),"")</f>
        <v>0</v>
      </c>
      <c r="AG305" s="73">
        <f>IFERROR(VLOOKUP(Подбор[[#This Row],[Артикул]],[1]Подбор!$CJ:$CW,12,0),"")</f>
        <v>26</v>
      </c>
      <c r="AH305" s="73">
        <f>IFERROR(VLOOKUP(Подбор[[#This Row],[Артикул]],[1]Подбор!$CJ:$CW,13,0),"")</f>
        <v>50</v>
      </c>
      <c r="AI305" s="73">
        <f>IFERROR(VLOOKUP(Подбор[[#This Row],[Артикул]],[1]Подбор!$CJ:$CW,14,0),"")</f>
        <v>0</v>
      </c>
      <c r="AJ305" s="73" t="str">
        <f>IFERROR(VLOOKUP(Подбор[[#This Row],[Артикул]],[1]Подбор!$CJ:$DA,15,0),"")</f>
        <v>http://ipmatika.ru/upload/iblock/fee/CP925_title.jpg</v>
      </c>
      <c r="AK305" s="73" t="str">
        <f>IFERROR(VLOOKUP(Подбор[[#This Row],[Артикул]],[1]Подбор!$CJ:$DA,16,0),"")</f>
        <v>https://ipmatika.kz/products/audioconference/yealink-cp925/</v>
      </c>
      <c r="AL305" s="73" t="str">
        <f>IFERROR(VLOOKUP(Подбор[[#This Row],[Артикул]],[1]Подбор!$CJ:$DA,17,0),"")</f>
        <v/>
      </c>
    </row>
    <row r="306" spans="1:38">
      <c r="A306" s="73" t="s">
        <v>42</v>
      </c>
      <c r="B306" t="s">
        <v>2932</v>
      </c>
      <c r="C306" t="s">
        <v>5132</v>
      </c>
      <c r="D306">
        <v>373320</v>
      </c>
      <c r="E306">
        <v>291860</v>
      </c>
      <c r="F306">
        <v>-21.820422157934217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578</v>
      </c>
      <c r="R306" t="s">
        <v>5700</v>
      </c>
      <c r="S306" t="s">
        <v>5491</v>
      </c>
      <c r="T306" s="73"/>
      <c r="U306" s="73"/>
      <c r="V306"/>
      <c r="W306" s="73">
        <f>IFERROR(VLOOKUP(Подбор[[#This Row],[Артикул]],[1]Подбор!$CJ:$CW,2,0),"")</f>
        <v>373320</v>
      </c>
      <c r="X306" s="73">
        <f>IFERROR(VLOOKUP(Подбор[[#This Row],[Артикул]],[1]Подбор!$CJ:$CW,3,0),"")</f>
        <v>291860</v>
      </c>
      <c r="Y306" s="73">
        <f>IFERROR(VLOOKUP(Подбор[[#This Row],[Артикул]],[1]Подбор!$CJ:$CW,4,0),"")</f>
        <v>-21.820422157934217</v>
      </c>
      <c r="Z306" s="73">
        <f>IFERROR(VLOOKUP(Подбор[[#This Row],[Артикул]],[1]Подбор!$CJ:$CW,5,0),"")</f>
        <v>0</v>
      </c>
      <c r="AA306" s="73">
        <f>IFERROR(VLOOKUP(Подбор[[#This Row],[Артикул]],[1]Подбор!$CJ:$CW,6,0),"")</f>
        <v>0</v>
      </c>
      <c r="AB306" s="73">
        <f>IFERROR(VLOOKUP(Подбор[[#This Row],[Артикул]],[1]Подбор!$CJ:$CW,7,0),"")</f>
        <v>0</v>
      </c>
      <c r="AC306" s="73">
        <f>IFERROR(VLOOKUP(Подбор[[#This Row],[Артикул]],[1]Подбор!$CJ:$CW,8,0),"")</f>
        <v>0</v>
      </c>
      <c r="AD306" s="73">
        <f>IFERROR(VLOOKUP(Подбор[[#This Row],[Артикул]],[1]Подбор!$CJ:$CW,9,0),"")</f>
        <v>0</v>
      </c>
      <c r="AE306" s="73">
        <f>IFERROR(VLOOKUP(Подбор[[#This Row],[Артикул]],[1]Подбор!$CJ:$CW,10,0),"")</f>
        <v>0</v>
      </c>
      <c r="AF306" s="73">
        <f>IFERROR(VLOOKUP(Подбор[[#This Row],[Артикул]],[1]Подбор!$CJ:$CW,11,0),"")</f>
        <v>0</v>
      </c>
      <c r="AG306" s="73">
        <f>IFERROR(VLOOKUP(Подбор[[#This Row],[Артикул]],[1]Подбор!$CJ:$CW,12,0),"")</f>
        <v>0</v>
      </c>
      <c r="AH306" s="73">
        <f>IFERROR(VLOOKUP(Подбор[[#This Row],[Артикул]],[1]Подбор!$CJ:$CW,13,0),"")</f>
        <v>0</v>
      </c>
      <c r="AI306" s="73">
        <f>IFERROR(VLOOKUP(Подбор[[#This Row],[Артикул]],[1]Подбор!$CJ:$CW,14,0),"")</f>
        <v>0</v>
      </c>
      <c r="AJ306" s="73" t="str">
        <f>IFERROR(VLOOKUP(Подбор[[#This Row],[Артикул]],[1]Подбор!$CJ:$DA,15,0),"")</f>
        <v/>
      </c>
      <c r="AK306" s="73" t="str">
        <f>IFERROR(VLOOKUP(Подбор[[#This Row],[Артикул]],[1]Подбор!$CJ:$DA,16,0),"")</f>
        <v>https://ipmatika.kz/products/audioconference/yealink-cp930w-base/</v>
      </c>
      <c r="AL306" s="73" t="str">
        <f>IFERROR(VLOOKUP(Подбор[[#This Row],[Артикул]],[1]Подбор!$CJ:$DA,17,0),"")</f>
        <v>EOL</v>
      </c>
    </row>
    <row r="307" spans="1:38">
      <c r="A307" s="73" t="s">
        <v>40</v>
      </c>
      <c r="B307" t="s">
        <v>2932</v>
      </c>
      <c r="C307" t="s">
        <v>2321</v>
      </c>
      <c r="D307">
        <v>339330</v>
      </c>
      <c r="E307">
        <v>261460</v>
      </c>
      <c r="F307">
        <v>-22.948162555624322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578</v>
      </c>
      <c r="R307" t="s">
        <v>5701</v>
      </c>
      <c r="S307" t="s">
        <v>5491</v>
      </c>
      <c r="T307" s="73"/>
      <c r="U307" s="73"/>
      <c r="V307"/>
      <c r="W307" s="73">
        <f>IFERROR(VLOOKUP(Подбор[[#This Row],[Артикул]],[1]Подбор!$CJ:$CW,2,0),"")</f>
        <v>339330</v>
      </c>
      <c r="X307" s="73">
        <f>IFERROR(VLOOKUP(Подбор[[#This Row],[Артикул]],[1]Подбор!$CJ:$CW,3,0),"")</f>
        <v>261460</v>
      </c>
      <c r="Y307" s="73">
        <f>IFERROR(VLOOKUP(Подбор[[#This Row],[Артикул]],[1]Подбор!$CJ:$CW,4,0),"")</f>
        <v>-22.948162555624322</v>
      </c>
      <c r="Z307" s="73">
        <f>IFERROR(VLOOKUP(Подбор[[#This Row],[Артикул]],[1]Подбор!$CJ:$CW,5,0),"")</f>
        <v>0</v>
      </c>
      <c r="AA307" s="73">
        <f>IFERROR(VLOOKUP(Подбор[[#This Row],[Артикул]],[1]Подбор!$CJ:$CW,6,0),"")</f>
        <v>0</v>
      </c>
      <c r="AB307" s="73">
        <f>IFERROR(VLOOKUP(Подбор[[#This Row],[Артикул]],[1]Подбор!$CJ:$CW,7,0),"")</f>
        <v>0</v>
      </c>
      <c r="AC307" s="73">
        <f>IFERROR(VLOOKUP(Подбор[[#This Row],[Артикул]],[1]Подбор!$CJ:$CW,8,0),"")</f>
        <v>0</v>
      </c>
      <c r="AD307" s="73">
        <f>IFERROR(VLOOKUP(Подбор[[#This Row],[Артикул]],[1]Подбор!$CJ:$CW,9,0),"")</f>
        <v>0</v>
      </c>
      <c r="AE307" s="73">
        <f>IFERROR(VLOOKUP(Подбор[[#This Row],[Артикул]],[1]Подбор!$CJ:$CW,10,0),"")</f>
        <v>0</v>
      </c>
      <c r="AF307" s="73">
        <f>IFERROR(VLOOKUP(Подбор[[#This Row],[Артикул]],[1]Подбор!$CJ:$CW,11,0),"")</f>
        <v>0</v>
      </c>
      <c r="AG307" s="73">
        <f>IFERROR(VLOOKUP(Подбор[[#This Row],[Артикул]],[1]Подбор!$CJ:$CW,12,0),"")</f>
        <v>0</v>
      </c>
      <c r="AH307" s="73">
        <f>IFERROR(VLOOKUP(Подбор[[#This Row],[Артикул]],[1]Подбор!$CJ:$CW,13,0),"")</f>
        <v>0</v>
      </c>
      <c r="AI307" s="73">
        <f>IFERROR(VLOOKUP(Подбор[[#This Row],[Артикул]],[1]Подбор!$CJ:$CW,14,0),"")</f>
        <v>0</v>
      </c>
      <c r="AJ307" s="73" t="str">
        <f>IFERROR(VLOOKUP(Подбор[[#This Row],[Артикул]],[1]Подбор!$CJ:$DA,15,0),"")</f>
        <v/>
      </c>
      <c r="AK307" s="73" t="str">
        <f>IFERROR(VLOOKUP(Подбор[[#This Row],[Артикул]],[1]Подбор!$CJ:$DA,16,0),"")</f>
        <v>https://ipmatika.kz/products/archive/audioconference/yealink-cp930w/</v>
      </c>
      <c r="AL307" s="73" t="str">
        <f>IFERROR(VLOOKUP(Подбор[[#This Row],[Артикул]],[1]Подбор!$CJ:$DA,17,0),"")</f>
        <v>EOL</v>
      </c>
    </row>
    <row r="308" spans="1:38">
      <c r="A308" s="73" t="s">
        <v>3702</v>
      </c>
      <c r="B308" t="s">
        <v>2932</v>
      </c>
      <c r="C308" t="s">
        <v>3703</v>
      </c>
      <c r="D308">
        <v>393720</v>
      </c>
      <c r="E308" t="s">
        <v>578</v>
      </c>
      <c r="F308" t="s">
        <v>578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578</v>
      </c>
      <c r="R308" t="s">
        <v>5700</v>
      </c>
      <c r="S308" t="s">
        <v>5491</v>
      </c>
      <c r="T308" s="73"/>
      <c r="U308" s="73"/>
      <c r="V308"/>
      <c r="W308" s="73">
        <f>IFERROR(VLOOKUP(Подбор[[#This Row],[Артикул]],[1]Подбор!$CJ:$CW,2,0),"")</f>
        <v>393720</v>
      </c>
      <c r="X308" s="73" t="str">
        <f>IFERROR(VLOOKUP(Подбор[[#This Row],[Артикул]],[1]Подбор!$CJ:$CW,3,0),"")</f>
        <v/>
      </c>
      <c r="Y308" s="73" t="str">
        <f>IFERROR(VLOOKUP(Подбор[[#This Row],[Артикул]],[1]Подбор!$CJ:$CW,4,0),"")</f>
        <v/>
      </c>
      <c r="Z308" s="73">
        <f>IFERROR(VLOOKUP(Подбор[[#This Row],[Артикул]],[1]Подбор!$CJ:$CW,5,0),"")</f>
        <v>0</v>
      </c>
      <c r="AA308" s="73">
        <f>IFERROR(VLOOKUP(Подбор[[#This Row],[Артикул]],[1]Подбор!$CJ:$CW,6,0),"")</f>
        <v>0</v>
      </c>
      <c r="AB308" s="73">
        <f>IFERROR(VLOOKUP(Подбор[[#This Row],[Артикул]],[1]Подбор!$CJ:$CW,7,0),"")</f>
        <v>0</v>
      </c>
      <c r="AC308" s="73">
        <f>IFERROR(VLOOKUP(Подбор[[#This Row],[Артикул]],[1]Подбор!$CJ:$CW,8,0),"")</f>
        <v>0</v>
      </c>
      <c r="AD308" s="73">
        <f>IFERROR(VLOOKUP(Подбор[[#This Row],[Артикул]],[1]Подбор!$CJ:$CW,9,0),"")</f>
        <v>0</v>
      </c>
      <c r="AE308" s="73">
        <f>IFERROR(VLOOKUP(Подбор[[#This Row],[Артикул]],[1]Подбор!$CJ:$CW,10,0),"")</f>
        <v>0</v>
      </c>
      <c r="AF308" s="73">
        <f>IFERROR(VLOOKUP(Подбор[[#This Row],[Артикул]],[1]Подбор!$CJ:$CW,11,0),"")</f>
        <v>0</v>
      </c>
      <c r="AG308" s="73">
        <f>IFERROR(VLOOKUP(Подбор[[#This Row],[Артикул]],[1]Подбор!$CJ:$CW,12,0),"")</f>
        <v>0</v>
      </c>
      <c r="AH308" s="73">
        <f>IFERROR(VLOOKUP(Подбор[[#This Row],[Артикул]],[1]Подбор!$CJ:$CW,13,0),"")</f>
        <v>0</v>
      </c>
      <c r="AI308" s="73">
        <f>IFERROR(VLOOKUP(Подбор[[#This Row],[Артикул]],[1]Подбор!$CJ:$CW,14,0),"")</f>
        <v>0</v>
      </c>
      <c r="AJ308" s="73" t="str">
        <f>IFERROR(VLOOKUP(Подбор[[#This Row],[Артикул]],[1]Подбор!$CJ:$DA,15,0),"")</f>
        <v/>
      </c>
      <c r="AK308" s="73" t="str">
        <f>IFERROR(VLOOKUP(Подбор[[#This Row],[Артикул]],[1]Подбор!$CJ:$DA,16,0),"")</f>
        <v>https://ipmatika.kz/products/audioconference/yealink-cp930w-base/</v>
      </c>
      <c r="AL308" s="73" t="str">
        <f>IFERROR(VLOOKUP(Подбор[[#This Row],[Артикул]],[1]Подбор!$CJ:$DA,17,0),"")</f>
        <v>EOL</v>
      </c>
    </row>
    <row r="309" spans="1:38">
      <c r="A309" s="73" t="s">
        <v>457</v>
      </c>
      <c r="B309" t="s">
        <v>2932</v>
      </c>
      <c r="C309" t="s">
        <v>2320</v>
      </c>
      <c r="D309">
        <v>556300</v>
      </c>
      <c r="E309">
        <v>372720</v>
      </c>
      <c r="F309">
        <v>-33.000179759122773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11</v>
      </c>
      <c r="O309">
        <v>0</v>
      </c>
      <c r="P309">
        <v>0</v>
      </c>
      <c r="Q309" t="s">
        <v>5702</v>
      </c>
      <c r="R309" t="s">
        <v>5703</v>
      </c>
      <c r="S309" t="s">
        <v>578</v>
      </c>
      <c r="T309" s="73"/>
      <c r="U309" s="73"/>
      <c r="V309"/>
      <c r="W309" s="73">
        <f>IFERROR(VLOOKUP(Подбор[[#This Row],[Артикул]],[1]Подбор!$CJ:$CW,2,0),"")</f>
        <v>556300</v>
      </c>
      <c r="X309" s="73">
        <f>IFERROR(VLOOKUP(Подбор[[#This Row],[Артикул]],[1]Подбор!$CJ:$CW,3,0),"")</f>
        <v>372720</v>
      </c>
      <c r="Y309" s="73">
        <f>IFERROR(VLOOKUP(Подбор[[#This Row],[Артикул]],[1]Подбор!$CJ:$CW,4,0),"")</f>
        <v>-33.000179759122773</v>
      </c>
      <c r="Z309" s="73">
        <f>IFERROR(VLOOKUP(Подбор[[#This Row],[Артикул]],[1]Подбор!$CJ:$CW,5,0),"")</f>
        <v>0</v>
      </c>
      <c r="AA309" s="73">
        <f>IFERROR(VLOOKUP(Подбор[[#This Row],[Артикул]],[1]Подбор!$CJ:$CW,6,0),"")</f>
        <v>0</v>
      </c>
      <c r="AB309" s="73">
        <f>IFERROR(VLOOKUP(Подбор[[#This Row],[Артикул]],[1]Подбор!$CJ:$CW,7,0),"")</f>
        <v>0</v>
      </c>
      <c r="AC309" s="73">
        <f>IFERROR(VLOOKUP(Подбор[[#This Row],[Артикул]],[1]Подбор!$CJ:$CW,8,0),"")</f>
        <v>0</v>
      </c>
      <c r="AD309" s="73">
        <f>IFERROR(VLOOKUP(Подбор[[#This Row],[Артикул]],[1]Подбор!$CJ:$CW,9,0),"")</f>
        <v>0</v>
      </c>
      <c r="AE309" s="73">
        <f>IFERROR(VLOOKUP(Подбор[[#This Row],[Артикул]],[1]Подбор!$CJ:$CW,10,0),"")</f>
        <v>0</v>
      </c>
      <c r="AF309" s="73">
        <f>IFERROR(VLOOKUP(Подбор[[#This Row],[Артикул]],[1]Подбор!$CJ:$CW,11,0),"")</f>
        <v>0</v>
      </c>
      <c r="AG309" s="73">
        <f>IFERROR(VLOOKUP(Подбор[[#This Row],[Артикул]],[1]Подбор!$CJ:$CW,12,0),"")</f>
        <v>11</v>
      </c>
      <c r="AH309" s="73">
        <f>IFERROR(VLOOKUP(Подбор[[#This Row],[Артикул]],[1]Подбор!$CJ:$CW,13,0),"")</f>
        <v>0</v>
      </c>
      <c r="AI309" s="73">
        <f>IFERROR(VLOOKUP(Подбор[[#This Row],[Артикул]],[1]Подбор!$CJ:$CW,14,0),"")</f>
        <v>0</v>
      </c>
      <c r="AJ309" s="73" t="str">
        <f>IFERROR(VLOOKUP(Подбор[[#This Row],[Артикул]],[1]Подбор!$CJ:$DA,15,0),"")</f>
        <v>http://ipmatika.ru/upload/iblock/cd5/cp935w-base_title.jpg</v>
      </c>
      <c r="AK309" s="73" t="str">
        <f>IFERROR(VLOOKUP(Подбор[[#This Row],[Артикул]],[1]Подбор!$CJ:$DA,16,0),"")</f>
        <v>https://ipmatika.kz/products/audioconference/yealink-cp935w-base/</v>
      </c>
      <c r="AL309" s="73" t="str">
        <f>IFERROR(VLOOKUP(Подбор[[#This Row],[Артикул]],[1]Подбор!$CJ:$DA,17,0),"")</f>
        <v/>
      </c>
    </row>
    <row r="310" spans="1:38">
      <c r="A310" s="73" t="s">
        <v>456</v>
      </c>
      <c r="B310" t="s">
        <v>2932</v>
      </c>
      <c r="C310" t="s">
        <v>2319</v>
      </c>
      <c r="D310">
        <v>496160</v>
      </c>
      <c r="E310">
        <v>332430</v>
      </c>
      <c r="F310">
        <v>-32.99943566591422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14</v>
      </c>
      <c r="O310">
        <v>0</v>
      </c>
      <c r="P310">
        <v>0</v>
      </c>
      <c r="Q310" t="s">
        <v>5704</v>
      </c>
      <c r="R310" t="s">
        <v>5705</v>
      </c>
      <c r="S310" t="s">
        <v>578</v>
      </c>
      <c r="T310" s="73"/>
      <c r="U310" s="73"/>
      <c r="V310"/>
      <c r="W310" s="73">
        <f>IFERROR(VLOOKUP(Подбор[[#This Row],[Артикул]],[1]Подбор!$CJ:$CW,2,0),"")</f>
        <v>496160</v>
      </c>
      <c r="X310" s="73">
        <f>IFERROR(VLOOKUP(Подбор[[#This Row],[Артикул]],[1]Подбор!$CJ:$CW,3,0),"")</f>
        <v>332430</v>
      </c>
      <c r="Y310" s="73">
        <f>IFERROR(VLOOKUP(Подбор[[#This Row],[Артикул]],[1]Подбор!$CJ:$CW,4,0),"")</f>
        <v>-32.99943566591422</v>
      </c>
      <c r="Z310" s="73">
        <f>IFERROR(VLOOKUP(Подбор[[#This Row],[Артикул]],[1]Подбор!$CJ:$CW,5,0),"")</f>
        <v>0</v>
      </c>
      <c r="AA310" s="73">
        <f>IFERROR(VLOOKUP(Подбор[[#This Row],[Артикул]],[1]Подбор!$CJ:$CW,6,0),"")</f>
        <v>0</v>
      </c>
      <c r="AB310" s="73">
        <f>IFERROR(VLOOKUP(Подбор[[#This Row],[Артикул]],[1]Подбор!$CJ:$CW,7,0),"")</f>
        <v>0</v>
      </c>
      <c r="AC310" s="73">
        <f>IFERROR(VLOOKUP(Подбор[[#This Row],[Артикул]],[1]Подбор!$CJ:$CW,8,0),"")</f>
        <v>0</v>
      </c>
      <c r="AD310" s="73">
        <f>IFERROR(VLOOKUP(Подбор[[#This Row],[Артикул]],[1]Подбор!$CJ:$CW,9,0),"")</f>
        <v>0</v>
      </c>
      <c r="AE310" s="73">
        <f>IFERROR(VLOOKUP(Подбор[[#This Row],[Артикул]],[1]Подбор!$CJ:$CW,10,0),"")</f>
        <v>0</v>
      </c>
      <c r="AF310" s="73">
        <f>IFERROR(VLOOKUP(Подбор[[#This Row],[Артикул]],[1]Подбор!$CJ:$CW,11,0),"")</f>
        <v>0</v>
      </c>
      <c r="AG310" s="73">
        <f>IFERROR(VLOOKUP(Подбор[[#This Row],[Артикул]],[1]Подбор!$CJ:$CW,12,0),"")</f>
        <v>14</v>
      </c>
      <c r="AH310" s="73">
        <f>IFERROR(VLOOKUP(Подбор[[#This Row],[Артикул]],[1]Подбор!$CJ:$CW,13,0),"")</f>
        <v>0</v>
      </c>
      <c r="AI310" s="73">
        <f>IFERROR(VLOOKUP(Подбор[[#This Row],[Артикул]],[1]Подбор!$CJ:$CW,14,0),"")</f>
        <v>0</v>
      </c>
      <c r="AJ310" s="73" t="str">
        <f>IFERROR(VLOOKUP(Подбор[[#This Row],[Артикул]],[1]Подбор!$CJ:$DA,15,0),"")</f>
        <v>http://ipmatika.ru/upload/iblock/a08/CP935W_title.jpg</v>
      </c>
      <c r="AK310" s="73" t="str">
        <f>IFERROR(VLOOKUP(Подбор[[#This Row],[Артикул]],[1]Подбор!$CJ:$DA,16,0),"")</f>
        <v>https://ipmatika.kz/products/audioconference/yealink-cp935w/</v>
      </c>
      <c r="AL310" s="73" t="str">
        <f>IFERROR(VLOOKUP(Подбор[[#This Row],[Артикул]],[1]Подбор!$CJ:$DA,17,0),"")</f>
        <v/>
      </c>
    </row>
    <row r="311" spans="1:38">
      <c r="A311" s="73" t="s">
        <v>384</v>
      </c>
      <c r="B311" t="s">
        <v>2932</v>
      </c>
      <c r="C311" t="s">
        <v>2318</v>
      </c>
      <c r="D311">
        <v>599900</v>
      </c>
      <c r="E311">
        <v>401930</v>
      </c>
      <c r="F311">
        <v>-33.00050008334722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5489</v>
      </c>
      <c r="O311">
        <v>29</v>
      </c>
      <c r="P311">
        <v>0</v>
      </c>
      <c r="Q311" t="s">
        <v>5706</v>
      </c>
      <c r="R311" t="s">
        <v>5707</v>
      </c>
      <c r="S311" t="s">
        <v>578</v>
      </c>
      <c r="T311" s="73"/>
      <c r="U311" s="73"/>
      <c r="V311"/>
      <c r="W311" s="73">
        <f>IFERROR(VLOOKUP(Подбор[[#This Row],[Артикул]],[1]Подбор!$CJ:$CW,2,0),"")</f>
        <v>599900</v>
      </c>
      <c r="X311" s="73">
        <f>IFERROR(VLOOKUP(Подбор[[#This Row],[Артикул]],[1]Подбор!$CJ:$CW,3,0),"")</f>
        <v>401930</v>
      </c>
      <c r="Y311" s="73">
        <f>IFERROR(VLOOKUP(Подбор[[#This Row],[Артикул]],[1]Подбор!$CJ:$CW,4,0),"")</f>
        <v>-33.00050008334722</v>
      </c>
      <c r="Z311" s="73">
        <f>IFERROR(VLOOKUP(Подбор[[#This Row],[Артикул]],[1]Подбор!$CJ:$CW,5,0),"")</f>
        <v>0</v>
      </c>
      <c r="AA311" s="73">
        <f>IFERROR(VLOOKUP(Подбор[[#This Row],[Артикул]],[1]Подбор!$CJ:$CW,6,0),"")</f>
        <v>0</v>
      </c>
      <c r="AB311" s="73">
        <f>IFERROR(VLOOKUP(Подбор[[#This Row],[Артикул]],[1]Подбор!$CJ:$CW,7,0),"")</f>
        <v>0</v>
      </c>
      <c r="AC311" s="73">
        <f>IFERROR(VLOOKUP(Подбор[[#This Row],[Артикул]],[1]Подбор!$CJ:$CW,8,0),"")</f>
        <v>0</v>
      </c>
      <c r="AD311" s="73">
        <f>IFERROR(VLOOKUP(Подбор[[#This Row],[Артикул]],[1]Подбор!$CJ:$CW,9,0),"")</f>
        <v>0</v>
      </c>
      <c r="AE311" s="73">
        <f>IFERROR(VLOOKUP(Подбор[[#This Row],[Артикул]],[1]Подбор!$CJ:$CW,10,0),"")</f>
        <v>0</v>
      </c>
      <c r="AF311" s="73">
        <f>IFERROR(VLOOKUP(Подбор[[#This Row],[Артикул]],[1]Подбор!$CJ:$CW,11,0),"")</f>
        <v>0</v>
      </c>
      <c r="AG311" s="73" t="str">
        <f>IFERROR(VLOOKUP(Подбор[[#This Row],[Артикул]],[1]Подбор!$CJ:$CW,12,0),"")</f>
        <v>50+</v>
      </c>
      <c r="AH311" s="73">
        <f>IFERROR(VLOOKUP(Подбор[[#This Row],[Артикул]],[1]Подбор!$CJ:$CW,13,0),"")</f>
        <v>29</v>
      </c>
      <c r="AI311" s="73">
        <f>IFERROR(VLOOKUP(Подбор[[#This Row],[Артикул]],[1]Подбор!$CJ:$CW,14,0),"")</f>
        <v>0</v>
      </c>
      <c r="AJ311" s="73" t="str">
        <f>IFERROR(VLOOKUP(Подбор[[#This Row],[Артикул]],[1]Подбор!$CJ:$DA,15,0),"")</f>
        <v>http://ipmatika.ru/upload/iblock/389/CP965_title.jpg</v>
      </c>
      <c r="AK311" s="73" t="str">
        <f>IFERROR(VLOOKUP(Подбор[[#This Row],[Артикул]],[1]Подбор!$CJ:$DA,16,0),"")</f>
        <v>https://ipmatika.kz/products/audioconference/yealink-cp965/</v>
      </c>
      <c r="AL311" s="73" t="str">
        <f>IFERROR(VLOOKUP(Подбор[[#This Row],[Артикул]],[1]Подбор!$CJ:$DA,17,0),"")</f>
        <v/>
      </c>
    </row>
    <row r="312" spans="1:38">
      <c r="A312" s="73" t="s">
        <v>2317</v>
      </c>
      <c r="B312"/>
      <c r="C312"/>
      <c r="D312" t="s">
        <v>578</v>
      </c>
      <c r="E312" t="s">
        <v>578</v>
      </c>
      <c r="F312" t="s">
        <v>578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578</v>
      </c>
      <c r="R312" t="s">
        <v>578</v>
      </c>
      <c r="S312" t="s">
        <v>578</v>
      </c>
      <c r="T312" s="73"/>
      <c r="U312" s="73"/>
      <c r="V312"/>
      <c r="W312" s="73" t="str">
        <f>IFERROR(VLOOKUP(Подбор[[#This Row],[Артикул]],[1]Подбор!$CJ:$CW,2,0),"")</f>
        <v/>
      </c>
      <c r="X312" s="73" t="str">
        <f>IFERROR(VLOOKUP(Подбор[[#This Row],[Артикул]],[1]Подбор!$CJ:$CW,3,0),"")</f>
        <v/>
      </c>
      <c r="Y312" s="73" t="str">
        <f>IFERROR(VLOOKUP(Подбор[[#This Row],[Артикул]],[1]Подбор!$CJ:$CW,4,0),"")</f>
        <v/>
      </c>
      <c r="Z312" s="73">
        <f>IFERROR(VLOOKUP(Подбор[[#This Row],[Артикул]],[1]Подбор!$CJ:$CW,5,0),"")</f>
        <v>0</v>
      </c>
      <c r="AA312" s="73">
        <f>IFERROR(VLOOKUP(Подбор[[#This Row],[Артикул]],[1]Подбор!$CJ:$CW,6,0),"")</f>
        <v>0</v>
      </c>
      <c r="AB312" s="73">
        <f>IFERROR(VLOOKUP(Подбор[[#This Row],[Артикул]],[1]Подбор!$CJ:$CW,7,0),"")</f>
        <v>0</v>
      </c>
      <c r="AC312" s="73">
        <f>IFERROR(VLOOKUP(Подбор[[#This Row],[Артикул]],[1]Подбор!$CJ:$CW,8,0),"")</f>
        <v>0</v>
      </c>
      <c r="AD312" s="73">
        <f>IFERROR(VLOOKUP(Подбор[[#This Row],[Артикул]],[1]Подбор!$CJ:$CW,9,0),"")</f>
        <v>0</v>
      </c>
      <c r="AE312" s="73">
        <f>IFERROR(VLOOKUP(Подбор[[#This Row],[Артикул]],[1]Подбор!$CJ:$CW,10,0),"")</f>
        <v>0</v>
      </c>
      <c r="AF312" s="73">
        <f>IFERROR(VLOOKUP(Подбор[[#This Row],[Артикул]],[1]Подбор!$CJ:$CW,11,0),"")</f>
        <v>0</v>
      </c>
      <c r="AG312" s="73">
        <f>IFERROR(VLOOKUP(Подбор[[#This Row],[Артикул]],[1]Подбор!$CJ:$CW,12,0),"")</f>
        <v>0</v>
      </c>
      <c r="AH312" s="73">
        <f>IFERROR(VLOOKUP(Подбор[[#This Row],[Артикул]],[1]Подбор!$CJ:$CW,13,0),"")</f>
        <v>0</v>
      </c>
      <c r="AI312" s="73">
        <f>IFERROR(VLOOKUP(Подбор[[#This Row],[Артикул]],[1]Подбор!$CJ:$CW,14,0),"")</f>
        <v>0</v>
      </c>
      <c r="AJ312" s="73" t="str">
        <f>IFERROR(VLOOKUP(Подбор[[#This Row],[Артикул]],[1]Подбор!$CJ:$DA,15,0),"")</f>
        <v/>
      </c>
      <c r="AK312" s="73" t="str">
        <f>IFERROR(VLOOKUP(Подбор[[#This Row],[Артикул]],[1]Подбор!$CJ:$DA,16,0),"")</f>
        <v/>
      </c>
      <c r="AL312" s="73" t="str">
        <f>IFERROR(VLOOKUP(Подбор[[#This Row],[Артикул]],[1]Подбор!$CJ:$DA,17,0),"")</f>
        <v/>
      </c>
    </row>
    <row r="313" spans="1:38">
      <c r="A313" s="73" t="s">
        <v>391</v>
      </c>
      <c r="B313" t="s">
        <v>2932</v>
      </c>
      <c r="C313" t="s">
        <v>389</v>
      </c>
      <c r="D313">
        <v>42800</v>
      </c>
      <c r="E313">
        <v>25680</v>
      </c>
      <c r="F313">
        <v>-40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578</v>
      </c>
      <c r="R313" t="s">
        <v>5708</v>
      </c>
      <c r="S313" t="s">
        <v>578</v>
      </c>
      <c r="T313" s="73"/>
      <c r="U313" s="73"/>
      <c r="V313"/>
      <c r="W313" s="73">
        <f>IFERROR(VLOOKUP(Подбор[[#This Row],[Артикул]],[1]Подбор!$CJ:$CW,2,0),"")</f>
        <v>42800</v>
      </c>
      <c r="X313" s="73">
        <f>IFERROR(VLOOKUP(Подбор[[#This Row],[Артикул]],[1]Подбор!$CJ:$CW,3,0),"")</f>
        <v>25680</v>
      </c>
      <c r="Y313" s="73">
        <f>IFERROR(VLOOKUP(Подбор[[#This Row],[Артикул]],[1]Подбор!$CJ:$CW,4,0),"")</f>
        <v>-40</v>
      </c>
      <c r="Z313" s="73">
        <f>IFERROR(VLOOKUP(Подбор[[#This Row],[Артикул]],[1]Подбор!$CJ:$CW,5,0),"")</f>
        <v>0</v>
      </c>
      <c r="AA313" s="73">
        <f>IFERROR(VLOOKUP(Подбор[[#This Row],[Артикул]],[1]Подбор!$CJ:$CW,6,0),"")</f>
        <v>0</v>
      </c>
      <c r="AB313" s="73">
        <f>IFERROR(VLOOKUP(Подбор[[#This Row],[Артикул]],[1]Подбор!$CJ:$CW,7,0),"")</f>
        <v>0</v>
      </c>
      <c r="AC313" s="73">
        <f>IFERROR(VLOOKUP(Подбор[[#This Row],[Артикул]],[1]Подбор!$CJ:$CW,8,0),"")</f>
        <v>0</v>
      </c>
      <c r="AD313" s="73">
        <f>IFERROR(VLOOKUP(Подбор[[#This Row],[Артикул]],[1]Подбор!$CJ:$CW,9,0),"")</f>
        <v>0</v>
      </c>
      <c r="AE313" s="73">
        <f>IFERROR(VLOOKUP(Подбор[[#This Row],[Артикул]],[1]Подбор!$CJ:$CW,10,0),"")</f>
        <v>0</v>
      </c>
      <c r="AF313" s="73">
        <f>IFERROR(VLOOKUP(Подбор[[#This Row],[Артикул]],[1]Подбор!$CJ:$CW,11,0),"")</f>
        <v>0</v>
      </c>
      <c r="AG313" s="73">
        <f>IFERROR(VLOOKUP(Подбор[[#This Row],[Артикул]],[1]Подбор!$CJ:$CW,12,0),"")</f>
        <v>0</v>
      </c>
      <c r="AH313" s="73">
        <f>IFERROR(VLOOKUP(Подбор[[#This Row],[Артикул]],[1]Подбор!$CJ:$CW,13,0),"")</f>
        <v>0</v>
      </c>
      <c r="AI313" s="73">
        <f>IFERROR(VLOOKUP(Подбор[[#This Row],[Артикул]],[1]Подбор!$CJ:$CW,14,0),"")</f>
        <v>0</v>
      </c>
      <c r="AJ313" s="73" t="str">
        <f>IFERROR(VLOOKUP(Подбор[[#This Row],[Артикул]],[1]Подбор!$CJ:$DA,15,0),"")</f>
        <v/>
      </c>
      <c r="AK313" s="73" t="str">
        <f>IFERROR(VLOOKUP(Подбор[[#This Row],[Артикул]],[1]Подбор!$CJ:$DA,16,0),"")</f>
        <v>https://ipmatika.kz/products/sistemy-upravleniya/YDMP-Add-on-Package/</v>
      </c>
      <c r="AL313" s="73" t="str">
        <f>IFERROR(VLOOKUP(Подбор[[#This Row],[Артикул]],[1]Подбор!$CJ:$DA,17,0),"")</f>
        <v/>
      </c>
    </row>
    <row r="314" spans="1:38">
      <c r="A314" s="73" t="s">
        <v>390</v>
      </c>
      <c r="B314" t="s">
        <v>2932</v>
      </c>
      <c r="C314" t="s">
        <v>388</v>
      </c>
      <c r="D314">
        <v>427930</v>
      </c>
      <c r="E314">
        <v>256757</v>
      </c>
      <c r="F314">
        <v>-40.00023368307901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578</v>
      </c>
      <c r="R314" t="s">
        <v>5709</v>
      </c>
      <c r="S314" t="s">
        <v>578</v>
      </c>
      <c r="T314" s="73"/>
      <c r="U314" s="73"/>
      <c r="V314"/>
      <c r="W314" s="73">
        <f>IFERROR(VLOOKUP(Подбор[[#This Row],[Артикул]],[1]Подбор!$CJ:$CW,2,0),"")</f>
        <v>427930</v>
      </c>
      <c r="X314" s="73">
        <f>IFERROR(VLOOKUP(Подбор[[#This Row],[Артикул]],[1]Подбор!$CJ:$CW,3,0),"")</f>
        <v>256757</v>
      </c>
      <c r="Y314" s="73">
        <f>IFERROR(VLOOKUP(Подбор[[#This Row],[Артикул]],[1]Подбор!$CJ:$CW,4,0),"")</f>
        <v>-40.00023368307901</v>
      </c>
      <c r="Z314" s="73">
        <f>IFERROR(VLOOKUP(Подбор[[#This Row],[Артикул]],[1]Подбор!$CJ:$CW,5,0),"")</f>
        <v>0</v>
      </c>
      <c r="AA314" s="73">
        <f>IFERROR(VLOOKUP(Подбор[[#This Row],[Артикул]],[1]Подбор!$CJ:$CW,6,0),"")</f>
        <v>0</v>
      </c>
      <c r="AB314" s="73">
        <f>IFERROR(VLOOKUP(Подбор[[#This Row],[Артикул]],[1]Подбор!$CJ:$CW,7,0),"")</f>
        <v>0</v>
      </c>
      <c r="AC314" s="73">
        <f>IFERROR(VLOOKUP(Подбор[[#This Row],[Артикул]],[1]Подбор!$CJ:$CW,8,0),"")</f>
        <v>0</v>
      </c>
      <c r="AD314" s="73">
        <f>IFERROR(VLOOKUP(Подбор[[#This Row],[Артикул]],[1]Подбор!$CJ:$CW,9,0),"")</f>
        <v>0</v>
      </c>
      <c r="AE314" s="73">
        <f>IFERROR(VLOOKUP(Подбор[[#This Row],[Артикул]],[1]Подбор!$CJ:$CW,10,0),"")</f>
        <v>0</v>
      </c>
      <c r="AF314" s="73">
        <f>IFERROR(VLOOKUP(Подбор[[#This Row],[Артикул]],[1]Подбор!$CJ:$CW,11,0),"")</f>
        <v>0</v>
      </c>
      <c r="AG314" s="73">
        <f>IFERROR(VLOOKUP(Подбор[[#This Row],[Артикул]],[1]Подбор!$CJ:$CW,12,0),"")</f>
        <v>0</v>
      </c>
      <c r="AH314" s="73">
        <f>IFERROR(VLOOKUP(Подбор[[#This Row],[Артикул]],[1]Подбор!$CJ:$CW,13,0),"")</f>
        <v>0</v>
      </c>
      <c r="AI314" s="73">
        <f>IFERROR(VLOOKUP(Подбор[[#This Row],[Артикул]],[1]Подбор!$CJ:$CW,14,0),"")</f>
        <v>0</v>
      </c>
      <c r="AJ314" s="73" t="str">
        <f>IFERROR(VLOOKUP(Подбор[[#This Row],[Артикул]],[1]Подбор!$CJ:$DA,15,0),"")</f>
        <v/>
      </c>
      <c r="AK314" s="73" t="str">
        <f>IFERROR(VLOOKUP(Подбор[[#This Row],[Артикул]],[1]Подбор!$CJ:$DA,16,0),"")</f>
        <v>https://ipmatika.kz/products/sistemy-upravleniya/YDMP-Basic-Package/</v>
      </c>
      <c r="AL314" s="73" t="str">
        <f>IFERROR(VLOOKUP(Подбор[[#This Row],[Артикул]],[1]Подбор!$CJ:$DA,17,0),"")</f>
        <v/>
      </c>
    </row>
    <row r="315" spans="1:38">
      <c r="A315" s="73" t="s">
        <v>2316</v>
      </c>
      <c r="B315" t="s">
        <v>2932</v>
      </c>
      <c r="C315" t="s">
        <v>2315</v>
      </c>
      <c r="D315" t="s">
        <v>578</v>
      </c>
      <c r="E315">
        <v>0</v>
      </c>
      <c r="F315" t="s">
        <v>578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5710</v>
      </c>
      <c r="R315" t="s">
        <v>5711</v>
      </c>
      <c r="S315" t="s">
        <v>578</v>
      </c>
      <c r="T315" s="73"/>
      <c r="U315" s="73"/>
      <c r="V315"/>
      <c r="W315" s="73" t="str">
        <f>IFERROR(VLOOKUP(Подбор[[#This Row],[Артикул]],[1]Подбор!$CJ:$CW,2,0),"")</f>
        <v/>
      </c>
      <c r="X315" s="73">
        <f>IFERROR(VLOOKUP(Подбор[[#This Row],[Артикул]],[1]Подбор!$CJ:$CW,3,0),"")</f>
        <v>0</v>
      </c>
      <c r="Y315" s="73" t="str">
        <f>IFERROR(VLOOKUP(Подбор[[#This Row],[Артикул]],[1]Подбор!$CJ:$CW,4,0),"")</f>
        <v/>
      </c>
      <c r="Z315" s="73">
        <f>IFERROR(VLOOKUP(Подбор[[#This Row],[Артикул]],[1]Подбор!$CJ:$CW,5,0),"")</f>
        <v>0</v>
      </c>
      <c r="AA315" s="73">
        <f>IFERROR(VLOOKUP(Подбор[[#This Row],[Артикул]],[1]Подбор!$CJ:$CW,6,0),"")</f>
        <v>0</v>
      </c>
      <c r="AB315" s="73">
        <f>IFERROR(VLOOKUP(Подбор[[#This Row],[Артикул]],[1]Подбор!$CJ:$CW,7,0),"")</f>
        <v>0</v>
      </c>
      <c r="AC315" s="73">
        <f>IFERROR(VLOOKUP(Подбор[[#This Row],[Артикул]],[1]Подбор!$CJ:$CW,8,0),"")</f>
        <v>0</v>
      </c>
      <c r="AD315" s="73">
        <f>IFERROR(VLOOKUP(Подбор[[#This Row],[Артикул]],[1]Подбор!$CJ:$CW,9,0),"")</f>
        <v>0</v>
      </c>
      <c r="AE315" s="73">
        <f>IFERROR(VLOOKUP(Подбор[[#This Row],[Артикул]],[1]Подбор!$CJ:$CW,10,0),"")</f>
        <v>0</v>
      </c>
      <c r="AF315" s="73">
        <f>IFERROR(VLOOKUP(Подбор[[#This Row],[Артикул]],[1]Подбор!$CJ:$CW,11,0),"")</f>
        <v>0</v>
      </c>
      <c r="AG315" s="73">
        <f>IFERROR(VLOOKUP(Подбор[[#This Row],[Артикул]],[1]Подбор!$CJ:$CW,12,0),"")</f>
        <v>0</v>
      </c>
      <c r="AH315" s="73">
        <f>IFERROR(VLOOKUP(Подбор[[#This Row],[Артикул]],[1]Подбор!$CJ:$CW,13,0),"")</f>
        <v>0</v>
      </c>
      <c r="AI315" s="73">
        <f>IFERROR(VLOOKUP(Подбор[[#This Row],[Артикул]],[1]Подбор!$CJ:$CW,14,0),"")</f>
        <v>0</v>
      </c>
      <c r="AJ315" s="73" t="str">
        <f>IFERROR(VLOOKUP(Подбор[[#This Row],[Артикул]],[1]Подбор!$CJ:$DA,15,0),"")</f>
        <v>http://ipmatika.ru/upload/iblock/a85/g0vmqjceawphmlo7ubtr8p2cf3qmz31m/License%20%281%29.jpg</v>
      </c>
      <c r="AK315" s="73" t="str">
        <f>IFERROR(VLOOKUP(Подбор[[#This Row],[Артикул]],[1]Подбор!$CJ:$DA,16,0),"")</f>
        <v>https://ipmatika.kz/products/dect/yealink-virtual-integrator-manager/</v>
      </c>
      <c r="AL315" s="73" t="str">
        <f>IFERROR(VLOOKUP(Подбор[[#This Row],[Артикул]],[1]Подбор!$CJ:$DA,17,0),"")</f>
        <v/>
      </c>
    </row>
    <row r="316" spans="1:38">
      <c r="A316" s="73" t="s">
        <v>2314</v>
      </c>
      <c r="B316" t="s">
        <v>2932</v>
      </c>
      <c r="C316" t="s">
        <v>2313</v>
      </c>
      <c r="D316" t="s">
        <v>578</v>
      </c>
      <c r="E316">
        <v>0</v>
      </c>
      <c r="F316" t="s">
        <v>578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5712</v>
      </c>
      <c r="R316" t="s">
        <v>5711</v>
      </c>
      <c r="S316" t="s">
        <v>578</v>
      </c>
      <c r="T316" s="73"/>
      <c r="U316" s="73"/>
      <c r="V316"/>
      <c r="W316" s="73" t="str">
        <f>IFERROR(VLOOKUP(Подбор[[#This Row],[Артикул]],[1]Подбор!$CJ:$CW,2,0),"")</f>
        <v/>
      </c>
      <c r="X316" s="73">
        <f>IFERROR(VLOOKUP(Подбор[[#This Row],[Артикул]],[1]Подбор!$CJ:$CW,3,0),"")</f>
        <v>0</v>
      </c>
      <c r="Y316" s="73" t="str">
        <f>IFERROR(VLOOKUP(Подбор[[#This Row],[Артикул]],[1]Подбор!$CJ:$CW,4,0),"")</f>
        <v/>
      </c>
      <c r="Z316" s="73">
        <f>IFERROR(VLOOKUP(Подбор[[#This Row],[Артикул]],[1]Подбор!$CJ:$CW,5,0),"")</f>
        <v>0</v>
      </c>
      <c r="AA316" s="73">
        <f>IFERROR(VLOOKUP(Подбор[[#This Row],[Артикул]],[1]Подбор!$CJ:$CW,6,0),"")</f>
        <v>0</v>
      </c>
      <c r="AB316" s="73">
        <f>IFERROR(VLOOKUP(Подбор[[#This Row],[Артикул]],[1]Подбор!$CJ:$CW,7,0),"")</f>
        <v>0</v>
      </c>
      <c r="AC316" s="73">
        <f>IFERROR(VLOOKUP(Подбор[[#This Row],[Артикул]],[1]Подбор!$CJ:$CW,8,0),"")</f>
        <v>0</v>
      </c>
      <c r="AD316" s="73">
        <f>IFERROR(VLOOKUP(Подбор[[#This Row],[Артикул]],[1]Подбор!$CJ:$CW,9,0),"")</f>
        <v>0</v>
      </c>
      <c r="AE316" s="73">
        <f>IFERROR(VLOOKUP(Подбор[[#This Row],[Артикул]],[1]Подбор!$CJ:$CW,10,0),"")</f>
        <v>0</v>
      </c>
      <c r="AF316" s="73">
        <f>IFERROR(VLOOKUP(Подбор[[#This Row],[Артикул]],[1]Подбор!$CJ:$CW,11,0),"")</f>
        <v>0</v>
      </c>
      <c r="AG316" s="73">
        <f>IFERROR(VLOOKUP(Подбор[[#This Row],[Артикул]],[1]Подбор!$CJ:$CW,12,0),"")</f>
        <v>0</v>
      </c>
      <c r="AH316" s="73">
        <f>IFERROR(VLOOKUP(Подбор[[#This Row],[Артикул]],[1]Подбор!$CJ:$CW,13,0),"")</f>
        <v>0</v>
      </c>
      <c r="AI316" s="73">
        <f>IFERROR(VLOOKUP(Подбор[[#This Row],[Артикул]],[1]Подбор!$CJ:$CW,14,0),"")</f>
        <v>0</v>
      </c>
      <c r="AJ316" s="73" t="str">
        <f>IFERROR(VLOOKUP(Подбор[[#This Row],[Артикул]],[1]Подбор!$CJ:$DA,15,0),"")</f>
        <v>http://ipmatika.ru/upload/iblock/130/owgfon74q3wyh0a96s3pxa4spyychg3c/License%20%281%29.jpg</v>
      </c>
      <c r="AK316" s="73" t="str">
        <f>IFERROR(VLOOKUP(Подбор[[#This Row],[Артикул]],[1]Подбор!$CJ:$DA,16,0),"")</f>
        <v>https://ipmatika.kz/products/dect/yealink-virtual-integrator-manager/</v>
      </c>
      <c r="AL316" s="73" t="str">
        <f>IFERROR(VLOOKUP(Подбор[[#This Row],[Артикул]],[1]Подбор!$CJ:$DA,17,0),"")</f>
        <v/>
      </c>
    </row>
    <row r="317" spans="1:38">
      <c r="A317" s="73" t="s">
        <v>7366</v>
      </c>
      <c r="B317"/>
      <c r="C317"/>
      <c r="D317" t="s">
        <v>578</v>
      </c>
      <c r="E317" t="s">
        <v>578</v>
      </c>
      <c r="F317" t="s">
        <v>578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578</v>
      </c>
      <c r="R317" t="s">
        <v>578</v>
      </c>
      <c r="S317" t="s">
        <v>578</v>
      </c>
      <c r="T317" s="73"/>
      <c r="U317" s="73"/>
      <c r="V317"/>
      <c r="W317" s="73" t="str">
        <f>IFERROR(VLOOKUP(Подбор[[#This Row],[Артикул]],[1]Подбор!$CJ:$CW,2,0),"")</f>
        <v/>
      </c>
      <c r="X317" s="73" t="str">
        <f>IFERROR(VLOOKUP(Подбор[[#This Row],[Артикул]],[1]Подбор!$CJ:$CW,3,0),"")</f>
        <v/>
      </c>
      <c r="Y317" s="73" t="str">
        <f>IFERROR(VLOOKUP(Подбор[[#This Row],[Артикул]],[1]Подбор!$CJ:$CW,4,0),"")</f>
        <v/>
      </c>
      <c r="Z317" s="73">
        <f>IFERROR(VLOOKUP(Подбор[[#This Row],[Артикул]],[1]Подбор!$CJ:$CW,5,0),"")</f>
        <v>0</v>
      </c>
      <c r="AA317" s="73">
        <f>IFERROR(VLOOKUP(Подбор[[#This Row],[Артикул]],[1]Подбор!$CJ:$CW,6,0),"")</f>
        <v>0</v>
      </c>
      <c r="AB317" s="73">
        <f>IFERROR(VLOOKUP(Подбор[[#This Row],[Артикул]],[1]Подбор!$CJ:$CW,7,0),"")</f>
        <v>0</v>
      </c>
      <c r="AC317" s="73">
        <f>IFERROR(VLOOKUP(Подбор[[#This Row],[Артикул]],[1]Подбор!$CJ:$CW,8,0),"")</f>
        <v>0</v>
      </c>
      <c r="AD317" s="73">
        <f>IFERROR(VLOOKUP(Подбор[[#This Row],[Артикул]],[1]Подбор!$CJ:$CW,9,0),"")</f>
        <v>0</v>
      </c>
      <c r="AE317" s="73">
        <f>IFERROR(VLOOKUP(Подбор[[#This Row],[Артикул]],[1]Подбор!$CJ:$CW,10,0),"")</f>
        <v>0</v>
      </c>
      <c r="AF317" s="73">
        <f>IFERROR(VLOOKUP(Подбор[[#This Row],[Артикул]],[1]Подбор!$CJ:$CW,11,0),"")</f>
        <v>0</v>
      </c>
      <c r="AG317" s="73">
        <f>IFERROR(VLOOKUP(Подбор[[#This Row],[Артикул]],[1]Подбор!$CJ:$CW,12,0),"")</f>
        <v>0</v>
      </c>
      <c r="AH317" s="73">
        <f>IFERROR(VLOOKUP(Подбор[[#This Row],[Артикул]],[1]Подбор!$CJ:$CW,13,0),"")</f>
        <v>0</v>
      </c>
      <c r="AI317" s="73">
        <f>IFERROR(VLOOKUP(Подбор[[#This Row],[Артикул]],[1]Подбор!$CJ:$CW,14,0),"")</f>
        <v>0</v>
      </c>
      <c r="AJ317" s="73" t="str">
        <f>IFERROR(VLOOKUP(Подбор[[#This Row],[Артикул]],[1]Подбор!$CJ:$DA,15,0),"")</f>
        <v/>
      </c>
      <c r="AK317" s="73" t="str">
        <f>IFERROR(VLOOKUP(Подбор[[#This Row],[Артикул]],[1]Подбор!$CJ:$DA,16,0),"")</f>
        <v/>
      </c>
      <c r="AL317" s="73" t="str">
        <f>IFERROR(VLOOKUP(Подбор[[#This Row],[Артикул]],[1]Подбор!$CJ:$DA,17,0),"")</f>
        <v/>
      </c>
    </row>
    <row r="318" spans="1:38">
      <c r="A318" s="73" t="s">
        <v>7367</v>
      </c>
      <c r="B318" t="s">
        <v>3078</v>
      </c>
      <c r="C318" t="s">
        <v>7368</v>
      </c>
      <c r="D318" t="s">
        <v>578</v>
      </c>
      <c r="E318" t="s">
        <v>578</v>
      </c>
      <c r="F318" t="s">
        <v>578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578</v>
      </c>
      <c r="R318" t="s">
        <v>7369</v>
      </c>
      <c r="S318" t="s">
        <v>5514</v>
      </c>
      <c r="T318" s="73"/>
      <c r="U318" s="73"/>
      <c r="V318"/>
      <c r="W318" s="73" t="str">
        <f>IFERROR(VLOOKUP(Подбор[[#This Row],[Артикул]],[1]Подбор!$CJ:$CW,2,0),"")</f>
        <v/>
      </c>
      <c r="X318" s="73" t="str">
        <f>IFERROR(VLOOKUP(Подбор[[#This Row],[Артикул]],[1]Подбор!$CJ:$CW,3,0),"")</f>
        <v/>
      </c>
      <c r="Y318" s="73" t="str">
        <f>IFERROR(VLOOKUP(Подбор[[#This Row],[Артикул]],[1]Подбор!$CJ:$CW,4,0),"")</f>
        <v/>
      </c>
      <c r="Z318" s="73">
        <f>IFERROR(VLOOKUP(Подбор[[#This Row],[Артикул]],[1]Подбор!$CJ:$CW,5,0),"")</f>
        <v>0</v>
      </c>
      <c r="AA318" s="73">
        <f>IFERROR(VLOOKUP(Подбор[[#This Row],[Артикул]],[1]Подбор!$CJ:$CW,6,0),"")</f>
        <v>0</v>
      </c>
      <c r="AB318" s="73">
        <f>IFERROR(VLOOKUP(Подбор[[#This Row],[Артикул]],[1]Подбор!$CJ:$CW,7,0),"")</f>
        <v>0</v>
      </c>
      <c r="AC318" s="73">
        <f>IFERROR(VLOOKUP(Подбор[[#This Row],[Артикул]],[1]Подбор!$CJ:$CW,8,0),"")</f>
        <v>0</v>
      </c>
      <c r="AD318" s="73">
        <f>IFERROR(VLOOKUP(Подбор[[#This Row],[Артикул]],[1]Подбор!$CJ:$CW,9,0),"")</f>
        <v>0</v>
      </c>
      <c r="AE318" s="73">
        <f>IFERROR(VLOOKUP(Подбор[[#This Row],[Артикул]],[1]Подбор!$CJ:$CW,10,0),"")</f>
        <v>0</v>
      </c>
      <c r="AF318" s="73">
        <f>IFERROR(VLOOKUP(Подбор[[#This Row],[Артикул]],[1]Подбор!$CJ:$CW,11,0),"")</f>
        <v>0</v>
      </c>
      <c r="AG318" s="73">
        <f>IFERROR(VLOOKUP(Подбор[[#This Row],[Артикул]],[1]Подбор!$CJ:$CW,12,0),"")</f>
        <v>0</v>
      </c>
      <c r="AH318" s="73">
        <f>IFERROR(VLOOKUP(Подбор[[#This Row],[Артикул]],[1]Подбор!$CJ:$CW,13,0),"")</f>
        <v>0</v>
      </c>
      <c r="AI318" s="73">
        <f>IFERROR(VLOOKUP(Подбор[[#This Row],[Артикул]],[1]Подбор!$CJ:$CW,14,0),"")</f>
        <v>0</v>
      </c>
      <c r="AJ318" s="73" t="str">
        <f>IFERROR(VLOOKUP(Подбор[[#This Row],[Артикул]],[1]Подбор!$CJ:$DA,15,0),"")</f>
        <v/>
      </c>
      <c r="AK318" s="73" t="str">
        <f>IFERROR(VLOOKUP(Подбор[[#This Row],[Артикул]],[1]Подбор!$CJ:$DA,16,0),"")</f>
        <v>https://ipmatika.kz/products/phones-accessories/er31/</v>
      </c>
      <c r="AL318" s="73" t="str">
        <f>IFERROR(VLOOKUP(Подбор[[#This Row],[Артикул]],[1]Подбор!$CJ:$DA,17,0),"")</f>
        <v>NEW</v>
      </c>
    </row>
    <row r="319" spans="1:38">
      <c r="A319" s="73" t="s">
        <v>7370</v>
      </c>
      <c r="B319" t="s">
        <v>3078</v>
      </c>
      <c r="C319" t="s">
        <v>7371</v>
      </c>
      <c r="D319" t="s">
        <v>578</v>
      </c>
      <c r="E319" t="s">
        <v>578</v>
      </c>
      <c r="F319" t="s">
        <v>578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578</v>
      </c>
      <c r="R319" t="s">
        <v>7372</v>
      </c>
      <c r="S319" t="s">
        <v>5514</v>
      </c>
      <c r="T319" s="73"/>
      <c r="U319" s="73"/>
      <c r="V319"/>
      <c r="W319" s="73" t="str">
        <f>IFERROR(VLOOKUP(Подбор[[#This Row],[Артикул]],[1]Подбор!$CJ:$CW,2,0),"")</f>
        <v/>
      </c>
      <c r="X319" s="73" t="str">
        <f>IFERROR(VLOOKUP(Подбор[[#This Row],[Артикул]],[1]Подбор!$CJ:$CW,3,0),"")</f>
        <v/>
      </c>
      <c r="Y319" s="73" t="str">
        <f>IFERROR(VLOOKUP(Подбор[[#This Row],[Артикул]],[1]Подбор!$CJ:$CW,4,0),"")</f>
        <v/>
      </c>
      <c r="Z319" s="73">
        <f>IFERROR(VLOOKUP(Подбор[[#This Row],[Артикул]],[1]Подбор!$CJ:$CW,5,0),"")</f>
        <v>0</v>
      </c>
      <c r="AA319" s="73">
        <f>IFERROR(VLOOKUP(Подбор[[#This Row],[Артикул]],[1]Подбор!$CJ:$CW,6,0),"")</f>
        <v>0</v>
      </c>
      <c r="AB319" s="73">
        <f>IFERROR(VLOOKUP(Подбор[[#This Row],[Артикул]],[1]Подбор!$CJ:$CW,7,0),"")</f>
        <v>0</v>
      </c>
      <c r="AC319" s="73">
        <f>IFERROR(VLOOKUP(Подбор[[#This Row],[Артикул]],[1]Подбор!$CJ:$CW,8,0),"")</f>
        <v>0</v>
      </c>
      <c r="AD319" s="73">
        <f>IFERROR(VLOOKUP(Подбор[[#This Row],[Артикул]],[1]Подбор!$CJ:$CW,9,0),"")</f>
        <v>0</v>
      </c>
      <c r="AE319" s="73">
        <f>IFERROR(VLOOKUP(Подбор[[#This Row],[Артикул]],[1]Подбор!$CJ:$CW,10,0),"")</f>
        <v>0</v>
      </c>
      <c r="AF319" s="73">
        <f>IFERROR(VLOOKUP(Подбор[[#This Row],[Артикул]],[1]Подбор!$CJ:$CW,11,0),"")</f>
        <v>0</v>
      </c>
      <c r="AG319" s="73">
        <f>IFERROR(VLOOKUP(Подбор[[#This Row],[Артикул]],[1]Подбор!$CJ:$CW,12,0),"")</f>
        <v>0</v>
      </c>
      <c r="AH319" s="73">
        <f>IFERROR(VLOOKUP(Подбор[[#This Row],[Артикул]],[1]Подбор!$CJ:$CW,13,0),"")</f>
        <v>0</v>
      </c>
      <c r="AI319" s="73">
        <f>IFERROR(VLOOKUP(Подбор[[#This Row],[Артикул]],[1]Подбор!$CJ:$CW,14,0),"")</f>
        <v>0</v>
      </c>
      <c r="AJ319" s="73" t="str">
        <f>IFERROR(VLOOKUP(Подбор[[#This Row],[Артикул]],[1]Подбор!$CJ:$DA,15,0),"")</f>
        <v/>
      </c>
      <c r="AK319" s="73" t="str">
        <f>IFERROR(VLOOKUP(Подбор[[#This Row],[Артикул]],[1]Подбор!$CJ:$DA,16,0),"")</f>
        <v>https://ipmatika.kz/products/desktop/tr11p/</v>
      </c>
      <c r="AL319" s="73" t="str">
        <f>IFERROR(VLOOKUP(Подбор[[#This Row],[Артикул]],[1]Подбор!$CJ:$DA,17,0),"")</f>
        <v>NEW</v>
      </c>
    </row>
    <row r="320" spans="1:38">
      <c r="A320" s="73" t="s">
        <v>7373</v>
      </c>
      <c r="B320" t="s">
        <v>3078</v>
      </c>
      <c r="C320" t="s">
        <v>7374</v>
      </c>
      <c r="D320" t="s">
        <v>578</v>
      </c>
      <c r="E320" t="s">
        <v>578</v>
      </c>
      <c r="F320" t="s">
        <v>578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578</v>
      </c>
      <c r="R320" t="s">
        <v>7375</v>
      </c>
      <c r="S320" t="s">
        <v>5514</v>
      </c>
      <c r="T320" s="73"/>
      <c r="U320" s="73"/>
      <c r="V320"/>
      <c r="W320" s="73" t="str">
        <f>IFERROR(VLOOKUP(Подбор[[#This Row],[Артикул]],[1]Подбор!$CJ:$CW,2,0),"")</f>
        <v/>
      </c>
      <c r="X320" s="73" t="str">
        <f>IFERROR(VLOOKUP(Подбор[[#This Row],[Артикул]],[1]Подбор!$CJ:$CW,3,0),"")</f>
        <v/>
      </c>
      <c r="Y320" s="73" t="str">
        <f>IFERROR(VLOOKUP(Подбор[[#This Row],[Артикул]],[1]Подбор!$CJ:$CW,4,0),"")</f>
        <v/>
      </c>
      <c r="Z320" s="73">
        <f>IFERROR(VLOOKUP(Подбор[[#This Row],[Артикул]],[1]Подбор!$CJ:$CW,5,0),"")</f>
        <v>0</v>
      </c>
      <c r="AA320" s="73">
        <f>IFERROR(VLOOKUP(Подбор[[#This Row],[Артикул]],[1]Подбор!$CJ:$CW,6,0),"")</f>
        <v>0</v>
      </c>
      <c r="AB320" s="73">
        <f>IFERROR(VLOOKUP(Подбор[[#This Row],[Артикул]],[1]Подбор!$CJ:$CW,7,0),"")</f>
        <v>0</v>
      </c>
      <c r="AC320" s="73">
        <f>IFERROR(VLOOKUP(Подбор[[#This Row],[Артикул]],[1]Подбор!$CJ:$CW,8,0),"")</f>
        <v>0</v>
      </c>
      <c r="AD320" s="73">
        <f>IFERROR(VLOOKUP(Подбор[[#This Row],[Артикул]],[1]Подбор!$CJ:$CW,9,0),"")</f>
        <v>0</v>
      </c>
      <c r="AE320" s="73">
        <f>IFERROR(VLOOKUP(Подбор[[#This Row],[Артикул]],[1]Подбор!$CJ:$CW,10,0),"")</f>
        <v>0</v>
      </c>
      <c r="AF320" s="73">
        <f>IFERROR(VLOOKUP(Подбор[[#This Row],[Артикул]],[1]Подбор!$CJ:$CW,11,0),"")</f>
        <v>0</v>
      </c>
      <c r="AG320" s="73">
        <f>IFERROR(VLOOKUP(Подбор[[#This Row],[Артикул]],[1]Подбор!$CJ:$CW,12,0),"")</f>
        <v>0</v>
      </c>
      <c r="AH320" s="73">
        <f>IFERROR(VLOOKUP(Подбор[[#This Row],[Артикул]],[1]Подбор!$CJ:$CW,13,0),"")</f>
        <v>0</v>
      </c>
      <c r="AI320" s="73">
        <f>IFERROR(VLOOKUP(Подбор[[#This Row],[Артикул]],[1]Подбор!$CJ:$CW,14,0),"")</f>
        <v>0</v>
      </c>
      <c r="AJ320" s="73" t="str">
        <f>IFERROR(VLOOKUP(Подбор[[#This Row],[Артикул]],[1]Подбор!$CJ:$DA,15,0),"")</f>
        <v/>
      </c>
      <c r="AK320" s="73" t="str">
        <f>IFERROR(VLOOKUP(Подбор[[#This Row],[Артикул]],[1]Подбор!$CJ:$DA,16,0),"")</f>
        <v>https://ipmatika.kz/products/desktop/tr21g/</v>
      </c>
      <c r="AL320" s="73" t="str">
        <f>IFERROR(VLOOKUP(Подбор[[#This Row],[Артикул]],[1]Подбор!$CJ:$DA,17,0),"")</f>
        <v>NEW</v>
      </c>
    </row>
    <row r="321" spans="1:38">
      <c r="A321" s="73" t="s">
        <v>7376</v>
      </c>
      <c r="B321" t="s">
        <v>3078</v>
      </c>
      <c r="C321" t="s">
        <v>7377</v>
      </c>
      <c r="D321" t="s">
        <v>578</v>
      </c>
      <c r="E321" t="s">
        <v>578</v>
      </c>
      <c r="F321" t="s">
        <v>578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578</v>
      </c>
      <c r="R321" t="s">
        <v>7378</v>
      </c>
      <c r="S321" t="s">
        <v>5514</v>
      </c>
      <c r="T321" s="73"/>
      <c r="U321" s="73"/>
      <c r="V321"/>
      <c r="W321" s="73" t="str">
        <f>IFERROR(VLOOKUP(Подбор[[#This Row],[Артикул]],[1]Подбор!$CJ:$CW,2,0),"")</f>
        <v/>
      </c>
      <c r="X321" s="73" t="str">
        <f>IFERROR(VLOOKUP(Подбор[[#This Row],[Артикул]],[1]Подбор!$CJ:$CW,3,0),"")</f>
        <v/>
      </c>
      <c r="Y321" s="73" t="str">
        <f>IFERROR(VLOOKUP(Подбор[[#This Row],[Артикул]],[1]Подбор!$CJ:$CW,4,0),"")</f>
        <v/>
      </c>
      <c r="Z321" s="73">
        <f>IFERROR(VLOOKUP(Подбор[[#This Row],[Артикул]],[1]Подбор!$CJ:$CW,5,0),"")</f>
        <v>0</v>
      </c>
      <c r="AA321" s="73">
        <f>IFERROR(VLOOKUP(Подбор[[#This Row],[Артикул]],[1]Подбор!$CJ:$CW,6,0),"")</f>
        <v>0</v>
      </c>
      <c r="AB321" s="73">
        <f>IFERROR(VLOOKUP(Подбор[[#This Row],[Артикул]],[1]Подбор!$CJ:$CW,7,0),"")</f>
        <v>0</v>
      </c>
      <c r="AC321" s="73">
        <f>IFERROR(VLOOKUP(Подбор[[#This Row],[Артикул]],[1]Подбор!$CJ:$CW,8,0),"")</f>
        <v>0</v>
      </c>
      <c r="AD321" s="73">
        <f>IFERROR(VLOOKUP(Подбор[[#This Row],[Артикул]],[1]Подбор!$CJ:$CW,9,0),"")</f>
        <v>0</v>
      </c>
      <c r="AE321" s="73">
        <f>IFERROR(VLOOKUP(Подбор[[#This Row],[Артикул]],[1]Подбор!$CJ:$CW,10,0),"")</f>
        <v>0</v>
      </c>
      <c r="AF321" s="73">
        <f>IFERROR(VLOOKUP(Подбор[[#This Row],[Артикул]],[1]Подбор!$CJ:$CW,11,0),"")</f>
        <v>0</v>
      </c>
      <c r="AG321" s="73">
        <f>IFERROR(VLOOKUP(Подбор[[#This Row],[Артикул]],[1]Подбор!$CJ:$CW,12,0),"")</f>
        <v>0</v>
      </c>
      <c r="AH321" s="73">
        <f>IFERROR(VLOOKUP(Подбор[[#This Row],[Артикул]],[1]Подбор!$CJ:$CW,13,0),"")</f>
        <v>0</v>
      </c>
      <c r="AI321" s="73">
        <f>IFERROR(VLOOKUP(Подбор[[#This Row],[Артикул]],[1]Подбор!$CJ:$CW,14,0),"")</f>
        <v>0</v>
      </c>
      <c r="AJ321" s="73" t="str">
        <f>IFERROR(VLOOKUP(Подбор[[#This Row],[Артикул]],[1]Подбор!$CJ:$DA,15,0),"")</f>
        <v/>
      </c>
      <c r="AK321" s="73" t="str">
        <f>IFERROR(VLOOKUP(Подбор[[#This Row],[Артикул]],[1]Подбор!$CJ:$DA,16,0),"")</f>
        <v>https://ipmatika.kz/products/desktop/tr31s/</v>
      </c>
      <c r="AL321" s="73" t="str">
        <f>IFERROR(VLOOKUP(Подбор[[#This Row],[Артикул]],[1]Подбор!$CJ:$DA,17,0),"")</f>
        <v>NEW</v>
      </c>
    </row>
    <row r="322" spans="1:38">
      <c r="A322" s="73" t="s">
        <v>2312</v>
      </c>
      <c r="B322"/>
      <c r="C322"/>
      <c r="D322" t="s">
        <v>578</v>
      </c>
      <c r="E322" t="s">
        <v>578</v>
      </c>
      <c r="F322" t="s">
        <v>578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578</v>
      </c>
      <c r="R322" t="s">
        <v>578</v>
      </c>
      <c r="S322" t="s">
        <v>578</v>
      </c>
      <c r="T322" s="73"/>
      <c r="U322" s="73"/>
      <c r="V322"/>
      <c r="W322" s="73" t="str">
        <f>IFERROR(VLOOKUP(Подбор[[#This Row],[Артикул]],[1]Подбор!$CJ:$CW,2,0),"")</f>
        <v/>
      </c>
      <c r="X322" s="73" t="str">
        <f>IFERROR(VLOOKUP(Подбор[[#This Row],[Артикул]],[1]Подбор!$CJ:$CW,3,0),"")</f>
        <v/>
      </c>
      <c r="Y322" s="73" t="str">
        <f>IFERROR(VLOOKUP(Подбор[[#This Row],[Артикул]],[1]Подбор!$CJ:$CW,4,0),"")</f>
        <v/>
      </c>
      <c r="Z322" s="73">
        <f>IFERROR(VLOOKUP(Подбор[[#This Row],[Артикул]],[1]Подбор!$CJ:$CW,5,0),"")</f>
        <v>0</v>
      </c>
      <c r="AA322" s="73">
        <f>IFERROR(VLOOKUP(Подбор[[#This Row],[Артикул]],[1]Подбор!$CJ:$CW,6,0),"")</f>
        <v>0</v>
      </c>
      <c r="AB322" s="73">
        <f>IFERROR(VLOOKUP(Подбор[[#This Row],[Артикул]],[1]Подбор!$CJ:$CW,7,0),"")</f>
        <v>0</v>
      </c>
      <c r="AC322" s="73">
        <f>IFERROR(VLOOKUP(Подбор[[#This Row],[Артикул]],[1]Подбор!$CJ:$CW,8,0),"")</f>
        <v>0</v>
      </c>
      <c r="AD322" s="73">
        <f>IFERROR(VLOOKUP(Подбор[[#This Row],[Артикул]],[1]Подбор!$CJ:$CW,9,0),"")</f>
        <v>0</v>
      </c>
      <c r="AE322" s="73">
        <f>IFERROR(VLOOKUP(Подбор[[#This Row],[Артикул]],[1]Подбор!$CJ:$CW,10,0),"")</f>
        <v>0</v>
      </c>
      <c r="AF322" s="73">
        <f>IFERROR(VLOOKUP(Подбор[[#This Row],[Артикул]],[1]Подбор!$CJ:$CW,11,0),"")</f>
        <v>0</v>
      </c>
      <c r="AG322" s="73">
        <f>IFERROR(VLOOKUP(Подбор[[#This Row],[Артикул]],[1]Подбор!$CJ:$CW,12,0),"")</f>
        <v>0</v>
      </c>
      <c r="AH322" s="73">
        <f>IFERROR(VLOOKUP(Подбор[[#This Row],[Артикул]],[1]Подбор!$CJ:$CW,13,0),"")</f>
        <v>0</v>
      </c>
      <c r="AI322" s="73">
        <f>IFERROR(VLOOKUP(Подбор[[#This Row],[Артикул]],[1]Подбор!$CJ:$CW,14,0),"")</f>
        <v>0</v>
      </c>
      <c r="AJ322" s="73" t="str">
        <f>IFERROR(VLOOKUP(Подбор[[#This Row],[Артикул]],[1]Подбор!$CJ:$DA,15,0),"")</f>
        <v/>
      </c>
      <c r="AK322" s="73" t="str">
        <f>IFERROR(VLOOKUP(Подбор[[#This Row],[Артикул]],[1]Подбор!$CJ:$DA,16,0),"")</f>
        <v/>
      </c>
      <c r="AL322" s="73" t="str">
        <f>IFERROR(VLOOKUP(Подбор[[#This Row],[Артикул]],[1]Подбор!$CJ:$DA,17,0),"")</f>
        <v/>
      </c>
    </row>
    <row r="323" spans="1:38">
      <c r="A323" s="73" t="s">
        <v>3344</v>
      </c>
      <c r="B323" t="s">
        <v>2932</v>
      </c>
      <c r="C323" t="s">
        <v>3704</v>
      </c>
      <c r="D323">
        <v>342120</v>
      </c>
      <c r="E323">
        <v>222380</v>
      </c>
      <c r="F323">
        <v>-34.999415409797734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5489</v>
      </c>
      <c r="O323">
        <v>0</v>
      </c>
      <c r="P323">
        <v>1</v>
      </c>
      <c r="Q323" t="s">
        <v>578</v>
      </c>
      <c r="R323" t="s">
        <v>5713</v>
      </c>
      <c r="S323" t="s">
        <v>578</v>
      </c>
      <c r="T323" s="73"/>
      <c r="U323" s="73"/>
      <c r="V323"/>
      <c r="W323" s="73">
        <f>IFERROR(VLOOKUP(Подбор[[#This Row],[Артикул]],[1]Подбор!$CJ:$CW,2,0),"")</f>
        <v>342120</v>
      </c>
      <c r="X323" s="73">
        <f>IFERROR(VLOOKUP(Подбор[[#This Row],[Артикул]],[1]Подбор!$CJ:$CW,3,0),"")</f>
        <v>222380</v>
      </c>
      <c r="Y323" s="73">
        <f>IFERROR(VLOOKUP(Подбор[[#This Row],[Артикул]],[1]Подбор!$CJ:$CW,4,0),"")</f>
        <v>-34.999415409797734</v>
      </c>
      <c r="Z323" s="73">
        <f>IFERROR(VLOOKUP(Подбор[[#This Row],[Артикул]],[1]Подбор!$CJ:$CW,5,0),"")</f>
        <v>0</v>
      </c>
      <c r="AA323" s="73">
        <f>IFERROR(VLOOKUP(Подбор[[#This Row],[Артикул]],[1]Подбор!$CJ:$CW,6,0),"")</f>
        <v>0</v>
      </c>
      <c r="AB323" s="73">
        <f>IFERROR(VLOOKUP(Подбор[[#This Row],[Артикул]],[1]Подбор!$CJ:$CW,7,0),"")</f>
        <v>0</v>
      </c>
      <c r="AC323" s="73">
        <f>IFERROR(VLOOKUP(Подбор[[#This Row],[Артикул]],[1]Подбор!$CJ:$CW,8,0),"")</f>
        <v>0</v>
      </c>
      <c r="AD323" s="73">
        <f>IFERROR(VLOOKUP(Подбор[[#This Row],[Артикул]],[1]Подбор!$CJ:$CW,9,0),"")</f>
        <v>0</v>
      </c>
      <c r="AE323" s="73">
        <f>IFERROR(VLOOKUP(Подбор[[#This Row],[Артикул]],[1]Подбор!$CJ:$CW,10,0),"")</f>
        <v>0</v>
      </c>
      <c r="AF323" s="73">
        <f>IFERROR(VLOOKUP(Подбор[[#This Row],[Артикул]],[1]Подбор!$CJ:$CW,11,0),"")</f>
        <v>0</v>
      </c>
      <c r="AG323" s="73" t="str">
        <f>IFERROR(VLOOKUP(Подбор[[#This Row],[Артикул]],[1]Подбор!$CJ:$CW,12,0),"")</f>
        <v>50+</v>
      </c>
      <c r="AH323" s="73">
        <f>IFERROR(VLOOKUP(Подбор[[#This Row],[Артикул]],[1]Подбор!$CJ:$CW,13,0),"")</f>
        <v>0</v>
      </c>
      <c r="AI323" s="73">
        <f>IFERROR(VLOOKUP(Подбор[[#This Row],[Артикул]],[1]Подбор!$CJ:$CW,14,0),"")</f>
        <v>1</v>
      </c>
      <c r="AJ323" s="73" t="str">
        <f>IFERROR(VLOOKUP(Подбор[[#This Row],[Артикул]],[1]Подбор!$CJ:$DA,15,0),"")</f>
        <v/>
      </c>
      <c r="AK323" s="73" t="str">
        <f>IFERROR(VLOOKUP(Подбор[[#This Row],[Артикул]],[1]Подбор!$CJ:$DA,16,0),"")</f>
        <v>https://ipmatika.kz/products/desktop/ipm58/</v>
      </c>
      <c r="AL323" s="73" t="str">
        <f>IFERROR(VLOOKUP(Подбор[[#This Row],[Артикул]],[1]Подбор!$CJ:$DA,17,0),"")</f>
        <v/>
      </c>
    </row>
    <row r="324" spans="1:38">
      <c r="A324" s="73" t="s">
        <v>510</v>
      </c>
      <c r="B324" t="s">
        <v>2932</v>
      </c>
      <c r="C324" t="s">
        <v>2311</v>
      </c>
      <c r="D324">
        <v>105370</v>
      </c>
      <c r="E324">
        <v>75760</v>
      </c>
      <c r="F324">
        <v>-28.100977507829555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 t="s">
        <v>5714</v>
      </c>
      <c r="R324" t="s">
        <v>5715</v>
      </c>
      <c r="S324" t="s">
        <v>5491</v>
      </c>
      <c r="T324" s="73"/>
      <c r="U324" s="73"/>
      <c r="V324"/>
      <c r="W324" s="73">
        <f>IFERROR(VLOOKUP(Подбор[[#This Row],[Артикул]],[1]Подбор!$CJ:$CW,2,0),"")</f>
        <v>105370</v>
      </c>
      <c r="X324" s="73">
        <f>IFERROR(VLOOKUP(Подбор[[#This Row],[Артикул]],[1]Подбор!$CJ:$CW,3,0),"")</f>
        <v>75760</v>
      </c>
      <c r="Y324" s="73">
        <f>IFERROR(VLOOKUP(Подбор[[#This Row],[Артикул]],[1]Подбор!$CJ:$CW,4,0),"")</f>
        <v>-28.100977507829555</v>
      </c>
      <c r="Z324" s="73">
        <f>IFERROR(VLOOKUP(Подбор[[#This Row],[Артикул]],[1]Подбор!$CJ:$CW,5,0),"")</f>
        <v>1</v>
      </c>
      <c r="AA324" s="73">
        <f>IFERROR(VLOOKUP(Подбор[[#This Row],[Артикул]],[1]Подбор!$CJ:$CW,6,0),"")</f>
        <v>0</v>
      </c>
      <c r="AB324" s="73">
        <f>IFERROR(VLOOKUP(Подбор[[#This Row],[Артикул]],[1]Подбор!$CJ:$CW,7,0),"")</f>
        <v>0</v>
      </c>
      <c r="AC324" s="73">
        <f>IFERROR(VLOOKUP(Подбор[[#This Row],[Артикул]],[1]Подбор!$CJ:$CW,8,0),"")</f>
        <v>0</v>
      </c>
      <c r="AD324" s="73">
        <f>IFERROR(VLOOKUP(Подбор[[#This Row],[Артикул]],[1]Подбор!$CJ:$CW,9,0),"")</f>
        <v>0</v>
      </c>
      <c r="AE324" s="73">
        <f>IFERROR(VLOOKUP(Подбор[[#This Row],[Артикул]],[1]Подбор!$CJ:$CW,10,0),"")</f>
        <v>0</v>
      </c>
      <c r="AF324" s="73">
        <f>IFERROR(VLOOKUP(Подбор[[#This Row],[Артикул]],[1]Подбор!$CJ:$CW,11,0),"")</f>
        <v>0</v>
      </c>
      <c r="AG324" s="73">
        <f>IFERROR(VLOOKUP(Подбор[[#This Row],[Артикул]],[1]Подбор!$CJ:$CW,12,0),"")</f>
        <v>0</v>
      </c>
      <c r="AH324" s="73">
        <f>IFERROR(VLOOKUP(Подбор[[#This Row],[Артикул]],[1]Подбор!$CJ:$CW,13,0),"")</f>
        <v>0</v>
      </c>
      <c r="AI324" s="73">
        <f>IFERROR(VLOOKUP(Подбор[[#This Row],[Артикул]],[1]Подбор!$CJ:$CW,14,0),"")</f>
        <v>1</v>
      </c>
      <c r="AJ324" s="73" t="str">
        <f>IFERROR(VLOOKUP(Подбор[[#This Row],[Артикул]],[1]Подбор!$CJ:$DA,15,0),"")</f>
        <v>http://ipmatika.ru/upload/iblock/fe2/s93lcb4exnvicvkgkf6pdrzb3wj5p34n/MP50_anons.jpg</v>
      </c>
      <c r="AK324" s="73" t="str">
        <f>IFERROR(VLOOKUP(Подбор[[#This Row],[Артикул]],[1]Подбор!$CJ:$DA,16,0),"")</f>
        <v>https://ipmatika.kz/products/desktop/yealink-mp50/</v>
      </c>
      <c r="AL324" s="73" t="str">
        <f>IFERROR(VLOOKUP(Подбор[[#This Row],[Артикул]],[1]Подбор!$CJ:$DA,17,0),"")</f>
        <v>EOL</v>
      </c>
    </row>
    <row r="325" spans="1:38">
      <c r="A325" s="73" t="s">
        <v>462</v>
      </c>
      <c r="B325" t="s">
        <v>2932</v>
      </c>
      <c r="C325" t="s">
        <v>2310</v>
      </c>
      <c r="D325">
        <v>27960</v>
      </c>
      <c r="E325">
        <v>21250</v>
      </c>
      <c r="F325">
        <v>-23.998569384835477</v>
      </c>
      <c r="G325" t="s">
        <v>5489</v>
      </c>
      <c r="H325">
        <v>25</v>
      </c>
      <c r="I325">
        <v>0</v>
      </c>
      <c r="J325">
        <v>0</v>
      </c>
      <c r="K325">
        <v>30</v>
      </c>
      <c r="L325">
        <v>0</v>
      </c>
      <c r="M325">
        <v>0</v>
      </c>
      <c r="N325" t="s">
        <v>5489</v>
      </c>
      <c r="O325" t="s">
        <v>5489</v>
      </c>
      <c r="P325">
        <v>0</v>
      </c>
      <c r="Q325" t="s">
        <v>5716</v>
      </c>
      <c r="R325" t="s">
        <v>5717</v>
      </c>
      <c r="S325" t="s">
        <v>578</v>
      </c>
      <c r="T325" s="73"/>
      <c r="U325" s="73"/>
      <c r="V325"/>
      <c r="W325" s="73">
        <f>IFERROR(VLOOKUP(Подбор[[#This Row],[Артикул]],[1]Подбор!$CJ:$CW,2,0),"")</f>
        <v>27960</v>
      </c>
      <c r="X325" s="73">
        <f>IFERROR(VLOOKUP(Подбор[[#This Row],[Артикул]],[1]Подбор!$CJ:$CW,3,0),"")</f>
        <v>21250</v>
      </c>
      <c r="Y325" s="73">
        <f>IFERROR(VLOOKUP(Подбор[[#This Row],[Артикул]],[1]Подбор!$CJ:$CW,4,0),"")</f>
        <v>-23.998569384835477</v>
      </c>
      <c r="Z325" s="73" t="str">
        <f>IFERROR(VLOOKUP(Подбор[[#This Row],[Артикул]],[1]Подбор!$CJ:$CW,5,0),"")</f>
        <v>50+</v>
      </c>
      <c r="AA325" s="73">
        <f>IFERROR(VLOOKUP(Подбор[[#This Row],[Артикул]],[1]Подбор!$CJ:$CW,6,0),"")</f>
        <v>25</v>
      </c>
      <c r="AB325" s="73">
        <f>IFERROR(VLOOKUP(Подбор[[#This Row],[Артикул]],[1]Подбор!$CJ:$CW,7,0),"")</f>
        <v>0</v>
      </c>
      <c r="AC325" s="73">
        <f>IFERROR(VLOOKUP(Подбор[[#This Row],[Артикул]],[1]Подбор!$CJ:$CW,8,0),"")</f>
        <v>0</v>
      </c>
      <c r="AD325" s="73">
        <f>IFERROR(VLOOKUP(Подбор[[#This Row],[Артикул]],[1]Подбор!$CJ:$CW,9,0),"")</f>
        <v>30</v>
      </c>
      <c r="AE325" s="73">
        <f>IFERROR(VLOOKUP(Подбор[[#This Row],[Артикул]],[1]Подбор!$CJ:$CW,10,0),"")</f>
        <v>0</v>
      </c>
      <c r="AF325" s="73">
        <f>IFERROR(VLOOKUP(Подбор[[#This Row],[Артикул]],[1]Подбор!$CJ:$CW,11,0),"")</f>
        <v>0</v>
      </c>
      <c r="AG325" s="73" t="str">
        <f>IFERROR(VLOOKUP(Подбор[[#This Row],[Артикул]],[1]Подбор!$CJ:$CW,12,0),"")</f>
        <v>50+</v>
      </c>
      <c r="AH325" s="73" t="str">
        <f>IFERROR(VLOOKUP(Подбор[[#This Row],[Артикул]],[1]Подбор!$CJ:$CW,13,0),"")</f>
        <v>50+</v>
      </c>
      <c r="AI325" s="73">
        <f>IFERROR(VLOOKUP(Подбор[[#This Row],[Артикул]],[1]Подбор!$CJ:$CW,14,0),"")</f>
        <v>0</v>
      </c>
      <c r="AJ325" s="73" t="str">
        <f>IFERROR(VLOOKUP(Подбор[[#This Row],[Артикул]],[1]Подбор!$CJ:$DA,15,0),"")</f>
        <v>http://ipmatika.ru/upload/iblock/da6/T30_03.jpg</v>
      </c>
      <c r="AK325" s="73" t="str">
        <f>IFERROR(VLOOKUP(Подбор[[#This Row],[Артикул]],[1]Подбор!$CJ:$DA,16,0),"")</f>
        <v>https://ipmatika.kz/products/desktop/yealink-sip-t30/</v>
      </c>
      <c r="AL325" s="73" t="str">
        <f>IFERROR(VLOOKUP(Подбор[[#This Row],[Артикул]],[1]Подбор!$CJ:$DA,17,0),"")</f>
        <v/>
      </c>
    </row>
    <row r="326" spans="1:38">
      <c r="A326" s="73" t="s">
        <v>222</v>
      </c>
      <c r="B326" t="s">
        <v>2932</v>
      </c>
      <c r="C326" t="s">
        <v>2309</v>
      </c>
      <c r="D326">
        <v>31370</v>
      </c>
      <c r="E326">
        <v>23530</v>
      </c>
      <c r="F326">
        <v>-24.992030602486452</v>
      </c>
      <c r="G326" t="s">
        <v>5489</v>
      </c>
      <c r="H326" t="s">
        <v>5489</v>
      </c>
      <c r="I326">
        <v>0</v>
      </c>
      <c r="J326">
        <v>39</v>
      </c>
      <c r="K326">
        <v>0</v>
      </c>
      <c r="L326">
        <v>0</v>
      </c>
      <c r="M326">
        <v>0</v>
      </c>
      <c r="N326" t="s">
        <v>5489</v>
      </c>
      <c r="O326" t="s">
        <v>5489</v>
      </c>
      <c r="P326" t="s">
        <v>5489</v>
      </c>
      <c r="Q326" t="s">
        <v>5718</v>
      </c>
      <c r="R326" t="s">
        <v>5719</v>
      </c>
      <c r="S326" t="s">
        <v>578</v>
      </c>
      <c r="T326" s="73"/>
      <c r="U326" s="73"/>
      <c r="V326"/>
      <c r="W326" s="73">
        <f>IFERROR(VLOOKUP(Подбор[[#This Row],[Артикул]],[1]Подбор!$CJ:$CW,2,0),"")</f>
        <v>31370</v>
      </c>
      <c r="X326" s="73">
        <f>IFERROR(VLOOKUP(Подбор[[#This Row],[Артикул]],[1]Подбор!$CJ:$CW,3,0),"")</f>
        <v>23530</v>
      </c>
      <c r="Y326" s="73">
        <f>IFERROR(VLOOKUP(Подбор[[#This Row],[Артикул]],[1]Подбор!$CJ:$CW,4,0),"")</f>
        <v>-24.992030602486452</v>
      </c>
      <c r="Z326" s="73" t="str">
        <f>IFERROR(VLOOKUP(Подбор[[#This Row],[Артикул]],[1]Подбор!$CJ:$CW,5,0),"")</f>
        <v>50+</v>
      </c>
      <c r="AA326" s="73" t="str">
        <f>IFERROR(VLOOKUP(Подбор[[#This Row],[Артикул]],[1]Подбор!$CJ:$CW,6,0),"")</f>
        <v>50+</v>
      </c>
      <c r="AB326" s="73">
        <f>IFERROR(VLOOKUP(Подбор[[#This Row],[Артикул]],[1]Подбор!$CJ:$CW,7,0),"")</f>
        <v>0</v>
      </c>
      <c r="AC326" s="73">
        <f>IFERROR(VLOOKUP(Подбор[[#This Row],[Артикул]],[1]Подбор!$CJ:$CW,8,0),"")</f>
        <v>39</v>
      </c>
      <c r="AD326" s="73">
        <f>IFERROR(VLOOKUP(Подбор[[#This Row],[Артикул]],[1]Подбор!$CJ:$CW,9,0),"")</f>
        <v>0</v>
      </c>
      <c r="AE326" s="73">
        <f>IFERROR(VLOOKUP(Подбор[[#This Row],[Артикул]],[1]Подбор!$CJ:$CW,10,0),"")</f>
        <v>0</v>
      </c>
      <c r="AF326" s="73">
        <f>IFERROR(VLOOKUP(Подбор[[#This Row],[Артикул]],[1]Подбор!$CJ:$CW,11,0),"")</f>
        <v>0</v>
      </c>
      <c r="AG326" s="73" t="str">
        <f>IFERROR(VLOOKUP(Подбор[[#This Row],[Артикул]],[1]Подбор!$CJ:$CW,12,0),"")</f>
        <v>50+</v>
      </c>
      <c r="AH326" s="73" t="str">
        <f>IFERROR(VLOOKUP(Подбор[[#This Row],[Артикул]],[1]Подбор!$CJ:$CW,13,0),"")</f>
        <v>50+</v>
      </c>
      <c r="AI326" s="73" t="str">
        <f>IFERROR(VLOOKUP(Подбор[[#This Row],[Артикул]],[1]Подбор!$CJ:$CW,14,0),"")</f>
        <v>50+</v>
      </c>
      <c r="AJ326" s="73" t="str">
        <f>IFERROR(VLOOKUP(Подбор[[#This Row],[Артикул]],[1]Подбор!$CJ:$DA,15,0),"")</f>
        <v>http://ipmatika.ru/upload/iblock/8ee/T30_03.jpg</v>
      </c>
      <c r="AK326" s="73" t="str">
        <f>IFERROR(VLOOKUP(Подбор[[#This Row],[Артикул]],[1]Подбор!$CJ:$DA,16,0),"")</f>
        <v>https://ipmatika.kz/products/desktop/yealink-sip-t30p/</v>
      </c>
      <c r="AL326" s="73" t="str">
        <f>IFERROR(VLOOKUP(Подбор[[#This Row],[Артикул]],[1]Подбор!$CJ:$DA,17,0),"")</f>
        <v/>
      </c>
    </row>
    <row r="327" spans="1:38">
      <c r="A327" s="73" t="s">
        <v>2308</v>
      </c>
      <c r="B327" t="s">
        <v>2932</v>
      </c>
      <c r="C327" t="s">
        <v>2307</v>
      </c>
      <c r="D327">
        <v>29610</v>
      </c>
      <c r="E327" t="s">
        <v>578</v>
      </c>
      <c r="F327" t="s">
        <v>578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5489</v>
      </c>
      <c r="O327" t="s">
        <v>5489</v>
      </c>
      <c r="P327">
        <v>0</v>
      </c>
      <c r="Q327" t="s">
        <v>578</v>
      </c>
      <c r="R327" t="s">
        <v>5720</v>
      </c>
      <c r="S327" t="s">
        <v>578</v>
      </c>
      <c r="T327" s="73"/>
      <c r="U327" s="73"/>
      <c r="V327"/>
      <c r="W327" s="73">
        <f>IFERROR(VLOOKUP(Подбор[[#This Row],[Артикул]],[1]Подбор!$CJ:$CW,2,0),"")</f>
        <v>29610</v>
      </c>
      <c r="X327" s="73" t="str">
        <f>IFERROR(VLOOKUP(Подбор[[#This Row],[Артикул]],[1]Подбор!$CJ:$CW,3,0),"")</f>
        <v/>
      </c>
      <c r="Y327" s="73" t="str">
        <f>IFERROR(VLOOKUP(Подбор[[#This Row],[Артикул]],[1]Подбор!$CJ:$CW,4,0),"")</f>
        <v/>
      </c>
      <c r="Z327" s="73">
        <f>IFERROR(VLOOKUP(Подбор[[#This Row],[Артикул]],[1]Подбор!$CJ:$CW,5,0),"")</f>
        <v>0</v>
      </c>
      <c r="AA327" s="73">
        <f>IFERROR(VLOOKUP(Подбор[[#This Row],[Артикул]],[1]Подбор!$CJ:$CW,6,0),"")</f>
        <v>0</v>
      </c>
      <c r="AB327" s="73">
        <f>IFERROR(VLOOKUP(Подбор[[#This Row],[Артикул]],[1]Подбор!$CJ:$CW,7,0),"")</f>
        <v>0</v>
      </c>
      <c r="AC327" s="73">
        <f>IFERROR(VLOOKUP(Подбор[[#This Row],[Артикул]],[1]Подбор!$CJ:$CW,8,0),"")</f>
        <v>0</v>
      </c>
      <c r="AD327" s="73">
        <f>IFERROR(VLOOKUP(Подбор[[#This Row],[Артикул]],[1]Подбор!$CJ:$CW,9,0),"")</f>
        <v>0</v>
      </c>
      <c r="AE327" s="73">
        <f>IFERROR(VLOOKUP(Подбор[[#This Row],[Артикул]],[1]Подбор!$CJ:$CW,10,0),"")</f>
        <v>0</v>
      </c>
      <c r="AF327" s="73">
        <f>IFERROR(VLOOKUP(Подбор[[#This Row],[Артикул]],[1]Подбор!$CJ:$CW,11,0),"")</f>
        <v>0</v>
      </c>
      <c r="AG327" s="73" t="str">
        <f>IFERROR(VLOOKUP(Подбор[[#This Row],[Артикул]],[1]Подбор!$CJ:$CW,12,0),"")</f>
        <v>50+</v>
      </c>
      <c r="AH327" s="73" t="str">
        <f>IFERROR(VLOOKUP(Подбор[[#This Row],[Артикул]],[1]Подбор!$CJ:$CW,13,0),"")</f>
        <v>50+</v>
      </c>
      <c r="AI327" s="73">
        <f>IFERROR(VLOOKUP(Подбор[[#This Row],[Артикул]],[1]Подбор!$CJ:$CW,14,0),"")</f>
        <v>0</v>
      </c>
      <c r="AJ327" s="73" t="str">
        <f>IFERROR(VLOOKUP(Подбор[[#This Row],[Артикул]],[1]Подбор!$CJ:$DA,15,0),"")</f>
        <v/>
      </c>
      <c r="AK327" s="73" t="str">
        <f>IFERROR(VLOOKUP(Подбор[[#This Row],[Артикул]],[1]Подбор!$CJ:$DA,16,0),"")</f>
        <v>https://ipmatika.kz/products/desktop/yealink-sip-t30p_without_PSU/</v>
      </c>
      <c r="AL327" s="73" t="str">
        <f>IFERROR(VLOOKUP(Подбор[[#This Row],[Артикул]],[1]Подбор!$CJ:$DA,17,0),"")</f>
        <v/>
      </c>
    </row>
    <row r="328" spans="1:38">
      <c r="A328" s="73" t="s">
        <v>8</v>
      </c>
      <c r="B328" t="s">
        <v>2932</v>
      </c>
      <c r="C328" t="s">
        <v>2306</v>
      </c>
      <c r="D328">
        <v>29810</v>
      </c>
      <c r="E328">
        <v>22650</v>
      </c>
      <c r="F328">
        <v>-24.01878564240188</v>
      </c>
      <c r="G328" t="s">
        <v>5489</v>
      </c>
      <c r="H328">
        <v>32</v>
      </c>
      <c r="I328">
        <v>0</v>
      </c>
      <c r="J328">
        <v>17</v>
      </c>
      <c r="K328">
        <v>15</v>
      </c>
      <c r="L328">
        <v>0</v>
      </c>
      <c r="M328">
        <v>0</v>
      </c>
      <c r="N328">
        <v>0</v>
      </c>
      <c r="O328" t="s">
        <v>5489</v>
      </c>
      <c r="P328" t="s">
        <v>5489</v>
      </c>
      <c r="Q328" t="s">
        <v>5721</v>
      </c>
      <c r="R328" t="s">
        <v>5722</v>
      </c>
      <c r="S328" t="s">
        <v>578</v>
      </c>
      <c r="T328" s="73"/>
      <c r="U328" s="73"/>
      <c r="V328"/>
      <c r="W328" s="73">
        <f>IFERROR(VLOOKUP(Подбор[[#This Row],[Артикул]],[1]Подбор!$CJ:$CW,2,0),"")</f>
        <v>29810</v>
      </c>
      <c r="X328" s="73">
        <f>IFERROR(VLOOKUP(Подбор[[#This Row],[Артикул]],[1]Подбор!$CJ:$CW,3,0),"")</f>
        <v>22650</v>
      </c>
      <c r="Y328" s="73">
        <f>IFERROR(VLOOKUP(Подбор[[#This Row],[Артикул]],[1]Подбор!$CJ:$CW,4,0),"")</f>
        <v>-24.01878564240188</v>
      </c>
      <c r="Z328" s="73" t="str">
        <f>IFERROR(VLOOKUP(Подбор[[#This Row],[Артикул]],[1]Подбор!$CJ:$CW,5,0),"")</f>
        <v>50+</v>
      </c>
      <c r="AA328" s="73">
        <f>IFERROR(VLOOKUP(Подбор[[#This Row],[Артикул]],[1]Подбор!$CJ:$CW,6,0),"")</f>
        <v>32</v>
      </c>
      <c r="AB328" s="73">
        <f>IFERROR(VLOOKUP(Подбор[[#This Row],[Артикул]],[1]Подбор!$CJ:$CW,7,0),"")</f>
        <v>0</v>
      </c>
      <c r="AC328" s="73">
        <f>IFERROR(VLOOKUP(Подбор[[#This Row],[Артикул]],[1]Подбор!$CJ:$CW,8,0),"")</f>
        <v>17</v>
      </c>
      <c r="AD328" s="73">
        <f>IFERROR(VLOOKUP(Подбор[[#This Row],[Артикул]],[1]Подбор!$CJ:$CW,9,0),"")</f>
        <v>15</v>
      </c>
      <c r="AE328" s="73">
        <f>IFERROR(VLOOKUP(Подбор[[#This Row],[Артикул]],[1]Подбор!$CJ:$CW,10,0),"")</f>
        <v>0</v>
      </c>
      <c r="AF328" s="73">
        <f>IFERROR(VLOOKUP(Подбор[[#This Row],[Артикул]],[1]Подбор!$CJ:$CW,11,0),"")</f>
        <v>0</v>
      </c>
      <c r="AG328" s="73">
        <f>IFERROR(VLOOKUP(Подбор[[#This Row],[Артикул]],[1]Подбор!$CJ:$CW,12,0),"")</f>
        <v>0</v>
      </c>
      <c r="AH328" s="73" t="str">
        <f>IFERROR(VLOOKUP(Подбор[[#This Row],[Артикул]],[1]Подбор!$CJ:$CW,13,0),"")</f>
        <v>50+</v>
      </c>
      <c r="AI328" s="73" t="str">
        <f>IFERROR(VLOOKUP(Подбор[[#This Row],[Артикул]],[1]Подбор!$CJ:$CW,14,0),"")</f>
        <v>50+</v>
      </c>
      <c r="AJ328" s="73" t="str">
        <f>IFERROR(VLOOKUP(Подбор[[#This Row],[Артикул]],[1]Подбор!$CJ:$DA,15,0),"")</f>
        <v>http://ipmatika.ru/upload/iblock/de3/T31-zi21491r.jpg</v>
      </c>
      <c r="AK328" s="73" t="str">
        <f>IFERROR(VLOOKUP(Подбор[[#This Row],[Артикул]],[1]Подбор!$CJ:$DA,16,0),"")</f>
        <v>https://ipmatika.kz/products/desktop/yealink-sip-t31/</v>
      </c>
      <c r="AL328" s="73" t="str">
        <f>IFERROR(VLOOKUP(Подбор[[#This Row],[Артикул]],[1]Подбор!$CJ:$DA,17,0),"")</f>
        <v/>
      </c>
    </row>
    <row r="329" spans="1:38">
      <c r="A329" s="73" t="s">
        <v>11</v>
      </c>
      <c r="B329" t="s">
        <v>2932</v>
      </c>
      <c r="C329" t="s">
        <v>2305</v>
      </c>
      <c r="D329">
        <v>40170</v>
      </c>
      <c r="E329">
        <v>30530</v>
      </c>
      <c r="F329">
        <v>-23.998008464027876</v>
      </c>
      <c r="G329">
        <v>0</v>
      </c>
      <c r="H329">
        <v>8</v>
      </c>
      <c r="I329" t="s">
        <v>5489</v>
      </c>
      <c r="J329">
        <v>0</v>
      </c>
      <c r="K329">
        <v>10</v>
      </c>
      <c r="L329">
        <v>0</v>
      </c>
      <c r="M329">
        <v>0</v>
      </c>
      <c r="N329">
        <v>0</v>
      </c>
      <c r="O329" t="s">
        <v>5489</v>
      </c>
      <c r="P329" t="s">
        <v>5489</v>
      </c>
      <c r="Q329" t="s">
        <v>5724</v>
      </c>
      <c r="R329" t="s">
        <v>5725</v>
      </c>
      <c r="S329" t="s">
        <v>578</v>
      </c>
      <c r="T329" s="73"/>
      <c r="U329" s="73"/>
      <c r="V329"/>
      <c r="W329" s="73">
        <f>IFERROR(VLOOKUP(Подбор[[#This Row],[Артикул]],[1]Подбор!$CJ:$CW,2,0),"")</f>
        <v>40170</v>
      </c>
      <c r="X329" s="73">
        <f>IFERROR(VLOOKUP(Подбор[[#This Row],[Артикул]],[1]Подбор!$CJ:$CW,3,0),"")</f>
        <v>30530</v>
      </c>
      <c r="Y329" s="73">
        <f>IFERROR(VLOOKUP(Подбор[[#This Row],[Артикул]],[1]Подбор!$CJ:$CW,4,0),"")</f>
        <v>-23.998008464027876</v>
      </c>
      <c r="Z329" s="73">
        <f>IFERROR(VLOOKUP(Подбор[[#This Row],[Артикул]],[1]Подбор!$CJ:$CW,5,0),"")</f>
        <v>0</v>
      </c>
      <c r="AA329" s="73">
        <f>IFERROR(VLOOKUP(Подбор[[#This Row],[Артикул]],[1]Подбор!$CJ:$CW,6,0),"")</f>
        <v>8</v>
      </c>
      <c r="AB329" s="73" t="str">
        <f>IFERROR(VLOOKUP(Подбор[[#This Row],[Артикул]],[1]Подбор!$CJ:$CW,7,0),"")</f>
        <v>50+</v>
      </c>
      <c r="AC329" s="73">
        <f>IFERROR(VLOOKUP(Подбор[[#This Row],[Артикул]],[1]Подбор!$CJ:$CW,8,0),"")</f>
        <v>0</v>
      </c>
      <c r="AD329" s="73">
        <f>IFERROR(VLOOKUP(Подбор[[#This Row],[Артикул]],[1]Подбор!$CJ:$CW,9,0),"")</f>
        <v>10</v>
      </c>
      <c r="AE329" s="73">
        <f>IFERROR(VLOOKUP(Подбор[[#This Row],[Артикул]],[1]Подбор!$CJ:$CW,10,0),"")</f>
        <v>0</v>
      </c>
      <c r="AF329" s="73">
        <f>IFERROR(VLOOKUP(Подбор[[#This Row],[Артикул]],[1]Подбор!$CJ:$CW,11,0),"")</f>
        <v>0</v>
      </c>
      <c r="AG329" s="73">
        <f>IFERROR(VLOOKUP(Подбор[[#This Row],[Артикул]],[1]Подбор!$CJ:$CW,12,0),"")</f>
        <v>0</v>
      </c>
      <c r="AH329" s="73" t="str">
        <f>IFERROR(VLOOKUP(Подбор[[#This Row],[Артикул]],[1]Подбор!$CJ:$CW,13,0),"")</f>
        <v>50+</v>
      </c>
      <c r="AI329" s="73" t="str">
        <f>IFERROR(VLOOKUP(Подбор[[#This Row],[Артикул]],[1]Подбор!$CJ:$CW,14,0),"")</f>
        <v>50+</v>
      </c>
      <c r="AJ329" s="73" t="str">
        <f>IFERROR(VLOOKUP(Подбор[[#This Row],[Артикул]],[1]Подбор!$CJ:$DA,15,0),"")</f>
        <v>http://ipmatika.ru/upload/iblock/174/T31-zi21491r.jpg</v>
      </c>
      <c r="AK329" s="73" t="str">
        <f>IFERROR(VLOOKUP(Подбор[[#This Row],[Артикул]],[1]Подбор!$CJ:$DA,16,0),"")</f>
        <v>https://ipmatika.kz/products/desktop/yealink-sip-t31g/</v>
      </c>
      <c r="AL329" s="73" t="str">
        <f>IFERROR(VLOOKUP(Подбор[[#This Row],[Артикул]],[1]Подбор!$CJ:$DA,17,0),"")</f>
        <v/>
      </c>
    </row>
    <row r="330" spans="1:38">
      <c r="A330" s="73" t="s">
        <v>337</v>
      </c>
      <c r="B330" t="s">
        <v>2932</v>
      </c>
      <c r="C330" t="s">
        <v>2304</v>
      </c>
      <c r="D330">
        <v>35000</v>
      </c>
      <c r="E330">
        <v>26600</v>
      </c>
      <c r="F330">
        <v>-24</v>
      </c>
      <c r="G330" t="s">
        <v>5489</v>
      </c>
      <c r="H330" t="s">
        <v>5489</v>
      </c>
      <c r="I330">
        <v>0</v>
      </c>
      <c r="J330">
        <v>35</v>
      </c>
      <c r="K330">
        <v>2</v>
      </c>
      <c r="L330">
        <v>0</v>
      </c>
      <c r="M330">
        <v>0</v>
      </c>
      <c r="N330" t="s">
        <v>5489</v>
      </c>
      <c r="O330" t="s">
        <v>5489</v>
      </c>
      <c r="P330" t="s">
        <v>5489</v>
      </c>
      <c r="Q330" t="s">
        <v>5726</v>
      </c>
      <c r="R330" t="s">
        <v>5727</v>
      </c>
      <c r="S330" t="s">
        <v>578</v>
      </c>
      <c r="T330" s="73"/>
      <c r="U330" s="73"/>
      <c r="V330"/>
      <c r="W330" s="73">
        <f>IFERROR(VLOOKUP(Подбор[[#This Row],[Артикул]],[1]Подбор!$CJ:$CW,2,0),"")</f>
        <v>35000</v>
      </c>
      <c r="X330" s="73">
        <f>IFERROR(VLOOKUP(Подбор[[#This Row],[Артикул]],[1]Подбор!$CJ:$CW,3,0),"")</f>
        <v>26600</v>
      </c>
      <c r="Y330" s="73">
        <f>IFERROR(VLOOKUP(Подбор[[#This Row],[Артикул]],[1]Подбор!$CJ:$CW,4,0),"")</f>
        <v>-24</v>
      </c>
      <c r="Z330" s="73" t="str">
        <f>IFERROR(VLOOKUP(Подбор[[#This Row],[Артикул]],[1]Подбор!$CJ:$CW,5,0),"")</f>
        <v>50+</v>
      </c>
      <c r="AA330" s="73" t="str">
        <f>IFERROR(VLOOKUP(Подбор[[#This Row],[Артикул]],[1]Подбор!$CJ:$CW,6,0),"")</f>
        <v>50+</v>
      </c>
      <c r="AB330" s="73">
        <f>IFERROR(VLOOKUP(Подбор[[#This Row],[Артикул]],[1]Подбор!$CJ:$CW,7,0),"")</f>
        <v>0</v>
      </c>
      <c r="AC330" s="73">
        <f>IFERROR(VLOOKUP(Подбор[[#This Row],[Артикул]],[1]Подбор!$CJ:$CW,8,0),"")</f>
        <v>35</v>
      </c>
      <c r="AD330" s="73">
        <f>IFERROR(VLOOKUP(Подбор[[#This Row],[Артикул]],[1]Подбор!$CJ:$CW,9,0),"")</f>
        <v>2</v>
      </c>
      <c r="AE330" s="73">
        <f>IFERROR(VLOOKUP(Подбор[[#This Row],[Артикул]],[1]Подбор!$CJ:$CW,10,0),"")</f>
        <v>0</v>
      </c>
      <c r="AF330" s="73">
        <f>IFERROR(VLOOKUP(Подбор[[#This Row],[Артикул]],[1]Подбор!$CJ:$CW,11,0),"")</f>
        <v>0</v>
      </c>
      <c r="AG330" s="73" t="str">
        <f>IFERROR(VLOOKUP(Подбор[[#This Row],[Артикул]],[1]Подбор!$CJ:$CW,12,0),"")</f>
        <v>50+</v>
      </c>
      <c r="AH330" s="73" t="str">
        <f>IFERROR(VLOOKUP(Подбор[[#This Row],[Артикул]],[1]Подбор!$CJ:$CW,13,0),"")</f>
        <v>50+</v>
      </c>
      <c r="AI330" s="73" t="str">
        <f>IFERROR(VLOOKUP(Подбор[[#This Row],[Артикул]],[1]Подбор!$CJ:$CW,14,0),"")</f>
        <v>50+</v>
      </c>
      <c r="AJ330" s="73" t="str">
        <f>IFERROR(VLOOKUP(Подбор[[#This Row],[Артикул]],[1]Подбор!$CJ:$DA,15,0),"")</f>
        <v>http://ipmatika.ru/upload/iblock/2ce/T31-zi21491r.jpg</v>
      </c>
      <c r="AK330" s="73" t="str">
        <f>IFERROR(VLOOKUP(Подбор[[#This Row],[Артикул]],[1]Подбор!$CJ:$DA,16,0),"")</f>
        <v>https://ipmatika.kz/products/desktop/yealink-sip-t31p/</v>
      </c>
      <c r="AL330" s="73" t="str">
        <f>IFERROR(VLOOKUP(Подбор[[#This Row],[Артикул]],[1]Подбор!$CJ:$DA,17,0),"")</f>
        <v/>
      </c>
    </row>
    <row r="331" spans="1:38">
      <c r="A331" s="73" t="s">
        <v>2303</v>
      </c>
      <c r="B331" t="s">
        <v>2932</v>
      </c>
      <c r="C331" t="s">
        <v>2302</v>
      </c>
      <c r="D331">
        <v>32860</v>
      </c>
      <c r="E331" t="s">
        <v>578</v>
      </c>
      <c r="F331" t="s">
        <v>578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5489</v>
      </c>
      <c r="O331" t="s">
        <v>5489</v>
      </c>
      <c r="P331" t="s">
        <v>5489</v>
      </c>
      <c r="Q331" t="s">
        <v>578</v>
      </c>
      <c r="R331" t="s">
        <v>5728</v>
      </c>
      <c r="S331" t="s">
        <v>578</v>
      </c>
      <c r="T331" s="73"/>
      <c r="U331" s="73"/>
      <c r="V331"/>
      <c r="W331" s="73">
        <f>IFERROR(VLOOKUP(Подбор[[#This Row],[Артикул]],[1]Подбор!$CJ:$CW,2,0),"")</f>
        <v>32860</v>
      </c>
      <c r="X331" s="73" t="str">
        <f>IFERROR(VLOOKUP(Подбор[[#This Row],[Артикул]],[1]Подбор!$CJ:$CW,3,0),"")</f>
        <v/>
      </c>
      <c r="Y331" s="73" t="str">
        <f>IFERROR(VLOOKUP(Подбор[[#This Row],[Артикул]],[1]Подбор!$CJ:$CW,4,0),"")</f>
        <v/>
      </c>
      <c r="Z331" s="73">
        <f>IFERROR(VLOOKUP(Подбор[[#This Row],[Артикул]],[1]Подбор!$CJ:$CW,5,0),"")</f>
        <v>0</v>
      </c>
      <c r="AA331" s="73">
        <f>IFERROR(VLOOKUP(Подбор[[#This Row],[Артикул]],[1]Подбор!$CJ:$CW,6,0),"")</f>
        <v>0</v>
      </c>
      <c r="AB331" s="73">
        <f>IFERROR(VLOOKUP(Подбор[[#This Row],[Артикул]],[1]Подбор!$CJ:$CW,7,0),"")</f>
        <v>0</v>
      </c>
      <c r="AC331" s="73">
        <f>IFERROR(VLOOKUP(Подбор[[#This Row],[Артикул]],[1]Подбор!$CJ:$CW,8,0),"")</f>
        <v>0</v>
      </c>
      <c r="AD331" s="73">
        <f>IFERROR(VLOOKUP(Подбор[[#This Row],[Артикул]],[1]Подбор!$CJ:$CW,9,0),"")</f>
        <v>0</v>
      </c>
      <c r="AE331" s="73">
        <f>IFERROR(VLOOKUP(Подбор[[#This Row],[Артикул]],[1]Подбор!$CJ:$CW,10,0),"")</f>
        <v>0</v>
      </c>
      <c r="AF331" s="73">
        <f>IFERROR(VLOOKUP(Подбор[[#This Row],[Артикул]],[1]Подбор!$CJ:$CW,11,0),"")</f>
        <v>0</v>
      </c>
      <c r="AG331" s="73" t="str">
        <f>IFERROR(VLOOKUP(Подбор[[#This Row],[Артикул]],[1]Подбор!$CJ:$CW,12,0),"")</f>
        <v>50+</v>
      </c>
      <c r="AH331" s="73" t="str">
        <f>IFERROR(VLOOKUP(Подбор[[#This Row],[Артикул]],[1]Подбор!$CJ:$CW,13,0),"")</f>
        <v>50+</v>
      </c>
      <c r="AI331" s="73" t="str">
        <f>IFERROR(VLOOKUP(Подбор[[#This Row],[Артикул]],[1]Подбор!$CJ:$CW,14,0),"")</f>
        <v>50+</v>
      </c>
      <c r="AJ331" s="73" t="str">
        <f>IFERROR(VLOOKUP(Подбор[[#This Row],[Артикул]],[1]Подбор!$CJ:$DA,15,0),"")</f>
        <v/>
      </c>
      <c r="AK331" s="73" t="str">
        <f>IFERROR(VLOOKUP(Подбор[[#This Row],[Артикул]],[1]Подбор!$CJ:$DA,16,0),"")</f>
        <v>https://ipmatika.kz/products/desktop/yealink-sip-t31p_without_PSU/</v>
      </c>
      <c r="AL331" s="73" t="str">
        <f>IFERROR(VLOOKUP(Подбор[[#This Row],[Артикул]],[1]Подбор!$CJ:$DA,17,0),"")</f>
        <v/>
      </c>
    </row>
    <row r="332" spans="1:38">
      <c r="A332" s="73" t="s">
        <v>2597</v>
      </c>
      <c r="B332" t="s">
        <v>2932</v>
      </c>
      <c r="C332" t="s">
        <v>2598</v>
      </c>
      <c r="D332">
        <v>42120</v>
      </c>
      <c r="E332">
        <v>32010</v>
      </c>
      <c r="F332">
        <v>-24.002849002849004</v>
      </c>
      <c r="G332">
        <v>9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5489</v>
      </c>
      <c r="O332" t="s">
        <v>5489</v>
      </c>
      <c r="P332">
        <v>0</v>
      </c>
      <c r="Q332" t="s">
        <v>578</v>
      </c>
      <c r="R332" t="s">
        <v>5729</v>
      </c>
      <c r="S332" t="s">
        <v>578</v>
      </c>
      <c r="T332" s="73"/>
      <c r="U332" s="73"/>
      <c r="V332"/>
      <c r="W332" s="73">
        <f>IFERROR(VLOOKUP(Подбор[[#This Row],[Артикул]],[1]Подбор!$CJ:$CW,2,0),"")</f>
        <v>42120</v>
      </c>
      <c r="X332" s="73">
        <f>IFERROR(VLOOKUP(Подбор[[#This Row],[Артикул]],[1]Подбор!$CJ:$CW,3,0),"")</f>
        <v>32010</v>
      </c>
      <c r="Y332" s="73">
        <f>IFERROR(VLOOKUP(Подбор[[#This Row],[Артикул]],[1]Подбор!$CJ:$CW,4,0),"")</f>
        <v>-24.002849002849004</v>
      </c>
      <c r="Z332" s="73">
        <f>IFERROR(VLOOKUP(Подбор[[#This Row],[Артикул]],[1]Подбор!$CJ:$CW,5,0),"")</f>
        <v>9</v>
      </c>
      <c r="AA332" s="73">
        <f>IFERROR(VLOOKUP(Подбор[[#This Row],[Артикул]],[1]Подбор!$CJ:$CW,6,0),"")</f>
        <v>0</v>
      </c>
      <c r="AB332" s="73">
        <f>IFERROR(VLOOKUP(Подбор[[#This Row],[Артикул]],[1]Подбор!$CJ:$CW,7,0),"")</f>
        <v>0</v>
      </c>
      <c r="AC332" s="73">
        <f>IFERROR(VLOOKUP(Подбор[[#This Row],[Артикул]],[1]Подбор!$CJ:$CW,8,0),"")</f>
        <v>0</v>
      </c>
      <c r="AD332" s="73">
        <f>IFERROR(VLOOKUP(Подбор[[#This Row],[Артикул]],[1]Подбор!$CJ:$CW,9,0),"")</f>
        <v>0</v>
      </c>
      <c r="AE332" s="73">
        <f>IFERROR(VLOOKUP(Подбор[[#This Row],[Артикул]],[1]Подбор!$CJ:$CW,10,0),"")</f>
        <v>0</v>
      </c>
      <c r="AF332" s="73">
        <f>IFERROR(VLOOKUP(Подбор[[#This Row],[Артикул]],[1]Подбор!$CJ:$CW,11,0),"")</f>
        <v>0</v>
      </c>
      <c r="AG332" s="73" t="str">
        <f>IFERROR(VLOOKUP(Подбор[[#This Row],[Артикул]],[1]Подбор!$CJ:$CW,12,0),"")</f>
        <v>50+</v>
      </c>
      <c r="AH332" s="73" t="str">
        <f>IFERROR(VLOOKUP(Подбор[[#This Row],[Артикул]],[1]Подбор!$CJ:$CW,13,0),"")</f>
        <v>50+</v>
      </c>
      <c r="AI332" s="73">
        <f>IFERROR(VLOOKUP(Подбор[[#This Row],[Артикул]],[1]Подбор!$CJ:$CW,14,0),"")</f>
        <v>0</v>
      </c>
      <c r="AJ332" s="73" t="str">
        <f>IFERROR(VLOOKUP(Подбор[[#This Row],[Артикул]],[1]Подбор!$CJ:$DA,15,0),"")</f>
        <v/>
      </c>
      <c r="AK332" s="73" t="str">
        <f>IFERROR(VLOOKUP(Подбор[[#This Row],[Артикул]],[1]Подбор!$CJ:$DA,16,0),"")</f>
        <v>https://ipmatika.kz/products/desktop/yealink-sip-t31p-white/</v>
      </c>
      <c r="AL332" s="73" t="str">
        <f>IFERROR(VLOOKUP(Подбор[[#This Row],[Артикул]],[1]Подбор!$CJ:$DA,17,0),"")</f>
        <v/>
      </c>
    </row>
    <row r="333" spans="1:38">
      <c r="A333" s="73" t="s">
        <v>2301</v>
      </c>
      <c r="B333" t="s">
        <v>2932</v>
      </c>
      <c r="C333" t="s">
        <v>2300</v>
      </c>
      <c r="D333">
        <v>45360</v>
      </c>
      <c r="E333">
        <v>34470</v>
      </c>
      <c r="F333">
        <v>-24.007936507936506</v>
      </c>
      <c r="G333">
        <v>7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5489</v>
      </c>
      <c r="Q333" t="s">
        <v>5730</v>
      </c>
      <c r="R333" t="s">
        <v>5731</v>
      </c>
      <c r="S333" t="s">
        <v>578</v>
      </c>
      <c r="T333" s="73"/>
      <c r="U333" s="73"/>
      <c r="V333"/>
      <c r="W333" s="73">
        <f>IFERROR(VLOOKUP(Подбор[[#This Row],[Артикул]],[1]Подбор!$CJ:$CW,2,0),"")</f>
        <v>45360</v>
      </c>
      <c r="X333" s="73">
        <f>IFERROR(VLOOKUP(Подбор[[#This Row],[Артикул]],[1]Подбор!$CJ:$CW,3,0),"")</f>
        <v>34470</v>
      </c>
      <c r="Y333" s="73">
        <f>IFERROR(VLOOKUP(Подбор[[#This Row],[Артикул]],[1]Подбор!$CJ:$CW,4,0),"")</f>
        <v>-24.007936507936506</v>
      </c>
      <c r="Z333" s="73">
        <f>IFERROR(VLOOKUP(Подбор[[#This Row],[Артикул]],[1]Подбор!$CJ:$CW,5,0),"")</f>
        <v>7</v>
      </c>
      <c r="AA333" s="73">
        <f>IFERROR(VLOOKUP(Подбор[[#This Row],[Артикул]],[1]Подбор!$CJ:$CW,6,0),"")</f>
        <v>0</v>
      </c>
      <c r="AB333" s="73">
        <f>IFERROR(VLOOKUP(Подбор[[#This Row],[Артикул]],[1]Подбор!$CJ:$CW,7,0),"")</f>
        <v>0</v>
      </c>
      <c r="AC333" s="73">
        <f>IFERROR(VLOOKUP(Подбор[[#This Row],[Артикул]],[1]Подбор!$CJ:$CW,8,0),"")</f>
        <v>2</v>
      </c>
      <c r="AD333" s="73">
        <f>IFERROR(VLOOKUP(Подбор[[#This Row],[Артикул]],[1]Подбор!$CJ:$CW,9,0),"")</f>
        <v>0</v>
      </c>
      <c r="AE333" s="73">
        <f>IFERROR(VLOOKUP(Подбор[[#This Row],[Артикул]],[1]Подбор!$CJ:$CW,10,0),"")</f>
        <v>0</v>
      </c>
      <c r="AF333" s="73">
        <f>IFERROR(VLOOKUP(Подбор[[#This Row],[Артикул]],[1]Подбор!$CJ:$CW,11,0),"")</f>
        <v>0</v>
      </c>
      <c r="AG333" s="73">
        <f>IFERROR(VLOOKUP(Подбор[[#This Row],[Артикул]],[1]Подбор!$CJ:$CW,12,0),"")</f>
        <v>0</v>
      </c>
      <c r="AH333" s="73">
        <f>IFERROR(VLOOKUP(Подбор[[#This Row],[Артикул]],[1]Подбор!$CJ:$CW,13,0),"")</f>
        <v>0</v>
      </c>
      <c r="AI333" s="73" t="str">
        <f>IFERROR(VLOOKUP(Подбор[[#This Row],[Артикул]],[1]Подбор!$CJ:$CW,14,0),"")</f>
        <v>50+</v>
      </c>
      <c r="AJ333" s="73" t="str">
        <f>IFERROR(VLOOKUP(Подбор[[#This Row],[Артикул]],[1]Подбор!$CJ:$DA,15,0),"")</f>
        <v>http://ipmatika.ru/upload/iblock/86c/x447j8o2shmwo0ypuv2tpffcens2iv65/T31W_01.jpg</v>
      </c>
      <c r="AK333" s="73" t="str">
        <f>IFERROR(VLOOKUP(Подбор[[#This Row],[Артикул]],[1]Подбор!$CJ:$DA,16,0),"")</f>
        <v>https://ipmatika.kz/products/desktop/yealink-sip-t31w/</v>
      </c>
      <c r="AL333" s="73" t="str">
        <f>IFERROR(VLOOKUP(Подбор[[#This Row],[Артикул]],[1]Подбор!$CJ:$DA,17,0),"")</f>
        <v/>
      </c>
    </row>
    <row r="334" spans="1:38">
      <c r="A334" s="73" t="s">
        <v>14</v>
      </c>
      <c r="B334" t="s">
        <v>2932</v>
      </c>
      <c r="C334" t="s">
        <v>2299</v>
      </c>
      <c r="D334">
        <v>52530</v>
      </c>
      <c r="E334">
        <v>39400</v>
      </c>
      <c r="F334">
        <v>-24.995240814772515</v>
      </c>
      <c r="G334">
        <v>4</v>
      </c>
      <c r="H334">
        <v>12</v>
      </c>
      <c r="I334">
        <v>0</v>
      </c>
      <c r="J334">
        <v>0</v>
      </c>
      <c r="K334">
        <v>10</v>
      </c>
      <c r="L334">
        <v>0</v>
      </c>
      <c r="M334">
        <v>0</v>
      </c>
      <c r="N334">
        <v>0</v>
      </c>
      <c r="O334" t="s">
        <v>5489</v>
      </c>
      <c r="P334" t="s">
        <v>5489</v>
      </c>
      <c r="Q334" t="s">
        <v>5732</v>
      </c>
      <c r="R334" t="s">
        <v>5733</v>
      </c>
      <c r="S334" t="s">
        <v>578</v>
      </c>
      <c r="T334" s="73"/>
      <c r="U334" s="73"/>
      <c r="V334"/>
      <c r="W334" s="73">
        <f>IFERROR(VLOOKUP(Подбор[[#This Row],[Артикул]],[1]Подбор!$CJ:$CW,2,0),"")</f>
        <v>52530</v>
      </c>
      <c r="X334" s="73">
        <f>IFERROR(VLOOKUP(Подбор[[#This Row],[Артикул]],[1]Подбор!$CJ:$CW,3,0),"")</f>
        <v>39400</v>
      </c>
      <c r="Y334" s="73">
        <f>IFERROR(VLOOKUP(Подбор[[#This Row],[Артикул]],[1]Подбор!$CJ:$CW,4,0),"")</f>
        <v>-24.995240814772515</v>
      </c>
      <c r="Z334" s="73">
        <f>IFERROR(VLOOKUP(Подбор[[#This Row],[Артикул]],[1]Подбор!$CJ:$CW,5,0),"")</f>
        <v>4</v>
      </c>
      <c r="AA334" s="73">
        <f>IFERROR(VLOOKUP(Подбор[[#This Row],[Артикул]],[1]Подбор!$CJ:$CW,6,0),"")</f>
        <v>12</v>
      </c>
      <c r="AB334" s="73">
        <f>IFERROR(VLOOKUP(Подбор[[#This Row],[Артикул]],[1]Подбор!$CJ:$CW,7,0),"")</f>
        <v>0</v>
      </c>
      <c r="AC334" s="73">
        <f>IFERROR(VLOOKUP(Подбор[[#This Row],[Артикул]],[1]Подбор!$CJ:$CW,8,0),"")</f>
        <v>0</v>
      </c>
      <c r="AD334" s="73">
        <f>IFERROR(VLOOKUP(Подбор[[#This Row],[Артикул]],[1]Подбор!$CJ:$CW,9,0),"")</f>
        <v>10</v>
      </c>
      <c r="AE334" s="73">
        <f>IFERROR(VLOOKUP(Подбор[[#This Row],[Артикул]],[1]Подбор!$CJ:$CW,10,0),"")</f>
        <v>0</v>
      </c>
      <c r="AF334" s="73">
        <f>IFERROR(VLOOKUP(Подбор[[#This Row],[Артикул]],[1]Подбор!$CJ:$CW,11,0),"")</f>
        <v>0</v>
      </c>
      <c r="AG334" s="73">
        <f>IFERROR(VLOOKUP(Подбор[[#This Row],[Артикул]],[1]Подбор!$CJ:$CW,12,0),"")</f>
        <v>0</v>
      </c>
      <c r="AH334" s="73" t="str">
        <f>IFERROR(VLOOKUP(Подбор[[#This Row],[Артикул]],[1]Подбор!$CJ:$CW,13,0),"")</f>
        <v>50+</v>
      </c>
      <c r="AI334" s="73" t="str">
        <f>IFERROR(VLOOKUP(Подбор[[#This Row],[Артикул]],[1]Подбор!$CJ:$CW,14,0),"")</f>
        <v>50+</v>
      </c>
      <c r="AJ334" s="73" t="str">
        <f>IFERROR(VLOOKUP(Подбор[[#This Row],[Артикул]],[1]Подбор!$CJ:$DA,15,0),"")</f>
        <v>http://ipmatika.ru/upload/iblock/521/T33-sw21491v.jpg</v>
      </c>
      <c r="AK334" s="73" t="str">
        <f>IFERROR(VLOOKUP(Подбор[[#This Row],[Артикул]],[1]Подбор!$CJ:$DA,16,0),"")</f>
        <v>https://ipmatika.kz/products/desktop/yealink-sip-t33g/</v>
      </c>
      <c r="AL334" s="73" t="str">
        <f>IFERROR(VLOOKUP(Подбор[[#This Row],[Артикул]],[1]Подбор!$CJ:$DA,17,0),"")</f>
        <v/>
      </c>
    </row>
    <row r="335" spans="1:38">
      <c r="A335" s="73" t="s">
        <v>338</v>
      </c>
      <c r="B335" t="s">
        <v>2932</v>
      </c>
      <c r="C335" t="s">
        <v>2298</v>
      </c>
      <c r="D335">
        <v>51610</v>
      </c>
      <c r="E335" t="s">
        <v>578</v>
      </c>
      <c r="F335" t="s">
        <v>578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5734</v>
      </c>
      <c r="R335" t="s">
        <v>5735</v>
      </c>
      <c r="S335" t="s">
        <v>5491</v>
      </c>
      <c r="T335" s="73"/>
      <c r="U335" s="73"/>
      <c r="V335"/>
      <c r="W335" s="73">
        <f>IFERROR(VLOOKUP(Подбор[[#This Row],[Артикул]],[1]Подбор!$CJ:$CW,2,0),"")</f>
        <v>51610</v>
      </c>
      <c r="X335" s="73" t="str">
        <f>IFERROR(VLOOKUP(Подбор[[#This Row],[Артикул]],[1]Подбор!$CJ:$CW,3,0),"")</f>
        <v/>
      </c>
      <c r="Y335" s="73" t="str">
        <f>IFERROR(VLOOKUP(Подбор[[#This Row],[Артикул]],[1]Подбор!$CJ:$CW,4,0),"")</f>
        <v/>
      </c>
      <c r="Z335" s="73">
        <f>IFERROR(VLOOKUP(Подбор[[#This Row],[Артикул]],[1]Подбор!$CJ:$CW,5,0),"")</f>
        <v>0</v>
      </c>
      <c r="AA335" s="73">
        <f>IFERROR(VLOOKUP(Подбор[[#This Row],[Артикул]],[1]Подбор!$CJ:$CW,6,0),"")</f>
        <v>0</v>
      </c>
      <c r="AB335" s="73">
        <f>IFERROR(VLOOKUP(Подбор[[#This Row],[Артикул]],[1]Подбор!$CJ:$CW,7,0),"")</f>
        <v>0</v>
      </c>
      <c r="AC335" s="73">
        <f>IFERROR(VLOOKUP(Подбор[[#This Row],[Артикул]],[1]Подбор!$CJ:$CW,8,0),"")</f>
        <v>0</v>
      </c>
      <c r="AD335" s="73">
        <f>IFERROR(VLOOKUP(Подбор[[#This Row],[Артикул]],[1]Подбор!$CJ:$CW,9,0),"")</f>
        <v>0</v>
      </c>
      <c r="AE335" s="73">
        <f>IFERROR(VLOOKUP(Подбор[[#This Row],[Артикул]],[1]Подбор!$CJ:$CW,10,0),"")</f>
        <v>0</v>
      </c>
      <c r="AF335" s="73">
        <f>IFERROR(VLOOKUP(Подбор[[#This Row],[Артикул]],[1]Подбор!$CJ:$CW,11,0),"")</f>
        <v>0</v>
      </c>
      <c r="AG335" s="73">
        <f>IFERROR(VLOOKUP(Подбор[[#This Row],[Артикул]],[1]Подбор!$CJ:$CW,12,0),"")</f>
        <v>0</v>
      </c>
      <c r="AH335" s="73">
        <f>IFERROR(VLOOKUP(Подбор[[#This Row],[Артикул]],[1]Подбор!$CJ:$CW,13,0),"")</f>
        <v>0</v>
      </c>
      <c r="AI335" s="73">
        <f>IFERROR(VLOOKUP(Подбор[[#This Row],[Артикул]],[1]Подбор!$CJ:$CW,14,0),"")</f>
        <v>0</v>
      </c>
      <c r="AJ335" s="73" t="str">
        <f>IFERROR(VLOOKUP(Подбор[[#This Row],[Артикул]],[1]Подбор!$CJ:$DA,15,0),"")</f>
        <v>http://ipmatika.ru/upload/iblock/ec2/T33-sw21491v.jpg</v>
      </c>
      <c r="AK335" s="73" t="str">
        <f>IFERROR(VLOOKUP(Подбор[[#This Row],[Артикул]],[1]Подбор!$CJ:$DA,16,0),"")</f>
        <v>https://ipmatika.kz/products/desktop/yealink-sip-t33p/</v>
      </c>
      <c r="AL335" s="73" t="str">
        <f>IFERROR(VLOOKUP(Подбор[[#This Row],[Артикул]],[1]Подбор!$CJ:$DA,17,0),"")</f>
        <v>EOL</v>
      </c>
    </row>
    <row r="336" spans="1:38">
      <c r="A336" s="73" t="s">
        <v>2297</v>
      </c>
      <c r="B336" t="s">
        <v>2932</v>
      </c>
      <c r="C336" t="s">
        <v>2296</v>
      </c>
      <c r="D336">
        <v>61880</v>
      </c>
      <c r="E336">
        <v>48270</v>
      </c>
      <c r="F336">
        <v>-21.994182288299939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5736</v>
      </c>
      <c r="R336" t="s">
        <v>5737</v>
      </c>
      <c r="S336" t="s">
        <v>578</v>
      </c>
      <c r="T336" s="73"/>
      <c r="U336" s="73"/>
      <c r="V336"/>
      <c r="W336" s="73">
        <f>IFERROR(VLOOKUP(Подбор[[#This Row],[Артикул]],[1]Подбор!$CJ:$CW,2,0),"")</f>
        <v>61880</v>
      </c>
      <c r="X336" s="73">
        <f>IFERROR(VLOOKUP(Подбор[[#This Row],[Артикул]],[1]Подбор!$CJ:$CW,3,0),"")</f>
        <v>48270</v>
      </c>
      <c r="Y336" s="73">
        <f>IFERROR(VLOOKUP(Подбор[[#This Row],[Артикул]],[1]Подбор!$CJ:$CW,4,0),"")</f>
        <v>-21.994182288299939</v>
      </c>
      <c r="Z336" s="73">
        <f>IFERROR(VLOOKUP(Подбор[[#This Row],[Артикул]],[1]Подбор!$CJ:$CW,5,0),"")</f>
        <v>0</v>
      </c>
      <c r="AA336" s="73">
        <f>IFERROR(VLOOKUP(Подбор[[#This Row],[Артикул]],[1]Подбор!$CJ:$CW,6,0),"")</f>
        <v>0</v>
      </c>
      <c r="AB336" s="73">
        <f>IFERROR(VLOOKUP(Подбор[[#This Row],[Артикул]],[1]Подбор!$CJ:$CW,7,0),"")</f>
        <v>0</v>
      </c>
      <c r="AC336" s="73">
        <f>IFERROR(VLOOKUP(Подбор[[#This Row],[Артикул]],[1]Подбор!$CJ:$CW,8,0),"")</f>
        <v>0</v>
      </c>
      <c r="AD336" s="73">
        <f>IFERROR(VLOOKUP(Подбор[[#This Row],[Артикул]],[1]Подбор!$CJ:$CW,9,0),"")</f>
        <v>1</v>
      </c>
      <c r="AE336" s="73">
        <f>IFERROR(VLOOKUP(Подбор[[#This Row],[Артикул]],[1]Подбор!$CJ:$CW,10,0),"")</f>
        <v>0</v>
      </c>
      <c r="AF336" s="73">
        <f>IFERROR(VLOOKUP(Подбор[[#This Row],[Артикул]],[1]Подбор!$CJ:$CW,11,0),"")</f>
        <v>0</v>
      </c>
      <c r="AG336" s="73">
        <f>IFERROR(VLOOKUP(Подбор[[#This Row],[Артикул]],[1]Подбор!$CJ:$CW,12,0),"")</f>
        <v>0</v>
      </c>
      <c r="AH336" s="73">
        <f>IFERROR(VLOOKUP(Подбор[[#This Row],[Артикул]],[1]Подбор!$CJ:$CW,13,0),"")</f>
        <v>0</v>
      </c>
      <c r="AI336" s="73">
        <f>IFERROR(VLOOKUP(Подбор[[#This Row],[Артикул]],[1]Подбор!$CJ:$CW,14,0),"")</f>
        <v>0</v>
      </c>
      <c r="AJ336" s="73" t="str">
        <f>IFERROR(VLOOKUP(Подбор[[#This Row],[Артикул]],[1]Подбор!$CJ:$DA,15,0),"")</f>
        <v>http://ipmatika.ru/upload/iblock/06c/8xjfsdpmp3n9teqmm1md5g9tuimohxos/T34W_01.jpg</v>
      </c>
      <c r="AK336" s="73" t="str">
        <f>IFERROR(VLOOKUP(Подбор[[#This Row],[Артикул]],[1]Подбор!$CJ:$DA,16,0),"")</f>
        <v>https://ipmatika.kz/products/desktop/yealink-sip-t34w/</v>
      </c>
      <c r="AL336" s="73" t="str">
        <f>IFERROR(VLOOKUP(Подбор[[#This Row],[Артикул]],[1]Подбор!$CJ:$DA,17,0),"")</f>
        <v/>
      </c>
    </row>
    <row r="337" spans="1:38">
      <c r="A337" s="73" t="s">
        <v>16</v>
      </c>
      <c r="B337" t="s">
        <v>2932</v>
      </c>
      <c r="C337" t="s">
        <v>2295</v>
      </c>
      <c r="D337">
        <v>85360</v>
      </c>
      <c r="E337">
        <v>64020</v>
      </c>
      <c r="F337">
        <v>-25</v>
      </c>
      <c r="G337">
        <v>39</v>
      </c>
      <c r="H337">
        <v>0</v>
      </c>
      <c r="I337">
        <v>0</v>
      </c>
      <c r="J337">
        <v>5</v>
      </c>
      <c r="K337">
        <v>0</v>
      </c>
      <c r="L337">
        <v>0</v>
      </c>
      <c r="M337">
        <v>0</v>
      </c>
      <c r="N337" t="s">
        <v>5489</v>
      </c>
      <c r="O337" t="s">
        <v>5489</v>
      </c>
      <c r="P337">
        <v>32</v>
      </c>
      <c r="Q337" t="s">
        <v>5738</v>
      </c>
      <c r="R337" t="s">
        <v>5739</v>
      </c>
      <c r="S337" t="s">
        <v>5491</v>
      </c>
      <c r="T337" s="73"/>
      <c r="U337" s="73"/>
      <c r="V337"/>
      <c r="W337" s="73">
        <f>IFERROR(VLOOKUP(Подбор[[#This Row],[Артикул]],[1]Подбор!$CJ:$CW,2,0),"")</f>
        <v>85360</v>
      </c>
      <c r="X337" s="73">
        <f>IFERROR(VLOOKUP(Подбор[[#This Row],[Артикул]],[1]Подбор!$CJ:$CW,3,0),"")</f>
        <v>64020</v>
      </c>
      <c r="Y337" s="73">
        <f>IFERROR(VLOOKUP(Подбор[[#This Row],[Артикул]],[1]Подбор!$CJ:$CW,4,0),"")</f>
        <v>-25</v>
      </c>
      <c r="Z337" s="73">
        <f>IFERROR(VLOOKUP(Подбор[[#This Row],[Артикул]],[1]Подбор!$CJ:$CW,5,0),"")</f>
        <v>39</v>
      </c>
      <c r="AA337" s="73">
        <f>IFERROR(VLOOKUP(Подбор[[#This Row],[Артикул]],[1]Подбор!$CJ:$CW,6,0),"")</f>
        <v>0</v>
      </c>
      <c r="AB337" s="73">
        <f>IFERROR(VLOOKUP(Подбор[[#This Row],[Артикул]],[1]Подбор!$CJ:$CW,7,0),"")</f>
        <v>0</v>
      </c>
      <c r="AC337" s="73">
        <f>IFERROR(VLOOKUP(Подбор[[#This Row],[Артикул]],[1]Подбор!$CJ:$CW,8,0),"")</f>
        <v>5</v>
      </c>
      <c r="AD337" s="73">
        <f>IFERROR(VLOOKUP(Подбор[[#This Row],[Артикул]],[1]Подбор!$CJ:$CW,9,0),"")</f>
        <v>0</v>
      </c>
      <c r="AE337" s="73">
        <f>IFERROR(VLOOKUP(Подбор[[#This Row],[Артикул]],[1]Подбор!$CJ:$CW,10,0),"")</f>
        <v>0</v>
      </c>
      <c r="AF337" s="73">
        <f>IFERROR(VLOOKUP(Подбор[[#This Row],[Артикул]],[1]Подбор!$CJ:$CW,11,0),"")</f>
        <v>0</v>
      </c>
      <c r="AG337" s="73" t="str">
        <f>IFERROR(VLOOKUP(Подбор[[#This Row],[Артикул]],[1]Подбор!$CJ:$CW,12,0),"")</f>
        <v>50+</v>
      </c>
      <c r="AH337" s="73" t="str">
        <f>IFERROR(VLOOKUP(Подбор[[#This Row],[Артикул]],[1]Подбор!$CJ:$CW,13,0),"")</f>
        <v>50+</v>
      </c>
      <c r="AI337" s="73">
        <f>IFERROR(VLOOKUP(Подбор[[#This Row],[Артикул]],[1]Подбор!$CJ:$CW,14,0),"")</f>
        <v>32</v>
      </c>
      <c r="AJ337" s="73" t="str">
        <f>IFERROR(VLOOKUP(Подбор[[#This Row],[Артикул]],[1]Подбор!$CJ:$DA,15,0),"")</f>
        <v>http://ipmatika.ru/upload/iblock/ef7/T43U-left%20light%20on.jpg</v>
      </c>
      <c r="AK337" s="73" t="str">
        <f>IFERROR(VLOOKUP(Подбор[[#This Row],[Артикул]],[1]Подбор!$CJ:$DA,16,0),"")</f>
        <v>https://ipmatika.kz/products/desktop/yealink-sip-t43U/</v>
      </c>
      <c r="AL337" s="73" t="str">
        <f>IFERROR(VLOOKUP(Подбор[[#This Row],[Артикул]],[1]Подбор!$CJ:$DA,17,0),"")</f>
        <v>EOL</v>
      </c>
    </row>
    <row r="338" spans="1:38">
      <c r="A338" s="73" t="s">
        <v>2599</v>
      </c>
      <c r="B338" t="s">
        <v>2932</v>
      </c>
      <c r="C338" t="s">
        <v>2600</v>
      </c>
      <c r="D338">
        <v>93180</v>
      </c>
      <c r="E338">
        <v>68950</v>
      </c>
      <c r="F338">
        <v>-26.003434213350502</v>
      </c>
      <c r="G338">
        <v>3</v>
      </c>
      <c r="H338">
        <v>0</v>
      </c>
      <c r="I338">
        <v>0</v>
      </c>
      <c r="J338">
        <v>7</v>
      </c>
      <c r="K338">
        <v>6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5740</v>
      </c>
      <c r="R338" t="s">
        <v>5741</v>
      </c>
      <c r="S338" t="s">
        <v>5491</v>
      </c>
      <c r="T338" s="73"/>
      <c r="U338" s="73"/>
      <c r="V338"/>
      <c r="W338" s="73">
        <f>IFERROR(VLOOKUP(Подбор[[#This Row],[Артикул]],[1]Подбор!$CJ:$CW,2,0),"")</f>
        <v>93180</v>
      </c>
      <c r="X338" s="73">
        <f>IFERROR(VLOOKUP(Подбор[[#This Row],[Артикул]],[1]Подбор!$CJ:$CW,3,0),"")</f>
        <v>68950</v>
      </c>
      <c r="Y338" s="73">
        <f>IFERROR(VLOOKUP(Подбор[[#This Row],[Артикул]],[1]Подбор!$CJ:$CW,4,0),"")</f>
        <v>-26.003434213350502</v>
      </c>
      <c r="Z338" s="73">
        <f>IFERROR(VLOOKUP(Подбор[[#This Row],[Артикул]],[1]Подбор!$CJ:$CW,5,0),"")</f>
        <v>3</v>
      </c>
      <c r="AA338" s="73">
        <f>IFERROR(VLOOKUP(Подбор[[#This Row],[Артикул]],[1]Подбор!$CJ:$CW,6,0),"")</f>
        <v>0</v>
      </c>
      <c r="AB338" s="73">
        <f>IFERROR(VLOOKUP(Подбор[[#This Row],[Артикул]],[1]Подбор!$CJ:$CW,7,0),"")</f>
        <v>0</v>
      </c>
      <c r="AC338" s="73">
        <f>IFERROR(VLOOKUP(Подбор[[#This Row],[Артикул]],[1]Подбор!$CJ:$CW,8,0),"")</f>
        <v>7</v>
      </c>
      <c r="AD338" s="73">
        <f>IFERROR(VLOOKUP(Подбор[[#This Row],[Артикул]],[1]Подбор!$CJ:$CW,9,0),"")</f>
        <v>6</v>
      </c>
      <c r="AE338" s="73">
        <f>IFERROR(VLOOKUP(Подбор[[#This Row],[Артикул]],[1]Подбор!$CJ:$CW,10,0),"")</f>
        <v>0</v>
      </c>
      <c r="AF338" s="73">
        <f>IFERROR(VLOOKUP(Подбор[[#This Row],[Артикул]],[1]Подбор!$CJ:$CW,11,0),"")</f>
        <v>0</v>
      </c>
      <c r="AG338" s="73">
        <f>IFERROR(VLOOKUP(Подбор[[#This Row],[Артикул]],[1]Подбор!$CJ:$CW,12,0),"")</f>
        <v>0</v>
      </c>
      <c r="AH338" s="73">
        <f>IFERROR(VLOOKUP(Подбор[[#This Row],[Артикул]],[1]Подбор!$CJ:$CW,13,0),"")</f>
        <v>0</v>
      </c>
      <c r="AI338" s="73">
        <f>IFERROR(VLOOKUP(Подбор[[#This Row],[Артикул]],[1]Подбор!$CJ:$CW,14,0),"")</f>
        <v>0</v>
      </c>
      <c r="AJ338" s="73" t="str">
        <f>IFERROR(VLOOKUP(Подбор[[#This Row],[Артикул]],[1]Подбор!$CJ:$DA,15,0),"")</f>
        <v>http://ipmatika.ru/upload/iblock/4f1/sbm0knskec28wysjiddr2xg9ym1lwyd7/SIP-T44U_01.jpg</v>
      </c>
      <c r="AK338" s="73" t="str">
        <f>IFERROR(VLOOKUP(Подбор[[#This Row],[Артикул]],[1]Подбор!$CJ:$DA,16,0),"")</f>
        <v>https://ipmatika.kz/products/desktop/yealink-sip-t44u/</v>
      </c>
      <c r="AL338" s="73" t="str">
        <f>IFERROR(VLOOKUP(Подбор[[#This Row],[Артикул]],[1]Подбор!$CJ:$DA,17,0),"")</f>
        <v>EOL</v>
      </c>
    </row>
    <row r="339" spans="1:38">
      <c r="A339" s="73" t="s">
        <v>2601</v>
      </c>
      <c r="B339" t="s">
        <v>2932</v>
      </c>
      <c r="C339" t="s">
        <v>2602</v>
      </c>
      <c r="D339">
        <v>97830</v>
      </c>
      <c r="E339">
        <v>72400</v>
      </c>
      <c r="F339">
        <v>-25.994071348257179</v>
      </c>
      <c r="G339">
        <v>0</v>
      </c>
      <c r="H339">
        <v>0</v>
      </c>
      <c r="I339">
        <v>0</v>
      </c>
      <c r="J339">
        <v>8</v>
      </c>
      <c r="K339">
        <v>0</v>
      </c>
      <c r="L339">
        <v>0</v>
      </c>
      <c r="M339">
        <v>0</v>
      </c>
      <c r="N339">
        <v>0</v>
      </c>
      <c r="O339">
        <v>5</v>
      </c>
      <c r="P339" t="s">
        <v>5489</v>
      </c>
      <c r="Q339" t="s">
        <v>5742</v>
      </c>
      <c r="R339" t="s">
        <v>5743</v>
      </c>
      <c r="S339" t="s">
        <v>5491</v>
      </c>
      <c r="T339" s="73"/>
      <c r="U339" s="73"/>
      <c r="V339"/>
      <c r="W339" s="73">
        <f>IFERROR(VLOOKUP(Подбор[[#This Row],[Артикул]],[1]Подбор!$CJ:$CW,2,0),"")</f>
        <v>97830</v>
      </c>
      <c r="X339" s="73">
        <f>IFERROR(VLOOKUP(Подбор[[#This Row],[Артикул]],[1]Подбор!$CJ:$CW,3,0),"")</f>
        <v>72400</v>
      </c>
      <c r="Y339" s="73">
        <f>IFERROR(VLOOKUP(Подбор[[#This Row],[Артикул]],[1]Подбор!$CJ:$CW,4,0),"")</f>
        <v>-25.994071348257179</v>
      </c>
      <c r="Z339" s="73">
        <f>IFERROR(VLOOKUP(Подбор[[#This Row],[Артикул]],[1]Подбор!$CJ:$CW,5,0),"")</f>
        <v>0</v>
      </c>
      <c r="AA339" s="73">
        <f>IFERROR(VLOOKUP(Подбор[[#This Row],[Артикул]],[1]Подбор!$CJ:$CW,6,0),"")</f>
        <v>0</v>
      </c>
      <c r="AB339" s="73">
        <f>IFERROR(VLOOKUP(Подбор[[#This Row],[Артикул]],[1]Подбор!$CJ:$CW,7,0),"")</f>
        <v>0</v>
      </c>
      <c r="AC339" s="73">
        <f>IFERROR(VLOOKUP(Подбор[[#This Row],[Артикул]],[1]Подбор!$CJ:$CW,8,0),"")</f>
        <v>8</v>
      </c>
      <c r="AD339" s="73">
        <f>IFERROR(VLOOKUP(Подбор[[#This Row],[Артикул]],[1]Подбор!$CJ:$CW,9,0),"")</f>
        <v>0</v>
      </c>
      <c r="AE339" s="73">
        <f>IFERROR(VLOOKUP(Подбор[[#This Row],[Артикул]],[1]Подбор!$CJ:$CW,10,0),"")</f>
        <v>0</v>
      </c>
      <c r="AF339" s="73">
        <f>IFERROR(VLOOKUP(Подбор[[#This Row],[Артикул]],[1]Подбор!$CJ:$CW,11,0),"")</f>
        <v>0</v>
      </c>
      <c r="AG339" s="73">
        <f>IFERROR(VLOOKUP(Подбор[[#This Row],[Артикул]],[1]Подбор!$CJ:$CW,12,0),"")</f>
        <v>0</v>
      </c>
      <c r="AH339" s="73">
        <f>IFERROR(VLOOKUP(Подбор[[#This Row],[Артикул]],[1]Подбор!$CJ:$CW,13,0),"")</f>
        <v>5</v>
      </c>
      <c r="AI339" s="73" t="str">
        <f>IFERROR(VLOOKUP(Подбор[[#This Row],[Артикул]],[1]Подбор!$CJ:$CW,14,0),"")</f>
        <v>50+</v>
      </c>
      <c r="AJ339" s="73" t="str">
        <f>IFERROR(VLOOKUP(Подбор[[#This Row],[Артикул]],[1]Подбор!$CJ:$DA,15,0),"")</f>
        <v>http://ipmatika.ru/upload/iblock/507/ncwhm4q13l37wceca5h7kwhpgw0d83pd/SIP-T44U_01.jpg</v>
      </c>
      <c r="AK339" s="73" t="str">
        <f>IFERROR(VLOOKUP(Подбор[[#This Row],[Артикул]],[1]Подбор!$CJ:$DA,16,0),"")</f>
        <v>https://ipmatika.kz/products/desktop/yealink-sip-t44w/</v>
      </c>
      <c r="AL339" s="73" t="str">
        <f>IFERROR(VLOOKUP(Подбор[[#This Row],[Артикул]],[1]Подбор!$CJ:$DA,17,0),"")</f>
        <v>EOL</v>
      </c>
    </row>
    <row r="340" spans="1:38">
      <c r="A340" s="73" t="s">
        <v>18</v>
      </c>
      <c r="B340" t="s">
        <v>2932</v>
      </c>
      <c r="C340" t="s">
        <v>2294</v>
      </c>
      <c r="D340">
        <v>135800</v>
      </c>
      <c r="E340">
        <v>101850</v>
      </c>
      <c r="F340">
        <v>-25</v>
      </c>
      <c r="G340">
        <v>18</v>
      </c>
      <c r="H340">
        <v>6</v>
      </c>
      <c r="I340">
        <v>0</v>
      </c>
      <c r="J340">
        <v>8</v>
      </c>
      <c r="K340">
        <v>0</v>
      </c>
      <c r="L340">
        <v>0</v>
      </c>
      <c r="M340">
        <v>0</v>
      </c>
      <c r="N340" t="s">
        <v>5489</v>
      </c>
      <c r="O340" t="s">
        <v>5489</v>
      </c>
      <c r="P340" t="s">
        <v>5489</v>
      </c>
      <c r="Q340" t="s">
        <v>5744</v>
      </c>
      <c r="R340" t="s">
        <v>5745</v>
      </c>
      <c r="S340" t="s">
        <v>5491</v>
      </c>
      <c r="T340" s="73"/>
      <c r="U340" s="73"/>
      <c r="V340"/>
      <c r="W340" s="73">
        <f>IFERROR(VLOOKUP(Подбор[[#This Row],[Артикул]],[1]Подбор!$CJ:$CW,2,0),"")</f>
        <v>135800</v>
      </c>
      <c r="X340" s="73">
        <f>IFERROR(VLOOKUP(Подбор[[#This Row],[Артикул]],[1]Подбор!$CJ:$CW,3,0),"")</f>
        <v>101850</v>
      </c>
      <c r="Y340" s="73">
        <f>IFERROR(VLOOKUP(Подбор[[#This Row],[Артикул]],[1]Подбор!$CJ:$CW,4,0),"")</f>
        <v>-25</v>
      </c>
      <c r="Z340" s="73">
        <f>IFERROR(VLOOKUP(Подбор[[#This Row],[Артикул]],[1]Подбор!$CJ:$CW,5,0),"")</f>
        <v>18</v>
      </c>
      <c r="AA340" s="73">
        <f>IFERROR(VLOOKUP(Подбор[[#This Row],[Артикул]],[1]Подбор!$CJ:$CW,6,0),"")</f>
        <v>6</v>
      </c>
      <c r="AB340" s="73">
        <f>IFERROR(VLOOKUP(Подбор[[#This Row],[Артикул]],[1]Подбор!$CJ:$CW,7,0),"")</f>
        <v>0</v>
      </c>
      <c r="AC340" s="73">
        <f>IFERROR(VLOOKUP(Подбор[[#This Row],[Артикул]],[1]Подбор!$CJ:$CW,8,0),"")</f>
        <v>8</v>
      </c>
      <c r="AD340" s="73">
        <f>IFERROR(VLOOKUP(Подбор[[#This Row],[Артикул]],[1]Подбор!$CJ:$CW,9,0),"")</f>
        <v>0</v>
      </c>
      <c r="AE340" s="73">
        <f>IFERROR(VLOOKUP(Подбор[[#This Row],[Артикул]],[1]Подбор!$CJ:$CW,10,0),"")</f>
        <v>0</v>
      </c>
      <c r="AF340" s="73">
        <f>IFERROR(VLOOKUP(Подбор[[#This Row],[Артикул]],[1]Подбор!$CJ:$CW,11,0),"")</f>
        <v>0</v>
      </c>
      <c r="AG340" s="73" t="str">
        <f>IFERROR(VLOOKUP(Подбор[[#This Row],[Артикул]],[1]Подбор!$CJ:$CW,12,0),"")</f>
        <v>50+</v>
      </c>
      <c r="AH340" s="73" t="str">
        <f>IFERROR(VLOOKUP(Подбор[[#This Row],[Артикул]],[1]Подбор!$CJ:$CW,13,0),"")</f>
        <v>50+</v>
      </c>
      <c r="AI340" s="73" t="str">
        <f>IFERROR(VLOOKUP(Подбор[[#This Row],[Артикул]],[1]Подбор!$CJ:$CW,14,0),"")</f>
        <v>50+</v>
      </c>
      <c r="AJ340" s="73" t="str">
        <f>IFERROR(VLOOKUP(Подбор[[#This Row],[Артикул]],[1]Подбор!$CJ:$DA,15,0),"")</f>
        <v>http://ipmatika.ru/upload/iblock/43b/T46U-left%20light%20on.jpg</v>
      </c>
      <c r="AK340" s="73" t="str">
        <f>IFERROR(VLOOKUP(Подбор[[#This Row],[Артикул]],[1]Подбор!$CJ:$DA,16,0),"")</f>
        <v>https://ipmatika.kz/products/desktop/yealink-sip-t46U/</v>
      </c>
      <c r="AL340" s="73" t="str">
        <f>IFERROR(VLOOKUP(Подбор[[#This Row],[Артикул]],[1]Подбор!$CJ:$DA,17,0),"")</f>
        <v>EOL</v>
      </c>
    </row>
    <row r="341" spans="1:38">
      <c r="A341" s="73" t="s">
        <v>20</v>
      </c>
      <c r="B341" t="s">
        <v>2932</v>
      </c>
      <c r="C341" t="s">
        <v>2293</v>
      </c>
      <c r="D341">
        <v>186160</v>
      </c>
      <c r="E341">
        <v>139620</v>
      </c>
      <c r="F341">
        <v>-25</v>
      </c>
      <c r="G341">
        <v>0</v>
      </c>
      <c r="H341">
        <v>14</v>
      </c>
      <c r="I341">
        <v>0</v>
      </c>
      <c r="J341">
        <v>2</v>
      </c>
      <c r="K341">
        <v>0</v>
      </c>
      <c r="L341">
        <v>0</v>
      </c>
      <c r="M341">
        <v>0</v>
      </c>
      <c r="N341" t="s">
        <v>5489</v>
      </c>
      <c r="O341" t="s">
        <v>5489</v>
      </c>
      <c r="P341">
        <v>0</v>
      </c>
      <c r="Q341" t="s">
        <v>5746</v>
      </c>
      <c r="R341" t="s">
        <v>5747</v>
      </c>
      <c r="S341" t="s">
        <v>5491</v>
      </c>
      <c r="T341" s="73"/>
      <c r="U341" s="73"/>
      <c r="V341"/>
      <c r="W341" s="73">
        <f>IFERROR(VLOOKUP(Подбор[[#This Row],[Артикул]],[1]Подбор!$CJ:$CW,2,0),"")</f>
        <v>186160</v>
      </c>
      <c r="X341" s="73">
        <f>IFERROR(VLOOKUP(Подбор[[#This Row],[Артикул]],[1]Подбор!$CJ:$CW,3,0),"")</f>
        <v>139620</v>
      </c>
      <c r="Y341" s="73">
        <f>IFERROR(VLOOKUP(Подбор[[#This Row],[Артикул]],[1]Подбор!$CJ:$CW,4,0),"")</f>
        <v>-25</v>
      </c>
      <c r="Z341" s="73">
        <f>IFERROR(VLOOKUP(Подбор[[#This Row],[Артикул]],[1]Подбор!$CJ:$CW,5,0),"")</f>
        <v>0</v>
      </c>
      <c r="AA341" s="73">
        <f>IFERROR(VLOOKUP(Подбор[[#This Row],[Артикул]],[1]Подбор!$CJ:$CW,6,0),"")</f>
        <v>14</v>
      </c>
      <c r="AB341" s="73">
        <f>IFERROR(VLOOKUP(Подбор[[#This Row],[Артикул]],[1]Подбор!$CJ:$CW,7,0),"")</f>
        <v>0</v>
      </c>
      <c r="AC341" s="73">
        <f>IFERROR(VLOOKUP(Подбор[[#This Row],[Артикул]],[1]Подбор!$CJ:$CW,8,0),"")</f>
        <v>2</v>
      </c>
      <c r="AD341" s="73">
        <f>IFERROR(VLOOKUP(Подбор[[#This Row],[Артикул]],[1]Подбор!$CJ:$CW,9,0),"")</f>
        <v>0</v>
      </c>
      <c r="AE341" s="73">
        <f>IFERROR(VLOOKUP(Подбор[[#This Row],[Артикул]],[1]Подбор!$CJ:$CW,10,0),"")</f>
        <v>0</v>
      </c>
      <c r="AF341" s="73">
        <f>IFERROR(VLOOKUP(Подбор[[#This Row],[Артикул]],[1]Подбор!$CJ:$CW,11,0),"")</f>
        <v>0</v>
      </c>
      <c r="AG341" s="73" t="str">
        <f>IFERROR(VLOOKUP(Подбор[[#This Row],[Артикул]],[1]Подбор!$CJ:$CW,12,0),"")</f>
        <v>50+</v>
      </c>
      <c r="AH341" s="73" t="str">
        <f>IFERROR(VLOOKUP(Подбор[[#This Row],[Артикул]],[1]Подбор!$CJ:$CW,13,0),"")</f>
        <v>50+</v>
      </c>
      <c r="AI341" s="73">
        <f>IFERROR(VLOOKUP(Подбор[[#This Row],[Артикул]],[1]Подбор!$CJ:$CW,14,0),"")</f>
        <v>0</v>
      </c>
      <c r="AJ341" s="73" t="str">
        <f>IFERROR(VLOOKUP(Подбор[[#This Row],[Артикул]],[1]Подбор!$CJ:$DA,15,0),"")</f>
        <v>http://ipmatika.ru/upload/iblock/694/T48U-left%20light%20on.jpg</v>
      </c>
      <c r="AK341" s="73" t="str">
        <f>IFERROR(VLOOKUP(Подбор[[#This Row],[Артикул]],[1]Подбор!$CJ:$DA,16,0),"")</f>
        <v>https://ipmatika.kz/products/desktop/yealink-sip-t48U/</v>
      </c>
      <c r="AL341" s="73" t="str">
        <f>IFERROR(VLOOKUP(Подбор[[#This Row],[Артикул]],[1]Подбор!$CJ:$DA,17,0),"")</f>
        <v>EOL</v>
      </c>
    </row>
    <row r="342" spans="1:38">
      <c r="A342" s="73" t="s">
        <v>22</v>
      </c>
      <c r="B342" t="s">
        <v>2932</v>
      </c>
      <c r="C342" t="s">
        <v>2292</v>
      </c>
      <c r="D342">
        <v>118400</v>
      </c>
      <c r="E342">
        <v>79330</v>
      </c>
      <c r="F342">
        <v>-32.998310810810807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5489</v>
      </c>
      <c r="P342">
        <v>0</v>
      </c>
      <c r="Q342" t="s">
        <v>5748</v>
      </c>
      <c r="R342" t="s">
        <v>5749</v>
      </c>
      <c r="S342" t="s">
        <v>5491</v>
      </c>
      <c r="T342" s="73"/>
      <c r="U342" s="73"/>
      <c r="V342"/>
      <c r="W342" s="73">
        <f>IFERROR(VLOOKUP(Подбор[[#This Row],[Артикул]],[1]Подбор!$CJ:$CW,2,0),"")</f>
        <v>118400</v>
      </c>
      <c r="X342" s="73">
        <f>IFERROR(VLOOKUP(Подбор[[#This Row],[Артикул]],[1]Подбор!$CJ:$CW,3,0),"")</f>
        <v>79330</v>
      </c>
      <c r="Y342" s="73">
        <f>IFERROR(VLOOKUP(Подбор[[#This Row],[Артикул]],[1]Подбор!$CJ:$CW,4,0),"")</f>
        <v>-32.998310810810807</v>
      </c>
      <c r="Z342" s="73">
        <f>IFERROR(VLOOKUP(Подбор[[#This Row],[Артикул]],[1]Подбор!$CJ:$CW,5,0),"")</f>
        <v>0</v>
      </c>
      <c r="AA342" s="73">
        <f>IFERROR(VLOOKUP(Подбор[[#This Row],[Артикул]],[1]Подбор!$CJ:$CW,6,0),"")</f>
        <v>0</v>
      </c>
      <c r="AB342" s="73">
        <f>IFERROR(VLOOKUP(Подбор[[#This Row],[Артикул]],[1]Подбор!$CJ:$CW,7,0),"")</f>
        <v>0</v>
      </c>
      <c r="AC342" s="73">
        <f>IFERROR(VLOOKUP(Подбор[[#This Row],[Артикул]],[1]Подбор!$CJ:$CW,8,0),"")</f>
        <v>0</v>
      </c>
      <c r="AD342" s="73">
        <f>IFERROR(VLOOKUP(Подбор[[#This Row],[Артикул]],[1]Подбор!$CJ:$CW,9,0),"")</f>
        <v>0</v>
      </c>
      <c r="AE342" s="73">
        <f>IFERROR(VLOOKUP(Подбор[[#This Row],[Артикул]],[1]Подбор!$CJ:$CW,10,0),"")</f>
        <v>0</v>
      </c>
      <c r="AF342" s="73">
        <f>IFERROR(VLOOKUP(Подбор[[#This Row],[Артикул]],[1]Подбор!$CJ:$CW,11,0),"")</f>
        <v>0</v>
      </c>
      <c r="AG342" s="73">
        <f>IFERROR(VLOOKUP(Подбор[[#This Row],[Артикул]],[1]Подбор!$CJ:$CW,12,0),"")</f>
        <v>0</v>
      </c>
      <c r="AH342" s="73" t="str">
        <f>IFERROR(VLOOKUP(Подбор[[#This Row],[Артикул]],[1]Подбор!$CJ:$CW,13,0),"")</f>
        <v>50+</v>
      </c>
      <c r="AI342" s="73">
        <f>IFERROR(VLOOKUP(Подбор[[#This Row],[Артикул]],[1]Подбор!$CJ:$CW,14,0),"")</f>
        <v>0</v>
      </c>
      <c r="AJ342" s="73" t="str">
        <f>IFERROR(VLOOKUP(Подбор[[#This Row],[Артикул]],[1]Подбор!$CJ:$DA,15,0),"")</f>
        <v>http://ipmatika.ru/upload/iblock/4e5/T53%20and%20T53W-Front.jpg</v>
      </c>
      <c r="AK342" s="73" t="str">
        <f>IFERROR(VLOOKUP(Подбор[[#This Row],[Артикул]],[1]Подбор!$CJ:$DA,16,0),"")</f>
        <v>https://ipmatika.kz/products/desktop/yealink-sip-t53/</v>
      </c>
      <c r="AL342" s="73" t="str">
        <f>IFERROR(VLOOKUP(Подбор[[#This Row],[Артикул]],[1]Подбор!$CJ:$DA,17,0),"")</f>
        <v>EOL</v>
      </c>
    </row>
    <row r="343" spans="1:38">
      <c r="A343" s="73" t="s">
        <v>24</v>
      </c>
      <c r="B343" t="s">
        <v>2932</v>
      </c>
      <c r="C343" t="s">
        <v>2291</v>
      </c>
      <c r="D343">
        <v>140500</v>
      </c>
      <c r="E343">
        <v>94140</v>
      </c>
      <c r="F343">
        <v>-32.996441281138786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0</v>
      </c>
      <c r="P343">
        <v>0</v>
      </c>
      <c r="Q343" t="s">
        <v>5750</v>
      </c>
      <c r="R343" t="s">
        <v>5751</v>
      </c>
      <c r="S343" t="s">
        <v>5491</v>
      </c>
      <c r="T343" s="73"/>
      <c r="U343" s="73"/>
      <c r="V343"/>
      <c r="W343" s="73">
        <f>IFERROR(VLOOKUP(Подбор[[#This Row],[Артикул]],[1]Подбор!$CJ:$CW,2,0),"")</f>
        <v>140500</v>
      </c>
      <c r="X343" s="73">
        <f>IFERROR(VLOOKUP(Подбор[[#This Row],[Артикул]],[1]Подбор!$CJ:$CW,3,0),"")</f>
        <v>94140</v>
      </c>
      <c r="Y343" s="73">
        <f>IFERROR(VLOOKUP(Подбор[[#This Row],[Артикул]],[1]Подбор!$CJ:$CW,4,0),"")</f>
        <v>-32.996441281138786</v>
      </c>
      <c r="Z343" s="73">
        <f>IFERROR(VLOOKUP(Подбор[[#This Row],[Артикул]],[1]Подбор!$CJ:$CW,5,0),"")</f>
        <v>0</v>
      </c>
      <c r="AA343" s="73">
        <f>IFERROR(VLOOKUP(Подбор[[#This Row],[Артикул]],[1]Подбор!$CJ:$CW,6,0),"")</f>
        <v>0</v>
      </c>
      <c r="AB343" s="73">
        <f>IFERROR(VLOOKUP(Подбор[[#This Row],[Артикул]],[1]Подбор!$CJ:$CW,7,0),"")</f>
        <v>0</v>
      </c>
      <c r="AC343" s="73">
        <f>IFERROR(VLOOKUP(Подбор[[#This Row],[Артикул]],[1]Подбор!$CJ:$CW,8,0),"")</f>
        <v>0</v>
      </c>
      <c r="AD343" s="73">
        <f>IFERROR(VLOOKUP(Подбор[[#This Row],[Артикул]],[1]Подбор!$CJ:$CW,9,0),"")</f>
        <v>0</v>
      </c>
      <c r="AE343" s="73">
        <f>IFERROR(VLOOKUP(Подбор[[#This Row],[Артикул]],[1]Подбор!$CJ:$CW,10,0),"")</f>
        <v>0</v>
      </c>
      <c r="AF343" s="73">
        <f>IFERROR(VLOOKUP(Подбор[[#This Row],[Артикул]],[1]Подбор!$CJ:$CW,11,0),"")</f>
        <v>0</v>
      </c>
      <c r="AG343" s="73">
        <f>IFERROR(VLOOKUP(Подбор[[#This Row],[Артикул]],[1]Подбор!$CJ:$CW,12,0),"")</f>
        <v>2</v>
      </c>
      <c r="AH343" s="73">
        <f>IFERROR(VLOOKUP(Подбор[[#This Row],[Артикул]],[1]Подбор!$CJ:$CW,13,0),"")</f>
        <v>0</v>
      </c>
      <c r="AI343" s="73">
        <f>IFERROR(VLOOKUP(Подбор[[#This Row],[Артикул]],[1]Подбор!$CJ:$CW,14,0),"")</f>
        <v>0</v>
      </c>
      <c r="AJ343" s="73" t="str">
        <f>IFERROR(VLOOKUP(Подбор[[#This Row],[Артикул]],[1]Подбор!$CJ:$DA,15,0),"")</f>
        <v>http://ipmatika.ru/upload/iblock/193/T53W_front.jpg</v>
      </c>
      <c r="AK343" s="73" t="str">
        <f>IFERROR(VLOOKUP(Подбор[[#This Row],[Артикул]],[1]Подбор!$CJ:$DA,16,0),"")</f>
        <v>https://ipmatika.kz/products/desktop/yealink-sip-t53w/</v>
      </c>
      <c r="AL343" s="73" t="str">
        <f>IFERROR(VLOOKUP(Подбор[[#This Row],[Артикул]],[1]Подбор!$CJ:$DA,17,0),"")</f>
        <v>EOL</v>
      </c>
    </row>
    <row r="344" spans="1:38">
      <c r="A344" s="73" t="s">
        <v>26</v>
      </c>
      <c r="B344" t="s">
        <v>2932</v>
      </c>
      <c r="C344" t="s">
        <v>2290</v>
      </c>
      <c r="D344">
        <v>177850</v>
      </c>
      <c r="E344">
        <v>119160</v>
      </c>
      <c r="F344">
        <v>-32.999718864211417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5489</v>
      </c>
      <c r="O344">
        <v>23</v>
      </c>
      <c r="P344">
        <v>0</v>
      </c>
      <c r="Q344" t="s">
        <v>5752</v>
      </c>
      <c r="R344" t="s">
        <v>5753</v>
      </c>
      <c r="S344" t="s">
        <v>5491</v>
      </c>
      <c r="T344" s="73"/>
      <c r="U344" s="73"/>
      <c r="V344"/>
      <c r="W344" s="73">
        <f>IFERROR(VLOOKUP(Подбор[[#This Row],[Артикул]],[1]Подбор!$CJ:$CW,2,0),"")</f>
        <v>177850</v>
      </c>
      <c r="X344" s="73">
        <f>IFERROR(VLOOKUP(Подбор[[#This Row],[Артикул]],[1]Подбор!$CJ:$CW,3,0),"")</f>
        <v>119160</v>
      </c>
      <c r="Y344" s="73">
        <f>IFERROR(VLOOKUP(Подбор[[#This Row],[Артикул]],[1]Подбор!$CJ:$CW,4,0),"")</f>
        <v>-32.999718864211417</v>
      </c>
      <c r="Z344" s="73">
        <f>IFERROR(VLOOKUP(Подбор[[#This Row],[Артикул]],[1]Подбор!$CJ:$CW,5,0),"")</f>
        <v>0</v>
      </c>
      <c r="AA344" s="73">
        <f>IFERROR(VLOOKUP(Подбор[[#This Row],[Артикул]],[1]Подбор!$CJ:$CW,6,0),"")</f>
        <v>0</v>
      </c>
      <c r="AB344" s="73">
        <f>IFERROR(VLOOKUP(Подбор[[#This Row],[Артикул]],[1]Подбор!$CJ:$CW,7,0),"")</f>
        <v>0</v>
      </c>
      <c r="AC344" s="73">
        <f>IFERROR(VLOOKUP(Подбор[[#This Row],[Артикул]],[1]Подбор!$CJ:$CW,8,0),"")</f>
        <v>0</v>
      </c>
      <c r="AD344" s="73">
        <f>IFERROR(VLOOKUP(Подбор[[#This Row],[Артикул]],[1]Подбор!$CJ:$CW,9,0),"")</f>
        <v>0</v>
      </c>
      <c r="AE344" s="73">
        <f>IFERROR(VLOOKUP(Подбор[[#This Row],[Артикул]],[1]Подбор!$CJ:$CW,10,0),"")</f>
        <v>0</v>
      </c>
      <c r="AF344" s="73">
        <f>IFERROR(VLOOKUP(Подбор[[#This Row],[Артикул]],[1]Подбор!$CJ:$CW,11,0),"")</f>
        <v>0</v>
      </c>
      <c r="AG344" s="73" t="str">
        <f>IFERROR(VLOOKUP(Подбор[[#This Row],[Артикул]],[1]Подбор!$CJ:$CW,12,0),"")</f>
        <v>50+</v>
      </c>
      <c r="AH344" s="73">
        <f>IFERROR(VLOOKUP(Подбор[[#This Row],[Артикул]],[1]Подбор!$CJ:$CW,13,0),"")</f>
        <v>23</v>
      </c>
      <c r="AI344" s="73">
        <f>IFERROR(VLOOKUP(Подбор[[#This Row],[Артикул]],[1]Подбор!$CJ:$CW,14,0),"")</f>
        <v>0</v>
      </c>
      <c r="AJ344" s="73" t="str">
        <f>IFERROR(VLOOKUP(Подбор[[#This Row],[Артикул]],[1]Подбор!$CJ:$DA,15,0),"")</f>
        <v>http://ipmatika.ru/upload/iblock/124/T54W-Left.jpg</v>
      </c>
      <c r="AK344" s="73" t="str">
        <f>IFERROR(VLOOKUP(Подбор[[#This Row],[Артикул]],[1]Подбор!$CJ:$DA,16,0),"")</f>
        <v>https://ipmatika.kz/products/desktop/yealink-sip-t54w/</v>
      </c>
      <c r="AL344" s="73" t="str">
        <f>IFERROR(VLOOKUP(Подбор[[#This Row],[Артикул]],[1]Подбор!$CJ:$DA,17,0),"")</f>
        <v>EOL</v>
      </c>
    </row>
    <row r="345" spans="1:38">
      <c r="A345" s="73" t="s">
        <v>28</v>
      </c>
      <c r="B345" t="s">
        <v>2932</v>
      </c>
      <c r="C345" t="s">
        <v>2289</v>
      </c>
      <c r="D345">
        <v>248070</v>
      </c>
      <c r="E345">
        <v>166210</v>
      </c>
      <c r="F345">
        <v>-32.998750352723022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5489</v>
      </c>
      <c r="O345">
        <v>0</v>
      </c>
      <c r="P345">
        <v>0</v>
      </c>
      <c r="Q345" t="s">
        <v>5754</v>
      </c>
      <c r="R345" t="s">
        <v>5755</v>
      </c>
      <c r="S345" t="s">
        <v>5491</v>
      </c>
      <c r="T345" s="73"/>
      <c r="U345" s="73"/>
      <c r="V345"/>
      <c r="W345" s="73">
        <f>IFERROR(VLOOKUP(Подбор[[#This Row],[Артикул]],[1]Подбор!$CJ:$CW,2,0),"")</f>
        <v>248070</v>
      </c>
      <c r="X345" s="73">
        <f>IFERROR(VLOOKUP(Подбор[[#This Row],[Артикул]],[1]Подбор!$CJ:$CW,3,0),"")</f>
        <v>166210</v>
      </c>
      <c r="Y345" s="73">
        <f>IFERROR(VLOOKUP(Подбор[[#This Row],[Артикул]],[1]Подбор!$CJ:$CW,4,0),"")</f>
        <v>-32.998750352723022</v>
      </c>
      <c r="Z345" s="73">
        <f>IFERROR(VLOOKUP(Подбор[[#This Row],[Артикул]],[1]Подбор!$CJ:$CW,5,0),"")</f>
        <v>0</v>
      </c>
      <c r="AA345" s="73">
        <f>IFERROR(VLOOKUP(Подбор[[#This Row],[Артикул]],[1]Подбор!$CJ:$CW,6,0),"")</f>
        <v>0</v>
      </c>
      <c r="AB345" s="73">
        <f>IFERROR(VLOOKUP(Подбор[[#This Row],[Артикул]],[1]Подбор!$CJ:$CW,7,0),"")</f>
        <v>0</v>
      </c>
      <c r="AC345" s="73">
        <f>IFERROR(VLOOKUP(Подбор[[#This Row],[Артикул]],[1]Подбор!$CJ:$CW,8,0),"")</f>
        <v>0</v>
      </c>
      <c r="AD345" s="73">
        <f>IFERROR(VLOOKUP(Подбор[[#This Row],[Артикул]],[1]Подбор!$CJ:$CW,9,0),"")</f>
        <v>0</v>
      </c>
      <c r="AE345" s="73">
        <f>IFERROR(VLOOKUP(Подбор[[#This Row],[Артикул]],[1]Подбор!$CJ:$CW,10,0),"")</f>
        <v>0</v>
      </c>
      <c r="AF345" s="73">
        <f>IFERROR(VLOOKUP(Подбор[[#This Row],[Артикул]],[1]Подбор!$CJ:$CW,11,0),"")</f>
        <v>0</v>
      </c>
      <c r="AG345" s="73" t="str">
        <f>IFERROR(VLOOKUP(Подбор[[#This Row],[Артикул]],[1]Подбор!$CJ:$CW,12,0),"")</f>
        <v>50+</v>
      </c>
      <c r="AH345" s="73">
        <f>IFERROR(VLOOKUP(Подбор[[#This Row],[Артикул]],[1]Подбор!$CJ:$CW,13,0),"")</f>
        <v>0</v>
      </c>
      <c r="AI345" s="73">
        <f>IFERROR(VLOOKUP(Подбор[[#This Row],[Артикул]],[1]Подбор!$CJ:$CW,14,0),"")</f>
        <v>0</v>
      </c>
      <c r="AJ345" s="73" t="str">
        <f>IFERROR(VLOOKUP(Подбор[[#This Row],[Артикул]],[1]Подбор!$CJ:$DA,15,0),"")</f>
        <v>http://ipmatika.ru/upload/iblock/d78/T57W-Right.jpg</v>
      </c>
      <c r="AK345" s="73" t="str">
        <f>IFERROR(VLOOKUP(Подбор[[#This Row],[Артикул]],[1]Подбор!$CJ:$DA,16,0),"")</f>
        <v>https://ipmatika.kz/products/desktop/yealink-sip-t57w/</v>
      </c>
      <c r="AL345" s="73" t="str">
        <f>IFERROR(VLOOKUP(Подбор[[#This Row],[Артикул]],[1]Подбор!$CJ:$DA,17,0),"")</f>
        <v>EOL</v>
      </c>
    </row>
    <row r="346" spans="1:38">
      <c r="A346" s="73" t="s">
        <v>346</v>
      </c>
      <c r="B346" t="s">
        <v>2932</v>
      </c>
      <c r="C346" t="s">
        <v>2288</v>
      </c>
      <c r="D346">
        <v>344150</v>
      </c>
      <c r="E346">
        <v>230580</v>
      </c>
      <c r="F346">
        <v>-33.000145285485985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5756</v>
      </c>
      <c r="R346" t="s">
        <v>5757</v>
      </c>
      <c r="S346" t="s">
        <v>5491</v>
      </c>
      <c r="T346" s="73"/>
      <c r="U346" s="73"/>
      <c r="V346"/>
      <c r="W346" s="73">
        <f>IFERROR(VLOOKUP(Подбор[[#This Row],[Артикул]],[1]Подбор!$CJ:$CW,2,0),"")</f>
        <v>344150</v>
      </c>
      <c r="X346" s="73">
        <f>IFERROR(VLOOKUP(Подбор[[#This Row],[Артикул]],[1]Подбор!$CJ:$CW,3,0),"")</f>
        <v>230580</v>
      </c>
      <c r="Y346" s="73">
        <f>IFERROR(VLOOKUP(Подбор[[#This Row],[Артикул]],[1]Подбор!$CJ:$CW,4,0),"")</f>
        <v>-33.000145285485985</v>
      </c>
      <c r="Z346" s="73">
        <f>IFERROR(VLOOKUP(Подбор[[#This Row],[Артикул]],[1]Подбор!$CJ:$CW,5,0),"")</f>
        <v>0</v>
      </c>
      <c r="AA346" s="73">
        <f>IFERROR(VLOOKUP(Подбор[[#This Row],[Артикул]],[1]Подбор!$CJ:$CW,6,0),"")</f>
        <v>0</v>
      </c>
      <c r="AB346" s="73">
        <f>IFERROR(VLOOKUP(Подбор[[#This Row],[Артикул]],[1]Подбор!$CJ:$CW,7,0),"")</f>
        <v>0</v>
      </c>
      <c r="AC346" s="73">
        <f>IFERROR(VLOOKUP(Подбор[[#This Row],[Артикул]],[1]Подбор!$CJ:$CW,8,0),"")</f>
        <v>0</v>
      </c>
      <c r="AD346" s="73">
        <f>IFERROR(VLOOKUP(Подбор[[#This Row],[Артикул]],[1]Подбор!$CJ:$CW,9,0),"")</f>
        <v>0</v>
      </c>
      <c r="AE346" s="73">
        <f>IFERROR(VLOOKUP(Подбор[[#This Row],[Артикул]],[1]Подбор!$CJ:$CW,10,0),"")</f>
        <v>0</v>
      </c>
      <c r="AF346" s="73">
        <f>IFERROR(VLOOKUP(Подбор[[#This Row],[Артикул]],[1]Подбор!$CJ:$CW,11,0),"")</f>
        <v>0</v>
      </c>
      <c r="AG346" s="73">
        <f>IFERROR(VLOOKUP(Подбор[[#This Row],[Артикул]],[1]Подбор!$CJ:$CW,12,0),"")</f>
        <v>0</v>
      </c>
      <c r="AH346" s="73">
        <f>IFERROR(VLOOKUP(Подбор[[#This Row],[Артикул]],[1]Подбор!$CJ:$CW,13,0),"")</f>
        <v>0</v>
      </c>
      <c r="AI346" s="73">
        <f>IFERROR(VLOOKUP(Подбор[[#This Row],[Артикул]],[1]Подбор!$CJ:$CW,14,0),"")</f>
        <v>0</v>
      </c>
      <c r="AJ346" s="73" t="str">
        <f>IFERROR(VLOOKUP(Подбор[[#This Row],[Артикул]],[1]Подбор!$CJ:$DA,15,0),"")</f>
        <v>http://ipmatika.ru/upload/iblock/f59/T58WPro_BTH58_title.jpg</v>
      </c>
      <c r="AK346" s="73" t="str">
        <f>IFERROR(VLOOKUP(Подбор[[#This Row],[Артикул]],[1]Подбор!$CJ:$DA,16,0),"")</f>
        <v>https://www.ipmatika.kz/products/desktop/yealink-sip-t58w-pro/</v>
      </c>
      <c r="AL346" s="73" t="str">
        <f>IFERROR(VLOOKUP(Подбор[[#This Row],[Артикул]],[1]Подбор!$CJ:$DA,17,0),"")</f>
        <v>EOL</v>
      </c>
    </row>
    <row r="347" spans="1:38">
      <c r="A347" s="73" t="s">
        <v>345</v>
      </c>
      <c r="B347" t="s">
        <v>2932</v>
      </c>
      <c r="C347" t="s">
        <v>2287</v>
      </c>
      <c r="D347">
        <v>297700</v>
      </c>
      <c r="E347">
        <v>199460</v>
      </c>
      <c r="F347">
        <v>-32.999664091367151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5489</v>
      </c>
      <c r="O347" t="s">
        <v>5489</v>
      </c>
      <c r="P347">
        <v>0</v>
      </c>
      <c r="Q347" t="s">
        <v>5758</v>
      </c>
      <c r="R347" t="s">
        <v>5759</v>
      </c>
      <c r="S347" t="s">
        <v>5491</v>
      </c>
      <c r="T347" s="73"/>
      <c r="U347" s="73"/>
      <c r="V347"/>
      <c r="W347" s="73">
        <f>IFERROR(VLOOKUP(Подбор[[#This Row],[Артикул]],[1]Подбор!$CJ:$CW,2,0),"")</f>
        <v>297700</v>
      </c>
      <c r="X347" s="73">
        <f>IFERROR(VLOOKUP(Подбор[[#This Row],[Артикул]],[1]Подбор!$CJ:$CW,3,0),"")</f>
        <v>199460</v>
      </c>
      <c r="Y347" s="73">
        <f>IFERROR(VLOOKUP(Подбор[[#This Row],[Артикул]],[1]Подбор!$CJ:$CW,4,0),"")</f>
        <v>-32.999664091367151</v>
      </c>
      <c r="Z347" s="73">
        <f>IFERROR(VLOOKUP(Подбор[[#This Row],[Артикул]],[1]Подбор!$CJ:$CW,5,0),"")</f>
        <v>0</v>
      </c>
      <c r="AA347" s="73">
        <f>IFERROR(VLOOKUP(Подбор[[#This Row],[Артикул]],[1]Подбор!$CJ:$CW,6,0),"")</f>
        <v>0</v>
      </c>
      <c r="AB347" s="73">
        <f>IFERROR(VLOOKUP(Подбор[[#This Row],[Артикул]],[1]Подбор!$CJ:$CW,7,0),"")</f>
        <v>0</v>
      </c>
      <c r="AC347" s="73">
        <f>IFERROR(VLOOKUP(Подбор[[#This Row],[Артикул]],[1]Подбор!$CJ:$CW,8,0),"")</f>
        <v>0</v>
      </c>
      <c r="AD347" s="73">
        <f>IFERROR(VLOOKUP(Подбор[[#This Row],[Артикул]],[1]Подбор!$CJ:$CW,9,0),"")</f>
        <v>0</v>
      </c>
      <c r="AE347" s="73">
        <f>IFERROR(VLOOKUP(Подбор[[#This Row],[Артикул]],[1]Подбор!$CJ:$CW,10,0),"")</f>
        <v>0</v>
      </c>
      <c r="AF347" s="73">
        <f>IFERROR(VLOOKUP(Подбор[[#This Row],[Артикул]],[1]Подбор!$CJ:$CW,11,0),"")</f>
        <v>0</v>
      </c>
      <c r="AG347" s="73" t="str">
        <f>IFERROR(VLOOKUP(Подбор[[#This Row],[Артикул]],[1]Подбор!$CJ:$CW,12,0),"")</f>
        <v>50+</v>
      </c>
      <c r="AH347" s="73" t="str">
        <f>IFERROR(VLOOKUP(Подбор[[#This Row],[Артикул]],[1]Подбор!$CJ:$CW,13,0),"")</f>
        <v>50+</v>
      </c>
      <c r="AI347" s="73">
        <f>IFERROR(VLOOKUP(Подбор[[#This Row],[Артикул]],[1]Подбор!$CJ:$CW,14,0),"")</f>
        <v>0</v>
      </c>
      <c r="AJ347" s="73" t="str">
        <f>IFERROR(VLOOKUP(Подбор[[#This Row],[Артикул]],[1]Подбор!$CJ:$DA,15,0),"")</f>
        <v>http://ipmatika.ru/upload/iblock/8f5/T58W_title.jpg</v>
      </c>
      <c r="AK347" s="73" t="str">
        <f>IFERROR(VLOOKUP(Подбор[[#This Row],[Артикул]],[1]Подбор!$CJ:$DA,16,0),"")</f>
        <v>https://www.ipmatika.kz/products/desktop/yealink-sip-t58w/</v>
      </c>
      <c r="AL347" s="73" t="str">
        <f>IFERROR(VLOOKUP(Подбор[[#This Row],[Артикул]],[1]Подбор!$CJ:$DA,17,0),"")</f>
        <v>EOL</v>
      </c>
    </row>
    <row r="348" spans="1:38">
      <c r="A348" s="73" t="s">
        <v>5369</v>
      </c>
      <c r="B348" t="s">
        <v>2932</v>
      </c>
      <c r="C348" t="s">
        <v>5370</v>
      </c>
      <c r="D348">
        <v>88480</v>
      </c>
      <c r="E348">
        <v>66360</v>
      </c>
      <c r="F348">
        <v>-25</v>
      </c>
      <c r="G348">
        <v>16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N348" t="s">
        <v>5489</v>
      </c>
      <c r="O348" t="s">
        <v>5489</v>
      </c>
      <c r="P348">
        <v>0</v>
      </c>
      <c r="Q348" t="s">
        <v>7286</v>
      </c>
      <c r="R348" t="s">
        <v>7268</v>
      </c>
      <c r="S348" t="s">
        <v>5723</v>
      </c>
      <c r="T348" s="73"/>
      <c r="U348" s="73"/>
      <c r="V348"/>
      <c r="W348" s="73">
        <f>IFERROR(VLOOKUP(Подбор[[#This Row],[Артикул]],[1]Подбор!$CJ:$CW,2,0),"")</f>
        <v>88480</v>
      </c>
      <c r="X348" s="73">
        <f>IFERROR(VLOOKUP(Подбор[[#This Row],[Артикул]],[1]Подбор!$CJ:$CW,3,0),"")</f>
        <v>66360</v>
      </c>
      <c r="Y348" s="73">
        <f>IFERROR(VLOOKUP(Подбор[[#This Row],[Артикул]],[1]Подбор!$CJ:$CW,4,0),"")</f>
        <v>-25</v>
      </c>
      <c r="Z348" s="73">
        <f>IFERROR(VLOOKUP(Подбор[[#This Row],[Артикул]],[1]Подбор!$CJ:$CW,5,0),"")</f>
        <v>16</v>
      </c>
      <c r="AA348" s="73">
        <f>IFERROR(VLOOKUP(Подбор[[#This Row],[Артикул]],[1]Подбор!$CJ:$CW,6,0),"")</f>
        <v>0</v>
      </c>
      <c r="AB348" s="73">
        <f>IFERROR(VLOOKUP(Подбор[[#This Row],[Артикул]],[1]Подбор!$CJ:$CW,7,0),"")</f>
        <v>0</v>
      </c>
      <c r="AC348" s="73">
        <f>IFERROR(VLOOKUP(Подбор[[#This Row],[Артикул]],[1]Подбор!$CJ:$CW,8,0),"")</f>
        <v>2</v>
      </c>
      <c r="AD348" s="73">
        <f>IFERROR(VLOOKUP(Подбор[[#This Row],[Артикул]],[1]Подбор!$CJ:$CW,9,0),"")</f>
        <v>0</v>
      </c>
      <c r="AE348" s="73">
        <f>IFERROR(VLOOKUP(Подбор[[#This Row],[Артикул]],[1]Подбор!$CJ:$CW,10,0),"")</f>
        <v>0</v>
      </c>
      <c r="AF348" s="73">
        <f>IFERROR(VLOOKUP(Подбор[[#This Row],[Артикул]],[1]Подбор!$CJ:$CW,11,0),"")</f>
        <v>0</v>
      </c>
      <c r="AG348" s="73" t="str">
        <f>IFERROR(VLOOKUP(Подбор[[#This Row],[Артикул]],[1]Подбор!$CJ:$CW,12,0),"")</f>
        <v>50+</v>
      </c>
      <c r="AH348" s="73" t="str">
        <f>IFERROR(VLOOKUP(Подбор[[#This Row],[Артикул]],[1]Подбор!$CJ:$CW,13,0),"")</f>
        <v>50+</v>
      </c>
      <c r="AI348" s="73">
        <f>IFERROR(VLOOKUP(Подбор[[#This Row],[Артикул]],[1]Подбор!$CJ:$CW,14,0),"")</f>
        <v>0</v>
      </c>
      <c r="AJ348" s="73" t="str">
        <f>IFERROR(VLOOKUP(Подбор[[#This Row],[Артикул]],[1]Подбор!$CJ:$DA,15,0),"")</f>
        <v>http://ipmatika.ru/upload/iblock/a32/z1maz3t8gvruajlsduebimzwd0xz6fp7/T73-F.png</v>
      </c>
      <c r="AK348" s="73" t="str">
        <f>IFERROR(VLOOKUP(Подбор[[#This Row],[Артикул]],[1]Подбор!$CJ:$DA,16,0),"")</f>
        <v>https://ipmatika.kz/products/desktop/yealink-sip-t73u/</v>
      </c>
      <c r="AL348" s="73" t="str">
        <f>IFERROR(VLOOKUP(Подбор[[#This Row],[Артикул]],[1]Подбор!$CJ:$DA,17,0),"")</f>
        <v>Акция</v>
      </c>
    </row>
    <row r="349" spans="1:38">
      <c r="A349" s="73" t="s">
        <v>5371</v>
      </c>
      <c r="B349" t="s">
        <v>2932</v>
      </c>
      <c r="C349" t="s">
        <v>5372</v>
      </c>
      <c r="D349">
        <v>100060</v>
      </c>
      <c r="E349">
        <v>75050</v>
      </c>
      <c r="F349">
        <v>-24.995002998201073</v>
      </c>
      <c r="G349">
        <v>8</v>
      </c>
      <c r="H349">
        <v>0</v>
      </c>
      <c r="I349">
        <v>0</v>
      </c>
      <c r="J349">
        <v>2</v>
      </c>
      <c r="K349">
        <v>0</v>
      </c>
      <c r="L349">
        <v>0</v>
      </c>
      <c r="M349">
        <v>0</v>
      </c>
      <c r="N349" t="s">
        <v>5489</v>
      </c>
      <c r="O349">
        <v>39</v>
      </c>
      <c r="P349">
        <v>0</v>
      </c>
      <c r="Q349" t="s">
        <v>7287</v>
      </c>
      <c r="R349" t="s">
        <v>7269</v>
      </c>
      <c r="S349" t="s">
        <v>5723</v>
      </c>
      <c r="T349" s="73"/>
      <c r="U349" s="73"/>
      <c r="V349"/>
      <c r="W349" s="73">
        <f>IFERROR(VLOOKUP(Подбор[[#This Row],[Артикул]],[1]Подбор!$CJ:$CW,2,0),"")</f>
        <v>100060</v>
      </c>
      <c r="X349" s="73">
        <f>IFERROR(VLOOKUP(Подбор[[#This Row],[Артикул]],[1]Подбор!$CJ:$CW,3,0),"")</f>
        <v>75050</v>
      </c>
      <c r="Y349" s="73">
        <f>IFERROR(VLOOKUP(Подбор[[#This Row],[Артикул]],[1]Подбор!$CJ:$CW,4,0),"")</f>
        <v>-24.995002998201073</v>
      </c>
      <c r="Z349" s="73">
        <f>IFERROR(VLOOKUP(Подбор[[#This Row],[Артикул]],[1]Подбор!$CJ:$CW,5,0),"")</f>
        <v>8</v>
      </c>
      <c r="AA349" s="73">
        <f>IFERROR(VLOOKUP(Подбор[[#This Row],[Артикул]],[1]Подбор!$CJ:$CW,6,0),"")</f>
        <v>0</v>
      </c>
      <c r="AB349" s="73">
        <f>IFERROR(VLOOKUP(Подбор[[#This Row],[Артикул]],[1]Подбор!$CJ:$CW,7,0),"")</f>
        <v>0</v>
      </c>
      <c r="AC349" s="73">
        <f>IFERROR(VLOOKUP(Подбор[[#This Row],[Артикул]],[1]Подбор!$CJ:$CW,8,0),"")</f>
        <v>2</v>
      </c>
      <c r="AD349" s="73">
        <f>IFERROR(VLOOKUP(Подбор[[#This Row],[Артикул]],[1]Подбор!$CJ:$CW,9,0),"")</f>
        <v>0</v>
      </c>
      <c r="AE349" s="73">
        <f>IFERROR(VLOOKUP(Подбор[[#This Row],[Артикул]],[1]Подбор!$CJ:$CW,10,0),"")</f>
        <v>0</v>
      </c>
      <c r="AF349" s="73">
        <f>IFERROR(VLOOKUP(Подбор[[#This Row],[Артикул]],[1]Подбор!$CJ:$CW,11,0),"")</f>
        <v>0</v>
      </c>
      <c r="AG349" s="73" t="str">
        <f>IFERROR(VLOOKUP(Подбор[[#This Row],[Артикул]],[1]Подбор!$CJ:$CW,12,0),"")</f>
        <v>50+</v>
      </c>
      <c r="AH349" s="73">
        <f>IFERROR(VLOOKUP(Подбор[[#This Row],[Артикул]],[1]Подбор!$CJ:$CW,13,0),"")</f>
        <v>39</v>
      </c>
      <c r="AI349" s="73">
        <f>IFERROR(VLOOKUP(Подбор[[#This Row],[Артикул]],[1]Подбор!$CJ:$CW,14,0),"")</f>
        <v>0</v>
      </c>
      <c r="AJ349" s="73" t="str">
        <f>IFERROR(VLOOKUP(Подбор[[#This Row],[Артикул]],[1]Подбор!$CJ:$DA,15,0),"")</f>
        <v>http://ipmatika.ru/upload/iblock/edd/dnvzxjwcq9jzr213oqj8rtwpxfqg2ejm/T73-F.png</v>
      </c>
      <c r="AK349" s="73" t="str">
        <f>IFERROR(VLOOKUP(Подбор[[#This Row],[Артикул]],[1]Подбор!$CJ:$DA,16,0),"")</f>
        <v>https://ipmatika.kz/products/desktop/yealink-sip-t73w/</v>
      </c>
      <c r="AL349" s="73" t="str">
        <f>IFERROR(VLOOKUP(Подбор[[#This Row],[Артикул]],[1]Подбор!$CJ:$DA,17,0),"")</f>
        <v>Акция</v>
      </c>
    </row>
    <row r="350" spans="1:38">
      <c r="A350" s="73" t="s">
        <v>5373</v>
      </c>
      <c r="B350" t="s">
        <v>2932</v>
      </c>
      <c r="C350" t="s">
        <v>5374</v>
      </c>
      <c r="D350">
        <v>140760</v>
      </c>
      <c r="E350">
        <v>105570</v>
      </c>
      <c r="F350">
        <v>-25</v>
      </c>
      <c r="G350">
        <v>3</v>
      </c>
      <c r="H350">
        <v>0</v>
      </c>
      <c r="I350">
        <v>0</v>
      </c>
      <c r="J350">
        <v>11</v>
      </c>
      <c r="K350">
        <v>0</v>
      </c>
      <c r="L350">
        <v>0</v>
      </c>
      <c r="M350">
        <v>0</v>
      </c>
      <c r="N350" t="s">
        <v>5489</v>
      </c>
      <c r="O350" t="s">
        <v>5489</v>
      </c>
      <c r="P350">
        <v>0</v>
      </c>
      <c r="Q350" t="s">
        <v>7288</v>
      </c>
      <c r="R350" t="s">
        <v>7270</v>
      </c>
      <c r="S350" t="s">
        <v>5723</v>
      </c>
      <c r="T350" s="73"/>
      <c r="U350" s="73"/>
      <c r="V350"/>
      <c r="W350" s="73">
        <f>IFERROR(VLOOKUP(Подбор[[#This Row],[Артикул]],[1]Подбор!$CJ:$CW,2,0),"")</f>
        <v>140760</v>
      </c>
      <c r="X350" s="73">
        <f>IFERROR(VLOOKUP(Подбор[[#This Row],[Артикул]],[1]Подбор!$CJ:$CW,3,0),"")</f>
        <v>105570</v>
      </c>
      <c r="Y350" s="73">
        <f>IFERROR(VLOOKUP(Подбор[[#This Row],[Артикул]],[1]Подбор!$CJ:$CW,4,0),"")</f>
        <v>-25</v>
      </c>
      <c r="Z350" s="73">
        <f>IFERROR(VLOOKUP(Подбор[[#This Row],[Артикул]],[1]Подбор!$CJ:$CW,5,0),"")</f>
        <v>3</v>
      </c>
      <c r="AA350" s="73">
        <f>IFERROR(VLOOKUP(Подбор[[#This Row],[Артикул]],[1]Подбор!$CJ:$CW,6,0),"")</f>
        <v>0</v>
      </c>
      <c r="AB350" s="73">
        <f>IFERROR(VLOOKUP(Подбор[[#This Row],[Артикул]],[1]Подбор!$CJ:$CW,7,0),"")</f>
        <v>0</v>
      </c>
      <c r="AC350" s="73">
        <f>IFERROR(VLOOKUP(Подбор[[#This Row],[Артикул]],[1]Подбор!$CJ:$CW,8,0),"")</f>
        <v>11</v>
      </c>
      <c r="AD350" s="73">
        <f>IFERROR(VLOOKUP(Подбор[[#This Row],[Артикул]],[1]Подбор!$CJ:$CW,9,0),"")</f>
        <v>0</v>
      </c>
      <c r="AE350" s="73">
        <f>IFERROR(VLOOKUP(Подбор[[#This Row],[Артикул]],[1]Подбор!$CJ:$CW,10,0),"")</f>
        <v>0</v>
      </c>
      <c r="AF350" s="73">
        <f>IFERROR(VLOOKUP(Подбор[[#This Row],[Артикул]],[1]Подбор!$CJ:$CW,11,0),"")</f>
        <v>0</v>
      </c>
      <c r="AG350" s="73" t="str">
        <f>IFERROR(VLOOKUP(Подбор[[#This Row],[Артикул]],[1]Подбор!$CJ:$CW,12,0),"")</f>
        <v>50+</v>
      </c>
      <c r="AH350" s="73" t="str">
        <f>IFERROR(VLOOKUP(Подбор[[#This Row],[Артикул]],[1]Подбор!$CJ:$CW,13,0),"")</f>
        <v>50+</v>
      </c>
      <c r="AI350" s="73">
        <f>IFERROR(VLOOKUP(Подбор[[#This Row],[Артикул]],[1]Подбор!$CJ:$CW,14,0),"")</f>
        <v>0</v>
      </c>
      <c r="AJ350" s="73" t="str">
        <f>IFERROR(VLOOKUP(Подбор[[#This Row],[Артикул]],[1]Подбор!$CJ:$DA,15,0),"")</f>
        <v>http://ipmatika.ru/upload/iblock/a52/j4678gbkpglu1ba88raack5lickyrgbs/T74-F_4.png</v>
      </c>
      <c r="AK350" s="73" t="str">
        <f>IFERROR(VLOOKUP(Подбор[[#This Row],[Артикул]],[1]Подбор!$CJ:$DA,16,0),"")</f>
        <v>https://ipmatika.kz/products/desktop/yealink-sip-t74u/</v>
      </c>
      <c r="AL350" s="73" t="str">
        <f>IFERROR(VLOOKUP(Подбор[[#This Row],[Артикул]],[1]Подбор!$CJ:$DA,17,0),"")</f>
        <v>Акция</v>
      </c>
    </row>
    <row r="351" spans="1:38">
      <c r="A351" s="73" t="s">
        <v>5375</v>
      </c>
      <c r="B351" t="s">
        <v>2932</v>
      </c>
      <c r="C351" t="s">
        <v>5376</v>
      </c>
      <c r="D351">
        <v>154830</v>
      </c>
      <c r="E351">
        <v>116120</v>
      </c>
      <c r="F351">
        <v>-25.001614674158759</v>
      </c>
      <c r="G351">
        <v>2</v>
      </c>
      <c r="H351">
        <v>0</v>
      </c>
      <c r="I351">
        <v>0</v>
      </c>
      <c r="J351">
        <v>2</v>
      </c>
      <c r="K351">
        <v>0</v>
      </c>
      <c r="L351">
        <v>0</v>
      </c>
      <c r="M351">
        <v>0</v>
      </c>
      <c r="N351" t="s">
        <v>5489</v>
      </c>
      <c r="O351">
        <v>5</v>
      </c>
      <c r="P351">
        <v>0</v>
      </c>
      <c r="Q351" t="s">
        <v>7289</v>
      </c>
      <c r="R351" t="s">
        <v>7271</v>
      </c>
      <c r="S351" t="s">
        <v>5723</v>
      </c>
      <c r="T351" s="73"/>
      <c r="U351" s="73"/>
      <c r="V351"/>
      <c r="W351" s="73">
        <f>IFERROR(VLOOKUP(Подбор[[#This Row],[Артикул]],[1]Подбор!$CJ:$CW,2,0),"")</f>
        <v>154830</v>
      </c>
      <c r="X351" s="73">
        <f>IFERROR(VLOOKUP(Подбор[[#This Row],[Артикул]],[1]Подбор!$CJ:$CW,3,0),"")</f>
        <v>116120</v>
      </c>
      <c r="Y351" s="73">
        <f>IFERROR(VLOOKUP(Подбор[[#This Row],[Артикул]],[1]Подбор!$CJ:$CW,4,0),"")</f>
        <v>-25.001614674158759</v>
      </c>
      <c r="Z351" s="73">
        <f>IFERROR(VLOOKUP(Подбор[[#This Row],[Артикул]],[1]Подбор!$CJ:$CW,5,0),"")</f>
        <v>2</v>
      </c>
      <c r="AA351" s="73">
        <f>IFERROR(VLOOKUP(Подбор[[#This Row],[Артикул]],[1]Подбор!$CJ:$CW,6,0),"")</f>
        <v>0</v>
      </c>
      <c r="AB351" s="73">
        <f>IFERROR(VLOOKUP(Подбор[[#This Row],[Артикул]],[1]Подбор!$CJ:$CW,7,0),"")</f>
        <v>0</v>
      </c>
      <c r="AC351" s="73">
        <f>IFERROR(VLOOKUP(Подбор[[#This Row],[Артикул]],[1]Подбор!$CJ:$CW,8,0),"")</f>
        <v>2</v>
      </c>
      <c r="AD351" s="73">
        <f>IFERROR(VLOOKUP(Подбор[[#This Row],[Артикул]],[1]Подбор!$CJ:$CW,9,0),"")</f>
        <v>0</v>
      </c>
      <c r="AE351" s="73">
        <f>IFERROR(VLOOKUP(Подбор[[#This Row],[Артикул]],[1]Подбор!$CJ:$CW,10,0),"")</f>
        <v>0</v>
      </c>
      <c r="AF351" s="73">
        <f>IFERROR(VLOOKUP(Подбор[[#This Row],[Артикул]],[1]Подбор!$CJ:$CW,11,0),"")</f>
        <v>0</v>
      </c>
      <c r="AG351" s="73" t="str">
        <f>IFERROR(VLOOKUP(Подбор[[#This Row],[Артикул]],[1]Подбор!$CJ:$CW,12,0),"")</f>
        <v>50+</v>
      </c>
      <c r="AH351" s="73">
        <f>IFERROR(VLOOKUP(Подбор[[#This Row],[Артикул]],[1]Подбор!$CJ:$CW,13,0),"")</f>
        <v>5</v>
      </c>
      <c r="AI351" s="73">
        <f>IFERROR(VLOOKUP(Подбор[[#This Row],[Артикул]],[1]Подбор!$CJ:$CW,14,0),"")</f>
        <v>0</v>
      </c>
      <c r="AJ351" s="73" t="str">
        <f>IFERROR(VLOOKUP(Подбор[[#This Row],[Артикул]],[1]Подбор!$CJ:$DA,15,0),"")</f>
        <v>http://ipmatika.ru/upload/iblock/66f/3n8a9lytzbjqbze9khrjyirdv67kq4h1/T74-F_3.png</v>
      </c>
      <c r="AK351" s="73" t="str">
        <f>IFERROR(VLOOKUP(Подбор[[#This Row],[Артикул]],[1]Подбор!$CJ:$DA,16,0),"")</f>
        <v>https://ipmatika.kz/products/desktop/yealink-sip-t74w/</v>
      </c>
      <c r="AL351" s="73" t="str">
        <f>IFERROR(VLOOKUP(Подбор[[#This Row],[Артикул]],[1]Подбор!$CJ:$DA,17,0),"")</f>
        <v>Акция</v>
      </c>
    </row>
    <row r="352" spans="1:38">
      <c r="A352" s="73" t="s">
        <v>5377</v>
      </c>
      <c r="B352" t="s">
        <v>2932</v>
      </c>
      <c r="C352" t="s">
        <v>5378</v>
      </c>
      <c r="D352">
        <v>192970</v>
      </c>
      <c r="E352">
        <v>144730</v>
      </c>
      <c r="F352">
        <v>-24.998704461833441</v>
      </c>
      <c r="G352">
        <v>2</v>
      </c>
      <c r="H352">
        <v>1</v>
      </c>
      <c r="I352">
        <v>50</v>
      </c>
      <c r="J352">
        <v>2</v>
      </c>
      <c r="K352">
        <v>0</v>
      </c>
      <c r="L352">
        <v>0</v>
      </c>
      <c r="M352">
        <v>0</v>
      </c>
      <c r="N352" t="s">
        <v>5489</v>
      </c>
      <c r="O352" t="s">
        <v>5489</v>
      </c>
      <c r="P352" t="s">
        <v>5489</v>
      </c>
      <c r="Q352" t="s">
        <v>7290</v>
      </c>
      <c r="R352" t="s">
        <v>7272</v>
      </c>
      <c r="S352" t="s">
        <v>5723</v>
      </c>
      <c r="T352" s="73"/>
      <c r="U352" s="73"/>
      <c r="V352"/>
      <c r="W352" s="73">
        <f>IFERROR(VLOOKUP(Подбор[[#This Row],[Артикул]],[1]Подбор!$CJ:$CW,2,0),"")</f>
        <v>192970</v>
      </c>
      <c r="X352" s="73">
        <f>IFERROR(VLOOKUP(Подбор[[#This Row],[Артикул]],[1]Подбор!$CJ:$CW,3,0),"")</f>
        <v>144730</v>
      </c>
      <c r="Y352" s="73">
        <f>IFERROR(VLOOKUP(Подбор[[#This Row],[Артикул]],[1]Подбор!$CJ:$CW,4,0),"")</f>
        <v>-24.998704461833441</v>
      </c>
      <c r="Z352" s="73">
        <f>IFERROR(VLOOKUP(Подбор[[#This Row],[Артикул]],[1]Подбор!$CJ:$CW,5,0),"")</f>
        <v>2</v>
      </c>
      <c r="AA352" s="73">
        <f>IFERROR(VLOOKUP(Подбор[[#This Row],[Артикул]],[1]Подбор!$CJ:$CW,6,0),"")</f>
        <v>1</v>
      </c>
      <c r="AB352" s="73">
        <f>IFERROR(VLOOKUP(Подбор[[#This Row],[Артикул]],[1]Подбор!$CJ:$CW,7,0),"")</f>
        <v>50</v>
      </c>
      <c r="AC352" s="73">
        <f>IFERROR(VLOOKUP(Подбор[[#This Row],[Артикул]],[1]Подбор!$CJ:$CW,8,0),"")</f>
        <v>2</v>
      </c>
      <c r="AD352" s="73">
        <f>IFERROR(VLOOKUP(Подбор[[#This Row],[Артикул]],[1]Подбор!$CJ:$CW,9,0),"")</f>
        <v>0</v>
      </c>
      <c r="AE352" s="73">
        <f>IFERROR(VLOOKUP(Подбор[[#This Row],[Артикул]],[1]Подбор!$CJ:$CW,10,0),"")</f>
        <v>0</v>
      </c>
      <c r="AF352" s="73">
        <f>IFERROR(VLOOKUP(Подбор[[#This Row],[Артикул]],[1]Подбор!$CJ:$CW,11,0),"")</f>
        <v>0</v>
      </c>
      <c r="AG352" s="73" t="str">
        <f>IFERROR(VLOOKUP(Подбор[[#This Row],[Артикул]],[1]Подбор!$CJ:$CW,12,0),"")</f>
        <v>50+</v>
      </c>
      <c r="AH352" s="73" t="str">
        <f>IFERROR(VLOOKUP(Подбор[[#This Row],[Артикул]],[1]Подбор!$CJ:$CW,13,0),"")</f>
        <v>50+</v>
      </c>
      <c r="AI352" s="73" t="str">
        <f>IFERROR(VLOOKUP(Подбор[[#This Row],[Артикул]],[1]Подбор!$CJ:$CW,14,0),"")</f>
        <v>50+</v>
      </c>
      <c r="AJ352" s="73" t="str">
        <f>IFERROR(VLOOKUP(Подбор[[#This Row],[Артикул]],[1]Подбор!$CJ:$DA,15,0),"")</f>
        <v>http://ipmatika.ru/upload/iblock/93c/mj6nax26s7q2zdjimu03p757boyythen/T77-F_5.png</v>
      </c>
      <c r="AK352" s="73" t="str">
        <f>IFERROR(VLOOKUP(Подбор[[#This Row],[Артикул]],[1]Подбор!$CJ:$DA,16,0),"")</f>
        <v>https://ipmatika.kz/products/desktop/yealink-sip-t77u/</v>
      </c>
      <c r="AL352" s="73" t="str">
        <f>IFERROR(VLOOKUP(Подбор[[#This Row],[Артикул]],[1]Подбор!$CJ:$DA,17,0),"")</f>
        <v>Акция</v>
      </c>
    </row>
    <row r="353" spans="1:38">
      <c r="A353" s="73" t="s">
        <v>7379</v>
      </c>
      <c r="B353" t="s">
        <v>2932</v>
      </c>
      <c r="C353" t="s">
        <v>7380</v>
      </c>
      <c r="D353">
        <v>194900</v>
      </c>
      <c r="E353" t="s">
        <v>578</v>
      </c>
      <c r="F353" t="s">
        <v>578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7597</v>
      </c>
      <c r="R353" t="s">
        <v>7598</v>
      </c>
      <c r="S353" t="s">
        <v>5514</v>
      </c>
      <c r="T353" s="73"/>
      <c r="U353" s="73"/>
      <c r="V353"/>
      <c r="W353" s="73">
        <f>IFERROR(VLOOKUP(Подбор[[#This Row],[Артикул]],[1]Подбор!$CJ:$CW,2,0),"")</f>
        <v>194900</v>
      </c>
      <c r="X353" s="73" t="str">
        <f>IFERROR(VLOOKUP(Подбор[[#This Row],[Артикул]],[1]Подбор!$CJ:$CW,3,0),"")</f>
        <v/>
      </c>
      <c r="Y353" s="73" t="str">
        <f>IFERROR(VLOOKUP(Подбор[[#This Row],[Артикул]],[1]Подбор!$CJ:$CW,4,0),"")</f>
        <v/>
      </c>
      <c r="Z353" s="73">
        <f>IFERROR(VLOOKUP(Подбор[[#This Row],[Артикул]],[1]Подбор!$CJ:$CW,5,0),"")</f>
        <v>0</v>
      </c>
      <c r="AA353" s="73">
        <f>IFERROR(VLOOKUP(Подбор[[#This Row],[Артикул]],[1]Подбор!$CJ:$CW,6,0),"")</f>
        <v>0</v>
      </c>
      <c r="AB353" s="73">
        <f>IFERROR(VLOOKUP(Подбор[[#This Row],[Артикул]],[1]Подбор!$CJ:$CW,7,0),"")</f>
        <v>0</v>
      </c>
      <c r="AC353" s="73">
        <f>IFERROR(VLOOKUP(Подбор[[#This Row],[Артикул]],[1]Подбор!$CJ:$CW,8,0),"")</f>
        <v>0</v>
      </c>
      <c r="AD353" s="73">
        <f>IFERROR(VLOOKUP(Подбор[[#This Row],[Артикул]],[1]Подбор!$CJ:$CW,9,0),"")</f>
        <v>0</v>
      </c>
      <c r="AE353" s="73">
        <f>IFERROR(VLOOKUP(Подбор[[#This Row],[Артикул]],[1]Подбор!$CJ:$CW,10,0),"")</f>
        <v>0</v>
      </c>
      <c r="AF353" s="73">
        <f>IFERROR(VLOOKUP(Подбор[[#This Row],[Артикул]],[1]Подбор!$CJ:$CW,11,0),"")</f>
        <v>0</v>
      </c>
      <c r="AG353" s="73">
        <f>IFERROR(VLOOKUP(Подбор[[#This Row],[Артикул]],[1]Подбор!$CJ:$CW,12,0),"")</f>
        <v>0</v>
      </c>
      <c r="AH353" s="73">
        <f>IFERROR(VLOOKUP(Подбор[[#This Row],[Артикул]],[1]Подбор!$CJ:$CW,13,0),"")</f>
        <v>0</v>
      </c>
      <c r="AI353" s="73">
        <f>IFERROR(VLOOKUP(Подбор[[#This Row],[Артикул]],[1]Подбор!$CJ:$CW,14,0),"")</f>
        <v>0</v>
      </c>
      <c r="AJ353" s="73" t="str">
        <f>IFERROR(VLOOKUP(Подбор[[#This Row],[Артикул]],[1]Подбор!$CJ:$DA,15,0),"")</f>
        <v>http://ipmatika.ru/upload/iblock/f0f/lu2notahfyi8nxs8nbc2naeq3my5bsjo/T85_R.png</v>
      </c>
      <c r="AK353" s="73" t="str">
        <f>IFERROR(VLOOKUP(Подбор[[#This Row],[Артикул]],[1]Подбор!$CJ:$DA,16,0),"")</f>
        <v>https://ipmatika.kz/products/desktop/yealink-sip-t85w/</v>
      </c>
      <c r="AL353" s="73" t="str">
        <f>IFERROR(VLOOKUP(Подбор[[#This Row],[Артикул]],[1]Подбор!$CJ:$DA,17,0),"")</f>
        <v>NEW</v>
      </c>
    </row>
    <row r="354" spans="1:38">
      <c r="A354" s="73" t="s">
        <v>7381</v>
      </c>
      <c r="B354" t="s">
        <v>2932</v>
      </c>
      <c r="C354" t="s">
        <v>7382</v>
      </c>
      <c r="D354">
        <v>253370</v>
      </c>
      <c r="E354" t="s">
        <v>578</v>
      </c>
      <c r="F354" t="s">
        <v>578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5489</v>
      </c>
      <c r="Q354" t="s">
        <v>7599</v>
      </c>
      <c r="R354" t="s">
        <v>7600</v>
      </c>
      <c r="S354" t="s">
        <v>5514</v>
      </c>
      <c r="T354" s="73"/>
      <c r="U354" s="73"/>
      <c r="V354"/>
      <c r="W354" s="73">
        <f>IFERROR(VLOOKUP(Подбор[[#This Row],[Артикул]],[1]Подбор!$CJ:$CW,2,0),"")</f>
        <v>253370</v>
      </c>
      <c r="X354" s="73" t="str">
        <f>IFERROR(VLOOKUP(Подбор[[#This Row],[Артикул]],[1]Подбор!$CJ:$CW,3,0),"")</f>
        <v/>
      </c>
      <c r="Y354" s="73" t="str">
        <f>IFERROR(VLOOKUP(Подбор[[#This Row],[Артикул]],[1]Подбор!$CJ:$CW,4,0),"")</f>
        <v/>
      </c>
      <c r="Z354" s="73">
        <f>IFERROR(VLOOKUP(Подбор[[#This Row],[Артикул]],[1]Подбор!$CJ:$CW,5,0),"")</f>
        <v>0</v>
      </c>
      <c r="AA354" s="73">
        <f>IFERROR(VLOOKUP(Подбор[[#This Row],[Артикул]],[1]Подбор!$CJ:$CW,6,0),"")</f>
        <v>0</v>
      </c>
      <c r="AB354" s="73">
        <f>IFERROR(VLOOKUP(Подбор[[#This Row],[Артикул]],[1]Подбор!$CJ:$CW,7,0),"")</f>
        <v>0</v>
      </c>
      <c r="AC354" s="73">
        <f>IFERROR(VLOOKUP(Подбор[[#This Row],[Артикул]],[1]Подбор!$CJ:$CW,8,0),"")</f>
        <v>0</v>
      </c>
      <c r="AD354" s="73">
        <f>IFERROR(VLOOKUP(Подбор[[#This Row],[Артикул]],[1]Подбор!$CJ:$CW,9,0),"")</f>
        <v>0</v>
      </c>
      <c r="AE354" s="73">
        <f>IFERROR(VLOOKUP(Подбор[[#This Row],[Артикул]],[1]Подбор!$CJ:$CW,10,0),"")</f>
        <v>0</v>
      </c>
      <c r="AF354" s="73">
        <f>IFERROR(VLOOKUP(Подбор[[#This Row],[Артикул]],[1]Подбор!$CJ:$CW,11,0),"")</f>
        <v>0</v>
      </c>
      <c r="AG354" s="73">
        <f>IFERROR(VLOOKUP(Подбор[[#This Row],[Артикул]],[1]Подбор!$CJ:$CW,12,0),"")</f>
        <v>0</v>
      </c>
      <c r="AH354" s="73">
        <f>IFERROR(VLOOKUP(Подбор[[#This Row],[Артикул]],[1]Подбор!$CJ:$CW,13,0),"")</f>
        <v>0</v>
      </c>
      <c r="AI354" s="73" t="str">
        <f>IFERROR(VLOOKUP(Подбор[[#This Row],[Артикул]],[1]Подбор!$CJ:$CW,14,0),"")</f>
        <v>50+</v>
      </c>
      <c r="AJ354" s="73" t="str">
        <f>IFERROR(VLOOKUP(Подбор[[#This Row],[Артикул]],[1]Подбор!$CJ:$DA,15,0),"")</f>
        <v>http://ipmatika.ru/upload/iblock/20d/80tconxpixcr3e88rgiyfrggdhvsv247/T87_F.png</v>
      </c>
      <c r="AK354" s="73" t="str">
        <f>IFERROR(VLOOKUP(Подбор[[#This Row],[Артикул]],[1]Подбор!$CJ:$DA,16,0),"")</f>
        <v>https://ipmatika.kz/products/desktop/yealink-sip-t87w/</v>
      </c>
      <c r="AL354" s="73" t="str">
        <f>IFERROR(VLOOKUP(Подбор[[#This Row],[Артикул]],[1]Подбор!$CJ:$DA,17,0),"")</f>
        <v>NEW</v>
      </c>
    </row>
    <row r="355" spans="1:38">
      <c r="A355" s="73" t="s">
        <v>7383</v>
      </c>
      <c r="B355" t="s">
        <v>2932</v>
      </c>
      <c r="C355" t="s">
        <v>7384</v>
      </c>
      <c r="D355">
        <v>354730</v>
      </c>
      <c r="E355" t="s">
        <v>578</v>
      </c>
      <c r="F355" t="s">
        <v>578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7601</v>
      </c>
      <c r="R355" t="s">
        <v>7602</v>
      </c>
      <c r="S355" t="s">
        <v>5514</v>
      </c>
      <c r="T355" s="73"/>
      <c r="U355" s="73"/>
      <c r="V355"/>
      <c r="W355" s="73">
        <f>IFERROR(VLOOKUP(Подбор[[#This Row],[Артикул]],[1]Подбор!$CJ:$CW,2,0),"")</f>
        <v>354730</v>
      </c>
      <c r="X355" s="73" t="str">
        <f>IFERROR(VLOOKUP(Подбор[[#This Row],[Артикул]],[1]Подбор!$CJ:$CW,3,0),"")</f>
        <v/>
      </c>
      <c r="Y355" s="73" t="str">
        <f>IFERROR(VLOOKUP(Подбор[[#This Row],[Артикул]],[1]Подбор!$CJ:$CW,4,0),"")</f>
        <v/>
      </c>
      <c r="Z355" s="73">
        <f>IFERROR(VLOOKUP(Подбор[[#This Row],[Артикул]],[1]Подбор!$CJ:$CW,5,0),"")</f>
        <v>0</v>
      </c>
      <c r="AA355" s="73">
        <f>IFERROR(VLOOKUP(Подбор[[#This Row],[Артикул]],[1]Подбор!$CJ:$CW,6,0),"")</f>
        <v>0</v>
      </c>
      <c r="AB355" s="73">
        <f>IFERROR(VLOOKUP(Подбор[[#This Row],[Артикул]],[1]Подбор!$CJ:$CW,7,0),"")</f>
        <v>0</v>
      </c>
      <c r="AC355" s="73">
        <f>IFERROR(VLOOKUP(Подбор[[#This Row],[Артикул]],[1]Подбор!$CJ:$CW,8,0),"")</f>
        <v>0</v>
      </c>
      <c r="AD355" s="73">
        <f>IFERROR(VLOOKUP(Подбор[[#This Row],[Артикул]],[1]Подбор!$CJ:$CW,9,0),"")</f>
        <v>0</v>
      </c>
      <c r="AE355" s="73">
        <f>IFERROR(VLOOKUP(Подбор[[#This Row],[Артикул]],[1]Подбор!$CJ:$CW,10,0),"")</f>
        <v>0</v>
      </c>
      <c r="AF355" s="73">
        <f>IFERROR(VLOOKUP(Подбор[[#This Row],[Артикул]],[1]Подбор!$CJ:$CW,11,0),"")</f>
        <v>0</v>
      </c>
      <c r="AG355" s="73">
        <f>IFERROR(VLOOKUP(Подбор[[#This Row],[Артикул]],[1]Подбор!$CJ:$CW,12,0),"")</f>
        <v>0</v>
      </c>
      <c r="AH355" s="73">
        <f>IFERROR(VLOOKUP(Подбор[[#This Row],[Артикул]],[1]Подбор!$CJ:$CW,13,0),"")</f>
        <v>0</v>
      </c>
      <c r="AI355" s="73">
        <f>IFERROR(VLOOKUP(Подбор[[#This Row],[Артикул]],[1]Подбор!$CJ:$CW,14,0),"")</f>
        <v>0</v>
      </c>
      <c r="AJ355" s="73" t="str">
        <f>IFERROR(VLOOKUP(Подбор[[#This Row],[Артикул]],[1]Подбор!$CJ:$DA,15,0),"")</f>
        <v>http://ipmatika.ru/upload/iblock/fda/le3by69g89pjp5rgi4vicsl5jicbjpi4/T88W_Pro_L.png</v>
      </c>
      <c r="AK355" s="73" t="str">
        <f>IFERROR(VLOOKUP(Подбор[[#This Row],[Артикул]],[1]Подбор!$CJ:$DA,16,0),"")</f>
        <v>https://ipmatika.kz/products/desktop/yealink-sip-t88w-pro/</v>
      </c>
      <c r="AL355" s="73" t="str">
        <f>IFERROR(VLOOKUP(Подбор[[#This Row],[Артикул]],[1]Подбор!$CJ:$DA,17,0),"")</f>
        <v>NEW</v>
      </c>
    </row>
    <row r="356" spans="1:38">
      <c r="A356" s="73" t="s">
        <v>7385</v>
      </c>
      <c r="B356" t="s">
        <v>2932</v>
      </c>
      <c r="C356" t="s">
        <v>7386</v>
      </c>
      <c r="D356">
        <v>314420</v>
      </c>
      <c r="E356" t="s">
        <v>578</v>
      </c>
      <c r="F356" t="s">
        <v>578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7603</v>
      </c>
      <c r="R356" t="s">
        <v>7604</v>
      </c>
      <c r="S356" t="s">
        <v>5514</v>
      </c>
      <c r="T356" s="73"/>
      <c r="U356" s="73"/>
      <c r="V356"/>
      <c r="W356" s="73">
        <f>IFERROR(VLOOKUP(Подбор[[#This Row],[Артикул]],[1]Подбор!$CJ:$CW,2,0),"")</f>
        <v>314420</v>
      </c>
      <c r="X356" s="73" t="str">
        <f>IFERROR(VLOOKUP(Подбор[[#This Row],[Артикул]],[1]Подбор!$CJ:$CW,3,0),"")</f>
        <v/>
      </c>
      <c r="Y356" s="73" t="str">
        <f>IFERROR(VLOOKUP(Подбор[[#This Row],[Артикул]],[1]Подбор!$CJ:$CW,4,0),"")</f>
        <v/>
      </c>
      <c r="Z356" s="73">
        <f>IFERROR(VLOOKUP(Подбор[[#This Row],[Артикул]],[1]Подбор!$CJ:$CW,5,0),"")</f>
        <v>0</v>
      </c>
      <c r="AA356" s="73">
        <f>IFERROR(VLOOKUP(Подбор[[#This Row],[Артикул]],[1]Подбор!$CJ:$CW,6,0),"")</f>
        <v>0</v>
      </c>
      <c r="AB356" s="73">
        <f>IFERROR(VLOOKUP(Подбор[[#This Row],[Артикул]],[1]Подбор!$CJ:$CW,7,0),"")</f>
        <v>0</v>
      </c>
      <c r="AC356" s="73">
        <f>IFERROR(VLOOKUP(Подбор[[#This Row],[Артикул]],[1]Подбор!$CJ:$CW,8,0),"")</f>
        <v>0</v>
      </c>
      <c r="AD356" s="73">
        <f>IFERROR(VLOOKUP(Подбор[[#This Row],[Артикул]],[1]Подбор!$CJ:$CW,9,0),"")</f>
        <v>0</v>
      </c>
      <c r="AE356" s="73">
        <f>IFERROR(VLOOKUP(Подбор[[#This Row],[Артикул]],[1]Подбор!$CJ:$CW,10,0),"")</f>
        <v>0</v>
      </c>
      <c r="AF356" s="73">
        <f>IFERROR(VLOOKUP(Подбор[[#This Row],[Артикул]],[1]Подбор!$CJ:$CW,11,0),"")</f>
        <v>0</v>
      </c>
      <c r="AG356" s="73">
        <f>IFERROR(VLOOKUP(Подбор[[#This Row],[Артикул]],[1]Подбор!$CJ:$CW,12,0),"")</f>
        <v>0</v>
      </c>
      <c r="AH356" s="73">
        <f>IFERROR(VLOOKUP(Подбор[[#This Row],[Артикул]],[1]Подбор!$CJ:$CW,13,0),"")</f>
        <v>0</v>
      </c>
      <c r="AI356" s="73">
        <f>IFERROR(VLOOKUP(Подбор[[#This Row],[Артикул]],[1]Подбор!$CJ:$CW,14,0),"")</f>
        <v>0</v>
      </c>
      <c r="AJ356" s="73" t="str">
        <f>IFERROR(VLOOKUP(Подбор[[#This Row],[Артикул]],[1]Подбор!$CJ:$DA,15,0),"")</f>
        <v>http://ipmatika.ru/upload/iblock/c02/3e9xtlpz361djnfvyzsv10yaix6itjc6/T88W_R.png</v>
      </c>
      <c r="AK356" s="73" t="str">
        <f>IFERROR(VLOOKUP(Подбор[[#This Row],[Артикул]],[1]Подбор!$CJ:$DA,16,0),"")</f>
        <v>https://ipmatika.kz/products/desktop/yealink-sip-t88w/</v>
      </c>
      <c r="AL356" s="73" t="str">
        <f>IFERROR(VLOOKUP(Подбор[[#This Row],[Артикул]],[1]Подбор!$CJ:$DA,17,0),"")</f>
        <v>NEW</v>
      </c>
    </row>
    <row r="357" spans="1:38">
      <c r="A357" s="73" t="s">
        <v>2276</v>
      </c>
      <c r="B357"/>
      <c r="C357"/>
      <c r="D357">
        <v>0</v>
      </c>
      <c r="E357">
        <v>0</v>
      </c>
      <c r="F357" t="s">
        <v>578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578</v>
      </c>
      <c r="R357" t="s">
        <v>578</v>
      </c>
      <c r="S357" t="s">
        <v>578</v>
      </c>
      <c r="T357" s="73"/>
      <c r="U357" s="73"/>
      <c r="V357"/>
      <c r="W357" s="73">
        <f>IFERROR(VLOOKUP(Подбор[[#This Row],[Артикул]],[1]Подбор!$CJ:$CW,2,0),"")</f>
        <v>0</v>
      </c>
      <c r="X357" s="73">
        <f>IFERROR(VLOOKUP(Подбор[[#This Row],[Артикул]],[1]Подбор!$CJ:$CW,3,0),"")</f>
        <v>0</v>
      </c>
      <c r="Y357" s="73" t="str">
        <f>IFERROR(VLOOKUP(Подбор[[#This Row],[Артикул]],[1]Подбор!$CJ:$CW,4,0),"")</f>
        <v/>
      </c>
      <c r="Z357" s="73">
        <f>IFERROR(VLOOKUP(Подбор[[#This Row],[Артикул]],[1]Подбор!$CJ:$CW,5,0),"")</f>
        <v>0</v>
      </c>
      <c r="AA357" s="73">
        <f>IFERROR(VLOOKUP(Подбор[[#This Row],[Артикул]],[1]Подбор!$CJ:$CW,6,0),"")</f>
        <v>0</v>
      </c>
      <c r="AB357" s="73">
        <f>IFERROR(VLOOKUP(Подбор[[#This Row],[Артикул]],[1]Подбор!$CJ:$CW,7,0),"")</f>
        <v>0</v>
      </c>
      <c r="AC357" s="73">
        <f>IFERROR(VLOOKUP(Подбор[[#This Row],[Артикул]],[1]Подбор!$CJ:$CW,8,0),"")</f>
        <v>0</v>
      </c>
      <c r="AD357" s="73">
        <f>IFERROR(VLOOKUP(Подбор[[#This Row],[Артикул]],[1]Подбор!$CJ:$CW,9,0),"")</f>
        <v>0</v>
      </c>
      <c r="AE357" s="73">
        <f>IFERROR(VLOOKUP(Подбор[[#This Row],[Артикул]],[1]Подбор!$CJ:$CW,10,0),"")</f>
        <v>0</v>
      </c>
      <c r="AF357" s="73">
        <f>IFERROR(VLOOKUP(Подбор[[#This Row],[Артикул]],[1]Подбор!$CJ:$CW,11,0),"")</f>
        <v>0</v>
      </c>
      <c r="AG357" s="73">
        <f>IFERROR(VLOOKUP(Подбор[[#This Row],[Артикул]],[1]Подбор!$CJ:$CW,12,0),"")</f>
        <v>0</v>
      </c>
      <c r="AH357" s="73">
        <f>IFERROR(VLOOKUP(Подбор[[#This Row],[Артикул]],[1]Подбор!$CJ:$CW,13,0),"")</f>
        <v>0</v>
      </c>
      <c r="AI357" s="73">
        <f>IFERROR(VLOOKUP(Подбор[[#This Row],[Артикул]],[1]Подбор!$CJ:$CW,14,0),"")</f>
        <v>0</v>
      </c>
      <c r="AJ357" s="73" t="str">
        <f>IFERROR(VLOOKUP(Подбор[[#This Row],[Артикул]],[1]Подбор!$CJ:$DA,15,0),"")</f>
        <v/>
      </c>
      <c r="AK357" s="73" t="str">
        <f>IFERROR(VLOOKUP(Подбор[[#This Row],[Артикул]],[1]Подбор!$CJ:$DA,16,0),"")</f>
        <v/>
      </c>
      <c r="AL357" s="73" t="str">
        <f>IFERROR(VLOOKUP(Подбор[[#This Row],[Артикул]],[1]Подбор!$CJ:$DA,17,0),"")</f>
        <v/>
      </c>
    </row>
    <row r="358" spans="1:38">
      <c r="A358" s="73" t="s">
        <v>2275</v>
      </c>
      <c r="B358" t="s">
        <v>3077</v>
      </c>
      <c r="C358" t="s">
        <v>2274</v>
      </c>
      <c r="D358">
        <v>29120</v>
      </c>
      <c r="E358">
        <v>23294.974999999999</v>
      </c>
      <c r="F358">
        <v>-20.003519917582423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5489</v>
      </c>
      <c r="P358">
        <v>0</v>
      </c>
      <c r="Q358" t="s">
        <v>578</v>
      </c>
      <c r="R358" t="s">
        <v>2948</v>
      </c>
      <c r="S358" t="s">
        <v>578</v>
      </c>
      <c r="T358" s="73"/>
      <c r="U358" s="73"/>
      <c r="V358"/>
      <c r="W358" s="73">
        <f>IFERROR(VLOOKUP(Подбор[[#This Row],[Артикул]],[1]Подбор!$CJ:$CW,2,0),"")</f>
        <v>29120</v>
      </c>
      <c r="X358" s="73">
        <f>IFERROR(VLOOKUP(Подбор[[#This Row],[Артикул]],[1]Подбор!$CJ:$CW,3,0),"")</f>
        <v>23294.974999999999</v>
      </c>
      <c r="Y358" s="73">
        <f>IFERROR(VLOOKUP(Подбор[[#This Row],[Артикул]],[1]Подбор!$CJ:$CW,4,0),"")</f>
        <v>-20.003519917582423</v>
      </c>
      <c r="Z358" s="73">
        <f>IFERROR(VLOOKUP(Подбор[[#This Row],[Артикул]],[1]Подбор!$CJ:$CW,5,0),"")</f>
        <v>0</v>
      </c>
      <c r="AA358" s="73">
        <f>IFERROR(VLOOKUP(Подбор[[#This Row],[Артикул]],[1]Подбор!$CJ:$CW,6,0),"")</f>
        <v>0</v>
      </c>
      <c r="AB358" s="73">
        <f>IFERROR(VLOOKUP(Подбор[[#This Row],[Артикул]],[1]Подбор!$CJ:$CW,7,0),"")</f>
        <v>0</v>
      </c>
      <c r="AC358" s="73">
        <f>IFERROR(VLOOKUP(Подбор[[#This Row],[Артикул]],[1]Подбор!$CJ:$CW,8,0),"")</f>
        <v>0</v>
      </c>
      <c r="AD358" s="73">
        <f>IFERROR(VLOOKUP(Подбор[[#This Row],[Артикул]],[1]Подбор!$CJ:$CW,9,0),"")</f>
        <v>0</v>
      </c>
      <c r="AE358" s="73">
        <f>IFERROR(VLOOKUP(Подбор[[#This Row],[Артикул]],[1]Подбор!$CJ:$CW,10,0),"")</f>
        <v>0</v>
      </c>
      <c r="AF358" s="73">
        <f>IFERROR(VLOOKUP(Подбор[[#This Row],[Артикул]],[1]Подбор!$CJ:$CW,11,0),"")</f>
        <v>0</v>
      </c>
      <c r="AG358" s="73">
        <f>IFERROR(VLOOKUP(Подбор[[#This Row],[Артикул]],[1]Подбор!$CJ:$CW,12,0),"")</f>
        <v>0</v>
      </c>
      <c r="AH358" s="73" t="str">
        <f>IFERROR(VLOOKUP(Подбор[[#This Row],[Артикул]],[1]Подбор!$CJ:$CW,13,0),"")</f>
        <v>50+</v>
      </c>
      <c r="AI358" s="73">
        <f>IFERROR(VLOOKUP(Подбор[[#This Row],[Артикул]],[1]Подбор!$CJ:$CW,14,0),"")</f>
        <v>0</v>
      </c>
      <c r="AJ358" s="73" t="str">
        <f>IFERROR(VLOOKUP(Подбор[[#This Row],[Артикул]],[1]Подбор!$CJ:$DA,15,0),"")</f>
        <v/>
      </c>
      <c r="AK358" s="73" t="str">
        <f>IFERROR(VLOOKUP(Подбор[[#This Row],[Артикул]],[1]Подбор!$CJ:$DA,16,0),"")</f>
        <v>https://ipmatika.kz/products/hotel-phone/Fanvil-H1-2023/</v>
      </c>
      <c r="AL358" s="73" t="str">
        <f>IFERROR(VLOOKUP(Подбор[[#This Row],[Артикул]],[1]Подбор!$CJ:$DA,17,0),"")</f>
        <v/>
      </c>
    </row>
    <row r="359" spans="1:38">
      <c r="A359" s="73" t="s">
        <v>3976</v>
      </c>
      <c r="B359" t="s">
        <v>3077</v>
      </c>
      <c r="C359" t="s">
        <v>3977</v>
      </c>
      <c r="D359">
        <v>29120</v>
      </c>
      <c r="E359">
        <v>23294.974999999999</v>
      </c>
      <c r="F359">
        <v>-20.003519917582423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10</v>
      </c>
      <c r="O359">
        <v>0</v>
      </c>
      <c r="P359">
        <v>0</v>
      </c>
      <c r="Q359" t="s">
        <v>578</v>
      </c>
      <c r="R359" t="s">
        <v>3978</v>
      </c>
      <c r="S359" t="s">
        <v>578</v>
      </c>
      <c r="T359" s="73"/>
      <c r="U359" s="73"/>
      <c r="V359"/>
      <c r="W359" s="73">
        <f>IFERROR(VLOOKUP(Подбор[[#This Row],[Артикул]],[1]Подбор!$CJ:$CW,2,0),"")</f>
        <v>29120</v>
      </c>
      <c r="X359" s="73">
        <f>IFERROR(VLOOKUP(Подбор[[#This Row],[Артикул]],[1]Подбор!$CJ:$CW,3,0),"")</f>
        <v>23294.974999999999</v>
      </c>
      <c r="Y359" s="73">
        <f>IFERROR(VLOOKUP(Подбор[[#This Row],[Артикул]],[1]Подбор!$CJ:$CW,4,0),"")</f>
        <v>-20.003519917582423</v>
      </c>
      <c r="Z359" s="73">
        <f>IFERROR(VLOOKUP(Подбор[[#This Row],[Артикул]],[1]Подбор!$CJ:$CW,5,0),"")</f>
        <v>0</v>
      </c>
      <c r="AA359" s="73">
        <f>IFERROR(VLOOKUP(Подбор[[#This Row],[Артикул]],[1]Подбор!$CJ:$CW,6,0),"")</f>
        <v>0</v>
      </c>
      <c r="AB359" s="73">
        <f>IFERROR(VLOOKUP(Подбор[[#This Row],[Артикул]],[1]Подбор!$CJ:$CW,7,0),"")</f>
        <v>0</v>
      </c>
      <c r="AC359" s="73">
        <f>IFERROR(VLOOKUP(Подбор[[#This Row],[Артикул]],[1]Подбор!$CJ:$CW,8,0),"")</f>
        <v>0</v>
      </c>
      <c r="AD359" s="73">
        <f>IFERROR(VLOOKUP(Подбор[[#This Row],[Артикул]],[1]Подбор!$CJ:$CW,9,0),"")</f>
        <v>0</v>
      </c>
      <c r="AE359" s="73">
        <f>IFERROR(VLOOKUP(Подбор[[#This Row],[Артикул]],[1]Подбор!$CJ:$CW,10,0),"")</f>
        <v>0</v>
      </c>
      <c r="AF359" s="73">
        <f>IFERROR(VLOOKUP(Подбор[[#This Row],[Артикул]],[1]Подбор!$CJ:$CW,11,0),"")</f>
        <v>0</v>
      </c>
      <c r="AG359" s="73">
        <f>IFERROR(VLOOKUP(Подбор[[#This Row],[Артикул]],[1]Подбор!$CJ:$CW,12,0),"")</f>
        <v>10</v>
      </c>
      <c r="AH359" s="73">
        <f>IFERROR(VLOOKUP(Подбор[[#This Row],[Артикул]],[1]Подбор!$CJ:$CW,13,0),"")</f>
        <v>0</v>
      </c>
      <c r="AI359" s="73">
        <f>IFERROR(VLOOKUP(Подбор[[#This Row],[Артикул]],[1]Подбор!$CJ:$CW,14,0),"")</f>
        <v>0</v>
      </c>
      <c r="AJ359" s="73" t="str">
        <f>IFERROR(VLOOKUP(Подбор[[#This Row],[Артикул]],[1]Подбор!$CJ:$DA,15,0),"")</f>
        <v/>
      </c>
      <c r="AK359" s="73" t="str">
        <f>IFERROR(VLOOKUP(Подбор[[#This Row],[Артикул]],[1]Подбор!$CJ:$DA,16,0),"")</f>
        <v>https://ipmatika.kz/products/hotel-phone/fanvil-h1-2-wire/</v>
      </c>
      <c r="AL359" s="73" t="str">
        <f>IFERROR(VLOOKUP(Подбор[[#This Row],[Артикул]],[1]Подбор!$CJ:$DA,17,0),"")</f>
        <v/>
      </c>
    </row>
    <row r="360" spans="1:38">
      <c r="A360" s="73" t="s">
        <v>226</v>
      </c>
      <c r="B360" t="s">
        <v>3077</v>
      </c>
      <c r="C360" t="s">
        <v>2273</v>
      </c>
      <c r="D360">
        <v>23830</v>
      </c>
      <c r="E360">
        <v>19060.25</v>
      </c>
      <c r="F360">
        <v>-20.015736466638685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5489</v>
      </c>
      <c r="O360" t="s">
        <v>5489</v>
      </c>
      <c r="P360">
        <v>0</v>
      </c>
      <c r="Q360" t="s">
        <v>578</v>
      </c>
      <c r="R360" t="s">
        <v>2949</v>
      </c>
      <c r="S360" t="s">
        <v>578</v>
      </c>
      <c r="T360" s="73"/>
      <c r="U360" s="73"/>
      <c r="V360"/>
      <c r="W360" s="73">
        <f>IFERROR(VLOOKUP(Подбор[[#This Row],[Артикул]],[1]Подбор!$CJ:$CW,2,0),"")</f>
        <v>23830</v>
      </c>
      <c r="X360" s="73">
        <f>IFERROR(VLOOKUP(Подбор[[#This Row],[Артикул]],[1]Подбор!$CJ:$CW,3,0),"")</f>
        <v>19060.25</v>
      </c>
      <c r="Y360" s="73">
        <f>IFERROR(VLOOKUP(Подбор[[#This Row],[Артикул]],[1]Подбор!$CJ:$CW,4,0),"")</f>
        <v>-20.015736466638685</v>
      </c>
      <c r="Z360" s="73">
        <f>IFERROR(VLOOKUP(Подбор[[#This Row],[Артикул]],[1]Подбор!$CJ:$CW,5,0),"")</f>
        <v>0</v>
      </c>
      <c r="AA360" s="73">
        <f>IFERROR(VLOOKUP(Подбор[[#This Row],[Артикул]],[1]Подбор!$CJ:$CW,6,0),"")</f>
        <v>0</v>
      </c>
      <c r="AB360" s="73">
        <f>IFERROR(VLOOKUP(Подбор[[#This Row],[Артикул]],[1]Подбор!$CJ:$CW,7,0),"")</f>
        <v>0</v>
      </c>
      <c r="AC360" s="73">
        <f>IFERROR(VLOOKUP(Подбор[[#This Row],[Артикул]],[1]Подбор!$CJ:$CW,8,0),"")</f>
        <v>0</v>
      </c>
      <c r="AD360" s="73">
        <f>IFERROR(VLOOKUP(Подбор[[#This Row],[Артикул]],[1]Подбор!$CJ:$CW,9,0),"")</f>
        <v>0</v>
      </c>
      <c r="AE360" s="73">
        <f>IFERROR(VLOOKUP(Подбор[[#This Row],[Артикул]],[1]Подбор!$CJ:$CW,10,0),"")</f>
        <v>0</v>
      </c>
      <c r="AF360" s="73">
        <f>IFERROR(VLOOKUP(Подбор[[#This Row],[Артикул]],[1]Подбор!$CJ:$CW,11,0),"")</f>
        <v>0</v>
      </c>
      <c r="AG360" s="73" t="str">
        <f>IFERROR(VLOOKUP(Подбор[[#This Row],[Артикул]],[1]Подбор!$CJ:$CW,12,0),"")</f>
        <v>50+</v>
      </c>
      <c r="AH360" s="73" t="str">
        <f>IFERROR(VLOOKUP(Подбор[[#This Row],[Артикул]],[1]Подбор!$CJ:$CW,13,0),"")</f>
        <v>50+</v>
      </c>
      <c r="AI360" s="73">
        <f>IFERROR(VLOOKUP(Подбор[[#This Row],[Артикул]],[1]Подбор!$CJ:$CW,14,0),"")</f>
        <v>0</v>
      </c>
      <c r="AJ360" s="73" t="str">
        <f>IFERROR(VLOOKUP(Подбор[[#This Row],[Артикул]],[1]Подбор!$CJ:$DA,15,0),"")</f>
        <v/>
      </c>
      <c r="AK360" s="73" t="str">
        <f>IFERROR(VLOOKUP(Подбор[[#This Row],[Артикул]],[1]Подбор!$CJ:$DA,16,0),"")</f>
        <v>https://ipmatika.kz/products/hotel-phone/H2UW/</v>
      </c>
      <c r="AL360" s="73" t="str">
        <f>IFERROR(VLOOKUP(Подбор[[#This Row],[Артикул]],[1]Подбор!$CJ:$DA,17,0),"")</f>
        <v/>
      </c>
    </row>
    <row r="361" spans="1:38">
      <c r="A361" s="73" t="s">
        <v>3654</v>
      </c>
      <c r="B361" t="s">
        <v>3077</v>
      </c>
      <c r="C361" t="s">
        <v>3655</v>
      </c>
      <c r="D361">
        <v>34410</v>
      </c>
      <c r="E361">
        <v>27529.699999999997</v>
      </c>
      <c r="F361">
        <v>-19.995059575704744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0</v>
      </c>
      <c r="Q361" t="s">
        <v>578</v>
      </c>
      <c r="R361" t="s">
        <v>3656</v>
      </c>
      <c r="S361" t="s">
        <v>578</v>
      </c>
      <c r="T361" s="73"/>
      <c r="U361" s="73"/>
      <c r="V361"/>
      <c r="W361" s="73">
        <f>IFERROR(VLOOKUP(Подбор[[#This Row],[Артикул]],[1]Подбор!$CJ:$CW,2,0),"")</f>
        <v>34410</v>
      </c>
      <c r="X361" s="73">
        <f>IFERROR(VLOOKUP(Подбор[[#This Row],[Артикул]],[1]Подбор!$CJ:$CW,3,0),"")</f>
        <v>27529.699999999997</v>
      </c>
      <c r="Y361" s="73">
        <f>IFERROR(VLOOKUP(Подбор[[#This Row],[Артикул]],[1]Подбор!$CJ:$CW,4,0),"")</f>
        <v>-19.995059575704744</v>
      </c>
      <c r="Z361" s="73">
        <f>IFERROR(VLOOKUP(Подбор[[#This Row],[Артикул]],[1]Подбор!$CJ:$CW,5,0),"")</f>
        <v>0</v>
      </c>
      <c r="AA361" s="73">
        <f>IFERROR(VLOOKUP(Подбор[[#This Row],[Артикул]],[1]Подбор!$CJ:$CW,6,0),"")</f>
        <v>0</v>
      </c>
      <c r="AB361" s="73">
        <f>IFERROR(VLOOKUP(Подбор[[#This Row],[Артикул]],[1]Подбор!$CJ:$CW,7,0),"")</f>
        <v>0</v>
      </c>
      <c r="AC361" s="73">
        <f>IFERROR(VLOOKUP(Подбор[[#This Row],[Артикул]],[1]Подбор!$CJ:$CW,8,0),"")</f>
        <v>0</v>
      </c>
      <c r="AD361" s="73">
        <f>IFERROR(VLOOKUP(Подбор[[#This Row],[Артикул]],[1]Подбор!$CJ:$CW,9,0),"")</f>
        <v>0</v>
      </c>
      <c r="AE361" s="73">
        <f>IFERROR(VLOOKUP(Подбор[[#This Row],[Артикул]],[1]Подбор!$CJ:$CW,10,0),"")</f>
        <v>0</v>
      </c>
      <c r="AF361" s="73">
        <f>IFERROR(VLOOKUP(Подбор[[#This Row],[Артикул]],[1]Подбор!$CJ:$CW,11,0),"")</f>
        <v>0</v>
      </c>
      <c r="AG361" s="73">
        <f>IFERROR(VLOOKUP(Подбор[[#This Row],[Артикул]],[1]Подбор!$CJ:$CW,12,0),"")</f>
        <v>2</v>
      </c>
      <c r="AH361" s="73">
        <f>IFERROR(VLOOKUP(Подбор[[#This Row],[Артикул]],[1]Подбор!$CJ:$CW,13,0),"")</f>
        <v>0</v>
      </c>
      <c r="AI361" s="73">
        <f>IFERROR(VLOOKUP(Подбор[[#This Row],[Артикул]],[1]Подбор!$CJ:$CW,14,0),"")</f>
        <v>0</v>
      </c>
      <c r="AJ361" s="73" t="str">
        <f>IFERROR(VLOOKUP(Подбор[[#This Row],[Артикул]],[1]Подбор!$CJ:$DA,15,0),"")</f>
        <v/>
      </c>
      <c r="AK361" s="73" t="str">
        <f>IFERROR(VLOOKUP(Подбор[[#This Row],[Артикул]],[1]Подбор!$CJ:$DA,16,0),"")</f>
        <v>https://ipmatika.kz/products/vnutrennie-sip-paneli/H2URI/</v>
      </c>
      <c r="AL361" s="73" t="str">
        <f>IFERROR(VLOOKUP(Подбор[[#This Row],[Артикул]],[1]Подбор!$CJ:$DA,17,0),"")</f>
        <v/>
      </c>
    </row>
    <row r="362" spans="1:38">
      <c r="A362" s="73" t="s">
        <v>225</v>
      </c>
      <c r="B362" t="s">
        <v>3077</v>
      </c>
      <c r="C362" t="s">
        <v>2272</v>
      </c>
      <c r="D362">
        <v>23830</v>
      </c>
      <c r="E362">
        <v>19060.25</v>
      </c>
      <c r="F362">
        <v>-20.015736466638685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5489</v>
      </c>
      <c r="O362" t="s">
        <v>5489</v>
      </c>
      <c r="P362">
        <v>1</v>
      </c>
      <c r="Q362" t="s">
        <v>578</v>
      </c>
      <c r="R362" t="s">
        <v>2950</v>
      </c>
      <c r="S362" t="s">
        <v>578</v>
      </c>
      <c r="T362" s="73"/>
      <c r="U362" s="73"/>
      <c r="V362"/>
      <c r="W362" s="73">
        <f>IFERROR(VLOOKUP(Подбор[[#This Row],[Артикул]],[1]Подбор!$CJ:$CW,2,0),"")</f>
        <v>23830</v>
      </c>
      <c r="X362" s="73">
        <f>IFERROR(VLOOKUP(Подбор[[#This Row],[Артикул]],[1]Подбор!$CJ:$CW,3,0),"")</f>
        <v>19060.25</v>
      </c>
      <c r="Y362" s="73">
        <f>IFERROR(VLOOKUP(Подбор[[#This Row],[Артикул]],[1]Подбор!$CJ:$CW,4,0),"")</f>
        <v>-20.015736466638685</v>
      </c>
      <c r="Z362" s="73">
        <f>IFERROR(VLOOKUP(Подбор[[#This Row],[Артикул]],[1]Подбор!$CJ:$CW,5,0),"")</f>
        <v>0</v>
      </c>
      <c r="AA362" s="73">
        <f>IFERROR(VLOOKUP(Подбор[[#This Row],[Артикул]],[1]Подбор!$CJ:$CW,6,0),"")</f>
        <v>0</v>
      </c>
      <c r="AB362" s="73">
        <f>IFERROR(VLOOKUP(Подбор[[#This Row],[Артикул]],[1]Подбор!$CJ:$CW,7,0),"")</f>
        <v>0</v>
      </c>
      <c r="AC362" s="73">
        <f>IFERROR(VLOOKUP(Подбор[[#This Row],[Артикул]],[1]Подбор!$CJ:$CW,8,0),"")</f>
        <v>0</v>
      </c>
      <c r="AD362" s="73">
        <f>IFERROR(VLOOKUP(Подбор[[#This Row],[Артикул]],[1]Подбор!$CJ:$CW,9,0),"")</f>
        <v>0</v>
      </c>
      <c r="AE362" s="73">
        <f>IFERROR(VLOOKUP(Подбор[[#This Row],[Артикул]],[1]Подбор!$CJ:$CW,10,0),"")</f>
        <v>0</v>
      </c>
      <c r="AF362" s="73">
        <f>IFERROR(VLOOKUP(Подбор[[#This Row],[Артикул]],[1]Подбор!$CJ:$CW,11,0),"")</f>
        <v>0</v>
      </c>
      <c r="AG362" s="73" t="str">
        <f>IFERROR(VLOOKUP(Подбор[[#This Row],[Артикул]],[1]Подбор!$CJ:$CW,12,0),"")</f>
        <v>50+</v>
      </c>
      <c r="AH362" s="73" t="str">
        <f>IFERROR(VLOOKUP(Подбор[[#This Row],[Артикул]],[1]Подбор!$CJ:$CW,13,0),"")</f>
        <v>50+</v>
      </c>
      <c r="AI362" s="73">
        <f>IFERROR(VLOOKUP(Подбор[[#This Row],[Артикул]],[1]Подбор!$CJ:$CW,14,0),"")</f>
        <v>1</v>
      </c>
      <c r="AJ362" s="73" t="str">
        <f>IFERROR(VLOOKUP(Подбор[[#This Row],[Артикул]],[1]Подбор!$CJ:$DA,15,0),"")</f>
        <v/>
      </c>
      <c r="AK362" s="73" t="str">
        <f>IFERROR(VLOOKUP(Подбор[[#This Row],[Артикул]],[1]Подбор!$CJ:$DA,16,0),"")</f>
        <v>https://ipmatika.kz/products/hotel-phone/H2UB/</v>
      </c>
      <c r="AL362" s="73" t="str">
        <f>IFERROR(VLOOKUP(Подбор[[#This Row],[Артикул]],[1]Подбор!$CJ:$DA,17,0),"")</f>
        <v/>
      </c>
    </row>
    <row r="363" spans="1:38">
      <c r="A363" s="73" t="s">
        <v>2271</v>
      </c>
      <c r="B363" t="s">
        <v>3077</v>
      </c>
      <c r="C363" t="s">
        <v>2270</v>
      </c>
      <c r="D363">
        <v>25330</v>
      </c>
      <c r="E363">
        <v>20264.474999999999</v>
      </c>
      <c r="F363">
        <v>-19.998124753257017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6</v>
      </c>
      <c r="O363">
        <v>0</v>
      </c>
      <c r="P363">
        <v>0</v>
      </c>
      <c r="Q363" t="s">
        <v>578</v>
      </c>
      <c r="R363" t="s">
        <v>2951</v>
      </c>
      <c r="S363" t="s">
        <v>5491</v>
      </c>
      <c r="T363" s="73"/>
      <c r="U363" s="73"/>
      <c r="V363"/>
      <c r="W363" s="73">
        <f>IFERROR(VLOOKUP(Подбор[[#This Row],[Артикул]],[1]Подбор!$CJ:$CW,2,0),"")</f>
        <v>25330</v>
      </c>
      <c r="X363" s="73">
        <f>IFERROR(VLOOKUP(Подбор[[#This Row],[Артикул]],[1]Подбор!$CJ:$CW,3,0),"")</f>
        <v>20264.474999999999</v>
      </c>
      <c r="Y363" s="73">
        <f>IFERROR(VLOOKUP(Подбор[[#This Row],[Артикул]],[1]Подбор!$CJ:$CW,4,0),"")</f>
        <v>-19.998124753257017</v>
      </c>
      <c r="Z363" s="73">
        <f>IFERROR(VLOOKUP(Подбор[[#This Row],[Артикул]],[1]Подбор!$CJ:$CW,5,0),"")</f>
        <v>0</v>
      </c>
      <c r="AA363" s="73">
        <f>IFERROR(VLOOKUP(Подбор[[#This Row],[Артикул]],[1]Подбор!$CJ:$CW,6,0),"")</f>
        <v>0</v>
      </c>
      <c r="AB363" s="73">
        <f>IFERROR(VLOOKUP(Подбор[[#This Row],[Артикул]],[1]Подбор!$CJ:$CW,7,0),"")</f>
        <v>0</v>
      </c>
      <c r="AC363" s="73">
        <f>IFERROR(VLOOKUP(Подбор[[#This Row],[Артикул]],[1]Подбор!$CJ:$CW,8,0),"")</f>
        <v>0</v>
      </c>
      <c r="AD363" s="73">
        <f>IFERROR(VLOOKUP(Подбор[[#This Row],[Артикул]],[1]Подбор!$CJ:$CW,9,0),"")</f>
        <v>0</v>
      </c>
      <c r="AE363" s="73">
        <f>IFERROR(VLOOKUP(Подбор[[#This Row],[Артикул]],[1]Подбор!$CJ:$CW,10,0),"")</f>
        <v>0</v>
      </c>
      <c r="AF363" s="73">
        <f>IFERROR(VLOOKUP(Подбор[[#This Row],[Артикул]],[1]Подбор!$CJ:$CW,11,0),"")</f>
        <v>0</v>
      </c>
      <c r="AG363" s="73">
        <f>IFERROR(VLOOKUP(Подбор[[#This Row],[Артикул]],[1]Подбор!$CJ:$CW,12,0),"")</f>
        <v>6</v>
      </c>
      <c r="AH363" s="73">
        <f>IFERROR(VLOOKUP(Подбор[[#This Row],[Артикул]],[1]Подбор!$CJ:$CW,13,0),"")</f>
        <v>0</v>
      </c>
      <c r="AI363" s="73">
        <f>IFERROR(VLOOKUP(Подбор[[#This Row],[Артикул]],[1]Подбор!$CJ:$CW,14,0),"")</f>
        <v>0</v>
      </c>
      <c r="AJ363" s="73" t="str">
        <f>IFERROR(VLOOKUP(Подбор[[#This Row],[Артикул]],[1]Подбор!$CJ:$DA,15,0),"")</f>
        <v/>
      </c>
      <c r="AK363" s="73" t="str">
        <f>IFERROR(VLOOKUP(Подбор[[#This Row],[Артикул]],[1]Подбор!$CJ:$DA,16,0),"")</f>
        <v>https://ipmatika.kz/products/hotel-phone/Fanvil-H3/</v>
      </c>
      <c r="AL363" s="73" t="str">
        <f>IFERROR(VLOOKUP(Подбор[[#This Row],[Артикул]],[1]Подбор!$CJ:$DA,17,0),"")</f>
        <v>EOL</v>
      </c>
    </row>
    <row r="364" spans="1:38">
      <c r="A364" s="73" t="s">
        <v>2269</v>
      </c>
      <c r="B364" t="s">
        <v>3077</v>
      </c>
      <c r="C364" t="s">
        <v>2268</v>
      </c>
      <c r="D364">
        <v>35960</v>
      </c>
      <c r="E364">
        <v>28765.825000000001</v>
      </c>
      <c r="F364">
        <v>-20.006048387096769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34</v>
      </c>
      <c r="O364">
        <v>0</v>
      </c>
      <c r="P364">
        <v>0</v>
      </c>
      <c r="Q364" t="s">
        <v>578</v>
      </c>
      <c r="R364" t="s">
        <v>2952</v>
      </c>
      <c r="S364" t="s">
        <v>5491</v>
      </c>
      <c r="T364" s="73"/>
      <c r="U364" s="73"/>
      <c r="V364"/>
      <c r="W364" s="73">
        <f>IFERROR(VLOOKUP(Подбор[[#This Row],[Артикул]],[1]Подбор!$CJ:$CW,2,0),"")</f>
        <v>35960</v>
      </c>
      <c r="X364" s="73">
        <f>IFERROR(VLOOKUP(Подбор[[#This Row],[Артикул]],[1]Подбор!$CJ:$CW,3,0),"")</f>
        <v>28765.825000000001</v>
      </c>
      <c r="Y364" s="73">
        <f>IFERROR(VLOOKUP(Подбор[[#This Row],[Артикул]],[1]Подбор!$CJ:$CW,4,0),"")</f>
        <v>-20.006048387096769</v>
      </c>
      <c r="Z364" s="73">
        <f>IFERROR(VLOOKUP(Подбор[[#This Row],[Артикул]],[1]Подбор!$CJ:$CW,5,0),"")</f>
        <v>0</v>
      </c>
      <c r="AA364" s="73">
        <f>IFERROR(VLOOKUP(Подбор[[#This Row],[Артикул]],[1]Подбор!$CJ:$CW,6,0),"")</f>
        <v>0</v>
      </c>
      <c r="AB364" s="73">
        <f>IFERROR(VLOOKUP(Подбор[[#This Row],[Артикул]],[1]Подбор!$CJ:$CW,7,0),"")</f>
        <v>0</v>
      </c>
      <c r="AC364" s="73">
        <f>IFERROR(VLOOKUP(Подбор[[#This Row],[Артикул]],[1]Подбор!$CJ:$CW,8,0),"")</f>
        <v>0</v>
      </c>
      <c r="AD364" s="73">
        <f>IFERROR(VLOOKUP(Подбор[[#This Row],[Артикул]],[1]Подбор!$CJ:$CW,9,0),"")</f>
        <v>0</v>
      </c>
      <c r="AE364" s="73">
        <f>IFERROR(VLOOKUP(Подбор[[#This Row],[Артикул]],[1]Подбор!$CJ:$CW,10,0),"")</f>
        <v>0</v>
      </c>
      <c r="AF364" s="73">
        <f>IFERROR(VLOOKUP(Подбор[[#This Row],[Артикул]],[1]Подбор!$CJ:$CW,11,0),"")</f>
        <v>0</v>
      </c>
      <c r="AG364" s="73">
        <f>IFERROR(VLOOKUP(Подбор[[#This Row],[Артикул]],[1]Подбор!$CJ:$CW,12,0),"")</f>
        <v>34</v>
      </c>
      <c r="AH364" s="73">
        <f>IFERROR(VLOOKUP(Подбор[[#This Row],[Артикул]],[1]Подбор!$CJ:$CW,13,0),"")</f>
        <v>0</v>
      </c>
      <c r="AI364" s="73">
        <f>IFERROR(VLOOKUP(Подбор[[#This Row],[Артикул]],[1]Подбор!$CJ:$CW,14,0),"")</f>
        <v>0</v>
      </c>
      <c r="AJ364" s="73" t="str">
        <f>IFERROR(VLOOKUP(Подбор[[#This Row],[Артикул]],[1]Подбор!$CJ:$DA,15,0),"")</f>
        <v/>
      </c>
      <c r="AK364" s="73" t="str">
        <f>IFERROR(VLOOKUP(Подбор[[#This Row],[Артикул]],[1]Подбор!$CJ:$DA,16,0),"")</f>
        <v>https://ipmatika.kz/products/hotel-phone/Fanvil-H3W/</v>
      </c>
      <c r="AL364" s="73" t="str">
        <f>IFERROR(VLOOKUP(Подбор[[#This Row],[Артикул]],[1]Подбор!$CJ:$DA,17,0),"")</f>
        <v>EOL</v>
      </c>
    </row>
    <row r="365" spans="1:38">
      <c r="A365" s="73" t="s">
        <v>2286</v>
      </c>
      <c r="B365" t="s">
        <v>3077</v>
      </c>
      <c r="C365" t="s">
        <v>2285</v>
      </c>
      <c r="D365">
        <v>33500</v>
      </c>
      <c r="E365">
        <v>26803.974999999995</v>
      </c>
      <c r="F365">
        <v>-19.988134328358228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5489</v>
      </c>
      <c r="P365">
        <v>0</v>
      </c>
      <c r="Q365" t="s">
        <v>578</v>
      </c>
      <c r="R365" t="s">
        <v>4854</v>
      </c>
      <c r="S365" t="s">
        <v>5491</v>
      </c>
      <c r="T365" s="73"/>
      <c r="U365" s="73"/>
      <c r="V365"/>
      <c r="W365" s="73">
        <f>IFERROR(VLOOKUP(Подбор[[#This Row],[Артикул]],[1]Подбор!$CJ:$CW,2,0),"")</f>
        <v>33500</v>
      </c>
      <c r="X365" s="73">
        <f>IFERROR(VLOOKUP(Подбор[[#This Row],[Артикул]],[1]Подбор!$CJ:$CW,3,0),"")</f>
        <v>26803.974999999995</v>
      </c>
      <c r="Y365" s="73">
        <f>IFERROR(VLOOKUP(Подбор[[#This Row],[Артикул]],[1]Подбор!$CJ:$CW,4,0),"")</f>
        <v>-19.988134328358228</v>
      </c>
      <c r="Z365" s="73">
        <f>IFERROR(VLOOKUP(Подбор[[#This Row],[Артикул]],[1]Подбор!$CJ:$CW,5,0),"")</f>
        <v>0</v>
      </c>
      <c r="AA365" s="73">
        <f>IFERROR(VLOOKUP(Подбор[[#This Row],[Артикул]],[1]Подбор!$CJ:$CW,6,0),"")</f>
        <v>0</v>
      </c>
      <c r="AB365" s="73">
        <f>IFERROR(VLOOKUP(Подбор[[#This Row],[Артикул]],[1]Подбор!$CJ:$CW,7,0),"")</f>
        <v>0</v>
      </c>
      <c r="AC365" s="73">
        <f>IFERROR(VLOOKUP(Подбор[[#This Row],[Артикул]],[1]Подбор!$CJ:$CW,8,0),"")</f>
        <v>0</v>
      </c>
      <c r="AD365" s="73">
        <f>IFERROR(VLOOKUP(Подбор[[#This Row],[Артикул]],[1]Подбор!$CJ:$CW,9,0),"")</f>
        <v>0</v>
      </c>
      <c r="AE365" s="73">
        <f>IFERROR(VLOOKUP(Подбор[[#This Row],[Артикул]],[1]Подбор!$CJ:$CW,10,0),"")</f>
        <v>0</v>
      </c>
      <c r="AF365" s="73">
        <f>IFERROR(VLOOKUP(Подбор[[#This Row],[Артикул]],[1]Подбор!$CJ:$CW,11,0),"")</f>
        <v>0</v>
      </c>
      <c r="AG365" s="73">
        <f>IFERROR(VLOOKUP(Подбор[[#This Row],[Артикул]],[1]Подбор!$CJ:$CW,12,0),"")</f>
        <v>0</v>
      </c>
      <c r="AH365" s="73" t="str">
        <f>IFERROR(VLOOKUP(Подбор[[#This Row],[Артикул]],[1]Подбор!$CJ:$CW,13,0),"")</f>
        <v>50+</v>
      </c>
      <c r="AI365" s="73">
        <f>IFERROR(VLOOKUP(Подбор[[#This Row],[Артикул]],[1]Подбор!$CJ:$CW,14,0),"")</f>
        <v>0</v>
      </c>
      <c r="AJ365" s="73" t="str">
        <f>IFERROR(VLOOKUP(Подбор[[#This Row],[Артикул]],[1]Подбор!$CJ:$DA,15,0),"")</f>
        <v/>
      </c>
      <c r="AK365" s="73" t="str">
        <f>IFERROR(VLOOKUP(Подбор[[#This Row],[Артикул]],[1]Подбор!$CJ:$DA,16,0),"")</f>
        <v>https://ipmatika.kz/products/hotel-phone/Fanvil-H3WF/</v>
      </c>
      <c r="AL365" s="73" t="str">
        <f>IFERROR(VLOOKUP(Подбор[[#This Row],[Артикул]],[1]Подбор!$CJ:$DA,17,0),"")</f>
        <v>EOL</v>
      </c>
    </row>
    <row r="366" spans="1:38">
      <c r="A366" s="73" t="s">
        <v>2284</v>
      </c>
      <c r="B366" t="s">
        <v>3077</v>
      </c>
      <c r="C366" t="s">
        <v>2283</v>
      </c>
      <c r="D366">
        <v>40850</v>
      </c>
      <c r="E366">
        <v>32681.549999999992</v>
      </c>
      <c r="F366">
        <v>-19.996205630354979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24</v>
      </c>
      <c r="O366">
        <v>0</v>
      </c>
      <c r="P366">
        <v>0</v>
      </c>
      <c r="Q366" t="s">
        <v>578</v>
      </c>
      <c r="R366" t="s">
        <v>5760</v>
      </c>
      <c r="S366" t="s">
        <v>5491</v>
      </c>
      <c r="T366" s="73"/>
      <c r="U366" s="73"/>
      <c r="V366"/>
      <c r="W366" s="73">
        <f>IFERROR(VLOOKUP(Подбор[[#This Row],[Артикул]],[1]Подбор!$CJ:$CW,2,0),"")</f>
        <v>40850</v>
      </c>
      <c r="X366" s="73">
        <f>IFERROR(VLOOKUP(Подбор[[#This Row],[Артикул]],[1]Подбор!$CJ:$CW,3,0),"")</f>
        <v>32681.549999999992</v>
      </c>
      <c r="Y366" s="73">
        <f>IFERROR(VLOOKUP(Подбор[[#This Row],[Артикул]],[1]Подбор!$CJ:$CW,4,0),"")</f>
        <v>-19.996205630354979</v>
      </c>
      <c r="Z366" s="73">
        <f>IFERROR(VLOOKUP(Подбор[[#This Row],[Артикул]],[1]Подбор!$CJ:$CW,5,0),"")</f>
        <v>0</v>
      </c>
      <c r="AA366" s="73">
        <f>IFERROR(VLOOKUP(Подбор[[#This Row],[Артикул]],[1]Подбор!$CJ:$CW,6,0),"")</f>
        <v>0</v>
      </c>
      <c r="AB366" s="73">
        <f>IFERROR(VLOOKUP(Подбор[[#This Row],[Артикул]],[1]Подбор!$CJ:$CW,7,0),"")</f>
        <v>0</v>
      </c>
      <c r="AC366" s="73">
        <f>IFERROR(VLOOKUP(Подбор[[#This Row],[Артикул]],[1]Подбор!$CJ:$CW,8,0),"")</f>
        <v>0</v>
      </c>
      <c r="AD366" s="73">
        <f>IFERROR(VLOOKUP(Подбор[[#This Row],[Артикул]],[1]Подбор!$CJ:$CW,9,0),"")</f>
        <v>0</v>
      </c>
      <c r="AE366" s="73">
        <f>IFERROR(VLOOKUP(Подбор[[#This Row],[Артикул]],[1]Подбор!$CJ:$CW,10,0),"")</f>
        <v>0</v>
      </c>
      <c r="AF366" s="73">
        <f>IFERROR(VLOOKUP(Подбор[[#This Row],[Артикул]],[1]Подбор!$CJ:$CW,11,0),"")</f>
        <v>0</v>
      </c>
      <c r="AG366" s="73">
        <f>IFERROR(VLOOKUP(Подбор[[#This Row],[Артикул]],[1]Подбор!$CJ:$CW,12,0),"")</f>
        <v>24</v>
      </c>
      <c r="AH366" s="73">
        <f>IFERROR(VLOOKUP(Подбор[[#This Row],[Артикул]],[1]Подбор!$CJ:$CW,13,0),"")</f>
        <v>0</v>
      </c>
      <c r="AI366" s="73">
        <f>IFERROR(VLOOKUP(Подбор[[#This Row],[Артикул]],[1]Подбор!$CJ:$CW,14,0),"")</f>
        <v>0</v>
      </c>
      <c r="AJ366" s="73" t="str">
        <f>IFERROR(VLOOKUP(Подбор[[#This Row],[Артикул]],[1]Подбор!$CJ:$DA,15,0),"")</f>
        <v/>
      </c>
      <c r="AK366" s="73" t="str">
        <f>IFERROR(VLOOKUP(Подбор[[#This Row],[Артикул]],[1]Подбор!$CJ:$DA,16,0),"")</f>
        <v>https://ipmatika.kz/prodhttps://ipmatika.kz/products/hotel-phone/Fanvil-H3WFW/</v>
      </c>
      <c r="AL366" s="73" t="str">
        <f>IFERROR(VLOOKUP(Подбор[[#This Row],[Артикул]],[1]Подбор!$CJ:$DA,17,0),"")</f>
        <v>EOL</v>
      </c>
    </row>
    <row r="367" spans="1:38">
      <c r="A367" s="73" t="s">
        <v>3347</v>
      </c>
      <c r="B367" t="s">
        <v>3077</v>
      </c>
      <c r="C367" t="s">
        <v>3348</v>
      </c>
      <c r="D367">
        <v>33100</v>
      </c>
      <c r="E367">
        <v>26477</v>
      </c>
      <c r="F367">
        <v>-20.009063444108762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16</v>
      </c>
      <c r="O367" t="s">
        <v>5489</v>
      </c>
      <c r="P367">
        <v>0</v>
      </c>
      <c r="Q367" t="s">
        <v>578</v>
      </c>
      <c r="R367" t="s">
        <v>3349</v>
      </c>
      <c r="S367" t="s">
        <v>578</v>
      </c>
      <c r="T367" s="73"/>
      <c r="U367" s="73"/>
      <c r="V367"/>
      <c r="W367" s="73">
        <f>IFERROR(VLOOKUP(Подбор[[#This Row],[Артикул]],[1]Подбор!$CJ:$CW,2,0),"")</f>
        <v>33100</v>
      </c>
      <c r="X367" s="73">
        <f>IFERROR(VLOOKUP(Подбор[[#This Row],[Артикул]],[1]Подбор!$CJ:$CW,3,0),"")</f>
        <v>26477</v>
      </c>
      <c r="Y367" s="73">
        <f>IFERROR(VLOOKUP(Подбор[[#This Row],[Артикул]],[1]Подбор!$CJ:$CW,4,0),"")</f>
        <v>-20.009063444108762</v>
      </c>
      <c r="Z367" s="73">
        <f>IFERROR(VLOOKUP(Подбор[[#This Row],[Артикул]],[1]Подбор!$CJ:$CW,5,0),"")</f>
        <v>0</v>
      </c>
      <c r="AA367" s="73">
        <f>IFERROR(VLOOKUP(Подбор[[#This Row],[Артикул]],[1]Подбор!$CJ:$CW,6,0),"")</f>
        <v>0</v>
      </c>
      <c r="AB367" s="73">
        <f>IFERROR(VLOOKUP(Подбор[[#This Row],[Артикул]],[1]Подбор!$CJ:$CW,7,0),"")</f>
        <v>0</v>
      </c>
      <c r="AC367" s="73">
        <f>IFERROR(VLOOKUP(Подбор[[#This Row],[Артикул]],[1]Подбор!$CJ:$CW,8,0),"")</f>
        <v>0</v>
      </c>
      <c r="AD367" s="73">
        <f>IFERROR(VLOOKUP(Подбор[[#This Row],[Артикул]],[1]Подбор!$CJ:$CW,9,0),"")</f>
        <v>0</v>
      </c>
      <c r="AE367" s="73">
        <f>IFERROR(VLOOKUP(Подбор[[#This Row],[Артикул]],[1]Подбор!$CJ:$CW,10,0),"")</f>
        <v>0</v>
      </c>
      <c r="AF367" s="73">
        <f>IFERROR(VLOOKUP(Подбор[[#This Row],[Артикул]],[1]Подбор!$CJ:$CW,11,0),"")</f>
        <v>0</v>
      </c>
      <c r="AG367" s="73">
        <f>IFERROR(VLOOKUP(Подбор[[#This Row],[Артикул]],[1]Подбор!$CJ:$CW,12,0),"")</f>
        <v>16</v>
      </c>
      <c r="AH367" s="73" t="str">
        <f>IFERROR(VLOOKUP(Подбор[[#This Row],[Артикул]],[1]Подбор!$CJ:$CW,13,0),"")</f>
        <v>50+</v>
      </c>
      <c r="AI367" s="73">
        <f>IFERROR(VLOOKUP(Подбор[[#This Row],[Артикул]],[1]Подбор!$CJ:$CW,14,0),"")</f>
        <v>0</v>
      </c>
      <c r="AJ367" s="73" t="str">
        <f>IFERROR(VLOOKUP(Подбор[[#This Row],[Артикул]],[1]Подбор!$CJ:$DA,15,0),"")</f>
        <v/>
      </c>
      <c r="AK367" s="73" t="str">
        <f>IFERROR(VLOOKUP(Подбор[[#This Row],[Артикул]],[1]Подбор!$CJ:$DA,16,0),"")</f>
        <v>https://ipmatika.kz/products/hotel-phone/Fanvil-H4/</v>
      </c>
      <c r="AL367" s="73" t="str">
        <f>IFERROR(VLOOKUP(Подбор[[#This Row],[Артикул]],[1]Подбор!$CJ:$DA,17,0),"")</f>
        <v/>
      </c>
    </row>
    <row r="368" spans="1:38">
      <c r="A368" s="73" t="s">
        <v>3350</v>
      </c>
      <c r="B368" t="s">
        <v>3077</v>
      </c>
      <c r="C368" t="s">
        <v>3351</v>
      </c>
      <c r="D368">
        <v>33100</v>
      </c>
      <c r="E368">
        <v>26477</v>
      </c>
      <c r="F368">
        <v>-20.009063444108762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5489</v>
      </c>
      <c r="O368">
        <v>0</v>
      </c>
      <c r="P368">
        <v>0</v>
      </c>
      <c r="Q368" t="s">
        <v>578</v>
      </c>
      <c r="R368" t="s">
        <v>3352</v>
      </c>
      <c r="S368" t="s">
        <v>578</v>
      </c>
      <c r="T368" s="73"/>
      <c r="U368" s="73"/>
      <c r="V368"/>
      <c r="W368" s="73">
        <f>IFERROR(VLOOKUP(Подбор[[#This Row],[Артикул]],[1]Подбор!$CJ:$CW,2,0),"")</f>
        <v>33100</v>
      </c>
      <c r="X368" s="73">
        <f>IFERROR(VLOOKUP(Подбор[[#This Row],[Артикул]],[1]Подбор!$CJ:$CW,3,0),"")</f>
        <v>26477</v>
      </c>
      <c r="Y368" s="73">
        <f>IFERROR(VLOOKUP(Подбор[[#This Row],[Артикул]],[1]Подбор!$CJ:$CW,4,0),"")</f>
        <v>-20.009063444108762</v>
      </c>
      <c r="Z368" s="73">
        <f>IFERROR(VLOOKUP(Подбор[[#This Row],[Артикул]],[1]Подбор!$CJ:$CW,5,0),"")</f>
        <v>0</v>
      </c>
      <c r="AA368" s="73">
        <f>IFERROR(VLOOKUP(Подбор[[#This Row],[Артикул]],[1]Подбор!$CJ:$CW,6,0),"")</f>
        <v>0</v>
      </c>
      <c r="AB368" s="73">
        <f>IFERROR(VLOOKUP(Подбор[[#This Row],[Артикул]],[1]Подбор!$CJ:$CW,7,0),"")</f>
        <v>0</v>
      </c>
      <c r="AC368" s="73">
        <f>IFERROR(VLOOKUP(Подбор[[#This Row],[Артикул]],[1]Подбор!$CJ:$CW,8,0),"")</f>
        <v>0</v>
      </c>
      <c r="AD368" s="73">
        <f>IFERROR(VLOOKUP(Подбор[[#This Row],[Артикул]],[1]Подбор!$CJ:$CW,9,0),"")</f>
        <v>0</v>
      </c>
      <c r="AE368" s="73">
        <f>IFERROR(VLOOKUP(Подбор[[#This Row],[Артикул]],[1]Подбор!$CJ:$CW,10,0),"")</f>
        <v>0</v>
      </c>
      <c r="AF368" s="73">
        <f>IFERROR(VLOOKUP(Подбор[[#This Row],[Артикул]],[1]Подбор!$CJ:$CW,11,0),"")</f>
        <v>0</v>
      </c>
      <c r="AG368" s="73" t="str">
        <f>IFERROR(VLOOKUP(Подбор[[#This Row],[Артикул]],[1]Подбор!$CJ:$CW,12,0),"")</f>
        <v>50+</v>
      </c>
      <c r="AH368" s="73">
        <f>IFERROR(VLOOKUP(Подбор[[#This Row],[Артикул]],[1]Подбор!$CJ:$CW,13,0),"")</f>
        <v>0</v>
      </c>
      <c r="AI368" s="73">
        <f>IFERROR(VLOOKUP(Подбор[[#This Row],[Артикул]],[1]Подбор!$CJ:$CW,14,0),"")</f>
        <v>0</v>
      </c>
      <c r="AJ368" s="73" t="str">
        <f>IFERROR(VLOOKUP(Подбор[[#This Row],[Артикул]],[1]Подбор!$CJ:$DA,15,0),"")</f>
        <v/>
      </c>
      <c r="AK368" s="73" t="str">
        <f>IFERROR(VLOOKUP(Подбор[[#This Row],[Артикул]],[1]Подбор!$CJ:$DA,16,0),"")</f>
        <v>https://ipmatika.kz/products/hotel-phone/Fanvil-H4-white/</v>
      </c>
      <c r="AL368" s="73" t="str">
        <f>IFERROR(VLOOKUP(Подбор[[#This Row],[Артикул]],[1]Подбор!$CJ:$DA,17,0),"")</f>
        <v/>
      </c>
    </row>
    <row r="369" spans="1:38">
      <c r="A369" s="73" t="s">
        <v>3353</v>
      </c>
      <c r="B369" t="s">
        <v>3077</v>
      </c>
      <c r="C369" t="s">
        <v>3354</v>
      </c>
      <c r="D369">
        <v>46330</v>
      </c>
      <c r="E369">
        <v>37067.799999999996</v>
      </c>
      <c r="F369">
        <v>-19.991797971077062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49</v>
      </c>
      <c r="P369">
        <v>1</v>
      </c>
      <c r="Q369" t="s">
        <v>578</v>
      </c>
      <c r="R369" t="s">
        <v>3355</v>
      </c>
      <c r="S369" t="s">
        <v>578</v>
      </c>
      <c r="T369" s="73"/>
      <c r="U369" s="73"/>
      <c r="V369"/>
      <c r="W369" s="73">
        <f>IFERROR(VLOOKUP(Подбор[[#This Row],[Артикул]],[1]Подбор!$CJ:$CW,2,0),"")</f>
        <v>46330</v>
      </c>
      <c r="X369" s="73">
        <f>IFERROR(VLOOKUP(Подбор[[#This Row],[Артикул]],[1]Подбор!$CJ:$CW,3,0),"")</f>
        <v>37067.799999999996</v>
      </c>
      <c r="Y369" s="73">
        <f>IFERROR(VLOOKUP(Подбор[[#This Row],[Артикул]],[1]Подбор!$CJ:$CW,4,0),"")</f>
        <v>-19.991797971077062</v>
      </c>
      <c r="Z369" s="73">
        <f>IFERROR(VLOOKUP(Подбор[[#This Row],[Артикул]],[1]Подбор!$CJ:$CW,5,0),"")</f>
        <v>0</v>
      </c>
      <c r="AA369" s="73">
        <f>IFERROR(VLOOKUP(Подбор[[#This Row],[Артикул]],[1]Подбор!$CJ:$CW,6,0),"")</f>
        <v>0</v>
      </c>
      <c r="AB369" s="73">
        <f>IFERROR(VLOOKUP(Подбор[[#This Row],[Артикул]],[1]Подбор!$CJ:$CW,7,0),"")</f>
        <v>0</v>
      </c>
      <c r="AC369" s="73">
        <f>IFERROR(VLOOKUP(Подбор[[#This Row],[Артикул]],[1]Подбор!$CJ:$CW,8,0),"")</f>
        <v>0</v>
      </c>
      <c r="AD369" s="73">
        <f>IFERROR(VLOOKUP(Подбор[[#This Row],[Артикул]],[1]Подбор!$CJ:$CW,9,0),"")</f>
        <v>0</v>
      </c>
      <c r="AE369" s="73">
        <f>IFERROR(VLOOKUP(Подбор[[#This Row],[Артикул]],[1]Подбор!$CJ:$CW,10,0),"")</f>
        <v>0</v>
      </c>
      <c r="AF369" s="73">
        <f>IFERROR(VLOOKUP(Подбор[[#This Row],[Артикул]],[1]Подбор!$CJ:$CW,11,0),"")</f>
        <v>0</v>
      </c>
      <c r="AG369" s="73">
        <f>IFERROR(VLOOKUP(Подбор[[#This Row],[Артикул]],[1]Подбор!$CJ:$CW,12,0),"")</f>
        <v>0</v>
      </c>
      <c r="AH369" s="73">
        <f>IFERROR(VLOOKUP(Подбор[[#This Row],[Артикул]],[1]Подбор!$CJ:$CW,13,0),"")</f>
        <v>49</v>
      </c>
      <c r="AI369" s="73">
        <f>IFERROR(VLOOKUP(Подбор[[#This Row],[Артикул]],[1]Подбор!$CJ:$CW,14,0),"")</f>
        <v>1</v>
      </c>
      <c r="AJ369" s="73" t="str">
        <f>IFERROR(VLOOKUP(Подбор[[#This Row],[Артикул]],[1]Подбор!$CJ:$DA,15,0),"")</f>
        <v/>
      </c>
      <c r="AK369" s="73" t="str">
        <f>IFERROR(VLOOKUP(Подбор[[#This Row],[Артикул]],[1]Подбор!$CJ:$DA,16,0),"")</f>
        <v>https://ipmatika.kz/products/hotel-phone/Fanvil-H4W/</v>
      </c>
      <c r="AL369" s="73" t="str">
        <f>IFERROR(VLOOKUP(Подбор[[#This Row],[Артикул]],[1]Подбор!$CJ:$DA,17,0),"")</f>
        <v/>
      </c>
    </row>
    <row r="370" spans="1:38">
      <c r="A370" s="73" t="s">
        <v>3356</v>
      </c>
      <c r="B370" t="s">
        <v>3077</v>
      </c>
      <c r="C370" t="s">
        <v>3357</v>
      </c>
      <c r="D370">
        <v>46330</v>
      </c>
      <c r="E370">
        <v>37067.799999999996</v>
      </c>
      <c r="F370">
        <v>-19.991797971077062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578</v>
      </c>
      <c r="R370" t="s">
        <v>3358</v>
      </c>
      <c r="S370" t="s">
        <v>578</v>
      </c>
      <c r="T370" s="73"/>
      <c r="U370" s="73"/>
      <c r="V370"/>
      <c r="W370" s="73">
        <f>IFERROR(VLOOKUP(Подбор[[#This Row],[Артикул]],[1]Подбор!$CJ:$CW,2,0),"")</f>
        <v>46330</v>
      </c>
      <c r="X370" s="73">
        <f>IFERROR(VLOOKUP(Подбор[[#This Row],[Артикул]],[1]Подбор!$CJ:$CW,3,0),"")</f>
        <v>37067.799999999996</v>
      </c>
      <c r="Y370" s="73">
        <f>IFERROR(VLOOKUP(Подбор[[#This Row],[Артикул]],[1]Подбор!$CJ:$CW,4,0),"")</f>
        <v>-19.991797971077062</v>
      </c>
      <c r="Z370" s="73">
        <f>IFERROR(VLOOKUP(Подбор[[#This Row],[Артикул]],[1]Подбор!$CJ:$CW,5,0),"")</f>
        <v>0</v>
      </c>
      <c r="AA370" s="73">
        <f>IFERROR(VLOOKUP(Подбор[[#This Row],[Артикул]],[1]Подбор!$CJ:$CW,6,0),"")</f>
        <v>0</v>
      </c>
      <c r="AB370" s="73">
        <f>IFERROR(VLOOKUP(Подбор[[#This Row],[Артикул]],[1]Подбор!$CJ:$CW,7,0),"")</f>
        <v>0</v>
      </c>
      <c r="AC370" s="73">
        <f>IFERROR(VLOOKUP(Подбор[[#This Row],[Артикул]],[1]Подбор!$CJ:$CW,8,0),"")</f>
        <v>0</v>
      </c>
      <c r="AD370" s="73">
        <f>IFERROR(VLOOKUP(Подбор[[#This Row],[Артикул]],[1]Подбор!$CJ:$CW,9,0),"")</f>
        <v>0</v>
      </c>
      <c r="AE370" s="73">
        <f>IFERROR(VLOOKUP(Подбор[[#This Row],[Артикул]],[1]Подбор!$CJ:$CW,10,0),"")</f>
        <v>0</v>
      </c>
      <c r="AF370" s="73">
        <f>IFERROR(VLOOKUP(Подбор[[#This Row],[Артикул]],[1]Подбор!$CJ:$CW,11,0),"")</f>
        <v>0</v>
      </c>
      <c r="AG370" s="73">
        <f>IFERROR(VLOOKUP(Подбор[[#This Row],[Артикул]],[1]Подбор!$CJ:$CW,12,0),"")</f>
        <v>0</v>
      </c>
      <c r="AH370" s="73">
        <f>IFERROR(VLOOKUP(Подбор[[#This Row],[Артикул]],[1]Подбор!$CJ:$CW,13,0),"")</f>
        <v>0</v>
      </c>
      <c r="AI370" s="73">
        <f>IFERROR(VLOOKUP(Подбор[[#This Row],[Артикул]],[1]Подбор!$CJ:$CW,14,0),"")</f>
        <v>0</v>
      </c>
      <c r="AJ370" s="73" t="str">
        <f>IFERROR(VLOOKUP(Подбор[[#This Row],[Артикул]],[1]Подбор!$CJ:$DA,15,0),"")</f>
        <v/>
      </c>
      <c r="AK370" s="73" t="str">
        <f>IFERROR(VLOOKUP(Подбор[[#This Row],[Артикул]],[1]Подбор!$CJ:$DA,16,0),"")</f>
        <v>https://ipmatika.kz/products/hotel-phone/Fanvil-H4W-white/</v>
      </c>
      <c r="AL370" s="73" t="str">
        <f>IFERROR(VLOOKUP(Подбор[[#This Row],[Артикул]],[1]Подбор!$CJ:$DA,17,0),"")</f>
        <v/>
      </c>
    </row>
    <row r="371" spans="1:38">
      <c r="A371" s="73" t="s">
        <v>2267</v>
      </c>
      <c r="B371" t="s">
        <v>3077</v>
      </c>
      <c r="C371" t="s">
        <v>2266</v>
      </c>
      <c r="D371">
        <v>41670</v>
      </c>
      <c r="E371">
        <v>33335.499999999993</v>
      </c>
      <c r="F371">
        <v>-20.001199904007706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578</v>
      </c>
      <c r="R371" t="s">
        <v>2953</v>
      </c>
      <c r="S371" t="s">
        <v>5491</v>
      </c>
      <c r="T371" s="73"/>
      <c r="U371" s="73"/>
      <c r="V371"/>
      <c r="W371" s="73">
        <f>IFERROR(VLOOKUP(Подбор[[#This Row],[Артикул]],[1]Подбор!$CJ:$CW,2,0),"")</f>
        <v>41670</v>
      </c>
      <c r="X371" s="73">
        <f>IFERROR(VLOOKUP(Подбор[[#This Row],[Артикул]],[1]Подбор!$CJ:$CW,3,0),"")</f>
        <v>33335.499999999993</v>
      </c>
      <c r="Y371" s="73">
        <f>IFERROR(VLOOKUP(Подбор[[#This Row],[Артикул]],[1]Подбор!$CJ:$CW,4,0),"")</f>
        <v>-20.001199904007706</v>
      </c>
      <c r="Z371" s="73">
        <f>IFERROR(VLOOKUP(Подбор[[#This Row],[Артикул]],[1]Подбор!$CJ:$CW,5,0),"")</f>
        <v>0</v>
      </c>
      <c r="AA371" s="73">
        <f>IFERROR(VLOOKUP(Подбор[[#This Row],[Артикул]],[1]Подбор!$CJ:$CW,6,0),"")</f>
        <v>0</v>
      </c>
      <c r="AB371" s="73">
        <f>IFERROR(VLOOKUP(Подбор[[#This Row],[Артикул]],[1]Подбор!$CJ:$CW,7,0),"")</f>
        <v>0</v>
      </c>
      <c r="AC371" s="73">
        <f>IFERROR(VLOOKUP(Подбор[[#This Row],[Артикул]],[1]Подбор!$CJ:$CW,8,0),"")</f>
        <v>0</v>
      </c>
      <c r="AD371" s="73">
        <f>IFERROR(VLOOKUP(Подбор[[#This Row],[Артикул]],[1]Подбор!$CJ:$CW,9,0),"")</f>
        <v>0</v>
      </c>
      <c r="AE371" s="73">
        <f>IFERROR(VLOOKUP(Подбор[[#This Row],[Артикул]],[1]Подбор!$CJ:$CW,10,0),"")</f>
        <v>0</v>
      </c>
      <c r="AF371" s="73">
        <f>IFERROR(VLOOKUP(Подбор[[#This Row],[Артикул]],[1]Подбор!$CJ:$CW,11,0),"")</f>
        <v>0</v>
      </c>
      <c r="AG371" s="73">
        <f>IFERROR(VLOOKUP(Подбор[[#This Row],[Артикул]],[1]Подбор!$CJ:$CW,12,0),"")</f>
        <v>0</v>
      </c>
      <c r="AH371" s="73">
        <f>IFERROR(VLOOKUP(Подбор[[#This Row],[Артикул]],[1]Подбор!$CJ:$CW,13,0),"")</f>
        <v>0</v>
      </c>
      <c r="AI371" s="73">
        <f>IFERROR(VLOOKUP(Подбор[[#This Row],[Артикул]],[1]Подбор!$CJ:$CW,14,0),"")</f>
        <v>0</v>
      </c>
      <c r="AJ371" s="73" t="str">
        <f>IFERROR(VLOOKUP(Подбор[[#This Row],[Артикул]],[1]Подбор!$CJ:$DA,15,0),"")</f>
        <v/>
      </c>
      <c r="AK371" s="73" t="str">
        <f>IFERROR(VLOOKUP(Подбор[[#This Row],[Артикул]],[1]Подбор!$CJ:$DA,16,0),"")</f>
        <v>https://ipmatika.kz/products/hotel-phone/Fanvil-H5/</v>
      </c>
      <c r="AL371" s="73" t="str">
        <f>IFERROR(VLOOKUP(Подбор[[#This Row],[Артикул]],[1]Подбор!$CJ:$DA,17,0),"")</f>
        <v>EOL</v>
      </c>
    </row>
    <row r="372" spans="1:38">
      <c r="A372" s="73" t="s">
        <v>2265</v>
      </c>
      <c r="B372" t="s">
        <v>3077</v>
      </c>
      <c r="C372" t="s">
        <v>2264</v>
      </c>
      <c r="D372">
        <v>41670</v>
      </c>
      <c r="E372">
        <v>33335.499999999993</v>
      </c>
      <c r="F372">
        <v>-20.001199904007706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5489</v>
      </c>
      <c r="O372">
        <v>0</v>
      </c>
      <c r="P372">
        <v>0</v>
      </c>
      <c r="Q372" t="s">
        <v>578</v>
      </c>
      <c r="R372" t="s">
        <v>2954</v>
      </c>
      <c r="S372" t="s">
        <v>5491</v>
      </c>
      <c r="T372" s="73"/>
      <c r="U372" s="73"/>
      <c r="V372"/>
      <c r="W372" s="73">
        <f>IFERROR(VLOOKUP(Подбор[[#This Row],[Артикул]],[1]Подбор!$CJ:$CW,2,0),"")</f>
        <v>41670</v>
      </c>
      <c r="X372" s="73">
        <f>IFERROR(VLOOKUP(Подбор[[#This Row],[Артикул]],[1]Подбор!$CJ:$CW,3,0),"")</f>
        <v>33335.499999999993</v>
      </c>
      <c r="Y372" s="73">
        <f>IFERROR(VLOOKUP(Подбор[[#This Row],[Артикул]],[1]Подбор!$CJ:$CW,4,0),"")</f>
        <v>-20.001199904007706</v>
      </c>
      <c r="Z372" s="73">
        <f>IFERROR(VLOOKUP(Подбор[[#This Row],[Артикул]],[1]Подбор!$CJ:$CW,5,0),"")</f>
        <v>0</v>
      </c>
      <c r="AA372" s="73">
        <f>IFERROR(VLOOKUP(Подбор[[#This Row],[Артикул]],[1]Подбор!$CJ:$CW,6,0),"")</f>
        <v>0</v>
      </c>
      <c r="AB372" s="73">
        <f>IFERROR(VLOOKUP(Подбор[[#This Row],[Артикул]],[1]Подбор!$CJ:$CW,7,0),"")</f>
        <v>0</v>
      </c>
      <c r="AC372" s="73">
        <f>IFERROR(VLOOKUP(Подбор[[#This Row],[Артикул]],[1]Подбор!$CJ:$CW,8,0),"")</f>
        <v>0</v>
      </c>
      <c r="AD372" s="73">
        <f>IFERROR(VLOOKUP(Подбор[[#This Row],[Артикул]],[1]Подбор!$CJ:$CW,9,0),"")</f>
        <v>0</v>
      </c>
      <c r="AE372" s="73">
        <f>IFERROR(VLOOKUP(Подбор[[#This Row],[Артикул]],[1]Подбор!$CJ:$CW,10,0),"")</f>
        <v>0</v>
      </c>
      <c r="AF372" s="73">
        <f>IFERROR(VLOOKUP(Подбор[[#This Row],[Артикул]],[1]Подбор!$CJ:$CW,11,0),"")</f>
        <v>0</v>
      </c>
      <c r="AG372" s="73" t="str">
        <f>IFERROR(VLOOKUP(Подбор[[#This Row],[Артикул]],[1]Подбор!$CJ:$CW,12,0),"")</f>
        <v>50+</v>
      </c>
      <c r="AH372" s="73">
        <f>IFERROR(VLOOKUP(Подбор[[#This Row],[Артикул]],[1]Подбор!$CJ:$CW,13,0),"")</f>
        <v>0</v>
      </c>
      <c r="AI372" s="73">
        <f>IFERROR(VLOOKUP(Подбор[[#This Row],[Артикул]],[1]Подбор!$CJ:$CW,14,0),"")</f>
        <v>0</v>
      </c>
      <c r="AJ372" s="73" t="str">
        <f>IFERROR(VLOOKUP(Подбор[[#This Row],[Артикул]],[1]Подбор!$CJ:$DA,15,0),"")</f>
        <v/>
      </c>
      <c r="AK372" s="73" t="str">
        <f>IFERROR(VLOOKUP(Подбор[[#This Row],[Артикул]],[1]Подбор!$CJ:$DA,16,0),"")</f>
        <v>https://ipmatika.kz/products/hotel-phone/Fanvil-H5W/</v>
      </c>
      <c r="AL372" s="73" t="str">
        <f>IFERROR(VLOOKUP(Подбор[[#This Row],[Артикул]],[1]Подбор!$CJ:$DA,17,0),"")</f>
        <v>EOL</v>
      </c>
    </row>
    <row r="373" spans="1:38">
      <c r="A373" s="73" t="s">
        <v>2263</v>
      </c>
      <c r="B373" t="s">
        <v>3077</v>
      </c>
      <c r="C373" t="s">
        <v>2262</v>
      </c>
      <c r="D373">
        <v>41670</v>
      </c>
      <c r="E373">
        <v>33335.499999999993</v>
      </c>
      <c r="F373">
        <v>-20.001199904007706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</v>
      </c>
      <c r="O373">
        <v>0</v>
      </c>
      <c r="P373">
        <v>0</v>
      </c>
      <c r="Q373" t="s">
        <v>578</v>
      </c>
      <c r="R373" t="s">
        <v>2954</v>
      </c>
      <c r="S373" t="s">
        <v>5491</v>
      </c>
      <c r="T373" s="73"/>
      <c r="U373" s="73"/>
      <c r="V373"/>
      <c r="W373" s="73">
        <f>IFERROR(VLOOKUP(Подбор[[#This Row],[Артикул]],[1]Подбор!$CJ:$CW,2,0),"")</f>
        <v>41670</v>
      </c>
      <c r="X373" s="73">
        <f>IFERROR(VLOOKUP(Подбор[[#This Row],[Артикул]],[1]Подбор!$CJ:$CW,3,0),"")</f>
        <v>33335.499999999993</v>
      </c>
      <c r="Y373" s="73">
        <f>IFERROR(VLOOKUP(Подбор[[#This Row],[Артикул]],[1]Подбор!$CJ:$CW,4,0),"")</f>
        <v>-20.001199904007706</v>
      </c>
      <c r="Z373" s="73">
        <f>IFERROR(VLOOKUP(Подбор[[#This Row],[Артикул]],[1]Подбор!$CJ:$CW,5,0),"")</f>
        <v>0</v>
      </c>
      <c r="AA373" s="73">
        <f>IFERROR(VLOOKUP(Подбор[[#This Row],[Артикул]],[1]Подбор!$CJ:$CW,6,0),"")</f>
        <v>0</v>
      </c>
      <c r="AB373" s="73">
        <f>IFERROR(VLOOKUP(Подбор[[#This Row],[Артикул]],[1]Подбор!$CJ:$CW,7,0),"")</f>
        <v>0</v>
      </c>
      <c r="AC373" s="73">
        <f>IFERROR(VLOOKUP(Подбор[[#This Row],[Артикул]],[1]Подбор!$CJ:$CW,8,0),"")</f>
        <v>0</v>
      </c>
      <c r="AD373" s="73">
        <f>IFERROR(VLOOKUP(Подбор[[#This Row],[Артикул]],[1]Подбор!$CJ:$CW,9,0),"")</f>
        <v>0</v>
      </c>
      <c r="AE373" s="73">
        <f>IFERROR(VLOOKUP(Подбор[[#This Row],[Артикул]],[1]Подбор!$CJ:$CW,10,0),"")</f>
        <v>0</v>
      </c>
      <c r="AF373" s="73">
        <f>IFERROR(VLOOKUP(Подбор[[#This Row],[Артикул]],[1]Подбор!$CJ:$CW,11,0),"")</f>
        <v>0</v>
      </c>
      <c r="AG373" s="73">
        <f>IFERROR(VLOOKUP(Подбор[[#This Row],[Артикул]],[1]Подбор!$CJ:$CW,12,0),"")</f>
        <v>2</v>
      </c>
      <c r="AH373" s="73">
        <f>IFERROR(VLOOKUP(Подбор[[#This Row],[Артикул]],[1]Подбор!$CJ:$CW,13,0),"")</f>
        <v>0</v>
      </c>
      <c r="AI373" s="73">
        <f>IFERROR(VLOOKUP(Подбор[[#This Row],[Артикул]],[1]Подбор!$CJ:$CW,14,0),"")</f>
        <v>0</v>
      </c>
      <c r="AJ373" s="73" t="str">
        <f>IFERROR(VLOOKUP(Подбор[[#This Row],[Артикул]],[1]Подбор!$CJ:$DA,15,0),"")</f>
        <v/>
      </c>
      <c r="AK373" s="73" t="str">
        <f>IFERROR(VLOOKUP(Подбор[[#This Row],[Артикул]],[1]Подбор!$CJ:$DA,16,0),"")</f>
        <v>https://ipmatika.kz/products/hotel-phone/Fanvil-H5W/</v>
      </c>
      <c r="AL373" s="73" t="str">
        <f>IFERROR(VLOOKUP(Подбор[[#This Row],[Артикул]],[1]Подбор!$CJ:$DA,17,0),"")</f>
        <v>EOL</v>
      </c>
    </row>
    <row r="374" spans="1:38">
      <c r="A374" s="73" t="s">
        <v>2280</v>
      </c>
      <c r="B374" t="s">
        <v>3077</v>
      </c>
      <c r="C374" t="s">
        <v>2279</v>
      </c>
      <c r="D374">
        <v>49030</v>
      </c>
      <c r="E374">
        <v>39221.049999999996</v>
      </c>
      <c r="F374">
        <v>-20.006016724454426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26</v>
      </c>
      <c r="O374">
        <v>0</v>
      </c>
      <c r="P374">
        <v>0</v>
      </c>
      <c r="Q374" t="s">
        <v>578</v>
      </c>
      <c r="R374" t="s">
        <v>4856</v>
      </c>
      <c r="S374" t="s">
        <v>5491</v>
      </c>
      <c r="T374" s="73"/>
      <c r="U374" s="73"/>
      <c r="V374"/>
      <c r="W374" s="73">
        <f>IFERROR(VLOOKUP(Подбор[[#This Row],[Артикул]],[1]Подбор!$CJ:$CW,2,0),"")</f>
        <v>49030</v>
      </c>
      <c r="X374" s="73">
        <f>IFERROR(VLOOKUP(Подбор[[#This Row],[Артикул]],[1]Подбор!$CJ:$CW,3,0),"")</f>
        <v>39221.049999999996</v>
      </c>
      <c r="Y374" s="73">
        <f>IFERROR(VLOOKUP(Подбор[[#This Row],[Артикул]],[1]Подбор!$CJ:$CW,4,0),"")</f>
        <v>-20.006016724454426</v>
      </c>
      <c r="Z374" s="73">
        <f>IFERROR(VLOOKUP(Подбор[[#This Row],[Артикул]],[1]Подбор!$CJ:$CW,5,0),"")</f>
        <v>0</v>
      </c>
      <c r="AA374" s="73">
        <f>IFERROR(VLOOKUP(Подбор[[#This Row],[Артикул]],[1]Подбор!$CJ:$CW,6,0),"")</f>
        <v>0</v>
      </c>
      <c r="AB374" s="73">
        <f>IFERROR(VLOOKUP(Подбор[[#This Row],[Артикул]],[1]Подбор!$CJ:$CW,7,0),"")</f>
        <v>0</v>
      </c>
      <c r="AC374" s="73">
        <f>IFERROR(VLOOKUP(Подбор[[#This Row],[Артикул]],[1]Подбор!$CJ:$CW,8,0),"")</f>
        <v>0</v>
      </c>
      <c r="AD374" s="73">
        <f>IFERROR(VLOOKUP(Подбор[[#This Row],[Артикул]],[1]Подбор!$CJ:$CW,9,0),"")</f>
        <v>0</v>
      </c>
      <c r="AE374" s="73">
        <f>IFERROR(VLOOKUP(Подбор[[#This Row],[Артикул]],[1]Подбор!$CJ:$CW,10,0),"")</f>
        <v>0</v>
      </c>
      <c r="AF374" s="73">
        <f>IFERROR(VLOOKUP(Подбор[[#This Row],[Артикул]],[1]Подбор!$CJ:$CW,11,0),"")</f>
        <v>0</v>
      </c>
      <c r="AG374" s="73">
        <f>IFERROR(VLOOKUP(Подбор[[#This Row],[Артикул]],[1]Подбор!$CJ:$CW,12,0),"")</f>
        <v>26</v>
      </c>
      <c r="AH374" s="73">
        <f>IFERROR(VLOOKUP(Подбор[[#This Row],[Артикул]],[1]Подбор!$CJ:$CW,13,0),"")</f>
        <v>0</v>
      </c>
      <c r="AI374" s="73">
        <f>IFERROR(VLOOKUP(Подбор[[#This Row],[Артикул]],[1]Подбор!$CJ:$CW,14,0),"")</f>
        <v>0</v>
      </c>
      <c r="AJ374" s="73" t="str">
        <f>IFERROR(VLOOKUP(Подбор[[#This Row],[Артикул]],[1]Подбор!$CJ:$DA,15,0),"")</f>
        <v/>
      </c>
      <c r="AK374" s="73" t="str">
        <f>IFERROR(VLOOKUP(Подбор[[#This Row],[Артикул]],[1]Подбор!$CJ:$DA,16,0),"")</f>
        <v>https://ipmatika.kz/products/hotel-phone/Fanvil-H5WFW/</v>
      </c>
      <c r="AL374" s="73" t="str">
        <f>IFERROR(VLOOKUP(Подбор[[#This Row],[Артикул]],[1]Подбор!$CJ:$DA,17,0),"")</f>
        <v>EOL</v>
      </c>
    </row>
    <row r="375" spans="1:38">
      <c r="A375" s="73" t="s">
        <v>4780</v>
      </c>
      <c r="B375" t="s">
        <v>3077</v>
      </c>
      <c r="C375" t="s">
        <v>4781</v>
      </c>
      <c r="D375">
        <v>31770</v>
      </c>
      <c r="E375">
        <v>25416.325000000001</v>
      </c>
      <c r="F375">
        <v>-19.998977022348129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5489</v>
      </c>
      <c r="O375">
        <v>0</v>
      </c>
      <c r="P375">
        <v>0</v>
      </c>
      <c r="Q375" t="s">
        <v>578</v>
      </c>
      <c r="R375" t="s">
        <v>5046</v>
      </c>
      <c r="S375" t="s">
        <v>578</v>
      </c>
      <c r="T375" s="73"/>
      <c r="U375" s="73"/>
      <c r="V375"/>
      <c r="W375" s="73">
        <f>IFERROR(VLOOKUP(Подбор[[#This Row],[Артикул]],[1]Подбор!$CJ:$CW,2,0),"")</f>
        <v>31770</v>
      </c>
      <c r="X375" s="73">
        <f>IFERROR(VLOOKUP(Подбор[[#This Row],[Артикул]],[1]Подбор!$CJ:$CW,3,0),"")</f>
        <v>25416.325000000001</v>
      </c>
      <c r="Y375" s="73">
        <f>IFERROR(VLOOKUP(Подбор[[#This Row],[Артикул]],[1]Подбор!$CJ:$CW,4,0),"")</f>
        <v>-19.998977022348129</v>
      </c>
      <c r="Z375" s="73">
        <f>IFERROR(VLOOKUP(Подбор[[#This Row],[Артикул]],[1]Подбор!$CJ:$CW,5,0),"")</f>
        <v>0</v>
      </c>
      <c r="AA375" s="73">
        <f>IFERROR(VLOOKUP(Подбор[[#This Row],[Артикул]],[1]Подбор!$CJ:$CW,6,0),"")</f>
        <v>0</v>
      </c>
      <c r="AB375" s="73">
        <f>IFERROR(VLOOKUP(Подбор[[#This Row],[Артикул]],[1]Подбор!$CJ:$CW,7,0),"")</f>
        <v>0</v>
      </c>
      <c r="AC375" s="73">
        <f>IFERROR(VLOOKUP(Подбор[[#This Row],[Артикул]],[1]Подбор!$CJ:$CW,8,0),"")</f>
        <v>0</v>
      </c>
      <c r="AD375" s="73">
        <f>IFERROR(VLOOKUP(Подбор[[#This Row],[Артикул]],[1]Подбор!$CJ:$CW,9,0),"")</f>
        <v>0</v>
      </c>
      <c r="AE375" s="73">
        <f>IFERROR(VLOOKUP(Подбор[[#This Row],[Артикул]],[1]Подбор!$CJ:$CW,10,0),"")</f>
        <v>0</v>
      </c>
      <c r="AF375" s="73">
        <f>IFERROR(VLOOKUP(Подбор[[#This Row],[Артикул]],[1]Подбор!$CJ:$CW,11,0),"")</f>
        <v>0</v>
      </c>
      <c r="AG375" s="73" t="str">
        <f>IFERROR(VLOOKUP(Подбор[[#This Row],[Артикул]],[1]Подбор!$CJ:$CW,12,0),"")</f>
        <v>50+</v>
      </c>
      <c r="AH375" s="73">
        <f>IFERROR(VLOOKUP(Подбор[[#This Row],[Артикул]],[1]Подбор!$CJ:$CW,13,0),"")</f>
        <v>0</v>
      </c>
      <c r="AI375" s="73">
        <f>IFERROR(VLOOKUP(Подбор[[#This Row],[Артикул]],[1]Подбор!$CJ:$CW,14,0),"")</f>
        <v>0</v>
      </c>
      <c r="AJ375" s="73" t="str">
        <f>IFERROR(VLOOKUP(Подбор[[#This Row],[Артикул]],[1]Подбор!$CJ:$DA,15,0),"")</f>
        <v/>
      </c>
      <c r="AK375" s="73" t="str">
        <f>IFERROR(VLOOKUP(Подбор[[#This Row],[Артикул]],[1]Подбор!$CJ:$DA,16,0),"")</f>
        <v>https://ipmatika.kz/products/hotel-phone/Fanvil-H601W/</v>
      </c>
      <c r="AL375" s="73" t="str">
        <f>IFERROR(VLOOKUP(Подбор[[#This Row],[Артикул]],[1]Подбор!$CJ:$DA,17,0),"")</f>
        <v/>
      </c>
    </row>
    <row r="376" spans="1:38">
      <c r="A376" s="73" t="s">
        <v>4782</v>
      </c>
      <c r="B376" t="s">
        <v>3077</v>
      </c>
      <c r="C376" t="s">
        <v>5045</v>
      </c>
      <c r="D376">
        <v>35740</v>
      </c>
      <c r="E376">
        <v>28590.375</v>
      </c>
      <c r="F376">
        <v>-20.00454672635702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11</v>
      </c>
      <c r="O376">
        <v>0</v>
      </c>
      <c r="P376">
        <v>0</v>
      </c>
      <c r="Q376" t="s">
        <v>578</v>
      </c>
      <c r="R376" t="s">
        <v>4783</v>
      </c>
      <c r="S376" t="s">
        <v>578</v>
      </c>
      <c r="T376" s="73"/>
      <c r="U376" s="73"/>
      <c r="V376"/>
      <c r="W376" s="73">
        <f>IFERROR(VLOOKUP(Подбор[[#This Row],[Артикул]],[1]Подбор!$CJ:$CW,2,0),"")</f>
        <v>35740</v>
      </c>
      <c r="X376" s="73">
        <f>IFERROR(VLOOKUP(Подбор[[#This Row],[Артикул]],[1]Подбор!$CJ:$CW,3,0),"")</f>
        <v>28590.375</v>
      </c>
      <c r="Y376" s="73">
        <f>IFERROR(VLOOKUP(Подбор[[#This Row],[Артикул]],[1]Подбор!$CJ:$CW,4,0),"")</f>
        <v>-20.00454672635702</v>
      </c>
      <c r="Z376" s="73">
        <f>IFERROR(VLOOKUP(Подбор[[#This Row],[Артикул]],[1]Подбор!$CJ:$CW,5,0),"")</f>
        <v>0</v>
      </c>
      <c r="AA376" s="73">
        <f>IFERROR(VLOOKUP(Подбор[[#This Row],[Артикул]],[1]Подбор!$CJ:$CW,6,0),"")</f>
        <v>0</v>
      </c>
      <c r="AB376" s="73">
        <f>IFERROR(VLOOKUP(Подбор[[#This Row],[Артикул]],[1]Подбор!$CJ:$CW,7,0),"")</f>
        <v>0</v>
      </c>
      <c r="AC376" s="73">
        <f>IFERROR(VLOOKUP(Подбор[[#This Row],[Артикул]],[1]Подбор!$CJ:$CW,8,0),"")</f>
        <v>0</v>
      </c>
      <c r="AD376" s="73">
        <f>IFERROR(VLOOKUP(Подбор[[#This Row],[Артикул]],[1]Подбор!$CJ:$CW,9,0),"")</f>
        <v>0</v>
      </c>
      <c r="AE376" s="73">
        <f>IFERROR(VLOOKUP(Подбор[[#This Row],[Артикул]],[1]Подбор!$CJ:$CW,10,0),"")</f>
        <v>0</v>
      </c>
      <c r="AF376" s="73">
        <f>IFERROR(VLOOKUP(Подбор[[#This Row],[Артикул]],[1]Подбор!$CJ:$CW,11,0),"")</f>
        <v>0</v>
      </c>
      <c r="AG376" s="73">
        <f>IFERROR(VLOOKUP(Подбор[[#This Row],[Артикул]],[1]Подбор!$CJ:$CW,12,0),"")</f>
        <v>11</v>
      </c>
      <c r="AH376" s="73">
        <f>IFERROR(VLOOKUP(Подбор[[#This Row],[Артикул]],[1]Подбор!$CJ:$CW,13,0),"")</f>
        <v>0</v>
      </c>
      <c r="AI376" s="73">
        <f>IFERROR(VLOOKUP(Подбор[[#This Row],[Артикул]],[1]Подбор!$CJ:$CW,14,0),"")</f>
        <v>0</v>
      </c>
      <c r="AJ376" s="73" t="str">
        <f>IFERROR(VLOOKUP(Подбор[[#This Row],[Артикул]],[1]Подбор!$CJ:$DA,15,0),"")</f>
        <v/>
      </c>
      <c r="AK376" s="73" t="str">
        <f>IFERROR(VLOOKUP(Подбор[[#This Row],[Артикул]],[1]Подбор!$CJ:$DA,16,0),"")</f>
        <v>https://ipmatika.kz/products/hotel-phone/Fanvil-H602/</v>
      </c>
      <c r="AL376" s="73" t="str">
        <f>IFERROR(VLOOKUP(Подбор[[#This Row],[Артикул]],[1]Подбор!$CJ:$DA,17,0),"")</f>
        <v/>
      </c>
    </row>
    <row r="377" spans="1:38">
      <c r="A377" s="73" t="s">
        <v>3981</v>
      </c>
      <c r="B377" t="s">
        <v>3077</v>
      </c>
      <c r="C377" t="s">
        <v>3982</v>
      </c>
      <c r="D377">
        <v>132380</v>
      </c>
      <c r="E377">
        <v>105900.02499999999</v>
      </c>
      <c r="F377">
        <v>-20.003002719444027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50</v>
      </c>
      <c r="O377">
        <v>0</v>
      </c>
      <c r="P377">
        <v>0</v>
      </c>
      <c r="Q377" t="s">
        <v>578</v>
      </c>
      <c r="R377" t="s">
        <v>3983</v>
      </c>
      <c r="S377" t="s">
        <v>578</v>
      </c>
      <c r="T377" s="73"/>
      <c r="U377" s="73"/>
      <c r="V377"/>
      <c r="W377" s="73">
        <f>IFERROR(VLOOKUP(Подбор[[#This Row],[Артикул]],[1]Подбор!$CJ:$CW,2,0),"")</f>
        <v>132380</v>
      </c>
      <c r="X377" s="73">
        <f>IFERROR(VLOOKUP(Подбор[[#This Row],[Артикул]],[1]Подбор!$CJ:$CW,3,0),"")</f>
        <v>105900.02499999999</v>
      </c>
      <c r="Y377" s="73">
        <f>IFERROR(VLOOKUP(Подбор[[#This Row],[Артикул]],[1]Подбор!$CJ:$CW,4,0),"")</f>
        <v>-20.003002719444027</v>
      </c>
      <c r="Z377" s="73">
        <f>IFERROR(VLOOKUP(Подбор[[#This Row],[Артикул]],[1]Подбор!$CJ:$CW,5,0),"")</f>
        <v>0</v>
      </c>
      <c r="AA377" s="73">
        <f>IFERROR(VLOOKUP(Подбор[[#This Row],[Артикул]],[1]Подбор!$CJ:$CW,6,0),"")</f>
        <v>0</v>
      </c>
      <c r="AB377" s="73">
        <f>IFERROR(VLOOKUP(Подбор[[#This Row],[Артикул]],[1]Подбор!$CJ:$CW,7,0),"")</f>
        <v>0</v>
      </c>
      <c r="AC377" s="73">
        <f>IFERROR(VLOOKUP(Подбор[[#This Row],[Артикул]],[1]Подбор!$CJ:$CW,8,0),"")</f>
        <v>0</v>
      </c>
      <c r="AD377" s="73">
        <f>IFERROR(VLOOKUP(Подбор[[#This Row],[Артикул]],[1]Подбор!$CJ:$CW,9,0),"")</f>
        <v>0</v>
      </c>
      <c r="AE377" s="73">
        <f>IFERROR(VLOOKUP(Подбор[[#This Row],[Артикул]],[1]Подбор!$CJ:$CW,10,0),"")</f>
        <v>0</v>
      </c>
      <c r="AF377" s="73">
        <f>IFERROR(VLOOKUP(Подбор[[#This Row],[Артикул]],[1]Подбор!$CJ:$CW,11,0),"")</f>
        <v>0</v>
      </c>
      <c r="AG377" s="73">
        <f>IFERROR(VLOOKUP(Подбор[[#This Row],[Артикул]],[1]Подбор!$CJ:$CW,12,0),"")</f>
        <v>50</v>
      </c>
      <c r="AH377" s="73">
        <f>IFERROR(VLOOKUP(Подбор[[#This Row],[Артикул]],[1]Подбор!$CJ:$CW,13,0),"")</f>
        <v>0</v>
      </c>
      <c r="AI377" s="73">
        <f>IFERROR(VLOOKUP(Подбор[[#This Row],[Артикул]],[1]Подбор!$CJ:$CW,14,0),"")</f>
        <v>0</v>
      </c>
      <c r="AJ377" s="73" t="str">
        <f>IFERROR(VLOOKUP(Подбор[[#This Row],[Артикул]],[1]Подбор!$CJ:$DA,15,0),"")</f>
        <v/>
      </c>
      <c r="AK377" s="73" t="str">
        <f>IFERROR(VLOOKUP(Подбор[[#This Row],[Артикул]],[1]Подбор!$CJ:$DA,16,0),"")</f>
        <v>https://ipmatika.kz/products/hotel-phone/Fanvil-H603W/</v>
      </c>
      <c r="AL377" s="73" t="str">
        <f>IFERROR(VLOOKUP(Подбор[[#This Row],[Артикул]],[1]Подбор!$CJ:$DA,17,0),"")</f>
        <v/>
      </c>
    </row>
    <row r="378" spans="1:38">
      <c r="A378" s="73" t="s">
        <v>3359</v>
      </c>
      <c r="B378" t="s">
        <v>3077</v>
      </c>
      <c r="C378" t="s">
        <v>3360</v>
      </c>
      <c r="D378">
        <v>59560</v>
      </c>
      <c r="E378">
        <v>47650.625</v>
      </c>
      <c r="F378">
        <v>-19.99559267965077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5489</v>
      </c>
      <c r="P378">
        <v>0</v>
      </c>
      <c r="Q378" t="s">
        <v>578</v>
      </c>
      <c r="R378" t="s">
        <v>3361</v>
      </c>
      <c r="S378" t="s">
        <v>578</v>
      </c>
      <c r="T378" s="73"/>
      <c r="U378" s="73"/>
      <c r="V378"/>
      <c r="W378" s="73">
        <f>IFERROR(VLOOKUP(Подбор[[#This Row],[Артикул]],[1]Подбор!$CJ:$CW,2,0),"")</f>
        <v>59560</v>
      </c>
      <c r="X378" s="73">
        <f>IFERROR(VLOOKUP(Подбор[[#This Row],[Артикул]],[1]Подбор!$CJ:$CW,3,0),"")</f>
        <v>47650.625</v>
      </c>
      <c r="Y378" s="73">
        <f>IFERROR(VLOOKUP(Подбор[[#This Row],[Артикул]],[1]Подбор!$CJ:$CW,4,0),"")</f>
        <v>-19.99559267965077</v>
      </c>
      <c r="Z378" s="73">
        <f>IFERROR(VLOOKUP(Подбор[[#This Row],[Артикул]],[1]Подбор!$CJ:$CW,5,0),"")</f>
        <v>0</v>
      </c>
      <c r="AA378" s="73">
        <f>IFERROR(VLOOKUP(Подбор[[#This Row],[Артикул]],[1]Подбор!$CJ:$CW,6,0),"")</f>
        <v>0</v>
      </c>
      <c r="AB378" s="73">
        <f>IFERROR(VLOOKUP(Подбор[[#This Row],[Артикул]],[1]Подбор!$CJ:$CW,7,0),"")</f>
        <v>0</v>
      </c>
      <c r="AC378" s="73">
        <f>IFERROR(VLOOKUP(Подбор[[#This Row],[Артикул]],[1]Подбор!$CJ:$CW,8,0),"")</f>
        <v>0</v>
      </c>
      <c r="AD378" s="73">
        <f>IFERROR(VLOOKUP(Подбор[[#This Row],[Артикул]],[1]Подбор!$CJ:$CW,9,0),"")</f>
        <v>0</v>
      </c>
      <c r="AE378" s="73">
        <f>IFERROR(VLOOKUP(Подбор[[#This Row],[Артикул]],[1]Подбор!$CJ:$CW,10,0),"")</f>
        <v>0</v>
      </c>
      <c r="AF378" s="73">
        <f>IFERROR(VLOOKUP(Подбор[[#This Row],[Артикул]],[1]Подбор!$CJ:$CW,11,0),"")</f>
        <v>0</v>
      </c>
      <c r="AG378" s="73">
        <f>IFERROR(VLOOKUP(Подбор[[#This Row],[Артикул]],[1]Подбор!$CJ:$CW,12,0),"")</f>
        <v>0</v>
      </c>
      <c r="AH378" s="73" t="str">
        <f>IFERROR(VLOOKUP(Подбор[[#This Row],[Артикул]],[1]Подбор!$CJ:$CW,13,0),"")</f>
        <v>50+</v>
      </c>
      <c r="AI378" s="73">
        <f>IFERROR(VLOOKUP(Подбор[[#This Row],[Артикул]],[1]Подбор!$CJ:$CW,14,0),"")</f>
        <v>0</v>
      </c>
      <c r="AJ378" s="73" t="str">
        <f>IFERROR(VLOOKUP(Подбор[[#This Row],[Артикул]],[1]Подбор!$CJ:$DA,15,0),"")</f>
        <v/>
      </c>
      <c r="AK378" s="73" t="str">
        <f>IFERROR(VLOOKUP(Подбор[[#This Row],[Артикул]],[1]Подбор!$CJ:$DA,16,0),"")</f>
        <v>https://ipmatika.kz/products/hotel-phone/Fanvil-H6W/</v>
      </c>
      <c r="AL378" s="73" t="str">
        <f>IFERROR(VLOOKUP(Подбор[[#This Row],[Артикул]],[1]Подбор!$CJ:$DA,17,0),"")</f>
        <v/>
      </c>
    </row>
    <row r="379" spans="1:38">
      <c r="A379" s="73" t="s">
        <v>3362</v>
      </c>
      <c r="B379" t="s">
        <v>3077</v>
      </c>
      <c r="C379" t="s">
        <v>3363</v>
      </c>
      <c r="D379">
        <v>59560</v>
      </c>
      <c r="E379">
        <v>47650.625</v>
      </c>
      <c r="F379">
        <v>-19.99559267965077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5489</v>
      </c>
      <c r="O379">
        <v>0</v>
      </c>
      <c r="P379">
        <v>0</v>
      </c>
      <c r="Q379" t="s">
        <v>578</v>
      </c>
      <c r="R379" t="s">
        <v>3364</v>
      </c>
      <c r="S379" t="s">
        <v>578</v>
      </c>
      <c r="T379" s="73"/>
      <c r="U379" s="73"/>
      <c r="V379"/>
      <c r="W379" s="73">
        <f>IFERROR(VLOOKUP(Подбор[[#This Row],[Артикул]],[1]Подбор!$CJ:$CW,2,0),"")</f>
        <v>59560</v>
      </c>
      <c r="X379" s="73">
        <f>IFERROR(VLOOKUP(Подбор[[#This Row],[Артикул]],[1]Подбор!$CJ:$CW,3,0),"")</f>
        <v>47650.625</v>
      </c>
      <c r="Y379" s="73">
        <f>IFERROR(VLOOKUP(Подбор[[#This Row],[Артикул]],[1]Подбор!$CJ:$CW,4,0),"")</f>
        <v>-19.99559267965077</v>
      </c>
      <c r="Z379" s="73">
        <f>IFERROR(VLOOKUP(Подбор[[#This Row],[Артикул]],[1]Подбор!$CJ:$CW,5,0),"")</f>
        <v>0</v>
      </c>
      <c r="AA379" s="73">
        <f>IFERROR(VLOOKUP(Подбор[[#This Row],[Артикул]],[1]Подбор!$CJ:$CW,6,0),"")</f>
        <v>0</v>
      </c>
      <c r="AB379" s="73">
        <f>IFERROR(VLOOKUP(Подбор[[#This Row],[Артикул]],[1]Подбор!$CJ:$CW,7,0),"")</f>
        <v>0</v>
      </c>
      <c r="AC379" s="73">
        <f>IFERROR(VLOOKUP(Подбор[[#This Row],[Артикул]],[1]Подбор!$CJ:$CW,8,0),"")</f>
        <v>0</v>
      </c>
      <c r="AD379" s="73">
        <f>IFERROR(VLOOKUP(Подбор[[#This Row],[Артикул]],[1]Подбор!$CJ:$CW,9,0),"")</f>
        <v>0</v>
      </c>
      <c r="AE379" s="73">
        <f>IFERROR(VLOOKUP(Подбор[[#This Row],[Артикул]],[1]Подбор!$CJ:$CW,10,0),"")</f>
        <v>0</v>
      </c>
      <c r="AF379" s="73">
        <f>IFERROR(VLOOKUP(Подбор[[#This Row],[Артикул]],[1]Подбор!$CJ:$CW,11,0),"")</f>
        <v>0</v>
      </c>
      <c r="AG379" s="73" t="str">
        <f>IFERROR(VLOOKUP(Подбор[[#This Row],[Артикул]],[1]Подбор!$CJ:$CW,12,0),"")</f>
        <v>50+</v>
      </c>
      <c r="AH379" s="73">
        <f>IFERROR(VLOOKUP(Подбор[[#This Row],[Артикул]],[1]Подбор!$CJ:$CW,13,0),"")</f>
        <v>0</v>
      </c>
      <c r="AI379" s="73">
        <f>IFERROR(VLOOKUP(Подбор[[#This Row],[Артикул]],[1]Подбор!$CJ:$CW,14,0),"")</f>
        <v>0</v>
      </c>
      <c r="AJ379" s="73" t="str">
        <f>IFERROR(VLOOKUP(Подбор[[#This Row],[Артикул]],[1]Подбор!$CJ:$DA,15,0),"")</f>
        <v/>
      </c>
      <c r="AK379" s="73" t="str">
        <f>IFERROR(VLOOKUP(Подбор[[#This Row],[Артикул]],[1]Подбор!$CJ:$DA,16,0),"")</f>
        <v>https://ipmatika.kz/products/hotel-phone/Fanvil-H6W-white/</v>
      </c>
      <c r="AL379" s="73" t="str">
        <f>IFERROR(VLOOKUP(Подбор[[#This Row],[Артикул]],[1]Подбор!$CJ:$DA,17,0),"")</f>
        <v/>
      </c>
    </row>
    <row r="380" spans="1:38">
      <c r="A380" s="73" t="s">
        <v>3705</v>
      </c>
      <c r="B380" t="s">
        <v>3077</v>
      </c>
      <c r="C380" t="s">
        <v>3706</v>
      </c>
      <c r="D380">
        <v>69450</v>
      </c>
      <c r="E380">
        <v>55561.824999999997</v>
      </c>
      <c r="F380">
        <v>-19.997372210223176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 t="s">
        <v>578</v>
      </c>
      <c r="R380" t="s">
        <v>3707</v>
      </c>
      <c r="S380" t="s">
        <v>5491</v>
      </c>
      <c r="T380" s="73"/>
      <c r="U380" s="73"/>
      <c r="V380"/>
      <c r="W380" s="73">
        <f>IFERROR(VLOOKUP(Подбор[[#This Row],[Артикул]],[1]Подбор!$CJ:$CW,2,0),"")</f>
        <v>69450</v>
      </c>
      <c r="X380" s="73">
        <f>IFERROR(VLOOKUP(Подбор[[#This Row],[Артикул]],[1]Подбор!$CJ:$CW,3,0),"")</f>
        <v>55561.824999999997</v>
      </c>
      <c r="Y380" s="73">
        <f>IFERROR(VLOOKUP(Подбор[[#This Row],[Артикул]],[1]Подбор!$CJ:$CW,4,0),"")</f>
        <v>-19.997372210223176</v>
      </c>
      <c r="Z380" s="73">
        <f>IFERROR(VLOOKUP(Подбор[[#This Row],[Артикул]],[1]Подбор!$CJ:$CW,5,0),"")</f>
        <v>0</v>
      </c>
      <c r="AA380" s="73">
        <f>IFERROR(VLOOKUP(Подбор[[#This Row],[Артикул]],[1]Подбор!$CJ:$CW,6,0),"")</f>
        <v>0</v>
      </c>
      <c r="AB380" s="73">
        <f>IFERROR(VLOOKUP(Подбор[[#This Row],[Артикул]],[1]Подбор!$CJ:$CW,7,0),"")</f>
        <v>0</v>
      </c>
      <c r="AC380" s="73">
        <f>IFERROR(VLOOKUP(Подбор[[#This Row],[Артикул]],[1]Подбор!$CJ:$CW,8,0),"")</f>
        <v>0</v>
      </c>
      <c r="AD380" s="73">
        <f>IFERROR(VLOOKUP(Подбор[[#This Row],[Артикул]],[1]Подбор!$CJ:$CW,9,0),"")</f>
        <v>0</v>
      </c>
      <c r="AE380" s="73">
        <f>IFERROR(VLOOKUP(Подбор[[#This Row],[Артикул]],[1]Подбор!$CJ:$CW,10,0),"")</f>
        <v>0</v>
      </c>
      <c r="AF380" s="73">
        <f>IFERROR(VLOOKUP(Подбор[[#This Row],[Артикул]],[1]Подбор!$CJ:$CW,11,0),"")</f>
        <v>0</v>
      </c>
      <c r="AG380" s="73">
        <f>IFERROR(VLOOKUP(Подбор[[#This Row],[Артикул]],[1]Подбор!$CJ:$CW,12,0),"")</f>
        <v>1</v>
      </c>
      <c r="AH380" s="73">
        <f>IFERROR(VLOOKUP(Подбор[[#This Row],[Артикул]],[1]Подбор!$CJ:$CW,13,0),"")</f>
        <v>0</v>
      </c>
      <c r="AI380" s="73">
        <f>IFERROR(VLOOKUP(Подбор[[#This Row],[Артикул]],[1]Подбор!$CJ:$CW,14,0),"")</f>
        <v>0</v>
      </c>
      <c r="AJ380" s="73" t="str">
        <f>IFERROR(VLOOKUP(Подбор[[#This Row],[Артикул]],[1]Подбор!$CJ:$DA,15,0),"")</f>
        <v/>
      </c>
      <c r="AK380" s="73" t="str">
        <f>IFERROR(VLOOKUP(Подбор[[#This Row],[Артикул]],[1]Подбор!$CJ:$DA,16,0),"")</f>
        <v>https://ipmatika.kz/products/hotel-phone/Fanvil-H7/</v>
      </c>
      <c r="AL380" s="73" t="str">
        <f>IFERROR(VLOOKUP(Подбор[[#This Row],[Артикул]],[1]Подбор!$CJ:$DA,17,0),"")</f>
        <v>EOL</v>
      </c>
    </row>
    <row r="381" spans="1:38">
      <c r="A381" s="73" t="s">
        <v>2261</v>
      </c>
      <c r="B381"/>
      <c r="C381"/>
      <c r="D381" t="s">
        <v>578</v>
      </c>
      <c r="E381" t="s">
        <v>578</v>
      </c>
      <c r="F381" t="s">
        <v>578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578</v>
      </c>
      <c r="R381" t="s">
        <v>578</v>
      </c>
      <c r="S381" t="s">
        <v>578</v>
      </c>
      <c r="T381" s="73"/>
      <c r="U381" s="73"/>
      <c r="V381"/>
      <c r="W381" s="73" t="str">
        <f>IFERROR(VLOOKUP(Подбор[[#This Row],[Артикул]],[1]Подбор!$CJ:$CW,2,0),"")</f>
        <v/>
      </c>
      <c r="X381" s="73" t="str">
        <f>IFERROR(VLOOKUP(Подбор[[#This Row],[Артикул]],[1]Подбор!$CJ:$CW,3,0),"")</f>
        <v/>
      </c>
      <c r="Y381" s="73" t="str">
        <f>IFERROR(VLOOKUP(Подбор[[#This Row],[Артикул]],[1]Подбор!$CJ:$CW,4,0),"")</f>
        <v/>
      </c>
      <c r="Z381" s="73">
        <f>IFERROR(VLOOKUP(Подбор[[#This Row],[Артикул]],[1]Подбор!$CJ:$CW,5,0),"")</f>
        <v>0</v>
      </c>
      <c r="AA381" s="73">
        <f>IFERROR(VLOOKUP(Подбор[[#This Row],[Артикул]],[1]Подбор!$CJ:$CW,6,0),"")</f>
        <v>0</v>
      </c>
      <c r="AB381" s="73">
        <f>IFERROR(VLOOKUP(Подбор[[#This Row],[Артикул]],[1]Подбор!$CJ:$CW,7,0),"")</f>
        <v>0</v>
      </c>
      <c r="AC381" s="73">
        <f>IFERROR(VLOOKUP(Подбор[[#This Row],[Артикул]],[1]Подбор!$CJ:$CW,8,0),"")</f>
        <v>0</v>
      </c>
      <c r="AD381" s="73">
        <f>IFERROR(VLOOKUP(Подбор[[#This Row],[Артикул]],[1]Подбор!$CJ:$CW,9,0),"")</f>
        <v>0</v>
      </c>
      <c r="AE381" s="73">
        <f>IFERROR(VLOOKUP(Подбор[[#This Row],[Артикул]],[1]Подбор!$CJ:$CW,10,0),"")</f>
        <v>0</v>
      </c>
      <c r="AF381" s="73">
        <f>IFERROR(VLOOKUP(Подбор[[#This Row],[Артикул]],[1]Подбор!$CJ:$CW,11,0),"")</f>
        <v>0</v>
      </c>
      <c r="AG381" s="73">
        <f>IFERROR(VLOOKUP(Подбор[[#This Row],[Артикул]],[1]Подбор!$CJ:$CW,12,0),"")</f>
        <v>0</v>
      </c>
      <c r="AH381" s="73">
        <f>IFERROR(VLOOKUP(Подбор[[#This Row],[Артикул]],[1]Подбор!$CJ:$CW,13,0),"")</f>
        <v>0</v>
      </c>
      <c r="AI381" s="73">
        <f>IFERROR(VLOOKUP(Подбор[[#This Row],[Артикул]],[1]Подбор!$CJ:$CW,14,0),"")</f>
        <v>0</v>
      </c>
      <c r="AJ381" s="73" t="str">
        <f>IFERROR(VLOOKUP(Подбор[[#This Row],[Артикул]],[1]Подбор!$CJ:$DA,15,0),"")</f>
        <v/>
      </c>
      <c r="AK381" s="73" t="str">
        <f>IFERROR(VLOOKUP(Подбор[[#This Row],[Артикул]],[1]Подбор!$CJ:$DA,16,0),"")</f>
        <v/>
      </c>
      <c r="AL381" s="73" t="str">
        <f>IFERROR(VLOOKUP(Подбор[[#This Row],[Артикул]],[1]Подбор!$CJ:$DA,17,0),"")</f>
        <v/>
      </c>
    </row>
    <row r="382" spans="1:38">
      <c r="A382" s="73" t="s">
        <v>2260</v>
      </c>
      <c r="B382"/>
      <c r="C382"/>
      <c r="D382" t="s">
        <v>578</v>
      </c>
      <c r="E382" t="s">
        <v>578</v>
      </c>
      <c r="F382" t="s">
        <v>578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578</v>
      </c>
      <c r="R382" t="s">
        <v>578</v>
      </c>
      <c r="S382" t="s">
        <v>578</v>
      </c>
      <c r="T382" s="73"/>
      <c r="U382" s="73"/>
      <c r="V382"/>
      <c r="W382" s="73" t="str">
        <f>IFERROR(VLOOKUP(Подбор[[#This Row],[Артикул]],[1]Подбор!$CJ:$CW,2,0),"")</f>
        <v/>
      </c>
      <c r="X382" s="73" t="str">
        <f>IFERROR(VLOOKUP(Подбор[[#This Row],[Артикул]],[1]Подбор!$CJ:$CW,3,0),"")</f>
        <v/>
      </c>
      <c r="Y382" s="73" t="str">
        <f>IFERROR(VLOOKUP(Подбор[[#This Row],[Артикул]],[1]Подбор!$CJ:$CW,4,0),"")</f>
        <v/>
      </c>
      <c r="Z382" s="73">
        <f>IFERROR(VLOOKUP(Подбор[[#This Row],[Артикул]],[1]Подбор!$CJ:$CW,5,0),"")</f>
        <v>0</v>
      </c>
      <c r="AA382" s="73">
        <f>IFERROR(VLOOKUP(Подбор[[#This Row],[Артикул]],[1]Подбор!$CJ:$CW,6,0),"")</f>
        <v>0</v>
      </c>
      <c r="AB382" s="73">
        <f>IFERROR(VLOOKUP(Подбор[[#This Row],[Артикул]],[1]Подбор!$CJ:$CW,7,0),"")</f>
        <v>0</v>
      </c>
      <c r="AC382" s="73">
        <f>IFERROR(VLOOKUP(Подбор[[#This Row],[Артикул]],[1]Подбор!$CJ:$CW,8,0),"")</f>
        <v>0</v>
      </c>
      <c r="AD382" s="73">
        <f>IFERROR(VLOOKUP(Подбор[[#This Row],[Артикул]],[1]Подбор!$CJ:$CW,9,0),"")</f>
        <v>0</v>
      </c>
      <c r="AE382" s="73">
        <f>IFERROR(VLOOKUP(Подбор[[#This Row],[Артикул]],[1]Подбор!$CJ:$CW,10,0),"")</f>
        <v>0</v>
      </c>
      <c r="AF382" s="73">
        <f>IFERROR(VLOOKUP(Подбор[[#This Row],[Артикул]],[1]Подбор!$CJ:$CW,11,0),"")</f>
        <v>0</v>
      </c>
      <c r="AG382" s="73">
        <f>IFERROR(VLOOKUP(Подбор[[#This Row],[Артикул]],[1]Подбор!$CJ:$CW,12,0),"")</f>
        <v>0</v>
      </c>
      <c r="AH382" s="73">
        <f>IFERROR(VLOOKUP(Подбор[[#This Row],[Артикул]],[1]Подбор!$CJ:$CW,13,0),"")</f>
        <v>0</v>
      </c>
      <c r="AI382" s="73">
        <f>IFERROR(VLOOKUP(Подбор[[#This Row],[Артикул]],[1]Подбор!$CJ:$CW,14,0),"")</f>
        <v>0</v>
      </c>
      <c r="AJ382" s="73" t="str">
        <f>IFERROR(VLOOKUP(Подбор[[#This Row],[Артикул]],[1]Подбор!$CJ:$DA,15,0),"")</f>
        <v/>
      </c>
      <c r="AK382" s="73" t="str">
        <f>IFERROR(VLOOKUP(Подбор[[#This Row],[Артикул]],[1]Подбор!$CJ:$DA,16,0),"")</f>
        <v/>
      </c>
      <c r="AL382" s="73" t="str">
        <f>IFERROR(VLOOKUP(Подбор[[#This Row],[Артикул]],[1]Подбор!$CJ:$DA,17,0),"")</f>
        <v/>
      </c>
    </row>
    <row r="383" spans="1:38">
      <c r="A383" s="73" t="s">
        <v>2259</v>
      </c>
      <c r="B383" t="s">
        <v>2932</v>
      </c>
      <c r="C383" t="s">
        <v>2258</v>
      </c>
      <c r="D383">
        <v>241540</v>
      </c>
      <c r="E383" t="s">
        <v>578</v>
      </c>
      <c r="F383" t="s">
        <v>578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578</v>
      </c>
      <c r="R383" t="s">
        <v>5761</v>
      </c>
      <c r="S383" t="s">
        <v>5491</v>
      </c>
      <c r="T383" s="73"/>
      <c r="U383" s="73"/>
      <c r="V383"/>
      <c r="W383" s="73">
        <f>IFERROR(VLOOKUP(Подбор[[#This Row],[Артикул]],[1]Подбор!$CJ:$CW,2,0),"")</f>
        <v>241540</v>
      </c>
      <c r="X383" s="73" t="str">
        <f>IFERROR(VLOOKUP(Подбор[[#This Row],[Артикул]],[1]Подбор!$CJ:$CW,3,0),"")</f>
        <v/>
      </c>
      <c r="Y383" s="73" t="str">
        <f>IFERROR(VLOOKUP(Подбор[[#This Row],[Артикул]],[1]Подбор!$CJ:$CW,4,0),"")</f>
        <v/>
      </c>
      <c r="Z383" s="73">
        <f>IFERROR(VLOOKUP(Подбор[[#This Row],[Артикул]],[1]Подбор!$CJ:$CW,5,0),"")</f>
        <v>0</v>
      </c>
      <c r="AA383" s="73">
        <f>IFERROR(VLOOKUP(Подбор[[#This Row],[Артикул]],[1]Подбор!$CJ:$CW,6,0),"")</f>
        <v>0</v>
      </c>
      <c r="AB383" s="73">
        <f>IFERROR(VLOOKUP(Подбор[[#This Row],[Артикул]],[1]Подбор!$CJ:$CW,7,0),"")</f>
        <v>0</v>
      </c>
      <c r="AC383" s="73">
        <f>IFERROR(VLOOKUP(Подбор[[#This Row],[Артикул]],[1]Подбор!$CJ:$CW,8,0),"")</f>
        <v>0</v>
      </c>
      <c r="AD383" s="73">
        <f>IFERROR(VLOOKUP(Подбор[[#This Row],[Артикул]],[1]Подбор!$CJ:$CW,9,0),"")</f>
        <v>0</v>
      </c>
      <c r="AE383" s="73">
        <f>IFERROR(VLOOKUP(Подбор[[#This Row],[Артикул]],[1]Подбор!$CJ:$CW,10,0),"")</f>
        <v>0</v>
      </c>
      <c r="AF383" s="73">
        <f>IFERROR(VLOOKUP(Подбор[[#This Row],[Артикул]],[1]Подбор!$CJ:$CW,11,0),"")</f>
        <v>0</v>
      </c>
      <c r="AG383" s="73">
        <f>IFERROR(VLOOKUP(Подбор[[#This Row],[Артикул]],[1]Подбор!$CJ:$CW,12,0),"")</f>
        <v>0</v>
      </c>
      <c r="AH383" s="73">
        <f>IFERROR(VLOOKUP(Подбор[[#This Row],[Артикул]],[1]Подбор!$CJ:$CW,13,0),"")</f>
        <v>0</v>
      </c>
      <c r="AI383" s="73">
        <f>IFERROR(VLOOKUP(Подбор[[#This Row],[Артикул]],[1]Подбор!$CJ:$CW,14,0),"")</f>
        <v>0</v>
      </c>
      <c r="AJ383" s="73" t="str">
        <f>IFERROR(VLOOKUP(Подбор[[#This Row],[Артикул]],[1]Подбор!$CJ:$DA,15,0),"")</f>
        <v/>
      </c>
      <c r="AK383" s="73" t="str">
        <f>IFERROR(VLOOKUP(Подбор[[#This Row],[Артикул]],[1]Подбор!$CJ:$DA,16,0),"")</f>
        <v>https://ipmatika.kz/products/phones-sfb/yealink-mp56-sfb/</v>
      </c>
      <c r="AL383" s="73" t="str">
        <f>IFERROR(VLOOKUP(Подбор[[#This Row],[Артикул]],[1]Подбор!$CJ:$DA,17,0),"")</f>
        <v>EOL</v>
      </c>
    </row>
    <row r="384" spans="1:38">
      <c r="A384" s="73" t="s">
        <v>2257</v>
      </c>
      <c r="B384"/>
      <c r="C384"/>
      <c r="D384" t="s">
        <v>578</v>
      </c>
      <c r="E384" t="s">
        <v>578</v>
      </c>
      <c r="F384" t="s">
        <v>578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578</v>
      </c>
      <c r="R384" t="s">
        <v>578</v>
      </c>
      <c r="S384" t="s">
        <v>578</v>
      </c>
      <c r="T384" s="73"/>
      <c r="U384" s="73"/>
      <c r="V384"/>
      <c r="W384" s="73" t="str">
        <f>IFERROR(VLOOKUP(Подбор[[#This Row],[Артикул]],[1]Подбор!$CJ:$CW,2,0),"")</f>
        <v/>
      </c>
      <c r="X384" s="73" t="str">
        <f>IFERROR(VLOOKUP(Подбор[[#This Row],[Артикул]],[1]Подбор!$CJ:$CW,3,0),"")</f>
        <v/>
      </c>
      <c r="Y384" s="73" t="str">
        <f>IFERROR(VLOOKUP(Подбор[[#This Row],[Артикул]],[1]Подбор!$CJ:$CW,4,0),"")</f>
        <v/>
      </c>
      <c r="Z384" s="73">
        <f>IFERROR(VLOOKUP(Подбор[[#This Row],[Артикул]],[1]Подбор!$CJ:$CW,5,0),"")</f>
        <v>0</v>
      </c>
      <c r="AA384" s="73">
        <f>IFERROR(VLOOKUP(Подбор[[#This Row],[Артикул]],[1]Подбор!$CJ:$CW,6,0),"")</f>
        <v>0</v>
      </c>
      <c r="AB384" s="73">
        <f>IFERROR(VLOOKUP(Подбор[[#This Row],[Артикул]],[1]Подбор!$CJ:$CW,7,0),"")</f>
        <v>0</v>
      </c>
      <c r="AC384" s="73">
        <f>IFERROR(VLOOKUP(Подбор[[#This Row],[Артикул]],[1]Подбор!$CJ:$CW,8,0),"")</f>
        <v>0</v>
      </c>
      <c r="AD384" s="73">
        <f>IFERROR(VLOOKUP(Подбор[[#This Row],[Артикул]],[1]Подбор!$CJ:$CW,9,0),"")</f>
        <v>0</v>
      </c>
      <c r="AE384" s="73">
        <f>IFERROR(VLOOKUP(Подбор[[#This Row],[Артикул]],[1]Подбор!$CJ:$CW,10,0),"")</f>
        <v>0</v>
      </c>
      <c r="AF384" s="73">
        <f>IFERROR(VLOOKUP(Подбор[[#This Row],[Артикул]],[1]Подбор!$CJ:$CW,11,0),"")</f>
        <v>0</v>
      </c>
      <c r="AG384" s="73">
        <f>IFERROR(VLOOKUP(Подбор[[#This Row],[Артикул]],[1]Подбор!$CJ:$CW,12,0),"")</f>
        <v>0</v>
      </c>
      <c r="AH384" s="73">
        <f>IFERROR(VLOOKUP(Подбор[[#This Row],[Артикул]],[1]Подбор!$CJ:$CW,13,0),"")</f>
        <v>0</v>
      </c>
      <c r="AI384" s="73">
        <f>IFERROR(VLOOKUP(Подбор[[#This Row],[Артикул]],[1]Подбор!$CJ:$CW,14,0),"")</f>
        <v>0</v>
      </c>
      <c r="AJ384" s="73" t="str">
        <f>IFERROR(VLOOKUP(Подбор[[#This Row],[Артикул]],[1]Подбор!$CJ:$DA,15,0),"")</f>
        <v/>
      </c>
      <c r="AK384" s="73" t="str">
        <f>IFERROR(VLOOKUP(Подбор[[#This Row],[Артикул]],[1]Подбор!$CJ:$DA,16,0),"")</f>
        <v/>
      </c>
      <c r="AL384" s="73" t="str">
        <f>IFERROR(VLOOKUP(Подбор[[#This Row],[Артикул]],[1]Подбор!$CJ:$DA,17,0),"")</f>
        <v/>
      </c>
    </row>
    <row r="385" spans="1:38">
      <c r="A385" s="73" t="s">
        <v>321</v>
      </c>
      <c r="B385" t="s">
        <v>2932</v>
      </c>
      <c r="C385" t="s">
        <v>2256</v>
      </c>
      <c r="D385">
        <v>337940</v>
      </c>
      <c r="E385">
        <v>242090</v>
      </c>
      <c r="F385">
        <v>-28.363023021838202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578</v>
      </c>
      <c r="R385" t="s">
        <v>5762</v>
      </c>
      <c r="S385" t="s">
        <v>5491</v>
      </c>
      <c r="T385" s="73"/>
      <c r="U385" s="73"/>
      <c r="V385"/>
      <c r="W385" s="73">
        <f>IFERROR(VLOOKUP(Подбор[[#This Row],[Артикул]],[1]Подбор!$CJ:$CW,2,0),"")</f>
        <v>337940</v>
      </c>
      <c r="X385" s="73">
        <f>IFERROR(VLOOKUP(Подбор[[#This Row],[Артикул]],[1]Подбор!$CJ:$CW,3,0),"")</f>
        <v>242090</v>
      </c>
      <c r="Y385" s="73">
        <f>IFERROR(VLOOKUP(Подбор[[#This Row],[Артикул]],[1]Подбор!$CJ:$CW,4,0),"")</f>
        <v>-28.363023021838202</v>
      </c>
      <c r="Z385" s="73">
        <f>IFERROR(VLOOKUP(Подбор[[#This Row],[Артикул]],[1]Подбор!$CJ:$CW,5,0),"")</f>
        <v>0</v>
      </c>
      <c r="AA385" s="73">
        <f>IFERROR(VLOOKUP(Подбор[[#This Row],[Артикул]],[1]Подбор!$CJ:$CW,6,0),"")</f>
        <v>0</v>
      </c>
      <c r="AB385" s="73">
        <f>IFERROR(VLOOKUP(Подбор[[#This Row],[Артикул]],[1]Подбор!$CJ:$CW,7,0),"")</f>
        <v>0</v>
      </c>
      <c r="AC385" s="73">
        <f>IFERROR(VLOOKUP(Подбор[[#This Row],[Артикул]],[1]Подбор!$CJ:$CW,8,0),"")</f>
        <v>0</v>
      </c>
      <c r="AD385" s="73">
        <f>IFERROR(VLOOKUP(Подбор[[#This Row],[Артикул]],[1]Подбор!$CJ:$CW,9,0),"")</f>
        <v>0</v>
      </c>
      <c r="AE385" s="73">
        <f>IFERROR(VLOOKUP(Подбор[[#This Row],[Артикул]],[1]Подбор!$CJ:$CW,10,0),"")</f>
        <v>0</v>
      </c>
      <c r="AF385" s="73">
        <f>IFERROR(VLOOKUP(Подбор[[#This Row],[Артикул]],[1]Подбор!$CJ:$CW,11,0),"")</f>
        <v>0</v>
      </c>
      <c r="AG385" s="73">
        <f>IFERROR(VLOOKUP(Подбор[[#This Row],[Артикул]],[1]Подбор!$CJ:$CW,12,0),"")</f>
        <v>0</v>
      </c>
      <c r="AH385" s="73">
        <f>IFERROR(VLOOKUP(Подбор[[#This Row],[Артикул]],[1]Подбор!$CJ:$CW,13,0),"")</f>
        <v>0</v>
      </c>
      <c r="AI385" s="73">
        <f>IFERROR(VLOOKUP(Подбор[[#This Row],[Артикул]],[1]Подбор!$CJ:$CW,14,0),"")</f>
        <v>0</v>
      </c>
      <c r="AJ385" s="73" t="str">
        <f>IFERROR(VLOOKUP(Подбор[[#This Row],[Артикул]],[1]Подбор!$CJ:$DA,15,0),"")</f>
        <v/>
      </c>
      <c r="AK385" s="73" t="str">
        <f>IFERROR(VLOOKUP(Подбор[[#This Row],[Артикул]],[1]Подбор!$CJ:$DA,16,0),"")</f>
        <v>https://ipmatika.kz/products/telefony-dlya-microsoft-teams/yealink-mp58-wh-teams/</v>
      </c>
      <c r="AL385" s="73" t="str">
        <f>IFERROR(VLOOKUP(Подбор[[#This Row],[Артикул]],[1]Подбор!$CJ:$DA,17,0),"")</f>
        <v>EOL</v>
      </c>
    </row>
    <row r="386" spans="1:38">
      <c r="A386" s="73" t="s">
        <v>320</v>
      </c>
      <c r="B386" t="s">
        <v>2932</v>
      </c>
      <c r="C386" t="s">
        <v>2255</v>
      </c>
      <c r="D386">
        <v>294840</v>
      </c>
      <c r="E386">
        <v>211190</v>
      </c>
      <c r="F386">
        <v>-28.371320037986706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578</v>
      </c>
      <c r="R386" t="s">
        <v>5763</v>
      </c>
      <c r="S386" t="s">
        <v>5491</v>
      </c>
      <c r="T386" s="73"/>
      <c r="U386" s="73"/>
      <c r="V386"/>
      <c r="W386" s="73">
        <f>IFERROR(VLOOKUP(Подбор[[#This Row],[Артикул]],[1]Подбор!$CJ:$CW,2,0),"")</f>
        <v>294840</v>
      </c>
      <c r="X386" s="73">
        <f>IFERROR(VLOOKUP(Подбор[[#This Row],[Артикул]],[1]Подбор!$CJ:$CW,3,0),"")</f>
        <v>211190</v>
      </c>
      <c r="Y386" s="73">
        <f>IFERROR(VLOOKUP(Подбор[[#This Row],[Артикул]],[1]Подбор!$CJ:$CW,4,0),"")</f>
        <v>-28.371320037986706</v>
      </c>
      <c r="Z386" s="73">
        <f>IFERROR(VLOOKUP(Подбор[[#This Row],[Артикул]],[1]Подбор!$CJ:$CW,5,0),"")</f>
        <v>0</v>
      </c>
      <c r="AA386" s="73">
        <f>IFERROR(VLOOKUP(Подбор[[#This Row],[Артикул]],[1]Подбор!$CJ:$CW,6,0),"")</f>
        <v>0</v>
      </c>
      <c r="AB386" s="73">
        <f>IFERROR(VLOOKUP(Подбор[[#This Row],[Артикул]],[1]Подбор!$CJ:$CW,7,0),"")</f>
        <v>0</v>
      </c>
      <c r="AC386" s="73">
        <f>IFERROR(VLOOKUP(Подбор[[#This Row],[Артикул]],[1]Подбор!$CJ:$CW,8,0),"")</f>
        <v>0</v>
      </c>
      <c r="AD386" s="73">
        <f>IFERROR(VLOOKUP(Подбор[[#This Row],[Артикул]],[1]Подбор!$CJ:$CW,9,0),"")</f>
        <v>0</v>
      </c>
      <c r="AE386" s="73">
        <f>IFERROR(VLOOKUP(Подбор[[#This Row],[Артикул]],[1]Подбор!$CJ:$CW,10,0),"")</f>
        <v>0</v>
      </c>
      <c r="AF386" s="73">
        <f>IFERROR(VLOOKUP(Подбор[[#This Row],[Артикул]],[1]Подбор!$CJ:$CW,11,0),"")</f>
        <v>0</v>
      </c>
      <c r="AG386" s="73">
        <f>IFERROR(VLOOKUP(Подбор[[#This Row],[Артикул]],[1]Подбор!$CJ:$CW,12,0),"")</f>
        <v>0</v>
      </c>
      <c r="AH386" s="73">
        <f>IFERROR(VLOOKUP(Подбор[[#This Row],[Артикул]],[1]Подбор!$CJ:$CW,13,0),"")</f>
        <v>0</v>
      </c>
      <c r="AI386" s="73">
        <f>IFERROR(VLOOKUP(Подбор[[#This Row],[Артикул]],[1]Подбор!$CJ:$CW,14,0),"")</f>
        <v>0</v>
      </c>
      <c r="AJ386" s="73" t="str">
        <f>IFERROR(VLOOKUP(Подбор[[#This Row],[Артикул]],[1]Подбор!$CJ:$DA,15,0),"")</f>
        <v/>
      </c>
      <c r="AK386" s="73" t="str">
        <f>IFERROR(VLOOKUP(Подбор[[#This Row],[Артикул]],[1]Подбор!$CJ:$DA,16,0),"")</f>
        <v>https://ipmatika.kz/products/telefony-dlya-microsoft-teams/yealink-mp58-teams/</v>
      </c>
      <c r="AL386" s="73" t="str">
        <f>IFERROR(VLOOKUP(Подбор[[#This Row],[Артикул]],[1]Подбор!$CJ:$DA,17,0),"")</f>
        <v>EOL</v>
      </c>
    </row>
    <row r="387" spans="1:38">
      <c r="A387" s="73" t="s">
        <v>298</v>
      </c>
      <c r="B387" t="s">
        <v>2932</v>
      </c>
      <c r="C387" t="s">
        <v>2254</v>
      </c>
      <c r="D387">
        <v>155930</v>
      </c>
      <c r="E387" t="s">
        <v>578</v>
      </c>
      <c r="F387" t="s">
        <v>578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578</v>
      </c>
      <c r="R387" t="s">
        <v>5764</v>
      </c>
      <c r="S387" t="s">
        <v>5491</v>
      </c>
      <c r="T387" s="73"/>
      <c r="U387" s="73"/>
      <c r="V387"/>
      <c r="W387" s="73">
        <f>IFERROR(VLOOKUP(Подбор[[#This Row],[Артикул]],[1]Подбор!$CJ:$CW,2,0),"")</f>
        <v>155930</v>
      </c>
      <c r="X387" s="73" t="str">
        <f>IFERROR(VLOOKUP(Подбор[[#This Row],[Артикул]],[1]Подбор!$CJ:$CW,3,0),"")</f>
        <v/>
      </c>
      <c r="Y387" s="73" t="str">
        <f>IFERROR(VLOOKUP(Подбор[[#This Row],[Артикул]],[1]Подбор!$CJ:$CW,4,0),"")</f>
        <v/>
      </c>
      <c r="Z387" s="73">
        <f>IFERROR(VLOOKUP(Подбор[[#This Row],[Артикул]],[1]Подбор!$CJ:$CW,5,0),"")</f>
        <v>0</v>
      </c>
      <c r="AA387" s="73">
        <f>IFERROR(VLOOKUP(Подбор[[#This Row],[Артикул]],[1]Подбор!$CJ:$CW,6,0),"")</f>
        <v>0</v>
      </c>
      <c r="AB387" s="73">
        <f>IFERROR(VLOOKUP(Подбор[[#This Row],[Артикул]],[1]Подбор!$CJ:$CW,7,0),"")</f>
        <v>0</v>
      </c>
      <c r="AC387" s="73">
        <f>IFERROR(VLOOKUP(Подбор[[#This Row],[Артикул]],[1]Подбор!$CJ:$CW,8,0),"")</f>
        <v>0</v>
      </c>
      <c r="AD387" s="73">
        <f>IFERROR(VLOOKUP(Подбор[[#This Row],[Артикул]],[1]Подбор!$CJ:$CW,9,0),"")</f>
        <v>0</v>
      </c>
      <c r="AE387" s="73">
        <f>IFERROR(VLOOKUP(Подбор[[#This Row],[Артикул]],[1]Подбор!$CJ:$CW,10,0),"")</f>
        <v>0</v>
      </c>
      <c r="AF387" s="73">
        <f>IFERROR(VLOOKUP(Подбор[[#This Row],[Артикул]],[1]Подбор!$CJ:$CW,11,0),"")</f>
        <v>0</v>
      </c>
      <c r="AG387" s="73">
        <f>IFERROR(VLOOKUP(Подбор[[#This Row],[Артикул]],[1]Подбор!$CJ:$CW,12,0),"")</f>
        <v>0</v>
      </c>
      <c r="AH387" s="73">
        <f>IFERROR(VLOOKUP(Подбор[[#This Row],[Артикул]],[1]Подбор!$CJ:$CW,13,0),"")</f>
        <v>0</v>
      </c>
      <c r="AI387" s="73">
        <f>IFERROR(VLOOKUP(Подбор[[#This Row],[Артикул]],[1]Подбор!$CJ:$CW,14,0),"")</f>
        <v>0</v>
      </c>
      <c r="AJ387" s="73" t="str">
        <f>IFERROR(VLOOKUP(Подбор[[#This Row],[Артикул]],[1]Подбор!$CJ:$DA,15,0),"")</f>
        <v/>
      </c>
      <c r="AK387" s="73" t="str">
        <f>IFERROR(VLOOKUP(Подбор[[#This Row],[Артикул]],[1]Подбор!$CJ:$DA,16,0),"")</f>
        <v>https://ipmatika.kz/products/telefony-dlya-microsoft-teams/yealink-sip-t55a-Teams/</v>
      </c>
      <c r="AL387" s="73" t="str">
        <f>IFERROR(VLOOKUP(Подбор[[#This Row],[Артикул]],[1]Подбор!$CJ:$DA,17,0),"")</f>
        <v>EOL</v>
      </c>
    </row>
    <row r="388" spans="1:38">
      <c r="A388" s="73" t="s">
        <v>2603</v>
      </c>
      <c r="B388"/>
      <c r="C388"/>
      <c r="D388">
        <v>0</v>
      </c>
      <c r="E388">
        <v>0</v>
      </c>
      <c r="F388" t="s">
        <v>578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578</v>
      </c>
      <c r="R388" t="s">
        <v>578</v>
      </c>
      <c r="S388" t="s">
        <v>578</v>
      </c>
      <c r="T388" s="73"/>
      <c r="U388" s="73"/>
      <c r="V388"/>
      <c r="W388" s="73">
        <f>IFERROR(VLOOKUP(Подбор[[#This Row],[Артикул]],[1]Подбор!$CJ:$CW,2,0),"")</f>
        <v>0</v>
      </c>
      <c r="X388" s="73">
        <f>IFERROR(VLOOKUP(Подбор[[#This Row],[Артикул]],[1]Подбор!$CJ:$CW,3,0),"")</f>
        <v>0</v>
      </c>
      <c r="Y388" s="73" t="str">
        <f>IFERROR(VLOOKUP(Подбор[[#This Row],[Артикул]],[1]Подбор!$CJ:$CW,4,0),"")</f>
        <v/>
      </c>
      <c r="Z388" s="73">
        <f>IFERROR(VLOOKUP(Подбор[[#This Row],[Артикул]],[1]Подбор!$CJ:$CW,5,0),"")</f>
        <v>0</v>
      </c>
      <c r="AA388" s="73">
        <f>IFERROR(VLOOKUP(Подбор[[#This Row],[Артикул]],[1]Подбор!$CJ:$CW,6,0),"")</f>
        <v>0</v>
      </c>
      <c r="AB388" s="73">
        <f>IFERROR(VLOOKUP(Подбор[[#This Row],[Артикул]],[1]Подбор!$CJ:$CW,7,0),"")</f>
        <v>0</v>
      </c>
      <c r="AC388" s="73">
        <f>IFERROR(VLOOKUP(Подбор[[#This Row],[Артикул]],[1]Подбор!$CJ:$CW,8,0),"")</f>
        <v>0</v>
      </c>
      <c r="AD388" s="73">
        <f>IFERROR(VLOOKUP(Подбор[[#This Row],[Артикул]],[1]Подбор!$CJ:$CW,9,0),"")</f>
        <v>0</v>
      </c>
      <c r="AE388" s="73">
        <f>IFERROR(VLOOKUP(Подбор[[#This Row],[Артикул]],[1]Подбор!$CJ:$CW,10,0),"")</f>
        <v>0</v>
      </c>
      <c r="AF388" s="73">
        <f>IFERROR(VLOOKUP(Подбор[[#This Row],[Артикул]],[1]Подбор!$CJ:$CW,11,0),"")</f>
        <v>0</v>
      </c>
      <c r="AG388" s="73">
        <f>IFERROR(VLOOKUP(Подбор[[#This Row],[Артикул]],[1]Подбор!$CJ:$CW,12,0),"")</f>
        <v>0</v>
      </c>
      <c r="AH388" s="73">
        <f>IFERROR(VLOOKUP(Подбор[[#This Row],[Артикул]],[1]Подбор!$CJ:$CW,13,0),"")</f>
        <v>0</v>
      </c>
      <c r="AI388" s="73">
        <f>IFERROR(VLOOKUP(Подбор[[#This Row],[Артикул]],[1]Подбор!$CJ:$CW,14,0),"")</f>
        <v>0</v>
      </c>
      <c r="AJ388" s="73" t="str">
        <f>IFERROR(VLOOKUP(Подбор[[#This Row],[Артикул]],[1]Подбор!$CJ:$DA,15,0),"")</f>
        <v/>
      </c>
      <c r="AK388" s="73" t="str">
        <f>IFERROR(VLOOKUP(Подбор[[#This Row],[Артикул]],[1]Подбор!$CJ:$DA,16,0),"")</f>
        <v/>
      </c>
      <c r="AL388" s="73" t="str">
        <f>IFERROR(VLOOKUP(Подбор[[#This Row],[Артикул]],[1]Подбор!$CJ:$DA,17,0),"")</f>
        <v/>
      </c>
    </row>
    <row r="389" spans="1:38">
      <c r="A389" s="73" t="s">
        <v>2604</v>
      </c>
      <c r="B389" t="s">
        <v>3077</v>
      </c>
      <c r="C389" t="s">
        <v>2605</v>
      </c>
      <c r="D389">
        <v>84360</v>
      </c>
      <c r="E389">
        <v>67484.45</v>
      </c>
      <c r="F389">
        <v>-20.004208155523941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18</v>
      </c>
      <c r="O389">
        <v>0</v>
      </c>
      <c r="P389">
        <v>0</v>
      </c>
      <c r="Q389" t="s">
        <v>5765</v>
      </c>
      <c r="R389" t="s">
        <v>2957</v>
      </c>
      <c r="S389" t="s">
        <v>578</v>
      </c>
      <c r="T389" s="73"/>
      <c r="U389" s="73"/>
      <c r="V389"/>
      <c r="W389" s="73">
        <f>IFERROR(VLOOKUP(Подбор[[#This Row],[Артикул]],[1]Подбор!$CJ:$CW,2,0),"")</f>
        <v>84360</v>
      </c>
      <c r="X389" s="73">
        <f>IFERROR(VLOOKUP(Подбор[[#This Row],[Артикул]],[1]Подбор!$CJ:$CW,3,0),"")</f>
        <v>67484.45</v>
      </c>
      <c r="Y389" s="73">
        <f>IFERROR(VLOOKUP(Подбор[[#This Row],[Артикул]],[1]Подбор!$CJ:$CW,4,0),"")</f>
        <v>-20.004208155523941</v>
      </c>
      <c r="Z389" s="73">
        <f>IFERROR(VLOOKUP(Подбор[[#This Row],[Артикул]],[1]Подбор!$CJ:$CW,5,0),"")</f>
        <v>0</v>
      </c>
      <c r="AA389" s="73">
        <f>IFERROR(VLOOKUP(Подбор[[#This Row],[Артикул]],[1]Подбор!$CJ:$CW,6,0),"")</f>
        <v>0</v>
      </c>
      <c r="AB389" s="73">
        <f>IFERROR(VLOOKUP(Подбор[[#This Row],[Артикул]],[1]Подбор!$CJ:$CW,7,0),"")</f>
        <v>0</v>
      </c>
      <c r="AC389" s="73">
        <f>IFERROR(VLOOKUP(Подбор[[#This Row],[Артикул]],[1]Подбор!$CJ:$CW,8,0),"")</f>
        <v>0</v>
      </c>
      <c r="AD389" s="73">
        <f>IFERROR(VLOOKUP(Подбор[[#This Row],[Артикул]],[1]Подбор!$CJ:$CW,9,0),"")</f>
        <v>0</v>
      </c>
      <c r="AE389" s="73">
        <f>IFERROR(VLOOKUP(Подбор[[#This Row],[Артикул]],[1]Подбор!$CJ:$CW,10,0),"")</f>
        <v>0</v>
      </c>
      <c r="AF389" s="73">
        <f>IFERROR(VLOOKUP(Подбор[[#This Row],[Артикул]],[1]Подбор!$CJ:$CW,11,0),"")</f>
        <v>0</v>
      </c>
      <c r="AG389" s="73">
        <f>IFERROR(VLOOKUP(Подбор[[#This Row],[Артикул]],[1]Подбор!$CJ:$CW,12,0),"")</f>
        <v>18</v>
      </c>
      <c r="AH389" s="73">
        <f>IFERROR(VLOOKUP(Подбор[[#This Row],[Артикул]],[1]Подбор!$CJ:$CW,13,0),"")</f>
        <v>0</v>
      </c>
      <c r="AI389" s="73">
        <f>IFERROR(VLOOKUP(Подбор[[#This Row],[Артикул]],[1]Подбор!$CJ:$CW,14,0),"")</f>
        <v>0</v>
      </c>
      <c r="AJ389" s="73" t="str">
        <f>IFERROR(VLOOKUP(Подбор[[#This Row],[Артикул]],[1]Подбор!$CJ:$DA,15,0),"")</f>
        <v>http://ipmatika.ru/upload/iblock/890/4e1m3rbtfgikx3adq31fvlq072ja76qx/1453280jh8.png</v>
      </c>
      <c r="AK389" s="73" t="str">
        <f>IFERROR(VLOOKUP(Подбор[[#This Row],[Артикул]],[1]Подбор!$CJ:$DA,16,0),"")</f>
        <v>https://ipmatika.kz/products/ip-telefony-dlya-pozhilykh/X305/</v>
      </c>
      <c r="AL389" s="73" t="str">
        <f>IFERROR(VLOOKUP(Подбор[[#This Row],[Артикул]],[1]Подбор!$CJ:$DA,17,0),"")</f>
        <v/>
      </c>
    </row>
    <row r="390" spans="1:38">
      <c r="A390" s="73" t="s">
        <v>7387</v>
      </c>
      <c r="B390" t="s">
        <v>3077</v>
      </c>
      <c r="C390" t="s">
        <v>7388</v>
      </c>
      <c r="D390">
        <v>84360</v>
      </c>
      <c r="E390">
        <v>67484.45</v>
      </c>
      <c r="F390">
        <v>-20.004208155523941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578</v>
      </c>
      <c r="R390" t="s">
        <v>7389</v>
      </c>
      <c r="S390" t="s">
        <v>5514</v>
      </c>
      <c r="T390" s="73"/>
      <c r="U390" s="73"/>
      <c r="V390"/>
      <c r="W390" s="73">
        <f>IFERROR(VLOOKUP(Подбор[[#This Row],[Артикул]],[1]Подбор!$CJ:$CW,2,0),"")</f>
        <v>84360</v>
      </c>
      <c r="X390" s="73">
        <f>IFERROR(VLOOKUP(Подбор[[#This Row],[Артикул]],[1]Подбор!$CJ:$CW,3,0),"")</f>
        <v>67484.45</v>
      </c>
      <c r="Y390" s="73">
        <f>IFERROR(VLOOKUP(Подбор[[#This Row],[Артикул]],[1]Подбор!$CJ:$CW,4,0),"")</f>
        <v>-20.004208155523941</v>
      </c>
      <c r="Z390" s="73">
        <f>IFERROR(VLOOKUP(Подбор[[#This Row],[Артикул]],[1]Подбор!$CJ:$CW,5,0),"")</f>
        <v>0</v>
      </c>
      <c r="AA390" s="73">
        <f>IFERROR(VLOOKUP(Подбор[[#This Row],[Артикул]],[1]Подбор!$CJ:$CW,6,0),"")</f>
        <v>0</v>
      </c>
      <c r="AB390" s="73">
        <f>IFERROR(VLOOKUP(Подбор[[#This Row],[Артикул]],[1]Подбор!$CJ:$CW,7,0),"")</f>
        <v>0</v>
      </c>
      <c r="AC390" s="73">
        <f>IFERROR(VLOOKUP(Подбор[[#This Row],[Артикул]],[1]Подбор!$CJ:$CW,8,0),"")</f>
        <v>0</v>
      </c>
      <c r="AD390" s="73">
        <f>IFERROR(VLOOKUP(Подбор[[#This Row],[Артикул]],[1]Подбор!$CJ:$CW,9,0),"")</f>
        <v>0</v>
      </c>
      <c r="AE390" s="73">
        <f>IFERROR(VLOOKUP(Подбор[[#This Row],[Артикул]],[1]Подбор!$CJ:$CW,10,0),"")</f>
        <v>0</v>
      </c>
      <c r="AF390" s="73">
        <f>IFERROR(VLOOKUP(Подбор[[#This Row],[Артикул]],[1]Подбор!$CJ:$CW,11,0),"")</f>
        <v>0</v>
      </c>
      <c r="AG390" s="73">
        <f>IFERROR(VLOOKUP(Подбор[[#This Row],[Артикул]],[1]Подбор!$CJ:$CW,12,0),"")</f>
        <v>0</v>
      </c>
      <c r="AH390" s="73">
        <f>IFERROR(VLOOKUP(Подбор[[#This Row],[Артикул]],[1]Подбор!$CJ:$CW,13,0),"")</f>
        <v>0</v>
      </c>
      <c r="AI390" s="73">
        <f>IFERROR(VLOOKUP(Подбор[[#This Row],[Артикул]],[1]Подбор!$CJ:$CW,14,0),"")</f>
        <v>0</v>
      </c>
      <c r="AJ390" s="73" t="str">
        <f>IFERROR(VLOOKUP(Подбор[[#This Row],[Артикул]],[1]Подбор!$CJ:$DA,15,0),"")</f>
        <v/>
      </c>
      <c r="AK390" s="73" t="str">
        <f>IFERROR(VLOOKUP(Подбор[[#This Row],[Артикул]],[1]Подбор!$CJ:$DA,16,0),"")</f>
        <v>https://ipmatika.kz/products/ip-telefony-dlya-pozhilykh/X306/</v>
      </c>
      <c r="AL390" s="73" t="str">
        <f>IFERROR(VLOOKUP(Подбор[[#This Row],[Артикул]],[1]Подбор!$CJ:$DA,17,0),"")</f>
        <v>NEW</v>
      </c>
    </row>
    <row r="391" spans="1:38">
      <c r="A391" s="73" t="s">
        <v>2250</v>
      </c>
      <c r="B391"/>
      <c r="C391"/>
      <c r="D391" t="s">
        <v>578</v>
      </c>
      <c r="E391" t="s">
        <v>578</v>
      </c>
      <c r="F391" t="s">
        <v>578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578</v>
      </c>
      <c r="R391" t="s">
        <v>578</v>
      </c>
      <c r="S391" t="s">
        <v>578</v>
      </c>
      <c r="T391" s="73"/>
      <c r="U391" s="73"/>
      <c r="V391"/>
      <c r="W391" s="73" t="str">
        <f>IFERROR(VLOOKUP(Подбор[[#This Row],[Артикул]],[1]Подбор!$CJ:$CW,2,0),"")</f>
        <v/>
      </c>
      <c r="X391" s="73" t="str">
        <f>IFERROR(VLOOKUP(Подбор[[#This Row],[Артикул]],[1]Подбор!$CJ:$CW,3,0),"")</f>
        <v/>
      </c>
      <c r="Y391" s="73" t="str">
        <f>IFERROR(VLOOKUP(Подбор[[#This Row],[Артикул]],[1]Подбор!$CJ:$CW,4,0),"")</f>
        <v/>
      </c>
      <c r="Z391" s="73">
        <f>IFERROR(VLOOKUP(Подбор[[#This Row],[Артикул]],[1]Подбор!$CJ:$CW,5,0),"")</f>
        <v>0</v>
      </c>
      <c r="AA391" s="73">
        <f>IFERROR(VLOOKUP(Подбор[[#This Row],[Артикул]],[1]Подбор!$CJ:$CW,6,0),"")</f>
        <v>0</v>
      </c>
      <c r="AB391" s="73">
        <f>IFERROR(VLOOKUP(Подбор[[#This Row],[Артикул]],[1]Подбор!$CJ:$CW,7,0),"")</f>
        <v>0</v>
      </c>
      <c r="AC391" s="73">
        <f>IFERROR(VLOOKUP(Подбор[[#This Row],[Артикул]],[1]Подбор!$CJ:$CW,8,0),"")</f>
        <v>0</v>
      </c>
      <c r="AD391" s="73">
        <f>IFERROR(VLOOKUP(Подбор[[#This Row],[Артикул]],[1]Подбор!$CJ:$CW,9,0),"")</f>
        <v>0</v>
      </c>
      <c r="AE391" s="73">
        <f>IFERROR(VLOOKUP(Подбор[[#This Row],[Артикул]],[1]Подбор!$CJ:$CW,10,0),"")</f>
        <v>0</v>
      </c>
      <c r="AF391" s="73">
        <f>IFERROR(VLOOKUP(Подбор[[#This Row],[Артикул]],[1]Подбор!$CJ:$CW,11,0),"")</f>
        <v>0</v>
      </c>
      <c r="AG391" s="73">
        <f>IFERROR(VLOOKUP(Подбор[[#This Row],[Артикул]],[1]Подбор!$CJ:$CW,12,0),"")</f>
        <v>0</v>
      </c>
      <c r="AH391" s="73">
        <f>IFERROR(VLOOKUP(Подбор[[#This Row],[Артикул]],[1]Подбор!$CJ:$CW,13,0),"")</f>
        <v>0</v>
      </c>
      <c r="AI391" s="73">
        <f>IFERROR(VLOOKUP(Подбор[[#This Row],[Артикул]],[1]Подбор!$CJ:$CW,14,0),"")</f>
        <v>0</v>
      </c>
      <c r="AJ391" s="73" t="str">
        <f>IFERROR(VLOOKUP(Подбор[[#This Row],[Артикул]],[1]Подбор!$CJ:$DA,15,0),"")</f>
        <v/>
      </c>
      <c r="AK391" s="73" t="str">
        <f>IFERROR(VLOOKUP(Подбор[[#This Row],[Артикул]],[1]Подбор!$CJ:$DA,16,0),"")</f>
        <v/>
      </c>
      <c r="AL391" s="73" t="str">
        <f>IFERROR(VLOOKUP(Подбор[[#This Row],[Артикул]],[1]Подбор!$CJ:$DA,17,0),"")</f>
        <v/>
      </c>
    </row>
    <row r="392" spans="1:38">
      <c r="A392" s="73" t="s">
        <v>2249</v>
      </c>
      <c r="B392"/>
      <c r="C392"/>
      <c r="D392" t="s">
        <v>578</v>
      </c>
      <c r="E392" t="s">
        <v>578</v>
      </c>
      <c r="F392" t="s">
        <v>578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578</v>
      </c>
      <c r="R392" t="s">
        <v>578</v>
      </c>
      <c r="S392" t="s">
        <v>578</v>
      </c>
      <c r="T392" s="73"/>
      <c r="U392" s="73"/>
      <c r="V392"/>
      <c r="W392" s="73" t="str">
        <f>IFERROR(VLOOKUP(Подбор[[#This Row],[Артикул]],[1]Подбор!$CJ:$CW,2,0),"")</f>
        <v/>
      </c>
      <c r="X392" s="73" t="str">
        <f>IFERROR(VLOOKUP(Подбор[[#This Row],[Артикул]],[1]Подбор!$CJ:$CW,3,0),"")</f>
        <v/>
      </c>
      <c r="Y392" s="73" t="str">
        <f>IFERROR(VLOOKUP(Подбор[[#This Row],[Артикул]],[1]Подбор!$CJ:$CW,4,0),"")</f>
        <v/>
      </c>
      <c r="Z392" s="73">
        <f>IFERROR(VLOOKUP(Подбор[[#This Row],[Артикул]],[1]Подбор!$CJ:$CW,5,0),"")</f>
        <v>0</v>
      </c>
      <c r="AA392" s="73">
        <f>IFERROR(VLOOKUP(Подбор[[#This Row],[Артикул]],[1]Подбор!$CJ:$CW,6,0),"")</f>
        <v>0</v>
      </c>
      <c r="AB392" s="73">
        <f>IFERROR(VLOOKUP(Подбор[[#This Row],[Артикул]],[1]Подбор!$CJ:$CW,7,0),"")</f>
        <v>0</v>
      </c>
      <c r="AC392" s="73">
        <f>IFERROR(VLOOKUP(Подбор[[#This Row],[Артикул]],[1]Подбор!$CJ:$CW,8,0),"")</f>
        <v>0</v>
      </c>
      <c r="AD392" s="73">
        <f>IFERROR(VLOOKUP(Подбор[[#This Row],[Артикул]],[1]Подбор!$CJ:$CW,9,0),"")</f>
        <v>0</v>
      </c>
      <c r="AE392" s="73">
        <f>IFERROR(VLOOKUP(Подбор[[#This Row],[Артикул]],[1]Подбор!$CJ:$CW,10,0),"")</f>
        <v>0</v>
      </c>
      <c r="AF392" s="73">
        <f>IFERROR(VLOOKUP(Подбор[[#This Row],[Артикул]],[1]Подбор!$CJ:$CW,11,0),"")</f>
        <v>0</v>
      </c>
      <c r="AG392" s="73">
        <f>IFERROR(VLOOKUP(Подбор[[#This Row],[Артикул]],[1]Подбор!$CJ:$CW,12,0),"")</f>
        <v>0</v>
      </c>
      <c r="AH392" s="73">
        <f>IFERROR(VLOOKUP(Подбор[[#This Row],[Артикул]],[1]Подбор!$CJ:$CW,13,0),"")</f>
        <v>0</v>
      </c>
      <c r="AI392" s="73">
        <f>IFERROR(VLOOKUP(Подбор[[#This Row],[Артикул]],[1]Подбор!$CJ:$CW,14,0),"")</f>
        <v>0</v>
      </c>
      <c r="AJ392" s="73" t="str">
        <f>IFERROR(VLOOKUP(Подбор[[#This Row],[Артикул]],[1]Подбор!$CJ:$DA,15,0),"")</f>
        <v/>
      </c>
      <c r="AK392" s="73" t="str">
        <f>IFERROR(VLOOKUP(Подбор[[#This Row],[Артикул]],[1]Подбор!$CJ:$DA,16,0),"")</f>
        <v/>
      </c>
      <c r="AL392" s="73" t="str">
        <f>IFERROR(VLOOKUP(Подбор[[#This Row],[Артикул]],[1]Подбор!$CJ:$DA,17,0),"")</f>
        <v/>
      </c>
    </row>
    <row r="393" spans="1:38">
      <c r="A393" s="73" t="s">
        <v>3749</v>
      </c>
      <c r="B393"/>
      <c r="C393"/>
      <c r="D393" t="s">
        <v>578</v>
      </c>
      <c r="E393" t="s">
        <v>578</v>
      </c>
      <c r="F393" t="s">
        <v>578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578</v>
      </c>
      <c r="R393" t="s">
        <v>578</v>
      </c>
      <c r="S393" t="s">
        <v>578</v>
      </c>
      <c r="T393" s="73"/>
      <c r="U393" s="73"/>
      <c r="V393"/>
      <c r="W393" s="73" t="str">
        <f>IFERROR(VLOOKUP(Подбор[[#This Row],[Артикул]],[1]Подбор!$CJ:$CW,2,0),"")</f>
        <v/>
      </c>
      <c r="X393" s="73" t="str">
        <f>IFERROR(VLOOKUP(Подбор[[#This Row],[Артикул]],[1]Подбор!$CJ:$CW,3,0),"")</f>
        <v/>
      </c>
      <c r="Y393" s="73" t="str">
        <f>IFERROR(VLOOKUP(Подбор[[#This Row],[Артикул]],[1]Подбор!$CJ:$CW,4,0),"")</f>
        <v/>
      </c>
      <c r="Z393" s="73">
        <f>IFERROR(VLOOKUP(Подбор[[#This Row],[Артикул]],[1]Подбор!$CJ:$CW,5,0),"")</f>
        <v>0</v>
      </c>
      <c r="AA393" s="73">
        <f>IFERROR(VLOOKUP(Подбор[[#This Row],[Артикул]],[1]Подбор!$CJ:$CW,6,0),"")</f>
        <v>0</v>
      </c>
      <c r="AB393" s="73">
        <f>IFERROR(VLOOKUP(Подбор[[#This Row],[Артикул]],[1]Подбор!$CJ:$CW,7,0),"")</f>
        <v>0</v>
      </c>
      <c r="AC393" s="73">
        <f>IFERROR(VLOOKUP(Подбор[[#This Row],[Артикул]],[1]Подбор!$CJ:$CW,8,0),"")</f>
        <v>0</v>
      </c>
      <c r="AD393" s="73">
        <f>IFERROR(VLOOKUP(Подбор[[#This Row],[Артикул]],[1]Подбор!$CJ:$CW,9,0),"")</f>
        <v>0</v>
      </c>
      <c r="AE393" s="73">
        <f>IFERROR(VLOOKUP(Подбор[[#This Row],[Артикул]],[1]Подбор!$CJ:$CW,10,0),"")</f>
        <v>0</v>
      </c>
      <c r="AF393" s="73">
        <f>IFERROR(VLOOKUP(Подбор[[#This Row],[Артикул]],[1]Подбор!$CJ:$CW,11,0),"")</f>
        <v>0</v>
      </c>
      <c r="AG393" s="73">
        <f>IFERROR(VLOOKUP(Подбор[[#This Row],[Артикул]],[1]Подбор!$CJ:$CW,12,0),"")</f>
        <v>0</v>
      </c>
      <c r="AH393" s="73">
        <f>IFERROR(VLOOKUP(Подбор[[#This Row],[Артикул]],[1]Подбор!$CJ:$CW,13,0),"")</f>
        <v>0</v>
      </c>
      <c r="AI393" s="73">
        <f>IFERROR(VLOOKUP(Подбор[[#This Row],[Артикул]],[1]Подбор!$CJ:$CW,14,0),"")</f>
        <v>0</v>
      </c>
      <c r="AJ393" s="73" t="str">
        <f>IFERROR(VLOOKUP(Подбор[[#This Row],[Артикул]],[1]Подбор!$CJ:$DA,15,0),"")</f>
        <v/>
      </c>
      <c r="AK393" s="73" t="str">
        <f>IFERROR(VLOOKUP(Подбор[[#This Row],[Артикул]],[1]Подбор!$CJ:$DA,16,0),"")</f>
        <v/>
      </c>
      <c r="AL393" s="73" t="str">
        <f>IFERROR(VLOOKUP(Подбор[[#This Row],[Артикул]],[1]Подбор!$CJ:$DA,17,0),"")</f>
        <v/>
      </c>
    </row>
    <row r="394" spans="1:38">
      <c r="A394" s="73" t="s">
        <v>2248</v>
      </c>
      <c r="B394"/>
      <c r="C394"/>
      <c r="D394" t="s">
        <v>578</v>
      </c>
      <c r="E394" t="s">
        <v>578</v>
      </c>
      <c r="F394" t="s">
        <v>578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578</v>
      </c>
      <c r="R394" t="s">
        <v>578</v>
      </c>
      <c r="S394" t="s">
        <v>578</v>
      </c>
      <c r="T394" s="73"/>
      <c r="U394" s="73"/>
      <c r="V394"/>
      <c r="W394" s="73" t="str">
        <f>IFERROR(VLOOKUP(Подбор[[#This Row],[Артикул]],[1]Подбор!$CJ:$CW,2,0),"")</f>
        <v/>
      </c>
      <c r="X394" s="73" t="str">
        <f>IFERROR(VLOOKUP(Подбор[[#This Row],[Артикул]],[1]Подбор!$CJ:$CW,3,0),"")</f>
        <v/>
      </c>
      <c r="Y394" s="73" t="str">
        <f>IFERROR(VLOOKUP(Подбор[[#This Row],[Артикул]],[1]Подбор!$CJ:$CW,4,0),"")</f>
        <v/>
      </c>
      <c r="Z394" s="73">
        <f>IFERROR(VLOOKUP(Подбор[[#This Row],[Артикул]],[1]Подбор!$CJ:$CW,5,0),"")</f>
        <v>0</v>
      </c>
      <c r="AA394" s="73">
        <f>IFERROR(VLOOKUP(Подбор[[#This Row],[Артикул]],[1]Подбор!$CJ:$CW,6,0),"")</f>
        <v>0</v>
      </c>
      <c r="AB394" s="73">
        <f>IFERROR(VLOOKUP(Подбор[[#This Row],[Артикул]],[1]Подбор!$CJ:$CW,7,0),"")</f>
        <v>0</v>
      </c>
      <c r="AC394" s="73">
        <f>IFERROR(VLOOKUP(Подбор[[#This Row],[Артикул]],[1]Подбор!$CJ:$CW,8,0),"")</f>
        <v>0</v>
      </c>
      <c r="AD394" s="73">
        <f>IFERROR(VLOOKUP(Подбор[[#This Row],[Артикул]],[1]Подбор!$CJ:$CW,9,0),"")</f>
        <v>0</v>
      </c>
      <c r="AE394" s="73">
        <f>IFERROR(VLOOKUP(Подбор[[#This Row],[Артикул]],[1]Подбор!$CJ:$CW,10,0),"")</f>
        <v>0</v>
      </c>
      <c r="AF394" s="73">
        <f>IFERROR(VLOOKUP(Подбор[[#This Row],[Артикул]],[1]Подбор!$CJ:$CW,11,0),"")</f>
        <v>0</v>
      </c>
      <c r="AG394" s="73">
        <f>IFERROR(VLOOKUP(Подбор[[#This Row],[Артикул]],[1]Подбор!$CJ:$CW,12,0),"")</f>
        <v>0</v>
      </c>
      <c r="AH394" s="73">
        <f>IFERROR(VLOOKUP(Подбор[[#This Row],[Артикул]],[1]Подбор!$CJ:$CW,13,0),"")</f>
        <v>0</v>
      </c>
      <c r="AI394" s="73">
        <f>IFERROR(VLOOKUP(Подбор[[#This Row],[Артикул]],[1]Подбор!$CJ:$CW,14,0),"")</f>
        <v>0</v>
      </c>
      <c r="AJ394" s="73" t="str">
        <f>IFERROR(VLOOKUP(Подбор[[#This Row],[Артикул]],[1]Подбор!$CJ:$DA,15,0),"")</f>
        <v/>
      </c>
      <c r="AK394" s="73" t="str">
        <f>IFERROR(VLOOKUP(Подбор[[#This Row],[Артикул]],[1]Подбор!$CJ:$DA,16,0),"")</f>
        <v/>
      </c>
      <c r="AL394" s="73" t="str">
        <f>IFERROR(VLOOKUP(Подбор[[#This Row],[Артикул]],[1]Подбор!$CJ:$DA,17,0),"")</f>
        <v/>
      </c>
    </row>
    <row r="395" spans="1:38">
      <c r="A395" s="73" t="s">
        <v>2247</v>
      </c>
      <c r="B395" t="s">
        <v>2250</v>
      </c>
      <c r="C395" t="s">
        <v>2246</v>
      </c>
      <c r="D395" t="s">
        <v>578</v>
      </c>
      <c r="E395" t="s">
        <v>578</v>
      </c>
      <c r="F395" t="s">
        <v>578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578</v>
      </c>
      <c r="R395" t="s">
        <v>578</v>
      </c>
      <c r="S395" t="s">
        <v>578</v>
      </c>
      <c r="T395" s="73"/>
      <c r="U395" s="73"/>
      <c r="V395"/>
      <c r="W395" s="73" t="str">
        <f>IFERROR(VLOOKUP(Подбор[[#This Row],[Артикул]],[1]Подбор!$CJ:$CW,2,0),"")</f>
        <v/>
      </c>
      <c r="X395" s="73" t="str">
        <f>IFERROR(VLOOKUP(Подбор[[#This Row],[Артикул]],[1]Подбор!$CJ:$CW,3,0),"")</f>
        <v/>
      </c>
      <c r="Y395" s="73" t="str">
        <f>IFERROR(VLOOKUP(Подбор[[#This Row],[Артикул]],[1]Подбор!$CJ:$CW,4,0),"")</f>
        <v/>
      </c>
      <c r="Z395" s="73">
        <f>IFERROR(VLOOKUP(Подбор[[#This Row],[Артикул]],[1]Подбор!$CJ:$CW,5,0),"")</f>
        <v>0</v>
      </c>
      <c r="AA395" s="73">
        <f>IFERROR(VLOOKUP(Подбор[[#This Row],[Артикул]],[1]Подбор!$CJ:$CW,6,0),"")</f>
        <v>0</v>
      </c>
      <c r="AB395" s="73">
        <f>IFERROR(VLOOKUP(Подбор[[#This Row],[Артикул]],[1]Подбор!$CJ:$CW,7,0),"")</f>
        <v>0</v>
      </c>
      <c r="AC395" s="73">
        <f>IFERROR(VLOOKUP(Подбор[[#This Row],[Артикул]],[1]Подбор!$CJ:$CW,8,0),"")</f>
        <v>0</v>
      </c>
      <c r="AD395" s="73">
        <f>IFERROR(VLOOKUP(Подбор[[#This Row],[Артикул]],[1]Подбор!$CJ:$CW,9,0),"")</f>
        <v>0</v>
      </c>
      <c r="AE395" s="73">
        <f>IFERROR(VLOOKUP(Подбор[[#This Row],[Артикул]],[1]Подбор!$CJ:$CW,10,0),"")</f>
        <v>0</v>
      </c>
      <c r="AF395" s="73">
        <f>IFERROR(VLOOKUP(Подбор[[#This Row],[Артикул]],[1]Подбор!$CJ:$CW,11,0),"")</f>
        <v>0</v>
      </c>
      <c r="AG395" s="73">
        <f>IFERROR(VLOOKUP(Подбор[[#This Row],[Артикул]],[1]Подбор!$CJ:$CW,12,0),"")</f>
        <v>0</v>
      </c>
      <c r="AH395" s="73">
        <f>IFERROR(VLOOKUP(Подбор[[#This Row],[Артикул]],[1]Подбор!$CJ:$CW,13,0),"")</f>
        <v>0</v>
      </c>
      <c r="AI395" s="73">
        <f>IFERROR(VLOOKUP(Подбор[[#This Row],[Артикул]],[1]Подбор!$CJ:$CW,14,0),"")</f>
        <v>0</v>
      </c>
      <c r="AJ395" s="73" t="str">
        <f>IFERROR(VLOOKUP(Подбор[[#This Row],[Артикул]],[1]Подбор!$CJ:$DA,15,0),"")</f>
        <v/>
      </c>
      <c r="AK395" s="73" t="str">
        <f>IFERROR(VLOOKUP(Подбор[[#This Row],[Артикул]],[1]Подбор!$CJ:$DA,16,0),"")</f>
        <v/>
      </c>
      <c r="AL395" s="73" t="str">
        <f>IFERROR(VLOOKUP(Подбор[[#This Row],[Артикул]],[1]Подбор!$CJ:$DA,17,0),"")</f>
        <v/>
      </c>
    </row>
    <row r="396" spans="1:38">
      <c r="A396" s="73" t="s">
        <v>3902</v>
      </c>
      <c r="B396" t="s">
        <v>2250</v>
      </c>
      <c r="C396" t="s">
        <v>3903</v>
      </c>
      <c r="D396" t="s">
        <v>578</v>
      </c>
      <c r="E396" t="s">
        <v>578</v>
      </c>
      <c r="F396" t="s">
        <v>578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578</v>
      </c>
      <c r="R396" t="s">
        <v>578</v>
      </c>
      <c r="S396" t="s">
        <v>578</v>
      </c>
      <c r="T396" s="73"/>
      <c r="U396" s="73"/>
      <c r="V396"/>
      <c r="W396" s="73" t="str">
        <f>IFERROR(VLOOKUP(Подбор[[#This Row],[Артикул]],[1]Подбор!$CJ:$CW,2,0),"")</f>
        <v/>
      </c>
      <c r="X396" s="73" t="str">
        <f>IFERROR(VLOOKUP(Подбор[[#This Row],[Артикул]],[1]Подбор!$CJ:$CW,3,0),"")</f>
        <v/>
      </c>
      <c r="Y396" s="73" t="str">
        <f>IFERROR(VLOOKUP(Подбор[[#This Row],[Артикул]],[1]Подбор!$CJ:$CW,4,0),"")</f>
        <v/>
      </c>
      <c r="Z396" s="73">
        <f>IFERROR(VLOOKUP(Подбор[[#This Row],[Артикул]],[1]Подбор!$CJ:$CW,5,0),"")</f>
        <v>0</v>
      </c>
      <c r="AA396" s="73">
        <f>IFERROR(VLOOKUP(Подбор[[#This Row],[Артикул]],[1]Подбор!$CJ:$CW,6,0),"")</f>
        <v>0</v>
      </c>
      <c r="AB396" s="73">
        <f>IFERROR(VLOOKUP(Подбор[[#This Row],[Артикул]],[1]Подбор!$CJ:$CW,7,0),"")</f>
        <v>0</v>
      </c>
      <c r="AC396" s="73">
        <f>IFERROR(VLOOKUP(Подбор[[#This Row],[Артикул]],[1]Подбор!$CJ:$CW,8,0),"")</f>
        <v>0</v>
      </c>
      <c r="AD396" s="73">
        <f>IFERROR(VLOOKUP(Подбор[[#This Row],[Артикул]],[1]Подбор!$CJ:$CW,9,0),"")</f>
        <v>0</v>
      </c>
      <c r="AE396" s="73">
        <f>IFERROR(VLOOKUP(Подбор[[#This Row],[Артикул]],[1]Подбор!$CJ:$CW,10,0),"")</f>
        <v>0</v>
      </c>
      <c r="AF396" s="73">
        <f>IFERROR(VLOOKUP(Подбор[[#This Row],[Артикул]],[1]Подбор!$CJ:$CW,11,0),"")</f>
        <v>0</v>
      </c>
      <c r="AG396" s="73">
        <f>IFERROR(VLOOKUP(Подбор[[#This Row],[Артикул]],[1]Подбор!$CJ:$CW,12,0),"")</f>
        <v>0</v>
      </c>
      <c r="AH396" s="73">
        <f>IFERROR(VLOOKUP(Подбор[[#This Row],[Артикул]],[1]Подбор!$CJ:$CW,13,0),"")</f>
        <v>0</v>
      </c>
      <c r="AI396" s="73">
        <f>IFERROR(VLOOKUP(Подбор[[#This Row],[Артикул]],[1]Подбор!$CJ:$CW,14,0),"")</f>
        <v>0</v>
      </c>
      <c r="AJ396" s="73" t="str">
        <f>IFERROR(VLOOKUP(Подбор[[#This Row],[Артикул]],[1]Подбор!$CJ:$DA,15,0),"")</f>
        <v/>
      </c>
      <c r="AK396" s="73" t="str">
        <f>IFERROR(VLOOKUP(Подбор[[#This Row],[Артикул]],[1]Подбор!$CJ:$DA,16,0),"")</f>
        <v/>
      </c>
      <c r="AL396" s="73" t="str">
        <f>IFERROR(VLOOKUP(Подбор[[#This Row],[Артикул]],[1]Подбор!$CJ:$DA,17,0),"")</f>
        <v/>
      </c>
    </row>
    <row r="397" spans="1:38">
      <c r="A397" s="73" t="s">
        <v>2245</v>
      </c>
      <c r="B397" t="s">
        <v>2250</v>
      </c>
      <c r="C397" t="s">
        <v>2244</v>
      </c>
      <c r="D397">
        <v>0</v>
      </c>
      <c r="E397">
        <v>0</v>
      </c>
      <c r="F397" t="s">
        <v>578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578</v>
      </c>
      <c r="R397" t="s">
        <v>5766</v>
      </c>
      <c r="S397" t="s">
        <v>578</v>
      </c>
      <c r="T397" s="73"/>
      <c r="U397" s="73"/>
      <c r="V397"/>
      <c r="W397" s="73">
        <f>IFERROR(VLOOKUP(Подбор[[#This Row],[Артикул]],[1]Подбор!$CJ:$CW,2,0),"")</f>
        <v>0</v>
      </c>
      <c r="X397" s="73">
        <f>IFERROR(VLOOKUP(Подбор[[#This Row],[Артикул]],[1]Подбор!$CJ:$CW,3,0),"")</f>
        <v>0</v>
      </c>
      <c r="Y397" s="73" t="str">
        <f>IFERROR(VLOOKUP(Подбор[[#This Row],[Артикул]],[1]Подбор!$CJ:$CW,4,0),"")</f>
        <v/>
      </c>
      <c r="Z397" s="73">
        <f>IFERROR(VLOOKUP(Подбор[[#This Row],[Артикул]],[1]Подбор!$CJ:$CW,5,0),"")</f>
        <v>0</v>
      </c>
      <c r="AA397" s="73">
        <f>IFERROR(VLOOKUP(Подбор[[#This Row],[Артикул]],[1]Подбор!$CJ:$CW,6,0),"")</f>
        <v>0</v>
      </c>
      <c r="AB397" s="73">
        <f>IFERROR(VLOOKUP(Подбор[[#This Row],[Артикул]],[1]Подбор!$CJ:$CW,7,0),"")</f>
        <v>0</v>
      </c>
      <c r="AC397" s="73">
        <f>IFERROR(VLOOKUP(Подбор[[#This Row],[Артикул]],[1]Подбор!$CJ:$CW,8,0),"")</f>
        <v>0</v>
      </c>
      <c r="AD397" s="73">
        <f>IFERROR(VLOOKUP(Подбор[[#This Row],[Артикул]],[1]Подбор!$CJ:$CW,9,0),"")</f>
        <v>0</v>
      </c>
      <c r="AE397" s="73">
        <f>IFERROR(VLOOKUP(Подбор[[#This Row],[Артикул]],[1]Подбор!$CJ:$CW,10,0),"")</f>
        <v>0</v>
      </c>
      <c r="AF397" s="73">
        <f>IFERROR(VLOOKUP(Подбор[[#This Row],[Артикул]],[1]Подбор!$CJ:$CW,11,0),"")</f>
        <v>0</v>
      </c>
      <c r="AG397" s="73">
        <f>IFERROR(VLOOKUP(Подбор[[#This Row],[Артикул]],[1]Подбор!$CJ:$CW,12,0),"")</f>
        <v>0</v>
      </c>
      <c r="AH397" s="73">
        <f>IFERROR(VLOOKUP(Подбор[[#This Row],[Артикул]],[1]Подбор!$CJ:$CW,13,0),"")</f>
        <v>0</v>
      </c>
      <c r="AI397" s="73">
        <f>IFERROR(VLOOKUP(Подбор[[#This Row],[Артикул]],[1]Подбор!$CJ:$CW,14,0),"")</f>
        <v>0</v>
      </c>
      <c r="AJ397" s="73" t="str">
        <f>IFERROR(VLOOKUP(Подбор[[#This Row],[Артикул]],[1]Подбор!$CJ:$DA,15,0),"")</f>
        <v/>
      </c>
      <c r="AK397" s="73" t="str">
        <f>IFERROR(VLOOKUP(Подбор[[#This Row],[Артикул]],[1]Подбор!$CJ:$DA,16,0),"")</f>
        <v>https://ipmatika.kz/products/ip-ats-agat-cu/IP-ATC-AGAT-CU-7210/</v>
      </c>
      <c r="AL397" s="73" t="str">
        <f>IFERROR(VLOOKUP(Подбор[[#This Row],[Артикул]],[1]Подбор!$CJ:$DA,17,0),"")</f>
        <v/>
      </c>
    </row>
    <row r="398" spans="1:38">
      <c r="A398" s="73" t="s">
        <v>2243</v>
      </c>
      <c r="B398" t="s">
        <v>2250</v>
      </c>
      <c r="C398" t="s">
        <v>2242</v>
      </c>
      <c r="D398" t="s">
        <v>578</v>
      </c>
      <c r="E398" t="s">
        <v>578</v>
      </c>
      <c r="F398" t="s">
        <v>578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578</v>
      </c>
      <c r="R398" t="s">
        <v>578</v>
      </c>
      <c r="S398" t="s">
        <v>578</v>
      </c>
      <c r="T398" s="73"/>
      <c r="U398" s="73"/>
      <c r="V398"/>
      <c r="W398" s="73" t="str">
        <f>IFERROR(VLOOKUP(Подбор[[#This Row],[Артикул]],[1]Подбор!$CJ:$CW,2,0),"")</f>
        <v/>
      </c>
      <c r="X398" s="73" t="str">
        <f>IFERROR(VLOOKUP(Подбор[[#This Row],[Артикул]],[1]Подбор!$CJ:$CW,3,0),"")</f>
        <v/>
      </c>
      <c r="Y398" s="73" t="str">
        <f>IFERROR(VLOOKUP(Подбор[[#This Row],[Артикул]],[1]Подбор!$CJ:$CW,4,0),"")</f>
        <v/>
      </c>
      <c r="Z398" s="73">
        <f>IFERROR(VLOOKUP(Подбор[[#This Row],[Артикул]],[1]Подбор!$CJ:$CW,5,0),"")</f>
        <v>0</v>
      </c>
      <c r="AA398" s="73">
        <f>IFERROR(VLOOKUP(Подбор[[#This Row],[Артикул]],[1]Подбор!$CJ:$CW,6,0),"")</f>
        <v>0</v>
      </c>
      <c r="AB398" s="73">
        <f>IFERROR(VLOOKUP(Подбор[[#This Row],[Артикул]],[1]Подбор!$CJ:$CW,7,0),"")</f>
        <v>0</v>
      </c>
      <c r="AC398" s="73">
        <f>IFERROR(VLOOKUP(Подбор[[#This Row],[Артикул]],[1]Подбор!$CJ:$CW,8,0),"")</f>
        <v>0</v>
      </c>
      <c r="AD398" s="73">
        <f>IFERROR(VLOOKUP(Подбор[[#This Row],[Артикул]],[1]Подбор!$CJ:$CW,9,0),"")</f>
        <v>0</v>
      </c>
      <c r="AE398" s="73">
        <f>IFERROR(VLOOKUP(Подбор[[#This Row],[Артикул]],[1]Подбор!$CJ:$CW,10,0),"")</f>
        <v>0</v>
      </c>
      <c r="AF398" s="73">
        <f>IFERROR(VLOOKUP(Подбор[[#This Row],[Артикул]],[1]Подбор!$CJ:$CW,11,0),"")</f>
        <v>0</v>
      </c>
      <c r="AG398" s="73">
        <f>IFERROR(VLOOKUP(Подбор[[#This Row],[Артикул]],[1]Подбор!$CJ:$CW,12,0),"")</f>
        <v>0</v>
      </c>
      <c r="AH398" s="73">
        <f>IFERROR(VLOOKUP(Подбор[[#This Row],[Артикул]],[1]Подбор!$CJ:$CW,13,0),"")</f>
        <v>0</v>
      </c>
      <c r="AI398" s="73">
        <f>IFERROR(VLOOKUP(Подбор[[#This Row],[Артикул]],[1]Подбор!$CJ:$CW,14,0),"")</f>
        <v>0</v>
      </c>
      <c r="AJ398" s="73" t="str">
        <f>IFERROR(VLOOKUP(Подбор[[#This Row],[Артикул]],[1]Подбор!$CJ:$DA,15,0),"")</f>
        <v/>
      </c>
      <c r="AK398" s="73" t="str">
        <f>IFERROR(VLOOKUP(Подбор[[#This Row],[Артикул]],[1]Подбор!$CJ:$DA,16,0),"")</f>
        <v/>
      </c>
      <c r="AL398" s="73" t="str">
        <f>IFERROR(VLOOKUP(Подбор[[#This Row],[Артикул]],[1]Подбор!$CJ:$DA,17,0),"")</f>
        <v/>
      </c>
    </row>
    <row r="399" spans="1:38">
      <c r="A399" s="73" t="s">
        <v>3904</v>
      </c>
      <c r="B399" t="s">
        <v>2250</v>
      </c>
      <c r="C399" t="s">
        <v>3905</v>
      </c>
      <c r="D399">
        <v>0</v>
      </c>
      <c r="E399">
        <v>0</v>
      </c>
      <c r="F399" t="s">
        <v>578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578</v>
      </c>
      <c r="R399" t="s">
        <v>578</v>
      </c>
      <c r="S399" t="s">
        <v>578</v>
      </c>
      <c r="T399" s="73"/>
      <c r="U399" s="73"/>
      <c r="V399"/>
      <c r="W399" s="73">
        <f>IFERROR(VLOOKUP(Подбор[[#This Row],[Артикул]],[1]Подбор!$CJ:$CW,2,0),"")</f>
        <v>0</v>
      </c>
      <c r="X399" s="73">
        <f>IFERROR(VLOOKUP(Подбор[[#This Row],[Артикул]],[1]Подбор!$CJ:$CW,3,0),"")</f>
        <v>0</v>
      </c>
      <c r="Y399" s="73" t="str">
        <f>IFERROR(VLOOKUP(Подбор[[#This Row],[Артикул]],[1]Подбор!$CJ:$CW,4,0),"")</f>
        <v/>
      </c>
      <c r="Z399" s="73">
        <f>IFERROR(VLOOKUP(Подбор[[#This Row],[Артикул]],[1]Подбор!$CJ:$CW,5,0),"")</f>
        <v>0</v>
      </c>
      <c r="AA399" s="73">
        <f>IFERROR(VLOOKUP(Подбор[[#This Row],[Артикул]],[1]Подбор!$CJ:$CW,6,0),"")</f>
        <v>0</v>
      </c>
      <c r="AB399" s="73">
        <f>IFERROR(VLOOKUP(Подбор[[#This Row],[Артикул]],[1]Подбор!$CJ:$CW,7,0),"")</f>
        <v>0</v>
      </c>
      <c r="AC399" s="73">
        <f>IFERROR(VLOOKUP(Подбор[[#This Row],[Артикул]],[1]Подбор!$CJ:$CW,8,0),"")</f>
        <v>0</v>
      </c>
      <c r="AD399" s="73">
        <f>IFERROR(VLOOKUP(Подбор[[#This Row],[Артикул]],[1]Подбор!$CJ:$CW,9,0),"")</f>
        <v>0</v>
      </c>
      <c r="AE399" s="73">
        <f>IFERROR(VLOOKUP(Подбор[[#This Row],[Артикул]],[1]Подбор!$CJ:$CW,10,0),"")</f>
        <v>0</v>
      </c>
      <c r="AF399" s="73">
        <f>IFERROR(VLOOKUP(Подбор[[#This Row],[Артикул]],[1]Подбор!$CJ:$CW,11,0),"")</f>
        <v>0</v>
      </c>
      <c r="AG399" s="73">
        <f>IFERROR(VLOOKUP(Подбор[[#This Row],[Артикул]],[1]Подбор!$CJ:$CW,12,0),"")</f>
        <v>0</v>
      </c>
      <c r="AH399" s="73">
        <f>IFERROR(VLOOKUP(Подбор[[#This Row],[Артикул]],[1]Подбор!$CJ:$CW,13,0),"")</f>
        <v>0</v>
      </c>
      <c r="AI399" s="73">
        <f>IFERROR(VLOOKUP(Подбор[[#This Row],[Артикул]],[1]Подбор!$CJ:$CW,14,0),"")</f>
        <v>0</v>
      </c>
      <c r="AJ399" s="73" t="str">
        <f>IFERROR(VLOOKUP(Подбор[[#This Row],[Артикул]],[1]Подбор!$CJ:$DA,15,0),"")</f>
        <v/>
      </c>
      <c r="AK399" s="73" t="str">
        <f>IFERROR(VLOOKUP(Подбор[[#This Row],[Артикул]],[1]Подбор!$CJ:$DA,16,0),"")</f>
        <v/>
      </c>
      <c r="AL399" s="73" t="str">
        <f>IFERROR(VLOOKUP(Подбор[[#This Row],[Артикул]],[1]Подбор!$CJ:$DA,17,0),"")</f>
        <v/>
      </c>
    </row>
    <row r="400" spans="1:38">
      <c r="A400" s="73" t="s">
        <v>2241</v>
      </c>
      <c r="B400" t="s">
        <v>2250</v>
      </c>
      <c r="C400" t="s">
        <v>2240</v>
      </c>
      <c r="D400" t="s">
        <v>578</v>
      </c>
      <c r="E400" t="s">
        <v>578</v>
      </c>
      <c r="F400" t="s">
        <v>578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578</v>
      </c>
      <c r="R400" t="s">
        <v>578</v>
      </c>
      <c r="S400" t="s">
        <v>578</v>
      </c>
      <c r="T400" s="73"/>
      <c r="U400" s="73"/>
      <c r="V400"/>
      <c r="W400" s="73" t="str">
        <f>IFERROR(VLOOKUP(Подбор[[#This Row],[Артикул]],[1]Подбор!$CJ:$CW,2,0),"")</f>
        <v/>
      </c>
      <c r="X400" s="73" t="str">
        <f>IFERROR(VLOOKUP(Подбор[[#This Row],[Артикул]],[1]Подбор!$CJ:$CW,3,0),"")</f>
        <v/>
      </c>
      <c r="Y400" s="73" t="str">
        <f>IFERROR(VLOOKUP(Подбор[[#This Row],[Артикул]],[1]Подбор!$CJ:$CW,4,0),"")</f>
        <v/>
      </c>
      <c r="Z400" s="73">
        <f>IFERROR(VLOOKUP(Подбор[[#This Row],[Артикул]],[1]Подбор!$CJ:$CW,5,0),"")</f>
        <v>0</v>
      </c>
      <c r="AA400" s="73">
        <f>IFERROR(VLOOKUP(Подбор[[#This Row],[Артикул]],[1]Подбор!$CJ:$CW,6,0),"")</f>
        <v>0</v>
      </c>
      <c r="AB400" s="73">
        <f>IFERROR(VLOOKUP(Подбор[[#This Row],[Артикул]],[1]Подбор!$CJ:$CW,7,0),"")</f>
        <v>0</v>
      </c>
      <c r="AC400" s="73">
        <f>IFERROR(VLOOKUP(Подбор[[#This Row],[Артикул]],[1]Подбор!$CJ:$CW,8,0),"")</f>
        <v>0</v>
      </c>
      <c r="AD400" s="73">
        <f>IFERROR(VLOOKUP(Подбор[[#This Row],[Артикул]],[1]Подбор!$CJ:$CW,9,0),"")</f>
        <v>0</v>
      </c>
      <c r="AE400" s="73">
        <f>IFERROR(VLOOKUP(Подбор[[#This Row],[Артикул]],[1]Подбор!$CJ:$CW,10,0),"")</f>
        <v>0</v>
      </c>
      <c r="AF400" s="73">
        <f>IFERROR(VLOOKUP(Подбор[[#This Row],[Артикул]],[1]Подбор!$CJ:$CW,11,0),"")</f>
        <v>0</v>
      </c>
      <c r="AG400" s="73">
        <f>IFERROR(VLOOKUP(Подбор[[#This Row],[Артикул]],[1]Подбор!$CJ:$CW,12,0),"")</f>
        <v>0</v>
      </c>
      <c r="AH400" s="73">
        <f>IFERROR(VLOOKUP(Подбор[[#This Row],[Артикул]],[1]Подбор!$CJ:$CW,13,0),"")</f>
        <v>0</v>
      </c>
      <c r="AI400" s="73">
        <f>IFERROR(VLOOKUP(Подбор[[#This Row],[Артикул]],[1]Подбор!$CJ:$CW,14,0),"")</f>
        <v>0</v>
      </c>
      <c r="AJ400" s="73" t="str">
        <f>IFERROR(VLOOKUP(Подбор[[#This Row],[Артикул]],[1]Подбор!$CJ:$DA,15,0),"")</f>
        <v/>
      </c>
      <c r="AK400" s="73" t="str">
        <f>IFERROR(VLOOKUP(Подбор[[#This Row],[Артикул]],[1]Подбор!$CJ:$DA,16,0),"")</f>
        <v/>
      </c>
      <c r="AL400" s="73" t="str">
        <f>IFERROR(VLOOKUP(Подбор[[#This Row],[Артикул]],[1]Подбор!$CJ:$DA,17,0),"")</f>
        <v/>
      </c>
    </row>
    <row r="401" spans="1:38">
      <c r="A401" s="73" t="s">
        <v>2239</v>
      </c>
      <c r="B401" t="s">
        <v>2250</v>
      </c>
      <c r="C401" t="s">
        <v>2238</v>
      </c>
      <c r="D401">
        <v>0</v>
      </c>
      <c r="E401">
        <v>0</v>
      </c>
      <c r="F401" t="s">
        <v>578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578</v>
      </c>
      <c r="R401" t="s">
        <v>578</v>
      </c>
      <c r="S401" t="s">
        <v>578</v>
      </c>
      <c r="T401" s="73"/>
      <c r="U401" s="73"/>
      <c r="V401"/>
      <c r="W401" s="73">
        <f>IFERROR(VLOOKUP(Подбор[[#This Row],[Артикул]],[1]Подбор!$CJ:$CW,2,0),"")</f>
        <v>0</v>
      </c>
      <c r="X401" s="73">
        <f>IFERROR(VLOOKUP(Подбор[[#This Row],[Артикул]],[1]Подбор!$CJ:$CW,3,0),"")</f>
        <v>0</v>
      </c>
      <c r="Y401" s="73" t="str">
        <f>IFERROR(VLOOKUP(Подбор[[#This Row],[Артикул]],[1]Подбор!$CJ:$CW,4,0),"")</f>
        <v/>
      </c>
      <c r="Z401" s="73">
        <f>IFERROR(VLOOKUP(Подбор[[#This Row],[Артикул]],[1]Подбор!$CJ:$CW,5,0),"")</f>
        <v>0</v>
      </c>
      <c r="AA401" s="73">
        <f>IFERROR(VLOOKUP(Подбор[[#This Row],[Артикул]],[1]Подбор!$CJ:$CW,6,0),"")</f>
        <v>0</v>
      </c>
      <c r="AB401" s="73">
        <f>IFERROR(VLOOKUP(Подбор[[#This Row],[Артикул]],[1]Подбор!$CJ:$CW,7,0),"")</f>
        <v>0</v>
      </c>
      <c r="AC401" s="73">
        <f>IFERROR(VLOOKUP(Подбор[[#This Row],[Артикул]],[1]Подбор!$CJ:$CW,8,0),"")</f>
        <v>0</v>
      </c>
      <c r="AD401" s="73">
        <f>IFERROR(VLOOKUP(Подбор[[#This Row],[Артикул]],[1]Подбор!$CJ:$CW,9,0),"")</f>
        <v>0</v>
      </c>
      <c r="AE401" s="73">
        <f>IFERROR(VLOOKUP(Подбор[[#This Row],[Артикул]],[1]Подбор!$CJ:$CW,10,0),"")</f>
        <v>0</v>
      </c>
      <c r="AF401" s="73">
        <f>IFERROR(VLOOKUP(Подбор[[#This Row],[Артикул]],[1]Подбор!$CJ:$CW,11,0),"")</f>
        <v>0</v>
      </c>
      <c r="AG401" s="73">
        <f>IFERROR(VLOOKUP(Подбор[[#This Row],[Артикул]],[1]Подбор!$CJ:$CW,12,0),"")</f>
        <v>0</v>
      </c>
      <c r="AH401" s="73">
        <f>IFERROR(VLOOKUP(Подбор[[#This Row],[Артикул]],[1]Подбор!$CJ:$CW,13,0),"")</f>
        <v>0</v>
      </c>
      <c r="AI401" s="73">
        <f>IFERROR(VLOOKUP(Подбор[[#This Row],[Артикул]],[1]Подбор!$CJ:$CW,14,0),"")</f>
        <v>0</v>
      </c>
      <c r="AJ401" s="73" t="str">
        <f>IFERROR(VLOOKUP(Подбор[[#This Row],[Артикул]],[1]Подбор!$CJ:$DA,15,0),"")</f>
        <v/>
      </c>
      <c r="AK401" s="73" t="str">
        <f>IFERROR(VLOOKUP(Подбор[[#This Row],[Артикул]],[1]Подбор!$CJ:$DA,16,0),"")</f>
        <v/>
      </c>
      <c r="AL401" s="73" t="str">
        <f>IFERROR(VLOOKUP(Подбор[[#This Row],[Артикул]],[1]Подбор!$CJ:$DA,17,0),"")</f>
        <v/>
      </c>
    </row>
    <row r="402" spans="1:38">
      <c r="A402" s="73" t="s">
        <v>2237</v>
      </c>
      <c r="B402" t="s">
        <v>2250</v>
      </c>
      <c r="C402" t="s">
        <v>2236</v>
      </c>
      <c r="D402">
        <v>0</v>
      </c>
      <c r="E402">
        <v>0</v>
      </c>
      <c r="F402" t="s">
        <v>578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578</v>
      </c>
      <c r="R402" t="s">
        <v>5767</v>
      </c>
      <c r="S402" t="s">
        <v>578</v>
      </c>
      <c r="T402" s="73"/>
      <c r="U402" s="73"/>
      <c r="V402"/>
      <c r="W402" s="73">
        <f>IFERROR(VLOOKUP(Подбор[[#This Row],[Артикул]],[1]Подбор!$CJ:$CW,2,0),"")</f>
        <v>0</v>
      </c>
      <c r="X402" s="73">
        <f>IFERROR(VLOOKUP(Подбор[[#This Row],[Артикул]],[1]Подбор!$CJ:$CW,3,0),"")</f>
        <v>0</v>
      </c>
      <c r="Y402" s="73" t="str">
        <f>IFERROR(VLOOKUP(Подбор[[#This Row],[Артикул]],[1]Подбор!$CJ:$CW,4,0),"")</f>
        <v/>
      </c>
      <c r="Z402" s="73">
        <f>IFERROR(VLOOKUP(Подбор[[#This Row],[Артикул]],[1]Подбор!$CJ:$CW,5,0),"")</f>
        <v>0</v>
      </c>
      <c r="AA402" s="73">
        <f>IFERROR(VLOOKUP(Подбор[[#This Row],[Артикул]],[1]Подбор!$CJ:$CW,6,0),"")</f>
        <v>0</v>
      </c>
      <c r="AB402" s="73">
        <f>IFERROR(VLOOKUP(Подбор[[#This Row],[Артикул]],[1]Подбор!$CJ:$CW,7,0),"")</f>
        <v>0</v>
      </c>
      <c r="AC402" s="73">
        <f>IFERROR(VLOOKUP(Подбор[[#This Row],[Артикул]],[1]Подбор!$CJ:$CW,8,0),"")</f>
        <v>0</v>
      </c>
      <c r="AD402" s="73">
        <f>IFERROR(VLOOKUP(Подбор[[#This Row],[Артикул]],[1]Подбор!$CJ:$CW,9,0),"")</f>
        <v>0</v>
      </c>
      <c r="AE402" s="73">
        <f>IFERROR(VLOOKUP(Подбор[[#This Row],[Артикул]],[1]Подбор!$CJ:$CW,10,0),"")</f>
        <v>0</v>
      </c>
      <c r="AF402" s="73">
        <f>IFERROR(VLOOKUP(Подбор[[#This Row],[Артикул]],[1]Подбор!$CJ:$CW,11,0),"")</f>
        <v>0</v>
      </c>
      <c r="AG402" s="73">
        <f>IFERROR(VLOOKUP(Подбор[[#This Row],[Артикул]],[1]Подбор!$CJ:$CW,12,0),"")</f>
        <v>0</v>
      </c>
      <c r="AH402" s="73">
        <f>IFERROR(VLOOKUP(Подбор[[#This Row],[Артикул]],[1]Подбор!$CJ:$CW,13,0),"")</f>
        <v>0</v>
      </c>
      <c r="AI402" s="73">
        <f>IFERROR(VLOOKUP(Подбор[[#This Row],[Артикул]],[1]Подбор!$CJ:$CW,14,0),"")</f>
        <v>0</v>
      </c>
      <c r="AJ402" s="73" t="str">
        <f>IFERROR(VLOOKUP(Подбор[[#This Row],[Артикул]],[1]Подбор!$CJ:$DA,15,0),"")</f>
        <v/>
      </c>
      <c r="AK402" s="73" t="str">
        <f>IFERROR(VLOOKUP(Подбор[[#This Row],[Артикул]],[1]Подбор!$CJ:$DA,16,0),"")</f>
        <v>https://ipmatika.kz/products/moduli-i-platy-dlya-cu-7210/AGAT-CU-7210LN-cross-telko/</v>
      </c>
      <c r="AL402" s="73" t="str">
        <f>IFERROR(VLOOKUP(Подбор[[#This Row],[Артикул]],[1]Подбор!$CJ:$DA,17,0),"")</f>
        <v/>
      </c>
    </row>
    <row r="403" spans="1:38">
      <c r="A403" s="73" t="s">
        <v>2235</v>
      </c>
      <c r="B403" t="s">
        <v>2250</v>
      </c>
      <c r="C403" t="s">
        <v>2234</v>
      </c>
      <c r="D403">
        <v>0</v>
      </c>
      <c r="E403">
        <v>0</v>
      </c>
      <c r="F403" t="s">
        <v>578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578</v>
      </c>
      <c r="R403" t="s">
        <v>578</v>
      </c>
      <c r="S403" t="s">
        <v>578</v>
      </c>
      <c r="T403" s="73"/>
      <c r="U403" s="73"/>
      <c r="V403"/>
      <c r="W403" s="73">
        <f>IFERROR(VLOOKUP(Подбор[[#This Row],[Артикул]],[1]Подбор!$CJ:$CW,2,0),"")</f>
        <v>0</v>
      </c>
      <c r="X403" s="73">
        <f>IFERROR(VLOOKUP(Подбор[[#This Row],[Артикул]],[1]Подбор!$CJ:$CW,3,0),"")</f>
        <v>0</v>
      </c>
      <c r="Y403" s="73" t="str">
        <f>IFERROR(VLOOKUP(Подбор[[#This Row],[Артикул]],[1]Подбор!$CJ:$CW,4,0),"")</f>
        <v/>
      </c>
      <c r="Z403" s="73">
        <f>IFERROR(VLOOKUP(Подбор[[#This Row],[Артикул]],[1]Подбор!$CJ:$CW,5,0),"")</f>
        <v>0</v>
      </c>
      <c r="AA403" s="73">
        <f>IFERROR(VLOOKUP(Подбор[[#This Row],[Артикул]],[1]Подбор!$CJ:$CW,6,0),"")</f>
        <v>0</v>
      </c>
      <c r="AB403" s="73">
        <f>IFERROR(VLOOKUP(Подбор[[#This Row],[Артикул]],[1]Подбор!$CJ:$CW,7,0),"")</f>
        <v>0</v>
      </c>
      <c r="AC403" s="73">
        <f>IFERROR(VLOOKUP(Подбор[[#This Row],[Артикул]],[1]Подбор!$CJ:$CW,8,0),"")</f>
        <v>0</v>
      </c>
      <c r="AD403" s="73">
        <f>IFERROR(VLOOKUP(Подбор[[#This Row],[Артикул]],[1]Подбор!$CJ:$CW,9,0),"")</f>
        <v>0</v>
      </c>
      <c r="AE403" s="73">
        <f>IFERROR(VLOOKUP(Подбор[[#This Row],[Артикул]],[1]Подбор!$CJ:$CW,10,0),"")</f>
        <v>0</v>
      </c>
      <c r="AF403" s="73">
        <f>IFERROR(VLOOKUP(Подбор[[#This Row],[Артикул]],[1]Подбор!$CJ:$CW,11,0),"")</f>
        <v>0</v>
      </c>
      <c r="AG403" s="73">
        <f>IFERROR(VLOOKUP(Подбор[[#This Row],[Артикул]],[1]Подбор!$CJ:$CW,12,0),"")</f>
        <v>0</v>
      </c>
      <c r="AH403" s="73">
        <f>IFERROR(VLOOKUP(Подбор[[#This Row],[Артикул]],[1]Подбор!$CJ:$CW,13,0),"")</f>
        <v>0</v>
      </c>
      <c r="AI403" s="73">
        <f>IFERROR(VLOOKUP(Подбор[[#This Row],[Артикул]],[1]Подбор!$CJ:$CW,14,0),"")</f>
        <v>0</v>
      </c>
      <c r="AJ403" s="73" t="str">
        <f>IFERROR(VLOOKUP(Подбор[[#This Row],[Артикул]],[1]Подбор!$CJ:$DA,15,0),"")</f>
        <v/>
      </c>
      <c r="AK403" s="73" t="str">
        <f>IFERROR(VLOOKUP(Подбор[[#This Row],[Артикул]],[1]Подбор!$CJ:$DA,16,0),"")</f>
        <v/>
      </c>
      <c r="AL403" s="73" t="str">
        <f>IFERROR(VLOOKUP(Подбор[[#This Row],[Артикул]],[1]Подбор!$CJ:$DA,17,0),"")</f>
        <v/>
      </c>
    </row>
    <row r="404" spans="1:38">
      <c r="A404" s="73" t="s">
        <v>2233</v>
      </c>
      <c r="B404" t="s">
        <v>2250</v>
      </c>
      <c r="C404" t="s">
        <v>2232</v>
      </c>
      <c r="D404">
        <v>0</v>
      </c>
      <c r="E404">
        <v>0</v>
      </c>
      <c r="F404" t="s">
        <v>578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578</v>
      </c>
      <c r="R404" t="s">
        <v>578</v>
      </c>
      <c r="S404" t="s">
        <v>578</v>
      </c>
      <c r="T404" s="73"/>
      <c r="U404" s="73"/>
      <c r="V404"/>
      <c r="W404" s="73">
        <f>IFERROR(VLOOKUP(Подбор[[#This Row],[Артикул]],[1]Подбор!$CJ:$CW,2,0),"")</f>
        <v>0</v>
      </c>
      <c r="X404" s="73">
        <f>IFERROR(VLOOKUP(Подбор[[#This Row],[Артикул]],[1]Подбор!$CJ:$CW,3,0),"")</f>
        <v>0</v>
      </c>
      <c r="Y404" s="73" t="str">
        <f>IFERROR(VLOOKUP(Подбор[[#This Row],[Артикул]],[1]Подбор!$CJ:$CW,4,0),"")</f>
        <v/>
      </c>
      <c r="Z404" s="73">
        <f>IFERROR(VLOOKUP(Подбор[[#This Row],[Артикул]],[1]Подбор!$CJ:$CW,5,0),"")</f>
        <v>0</v>
      </c>
      <c r="AA404" s="73">
        <f>IFERROR(VLOOKUP(Подбор[[#This Row],[Артикул]],[1]Подбор!$CJ:$CW,6,0),"")</f>
        <v>0</v>
      </c>
      <c r="AB404" s="73">
        <f>IFERROR(VLOOKUP(Подбор[[#This Row],[Артикул]],[1]Подбор!$CJ:$CW,7,0),"")</f>
        <v>0</v>
      </c>
      <c r="AC404" s="73">
        <f>IFERROR(VLOOKUP(Подбор[[#This Row],[Артикул]],[1]Подбор!$CJ:$CW,8,0),"")</f>
        <v>0</v>
      </c>
      <c r="AD404" s="73">
        <f>IFERROR(VLOOKUP(Подбор[[#This Row],[Артикул]],[1]Подбор!$CJ:$CW,9,0),"")</f>
        <v>0</v>
      </c>
      <c r="AE404" s="73">
        <f>IFERROR(VLOOKUP(Подбор[[#This Row],[Артикул]],[1]Подбор!$CJ:$CW,10,0),"")</f>
        <v>0</v>
      </c>
      <c r="AF404" s="73">
        <f>IFERROR(VLOOKUP(Подбор[[#This Row],[Артикул]],[1]Подбор!$CJ:$CW,11,0),"")</f>
        <v>0</v>
      </c>
      <c r="AG404" s="73">
        <f>IFERROR(VLOOKUP(Подбор[[#This Row],[Артикул]],[1]Подбор!$CJ:$CW,12,0),"")</f>
        <v>0</v>
      </c>
      <c r="AH404" s="73">
        <f>IFERROR(VLOOKUP(Подбор[[#This Row],[Артикул]],[1]Подбор!$CJ:$CW,13,0),"")</f>
        <v>0</v>
      </c>
      <c r="AI404" s="73">
        <f>IFERROR(VLOOKUP(Подбор[[#This Row],[Артикул]],[1]Подбор!$CJ:$CW,14,0),"")</f>
        <v>0</v>
      </c>
      <c r="AJ404" s="73" t="str">
        <f>IFERROR(VLOOKUP(Подбор[[#This Row],[Артикул]],[1]Подбор!$CJ:$DA,15,0),"")</f>
        <v/>
      </c>
      <c r="AK404" s="73" t="str">
        <f>IFERROR(VLOOKUP(Подбор[[#This Row],[Артикул]],[1]Подбор!$CJ:$DA,16,0),"")</f>
        <v/>
      </c>
      <c r="AL404" s="73" t="str">
        <f>IFERROR(VLOOKUP(Подбор[[#This Row],[Артикул]],[1]Подбор!$CJ:$DA,17,0),"")</f>
        <v/>
      </c>
    </row>
    <row r="405" spans="1:38">
      <c r="A405" s="73" t="s">
        <v>2231</v>
      </c>
      <c r="B405" t="s">
        <v>2250</v>
      </c>
      <c r="C405" t="s">
        <v>2230</v>
      </c>
      <c r="D405">
        <v>0</v>
      </c>
      <c r="E405">
        <v>0</v>
      </c>
      <c r="F405" t="s">
        <v>578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578</v>
      </c>
      <c r="R405" t="s">
        <v>5768</v>
      </c>
      <c r="S405" t="s">
        <v>578</v>
      </c>
      <c r="T405" s="73"/>
      <c r="U405" s="73"/>
      <c r="V405"/>
      <c r="W405" s="73">
        <f>IFERROR(VLOOKUP(Подбор[[#This Row],[Артикул]],[1]Подбор!$CJ:$CW,2,0),"")</f>
        <v>0</v>
      </c>
      <c r="X405" s="73">
        <f>IFERROR(VLOOKUP(Подбор[[#This Row],[Артикул]],[1]Подбор!$CJ:$CW,3,0),"")</f>
        <v>0</v>
      </c>
      <c r="Y405" s="73" t="str">
        <f>IFERROR(VLOOKUP(Подбор[[#This Row],[Артикул]],[1]Подбор!$CJ:$CW,4,0),"")</f>
        <v/>
      </c>
      <c r="Z405" s="73">
        <f>IFERROR(VLOOKUP(Подбор[[#This Row],[Артикул]],[1]Подбор!$CJ:$CW,5,0),"")</f>
        <v>0</v>
      </c>
      <c r="AA405" s="73">
        <f>IFERROR(VLOOKUP(Подбор[[#This Row],[Артикул]],[1]Подбор!$CJ:$CW,6,0),"")</f>
        <v>0</v>
      </c>
      <c r="AB405" s="73">
        <f>IFERROR(VLOOKUP(Подбор[[#This Row],[Артикул]],[1]Подбор!$CJ:$CW,7,0),"")</f>
        <v>0</v>
      </c>
      <c r="AC405" s="73">
        <f>IFERROR(VLOOKUP(Подбор[[#This Row],[Артикул]],[1]Подбор!$CJ:$CW,8,0),"")</f>
        <v>0</v>
      </c>
      <c r="AD405" s="73">
        <f>IFERROR(VLOOKUP(Подбор[[#This Row],[Артикул]],[1]Подбор!$CJ:$CW,9,0),"")</f>
        <v>0</v>
      </c>
      <c r="AE405" s="73">
        <f>IFERROR(VLOOKUP(Подбор[[#This Row],[Артикул]],[1]Подбор!$CJ:$CW,10,0),"")</f>
        <v>0</v>
      </c>
      <c r="AF405" s="73">
        <f>IFERROR(VLOOKUP(Подбор[[#This Row],[Артикул]],[1]Подбор!$CJ:$CW,11,0),"")</f>
        <v>0</v>
      </c>
      <c r="AG405" s="73">
        <f>IFERROR(VLOOKUP(Подбор[[#This Row],[Артикул]],[1]Подбор!$CJ:$CW,12,0),"")</f>
        <v>0</v>
      </c>
      <c r="AH405" s="73">
        <f>IFERROR(VLOOKUP(Подбор[[#This Row],[Артикул]],[1]Подбор!$CJ:$CW,13,0),"")</f>
        <v>0</v>
      </c>
      <c r="AI405" s="73">
        <f>IFERROR(VLOOKUP(Подбор[[#This Row],[Артикул]],[1]Подбор!$CJ:$CW,14,0),"")</f>
        <v>0</v>
      </c>
      <c r="AJ405" s="73" t="str">
        <f>IFERROR(VLOOKUP(Подбор[[#This Row],[Артикул]],[1]Подбор!$CJ:$DA,15,0),"")</f>
        <v/>
      </c>
      <c r="AK405" s="73" t="str">
        <f>IFERROR(VLOOKUP(Подбор[[#This Row],[Артикул]],[1]Подбор!$CJ:$DA,16,0),"")</f>
        <v>https://ipmatika.kz/products/moduli-agat-rt/%C0%C3%C0%D2%20CU-7210PWR%201500%20%C2%F2%20220%C2/</v>
      </c>
      <c r="AL405" s="73" t="str">
        <f>IFERROR(VLOOKUP(Подбор[[#This Row],[Артикул]],[1]Подбор!$CJ:$DA,17,0),"")</f>
        <v/>
      </c>
    </row>
    <row r="406" spans="1:38">
      <c r="A406" s="73" t="s">
        <v>2229</v>
      </c>
      <c r="B406" t="s">
        <v>2250</v>
      </c>
      <c r="C406" t="s">
        <v>2228</v>
      </c>
      <c r="D406">
        <v>0</v>
      </c>
      <c r="E406">
        <v>0</v>
      </c>
      <c r="F406" t="s">
        <v>578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578</v>
      </c>
      <c r="R406" t="s">
        <v>5769</v>
      </c>
      <c r="S406" t="s">
        <v>578</v>
      </c>
      <c r="T406" s="73"/>
      <c r="U406" s="73"/>
      <c r="V406"/>
      <c r="W406" s="73">
        <f>IFERROR(VLOOKUP(Подбор[[#This Row],[Артикул]],[1]Подбор!$CJ:$CW,2,0),"")</f>
        <v>0</v>
      </c>
      <c r="X406" s="73">
        <f>IFERROR(VLOOKUP(Подбор[[#This Row],[Артикул]],[1]Подбор!$CJ:$CW,3,0),"")</f>
        <v>0</v>
      </c>
      <c r="Y406" s="73" t="str">
        <f>IFERROR(VLOOKUP(Подбор[[#This Row],[Артикул]],[1]Подбор!$CJ:$CW,4,0),"")</f>
        <v/>
      </c>
      <c r="Z406" s="73">
        <f>IFERROR(VLOOKUP(Подбор[[#This Row],[Артикул]],[1]Подбор!$CJ:$CW,5,0),"")</f>
        <v>0</v>
      </c>
      <c r="AA406" s="73">
        <f>IFERROR(VLOOKUP(Подбор[[#This Row],[Артикул]],[1]Подбор!$CJ:$CW,6,0),"")</f>
        <v>0</v>
      </c>
      <c r="AB406" s="73">
        <f>IFERROR(VLOOKUP(Подбор[[#This Row],[Артикул]],[1]Подбор!$CJ:$CW,7,0),"")</f>
        <v>0</v>
      </c>
      <c r="AC406" s="73">
        <f>IFERROR(VLOOKUP(Подбор[[#This Row],[Артикул]],[1]Подбор!$CJ:$CW,8,0),"")</f>
        <v>0</v>
      </c>
      <c r="AD406" s="73">
        <f>IFERROR(VLOOKUP(Подбор[[#This Row],[Артикул]],[1]Подбор!$CJ:$CW,9,0),"")</f>
        <v>0</v>
      </c>
      <c r="AE406" s="73">
        <f>IFERROR(VLOOKUP(Подбор[[#This Row],[Артикул]],[1]Подбор!$CJ:$CW,10,0),"")</f>
        <v>0</v>
      </c>
      <c r="AF406" s="73">
        <f>IFERROR(VLOOKUP(Подбор[[#This Row],[Артикул]],[1]Подбор!$CJ:$CW,11,0),"")</f>
        <v>0</v>
      </c>
      <c r="AG406" s="73">
        <f>IFERROR(VLOOKUP(Подбор[[#This Row],[Артикул]],[1]Подбор!$CJ:$CW,12,0),"")</f>
        <v>0</v>
      </c>
      <c r="AH406" s="73">
        <f>IFERROR(VLOOKUP(Подбор[[#This Row],[Артикул]],[1]Подбор!$CJ:$CW,13,0),"")</f>
        <v>0</v>
      </c>
      <c r="AI406" s="73">
        <f>IFERROR(VLOOKUP(Подбор[[#This Row],[Артикул]],[1]Подбор!$CJ:$CW,14,0),"")</f>
        <v>0</v>
      </c>
      <c r="AJ406" s="73" t="str">
        <f>IFERROR(VLOOKUP(Подбор[[#This Row],[Артикул]],[1]Подбор!$CJ:$DA,15,0),"")</f>
        <v/>
      </c>
      <c r="AK406" s="73" t="str">
        <f>IFERROR(VLOOKUP(Подбор[[#This Row],[Артикул]],[1]Подбор!$CJ:$DA,16,0),"")</f>
        <v>https://ipmatika.kz/products/moduli-agat-rt/%C0%C3%C0%D2%20CU-7210PWR%20800%20%C2%F2%2048%C2/</v>
      </c>
      <c r="AL406" s="73" t="str">
        <f>IFERROR(VLOOKUP(Подбор[[#This Row],[Артикул]],[1]Подбор!$CJ:$DA,17,0),"")</f>
        <v/>
      </c>
    </row>
    <row r="407" spans="1:38">
      <c r="A407" s="73" t="s">
        <v>2227</v>
      </c>
      <c r="B407" t="s">
        <v>2250</v>
      </c>
      <c r="C407" t="s">
        <v>2226</v>
      </c>
      <c r="D407">
        <v>0</v>
      </c>
      <c r="E407">
        <v>0</v>
      </c>
      <c r="F407" t="s">
        <v>578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578</v>
      </c>
      <c r="R407" t="s">
        <v>5770</v>
      </c>
      <c r="S407" t="s">
        <v>578</v>
      </c>
      <c r="T407" s="73"/>
      <c r="U407" s="73"/>
      <c r="V407"/>
      <c r="W407" s="73">
        <f>IFERROR(VLOOKUP(Подбор[[#This Row],[Артикул]],[1]Подбор!$CJ:$CW,2,0),"")</f>
        <v>0</v>
      </c>
      <c r="X407" s="73">
        <f>IFERROR(VLOOKUP(Подбор[[#This Row],[Артикул]],[1]Подбор!$CJ:$CW,3,0),"")</f>
        <v>0</v>
      </c>
      <c r="Y407" s="73" t="str">
        <f>IFERROR(VLOOKUP(Подбор[[#This Row],[Артикул]],[1]Подбор!$CJ:$CW,4,0),"")</f>
        <v/>
      </c>
      <c r="Z407" s="73">
        <f>IFERROR(VLOOKUP(Подбор[[#This Row],[Артикул]],[1]Подбор!$CJ:$CW,5,0),"")</f>
        <v>0</v>
      </c>
      <c r="AA407" s="73">
        <f>IFERROR(VLOOKUP(Подбор[[#This Row],[Артикул]],[1]Подбор!$CJ:$CW,6,0),"")</f>
        <v>0</v>
      </c>
      <c r="AB407" s="73">
        <f>IFERROR(VLOOKUP(Подбор[[#This Row],[Артикул]],[1]Подбор!$CJ:$CW,7,0),"")</f>
        <v>0</v>
      </c>
      <c r="AC407" s="73">
        <f>IFERROR(VLOOKUP(Подбор[[#This Row],[Артикул]],[1]Подбор!$CJ:$CW,8,0),"")</f>
        <v>0</v>
      </c>
      <c r="AD407" s="73">
        <f>IFERROR(VLOOKUP(Подбор[[#This Row],[Артикул]],[1]Подбор!$CJ:$CW,9,0),"")</f>
        <v>0</v>
      </c>
      <c r="AE407" s="73">
        <f>IFERROR(VLOOKUP(Подбор[[#This Row],[Артикул]],[1]Подбор!$CJ:$CW,10,0),"")</f>
        <v>0</v>
      </c>
      <c r="AF407" s="73">
        <f>IFERROR(VLOOKUP(Подбор[[#This Row],[Артикул]],[1]Подбор!$CJ:$CW,11,0),"")</f>
        <v>0</v>
      </c>
      <c r="AG407" s="73">
        <f>IFERROR(VLOOKUP(Подбор[[#This Row],[Артикул]],[1]Подбор!$CJ:$CW,12,0),"")</f>
        <v>0</v>
      </c>
      <c r="AH407" s="73">
        <f>IFERROR(VLOOKUP(Подбор[[#This Row],[Артикул]],[1]Подбор!$CJ:$CW,13,0),"")</f>
        <v>0</v>
      </c>
      <c r="AI407" s="73">
        <f>IFERROR(VLOOKUP(Подбор[[#This Row],[Артикул]],[1]Подбор!$CJ:$CW,14,0),"")</f>
        <v>0</v>
      </c>
      <c r="AJ407" s="73" t="str">
        <f>IFERROR(VLOOKUP(Подбор[[#This Row],[Артикул]],[1]Подбор!$CJ:$DA,15,0),"")</f>
        <v/>
      </c>
      <c r="AK407" s="73" t="str">
        <f>IFERROR(VLOOKUP(Подбор[[#This Row],[Артикул]],[1]Подбор!$CJ:$DA,16,0),"")</f>
        <v>https://ipmatika.kz/products/ip-ats-agat-cu/IP-%C0%D2%D1%20%C0%C3%C0%D2%20CU-7210/</v>
      </c>
      <c r="AL407" s="73" t="str">
        <f>IFERROR(VLOOKUP(Подбор[[#This Row],[Артикул]],[1]Подбор!$CJ:$DA,17,0),"")</f>
        <v/>
      </c>
    </row>
    <row r="408" spans="1:38">
      <c r="A408" s="73" t="s">
        <v>2225</v>
      </c>
      <c r="B408" t="s">
        <v>2250</v>
      </c>
      <c r="C408" t="s">
        <v>2224</v>
      </c>
      <c r="D408">
        <v>0</v>
      </c>
      <c r="E408">
        <v>0</v>
      </c>
      <c r="F408" t="s">
        <v>578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578</v>
      </c>
      <c r="R408" t="s">
        <v>5769</v>
      </c>
      <c r="S408" t="s">
        <v>578</v>
      </c>
      <c r="T408" s="73"/>
      <c r="U408" s="73"/>
      <c r="V408"/>
      <c r="W408" s="73">
        <f>IFERROR(VLOOKUP(Подбор[[#This Row],[Артикул]],[1]Подбор!$CJ:$CW,2,0),"")</f>
        <v>0</v>
      </c>
      <c r="X408" s="73">
        <f>IFERROR(VLOOKUP(Подбор[[#This Row],[Артикул]],[1]Подбор!$CJ:$CW,3,0),"")</f>
        <v>0</v>
      </c>
      <c r="Y408" s="73" t="str">
        <f>IFERROR(VLOOKUP(Подбор[[#This Row],[Артикул]],[1]Подбор!$CJ:$CW,4,0),"")</f>
        <v/>
      </c>
      <c r="Z408" s="73">
        <f>IFERROR(VLOOKUP(Подбор[[#This Row],[Артикул]],[1]Подбор!$CJ:$CW,5,0),"")</f>
        <v>0</v>
      </c>
      <c r="AA408" s="73">
        <f>IFERROR(VLOOKUP(Подбор[[#This Row],[Артикул]],[1]Подбор!$CJ:$CW,6,0),"")</f>
        <v>0</v>
      </c>
      <c r="AB408" s="73">
        <f>IFERROR(VLOOKUP(Подбор[[#This Row],[Артикул]],[1]Подбор!$CJ:$CW,7,0),"")</f>
        <v>0</v>
      </c>
      <c r="AC408" s="73">
        <f>IFERROR(VLOOKUP(Подбор[[#This Row],[Артикул]],[1]Подбор!$CJ:$CW,8,0),"")</f>
        <v>0</v>
      </c>
      <c r="AD408" s="73">
        <f>IFERROR(VLOOKUP(Подбор[[#This Row],[Артикул]],[1]Подбор!$CJ:$CW,9,0),"")</f>
        <v>0</v>
      </c>
      <c r="AE408" s="73">
        <f>IFERROR(VLOOKUP(Подбор[[#This Row],[Артикул]],[1]Подбор!$CJ:$CW,10,0),"")</f>
        <v>0</v>
      </c>
      <c r="AF408" s="73">
        <f>IFERROR(VLOOKUP(Подбор[[#This Row],[Артикул]],[1]Подбор!$CJ:$CW,11,0),"")</f>
        <v>0</v>
      </c>
      <c r="AG408" s="73">
        <f>IFERROR(VLOOKUP(Подбор[[#This Row],[Артикул]],[1]Подбор!$CJ:$CW,12,0),"")</f>
        <v>0</v>
      </c>
      <c r="AH408" s="73">
        <f>IFERROR(VLOOKUP(Подбор[[#This Row],[Артикул]],[1]Подбор!$CJ:$CW,13,0),"")</f>
        <v>0</v>
      </c>
      <c r="AI408" s="73">
        <f>IFERROR(VLOOKUP(Подбор[[#This Row],[Артикул]],[1]Подбор!$CJ:$CW,14,0),"")</f>
        <v>0</v>
      </c>
      <c r="AJ408" s="73" t="str">
        <f>IFERROR(VLOOKUP(Подбор[[#This Row],[Артикул]],[1]Подбор!$CJ:$DA,15,0),"")</f>
        <v/>
      </c>
      <c r="AK408" s="73" t="str">
        <f>IFERROR(VLOOKUP(Подбор[[#This Row],[Артикул]],[1]Подбор!$CJ:$DA,16,0),"")</f>
        <v>https://ipmatika.kz/products/moduli-agat-rt/%C0%C3%C0%D2%20CU-7210PWR%20800%20%C2%F2%2048%C2/</v>
      </c>
      <c r="AL408" s="73" t="str">
        <f>IFERROR(VLOOKUP(Подбор[[#This Row],[Артикул]],[1]Подбор!$CJ:$DA,17,0),"")</f>
        <v/>
      </c>
    </row>
    <row r="409" spans="1:38">
      <c r="A409" s="73" t="s">
        <v>2223</v>
      </c>
      <c r="B409" t="s">
        <v>2250</v>
      </c>
      <c r="C409" t="s">
        <v>2222</v>
      </c>
      <c r="D409">
        <v>0</v>
      </c>
      <c r="E409">
        <v>0</v>
      </c>
      <c r="F409" t="s">
        <v>578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578</v>
      </c>
      <c r="R409" t="s">
        <v>578</v>
      </c>
      <c r="S409" t="s">
        <v>578</v>
      </c>
      <c r="T409" s="73"/>
      <c r="U409" s="73"/>
      <c r="V409"/>
      <c r="W409" s="73">
        <f>IFERROR(VLOOKUP(Подбор[[#This Row],[Артикул]],[1]Подбор!$CJ:$CW,2,0),"")</f>
        <v>0</v>
      </c>
      <c r="X409" s="73">
        <f>IFERROR(VLOOKUP(Подбор[[#This Row],[Артикул]],[1]Подбор!$CJ:$CW,3,0),"")</f>
        <v>0</v>
      </c>
      <c r="Y409" s="73" t="str">
        <f>IFERROR(VLOOKUP(Подбор[[#This Row],[Артикул]],[1]Подбор!$CJ:$CW,4,0),"")</f>
        <v/>
      </c>
      <c r="Z409" s="73">
        <f>IFERROR(VLOOKUP(Подбор[[#This Row],[Артикул]],[1]Подбор!$CJ:$CW,5,0),"")</f>
        <v>0</v>
      </c>
      <c r="AA409" s="73">
        <f>IFERROR(VLOOKUP(Подбор[[#This Row],[Артикул]],[1]Подбор!$CJ:$CW,6,0),"")</f>
        <v>0</v>
      </c>
      <c r="AB409" s="73">
        <f>IFERROR(VLOOKUP(Подбор[[#This Row],[Артикул]],[1]Подбор!$CJ:$CW,7,0),"")</f>
        <v>0</v>
      </c>
      <c r="AC409" s="73">
        <f>IFERROR(VLOOKUP(Подбор[[#This Row],[Артикул]],[1]Подбор!$CJ:$CW,8,0),"")</f>
        <v>0</v>
      </c>
      <c r="AD409" s="73">
        <f>IFERROR(VLOOKUP(Подбор[[#This Row],[Артикул]],[1]Подбор!$CJ:$CW,9,0),"")</f>
        <v>0</v>
      </c>
      <c r="AE409" s="73">
        <f>IFERROR(VLOOKUP(Подбор[[#This Row],[Артикул]],[1]Подбор!$CJ:$CW,10,0),"")</f>
        <v>0</v>
      </c>
      <c r="AF409" s="73">
        <f>IFERROR(VLOOKUP(Подбор[[#This Row],[Артикул]],[1]Подбор!$CJ:$CW,11,0),"")</f>
        <v>0</v>
      </c>
      <c r="AG409" s="73">
        <f>IFERROR(VLOOKUP(Подбор[[#This Row],[Артикул]],[1]Подбор!$CJ:$CW,12,0),"")</f>
        <v>0</v>
      </c>
      <c r="AH409" s="73">
        <f>IFERROR(VLOOKUP(Подбор[[#This Row],[Артикул]],[1]Подбор!$CJ:$CW,13,0),"")</f>
        <v>0</v>
      </c>
      <c r="AI409" s="73">
        <f>IFERROR(VLOOKUP(Подбор[[#This Row],[Артикул]],[1]Подбор!$CJ:$CW,14,0),"")</f>
        <v>0</v>
      </c>
      <c r="AJ409" s="73" t="str">
        <f>IFERROR(VLOOKUP(Подбор[[#This Row],[Артикул]],[1]Подбор!$CJ:$DA,15,0),"")</f>
        <v/>
      </c>
      <c r="AK409" s="73" t="str">
        <f>IFERROR(VLOOKUP(Подбор[[#This Row],[Артикул]],[1]Подбор!$CJ:$DA,16,0),"")</f>
        <v/>
      </c>
      <c r="AL409" s="73" t="str">
        <f>IFERROR(VLOOKUP(Подбор[[#This Row],[Артикул]],[1]Подбор!$CJ:$DA,17,0),"")</f>
        <v/>
      </c>
    </row>
    <row r="410" spans="1:38">
      <c r="A410" s="73" t="s">
        <v>2221</v>
      </c>
      <c r="B410" t="s">
        <v>2250</v>
      </c>
      <c r="C410" t="s">
        <v>2220</v>
      </c>
      <c r="D410">
        <v>0</v>
      </c>
      <c r="E410">
        <v>0</v>
      </c>
      <c r="F410" t="s">
        <v>578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578</v>
      </c>
      <c r="R410" t="s">
        <v>578</v>
      </c>
      <c r="S410" t="s">
        <v>578</v>
      </c>
      <c r="T410" s="73"/>
      <c r="U410" s="73"/>
      <c r="V410"/>
      <c r="W410" s="73">
        <f>IFERROR(VLOOKUP(Подбор[[#This Row],[Артикул]],[1]Подбор!$CJ:$CW,2,0),"")</f>
        <v>0</v>
      </c>
      <c r="X410" s="73">
        <f>IFERROR(VLOOKUP(Подбор[[#This Row],[Артикул]],[1]Подбор!$CJ:$CW,3,0),"")</f>
        <v>0</v>
      </c>
      <c r="Y410" s="73" t="str">
        <f>IFERROR(VLOOKUP(Подбор[[#This Row],[Артикул]],[1]Подбор!$CJ:$CW,4,0),"")</f>
        <v/>
      </c>
      <c r="Z410" s="73">
        <f>IFERROR(VLOOKUP(Подбор[[#This Row],[Артикул]],[1]Подбор!$CJ:$CW,5,0),"")</f>
        <v>0</v>
      </c>
      <c r="AA410" s="73">
        <f>IFERROR(VLOOKUP(Подбор[[#This Row],[Артикул]],[1]Подбор!$CJ:$CW,6,0),"")</f>
        <v>0</v>
      </c>
      <c r="AB410" s="73">
        <f>IFERROR(VLOOKUP(Подбор[[#This Row],[Артикул]],[1]Подбор!$CJ:$CW,7,0),"")</f>
        <v>0</v>
      </c>
      <c r="AC410" s="73">
        <f>IFERROR(VLOOKUP(Подбор[[#This Row],[Артикул]],[1]Подбор!$CJ:$CW,8,0),"")</f>
        <v>0</v>
      </c>
      <c r="AD410" s="73">
        <f>IFERROR(VLOOKUP(Подбор[[#This Row],[Артикул]],[1]Подбор!$CJ:$CW,9,0),"")</f>
        <v>0</v>
      </c>
      <c r="AE410" s="73">
        <f>IFERROR(VLOOKUP(Подбор[[#This Row],[Артикул]],[1]Подбор!$CJ:$CW,10,0),"")</f>
        <v>0</v>
      </c>
      <c r="AF410" s="73">
        <f>IFERROR(VLOOKUP(Подбор[[#This Row],[Артикул]],[1]Подбор!$CJ:$CW,11,0),"")</f>
        <v>0</v>
      </c>
      <c r="AG410" s="73">
        <f>IFERROR(VLOOKUP(Подбор[[#This Row],[Артикул]],[1]Подбор!$CJ:$CW,12,0),"")</f>
        <v>0</v>
      </c>
      <c r="AH410" s="73">
        <f>IFERROR(VLOOKUP(Подбор[[#This Row],[Артикул]],[1]Подбор!$CJ:$CW,13,0),"")</f>
        <v>0</v>
      </c>
      <c r="AI410" s="73">
        <f>IFERROR(VLOOKUP(Подбор[[#This Row],[Артикул]],[1]Подбор!$CJ:$CW,14,0),"")</f>
        <v>0</v>
      </c>
      <c r="AJ410" s="73" t="str">
        <f>IFERROR(VLOOKUP(Подбор[[#This Row],[Артикул]],[1]Подбор!$CJ:$DA,15,0),"")</f>
        <v/>
      </c>
      <c r="AK410" s="73" t="str">
        <f>IFERROR(VLOOKUP(Подбор[[#This Row],[Артикул]],[1]Подбор!$CJ:$DA,16,0),"")</f>
        <v/>
      </c>
      <c r="AL410" s="73" t="str">
        <f>IFERROR(VLOOKUP(Подбор[[#This Row],[Артикул]],[1]Подбор!$CJ:$DA,17,0),"")</f>
        <v/>
      </c>
    </row>
    <row r="411" spans="1:38">
      <c r="A411" s="73" t="s">
        <v>2219</v>
      </c>
      <c r="B411" t="s">
        <v>2250</v>
      </c>
      <c r="C411" t="s">
        <v>2218</v>
      </c>
      <c r="D411">
        <v>0</v>
      </c>
      <c r="E411">
        <v>0</v>
      </c>
      <c r="F411" t="s">
        <v>578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578</v>
      </c>
      <c r="R411" t="s">
        <v>578</v>
      </c>
      <c r="S411" t="s">
        <v>578</v>
      </c>
      <c r="T411" s="73"/>
      <c r="U411" s="73"/>
      <c r="V411"/>
      <c r="W411" s="73">
        <f>IFERROR(VLOOKUP(Подбор[[#This Row],[Артикул]],[1]Подбор!$CJ:$CW,2,0),"")</f>
        <v>0</v>
      </c>
      <c r="X411" s="73">
        <f>IFERROR(VLOOKUP(Подбор[[#This Row],[Артикул]],[1]Подбор!$CJ:$CW,3,0),"")</f>
        <v>0</v>
      </c>
      <c r="Y411" s="73" t="str">
        <f>IFERROR(VLOOKUP(Подбор[[#This Row],[Артикул]],[1]Подбор!$CJ:$CW,4,0),"")</f>
        <v/>
      </c>
      <c r="Z411" s="73">
        <f>IFERROR(VLOOKUP(Подбор[[#This Row],[Артикул]],[1]Подбор!$CJ:$CW,5,0),"")</f>
        <v>0</v>
      </c>
      <c r="AA411" s="73">
        <f>IFERROR(VLOOKUP(Подбор[[#This Row],[Артикул]],[1]Подбор!$CJ:$CW,6,0),"")</f>
        <v>0</v>
      </c>
      <c r="AB411" s="73">
        <f>IFERROR(VLOOKUP(Подбор[[#This Row],[Артикул]],[1]Подбор!$CJ:$CW,7,0),"")</f>
        <v>0</v>
      </c>
      <c r="AC411" s="73">
        <f>IFERROR(VLOOKUP(Подбор[[#This Row],[Артикул]],[1]Подбор!$CJ:$CW,8,0),"")</f>
        <v>0</v>
      </c>
      <c r="AD411" s="73">
        <f>IFERROR(VLOOKUP(Подбор[[#This Row],[Артикул]],[1]Подбор!$CJ:$CW,9,0),"")</f>
        <v>0</v>
      </c>
      <c r="AE411" s="73">
        <f>IFERROR(VLOOKUP(Подбор[[#This Row],[Артикул]],[1]Подбор!$CJ:$CW,10,0),"")</f>
        <v>0</v>
      </c>
      <c r="AF411" s="73">
        <f>IFERROR(VLOOKUP(Подбор[[#This Row],[Артикул]],[1]Подбор!$CJ:$CW,11,0),"")</f>
        <v>0</v>
      </c>
      <c r="AG411" s="73">
        <f>IFERROR(VLOOKUP(Подбор[[#This Row],[Артикул]],[1]Подбор!$CJ:$CW,12,0),"")</f>
        <v>0</v>
      </c>
      <c r="AH411" s="73">
        <f>IFERROR(VLOOKUP(Подбор[[#This Row],[Артикул]],[1]Подбор!$CJ:$CW,13,0),"")</f>
        <v>0</v>
      </c>
      <c r="AI411" s="73">
        <f>IFERROR(VLOOKUP(Подбор[[#This Row],[Артикул]],[1]Подбор!$CJ:$CW,14,0),"")</f>
        <v>0</v>
      </c>
      <c r="AJ411" s="73" t="str">
        <f>IFERROR(VLOOKUP(Подбор[[#This Row],[Артикул]],[1]Подбор!$CJ:$DA,15,0),"")</f>
        <v/>
      </c>
      <c r="AK411" s="73" t="str">
        <f>IFERROR(VLOOKUP(Подбор[[#This Row],[Артикул]],[1]Подбор!$CJ:$DA,16,0),"")</f>
        <v/>
      </c>
      <c r="AL411" s="73" t="str">
        <f>IFERROR(VLOOKUP(Подбор[[#This Row],[Артикул]],[1]Подбор!$CJ:$DA,17,0),"")</f>
        <v/>
      </c>
    </row>
    <row r="412" spans="1:38">
      <c r="A412" s="73" t="s">
        <v>3750</v>
      </c>
      <c r="B412"/>
      <c r="C412"/>
      <c r="D412" t="s">
        <v>578</v>
      </c>
      <c r="E412" t="s">
        <v>578</v>
      </c>
      <c r="F412" t="s">
        <v>578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578</v>
      </c>
      <c r="R412" t="s">
        <v>578</v>
      </c>
      <c r="S412" t="s">
        <v>578</v>
      </c>
      <c r="T412" s="73"/>
      <c r="U412" s="73"/>
      <c r="V412"/>
      <c r="W412" s="73" t="str">
        <f>IFERROR(VLOOKUP(Подбор[[#This Row],[Артикул]],[1]Подбор!$CJ:$CW,2,0),"")</f>
        <v/>
      </c>
      <c r="X412" s="73" t="str">
        <f>IFERROR(VLOOKUP(Подбор[[#This Row],[Артикул]],[1]Подбор!$CJ:$CW,3,0),"")</f>
        <v/>
      </c>
      <c r="Y412" s="73" t="str">
        <f>IFERROR(VLOOKUP(Подбор[[#This Row],[Артикул]],[1]Подбор!$CJ:$CW,4,0),"")</f>
        <v/>
      </c>
      <c r="Z412" s="73">
        <f>IFERROR(VLOOKUP(Подбор[[#This Row],[Артикул]],[1]Подбор!$CJ:$CW,5,0),"")</f>
        <v>0</v>
      </c>
      <c r="AA412" s="73">
        <f>IFERROR(VLOOKUP(Подбор[[#This Row],[Артикул]],[1]Подбор!$CJ:$CW,6,0),"")</f>
        <v>0</v>
      </c>
      <c r="AB412" s="73">
        <f>IFERROR(VLOOKUP(Подбор[[#This Row],[Артикул]],[1]Подбор!$CJ:$CW,7,0),"")</f>
        <v>0</v>
      </c>
      <c r="AC412" s="73">
        <f>IFERROR(VLOOKUP(Подбор[[#This Row],[Артикул]],[1]Подбор!$CJ:$CW,8,0),"")</f>
        <v>0</v>
      </c>
      <c r="AD412" s="73">
        <f>IFERROR(VLOOKUP(Подбор[[#This Row],[Артикул]],[1]Подбор!$CJ:$CW,9,0),"")</f>
        <v>0</v>
      </c>
      <c r="AE412" s="73">
        <f>IFERROR(VLOOKUP(Подбор[[#This Row],[Артикул]],[1]Подбор!$CJ:$CW,10,0),"")</f>
        <v>0</v>
      </c>
      <c r="AF412" s="73">
        <f>IFERROR(VLOOKUP(Подбор[[#This Row],[Артикул]],[1]Подбор!$CJ:$CW,11,0),"")</f>
        <v>0</v>
      </c>
      <c r="AG412" s="73">
        <f>IFERROR(VLOOKUP(Подбор[[#This Row],[Артикул]],[1]Подбор!$CJ:$CW,12,0),"")</f>
        <v>0</v>
      </c>
      <c r="AH412" s="73">
        <f>IFERROR(VLOOKUP(Подбор[[#This Row],[Артикул]],[1]Подбор!$CJ:$CW,13,0),"")</f>
        <v>0</v>
      </c>
      <c r="AI412" s="73">
        <f>IFERROR(VLOOKUP(Подбор[[#This Row],[Артикул]],[1]Подбор!$CJ:$CW,14,0),"")</f>
        <v>0</v>
      </c>
      <c r="AJ412" s="73" t="str">
        <f>IFERROR(VLOOKUP(Подбор[[#This Row],[Артикул]],[1]Подбор!$CJ:$DA,15,0),"")</f>
        <v/>
      </c>
      <c r="AK412" s="73" t="str">
        <f>IFERROR(VLOOKUP(Подбор[[#This Row],[Артикул]],[1]Подбор!$CJ:$DA,16,0),"")</f>
        <v/>
      </c>
      <c r="AL412" s="73" t="str">
        <f>IFERROR(VLOOKUP(Подбор[[#This Row],[Артикул]],[1]Подбор!$CJ:$DA,17,0),"")</f>
        <v/>
      </c>
    </row>
    <row r="413" spans="1:38">
      <c r="A413" s="73" t="s">
        <v>2217</v>
      </c>
      <c r="B413" t="s">
        <v>2250</v>
      </c>
      <c r="C413" t="s">
        <v>2216</v>
      </c>
      <c r="D413">
        <v>0</v>
      </c>
      <c r="E413">
        <v>0</v>
      </c>
      <c r="F413" t="s">
        <v>578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578</v>
      </c>
      <c r="R413" t="s">
        <v>578</v>
      </c>
      <c r="S413" t="s">
        <v>578</v>
      </c>
      <c r="T413" s="73"/>
      <c r="U413" s="73"/>
      <c r="V413"/>
      <c r="W413" s="73">
        <f>IFERROR(VLOOKUP(Подбор[[#This Row],[Артикул]],[1]Подбор!$CJ:$CW,2,0),"")</f>
        <v>0</v>
      </c>
      <c r="X413" s="73">
        <f>IFERROR(VLOOKUP(Подбор[[#This Row],[Артикул]],[1]Подбор!$CJ:$CW,3,0),"")</f>
        <v>0</v>
      </c>
      <c r="Y413" s="73" t="str">
        <f>IFERROR(VLOOKUP(Подбор[[#This Row],[Артикул]],[1]Подбор!$CJ:$CW,4,0),"")</f>
        <v/>
      </c>
      <c r="Z413" s="73">
        <f>IFERROR(VLOOKUP(Подбор[[#This Row],[Артикул]],[1]Подбор!$CJ:$CW,5,0),"")</f>
        <v>0</v>
      </c>
      <c r="AA413" s="73">
        <f>IFERROR(VLOOKUP(Подбор[[#This Row],[Артикул]],[1]Подбор!$CJ:$CW,6,0),"")</f>
        <v>0</v>
      </c>
      <c r="AB413" s="73">
        <f>IFERROR(VLOOKUP(Подбор[[#This Row],[Артикул]],[1]Подбор!$CJ:$CW,7,0),"")</f>
        <v>0</v>
      </c>
      <c r="AC413" s="73">
        <f>IFERROR(VLOOKUP(Подбор[[#This Row],[Артикул]],[1]Подбор!$CJ:$CW,8,0),"")</f>
        <v>0</v>
      </c>
      <c r="AD413" s="73">
        <f>IFERROR(VLOOKUP(Подбор[[#This Row],[Артикул]],[1]Подбор!$CJ:$CW,9,0),"")</f>
        <v>0</v>
      </c>
      <c r="AE413" s="73">
        <f>IFERROR(VLOOKUP(Подбор[[#This Row],[Артикул]],[1]Подбор!$CJ:$CW,10,0),"")</f>
        <v>0</v>
      </c>
      <c r="AF413" s="73">
        <f>IFERROR(VLOOKUP(Подбор[[#This Row],[Артикул]],[1]Подбор!$CJ:$CW,11,0),"")</f>
        <v>0</v>
      </c>
      <c r="AG413" s="73">
        <f>IFERROR(VLOOKUP(Подбор[[#This Row],[Артикул]],[1]Подбор!$CJ:$CW,12,0),"")</f>
        <v>0</v>
      </c>
      <c r="AH413" s="73">
        <f>IFERROR(VLOOKUP(Подбор[[#This Row],[Артикул]],[1]Подбор!$CJ:$CW,13,0),"")</f>
        <v>0</v>
      </c>
      <c r="AI413" s="73">
        <f>IFERROR(VLOOKUP(Подбор[[#This Row],[Артикул]],[1]Подбор!$CJ:$CW,14,0),"")</f>
        <v>0</v>
      </c>
      <c r="AJ413" s="73" t="str">
        <f>IFERROR(VLOOKUP(Подбор[[#This Row],[Артикул]],[1]Подбор!$CJ:$DA,15,0),"")</f>
        <v/>
      </c>
      <c r="AK413" s="73" t="str">
        <f>IFERROR(VLOOKUP(Подбор[[#This Row],[Артикул]],[1]Подбор!$CJ:$DA,16,0),"")</f>
        <v/>
      </c>
      <c r="AL413" s="73" t="str">
        <f>IFERROR(VLOOKUP(Подбор[[#This Row],[Артикул]],[1]Подбор!$CJ:$DA,17,0),"")</f>
        <v/>
      </c>
    </row>
    <row r="414" spans="1:38">
      <c r="A414" s="73" t="s">
        <v>2215</v>
      </c>
      <c r="B414" t="s">
        <v>2250</v>
      </c>
      <c r="C414" t="s">
        <v>2214</v>
      </c>
      <c r="D414">
        <v>0</v>
      </c>
      <c r="E414">
        <v>0</v>
      </c>
      <c r="F414" t="s">
        <v>578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578</v>
      </c>
      <c r="R414" t="s">
        <v>578</v>
      </c>
      <c r="S414" t="s">
        <v>578</v>
      </c>
      <c r="T414" s="73"/>
      <c r="U414" s="73"/>
      <c r="V414"/>
      <c r="W414" s="73">
        <f>IFERROR(VLOOKUP(Подбор[[#This Row],[Артикул]],[1]Подбор!$CJ:$CW,2,0),"")</f>
        <v>0</v>
      </c>
      <c r="X414" s="73">
        <f>IFERROR(VLOOKUP(Подбор[[#This Row],[Артикул]],[1]Подбор!$CJ:$CW,3,0),"")</f>
        <v>0</v>
      </c>
      <c r="Y414" s="73" t="str">
        <f>IFERROR(VLOOKUP(Подбор[[#This Row],[Артикул]],[1]Подбор!$CJ:$CW,4,0),"")</f>
        <v/>
      </c>
      <c r="Z414" s="73">
        <f>IFERROR(VLOOKUP(Подбор[[#This Row],[Артикул]],[1]Подбор!$CJ:$CW,5,0),"")</f>
        <v>0</v>
      </c>
      <c r="AA414" s="73">
        <f>IFERROR(VLOOKUP(Подбор[[#This Row],[Артикул]],[1]Подбор!$CJ:$CW,6,0),"")</f>
        <v>0</v>
      </c>
      <c r="AB414" s="73">
        <f>IFERROR(VLOOKUP(Подбор[[#This Row],[Артикул]],[1]Подбор!$CJ:$CW,7,0),"")</f>
        <v>0</v>
      </c>
      <c r="AC414" s="73">
        <f>IFERROR(VLOOKUP(Подбор[[#This Row],[Артикул]],[1]Подбор!$CJ:$CW,8,0),"")</f>
        <v>0</v>
      </c>
      <c r="AD414" s="73">
        <f>IFERROR(VLOOKUP(Подбор[[#This Row],[Артикул]],[1]Подбор!$CJ:$CW,9,0),"")</f>
        <v>0</v>
      </c>
      <c r="AE414" s="73">
        <f>IFERROR(VLOOKUP(Подбор[[#This Row],[Артикул]],[1]Подбор!$CJ:$CW,10,0),"")</f>
        <v>0</v>
      </c>
      <c r="AF414" s="73">
        <f>IFERROR(VLOOKUP(Подбор[[#This Row],[Артикул]],[1]Подбор!$CJ:$CW,11,0),"")</f>
        <v>0</v>
      </c>
      <c r="AG414" s="73">
        <f>IFERROR(VLOOKUP(Подбор[[#This Row],[Артикул]],[1]Подбор!$CJ:$CW,12,0),"")</f>
        <v>0</v>
      </c>
      <c r="AH414" s="73">
        <f>IFERROR(VLOOKUP(Подбор[[#This Row],[Артикул]],[1]Подбор!$CJ:$CW,13,0),"")</f>
        <v>0</v>
      </c>
      <c r="AI414" s="73">
        <f>IFERROR(VLOOKUP(Подбор[[#This Row],[Артикул]],[1]Подбор!$CJ:$CW,14,0),"")</f>
        <v>0</v>
      </c>
      <c r="AJ414" s="73" t="str">
        <f>IFERROR(VLOOKUP(Подбор[[#This Row],[Артикул]],[1]Подбор!$CJ:$DA,15,0),"")</f>
        <v/>
      </c>
      <c r="AK414" s="73" t="str">
        <f>IFERROR(VLOOKUP(Подбор[[#This Row],[Артикул]],[1]Подбор!$CJ:$DA,16,0),"")</f>
        <v/>
      </c>
      <c r="AL414" s="73" t="str">
        <f>IFERROR(VLOOKUP(Подбор[[#This Row],[Артикул]],[1]Подбор!$CJ:$DA,17,0),"")</f>
        <v/>
      </c>
    </row>
    <row r="415" spans="1:38">
      <c r="A415" s="73" t="s">
        <v>2213</v>
      </c>
      <c r="B415" t="s">
        <v>2250</v>
      </c>
      <c r="C415" t="s">
        <v>2212</v>
      </c>
      <c r="D415" t="s">
        <v>578</v>
      </c>
      <c r="E415" t="s">
        <v>578</v>
      </c>
      <c r="F415" t="s">
        <v>578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578</v>
      </c>
      <c r="R415" t="s">
        <v>578</v>
      </c>
      <c r="S415" t="s">
        <v>578</v>
      </c>
      <c r="T415" s="73"/>
      <c r="U415" s="73"/>
      <c r="V415"/>
      <c r="W415" s="73" t="str">
        <f>IFERROR(VLOOKUP(Подбор[[#This Row],[Артикул]],[1]Подбор!$CJ:$CW,2,0),"")</f>
        <v/>
      </c>
      <c r="X415" s="73" t="str">
        <f>IFERROR(VLOOKUP(Подбор[[#This Row],[Артикул]],[1]Подбор!$CJ:$CW,3,0),"")</f>
        <v/>
      </c>
      <c r="Y415" s="73" t="str">
        <f>IFERROR(VLOOKUP(Подбор[[#This Row],[Артикул]],[1]Подбор!$CJ:$CW,4,0),"")</f>
        <v/>
      </c>
      <c r="Z415" s="73">
        <f>IFERROR(VLOOKUP(Подбор[[#This Row],[Артикул]],[1]Подбор!$CJ:$CW,5,0),"")</f>
        <v>0</v>
      </c>
      <c r="AA415" s="73">
        <f>IFERROR(VLOOKUP(Подбор[[#This Row],[Артикул]],[1]Подбор!$CJ:$CW,6,0),"")</f>
        <v>0</v>
      </c>
      <c r="AB415" s="73">
        <f>IFERROR(VLOOKUP(Подбор[[#This Row],[Артикул]],[1]Подбор!$CJ:$CW,7,0),"")</f>
        <v>0</v>
      </c>
      <c r="AC415" s="73">
        <f>IFERROR(VLOOKUP(Подбор[[#This Row],[Артикул]],[1]Подбор!$CJ:$CW,8,0),"")</f>
        <v>0</v>
      </c>
      <c r="AD415" s="73">
        <f>IFERROR(VLOOKUP(Подбор[[#This Row],[Артикул]],[1]Подбор!$CJ:$CW,9,0),"")</f>
        <v>0</v>
      </c>
      <c r="AE415" s="73">
        <f>IFERROR(VLOOKUP(Подбор[[#This Row],[Артикул]],[1]Подбор!$CJ:$CW,10,0),"")</f>
        <v>0</v>
      </c>
      <c r="AF415" s="73">
        <f>IFERROR(VLOOKUP(Подбор[[#This Row],[Артикул]],[1]Подбор!$CJ:$CW,11,0),"")</f>
        <v>0</v>
      </c>
      <c r="AG415" s="73">
        <f>IFERROR(VLOOKUP(Подбор[[#This Row],[Артикул]],[1]Подбор!$CJ:$CW,12,0),"")</f>
        <v>0</v>
      </c>
      <c r="AH415" s="73">
        <f>IFERROR(VLOOKUP(Подбор[[#This Row],[Артикул]],[1]Подбор!$CJ:$CW,13,0),"")</f>
        <v>0</v>
      </c>
      <c r="AI415" s="73">
        <f>IFERROR(VLOOKUP(Подбор[[#This Row],[Артикул]],[1]Подбор!$CJ:$CW,14,0),"")</f>
        <v>0</v>
      </c>
      <c r="AJ415" s="73" t="str">
        <f>IFERROR(VLOOKUP(Подбор[[#This Row],[Артикул]],[1]Подбор!$CJ:$DA,15,0),"")</f>
        <v/>
      </c>
      <c r="AK415" s="73" t="str">
        <f>IFERROR(VLOOKUP(Подбор[[#This Row],[Артикул]],[1]Подбор!$CJ:$DA,16,0),"")</f>
        <v/>
      </c>
      <c r="AL415" s="73" t="str">
        <f>IFERROR(VLOOKUP(Подбор[[#This Row],[Артикул]],[1]Подбор!$CJ:$DA,17,0),"")</f>
        <v/>
      </c>
    </row>
    <row r="416" spans="1:38">
      <c r="A416" s="73" t="s">
        <v>2211</v>
      </c>
      <c r="B416" t="s">
        <v>2250</v>
      </c>
      <c r="C416" t="s">
        <v>2210</v>
      </c>
      <c r="D416">
        <v>0</v>
      </c>
      <c r="E416">
        <v>0</v>
      </c>
      <c r="F416" t="s">
        <v>578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578</v>
      </c>
      <c r="R416" t="s">
        <v>578</v>
      </c>
      <c r="S416" t="s">
        <v>578</v>
      </c>
      <c r="T416" s="73"/>
      <c r="U416" s="73"/>
      <c r="V416"/>
      <c r="W416" s="73">
        <f>IFERROR(VLOOKUP(Подбор[[#This Row],[Артикул]],[1]Подбор!$CJ:$CW,2,0),"")</f>
        <v>0</v>
      </c>
      <c r="X416" s="73">
        <f>IFERROR(VLOOKUP(Подбор[[#This Row],[Артикул]],[1]Подбор!$CJ:$CW,3,0),"")</f>
        <v>0</v>
      </c>
      <c r="Y416" s="73" t="str">
        <f>IFERROR(VLOOKUP(Подбор[[#This Row],[Артикул]],[1]Подбор!$CJ:$CW,4,0),"")</f>
        <v/>
      </c>
      <c r="Z416" s="73">
        <f>IFERROR(VLOOKUP(Подбор[[#This Row],[Артикул]],[1]Подбор!$CJ:$CW,5,0),"")</f>
        <v>0</v>
      </c>
      <c r="AA416" s="73">
        <f>IFERROR(VLOOKUP(Подбор[[#This Row],[Артикул]],[1]Подбор!$CJ:$CW,6,0),"")</f>
        <v>0</v>
      </c>
      <c r="AB416" s="73">
        <f>IFERROR(VLOOKUP(Подбор[[#This Row],[Артикул]],[1]Подбор!$CJ:$CW,7,0),"")</f>
        <v>0</v>
      </c>
      <c r="AC416" s="73">
        <f>IFERROR(VLOOKUP(Подбор[[#This Row],[Артикул]],[1]Подбор!$CJ:$CW,8,0),"")</f>
        <v>0</v>
      </c>
      <c r="AD416" s="73">
        <f>IFERROR(VLOOKUP(Подбор[[#This Row],[Артикул]],[1]Подбор!$CJ:$CW,9,0),"")</f>
        <v>0</v>
      </c>
      <c r="AE416" s="73">
        <f>IFERROR(VLOOKUP(Подбор[[#This Row],[Артикул]],[1]Подбор!$CJ:$CW,10,0),"")</f>
        <v>0</v>
      </c>
      <c r="AF416" s="73">
        <f>IFERROR(VLOOKUP(Подбор[[#This Row],[Артикул]],[1]Подбор!$CJ:$CW,11,0),"")</f>
        <v>0</v>
      </c>
      <c r="AG416" s="73">
        <f>IFERROR(VLOOKUP(Подбор[[#This Row],[Артикул]],[1]Подбор!$CJ:$CW,12,0),"")</f>
        <v>0</v>
      </c>
      <c r="AH416" s="73">
        <f>IFERROR(VLOOKUP(Подбор[[#This Row],[Артикул]],[1]Подбор!$CJ:$CW,13,0),"")</f>
        <v>0</v>
      </c>
      <c r="AI416" s="73">
        <f>IFERROR(VLOOKUP(Подбор[[#This Row],[Артикул]],[1]Подбор!$CJ:$CW,14,0),"")</f>
        <v>0</v>
      </c>
      <c r="AJ416" s="73" t="str">
        <f>IFERROR(VLOOKUP(Подбор[[#This Row],[Артикул]],[1]Подбор!$CJ:$DA,15,0),"")</f>
        <v/>
      </c>
      <c r="AK416" s="73" t="str">
        <f>IFERROR(VLOOKUP(Подбор[[#This Row],[Артикул]],[1]Подбор!$CJ:$DA,16,0),"")</f>
        <v/>
      </c>
      <c r="AL416" s="73" t="str">
        <f>IFERROR(VLOOKUP(Подбор[[#This Row],[Артикул]],[1]Подбор!$CJ:$DA,17,0),"")</f>
        <v/>
      </c>
    </row>
    <row r="417" spans="1:38">
      <c r="A417" s="73" t="s">
        <v>2209</v>
      </c>
      <c r="B417" t="s">
        <v>2250</v>
      </c>
      <c r="C417" t="s">
        <v>2208</v>
      </c>
      <c r="D417">
        <v>0</v>
      </c>
      <c r="E417">
        <v>0</v>
      </c>
      <c r="F417" t="s">
        <v>578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578</v>
      </c>
      <c r="R417" t="s">
        <v>5771</v>
      </c>
      <c r="S417" t="s">
        <v>578</v>
      </c>
      <c r="T417" s="73"/>
      <c r="U417" s="73"/>
      <c r="V417"/>
      <c r="W417" s="73">
        <f>IFERROR(VLOOKUP(Подбор[[#This Row],[Артикул]],[1]Подбор!$CJ:$CW,2,0),"")</f>
        <v>0</v>
      </c>
      <c r="X417" s="73">
        <f>IFERROR(VLOOKUP(Подбор[[#This Row],[Артикул]],[1]Подбор!$CJ:$CW,3,0),"")</f>
        <v>0</v>
      </c>
      <c r="Y417" s="73" t="str">
        <f>IFERROR(VLOOKUP(Подбор[[#This Row],[Артикул]],[1]Подбор!$CJ:$CW,4,0),"")</f>
        <v/>
      </c>
      <c r="Z417" s="73">
        <f>IFERROR(VLOOKUP(Подбор[[#This Row],[Артикул]],[1]Подбор!$CJ:$CW,5,0),"")</f>
        <v>0</v>
      </c>
      <c r="AA417" s="73">
        <f>IFERROR(VLOOKUP(Подбор[[#This Row],[Артикул]],[1]Подбор!$CJ:$CW,6,0),"")</f>
        <v>0</v>
      </c>
      <c r="AB417" s="73">
        <f>IFERROR(VLOOKUP(Подбор[[#This Row],[Артикул]],[1]Подбор!$CJ:$CW,7,0),"")</f>
        <v>0</v>
      </c>
      <c r="AC417" s="73">
        <f>IFERROR(VLOOKUP(Подбор[[#This Row],[Артикул]],[1]Подбор!$CJ:$CW,8,0),"")</f>
        <v>0</v>
      </c>
      <c r="AD417" s="73">
        <f>IFERROR(VLOOKUP(Подбор[[#This Row],[Артикул]],[1]Подбор!$CJ:$CW,9,0),"")</f>
        <v>0</v>
      </c>
      <c r="AE417" s="73">
        <f>IFERROR(VLOOKUP(Подбор[[#This Row],[Артикул]],[1]Подбор!$CJ:$CW,10,0),"")</f>
        <v>0</v>
      </c>
      <c r="AF417" s="73">
        <f>IFERROR(VLOOKUP(Подбор[[#This Row],[Артикул]],[1]Подбор!$CJ:$CW,11,0),"")</f>
        <v>0</v>
      </c>
      <c r="AG417" s="73">
        <f>IFERROR(VLOOKUP(Подбор[[#This Row],[Артикул]],[1]Подбор!$CJ:$CW,12,0),"")</f>
        <v>0</v>
      </c>
      <c r="AH417" s="73">
        <f>IFERROR(VLOOKUP(Подбор[[#This Row],[Артикул]],[1]Подбор!$CJ:$CW,13,0),"")</f>
        <v>0</v>
      </c>
      <c r="AI417" s="73">
        <f>IFERROR(VLOOKUP(Подбор[[#This Row],[Артикул]],[1]Подбор!$CJ:$CW,14,0),"")</f>
        <v>0</v>
      </c>
      <c r="AJ417" s="73" t="str">
        <f>IFERROR(VLOOKUP(Подбор[[#This Row],[Артикул]],[1]Подбор!$CJ:$DA,15,0),"")</f>
        <v/>
      </c>
      <c r="AK417" s="73" t="str">
        <f>IFERROR(VLOOKUP(Подбор[[#This Row],[Артикул]],[1]Подбор!$CJ:$DA,16,0),"")</f>
        <v>https://ipmatika.kz/products/ip-ats-agat-cu/ip-ats-agat-cu-7212mb-base/</v>
      </c>
      <c r="AL417" s="73" t="str">
        <f>IFERROR(VLOOKUP(Подбор[[#This Row],[Артикул]],[1]Подбор!$CJ:$DA,17,0),"")</f>
        <v/>
      </c>
    </row>
    <row r="418" spans="1:38">
      <c r="A418" s="73" t="s">
        <v>2207</v>
      </c>
      <c r="B418" t="s">
        <v>2250</v>
      </c>
      <c r="C418" t="s">
        <v>2206</v>
      </c>
      <c r="D418">
        <v>0</v>
      </c>
      <c r="E418">
        <v>0</v>
      </c>
      <c r="F418" t="s">
        <v>578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578</v>
      </c>
      <c r="R418" t="s">
        <v>5772</v>
      </c>
      <c r="S418" t="s">
        <v>578</v>
      </c>
      <c r="T418" s="73"/>
      <c r="U418" s="73"/>
      <c r="V418"/>
      <c r="W418" s="73">
        <f>IFERROR(VLOOKUP(Подбор[[#This Row],[Артикул]],[1]Подбор!$CJ:$CW,2,0),"")</f>
        <v>0</v>
      </c>
      <c r="X418" s="73">
        <f>IFERROR(VLOOKUP(Подбор[[#This Row],[Артикул]],[1]Подбор!$CJ:$CW,3,0),"")</f>
        <v>0</v>
      </c>
      <c r="Y418" s="73" t="str">
        <f>IFERROR(VLOOKUP(Подбор[[#This Row],[Артикул]],[1]Подбор!$CJ:$CW,4,0),"")</f>
        <v/>
      </c>
      <c r="Z418" s="73">
        <f>IFERROR(VLOOKUP(Подбор[[#This Row],[Артикул]],[1]Подбор!$CJ:$CW,5,0),"")</f>
        <v>0</v>
      </c>
      <c r="AA418" s="73">
        <f>IFERROR(VLOOKUP(Подбор[[#This Row],[Артикул]],[1]Подбор!$CJ:$CW,6,0),"")</f>
        <v>0</v>
      </c>
      <c r="AB418" s="73">
        <f>IFERROR(VLOOKUP(Подбор[[#This Row],[Артикул]],[1]Подбор!$CJ:$CW,7,0),"")</f>
        <v>0</v>
      </c>
      <c r="AC418" s="73">
        <f>IFERROR(VLOOKUP(Подбор[[#This Row],[Артикул]],[1]Подбор!$CJ:$CW,8,0),"")</f>
        <v>0</v>
      </c>
      <c r="AD418" s="73">
        <f>IFERROR(VLOOKUP(Подбор[[#This Row],[Артикул]],[1]Подбор!$CJ:$CW,9,0),"")</f>
        <v>0</v>
      </c>
      <c r="AE418" s="73">
        <f>IFERROR(VLOOKUP(Подбор[[#This Row],[Артикул]],[1]Подбор!$CJ:$CW,10,0),"")</f>
        <v>0</v>
      </c>
      <c r="AF418" s="73">
        <f>IFERROR(VLOOKUP(Подбор[[#This Row],[Артикул]],[1]Подбор!$CJ:$CW,11,0),"")</f>
        <v>0</v>
      </c>
      <c r="AG418" s="73">
        <f>IFERROR(VLOOKUP(Подбор[[#This Row],[Артикул]],[1]Подбор!$CJ:$CW,12,0),"")</f>
        <v>0</v>
      </c>
      <c r="AH418" s="73">
        <f>IFERROR(VLOOKUP(Подбор[[#This Row],[Артикул]],[1]Подбор!$CJ:$CW,13,0),"")</f>
        <v>0</v>
      </c>
      <c r="AI418" s="73">
        <f>IFERROR(VLOOKUP(Подбор[[#This Row],[Артикул]],[1]Подбор!$CJ:$CW,14,0),"")</f>
        <v>0</v>
      </c>
      <c r="AJ418" s="73" t="str">
        <f>IFERROR(VLOOKUP(Подбор[[#This Row],[Артикул]],[1]Подбор!$CJ:$DA,15,0),"")</f>
        <v/>
      </c>
      <c r="AK418" s="73" t="str">
        <f>IFERROR(VLOOKUP(Подбор[[#This Row],[Артикул]],[1]Подбор!$CJ:$DA,16,0),"")</f>
        <v>https://ipmatika.kz/products/ip-ats-agat-cu/ip-ats-agat-cu-7212mt-standart/</v>
      </c>
      <c r="AL418" s="73" t="str">
        <f>IFERROR(VLOOKUP(Подбор[[#This Row],[Артикул]],[1]Подбор!$CJ:$DA,17,0),"")</f>
        <v/>
      </c>
    </row>
    <row r="419" spans="1:38">
      <c r="A419" s="73" t="s">
        <v>2205</v>
      </c>
      <c r="B419" t="s">
        <v>2250</v>
      </c>
      <c r="C419" t="s">
        <v>2204</v>
      </c>
      <c r="D419">
        <v>0</v>
      </c>
      <c r="E419">
        <v>0</v>
      </c>
      <c r="F419" t="s">
        <v>578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578</v>
      </c>
      <c r="R419" t="s">
        <v>5773</v>
      </c>
      <c r="S419" t="s">
        <v>578</v>
      </c>
      <c r="T419" s="73"/>
      <c r="U419" s="73"/>
      <c r="V419"/>
      <c r="W419" s="73">
        <f>IFERROR(VLOOKUP(Подбор[[#This Row],[Артикул]],[1]Подбор!$CJ:$CW,2,0),"")</f>
        <v>0</v>
      </c>
      <c r="X419" s="73">
        <f>IFERROR(VLOOKUP(Подбор[[#This Row],[Артикул]],[1]Подбор!$CJ:$CW,3,0),"")</f>
        <v>0</v>
      </c>
      <c r="Y419" s="73" t="str">
        <f>IFERROR(VLOOKUP(Подбор[[#This Row],[Артикул]],[1]Подбор!$CJ:$CW,4,0),"")</f>
        <v/>
      </c>
      <c r="Z419" s="73">
        <f>IFERROR(VLOOKUP(Подбор[[#This Row],[Артикул]],[1]Подбор!$CJ:$CW,5,0),"")</f>
        <v>0</v>
      </c>
      <c r="AA419" s="73">
        <f>IFERROR(VLOOKUP(Подбор[[#This Row],[Артикул]],[1]Подбор!$CJ:$CW,6,0),"")</f>
        <v>0</v>
      </c>
      <c r="AB419" s="73">
        <f>IFERROR(VLOOKUP(Подбор[[#This Row],[Артикул]],[1]Подбор!$CJ:$CW,7,0),"")</f>
        <v>0</v>
      </c>
      <c r="AC419" s="73">
        <f>IFERROR(VLOOKUP(Подбор[[#This Row],[Артикул]],[1]Подбор!$CJ:$CW,8,0),"")</f>
        <v>0</v>
      </c>
      <c r="AD419" s="73">
        <f>IFERROR(VLOOKUP(Подбор[[#This Row],[Артикул]],[1]Подбор!$CJ:$CW,9,0),"")</f>
        <v>0</v>
      </c>
      <c r="AE419" s="73">
        <f>IFERROR(VLOOKUP(Подбор[[#This Row],[Артикул]],[1]Подбор!$CJ:$CW,10,0),"")</f>
        <v>0</v>
      </c>
      <c r="AF419" s="73">
        <f>IFERROR(VLOOKUP(Подбор[[#This Row],[Артикул]],[1]Подбор!$CJ:$CW,11,0),"")</f>
        <v>0</v>
      </c>
      <c r="AG419" s="73">
        <f>IFERROR(VLOOKUP(Подбор[[#This Row],[Артикул]],[1]Подбор!$CJ:$CW,12,0),"")</f>
        <v>0</v>
      </c>
      <c r="AH419" s="73">
        <f>IFERROR(VLOOKUP(Подбор[[#This Row],[Артикул]],[1]Подбор!$CJ:$CW,13,0),"")</f>
        <v>0</v>
      </c>
      <c r="AI419" s="73">
        <f>IFERROR(VLOOKUP(Подбор[[#This Row],[Артикул]],[1]Подбор!$CJ:$CW,14,0),"")</f>
        <v>0</v>
      </c>
      <c r="AJ419" s="73" t="str">
        <f>IFERROR(VLOOKUP(Подбор[[#This Row],[Артикул]],[1]Подбор!$CJ:$DA,15,0),"")</f>
        <v/>
      </c>
      <c r="AK419" s="73" t="str">
        <f>IFERROR(VLOOKUP(Подбор[[#This Row],[Артикул]],[1]Подбор!$CJ:$DA,16,0),"")</f>
        <v>https://ipmatika.kz/products/ip-ats-agat-cu/ip-ats-agat-cu-7212me-enterprise/</v>
      </c>
      <c r="AL419" s="73" t="str">
        <f>IFERROR(VLOOKUP(Подбор[[#This Row],[Артикул]],[1]Подбор!$CJ:$DA,17,0),"")</f>
        <v/>
      </c>
    </row>
    <row r="420" spans="1:38">
      <c r="A420" s="73" t="s">
        <v>2203</v>
      </c>
      <c r="B420" t="s">
        <v>2250</v>
      </c>
      <c r="C420" t="s">
        <v>2202</v>
      </c>
      <c r="D420">
        <v>0</v>
      </c>
      <c r="E420">
        <v>0</v>
      </c>
      <c r="F420" t="s">
        <v>578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578</v>
      </c>
      <c r="R420" t="s">
        <v>578</v>
      </c>
      <c r="S420" t="s">
        <v>578</v>
      </c>
      <c r="T420" s="73"/>
      <c r="U420" s="73"/>
      <c r="V420"/>
      <c r="W420" s="73">
        <f>IFERROR(VLOOKUP(Подбор[[#This Row],[Артикул]],[1]Подбор!$CJ:$CW,2,0),"")</f>
        <v>0</v>
      </c>
      <c r="X420" s="73">
        <f>IFERROR(VLOOKUP(Подбор[[#This Row],[Артикул]],[1]Подбор!$CJ:$CW,3,0),"")</f>
        <v>0</v>
      </c>
      <c r="Y420" s="73" t="str">
        <f>IFERROR(VLOOKUP(Подбор[[#This Row],[Артикул]],[1]Подбор!$CJ:$CW,4,0),"")</f>
        <v/>
      </c>
      <c r="Z420" s="73">
        <f>IFERROR(VLOOKUP(Подбор[[#This Row],[Артикул]],[1]Подбор!$CJ:$CW,5,0),"")</f>
        <v>0</v>
      </c>
      <c r="AA420" s="73">
        <f>IFERROR(VLOOKUP(Подбор[[#This Row],[Артикул]],[1]Подбор!$CJ:$CW,6,0),"")</f>
        <v>0</v>
      </c>
      <c r="AB420" s="73">
        <f>IFERROR(VLOOKUP(Подбор[[#This Row],[Артикул]],[1]Подбор!$CJ:$CW,7,0),"")</f>
        <v>0</v>
      </c>
      <c r="AC420" s="73">
        <f>IFERROR(VLOOKUP(Подбор[[#This Row],[Артикул]],[1]Подбор!$CJ:$CW,8,0),"")</f>
        <v>0</v>
      </c>
      <c r="AD420" s="73">
        <f>IFERROR(VLOOKUP(Подбор[[#This Row],[Артикул]],[1]Подбор!$CJ:$CW,9,0),"")</f>
        <v>0</v>
      </c>
      <c r="AE420" s="73">
        <f>IFERROR(VLOOKUP(Подбор[[#This Row],[Артикул]],[1]Подбор!$CJ:$CW,10,0),"")</f>
        <v>0</v>
      </c>
      <c r="AF420" s="73">
        <f>IFERROR(VLOOKUP(Подбор[[#This Row],[Артикул]],[1]Подбор!$CJ:$CW,11,0),"")</f>
        <v>0</v>
      </c>
      <c r="AG420" s="73">
        <f>IFERROR(VLOOKUP(Подбор[[#This Row],[Артикул]],[1]Подбор!$CJ:$CW,12,0),"")</f>
        <v>0</v>
      </c>
      <c r="AH420" s="73">
        <f>IFERROR(VLOOKUP(Подбор[[#This Row],[Артикул]],[1]Подбор!$CJ:$CW,13,0),"")</f>
        <v>0</v>
      </c>
      <c r="AI420" s="73">
        <f>IFERROR(VLOOKUP(Подбор[[#This Row],[Артикул]],[1]Подбор!$CJ:$CW,14,0),"")</f>
        <v>0</v>
      </c>
      <c r="AJ420" s="73" t="str">
        <f>IFERROR(VLOOKUP(Подбор[[#This Row],[Артикул]],[1]Подбор!$CJ:$DA,15,0),"")</f>
        <v/>
      </c>
      <c r="AK420" s="73" t="str">
        <f>IFERROR(VLOOKUP(Подбор[[#This Row],[Артикул]],[1]Подбор!$CJ:$DA,16,0),"")</f>
        <v/>
      </c>
      <c r="AL420" s="73" t="str">
        <f>IFERROR(VLOOKUP(Подбор[[#This Row],[Артикул]],[1]Подбор!$CJ:$DA,17,0),"")</f>
        <v/>
      </c>
    </row>
    <row r="421" spans="1:38">
      <c r="A421" s="73" t="s">
        <v>2201</v>
      </c>
      <c r="B421" t="s">
        <v>2250</v>
      </c>
      <c r="C421" t="s">
        <v>2200</v>
      </c>
      <c r="D421">
        <v>0</v>
      </c>
      <c r="E421">
        <v>0</v>
      </c>
      <c r="F421" t="s">
        <v>578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578</v>
      </c>
      <c r="R421" t="s">
        <v>5774</v>
      </c>
      <c r="S421" t="s">
        <v>578</v>
      </c>
      <c r="T421" s="73"/>
      <c r="U421" s="73"/>
      <c r="V421"/>
      <c r="W421" s="73">
        <f>IFERROR(VLOOKUP(Подбор[[#This Row],[Артикул]],[1]Подбор!$CJ:$CW,2,0),"")</f>
        <v>0</v>
      </c>
      <c r="X421" s="73">
        <f>IFERROR(VLOOKUP(Подбор[[#This Row],[Артикул]],[1]Подбор!$CJ:$CW,3,0),"")</f>
        <v>0</v>
      </c>
      <c r="Y421" s="73" t="str">
        <f>IFERROR(VLOOKUP(Подбор[[#This Row],[Артикул]],[1]Подбор!$CJ:$CW,4,0),"")</f>
        <v/>
      </c>
      <c r="Z421" s="73">
        <f>IFERROR(VLOOKUP(Подбор[[#This Row],[Артикул]],[1]Подбор!$CJ:$CW,5,0),"")</f>
        <v>0</v>
      </c>
      <c r="AA421" s="73">
        <f>IFERROR(VLOOKUP(Подбор[[#This Row],[Артикул]],[1]Подбор!$CJ:$CW,6,0),"")</f>
        <v>0</v>
      </c>
      <c r="AB421" s="73">
        <f>IFERROR(VLOOKUP(Подбор[[#This Row],[Артикул]],[1]Подбор!$CJ:$CW,7,0),"")</f>
        <v>0</v>
      </c>
      <c r="AC421" s="73">
        <f>IFERROR(VLOOKUP(Подбор[[#This Row],[Артикул]],[1]Подбор!$CJ:$CW,8,0),"")</f>
        <v>0</v>
      </c>
      <c r="AD421" s="73">
        <f>IFERROR(VLOOKUP(Подбор[[#This Row],[Артикул]],[1]Подбор!$CJ:$CW,9,0),"")</f>
        <v>0</v>
      </c>
      <c r="AE421" s="73">
        <f>IFERROR(VLOOKUP(Подбор[[#This Row],[Артикул]],[1]Подбор!$CJ:$CW,10,0),"")</f>
        <v>0</v>
      </c>
      <c r="AF421" s="73">
        <f>IFERROR(VLOOKUP(Подбор[[#This Row],[Артикул]],[1]Подбор!$CJ:$CW,11,0),"")</f>
        <v>0</v>
      </c>
      <c r="AG421" s="73">
        <f>IFERROR(VLOOKUP(Подбор[[#This Row],[Артикул]],[1]Подбор!$CJ:$CW,12,0),"")</f>
        <v>0</v>
      </c>
      <c r="AH421" s="73">
        <f>IFERROR(VLOOKUP(Подбор[[#This Row],[Артикул]],[1]Подбор!$CJ:$CW,13,0),"")</f>
        <v>0</v>
      </c>
      <c r="AI421" s="73">
        <f>IFERROR(VLOOKUP(Подбор[[#This Row],[Артикул]],[1]Подбор!$CJ:$CW,14,0),"")</f>
        <v>0</v>
      </c>
      <c r="AJ421" s="73" t="str">
        <f>IFERROR(VLOOKUP(Подбор[[#This Row],[Артикул]],[1]Подбор!$CJ:$DA,15,0),"")</f>
        <v/>
      </c>
      <c r="AK421" s="73" t="str">
        <f>IFERROR(VLOOKUP(Подбор[[#This Row],[Артикул]],[1]Подбор!$CJ:$DA,16,0),"")</f>
        <v>https://ipmatika.kz/products/ip-ats-agat-cu/ip-ats-agat-cu-7212sb-base/</v>
      </c>
      <c r="AL421" s="73" t="str">
        <f>IFERROR(VLOOKUP(Подбор[[#This Row],[Артикул]],[1]Подбор!$CJ:$DA,17,0),"")</f>
        <v/>
      </c>
    </row>
    <row r="422" spans="1:38">
      <c r="A422" s="73" t="s">
        <v>2199</v>
      </c>
      <c r="B422" t="s">
        <v>2250</v>
      </c>
      <c r="C422" t="s">
        <v>2198</v>
      </c>
      <c r="D422">
        <v>0</v>
      </c>
      <c r="E422">
        <v>0</v>
      </c>
      <c r="F422" t="s">
        <v>578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578</v>
      </c>
      <c r="R422" t="s">
        <v>5775</v>
      </c>
      <c r="S422" t="s">
        <v>578</v>
      </c>
      <c r="T422" s="73"/>
      <c r="U422" s="73"/>
      <c r="V422"/>
      <c r="W422" s="73">
        <f>IFERROR(VLOOKUP(Подбор[[#This Row],[Артикул]],[1]Подбор!$CJ:$CW,2,0),"")</f>
        <v>0</v>
      </c>
      <c r="X422" s="73">
        <f>IFERROR(VLOOKUP(Подбор[[#This Row],[Артикул]],[1]Подбор!$CJ:$CW,3,0),"")</f>
        <v>0</v>
      </c>
      <c r="Y422" s="73" t="str">
        <f>IFERROR(VLOOKUP(Подбор[[#This Row],[Артикул]],[1]Подбор!$CJ:$CW,4,0),"")</f>
        <v/>
      </c>
      <c r="Z422" s="73">
        <f>IFERROR(VLOOKUP(Подбор[[#This Row],[Артикул]],[1]Подбор!$CJ:$CW,5,0),"")</f>
        <v>0</v>
      </c>
      <c r="AA422" s="73">
        <f>IFERROR(VLOOKUP(Подбор[[#This Row],[Артикул]],[1]Подбор!$CJ:$CW,6,0),"")</f>
        <v>0</v>
      </c>
      <c r="AB422" s="73">
        <f>IFERROR(VLOOKUP(Подбор[[#This Row],[Артикул]],[1]Подбор!$CJ:$CW,7,0),"")</f>
        <v>0</v>
      </c>
      <c r="AC422" s="73">
        <f>IFERROR(VLOOKUP(Подбор[[#This Row],[Артикул]],[1]Подбор!$CJ:$CW,8,0),"")</f>
        <v>0</v>
      </c>
      <c r="AD422" s="73">
        <f>IFERROR(VLOOKUP(Подбор[[#This Row],[Артикул]],[1]Подбор!$CJ:$CW,9,0),"")</f>
        <v>0</v>
      </c>
      <c r="AE422" s="73">
        <f>IFERROR(VLOOKUP(Подбор[[#This Row],[Артикул]],[1]Подбор!$CJ:$CW,10,0),"")</f>
        <v>0</v>
      </c>
      <c r="AF422" s="73">
        <f>IFERROR(VLOOKUP(Подбор[[#This Row],[Артикул]],[1]Подбор!$CJ:$CW,11,0),"")</f>
        <v>0</v>
      </c>
      <c r="AG422" s="73">
        <f>IFERROR(VLOOKUP(Подбор[[#This Row],[Артикул]],[1]Подбор!$CJ:$CW,12,0),"")</f>
        <v>0</v>
      </c>
      <c r="AH422" s="73">
        <f>IFERROR(VLOOKUP(Подбор[[#This Row],[Артикул]],[1]Подбор!$CJ:$CW,13,0),"")</f>
        <v>0</v>
      </c>
      <c r="AI422" s="73">
        <f>IFERROR(VLOOKUP(Подбор[[#This Row],[Артикул]],[1]Подбор!$CJ:$CW,14,0),"")</f>
        <v>0</v>
      </c>
      <c r="AJ422" s="73" t="str">
        <f>IFERROR(VLOOKUP(Подбор[[#This Row],[Артикул]],[1]Подбор!$CJ:$DA,15,0),"")</f>
        <v/>
      </c>
      <c r="AK422" s="73" t="str">
        <f>IFERROR(VLOOKUP(Подбор[[#This Row],[Артикул]],[1]Подбор!$CJ:$DA,16,0),"")</f>
        <v>https://ipmatika.kz/products/ip-ats-agat-cu/ip-ats-agat-cu-7212se-enterprise/</v>
      </c>
      <c r="AL422" s="73" t="str">
        <f>IFERROR(VLOOKUP(Подбор[[#This Row],[Артикул]],[1]Подбор!$CJ:$DA,17,0),"")</f>
        <v/>
      </c>
    </row>
    <row r="423" spans="1:38">
      <c r="A423" s="73" t="s">
        <v>2197</v>
      </c>
      <c r="B423" t="s">
        <v>2250</v>
      </c>
      <c r="C423" t="s">
        <v>2196</v>
      </c>
      <c r="D423">
        <v>0</v>
      </c>
      <c r="E423">
        <v>0</v>
      </c>
      <c r="F423" t="s">
        <v>578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578</v>
      </c>
      <c r="R423" t="s">
        <v>5776</v>
      </c>
      <c r="S423" t="s">
        <v>578</v>
      </c>
      <c r="T423" s="73"/>
      <c r="U423" s="73"/>
      <c r="V423"/>
      <c r="W423" s="73">
        <f>IFERROR(VLOOKUP(Подбор[[#This Row],[Артикул]],[1]Подбор!$CJ:$CW,2,0),"")</f>
        <v>0</v>
      </c>
      <c r="X423" s="73">
        <f>IFERROR(VLOOKUP(Подбор[[#This Row],[Артикул]],[1]Подбор!$CJ:$CW,3,0),"")</f>
        <v>0</v>
      </c>
      <c r="Y423" s="73" t="str">
        <f>IFERROR(VLOOKUP(Подбор[[#This Row],[Артикул]],[1]Подбор!$CJ:$CW,4,0),"")</f>
        <v/>
      </c>
      <c r="Z423" s="73">
        <f>IFERROR(VLOOKUP(Подбор[[#This Row],[Артикул]],[1]Подбор!$CJ:$CW,5,0),"")</f>
        <v>0</v>
      </c>
      <c r="AA423" s="73">
        <f>IFERROR(VLOOKUP(Подбор[[#This Row],[Артикул]],[1]Подбор!$CJ:$CW,6,0),"")</f>
        <v>0</v>
      </c>
      <c r="AB423" s="73">
        <f>IFERROR(VLOOKUP(Подбор[[#This Row],[Артикул]],[1]Подбор!$CJ:$CW,7,0),"")</f>
        <v>0</v>
      </c>
      <c r="AC423" s="73">
        <f>IFERROR(VLOOKUP(Подбор[[#This Row],[Артикул]],[1]Подбор!$CJ:$CW,8,0),"")</f>
        <v>0</v>
      </c>
      <c r="AD423" s="73">
        <f>IFERROR(VLOOKUP(Подбор[[#This Row],[Артикул]],[1]Подбор!$CJ:$CW,9,0),"")</f>
        <v>0</v>
      </c>
      <c r="AE423" s="73">
        <f>IFERROR(VLOOKUP(Подбор[[#This Row],[Артикул]],[1]Подбор!$CJ:$CW,10,0),"")</f>
        <v>0</v>
      </c>
      <c r="AF423" s="73">
        <f>IFERROR(VLOOKUP(Подбор[[#This Row],[Артикул]],[1]Подбор!$CJ:$CW,11,0),"")</f>
        <v>0</v>
      </c>
      <c r="AG423" s="73">
        <f>IFERROR(VLOOKUP(Подбор[[#This Row],[Артикул]],[1]Подбор!$CJ:$CW,12,0),"")</f>
        <v>0</v>
      </c>
      <c r="AH423" s="73">
        <f>IFERROR(VLOOKUP(Подбор[[#This Row],[Артикул]],[1]Подбор!$CJ:$CW,13,0),"")</f>
        <v>0</v>
      </c>
      <c r="AI423" s="73">
        <f>IFERROR(VLOOKUP(Подбор[[#This Row],[Артикул]],[1]Подбор!$CJ:$CW,14,0),"")</f>
        <v>0</v>
      </c>
      <c r="AJ423" s="73" t="str">
        <f>IFERROR(VLOOKUP(Подбор[[#This Row],[Артикул]],[1]Подбор!$CJ:$DA,15,0),"")</f>
        <v/>
      </c>
      <c r="AK423" s="73" t="str">
        <f>IFERROR(VLOOKUP(Подбор[[#This Row],[Артикул]],[1]Подбор!$CJ:$DA,16,0),"")</f>
        <v>https://ipmatika.kz/products/ip-ats-agat-cu/ip-ats-agat-cu-7212st-standart/</v>
      </c>
      <c r="AL423" s="73" t="str">
        <f>IFERROR(VLOOKUP(Подбор[[#This Row],[Артикул]],[1]Подбор!$CJ:$DA,17,0),"")</f>
        <v/>
      </c>
    </row>
    <row r="424" spans="1:38">
      <c r="A424" s="73" t="s">
        <v>2195</v>
      </c>
      <c r="B424" t="s">
        <v>2250</v>
      </c>
      <c r="C424" t="s">
        <v>2195</v>
      </c>
      <c r="D424" t="s">
        <v>578</v>
      </c>
      <c r="E424" t="s">
        <v>578</v>
      </c>
      <c r="F424" t="s">
        <v>578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578</v>
      </c>
      <c r="R424" t="s">
        <v>578</v>
      </c>
      <c r="S424" t="s">
        <v>578</v>
      </c>
      <c r="T424" s="73"/>
      <c r="U424" s="73"/>
      <c r="V424"/>
      <c r="W424" s="73" t="str">
        <f>IFERROR(VLOOKUP(Подбор[[#This Row],[Артикул]],[1]Подбор!$CJ:$CW,2,0),"")</f>
        <v/>
      </c>
      <c r="X424" s="73" t="str">
        <f>IFERROR(VLOOKUP(Подбор[[#This Row],[Артикул]],[1]Подбор!$CJ:$CW,3,0),"")</f>
        <v/>
      </c>
      <c r="Y424" s="73" t="str">
        <f>IFERROR(VLOOKUP(Подбор[[#This Row],[Артикул]],[1]Подбор!$CJ:$CW,4,0),"")</f>
        <v/>
      </c>
      <c r="Z424" s="73">
        <f>IFERROR(VLOOKUP(Подбор[[#This Row],[Артикул]],[1]Подбор!$CJ:$CW,5,0),"")</f>
        <v>0</v>
      </c>
      <c r="AA424" s="73">
        <f>IFERROR(VLOOKUP(Подбор[[#This Row],[Артикул]],[1]Подбор!$CJ:$CW,6,0),"")</f>
        <v>0</v>
      </c>
      <c r="AB424" s="73">
        <f>IFERROR(VLOOKUP(Подбор[[#This Row],[Артикул]],[1]Подбор!$CJ:$CW,7,0),"")</f>
        <v>0</v>
      </c>
      <c r="AC424" s="73">
        <f>IFERROR(VLOOKUP(Подбор[[#This Row],[Артикул]],[1]Подбор!$CJ:$CW,8,0),"")</f>
        <v>0</v>
      </c>
      <c r="AD424" s="73">
        <f>IFERROR(VLOOKUP(Подбор[[#This Row],[Артикул]],[1]Подбор!$CJ:$CW,9,0),"")</f>
        <v>0</v>
      </c>
      <c r="AE424" s="73">
        <f>IFERROR(VLOOKUP(Подбор[[#This Row],[Артикул]],[1]Подбор!$CJ:$CW,10,0),"")</f>
        <v>0</v>
      </c>
      <c r="AF424" s="73">
        <f>IFERROR(VLOOKUP(Подбор[[#This Row],[Артикул]],[1]Подбор!$CJ:$CW,11,0),"")</f>
        <v>0</v>
      </c>
      <c r="AG424" s="73">
        <f>IFERROR(VLOOKUP(Подбор[[#This Row],[Артикул]],[1]Подбор!$CJ:$CW,12,0),"")</f>
        <v>0</v>
      </c>
      <c r="AH424" s="73">
        <f>IFERROR(VLOOKUP(Подбор[[#This Row],[Артикул]],[1]Подбор!$CJ:$CW,13,0),"")</f>
        <v>0</v>
      </c>
      <c r="AI424" s="73">
        <f>IFERROR(VLOOKUP(Подбор[[#This Row],[Артикул]],[1]Подбор!$CJ:$CW,14,0),"")</f>
        <v>0</v>
      </c>
      <c r="AJ424" s="73" t="str">
        <f>IFERROR(VLOOKUP(Подбор[[#This Row],[Артикул]],[1]Подбор!$CJ:$DA,15,0),"")</f>
        <v/>
      </c>
      <c r="AK424" s="73" t="str">
        <f>IFERROR(VLOOKUP(Подбор[[#This Row],[Артикул]],[1]Подбор!$CJ:$DA,16,0),"")</f>
        <v/>
      </c>
      <c r="AL424" s="73" t="str">
        <f>IFERROR(VLOOKUP(Подбор[[#This Row],[Артикул]],[1]Подбор!$CJ:$DA,17,0),"")</f>
        <v/>
      </c>
    </row>
    <row r="425" spans="1:38">
      <c r="A425" s="73" t="s">
        <v>2194</v>
      </c>
      <c r="B425" t="s">
        <v>2250</v>
      </c>
      <c r="C425" t="s">
        <v>2194</v>
      </c>
      <c r="D425" t="s">
        <v>578</v>
      </c>
      <c r="E425" t="s">
        <v>578</v>
      </c>
      <c r="F425" t="s">
        <v>578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578</v>
      </c>
      <c r="R425" t="s">
        <v>578</v>
      </c>
      <c r="S425" t="s">
        <v>578</v>
      </c>
      <c r="T425" s="73"/>
      <c r="U425" s="73"/>
      <c r="V425"/>
      <c r="W425" s="73" t="str">
        <f>IFERROR(VLOOKUP(Подбор[[#This Row],[Артикул]],[1]Подбор!$CJ:$CW,2,0),"")</f>
        <v/>
      </c>
      <c r="X425" s="73" t="str">
        <f>IFERROR(VLOOKUP(Подбор[[#This Row],[Артикул]],[1]Подбор!$CJ:$CW,3,0),"")</f>
        <v/>
      </c>
      <c r="Y425" s="73" t="str">
        <f>IFERROR(VLOOKUP(Подбор[[#This Row],[Артикул]],[1]Подбор!$CJ:$CW,4,0),"")</f>
        <v/>
      </c>
      <c r="Z425" s="73">
        <f>IFERROR(VLOOKUP(Подбор[[#This Row],[Артикул]],[1]Подбор!$CJ:$CW,5,0),"")</f>
        <v>0</v>
      </c>
      <c r="AA425" s="73">
        <f>IFERROR(VLOOKUP(Подбор[[#This Row],[Артикул]],[1]Подбор!$CJ:$CW,6,0),"")</f>
        <v>0</v>
      </c>
      <c r="AB425" s="73">
        <f>IFERROR(VLOOKUP(Подбор[[#This Row],[Артикул]],[1]Подбор!$CJ:$CW,7,0),"")</f>
        <v>0</v>
      </c>
      <c r="AC425" s="73">
        <f>IFERROR(VLOOKUP(Подбор[[#This Row],[Артикул]],[1]Подбор!$CJ:$CW,8,0),"")</f>
        <v>0</v>
      </c>
      <c r="AD425" s="73">
        <f>IFERROR(VLOOKUP(Подбор[[#This Row],[Артикул]],[1]Подбор!$CJ:$CW,9,0),"")</f>
        <v>0</v>
      </c>
      <c r="AE425" s="73">
        <f>IFERROR(VLOOKUP(Подбор[[#This Row],[Артикул]],[1]Подбор!$CJ:$CW,10,0),"")</f>
        <v>0</v>
      </c>
      <c r="AF425" s="73">
        <f>IFERROR(VLOOKUP(Подбор[[#This Row],[Артикул]],[1]Подбор!$CJ:$CW,11,0),"")</f>
        <v>0</v>
      </c>
      <c r="AG425" s="73">
        <f>IFERROR(VLOOKUP(Подбор[[#This Row],[Артикул]],[1]Подбор!$CJ:$CW,12,0),"")</f>
        <v>0</v>
      </c>
      <c r="AH425" s="73">
        <f>IFERROR(VLOOKUP(Подбор[[#This Row],[Артикул]],[1]Подбор!$CJ:$CW,13,0),"")</f>
        <v>0</v>
      </c>
      <c r="AI425" s="73">
        <f>IFERROR(VLOOKUP(Подбор[[#This Row],[Артикул]],[1]Подбор!$CJ:$CW,14,0),"")</f>
        <v>0</v>
      </c>
      <c r="AJ425" s="73" t="str">
        <f>IFERROR(VLOOKUP(Подбор[[#This Row],[Артикул]],[1]Подбор!$CJ:$DA,15,0),"")</f>
        <v/>
      </c>
      <c r="AK425" s="73" t="str">
        <f>IFERROR(VLOOKUP(Подбор[[#This Row],[Артикул]],[1]Подбор!$CJ:$DA,16,0),"")</f>
        <v/>
      </c>
      <c r="AL425" s="73" t="str">
        <f>IFERROR(VLOOKUP(Подбор[[#This Row],[Артикул]],[1]Подбор!$CJ:$DA,17,0),"")</f>
        <v/>
      </c>
    </row>
    <row r="426" spans="1:38">
      <c r="A426" s="73" t="s">
        <v>2193</v>
      </c>
      <c r="B426" t="s">
        <v>2250</v>
      </c>
      <c r="C426" t="s">
        <v>2192</v>
      </c>
      <c r="D426" t="s">
        <v>578</v>
      </c>
      <c r="E426" t="s">
        <v>578</v>
      </c>
      <c r="F426" t="s">
        <v>578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578</v>
      </c>
      <c r="R426" t="s">
        <v>578</v>
      </c>
      <c r="S426" t="s">
        <v>578</v>
      </c>
      <c r="T426" s="73"/>
      <c r="U426" s="73"/>
      <c r="V426"/>
      <c r="W426" s="73" t="str">
        <f>IFERROR(VLOOKUP(Подбор[[#This Row],[Артикул]],[1]Подбор!$CJ:$CW,2,0),"")</f>
        <v/>
      </c>
      <c r="X426" s="73" t="str">
        <f>IFERROR(VLOOKUP(Подбор[[#This Row],[Артикул]],[1]Подбор!$CJ:$CW,3,0),"")</f>
        <v/>
      </c>
      <c r="Y426" s="73" t="str">
        <f>IFERROR(VLOOKUP(Подбор[[#This Row],[Артикул]],[1]Подбор!$CJ:$CW,4,0),"")</f>
        <v/>
      </c>
      <c r="Z426" s="73">
        <f>IFERROR(VLOOKUP(Подбор[[#This Row],[Артикул]],[1]Подбор!$CJ:$CW,5,0),"")</f>
        <v>0</v>
      </c>
      <c r="AA426" s="73">
        <f>IFERROR(VLOOKUP(Подбор[[#This Row],[Артикул]],[1]Подбор!$CJ:$CW,6,0),"")</f>
        <v>0</v>
      </c>
      <c r="AB426" s="73">
        <f>IFERROR(VLOOKUP(Подбор[[#This Row],[Артикул]],[1]Подбор!$CJ:$CW,7,0),"")</f>
        <v>0</v>
      </c>
      <c r="AC426" s="73">
        <f>IFERROR(VLOOKUP(Подбор[[#This Row],[Артикул]],[1]Подбор!$CJ:$CW,8,0),"")</f>
        <v>0</v>
      </c>
      <c r="AD426" s="73">
        <f>IFERROR(VLOOKUP(Подбор[[#This Row],[Артикул]],[1]Подбор!$CJ:$CW,9,0),"")</f>
        <v>0</v>
      </c>
      <c r="AE426" s="73">
        <f>IFERROR(VLOOKUP(Подбор[[#This Row],[Артикул]],[1]Подбор!$CJ:$CW,10,0),"")</f>
        <v>0</v>
      </c>
      <c r="AF426" s="73">
        <f>IFERROR(VLOOKUP(Подбор[[#This Row],[Артикул]],[1]Подбор!$CJ:$CW,11,0),"")</f>
        <v>0</v>
      </c>
      <c r="AG426" s="73">
        <f>IFERROR(VLOOKUP(Подбор[[#This Row],[Артикул]],[1]Подбор!$CJ:$CW,12,0),"")</f>
        <v>0</v>
      </c>
      <c r="AH426" s="73">
        <f>IFERROR(VLOOKUP(Подбор[[#This Row],[Артикул]],[1]Подбор!$CJ:$CW,13,0),"")</f>
        <v>0</v>
      </c>
      <c r="AI426" s="73">
        <f>IFERROR(VLOOKUP(Подбор[[#This Row],[Артикул]],[1]Подбор!$CJ:$CW,14,0),"")</f>
        <v>0</v>
      </c>
      <c r="AJ426" s="73" t="str">
        <f>IFERROR(VLOOKUP(Подбор[[#This Row],[Артикул]],[1]Подбор!$CJ:$DA,15,0),"")</f>
        <v/>
      </c>
      <c r="AK426" s="73" t="str">
        <f>IFERROR(VLOOKUP(Подбор[[#This Row],[Артикул]],[1]Подбор!$CJ:$DA,16,0),"")</f>
        <v/>
      </c>
      <c r="AL426" s="73" t="str">
        <f>IFERROR(VLOOKUP(Подбор[[#This Row],[Артикул]],[1]Подбор!$CJ:$DA,17,0),"")</f>
        <v/>
      </c>
    </row>
    <row r="427" spans="1:38">
      <c r="A427" s="73" t="s">
        <v>2191</v>
      </c>
      <c r="B427" t="s">
        <v>2250</v>
      </c>
      <c r="C427" t="s">
        <v>2190</v>
      </c>
      <c r="D427" t="s">
        <v>578</v>
      </c>
      <c r="E427" t="s">
        <v>578</v>
      </c>
      <c r="F427" t="s">
        <v>578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 t="s">
        <v>578</v>
      </c>
      <c r="R427" t="s">
        <v>578</v>
      </c>
      <c r="S427" t="s">
        <v>578</v>
      </c>
      <c r="T427" s="73"/>
      <c r="U427" s="73"/>
      <c r="V427"/>
      <c r="W427" s="73" t="str">
        <f>IFERROR(VLOOKUP(Подбор[[#This Row],[Артикул]],[1]Подбор!$CJ:$CW,2,0),"")</f>
        <v/>
      </c>
      <c r="X427" s="73" t="str">
        <f>IFERROR(VLOOKUP(Подбор[[#This Row],[Артикул]],[1]Подбор!$CJ:$CW,3,0),"")</f>
        <v/>
      </c>
      <c r="Y427" s="73" t="str">
        <f>IFERROR(VLOOKUP(Подбор[[#This Row],[Артикул]],[1]Подбор!$CJ:$CW,4,0),"")</f>
        <v/>
      </c>
      <c r="Z427" s="73">
        <f>IFERROR(VLOOKUP(Подбор[[#This Row],[Артикул]],[1]Подбор!$CJ:$CW,5,0),"")</f>
        <v>0</v>
      </c>
      <c r="AA427" s="73">
        <f>IFERROR(VLOOKUP(Подбор[[#This Row],[Артикул]],[1]Подбор!$CJ:$CW,6,0),"")</f>
        <v>0</v>
      </c>
      <c r="AB427" s="73">
        <f>IFERROR(VLOOKUP(Подбор[[#This Row],[Артикул]],[1]Подбор!$CJ:$CW,7,0),"")</f>
        <v>0</v>
      </c>
      <c r="AC427" s="73">
        <f>IFERROR(VLOOKUP(Подбор[[#This Row],[Артикул]],[1]Подбор!$CJ:$CW,8,0),"")</f>
        <v>0</v>
      </c>
      <c r="AD427" s="73">
        <f>IFERROR(VLOOKUP(Подбор[[#This Row],[Артикул]],[1]Подбор!$CJ:$CW,9,0),"")</f>
        <v>0</v>
      </c>
      <c r="AE427" s="73">
        <f>IFERROR(VLOOKUP(Подбор[[#This Row],[Артикул]],[1]Подбор!$CJ:$CW,10,0),"")</f>
        <v>0</v>
      </c>
      <c r="AF427" s="73">
        <f>IFERROR(VLOOKUP(Подбор[[#This Row],[Артикул]],[1]Подбор!$CJ:$CW,11,0),"")</f>
        <v>0</v>
      </c>
      <c r="AG427" s="73">
        <f>IFERROR(VLOOKUP(Подбор[[#This Row],[Артикул]],[1]Подбор!$CJ:$CW,12,0),"")</f>
        <v>0</v>
      </c>
      <c r="AH427" s="73">
        <f>IFERROR(VLOOKUP(Подбор[[#This Row],[Артикул]],[1]Подбор!$CJ:$CW,13,0),"")</f>
        <v>1</v>
      </c>
      <c r="AI427" s="73">
        <f>IFERROR(VLOOKUP(Подбор[[#This Row],[Артикул]],[1]Подбор!$CJ:$CW,14,0),"")</f>
        <v>0</v>
      </c>
      <c r="AJ427" s="73" t="str">
        <f>IFERROR(VLOOKUP(Подбор[[#This Row],[Артикул]],[1]Подбор!$CJ:$DA,15,0),"")</f>
        <v/>
      </c>
      <c r="AK427" s="73" t="str">
        <f>IFERROR(VLOOKUP(Подбор[[#This Row],[Артикул]],[1]Подбор!$CJ:$DA,16,0),"")</f>
        <v/>
      </c>
      <c r="AL427" s="73" t="str">
        <f>IFERROR(VLOOKUP(Подбор[[#This Row],[Артикул]],[1]Подбор!$CJ:$DA,17,0),"")</f>
        <v/>
      </c>
    </row>
    <row r="428" spans="1:38">
      <c r="A428" s="73" t="s">
        <v>2189</v>
      </c>
      <c r="B428" t="s">
        <v>2250</v>
      </c>
      <c r="C428" t="s">
        <v>2188</v>
      </c>
      <c r="D428" t="s">
        <v>578</v>
      </c>
      <c r="E428" t="s">
        <v>578</v>
      </c>
      <c r="F428" t="s">
        <v>578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 t="s">
        <v>578</v>
      </c>
      <c r="R428" t="s">
        <v>578</v>
      </c>
      <c r="S428" t="s">
        <v>578</v>
      </c>
      <c r="T428" s="73"/>
      <c r="U428" s="73"/>
      <c r="V428"/>
      <c r="W428" s="73" t="str">
        <f>IFERROR(VLOOKUP(Подбор[[#This Row],[Артикул]],[1]Подбор!$CJ:$CW,2,0),"")</f>
        <v/>
      </c>
      <c r="X428" s="73" t="str">
        <f>IFERROR(VLOOKUP(Подбор[[#This Row],[Артикул]],[1]Подбор!$CJ:$CW,3,0),"")</f>
        <v/>
      </c>
      <c r="Y428" s="73" t="str">
        <f>IFERROR(VLOOKUP(Подбор[[#This Row],[Артикул]],[1]Подбор!$CJ:$CW,4,0),"")</f>
        <v/>
      </c>
      <c r="Z428" s="73">
        <f>IFERROR(VLOOKUP(Подбор[[#This Row],[Артикул]],[1]Подбор!$CJ:$CW,5,0),"")</f>
        <v>0</v>
      </c>
      <c r="AA428" s="73">
        <f>IFERROR(VLOOKUP(Подбор[[#This Row],[Артикул]],[1]Подбор!$CJ:$CW,6,0),"")</f>
        <v>0</v>
      </c>
      <c r="AB428" s="73">
        <f>IFERROR(VLOOKUP(Подбор[[#This Row],[Артикул]],[1]Подбор!$CJ:$CW,7,0),"")</f>
        <v>0</v>
      </c>
      <c r="AC428" s="73">
        <f>IFERROR(VLOOKUP(Подбор[[#This Row],[Артикул]],[1]Подбор!$CJ:$CW,8,0),"")</f>
        <v>0</v>
      </c>
      <c r="AD428" s="73">
        <f>IFERROR(VLOOKUP(Подбор[[#This Row],[Артикул]],[1]Подбор!$CJ:$CW,9,0),"")</f>
        <v>0</v>
      </c>
      <c r="AE428" s="73">
        <f>IFERROR(VLOOKUP(Подбор[[#This Row],[Артикул]],[1]Подбор!$CJ:$CW,10,0),"")</f>
        <v>0</v>
      </c>
      <c r="AF428" s="73">
        <f>IFERROR(VLOOKUP(Подбор[[#This Row],[Артикул]],[1]Подбор!$CJ:$CW,11,0),"")</f>
        <v>0</v>
      </c>
      <c r="AG428" s="73">
        <f>IFERROR(VLOOKUP(Подбор[[#This Row],[Артикул]],[1]Подбор!$CJ:$CW,12,0),"")</f>
        <v>0</v>
      </c>
      <c r="AH428" s="73">
        <f>IFERROR(VLOOKUP(Подбор[[#This Row],[Артикул]],[1]Подбор!$CJ:$CW,13,0),"")</f>
        <v>1</v>
      </c>
      <c r="AI428" s="73">
        <f>IFERROR(VLOOKUP(Подбор[[#This Row],[Артикул]],[1]Подбор!$CJ:$CW,14,0),"")</f>
        <v>0</v>
      </c>
      <c r="AJ428" s="73" t="str">
        <f>IFERROR(VLOOKUP(Подбор[[#This Row],[Артикул]],[1]Подбор!$CJ:$DA,15,0),"")</f>
        <v/>
      </c>
      <c r="AK428" s="73" t="str">
        <f>IFERROR(VLOOKUP(Подбор[[#This Row],[Артикул]],[1]Подбор!$CJ:$DA,16,0),"")</f>
        <v/>
      </c>
      <c r="AL428" s="73" t="str">
        <f>IFERROR(VLOOKUP(Подбор[[#This Row],[Артикул]],[1]Подбор!$CJ:$DA,17,0),"")</f>
        <v/>
      </c>
    </row>
    <row r="429" spans="1:38">
      <c r="A429" s="73" t="s">
        <v>3751</v>
      </c>
      <c r="B429"/>
      <c r="C429"/>
      <c r="D429" t="s">
        <v>578</v>
      </c>
      <c r="E429" t="s">
        <v>578</v>
      </c>
      <c r="F429" t="s">
        <v>578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578</v>
      </c>
      <c r="R429" t="s">
        <v>578</v>
      </c>
      <c r="S429" t="s">
        <v>578</v>
      </c>
      <c r="T429" s="73"/>
      <c r="U429" s="73"/>
      <c r="V429"/>
      <c r="W429" s="73" t="str">
        <f>IFERROR(VLOOKUP(Подбор[[#This Row],[Артикул]],[1]Подбор!$CJ:$CW,2,0),"")</f>
        <v/>
      </c>
      <c r="X429" s="73" t="str">
        <f>IFERROR(VLOOKUP(Подбор[[#This Row],[Артикул]],[1]Подбор!$CJ:$CW,3,0),"")</f>
        <v/>
      </c>
      <c r="Y429" s="73" t="str">
        <f>IFERROR(VLOOKUP(Подбор[[#This Row],[Артикул]],[1]Подбор!$CJ:$CW,4,0),"")</f>
        <v/>
      </c>
      <c r="Z429" s="73">
        <f>IFERROR(VLOOKUP(Подбор[[#This Row],[Артикул]],[1]Подбор!$CJ:$CW,5,0),"")</f>
        <v>0</v>
      </c>
      <c r="AA429" s="73">
        <f>IFERROR(VLOOKUP(Подбор[[#This Row],[Артикул]],[1]Подбор!$CJ:$CW,6,0),"")</f>
        <v>0</v>
      </c>
      <c r="AB429" s="73">
        <f>IFERROR(VLOOKUP(Подбор[[#This Row],[Артикул]],[1]Подбор!$CJ:$CW,7,0),"")</f>
        <v>0</v>
      </c>
      <c r="AC429" s="73">
        <f>IFERROR(VLOOKUP(Подбор[[#This Row],[Артикул]],[1]Подбор!$CJ:$CW,8,0),"")</f>
        <v>0</v>
      </c>
      <c r="AD429" s="73">
        <f>IFERROR(VLOOKUP(Подбор[[#This Row],[Артикул]],[1]Подбор!$CJ:$CW,9,0),"")</f>
        <v>0</v>
      </c>
      <c r="AE429" s="73">
        <f>IFERROR(VLOOKUP(Подбор[[#This Row],[Артикул]],[1]Подбор!$CJ:$CW,10,0),"")</f>
        <v>0</v>
      </c>
      <c r="AF429" s="73">
        <f>IFERROR(VLOOKUP(Подбор[[#This Row],[Артикул]],[1]Подбор!$CJ:$CW,11,0),"")</f>
        <v>0</v>
      </c>
      <c r="AG429" s="73">
        <f>IFERROR(VLOOKUP(Подбор[[#This Row],[Артикул]],[1]Подбор!$CJ:$CW,12,0),"")</f>
        <v>0</v>
      </c>
      <c r="AH429" s="73">
        <f>IFERROR(VLOOKUP(Подбор[[#This Row],[Артикул]],[1]Подбор!$CJ:$CW,13,0),"")</f>
        <v>0</v>
      </c>
      <c r="AI429" s="73">
        <f>IFERROR(VLOOKUP(Подбор[[#This Row],[Артикул]],[1]Подбор!$CJ:$CW,14,0),"")</f>
        <v>0</v>
      </c>
      <c r="AJ429" s="73" t="str">
        <f>IFERROR(VLOOKUP(Подбор[[#This Row],[Артикул]],[1]Подбор!$CJ:$DA,15,0),"")</f>
        <v/>
      </c>
      <c r="AK429" s="73" t="str">
        <f>IFERROR(VLOOKUP(Подбор[[#This Row],[Артикул]],[1]Подбор!$CJ:$DA,16,0),"")</f>
        <v/>
      </c>
      <c r="AL429" s="73" t="str">
        <f>IFERROR(VLOOKUP(Подбор[[#This Row],[Артикул]],[1]Подбор!$CJ:$DA,17,0),"")</f>
        <v/>
      </c>
    </row>
    <row r="430" spans="1:38">
      <c r="A430" s="73" t="s">
        <v>3752</v>
      </c>
      <c r="B430" t="s">
        <v>2250</v>
      </c>
      <c r="C430" t="s">
        <v>3753</v>
      </c>
      <c r="D430">
        <v>0</v>
      </c>
      <c r="E430">
        <v>0</v>
      </c>
      <c r="F430" t="s">
        <v>578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 t="s">
        <v>578</v>
      </c>
      <c r="R430" t="s">
        <v>578</v>
      </c>
      <c r="S430" t="s">
        <v>578</v>
      </c>
      <c r="T430" s="73"/>
      <c r="U430" s="73"/>
      <c r="V430"/>
      <c r="W430" s="73">
        <f>IFERROR(VLOOKUP(Подбор[[#This Row],[Артикул]],[1]Подбор!$CJ:$CW,2,0),"")</f>
        <v>0</v>
      </c>
      <c r="X430" s="73">
        <f>IFERROR(VLOOKUP(Подбор[[#This Row],[Артикул]],[1]Подбор!$CJ:$CW,3,0),"")</f>
        <v>0</v>
      </c>
      <c r="Y430" s="73" t="str">
        <f>IFERROR(VLOOKUP(Подбор[[#This Row],[Артикул]],[1]Подбор!$CJ:$CW,4,0),"")</f>
        <v/>
      </c>
      <c r="Z430" s="73">
        <f>IFERROR(VLOOKUP(Подбор[[#This Row],[Артикул]],[1]Подбор!$CJ:$CW,5,0),"")</f>
        <v>0</v>
      </c>
      <c r="AA430" s="73">
        <f>IFERROR(VLOOKUP(Подбор[[#This Row],[Артикул]],[1]Подбор!$CJ:$CW,6,0),"")</f>
        <v>0</v>
      </c>
      <c r="AB430" s="73">
        <f>IFERROR(VLOOKUP(Подбор[[#This Row],[Артикул]],[1]Подбор!$CJ:$CW,7,0),"")</f>
        <v>0</v>
      </c>
      <c r="AC430" s="73">
        <f>IFERROR(VLOOKUP(Подбор[[#This Row],[Артикул]],[1]Подбор!$CJ:$CW,8,0),"")</f>
        <v>0</v>
      </c>
      <c r="AD430" s="73">
        <f>IFERROR(VLOOKUP(Подбор[[#This Row],[Артикул]],[1]Подбор!$CJ:$CW,9,0),"")</f>
        <v>0</v>
      </c>
      <c r="AE430" s="73">
        <f>IFERROR(VLOOKUP(Подбор[[#This Row],[Артикул]],[1]Подбор!$CJ:$CW,10,0),"")</f>
        <v>0</v>
      </c>
      <c r="AF430" s="73">
        <f>IFERROR(VLOOKUP(Подбор[[#This Row],[Артикул]],[1]Подбор!$CJ:$CW,11,0),"")</f>
        <v>0</v>
      </c>
      <c r="AG430" s="73">
        <f>IFERROR(VLOOKUP(Подбор[[#This Row],[Артикул]],[1]Подбор!$CJ:$CW,12,0),"")</f>
        <v>0</v>
      </c>
      <c r="AH430" s="73">
        <f>IFERROR(VLOOKUP(Подбор[[#This Row],[Артикул]],[1]Подбор!$CJ:$CW,13,0),"")</f>
        <v>1</v>
      </c>
      <c r="AI430" s="73">
        <f>IFERROR(VLOOKUP(Подбор[[#This Row],[Артикул]],[1]Подбор!$CJ:$CW,14,0),"")</f>
        <v>0</v>
      </c>
      <c r="AJ430" s="73" t="str">
        <f>IFERROR(VLOOKUP(Подбор[[#This Row],[Артикул]],[1]Подбор!$CJ:$DA,15,0),"")</f>
        <v/>
      </c>
      <c r="AK430" s="73" t="str">
        <f>IFERROR(VLOOKUP(Подбор[[#This Row],[Артикул]],[1]Подбор!$CJ:$DA,16,0),"")</f>
        <v/>
      </c>
      <c r="AL430" s="73" t="str">
        <f>IFERROR(VLOOKUP(Подбор[[#This Row],[Артикул]],[1]Подбор!$CJ:$DA,17,0),"")</f>
        <v/>
      </c>
    </row>
    <row r="431" spans="1:38">
      <c r="A431" s="73" t="s">
        <v>3754</v>
      </c>
      <c r="B431" t="s">
        <v>2250</v>
      </c>
      <c r="C431" t="s">
        <v>3755</v>
      </c>
      <c r="D431">
        <v>0</v>
      </c>
      <c r="E431">
        <v>0</v>
      </c>
      <c r="F431" t="s">
        <v>578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578</v>
      </c>
      <c r="R431" t="s">
        <v>578</v>
      </c>
      <c r="S431" t="s">
        <v>578</v>
      </c>
      <c r="T431" s="73"/>
      <c r="U431" s="73"/>
      <c r="V431"/>
      <c r="W431" s="73">
        <f>IFERROR(VLOOKUP(Подбор[[#This Row],[Артикул]],[1]Подбор!$CJ:$CW,2,0),"")</f>
        <v>0</v>
      </c>
      <c r="X431" s="73">
        <f>IFERROR(VLOOKUP(Подбор[[#This Row],[Артикул]],[1]Подбор!$CJ:$CW,3,0),"")</f>
        <v>0</v>
      </c>
      <c r="Y431" s="73" t="str">
        <f>IFERROR(VLOOKUP(Подбор[[#This Row],[Артикул]],[1]Подбор!$CJ:$CW,4,0),"")</f>
        <v/>
      </c>
      <c r="Z431" s="73">
        <f>IFERROR(VLOOKUP(Подбор[[#This Row],[Артикул]],[1]Подбор!$CJ:$CW,5,0),"")</f>
        <v>0</v>
      </c>
      <c r="AA431" s="73">
        <f>IFERROR(VLOOKUP(Подбор[[#This Row],[Артикул]],[1]Подбор!$CJ:$CW,6,0),"")</f>
        <v>0</v>
      </c>
      <c r="AB431" s="73">
        <f>IFERROR(VLOOKUP(Подбор[[#This Row],[Артикул]],[1]Подбор!$CJ:$CW,7,0),"")</f>
        <v>0</v>
      </c>
      <c r="AC431" s="73">
        <f>IFERROR(VLOOKUP(Подбор[[#This Row],[Артикул]],[1]Подбор!$CJ:$CW,8,0),"")</f>
        <v>0</v>
      </c>
      <c r="AD431" s="73">
        <f>IFERROR(VLOOKUP(Подбор[[#This Row],[Артикул]],[1]Подбор!$CJ:$CW,9,0),"")</f>
        <v>0</v>
      </c>
      <c r="AE431" s="73">
        <f>IFERROR(VLOOKUP(Подбор[[#This Row],[Артикул]],[1]Подбор!$CJ:$CW,10,0),"")</f>
        <v>0</v>
      </c>
      <c r="AF431" s="73">
        <f>IFERROR(VLOOKUP(Подбор[[#This Row],[Артикул]],[1]Подбор!$CJ:$CW,11,0),"")</f>
        <v>0</v>
      </c>
      <c r="AG431" s="73">
        <f>IFERROR(VLOOKUP(Подбор[[#This Row],[Артикул]],[1]Подбор!$CJ:$CW,12,0),"")</f>
        <v>0</v>
      </c>
      <c r="AH431" s="73">
        <f>IFERROR(VLOOKUP(Подбор[[#This Row],[Артикул]],[1]Подбор!$CJ:$CW,13,0),"")</f>
        <v>0</v>
      </c>
      <c r="AI431" s="73">
        <f>IFERROR(VLOOKUP(Подбор[[#This Row],[Артикул]],[1]Подбор!$CJ:$CW,14,0),"")</f>
        <v>0</v>
      </c>
      <c r="AJ431" s="73" t="str">
        <f>IFERROR(VLOOKUP(Подбор[[#This Row],[Артикул]],[1]Подбор!$CJ:$DA,15,0),"")</f>
        <v/>
      </c>
      <c r="AK431" s="73" t="str">
        <f>IFERROR(VLOOKUP(Подбор[[#This Row],[Артикул]],[1]Подбор!$CJ:$DA,16,0),"")</f>
        <v/>
      </c>
      <c r="AL431" s="73" t="str">
        <f>IFERROR(VLOOKUP(Подбор[[#This Row],[Артикул]],[1]Подбор!$CJ:$DA,17,0),"")</f>
        <v/>
      </c>
    </row>
    <row r="432" spans="1:38">
      <c r="A432" s="73" t="s">
        <v>3756</v>
      </c>
      <c r="B432" t="s">
        <v>2250</v>
      </c>
      <c r="C432" t="s">
        <v>3757</v>
      </c>
      <c r="D432">
        <v>0</v>
      </c>
      <c r="E432">
        <v>0</v>
      </c>
      <c r="F432" t="s">
        <v>578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578</v>
      </c>
      <c r="R432" t="s">
        <v>578</v>
      </c>
      <c r="S432" t="s">
        <v>578</v>
      </c>
      <c r="T432" s="73"/>
      <c r="U432" s="73"/>
      <c r="V432"/>
      <c r="W432" s="73">
        <f>IFERROR(VLOOKUP(Подбор[[#This Row],[Артикул]],[1]Подбор!$CJ:$CW,2,0),"")</f>
        <v>0</v>
      </c>
      <c r="X432" s="73">
        <f>IFERROR(VLOOKUP(Подбор[[#This Row],[Артикул]],[1]Подбор!$CJ:$CW,3,0),"")</f>
        <v>0</v>
      </c>
      <c r="Y432" s="73" t="str">
        <f>IFERROR(VLOOKUP(Подбор[[#This Row],[Артикул]],[1]Подбор!$CJ:$CW,4,0),"")</f>
        <v/>
      </c>
      <c r="Z432" s="73">
        <f>IFERROR(VLOOKUP(Подбор[[#This Row],[Артикул]],[1]Подбор!$CJ:$CW,5,0),"")</f>
        <v>0</v>
      </c>
      <c r="AA432" s="73">
        <f>IFERROR(VLOOKUP(Подбор[[#This Row],[Артикул]],[1]Подбор!$CJ:$CW,6,0),"")</f>
        <v>0</v>
      </c>
      <c r="AB432" s="73">
        <f>IFERROR(VLOOKUP(Подбор[[#This Row],[Артикул]],[1]Подбор!$CJ:$CW,7,0),"")</f>
        <v>0</v>
      </c>
      <c r="AC432" s="73">
        <f>IFERROR(VLOOKUP(Подбор[[#This Row],[Артикул]],[1]Подбор!$CJ:$CW,8,0),"")</f>
        <v>0</v>
      </c>
      <c r="AD432" s="73">
        <f>IFERROR(VLOOKUP(Подбор[[#This Row],[Артикул]],[1]Подбор!$CJ:$CW,9,0),"")</f>
        <v>0</v>
      </c>
      <c r="AE432" s="73">
        <f>IFERROR(VLOOKUP(Подбор[[#This Row],[Артикул]],[1]Подбор!$CJ:$CW,10,0),"")</f>
        <v>0</v>
      </c>
      <c r="AF432" s="73">
        <f>IFERROR(VLOOKUP(Подбор[[#This Row],[Артикул]],[1]Подбор!$CJ:$CW,11,0),"")</f>
        <v>0</v>
      </c>
      <c r="AG432" s="73">
        <f>IFERROR(VLOOKUP(Подбор[[#This Row],[Артикул]],[1]Подбор!$CJ:$CW,12,0),"")</f>
        <v>0</v>
      </c>
      <c r="AH432" s="73">
        <f>IFERROR(VLOOKUP(Подбор[[#This Row],[Артикул]],[1]Подбор!$CJ:$CW,13,0),"")</f>
        <v>0</v>
      </c>
      <c r="AI432" s="73">
        <f>IFERROR(VLOOKUP(Подбор[[#This Row],[Артикул]],[1]Подбор!$CJ:$CW,14,0),"")</f>
        <v>0</v>
      </c>
      <c r="AJ432" s="73" t="str">
        <f>IFERROR(VLOOKUP(Подбор[[#This Row],[Артикул]],[1]Подбор!$CJ:$DA,15,0),"")</f>
        <v/>
      </c>
      <c r="AK432" s="73" t="str">
        <f>IFERROR(VLOOKUP(Подбор[[#This Row],[Артикул]],[1]Подбор!$CJ:$DA,16,0),"")</f>
        <v/>
      </c>
      <c r="AL432" s="73" t="str">
        <f>IFERROR(VLOOKUP(Подбор[[#This Row],[Артикул]],[1]Подбор!$CJ:$DA,17,0),"")</f>
        <v/>
      </c>
    </row>
    <row r="433" spans="1:38">
      <c r="A433" s="73" t="s">
        <v>3758</v>
      </c>
      <c r="B433" t="s">
        <v>2250</v>
      </c>
      <c r="C433" t="s">
        <v>3759</v>
      </c>
      <c r="D433">
        <v>0</v>
      </c>
      <c r="E433">
        <v>0</v>
      </c>
      <c r="F433" t="s">
        <v>578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578</v>
      </c>
      <c r="R433" t="s">
        <v>5777</v>
      </c>
      <c r="S433" t="s">
        <v>578</v>
      </c>
      <c r="T433" s="73"/>
      <c r="U433" s="73"/>
      <c r="V433"/>
      <c r="W433" s="73">
        <f>IFERROR(VLOOKUP(Подбор[[#This Row],[Артикул]],[1]Подбор!$CJ:$CW,2,0),"")</f>
        <v>0</v>
      </c>
      <c r="X433" s="73">
        <f>IFERROR(VLOOKUP(Подбор[[#This Row],[Артикул]],[1]Подбор!$CJ:$CW,3,0),"")</f>
        <v>0</v>
      </c>
      <c r="Y433" s="73" t="str">
        <f>IFERROR(VLOOKUP(Подбор[[#This Row],[Артикул]],[1]Подбор!$CJ:$CW,4,0),"")</f>
        <v/>
      </c>
      <c r="Z433" s="73">
        <f>IFERROR(VLOOKUP(Подбор[[#This Row],[Артикул]],[1]Подбор!$CJ:$CW,5,0),"")</f>
        <v>0</v>
      </c>
      <c r="AA433" s="73">
        <f>IFERROR(VLOOKUP(Подбор[[#This Row],[Артикул]],[1]Подбор!$CJ:$CW,6,0),"")</f>
        <v>0</v>
      </c>
      <c r="AB433" s="73">
        <f>IFERROR(VLOOKUP(Подбор[[#This Row],[Артикул]],[1]Подбор!$CJ:$CW,7,0),"")</f>
        <v>0</v>
      </c>
      <c r="AC433" s="73">
        <f>IFERROR(VLOOKUP(Подбор[[#This Row],[Артикул]],[1]Подбор!$CJ:$CW,8,0),"")</f>
        <v>0</v>
      </c>
      <c r="AD433" s="73">
        <f>IFERROR(VLOOKUP(Подбор[[#This Row],[Артикул]],[1]Подбор!$CJ:$CW,9,0),"")</f>
        <v>0</v>
      </c>
      <c r="AE433" s="73">
        <f>IFERROR(VLOOKUP(Подбор[[#This Row],[Артикул]],[1]Подбор!$CJ:$CW,10,0),"")</f>
        <v>0</v>
      </c>
      <c r="AF433" s="73">
        <f>IFERROR(VLOOKUP(Подбор[[#This Row],[Артикул]],[1]Подбор!$CJ:$CW,11,0),"")</f>
        <v>0</v>
      </c>
      <c r="AG433" s="73">
        <f>IFERROR(VLOOKUP(Подбор[[#This Row],[Артикул]],[1]Подбор!$CJ:$CW,12,0),"")</f>
        <v>0</v>
      </c>
      <c r="AH433" s="73">
        <f>IFERROR(VLOOKUP(Подбор[[#This Row],[Артикул]],[1]Подбор!$CJ:$CW,13,0),"")</f>
        <v>0</v>
      </c>
      <c r="AI433" s="73">
        <f>IFERROR(VLOOKUP(Подбор[[#This Row],[Артикул]],[1]Подбор!$CJ:$CW,14,0),"")</f>
        <v>0</v>
      </c>
      <c r="AJ433" s="73" t="str">
        <f>IFERROR(VLOOKUP(Подбор[[#This Row],[Артикул]],[1]Подбор!$CJ:$DA,15,0),"")</f>
        <v/>
      </c>
      <c r="AK433" s="73" t="str">
        <f>IFERROR(VLOOKUP(Подбор[[#This Row],[Артикул]],[1]Подбор!$CJ:$DA,16,0),"")</f>
        <v>https://ipmatika.kz/products/ip-ats-agat-cu/ip-ats-agat-cu-7212mb-base-v2/</v>
      </c>
      <c r="AL433" s="73" t="str">
        <f>IFERROR(VLOOKUP(Подбор[[#This Row],[Артикул]],[1]Подбор!$CJ:$DA,17,0),"")</f>
        <v/>
      </c>
    </row>
    <row r="434" spans="1:38">
      <c r="A434" s="73" t="s">
        <v>3760</v>
      </c>
      <c r="B434" t="s">
        <v>2250</v>
      </c>
      <c r="C434" t="s">
        <v>3761</v>
      </c>
      <c r="D434">
        <v>0</v>
      </c>
      <c r="E434">
        <v>0</v>
      </c>
      <c r="F434" t="s">
        <v>578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578</v>
      </c>
      <c r="R434" t="s">
        <v>5778</v>
      </c>
      <c r="S434" t="s">
        <v>578</v>
      </c>
      <c r="T434" s="73"/>
      <c r="U434" s="73"/>
      <c r="V434"/>
      <c r="W434" s="73">
        <f>IFERROR(VLOOKUP(Подбор[[#This Row],[Артикул]],[1]Подбор!$CJ:$CW,2,0),"")</f>
        <v>0</v>
      </c>
      <c r="X434" s="73">
        <f>IFERROR(VLOOKUP(Подбор[[#This Row],[Артикул]],[1]Подбор!$CJ:$CW,3,0),"")</f>
        <v>0</v>
      </c>
      <c r="Y434" s="73" t="str">
        <f>IFERROR(VLOOKUP(Подбор[[#This Row],[Артикул]],[1]Подбор!$CJ:$CW,4,0),"")</f>
        <v/>
      </c>
      <c r="Z434" s="73">
        <f>IFERROR(VLOOKUP(Подбор[[#This Row],[Артикул]],[1]Подбор!$CJ:$CW,5,0),"")</f>
        <v>0</v>
      </c>
      <c r="AA434" s="73">
        <f>IFERROR(VLOOKUP(Подбор[[#This Row],[Артикул]],[1]Подбор!$CJ:$CW,6,0),"")</f>
        <v>0</v>
      </c>
      <c r="AB434" s="73">
        <f>IFERROR(VLOOKUP(Подбор[[#This Row],[Артикул]],[1]Подбор!$CJ:$CW,7,0),"")</f>
        <v>0</v>
      </c>
      <c r="AC434" s="73">
        <f>IFERROR(VLOOKUP(Подбор[[#This Row],[Артикул]],[1]Подбор!$CJ:$CW,8,0),"")</f>
        <v>0</v>
      </c>
      <c r="AD434" s="73">
        <f>IFERROR(VLOOKUP(Подбор[[#This Row],[Артикул]],[1]Подбор!$CJ:$CW,9,0),"")</f>
        <v>0</v>
      </c>
      <c r="AE434" s="73">
        <f>IFERROR(VLOOKUP(Подбор[[#This Row],[Артикул]],[1]Подбор!$CJ:$CW,10,0),"")</f>
        <v>0</v>
      </c>
      <c r="AF434" s="73">
        <f>IFERROR(VLOOKUP(Подбор[[#This Row],[Артикул]],[1]Подбор!$CJ:$CW,11,0),"")</f>
        <v>0</v>
      </c>
      <c r="AG434" s="73">
        <f>IFERROR(VLOOKUP(Подбор[[#This Row],[Артикул]],[1]Подбор!$CJ:$CW,12,0),"")</f>
        <v>0</v>
      </c>
      <c r="AH434" s="73">
        <f>IFERROR(VLOOKUP(Подбор[[#This Row],[Артикул]],[1]Подбор!$CJ:$CW,13,0),"")</f>
        <v>0</v>
      </c>
      <c r="AI434" s="73">
        <f>IFERROR(VLOOKUP(Подбор[[#This Row],[Артикул]],[1]Подбор!$CJ:$CW,14,0),"")</f>
        <v>0</v>
      </c>
      <c r="AJ434" s="73" t="str">
        <f>IFERROR(VLOOKUP(Подбор[[#This Row],[Артикул]],[1]Подбор!$CJ:$DA,15,0),"")</f>
        <v/>
      </c>
      <c r="AK434" s="73" t="str">
        <f>IFERROR(VLOOKUP(Подбор[[#This Row],[Артикул]],[1]Подбор!$CJ:$DA,16,0),"")</f>
        <v>https://ipmatika.kz/products/ip-ats-agat-cu/ip-ats-agat-cu-7212mt-standart-v2/</v>
      </c>
      <c r="AL434" s="73" t="str">
        <f>IFERROR(VLOOKUP(Подбор[[#This Row],[Артикул]],[1]Подбор!$CJ:$DA,17,0),"")</f>
        <v/>
      </c>
    </row>
    <row r="435" spans="1:38">
      <c r="A435" s="73" t="s">
        <v>3762</v>
      </c>
      <c r="B435" t="s">
        <v>2250</v>
      </c>
      <c r="C435" t="s">
        <v>3763</v>
      </c>
      <c r="D435">
        <v>0</v>
      </c>
      <c r="E435">
        <v>0</v>
      </c>
      <c r="F435" t="s">
        <v>578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578</v>
      </c>
      <c r="R435" t="s">
        <v>5779</v>
      </c>
      <c r="S435" t="s">
        <v>578</v>
      </c>
      <c r="T435" s="73"/>
      <c r="U435" s="73"/>
      <c r="V435"/>
      <c r="W435" s="73">
        <f>IFERROR(VLOOKUP(Подбор[[#This Row],[Артикул]],[1]Подбор!$CJ:$CW,2,0),"")</f>
        <v>0</v>
      </c>
      <c r="X435" s="73">
        <f>IFERROR(VLOOKUP(Подбор[[#This Row],[Артикул]],[1]Подбор!$CJ:$CW,3,0),"")</f>
        <v>0</v>
      </c>
      <c r="Y435" s="73" t="str">
        <f>IFERROR(VLOOKUP(Подбор[[#This Row],[Артикул]],[1]Подбор!$CJ:$CW,4,0),"")</f>
        <v/>
      </c>
      <c r="Z435" s="73">
        <f>IFERROR(VLOOKUP(Подбор[[#This Row],[Артикул]],[1]Подбор!$CJ:$CW,5,0),"")</f>
        <v>0</v>
      </c>
      <c r="AA435" s="73">
        <f>IFERROR(VLOOKUP(Подбор[[#This Row],[Артикул]],[1]Подбор!$CJ:$CW,6,0),"")</f>
        <v>0</v>
      </c>
      <c r="AB435" s="73">
        <f>IFERROR(VLOOKUP(Подбор[[#This Row],[Артикул]],[1]Подбор!$CJ:$CW,7,0),"")</f>
        <v>0</v>
      </c>
      <c r="AC435" s="73">
        <f>IFERROR(VLOOKUP(Подбор[[#This Row],[Артикул]],[1]Подбор!$CJ:$CW,8,0),"")</f>
        <v>0</v>
      </c>
      <c r="AD435" s="73">
        <f>IFERROR(VLOOKUP(Подбор[[#This Row],[Артикул]],[1]Подбор!$CJ:$CW,9,0),"")</f>
        <v>0</v>
      </c>
      <c r="AE435" s="73">
        <f>IFERROR(VLOOKUP(Подбор[[#This Row],[Артикул]],[1]Подбор!$CJ:$CW,10,0),"")</f>
        <v>0</v>
      </c>
      <c r="AF435" s="73">
        <f>IFERROR(VLOOKUP(Подбор[[#This Row],[Артикул]],[1]Подбор!$CJ:$CW,11,0),"")</f>
        <v>0</v>
      </c>
      <c r="AG435" s="73">
        <f>IFERROR(VLOOKUP(Подбор[[#This Row],[Артикул]],[1]Подбор!$CJ:$CW,12,0),"")</f>
        <v>0</v>
      </c>
      <c r="AH435" s="73">
        <f>IFERROR(VLOOKUP(Подбор[[#This Row],[Артикул]],[1]Подбор!$CJ:$CW,13,0),"")</f>
        <v>0</v>
      </c>
      <c r="AI435" s="73">
        <f>IFERROR(VLOOKUP(Подбор[[#This Row],[Артикул]],[1]Подбор!$CJ:$CW,14,0),"")</f>
        <v>0</v>
      </c>
      <c r="AJ435" s="73" t="str">
        <f>IFERROR(VLOOKUP(Подбор[[#This Row],[Артикул]],[1]Подбор!$CJ:$DA,15,0),"")</f>
        <v/>
      </c>
      <c r="AK435" s="73" t="str">
        <f>IFERROR(VLOOKUP(Подбор[[#This Row],[Артикул]],[1]Подбор!$CJ:$DA,16,0),"")</f>
        <v>https://ipmatika.kz/products/ip-ats-agat-cu/ip-ats-agat-cu-7212me-enterprise-v2/</v>
      </c>
      <c r="AL435" s="73" t="str">
        <f>IFERROR(VLOOKUP(Подбор[[#This Row],[Артикул]],[1]Подбор!$CJ:$DA,17,0),"")</f>
        <v/>
      </c>
    </row>
    <row r="436" spans="1:38">
      <c r="A436" s="73" t="s">
        <v>7390</v>
      </c>
      <c r="B436" t="s">
        <v>2250</v>
      </c>
      <c r="C436" t="s">
        <v>7391</v>
      </c>
      <c r="D436" t="s">
        <v>578</v>
      </c>
      <c r="E436" t="s">
        <v>578</v>
      </c>
      <c r="F436" t="s">
        <v>578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578</v>
      </c>
      <c r="R436" t="s">
        <v>578</v>
      </c>
      <c r="S436" t="s">
        <v>578</v>
      </c>
      <c r="T436" s="73"/>
      <c r="U436" s="73"/>
      <c r="V436"/>
      <c r="W436" s="73" t="str">
        <f>IFERROR(VLOOKUP(Подбор[[#This Row],[Артикул]],[1]Подбор!$CJ:$CW,2,0),"")</f>
        <v/>
      </c>
      <c r="X436" s="73" t="str">
        <f>IFERROR(VLOOKUP(Подбор[[#This Row],[Артикул]],[1]Подбор!$CJ:$CW,3,0),"")</f>
        <v/>
      </c>
      <c r="Y436" s="73" t="str">
        <f>IFERROR(VLOOKUP(Подбор[[#This Row],[Артикул]],[1]Подбор!$CJ:$CW,4,0),"")</f>
        <v/>
      </c>
      <c r="Z436" s="73">
        <f>IFERROR(VLOOKUP(Подбор[[#This Row],[Артикул]],[1]Подбор!$CJ:$CW,5,0),"")</f>
        <v>0</v>
      </c>
      <c r="AA436" s="73">
        <f>IFERROR(VLOOKUP(Подбор[[#This Row],[Артикул]],[1]Подбор!$CJ:$CW,6,0),"")</f>
        <v>0</v>
      </c>
      <c r="AB436" s="73">
        <f>IFERROR(VLOOKUP(Подбор[[#This Row],[Артикул]],[1]Подбор!$CJ:$CW,7,0),"")</f>
        <v>0</v>
      </c>
      <c r="AC436" s="73">
        <f>IFERROR(VLOOKUP(Подбор[[#This Row],[Артикул]],[1]Подбор!$CJ:$CW,8,0),"")</f>
        <v>0</v>
      </c>
      <c r="AD436" s="73">
        <f>IFERROR(VLOOKUP(Подбор[[#This Row],[Артикул]],[1]Подбор!$CJ:$CW,9,0),"")</f>
        <v>0</v>
      </c>
      <c r="AE436" s="73">
        <f>IFERROR(VLOOKUP(Подбор[[#This Row],[Артикул]],[1]Подбор!$CJ:$CW,10,0),"")</f>
        <v>0</v>
      </c>
      <c r="AF436" s="73">
        <f>IFERROR(VLOOKUP(Подбор[[#This Row],[Артикул]],[1]Подбор!$CJ:$CW,11,0),"")</f>
        <v>0</v>
      </c>
      <c r="AG436" s="73">
        <f>IFERROR(VLOOKUP(Подбор[[#This Row],[Артикул]],[1]Подбор!$CJ:$CW,12,0),"")</f>
        <v>0</v>
      </c>
      <c r="AH436" s="73">
        <f>IFERROR(VLOOKUP(Подбор[[#This Row],[Артикул]],[1]Подбор!$CJ:$CW,13,0),"")</f>
        <v>0</v>
      </c>
      <c r="AI436" s="73">
        <f>IFERROR(VLOOKUP(Подбор[[#This Row],[Артикул]],[1]Подбор!$CJ:$CW,14,0),"")</f>
        <v>0</v>
      </c>
      <c r="AJ436" s="73" t="str">
        <f>IFERROR(VLOOKUP(Подбор[[#This Row],[Артикул]],[1]Подбор!$CJ:$DA,15,0),"")</f>
        <v/>
      </c>
      <c r="AK436" s="73" t="str">
        <f>IFERROR(VLOOKUP(Подбор[[#This Row],[Артикул]],[1]Подбор!$CJ:$DA,16,0),"")</f>
        <v/>
      </c>
      <c r="AL436" s="73" t="str">
        <f>IFERROR(VLOOKUP(Подбор[[#This Row],[Артикул]],[1]Подбор!$CJ:$DA,17,0),"")</f>
        <v/>
      </c>
    </row>
    <row r="437" spans="1:38">
      <c r="A437" s="73" t="s">
        <v>3764</v>
      </c>
      <c r="B437" t="s">
        <v>2250</v>
      </c>
      <c r="C437" t="s">
        <v>3765</v>
      </c>
      <c r="D437">
        <v>0</v>
      </c>
      <c r="E437">
        <v>0</v>
      </c>
      <c r="F437" t="s">
        <v>578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578</v>
      </c>
      <c r="R437" t="s">
        <v>578</v>
      </c>
      <c r="S437" t="s">
        <v>578</v>
      </c>
      <c r="T437" s="73"/>
      <c r="U437" s="73"/>
      <c r="V437"/>
      <c r="W437" s="73">
        <f>IFERROR(VLOOKUP(Подбор[[#This Row],[Артикул]],[1]Подбор!$CJ:$CW,2,0),"")</f>
        <v>0</v>
      </c>
      <c r="X437" s="73">
        <f>IFERROR(VLOOKUP(Подбор[[#This Row],[Артикул]],[1]Подбор!$CJ:$CW,3,0),"")</f>
        <v>0</v>
      </c>
      <c r="Y437" s="73" t="str">
        <f>IFERROR(VLOOKUP(Подбор[[#This Row],[Артикул]],[1]Подбор!$CJ:$CW,4,0),"")</f>
        <v/>
      </c>
      <c r="Z437" s="73">
        <f>IFERROR(VLOOKUP(Подбор[[#This Row],[Артикул]],[1]Подбор!$CJ:$CW,5,0),"")</f>
        <v>0</v>
      </c>
      <c r="AA437" s="73">
        <f>IFERROR(VLOOKUP(Подбор[[#This Row],[Артикул]],[1]Подбор!$CJ:$CW,6,0),"")</f>
        <v>0</v>
      </c>
      <c r="AB437" s="73">
        <f>IFERROR(VLOOKUP(Подбор[[#This Row],[Артикул]],[1]Подбор!$CJ:$CW,7,0),"")</f>
        <v>0</v>
      </c>
      <c r="AC437" s="73">
        <f>IFERROR(VLOOKUP(Подбор[[#This Row],[Артикул]],[1]Подбор!$CJ:$CW,8,0),"")</f>
        <v>0</v>
      </c>
      <c r="AD437" s="73">
        <f>IFERROR(VLOOKUP(Подбор[[#This Row],[Артикул]],[1]Подбор!$CJ:$CW,9,0),"")</f>
        <v>0</v>
      </c>
      <c r="AE437" s="73">
        <f>IFERROR(VLOOKUP(Подбор[[#This Row],[Артикул]],[1]Подбор!$CJ:$CW,10,0),"")</f>
        <v>0</v>
      </c>
      <c r="AF437" s="73">
        <f>IFERROR(VLOOKUP(Подбор[[#This Row],[Артикул]],[1]Подбор!$CJ:$CW,11,0),"")</f>
        <v>0</v>
      </c>
      <c r="AG437" s="73">
        <f>IFERROR(VLOOKUP(Подбор[[#This Row],[Артикул]],[1]Подбор!$CJ:$CW,12,0),"")</f>
        <v>0</v>
      </c>
      <c r="AH437" s="73">
        <f>IFERROR(VLOOKUP(Подбор[[#This Row],[Артикул]],[1]Подбор!$CJ:$CW,13,0),"")</f>
        <v>0</v>
      </c>
      <c r="AI437" s="73">
        <f>IFERROR(VLOOKUP(Подбор[[#This Row],[Артикул]],[1]Подбор!$CJ:$CW,14,0),"")</f>
        <v>0</v>
      </c>
      <c r="AJ437" s="73" t="str">
        <f>IFERROR(VLOOKUP(Подбор[[#This Row],[Артикул]],[1]Подбор!$CJ:$DA,15,0),"")</f>
        <v/>
      </c>
      <c r="AK437" s="73" t="str">
        <f>IFERROR(VLOOKUP(Подбор[[#This Row],[Артикул]],[1]Подбор!$CJ:$DA,16,0),"")</f>
        <v/>
      </c>
      <c r="AL437" s="73" t="str">
        <f>IFERROR(VLOOKUP(Подбор[[#This Row],[Артикул]],[1]Подбор!$CJ:$DA,17,0),"")</f>
        <v/>
      </c>
    </row>
    <row r="438" spans="1:38">
      <c r="A438" s="73" t="s">
        <v>3766</v>
      </c>
      <c r="B438" t="s">
        <v>2250</v>
      </c>
      <c r="C438" t="s">
        <v>5193</v>
      </c>
      <c r="D438">
        <v>0</v>
      </c>
      <c r="E438">
        <v>0</v>
      </c>
      <c r="F438" t="s">
        <v>578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 t="s">
        <v>578</v>
      </c>
      <c r="R438" t="s">
        <v>5780</v>
      </c>
      <c r="S438" t="s">
        <v>578</v>
      </c>
      <c r="T438" s="73"/>
      <c r="U438" s="73"/>
      <c r="V438"/>
      <c r="W438" s="73">
        <f>IFERROR(VLOOKUP(Подбор[[#This Row],[Артикул]],[1]Подбор!$CJ:$CW,2,0),"")</f>
        <v>0</v>
      </c>
      <c r="X438" s="73">
        <f>IFERROR(VLOOKUP(Подбор[[#This Row],[Артикул]],[1]Подбор!$CJ:$CW,3,0),"")</f>
        <v>0</v>
      </c>
      <c r="Y438" s="73" t="str">
        <f>IFERROR(VLOOKUP(Подбор[[#This Row],[Артикул]],[1]Подбор!$CJ:$CW,4,0),"")</f>
        <v/>
      </c>
      <c r="Z438" s="73">
        <f>IFERROR(VLOOKUP(Подбор[[#This Row],[Артикул]],[1]Подбор!$CJ:$CW,5,0),"")</f>
        <v>0</v>
      </c>
      <c r="AA438" s="73">
        <f>IFERROR(VLOOKUP(Подбор[[#This Row],[Артикул]],[1]Подбор!$CJ:$CW,6,0),"")</f>
        <v>0</v>
      </c>
      <c r="AB438" s="73">
        <f>IFERROR(VLOOKUP(Подбор[[#This Row],[Артикул]],[1]Подбор!$CJ:$CW,7,0),"")</f>
        <v>0</v>
      </c>
      <c r="AC438" s="73">
        <f>IFERROR(VLOOKUP(Подбор[[#This Row],[Артикул]],[1]Подбор!$CJ:$CW,8,0),"")</f>
        <v>0</v>
      </c>
      <c r="AD438" s="73">
        <f>IFERROR(VLOOKUP(Подбор[[#This Row],[Артикул]],[1]Подбор!$CJ:$CW,9,0),"")</f>
        <v>0</v>
      </c>
      <c r="AE438" s="73">
        <f>IFERROR(VLOOKUP(Подбор[[#This Row],[Артикул]],[1]Подбор!$CJ:$CW,10,0),"")</f>
        <v>0</v>
      </c>
      <c r="AF438" s="73">
        <f>IFERROR(VLOOKUP(Подбор[[#This Row],[Артикул]],[1]Подбор!$CJ:$CW,11,0),"")</f>
        <v>0</v>
      </c>
      <c r="AG438" s="73">
        <f>IFERROR(VLOOKUP(Подбор[[#This Row],[Артикул]],[1]Подбор!$CJ:$CW,12,0),"")</f>
        <v>0</v>
      </c>
      <c r="AH438" s="73">
        <f>IFERROR(VLOOKUP(Подбор[[#This Row],[Артикул]],[1]Подбор!$CJ:$CW,13,0),"")</f>
        <v>1</v>
      </c>
      <c r="AI438" s="73">
        <f>IFERROR(VLOOKUP(Подбор[[#This Row],[Артикул]],[1]Подбор!$CJ:$CW,14,0),"")</f>
        <v>0</v>
      </c>
      <c r="AJ438" s="73" t="str">
        <f>IFERROR(VLOOKUP(Подбор[[#This Row],[Артикул]],[1]Подбор!$CJ:$DA,15,0),"")</f>
        <v/>
      </c>
      <c r="AK438" s="73" t="str">
        <f>IFERROR(VLOOKUP(Подбор[[#This Row],[Артикул]],[1]Подбор!$CJ:$DA,16,0),"")</f>
        <v>https://ipmatika.kz/products/ip-ats-agat-cu/ip-ats-agat-cu-7212sb-base-v2/</v>
      </c>
      <c r="AL438" s="73" t="str">
        <f>IFERROR(VLOOKUP(Подбор[[#This Row],[Артикул]],[1]Подбор!$CJ:$DA,17,0),"")</f>
        <v/>
      </c>
    </row>
    <row r="439" spans="1:38">
      <c r="A439" s="73" t="s">
        <v>3767</v>
      </c>
      <c r="B439" t="s">
        <v>2250</v>
      </c>
      <c r="C439" t="s">
        <v>3768</v>
      </c>
      <c r="D439">
        <v>0</v>
      </c>
      <c r="E439">
        <v>0</v>
      </c>
      <c r="F439" t="s">
        <v>578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578</v>
      </c>
      <c r="R439" t="s">
        <v>5781</v>
      </c>
      <c r="S439" t="s">
        <v>578</v>
      </c>
      <c r="T439" s="73"/>
      <c r="U439" s="73"/>
      <c r="V439"/>
      <c r="W439" s="73">
        <f>IFERROR(VLOOKUP(Подбор[[#This Row],[Артикул]],[1]Подбор!$CJ:$CW,2,0),"")</f>
        <v>0</v>
      </c>
      <c r="X439" s="73">
        <f>IFERROR(VLOOKUP(Подбор[[#This Row],[Артикул]],[1]Подбор!$CJ:$CW,3,0),"")</f>
        <v>0</v>
      </c>
      <c r="Y439" s="73" t="str">
        <f>IFERROR(VLOOKUP(Подбор[[#This Row],[Артикул]],[1]Подбор!$CJ:$CW,4,0),"")</f>
        <v/>
      </c>
      <c r="Z439" s="73">
        <f>IFERROR(VLOOKUP(Подбор[[#This Row],[Артикул]],[1]Подбор!$CJ:$CW,5,0),"")</f>
        <v>0</v>
      </c>
      <c r="AA439" s="73">
        <f>IFERROR(VLOOKUP(Подбор[[#This Row],[Артикул]],[1]Подбор!$CJ:$CW,6,0),"")</f>
        <v>0</v>
      </c>
      <c r="AB439" s="73">
        <f>IFERROR(VLOOKUP(Подбор[[#This Row],[Артикул]],[1]Подбор!$CJ:$CW,7,0),"")</f>
        <v>0</v>
      </c>
      <c r="AC439" s="73">
        <f>IFERROR(VLOOKUP(Подбор[[#This Row],[Артикул]],[1]Подбор!$CJ:$CW,8,0),"")</f>
        <v>0</v>
      </c>
      <c r="AD439" s="73">
        <f>IFERROR(VLOOKUP(Подбор[[#This Row],[Артикул]],[1]Подбор!$CJ:$CW,9,0),"")</f>
        <v>0</v>
      </c>
      <c r="AE439" s="73">
        <f>IFERROR(VLOOKUP(Подбор[[#This Row],[Артикул]],[1]Подбор!$CJ:$CW,10,0),"")</f>
        <v>0</v>
      </c>
      <c r="AF439" s="73">
        <f>IFERROR(VLOOKUP(Подбор[[#This Row],[Артикул]],[1]Подбор!$CJ:$CW,11,0),"")</f>
        <v>0</v>
      </c>
      <c r="AG439" s="73">
        <f>IFERROR(VLOOKUP(Подбор[[#This Row],[Артикул]],[1]Подбор!$CJ:$CW,12,0),"")</f>
        <v>0</v>
      </c>
      <c r="AH439" s="73">
        <f>IFERROR(VLOOKUP(Подбор[[#This Row],[Артикул]],[1]Подбор!$CJ:$CW,13,0),"")</f>
        <v>0</v>
      </c>
      <c r="AI439" s="73">
        <f>IFERROR(VLOOKUP(Подбор[[#This Row],[Артикул]],[1]Подбор!$CJ:$CW,14,0),"")</f>
        <v>0</v>
      </c>
      <c r="AJ439" s="73" t="str">
        <f>IFERROR(VLOOKUP(Подбор[[#This Row],[Артикул]],[1]Подбор!$CJ:$DA,15,0),"")</f>
        <v/>
      </c>
      <c r="AK439" s="73" t="str">
        <f>IFERROR(VLOOKUP(Подбор[[#This Row],[Артикул]],[1]Подбор!$CJ:$DA,16,0),"")</f>
        <v>https://ipmatika.kz/products/ip-ats-agat-cu/ip-ats-agat-cu-7212se-enterprise-v2/</v>
      </c>
      <c r="AL439" s="73" t="str">
        <f>IFERROR(VLOOKUP(Подбор[[#This Row],[Артикул]],[1]Подбор!$CJ:$DA,17,0),"")</f>
        <v/>
      </c>
    </row>
    <row r="440" spans="1:38">
      <c r="A440" s="73" t="s">
        <v>3769</v>
      </c>
      <c r="B440" t="s">
        <v>2250</v>
      </c>
      <c r="C440" t="s">
        <v>3770</v>
      </c>
      <c r="D440">
        <v>0</v>
      </c>
      <c r="E440">
        <v>0</v>
      </c>
      <c r="F440" t="s">
        <v>578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578</v>
      </c>
      <c r="R440" t="s">
        <v>5782</v>
      </c>
      <c r="S440" t="s">
        <v>578</v>
      </c>
      <c r="T440" s="73"/>
      <c r="U440" s="73"/>
      <c r="V440"/>
      <c r="W440" s="73">
        <f>IFERROR(VLOOKUP(Подбор[[#This Row],[Артикул]],[1]Подбор!$CJ:$CW,2,0),"")</f>
        <v>0</v>
      </c>
      <c r="X440" s="73">
        <f>IFERROR(VLOOKUP(Подбор[[#This Row],[Артикул]],[1]Подбор!$CJ:$CW,3,0),"")</f>
        <v>0</v>
      </c>
      <c r="Y440" s="73" t="str">
        <f>IFERROR(VLOOKUP(Подбор[[#This Row],[Артикул]],[1]Подбор!$CJ:$CW,4,0),"")</f>
        <v/>
      </c>
      <c r="Z440" s="73">
        <f>IFERROR(VLOOKUP(Подбор[[#This Row],[Артикул]],[1]Подбор!$CJ:$CW,5,0),"")</f>
        <v>0</v>
      </c>
      <c r="AA440" s="73">
        <f>IFERROR(VLOOKUP(Подбор[[#This Row],[Артикул]],[1]Подбор!$CJ:$CW,6,0),"")</f>
        <v>0</v>
      </c>
      <c r="AB440" s="73">
        <f>IFERROR(VLOOKUP(Подбор[[#This Row],[Артикул]],[1]Подбор!$CJ:$CW,7,0),"")</f>
        <v>0</v>
      </c>
      <c r="AC440" s="73">
        <f>IFERROR(VLOOKUP(Подбор[[#This Row],[Артикул]],[1]Подбор!$CJ:$CW,8,0),"")</f>
        <v>0</v>
      </c>
      <c r="AD440" s="73">
        <f>IFERROR(VLOOKUP(Подбор[[#This Row],[Артикул]],[1]Подбор!$CJ:$CW,9,0),"")</f>
        <v>0</v>
      </c>
      <c r="AE440" s="73">
        <f>IFERROR(VLOOKUP(Подбор[[#This Row],[Артикул]],[1]Подбор!$CJ:$CW,10,0),"")</f>
        <v>0</v>
      </c>
      <c r="AF440" s="73">
        <f>IFERROR(VLOOKUP(Подбор[[#This Row],[Артикул]],[1]Подбор!$CJ:$CW,11,0),"")</f>
        <v>0</v>
      </c>
      <c r="AG440" s="73">
        <f>IFERROR(VLOOKUP(Подбор[[#This Row],[Артикул]],[1]Подбор!$CJ:$CW,12,0),"")</f>
        <v>0</v>
      </c>
      <c r="AH440" s="73">
        <f>IFERROR(VLOOKUP(Подбор[[#This Row],[Артикул]],[1]Подбор!$CJ:$CW,13,0),"")</f>
        <v>0</v>
      </c>
      <c r="AI440" s="73">
        <f>IFERROR(VLOOKUP(Подбор[[#This Row],[Артикул]],[1]Подбор!$CJ:$CW,14,0),"")</f>
        <v>0</v>
      </c>
      <c r="AJ440" s="73" t="str">
        <f>IFERROR(VLOOKUP(Подбор[[#This Row],[Артикул]],[1]Подбор!$CJ:$DA,15,0),"")</f>
        <v/>
      </c>
      <c r="AK440" s="73" t="str">
        <f>IFERROR(VLOOKUP(Подбор[[#This Row],[Артикул]],[1]Подбор!$CJ:$DA,16,0),"")</f>
        <v>https://ipmatika.kz/products/ip-ats-agat-cu/ip-ats-agat-cu-7212st-standart-v2/</v>
      </c>
      <c r="AL440" s="73" t="str">
        <f>IFERROR(VLOOKUP(Подбор[[#This Row],[Артикул]],[1]Подбор!$CJ:$DA,17,0),"")</f>
        <v/>
      </c>
    </row>
    <row r="441" spans="1:38">
      <c r="A441" s="73" t="s">
        <v>3771</v>
      </c>
      <c r="B441" t="s">
        <v>2250</v>
      </c>
      <c r="C441" t="s">
        <v>3772</v>
      </c>
      <c r="D441">
        <v>0</v>
      </c>
      <c r="E441">
        <v>0</v>
      </c>
      <c r="F441" t="s">
        <v>578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578</v>
      </c>
      <c r="R441" t="s">
        <v>578</v>
      </c>
      <c r="S441" t="s">
        <v>578</v>
      </c>
      <c r="T441" s="73"/>
      <c r="U441" s="73"/>
      <c r="V441"/>
      <c r="W441" s="73">
        <f>IFERROR(VLOOKUP(Подбор[[#This Row],[Артикул]],[1]Подбор!$CJ:$CW,2,0),"")</f>
        <v>0</v>
      </c>
      <c r="X441" s="73">
        <f>IFERROR(VLOOKUP(Подбор[[#This Row],[Артикул]],[1]Подбор!$CJ:$CW,3,0),"")</f>
        <v>0</v>
      </c>
      <c r="Y441" s="73" t="str">
        <f>IFERROR(VLOOKUP(Подбор[[#This Row],[Артикул]],[1]Подбор!$CJ:$CW,4,0),"")</f>
        <v/>
      </c>
      <c r="Z441" s="73">
        <f>IFERROR(VLOOKUP(Подбор[[#This Row],[Артикул]],[1]Подбор!$CJ:$CW,5,0),"")</f>
        <v>0</v>
      </c>
      <c r="AA441" s="73">
        <f>IFERROR(VLOOKUP(Подбор[[#This Row],[Артикул]],[1]Подбор!$CJ:$CW,6,0),"")</f>
        <v>0</v>
      </c>
      <c r="AB441" s="73">
        <f>IFERROR(VLOOKUP(Подбор[[#This Row],[Артикул]],[1]Подбор!$CJ:$CW,7,0),"")</f>
        <v>0</v>
      </c>
      <c r="AC441" s="73">
        <f>IFERROR(VLOOKUP(Подбор[[#This Row],[Артикул]],[1]Подбор!$CJ:$CW,8,0),"")</f>
        <v>0</v>
      </c>
      <c r="AD441" s="73">
        <f>IFERROR(VLOOKUP(Подбор[[#This Row],[Артикул]],[1]Подбор!$CJ:$CW,9,0),"")</f>
        <v>0</v>
      </c>
      <c r="AE441" s="73">
        <f>IFERROR(VLOOKUP(Подбор[[#This Row],[Артикул]],[1]Подбор!$CJ:$CW,10,0),"")</f>
        <v>0</v>
      </c>
      <c r="AF441" s="73">
        <f>IFERROR(VLOOKUP(Подбор[[#This Row],[Артикул]],[1]Подбор!$CJ:$CW,11,0),"")</f>
        <v>0</v>
      </c>
      <c r="AG441" s="73">
        <f>IFERROR(VLOOKUP(Подбор[[#This Row],[Артикул]],[1]Подбор!$CJ:$CW,12,0),"")</f>
        <v>0</v>
      </c>
      <c r="AH441" s="73">
        <f>IFERROR(VLOOKUP(Подбор[[#This Row],[Артикул]],[1]Подбор!$CJ:$CW,13,0),"")</f>
        <v>0</v>
      </c>
      <c r="AI441" s="73">
        <f>IFERROR(VLOOKUP(Подбор[[#This Row],[Артикул]],[1]Подбор!$CJ:$CW,14,0),"")</f>
        <v>0</v>
      </c>
      <c r="AJ441" s="73" t="str">
        <f>IFERROR(VLOOKUP(Подбор[[#This Row],[Артикул]],[1]Подбор!$CJ:$DA,15,0),"")</f>
        <v/>
      </c>
      <c r="AK441" s="73" t="str">
        <f>IFERROR(VLOOKUP(Подбор[[#This Row],[Артикул]],[1]Подбор!$CJ:$DA,16,0),"")</f>
        <v/>
      </c>
      <c r="AL441" s="73" t="str">
        <f>IFERROR(VLOOKUP(Подбор[[#This Row],[Артикул]],[1]Подбор!$CJ:$DA,17,0),"")</f>
        <v/>
      </c>
    </row>
    <row r="442" spans="1:38">
      <c r="A442" s="73" t="s">
        <v>3773</v>
      </c>
      <c r="B442" t="s">
        <v>2250</v>
      </c>
      <c r="C442" t="s">
        <v>3774</v>
      </c>
      <c r="D442" t="s">
        <v>578</v>
      </c>
      <c r="E442" t="s">
        <v>578</v>
      </c>
      <c r="F442" t="s">
        <v>578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578</v>
      </c>
      <c r="R442" t="s">
        <v>578</v>
      </c>
      <c r="S442" t="s">
        <v>578</v>
      </c>
      <c r="T442" s="73"/>
      <c r="U442" s="73"/>
      <c r="V442"/>
      <c r="W442" s="73" t="str">
        <f>IFERROR(VLOOKUP(Подбор[[#This Row],[Артикул]],[1]Подбор!$CJ:$CW,2,0),"")</f>
        <v/>
      </c>
      <c r="X442" s="73" t="str">
        <f>IFERROR(VLOOKUP(Подбор[[#This Row],[Артикул]],[1]Подбор!$CJ:$CW,3,0),"")</f>
        <v/>
      </c>
      <c r="Y442" s="73" t="str">
        <f>IFERROR(VLOOKUP(Подбор[[#This Row],[Артикул]],[1]Подбор!$CJ:$CW,4,0),"")</f>
        <v/>
      </c>
      <c r="Z442" s="73">
        <f>IFERROR(VLOOKUP(Подбор[[#This Row],[Артикул]],[1]Подбор!$CJ:$CW,5,0),"")</f>
        <v>0</v>
      </c>
      <c r="AA442" s="73">
        <f>IFERROR(VLOOKUP(Подбор[[#This Row],[Артикул]],[1]Подбор!$CJ:$CW,6,0),"")</f>
        <v>0</v>
      </c>
      <c r="AB442" s="73">
        <f>IFERROR(VLOOKUP(Подбор[[#This Row],[Артикул]],[1]Подбор!$CJ:$CW,7,0),"")</f>
        <v>0</v>
      </c>
      <c r="AC442" s="73">
        <f>IFERROR(VLOOKUP(Подбор[[#This Row],[Артикул]],[1]Подбор!$CJ:$CW,8,0),"")</f>
        <v>0</v>
      </c>
      <c r="AD442" s="73">
        <f>IFERROR(VLOOKUP(Подбор[[#This Row],[Артикул]],[1]Подбор!$CJ:$CW,9,0),"")</f>
        <v>0</v>
      </c>
      <c r="AE442" s="73">
        <f>IFERROR(VLOOKUP(Подбор[[#This Row],[Артикул]],[1]Подбор!$CJ:$CW,10,0),"")</f>
        <v>0</v>
      </c>
      <c r="AF442" s="73">
        <f>IFERROR(VLOOKUP(Подбор[[#This Row],[Артикул]],[1]Подбор!$CJ:$CW,11,0),"")</f>
        <v>0</v>
      </c>
      <c r="AG442" s="73">
        <f>IFERROR(VLOOKUP(Подбор[[#This Row],[Артикул]],[1]Подбор!$CJ:$CW,12,0),"")</f>
        <v>0</v>
      </c>
      <c r="AH442" s="73">
        <f>IFERROR(VLOOKUP(Подбор[[#This Row],[Артикул]],[1]Подбор!$CJ:$CW,13,0),"")</f>
        <v>0</v>
      </c>
      <c r="AI442" s="73">
        <f>IFERROR(VLOOKUP(Подбор[[#This Row],[Артикул]],[1]Подбор!$CJ:$CW,14,0),"")</f>
        <v>0</v>
      </c>
      <c r="AJ442" s="73" t="str">
        <f>IFERROR(VLOOKUP(Подбор[[#This Row],[Артикул]],[1]Подбор!$CJ:$DA,15,0),"")</f>
        <v/>
      </c>
      <c r="AK442" s="73" t="str">
        <f>IFERROR(VLOOKUP(Подбор[[#This Row],[Артикул]],[1]Подбор!$CJ:$DA,16,0),"")</f>
        <v/>
      </c>
      <c r="AL442" s="73" t="str">
        <f>IFERROR(VLOOKUP(Подбор[[#This Row],[Артикул]],[1]Подбор!$CJ:$DA,17,0),"")</f>
        <v/>
      </c>
    </row>
    <row r="443" spans="1:38">
      <c r="A443" s="73" t="s">
        <v>3775</v>
      </c>
      <c r="B443"/>
      <c r="C443"/>
      <c r="D443" t="s">
        <v>578</v>
      </c>
      <c r="E443" t="s">
        <v>578</v>
      </c>
      <c r="F443" t="s">
        <v>578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578</v>
      </c>
      <c r="R443" t="s">
        <v>578</v>
      </c>
      <c r="S443" t="s">
        <v>578</v>
      </c>
      <c r="T443" s="73"/>
      <c r="U443" s="73"/>
      <c r="V443"/>
      <c r="W443" s="73" t="str">
        <f>IFERROR(VLOOKUP(Подбор[[#This Row],[Артикул]],[1]Подбор!$CJ:$CW,2,0),"")</f>
        <v/>
      </c>
      <c r="X443" s="73" t="str">
        <f>IFERROR(VLOOKUP(Подбор[[#This Row],[Артикул]],[1]Подбор!$CJ:$CW,3,0),"")</f>
        <v/>
      </c>
      <c r="Y443" s="73" t="str">
        <f>IFERROR(VLOOKUP(Подбор[[#This Row],[Артикул]],[1]Подбор!$CJ:$CW,4,0),"")</f>
        <v/>
      </c>
      <c r="Z443" s="73">
        <f>IFERROR(VLOOKUP(Подбор[[#This Row],[Артикул]],[1]Подбор!$CJ:$CW,5,0),"")</f>
        <v>0</v>
      </c>
      <c r="AA443" s="73">
        <f>IFERROR(VLOOKUP(Подбор[[#This Row],[Артикул]],[1]Подбор!$CJ:$CW,6,0),"")</f>
        <v>0</v>
      </c>
      <c r="AB443" s="73">
        <f>IFERROR(VLOOKUP(Подбор[[#This Row],[Артикул]],[1]Подбор!$CJ:$CW,7,0),"")</f>
        <v>0</v>
      </c>
      <c r="AC443" s="73">
        <f>IFERROR(VLOOKUP(Подбор[[#This Row],[Артикул]],[1]Подбор!$CJ:$CW,8,0),"")</f>
        <v>0</v>
      </c>
      <c r="AD443" s="73">
        <f>IFERROR(VLOOKUP(Подбор[[#This Row],[Артикул]],[1]Подбор!$CJ:$CW,9,0),"")</f>
        <v>0</v>
      </c>
      <c r="AE443" s="73">
        <f>IFERROR(VLOOKUP(Подбор[[#This Row],[Артикул]],[1]Подбор!$CJ:$CW,10,0),"")</f>
        <v>0</v>
      </c>
      <c r="AF443" s="73">
        <f>IFERROR(VLOOKUP(Подбор[[#This Row],[Артикул]],[1]Подбор!$CJ:$CW,11,0),"")</f>
        <v>0</v>
      </c>
      <c r="AG443" s="73">
        <f>IFERROR(VLOOKUP(Подбор[[#This Row],[Артикул]],[1]Подбор!$CJ:$CW,12,0),"")</f>
        <v>0</v>
      </c>
      <c r="AH443" s="73">
        <f>IFERROR(VLOOKUP(Подбор[[#This Row],[Артикул]],[1]Подбор!$CJ:$CW,13,0),"")</f>
        <v>0</v>
      </c>
      <c r="AI443" s="73">
        <f>IFERROR(VLOOKUP(Подбор[[#This Row],[Артикул]],[1]Подбор!$CJ:$CW,14,0),"")</f>
        <v>0</v>
      </c>
      <c r="AJ443" s="73" t="str">
        <f>IFERROR(VLOOKUP(Подбор[[#This Row],[Артикул]],[1]Подбор!$CJ:$DA,15,0),"")</f>
        <v/>
      </c>
      <c r="AK443" s="73" t="str">
        <f>IFERROR(VLOOKUP(Подбор[[#This Row],[Артикул]],[1]Подбор!$CJ:$DA,16,0),"")</f>
        <v/>
      </c>
      <c r="AL443" s="73" t="str">
        <f>IFERROR(VLOOKUP(Подбор[[#This Row],[Артикул]],[1]Подбор!$CJ:$DA,17,0),"")</f>
        <v/>
      </c>
    </row>
    <row r="444" spans="1:38">
      <c r="A444" s="73" t="s">
        <v>5194</v>
      </c>
      <c r="B444" t="s">
        <v>2250</v>
      </c>
      <c r="C444" t="s">
        <v>2187</v>
      </c>
      <c r="D444" t="s">
        <v>578</v>
      </c>
      <c r="E444" t="s">
        <v>578</v>
      </c>
      <c r="F444" t="s">
        <v>578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578</v>
      </c>
      <c r="R444" t="s">
        <v>578</v>
      </c>
      <c r="S444" t="s">
        <v>578</v>
      </c>
      <c r="T444" s="73"/>
      <c r="U444" s="73"/>
      <c r="V444"/>
      <c r="W444" s="73" t="str">
        <f>IFERROR(VLOOKUP(Подбор[[#This Row],[Артикул]],[1]Подбор!$CJ:$CW,2,0),"")</f>
        <v/>
      </c>
      <c r="X444" s="73" t="str">
        <f>IFERROR(VLOOKUP(Подбор[[#This Row],[Артикул]],[1]Подбор!$CJ:$CW,3,0),"")</f>
        <v/>
      </c>
      <c r="Y444" s="73" t="str">
        <f>IFERROR(VLOOKUP(Подбор[[#This Row],[Артикул]],[1]Подбор!$CJ:$CW,4,0),"")</f>
        <v/>
      </c>
      <c r="Z444" s="73">
        <f>IFERROR(VLOOKUP(Подбор[[#This Row],[Артикул]],[1]Подбор!$CJ:$CW,5,0),"")</f>
        <v>0</v>
      </c>
      <c r="AA444" s="73">
        <f>IFERROR(VLOOKUP(Подбор[[#This Row],[Артикул]],[1]Подбор!$CJ:$CW,6,0),"")</f>
        <v>0</v>
      </c>
      <c r="AB444" s="73">
        <f>IFERROR(VLOOKUP(Подбор[[#This Row],[Артикул]],[1]Подбор!$CJ:$CW,7,0),"")</f>
        <v>0</v>
      </c>
      <c r="AC444" s="73">
        <f>IFERROR(VLOOKUP(Подбор[[#This Row],[Артикул]],[1]Подбор!$CJ:$CW,8,0),"")</f>
        <v>0</v>
      </c>
      <c r="AD444" s="73">
        <f>IFERROR(VLOOKUP(Подбор[[#This Row],[Артикул]],[1]Подбор!$CJ:$CW,9,0),"")</f>
        <v>0</v>
      </c>
      <c r="AE444" s="73">
        <f>IFERROR(VLOOKUP(Подбор[[#This Row],[Артикул]],[1]Подбор!$CJ:$CW,10,0),"")</f>
        <v>0</v>
      </c>
      <c r="AF444" s="73">
        <f>IFERROR(VLOOKUP(Подбор[[#This Row],[Артикул]],[1]Подбор!$CJ:$CW,11,0),"")</f>
        <v>0</v>
      </c>
      <c r="AG444" s="73">
        <f>IFERROR(VLOOKUP(Подбор[[#This Row],[Артикул]],[1]Подбор!$CJ:$CW,12,0),"")</f>
        <v>0</v>
      </c>
      <c r="AH444" s="73">
        <f>IFERROR(VLOOKUP(Подбор[[#This Row],[Артикул]],[1]Подбор!$CJ:$CW,13,0),"")</f>
        <v>0</v>
      </c>
      <c r="AI444" s="73">
        <f>IFERROR(VLOOKUP(Подбор[[#This Row],[Артикул]],[1]Подбор!$CJ:$CW,14,0),"")</f>
        <v>0</v>
      </c>
      <c r="AJ444" s="73" t="str">
        <f>IFERROR(VLOOKUP(Подбор[[#This Row],[Артикул]],[1]Подбор!$CJ:$DA,15,0),"")</f>
        <v/>
      </c>
      <c r="AK444" s="73" t="str">
        <f>IFERROR(VLOOKUP(Подбор[[#This Row],[Артикул]],[1]Подбор!$CJ:$DA,16,0),"")</f>
        <v/>
      </c>
      <c r="AL444" s="73" t="str">
        <f>IFERROR(VLOOKUP(Подбор[[#This Row],[Артикул]],[1]Подбор!$CJ:$DA,17,0),"")</f>
        <v/>
      </c>
    </row>
    <row r="445" spans="1:38">
      <c r="A445" s="73" t="s">
        <v>5195</v>
      </c>
      <c r="B445" t="s">
        <v>2250</v>
      </c>
      <c r="C445" t="s">
        <v>2186</v>
      </c>
      <c r="D445" t="s">
        <v>578</v>
      </c>
      <c r="E445" t="s">
        <v>578</v>
      </c>
      <c r="F445" t="s">
        <v>578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578</v>
      </c>
      <c r="R445" t="s">
        <v>578</v>
      </c>
      <c r="S445" t="s">
        <v>578</v>
      </c>
      <c r="T445" s="73"/>
      <c r="U445" s="73"/>
      <c r="V445"/>
      <c r="W445" s="73" t="str">
        <f>IFERROR(VLOOKUP(Подбор[[#This Row],[Артикул]],[1]Подбор!$CJ:$CW,2,0),"")</f>
        <v/>
      </c>
      <c r="X445" s="73" t="str">
        <f>IFERROR(VLOOKUP(Подбор[[#This Row],[Артикул]],[1]Подбор!$CJ:$CW,3,0),"")</f>
        <v/>
      </c>
      <c r="Y445" s="73" t="str">
        <f>IFERROR(VLOOKUP(Подбор[[#This Row],[Артикул]],[1]Подбор!$CJ:$CW,4,0),"")</f>
        <v/>
      </c>
      <c r="Z445" s="73">
        <f>IFERROR(VLOOKUP(Подбор[[#This Row],[Артикул]],[1]Подбор!$CJ:$CW,5,0),"")</f>
        <v>0</v>
      </c>
      <c r="AA445" s="73">
        <f>IFERROR(VLOOKUP(Подбор[[#This Row],[Артикул]],[1]Подбор!$CJ:$CW,6,0),"")</f>
        <v>0</v>
      </c>
      <c r="AB445" s="73">
        <f>IFERROR(VLOOKUP(Подбор[[#This Row],[Артикул]],[1]Подбор!$CJ:$CW,7,0),"")</f>
        <v>0</v>
      </c>
      <c r="AC445" s="73">
        <f>IFERROR(VLOOKUP(Подбор[[#This Row],[Артикул]],[1]Подбор!$CJ:$CW,8,0),"")</f>
        <v>0</v>
      </c>
      <c r="AD445" s="73">
        <f>IFERROR(VLOOKUP(Подбор[[#This Row],[Артикул]],[1]Подбор!$CJ:$CW,9,0),"")</f>
        <v>0</v>
      </c>
      <c r="AE445" s="73">
        <f>IFERROR(VLOOKUP(Подбор[[#This Row],[Артикул]],[1]Подбор!$CJ:$CW,10,0),"")</f>
        <v>0</v>
      </c>
      <c r="AF445" s="73">
        <f>IFERROR(VLOOKUP(Подбор[[#This Row],[Артикул]],[1]Подбор!$CJ:$CW,11,0),"")</f>
        <v>0</v>
      </c>
      <c r="AG445" s="73">
        <f>IFERROR(VLOOKUP(Подбор[[#This Row],[Артикул]],[1]Подбор!$CJ:$CW,12,0),"")</f>
        <v>0</v>
      </c>
      <c r="AH445" s="73">
        <f>IFERROR(VLOOKUP(Подбор[[#This Row],[Артикул]],[1]Подбор!$CJ:$CW,13,0),"")</f>
        <v>0</v>
      </c>
      <c r="AI445" s="73">
        <f>IFERROR(VLOOKUP(Подбор[[#This Row],[Артикул]],[1]Подбор!$CJ:$CW,14,0),"")</f>
        <v>0</v>
      </c>
      <c r="AJ445" s="73" t="str">
        <f>IFERROR(VLOOKUP(Подбор[[#This Row],[Артикул]],[1]Подбор!$CJ:$DA,15,0),"")</f>
        <v/>
      </c>
      <c r="AK445" s="73" t="str">
        <f>IFERROR(VLOOKUP(Подбор[[#This Row],[Артикул]],[1]Подбор!$CJ:$DA,16,0),"")</f>
        <v/>
      </c>
      <c r="AL445" s="73" t="str">
        <f>IFERROR(VLOOKUP(Подбор[[#This Row],[Артикул]],[1]Подбор!$CJ:$DA,17,0),"")</f>
        <v/>
      </c>
    </row>
    <row r="446" spans="1:38">
      <c r="A446" s="73" t="s">
        <v>5196</v>
      </c>
      <c r="B446" t="s">
        <v>2250</v>
      </c>
      <c r="C446" t="s">
        <v>2185</v>
      </c>
      <c r="D446" t="s">
        <v>578</v>
      </c>
      <c r="E446" t="s">
        <v>578</v>
      </c>
      <c r="F446" t="s">
        <v>578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578</v>
      </c>
      <c r="R446" t="s">
        <v>5783</v>
      </c>
      <c r="S446" t="s">
        <v>578</v>
      </c>
      <c r="T446" s="73"/>
      <c r="U446" s="73"/>
      <c r="V446"/>
      <c r="W446" s="73" t="str">
        <f>IFERROR(VLOOKUP(Подбор[[#This Row],[Артикул]],[1]Подбор!$CJ:$CW,2,0),"")</f>
        <v/>
      </c>
      <c r="X446" s="73" t="str">
        <f>IFERROR(VLOOKUP(Подбор[[#This Row],[Артикул]],[1]Подбор!$CJ:$CW,3,0),"")</f>
        <v/>
      </c>
      <c r="Y446" s="73" t="str">
        <f>IFERROR(VLOOKUP(Подбор[[#This Row],[Артикул]],[1]Подбор!$CJ:$CW,4,0),"")</f>
        <v/>
      </c>
      <c r="Z446" s="73">
        <f>IFERROR(VLOOKUP(Подбор[[#This Row],[Артикул]],[1]Подбор!$CJ:$CW,5,0),"")</f>
        <v>0</v>
      </c>
      <c r="AA446" s="73">
        <f>IFERROR(VLOOKUP(Подбор[[#This Row],[Артикул]],[1]Подбор!$CJ:$CW,6,0),"")</f>
        <v>0</v>
      </c>
      <c r="AB446" s="73">
        <f>IFERROR(VLOOKUP(Подбор[[#This Row],[Артикул]],[1]Подбор!$CJ:$CW,7,0),"")</f>
        <v>0</v>
      </c>
      <c r="AC446" s="73">
        <f>IFERROR(VLOOKUP(Подбор[[#This Row],[Артикул]],[1]Подбор!$CJ:$CW,8,0),"")</f>
        <v>0</v>
      </c>
      <c r="AD446" s="73">
        <f>IFERROR(VLOOKUP(Подбор[[#This Row],[Артикул]],[1]Подбор!$CJ:$CW,9,0),"")</f>
        <v>0</v>
      </c>
      <c r="AE446" s="73">
        <f>IFERROR(VLOOKUP(Подбор[[#This Row],[Артикул]],[1]Подбор!$CJ:$CW,10,0),"")</f>
        <v>0</v>
      </c>
      <c r="AF446" s="73">
        <f>IFERROR(VLOOKUP(Подбор[[#This Row],[Артикул]],[1]Подбор!$CJ:$CW,11,0),"")</f>
        <v>0</v>
      </c>
      <c r="AG446" s="73">
        <f>IFERROR(VLOOKUP(Подбор[[#This Row],[Артикул]],[1]Подбор!$CJ:$CW,12,0),"")</f>
        <v>0</v>
      </c>
      <c r="AH446" s="73">
        <f>IFERROR(VLOOKUP(Подбор[[#This Row],[Артикул]],[1]Подбор!$CJ:$CW,13,0),"")</f>
        <v>0</v>
      </c>
      <c r="AI446" s="73">
        <f>IFERROR(VLOOKUP(Подбор[[#This Row],[Артикул]],[1]Подбор!$CJ:$CW,14,0),"")</f>
        <v>0</v>
      </c>
      <c r="AJ446" s="73" t="str">
        <f>IFERROR(VLOOKUP(Подбор[[#This Row],[Артикул]],[1]Подбор!$CJ:$DA,15,0),"")</f>
        <v/>
      </c>
      <c r="AK446" s="73" t="str">
        <f>IFERROR(VLOOKUP(Подбор[[#This Row],[Артикул]],[1]Подбор!$CJ:$DA,16,0),"")</f>
        <v>https://ipmatika.kz/products/moduli-i-platy-dlya-cu-7210/agat-mu72-fxom-8/</v>
      </c>
      <c r="AL446" s="73" t="str">
        <f>IFERROR(VLOOKUP(Подбор[[#This Row],[Артикул]],[1]Подбор!$CJ:$DA,17,0),"")</f>
        <v/>
      </c>
    </row>
    <row r="447" spans="1:38">
      <c r="A447" s="73" t="s">
        <v>5197</v>
      </c>
      <c r="B447" t="s">
        <v>2250</v>
      </c>
      <c r="C447" t="s">
        <v>2184</v>
      </c>
      <c r="D447" t="s">
        <v>578</v>
      </c>
      <c r="E447" t="s">
        <v>578</v>
      </c>
      <c r="F447" t="s">
        <v>578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578</v>
      </c>
      <c r="R447" t="s">
        <v>578</v>
      </c>
      <c r="S447" t="s">
        <v>578</v>
      </c>
      <c r="T447" s="73"/>
      <c r="U447" s="73"/>
      <c r="V447"/>
      <c r="W447" s="73" t="str">
        <f>IFERROR(VLOOKUP(Подбор[[#This Row],[Артикул]],[1]Подбор!$CJ:$CW,2,0),"")</f>
        <v/>
      </c>
      <c r="X447" s="73" t="str">
        <f>IFERROR(VLOOKUP(Подбор[[#This Row],[Артикул]],[1]Подбор!$CJ:$CW,3,0),"")</f>
        <v/>
      </c>
      <c r="Y447" s="73" t="str">
        <f>IFERROR(VLOOKUP(Подбор[[#This Row],[Артикул]],[1]Подбор!$CJ:$CW,4,0),"")</f>
        <v/>
      </c>
      <c r="Z447" s="73">
        <f>IFERROR(VLOOKUP(Подбор[[#This Row],[Артикул]],[1]Подбор!$CJ:$CW,5,0),"")</f>
        <v>0</v>
      </c>
      <c r="AA447" s="73">
        <f>IFERROR(VLOOKUP(Подбор[[#This Row],[Артикул]],[1]Подбор!$CJ:$CW,6,0),"")</f>
        <v>0</v>
      </c>
      <c r="AB447" s="73">
        <f>IFERROR(VLOOKUP(Подбор[[#This Row],[Артикул]],[1]Подбор!$CJ:$CW,7,0),"")</f>
        <v>0</v>
      </c>
      <c r="AC447" s="73">
        <f>IFERROR(VLOOKUP(Подбор[[#This Row],[Артикул]],[1]Подбор!$CJ:$CW,8,0),"")</f>
        <v>0</v>
      </c>
      <c r="AD447" s="73">
        <f>IFERROR(VLOOKUP(Подбор[[#This Row],[Артикул]],[1]Подбор!$CJ:$CW,9,0),"")</f>
        <v>0</v>
      </c>
      <c r="AE447" s="73">
        <f>IFERROR(VLOOKUP(Подбор[[#This Row],[Артикул]],[1]Подбор!$CJ:$CW,10,0),"")</f>
        <v>0</v>
      </c>
      <c r="AF447" s="73">
        <f>IFERROR(VLOOKUP(Подбор[[#This Row],[Артикул]],[1]Подбор!$CJ:$CW,11,0),"")</f>
        <v>0</v>
      </c>
      <c r="AG447" s="73">
        <f>IFERROR(VLOOKUP(Подбор[[#This Row],[Артикул]],[1]Подбор!$CJ:$CW,12,0),"")</f>
        <v>0</v>
      </c>
      <c r="AH447" s="73">
        <f>IFERROR(VLOOKUP(Подбор[[#This Row],[Артикул]],[1]Подбор!$CJ:$CW,13,0),"")</f>
        <v>0</v>
      </c>
      <c r="AI447" s="73">
        <f>IFERROR(VLOOKUP(Подбор[[#This Row],[Артикул]],[1]Подбор!$CJ:$CW,14,0),"")</f>
        <v>0</v>
      </c>
      <c r="AJ447" s="73" t="str">
        <f>IFERROR(VLOOKUP(Подбор[[#This Row],[Артикул]],[1]Подбор!$CJ:$DA,15,0),"")</f>
        <v/>
      </c>
      <c r="AK447" s="73" t="str">
        <f>IFERROR(VLOOKUP(Подбор[[#This Row],[Артикул]],[1]Подбор!$CJ:$DA,16,0),"")</f>
        <v/>
      </c>
      <c r="AL447" s="73" t="str">
        <f>IFERROR(VLOOKUP(Подбор[[#This Row],[Артикул]],[1]Подбор!$CJ:$DA,17,0),"")</f>
        <v/>
      </c>
    </row>
    <row r="448" spans="1:38">
      <c r="A448" s="73" t="s">
        <v>5198</v>
      </c>
      <c r="B448" t="s">
        <v>2250</v>
      </c>
      <c r="C448" t="s">
        <v>2183</v>
      </c>
      <c r="D448" t="s">
        <v>578</v>
      </c>
      <c r="E448" t="s">
        <v>578</v>
      </c>
      <c r="F448" t="s">
        <v>578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 t="s">
        <v>578</v>
      </c>
      <c r="R448" t="s">
        <v>578</v>
      </c>
      <c r="S448" t="s">
        <v>578</v>
      </c>
      <c r="T448" s="73"/>
      <c r="U448" s="73"/>
      <c r="V448"/>
      <c r="W448" s="73" t="str">
        <f>IFERROR(VLOOKUP(Подбор[[#This Row],[Артикул]],[1]Подбор!$CJ:$CW,2,0),"")</f>
        <v/>
      </c>
      <c r="X448" s="73" t="str">
        <f>IFERROR(VLOOKUP(Подбор[[#This Row],[Артикул]],[1]Подбор!$CJ:$CW,3,0),"")</f>
        <v/>
      </c>
      <c r="Y448" s="73" t="str">
        <f>IFERROR(VLOOKUP(Подбор[[#This Row],[Артикул]],[1]Подбор!$CJ:$CW,4,0),"")</f>
        <v/>
      </c>
      <c r="Z448" s="73">
        <f>IFERROR(VLOOKUP(Подбор[[#This Row],[Артикул]],[1]Подбор!$CJ:$CW,5,0),"")</f>
        <v>0</v>
      </c>
      <c r="AA448" s="73">
        <f>IFERROR(VLOOKUP(Подбор[[#This Row],[Артикул]],[1]Подбор!$CJ:$CW,6,0),"")</f>
        <v>0</v>
      </c>
      <c r="AB448" s="73">
        <f>IFERROR(VLOOKUP(Подбор[[#This Row],[Артикул]],[1]Подбор!$CJ:$CW,7,0),"")</f>
        <v>0</v>
      </c>
      <c r="AC448" s="73">
        <f>IFERROR(VLOOKUP(Подбор[[#This Row],[Артикул]],[1]Подбор!$CJ:$CW,8,0),"")</f>
        <v>0</v>
      </c>
      <c r="AD448" s="73">
        <f>IFERROR(VLOOKUP(Подбор[[#This Row],[Артикул]],[1]Подбор!$CJ:$CW,9,0),"")</f>
        <v>0</v>
      </c>
      <c r="AE448" s="73">
        <f>IFERROR(VLOOKUP(Подбор[[#This Row],[Артикул]],[1]Подбор!$CJ:$CW,10,0),"")</f>
        <v>0</v>
      </c>
      <c r="AF448" s="73">
        <f>IFERROR(VLOOKUP(Подбор[[#This Row],[Артикул]],[1]Подбор!$CJ:$CW,11,0),"")</f>
        <v>0</v>
      </c>
      <c r="AG448" s="73">
        <f>IFERROR(VLOOKUP(Подбор[[#This Row],[Артикул]],[1]Подбор!$CJ:$CW,12,0),"")</f>
        <v>0</v>
      </c>
      <c r="AH448" s="73">
        <f>IFERROR(VLOOKUP(Подбор[[#This Row],[Артикул]],[1]Подбор!$CJ:$CW,13,0),"")</f>
        <v>1</v>
      </c>
      <c r="AI448" s="73">
        <f>IFERROR(VLOOKUP(Подбор[[#This Row],[Артикул]],[1]Подбор!$CJ:$CW,14,0),"")</f>
        <v>0</v>
      </c>
      <c r="AJ448" s="73" t="str">
        <f>IFERROR(VLOOKUP(Подбор[[#This Row],[Артикул]],[1]Подбор!$CJ:$DA,15,0),"")</f>
        <v/>
      </c>
      <c r="AK448" s="73" t="str">
        <f>IFERROR(VLOOKUP(Подбор[[#This Row],[Артикул]],[1]Подбор!$CJ:$DA,16,0),"")</f>
        <v/>
      </c>
      <c r="AL448" s="73" t="str">
        <f>IFERROR(VLOOKUP(Подбор[[#This Row],[Артикул]],[1]Подбор!$CJ:$DA,17,0),"")</f>
        <v/>
      </c>
    </row>
    <row r="449" spans="1:38">
      <c r="A449" s="73" t="s">
        <v>5199</v>
      </c>
      <c r="B449" t="s">
        <v>2250</v>
      </c>
      <c r="C449" t="s">
        <v>2182</v>
      </c>
      <c r="D449" t="s">
        <v>578</v>
      </c>
      <c r="E449" t="s">
        <v>578</v>
      </c>
      <c r="F449" t="s">
        <v>578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578</v>
      </c>
      <c r="R449" t="s">
        <v>578</v>
      </c>
      <c r="S449" t="s">
        <v>578</v>
      </c>
      <c r="T449" s="73"/>
      <c r="U449" s="73"/>
      <c r="V449"/>
      <c r="W449" s="73" t="str">
        <f>IFERROR(VLOOKUP(Подбор[[#This Row],[Артикул]],[1]Подбор!$CJ:$CW,2,0),"")</f>
        <v/>
      </c>
      <c r="X449" s="73" t="str">
        <f>IFERROR(VLOOKUP(Подбор[[#This Row],[Артикул]],[1]Подбор!$CJ:$CW,3,0),"")</f>
        <v/>
      </c>
      <c r="Y449" s="73" t="str">
        <f>IFERROR(VLOOKUP(Подбор[[#This Row],[Артикул]],[1]Подбор!$CJ:$CW,4,0),"")</f>
        <v/>
      </c>
      <c r="Z449" s="73">
        <f>IFERROR(VLOOKUP(Подбор[[#This Row],[Артикул]],[1]Подбор!$CJ:$CW,5,0),"")</f>
        <v>0</v>
      </c>
      <c r="AA449" s="73">
        <f>IFERROR(VLOOKUP(Подбор[[#This Row],[Артикул]],[1]Подбор!$CJ:$CW,6,0),"")</f>
        <v>0</v>
      </c>
      <c r="AB449" s="73">
        <f>IFERROR(VLOOKUP(Подбор[[#This Row],[Артикул]],[1]Подбор!$CJ:$CW,7,0),"")</f>
        <v>0</v>
      </c>
      <c r="AC449" s="73">
        <f>IFERROR(VLOOKUP(Подбор[[#This Row],[Артикул]],[1]Подбор!$CJ:$CW,8,0),"")</f>
        <v>0</v>
      </c>
      <c r="AD449" s="73">
        <f>IFERROR(VLOOKUP(Подбор[[#This Row],[Артикул]],[1]Подбор!$CJ:$CW,9,0),"")</f>
        <v>0</v>
      </c>
      <c r="AE449" s="73">
        <f>IFERROR(VLOOKUP(Подбор[[#This Row],[Артикул]],[1]Подбор!$CJ:$CW,10,0),"")</f>
        <v>0</v>
      </c>
      <c r="AF449" s="73">
        <f>IFERROR(VLOOKUP(Подбор[[#This Row],[Артикул]],[1]Подбор!$CJ:$CW,11,0),"")</f>
        <v>0</v>
      </c>
      <c r="AG449" s="73">
        <f>IFERROR(VLOOKUP(Подбор[[#This Row],[Артикул]],[1]Подбор!$CJ:$CW,12,0),"")</f>
        <v>0</v>
      </c>
      <c r="AH449" s="73">
        <f>IFERROR(VLOOKUP(Подбор[[#This Row],[Артикул]],[1]Подбор!$CJ:$CW,13,0),"")</f>
        <v>0</v>
      </c>
      <c r="AI449" s="73">
        <f>IFERROR(VLOOKUP(Подбор[[#This Row],[Артикул]],[1]Подбор!$CJ:$CW,14,0),"")</f>
        <v>0</v>
      </c>
      <c r="AJ449" s="73" t="str">
        <f>IFERROR(VLOOKUP(Подбор[[#This Row],[Артикул]],[1]Подбор!$CJ:$DA,15,0),"")</f>
        <v/>
      </c>
      <c r="AK449" s="73" t="str">
        <f>IFERROR(VLOOKUP(Подбор[[#This Row],[Артикул]],[1]Подбор!$CJ:$DA,16,0),"")</f>
        <v/>
      </c>
      <c r="AL449" s="73" t="str">
        <f>IFERROR(VLOOKUP(Подбор[[#This Row],[Артикул]],[1]Подбор!$CJ:$DA,17,0),"")</f>
        <v/>
      </c>
    </row>
    <row r="450" spans="1:38">
      <c r="A450" s="73" t="s">
        <v>5200</v>
      </c>
      <c r="B450" t="s">
        <v>2250</v>
      </c>
      <c r="C450" t="s">
        <v>2181</v>
      </c>
      <c r="D450" t="s">
        <v>578</v>
      </c>
      <c r="E450" t="s">
        <v>578</v>
      </c>
      <c r="F450" t="s">
        <v>578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578</v>
      </c>
      <c r="R450" t="s">
        <v>578</v>
      </c>
      <c r="S450" t="s">
        <v>578</v>
      </c>
      <c r="T450" s="73"/>
      <c r="U450" s="73"/>
      <c r="V450"/>
      <c r="W450" s="73" t="str">
        <f>IFERROR(VLOOKUP(Подбор[[#This Row],[Артикул]],[1]Подбор!$CJ:$CW,2,0),"")</f>
        <v/>
      </c>
      <c r="X450" s="73" t="str">
        <f>IFERROR(VLOOKUP(Подбор[[#This Row],[Артикул]],[1]Подбор!$CJ:$CW,3,0),"")</f>
        <v/>
      </c>
      <c r="Y450" s="73" t="str">
        <f>IFERROR(VLOOKUP(Подбор[[#This Row],[Артикул]],[1]Подбор!$CJ:$CW,4,0),"")</f>
        <v/>
      </c>
      <c r="Z450" s="73">
        <f>IFERROR(VLOOKUP(Подбор[[#This Row],[Артикул]],[1]Подбор!$CJ:$CW,5,0),"")</f>
        <v>0</v>
      </c>
      <c r="AA450" s="73">
        <f>IFERROR(VLOOKUP(Подбор[[#This Row],[Артикул]],[1]Подбор!$CJ:$CW,6,0),"")</f>
        <v>0</v>
      </c>
      <c r="AB450" s="73">
        <f>IFERROR(VLOOKUP(Подбор[[#This Row],[Артикул]],[1]Подбор!$CJ:$CW,7,0),"")</f>
        <v>0</v>
      </c>
      <c r="AC450" s="73">
        <f>IFERROR(VLOOKUP(Подбор[[#This Row],[Артикул]],[1]Подбор!$CJ:$CW,8,0),"")</f>
        <v>0</v>
      </c>
      <c r="AD450" s="73">
        <f>IFERROR(VLOOKUP(Подбор[[#This Row],[Артикул]],[1]Подбор!$CJ:$CW,9,0),"")</f>
        <v>0</v>
      </c>
      <c r="AE450" s="73">
        <f>IFERROR(VLOOKUP(Подбор[[#This Row],[Артикул]],[1]Подбор!$CJ:$CW,10,0),"")</f>
        <v>0</v>
      </c>
      <c r="AF450" s="73">
        <f>IFERROR(VLOOKUP(Подбор[[#This Row],[Артикул]],[1]Подбор!$CJ:$CW,11,0),"")</f>
        <v>0</v>
      </c>
      <c r="AG450" s="73">
        <f>IFERROR(VLOOKUP(Подбор[[#This Row],[Артикул]],[1]Подбор!$CJ:$CW,12,0),"")</f>
        <v>0</v>
      </c>
      <c r="AH450" s="73">
        <f>IFERROR(VLOOKUP(Подбор[[#This Row],[Артикул]],[1]Подбор!$CJ:$CW,13,0),"")</f>
        <v>0</v>
      </c>
      <c r="AI450" s="73">
        <f>IFERROR(VLOOKUP(Подбор[[#This Row],[Артикул]],[1]Подбор!$CJ:$CW,14,0),"")</f>
        <v>0</v>
      </c>
      <c r="AJ450" s="73" t="str">
        <f>IFERROR(VLOOKUP(Подбор[[#This Row],[Артикул]],[1]Подбор!$CJ:$DA,15,0),"")</f>
        <v/>
      </c>
      <c r="AK450" s="73" t="str">
        <f>IFERROR(VLOOKUP(Подбор[[#This Row],[Артикул]],[1]Подбор!$CJ:$DA,16,0),"")</f>
        <v/>
      </c>
      <c r="AL450" s="73" t="str">
        <f>IFERROR(VLOOKUP(Подбор[[#This Row],[Артикул]],[1]Подбор!$CJ:$DA,17,0),"")</f>
        <v/>
      </c>
    </row>
    <row r="451" spans="1:38">
      <c r="A451" s="73" t="s">
        <v>3776</v>
      </c>
      <c r="B451"/>
      <c r="C451"/>
      <c r="D451" t="s">
        <v>578</v>
      </c>
      <c r="E451" t="s">
        <v>578</v>
      </c>
      <c r="F451" t="s">
        <v>578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578</v>
      </c>
      <c r="R451" t="s">
        <v>578</v>
      </c>
      <c r="S451" t="s">
        <v>578</v>
      </c>
      <c r="T451" s="73"/>
      <c r="U451" s="73"/>
      <c r="V451"/>
      <c r="W451" s="73" t="str">
        <f>IFERROR(VLOOKUP(Подбор[[#This Row],[Артикул]],[1]Подбор!$CJ:$CW,2,0),"")</f>
        <v/>
      </c>
      <c r="X451" s="73" t="str">
        <f>IFERROR(VLOOKUP(Подбор[[#This Row],[Артикул]],[1]Подбор!$CJ:$CW,3,0),"")</f>
        <v/>
      </c>
      <c r="Y451" s="73" t="str">
        <f>IFERROR(VLOOKUP(Подбор[[#This Row],[Артикул]],[1]Подбор!$CJ:$CW,4,0),"")</f>
        <v/>
      </c>
      <c r="Z451" s="73">
        <f>IFERROR(VLOOKUP(Подбор[[#This Row],[Артикул]],[1]Подбор!$CJ:$CW,5,0),"")</f>
        <v>0</v>
      </c>
      <c r="AA451" s="73">
        <f>IFERROR(VLOOKUP(Подбор[[#This Row],[Артикул]],[1]Подбор!$CJ:$CW,6,0),"")</f>
        <v>0</v>
      </c>
      <c r="AB451" s="73">
        <f>IFERROR(VLOOKUP(Подбор[[#This Row],[Артикул]],[1]Подбор!$CJ:$CW,7,0),"")</f>
        <v>0</v>
      </c>
      <c r="AC451" s="73">
        <f>IFERROR(VLOOKUP(Подбор[[#This Row],[Артикул]],[1]Подбор!$CJ:$CW,8,0),"")</f>
        <v>0</v>
      </c>
      <c r="AD451" s="73">
        <f>IFERROR(VLOOKUP(Подбор[[#This Row],[Артикул]],[1]Подбор!$CJ:$CW,9,0),"")</f>
        <v>0</v>
      </c>
      <c r="AE451" s="73">
        <f>IFERROR(VLOOKUP(Подбор[[#This Row],[Артикул]],[1]Подбор!$CJ:$CW,10,0),"")</f>
        <v>0</v>
      </c>
      <c r="AF451" s="73">
        <f>IFERROR(VLOOKUP(Подбор[[#This Row],[Артикул]],[1]Подбор!$CJ:$CW,11,0),"")</f>
        <v>0</v>
      </c>
      <c r="AG451" s="73">
        <f>IFERROR(VLOOKUP(Подбор[[#This Row],[Артикул]],[1]Подбор!$CJ:$CW,12,0),"")</f>
        <v>0</v>
      </c>
      <c r="AH451" s="73">
        <f>IFERROR(VLOOKUP(Подбор[[#This Row],[Артикул]],[1]Подбор!$CJ:$CW,13,0),"")</f>
        <v>0</v>
      </c>
      <c r="AI451" s="73">
        <f>IFERROR(VLOOKUP(Подбор[[#This Row],[Артикул]],[1]Подбор!$CJ:$CW,14,0),"")</f>
        <v>0</v>
      </c>
      <c r="AJ451" s="73" t="str">
        <f>IFERROR(VLOOKUP(Подбор[[#This Row],[Артикул]],[1]Подбор!$CJ:$DA,15,0),"")</f>
        <v/>
      </c>
      <c r="AK451" s="73" t="str">
        <f>IFERROR(VLOOKUP(Подбор[[#This Row],[Артикул]],[1]Подбор!$CJ:$DA,16,0),"")</f>
        <v/>
      </c>
      <c r="AL451" s="73" t="str">
        <f>IFERROR(VLOOKUP(Подбор[[#This Row],[Артикул]],[1]Подбор!$CJ:$DA,17,0),"")</f>
        <v/>
      </c>
    </row>
    <row r="452" spans="1:38">
      <c r="A452" s="73" t="s">
        <v>2095</v>
      </c>
      <c r="B452"/>
      <c r="C452"/>
      <c r="D452" t="s">
        <v>578</v>
      </c>
      <c r="E452" t="s">
        <v>578</v>
      </c>
      <c r="F452" t="s">
        <v>578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578</v>
      </c>
      <c r="R452" t="s">
        <v>578</v>
      </c>
      <c r="S452" t="s">
        <v>578</v>
      </c>
      <c r="T452" s="73"/>
      <c r="U452" s="73"/>
      <c r="V452"/>
      <c r="W452" s="73" t="str">
        <f>IFERROR(VLOOKUP(Подбор[[#This Row],[Артикул]],[1]Подбор!$CJ:$CW,2,0),"")</f>
        <v/>
      </c>
      <c r="X452" s="73" t="str">
        <f>IFERROR(VLOOKUP(Подбор[[#This Row],[Артикул]],[1]Подбор!$CJ:$CW,3,0),"")</f>
        <v/>
      </c>
      <c r="Y452" s="73" t="str">
        <f>IFERROR(VLOOKUP(Подбор[[#This Row],[Артикул]],[1]Подбор!$CJ:$CW,4,0),"")</f>
        <v/>
      </c>
      <c r="Z452" s="73">
        <f>IFERROR(VLOOKUP(Подбор[[#This Row],[Артикул]],[1]Подбор!$CJ:$CW,5,0),"")</f>
        <v>0</v>
      </c>
      <c r="AA452" s="73">
        <f>IFERROR(VLOOKUP(Подбор[[#This Row],[Артикул]],[1]Подбор!$CJ:$CW,6,0),"")</f>
        <v>0</v>
      </c>
      <c r="AB452" s="73">
        <f>IFERROR(VLOOKUP(Подбор[[#This Row],[Артикул]],[1]Подбор!$CJ:$CW,7,0),"")</f>
        <v>0</v>
      </c>
      <c r="AC452" s="73">
        <f>IFERROR(VLOOKUP(Подбор[[#This Row],[Артикул]],[1]Подбор!$CJ:$CW,8,0),"")</f>
        <v>0</v>
      </c>
      <c r="AD452" s="73">
        <f>IFERROR(VLOOKUP(Подбор[[#This Row],[Артикул]],[1]Подбор!$CJ:$CW,9,0),"")</f>
        <v>0</v>
      </c>
      <c r="AE452" s="73">
        <f>IFERROR(VLOOKUP(Подбор[[#This Row],[Артикул]],[1]Подбор!$CJ:$CW,10,0),"")</f>
        <v>0</v>
      </c>
      <c r="AF452" s="73">
        <f>IFERROR(VLOOKUP(Подбор[[#This Row],[Артикул]],[1]Подбор!$CJ:$CW,11,0),"")</f>
        <v>0</v>
      </c>
      <c r="AG452" s="73">
        <f>IFERROR(VLOOKUP(Подбор[[#This Row],[Артикул]],[1]Подбор!$CJ:$CW,12,0),"")</f>
        <v>0</v>
      </c>
      <c r="AH452" s="73">
        <f>IFERROR(VLOOKUP(Подбор[[#This Row],[Артикул]],[1]Подбор!$CJ:$CW,13,0),"")</f>
        <v>0</v>
      </c>
      <c r="AI452" s="73">
        <f>IFERROR(VLOOKUP(Подбор[[#This Row],[Артикул]],[1]Подбор!$CJ:$CW,14,0),"")</f>
        <v>0</v>
      </c>
      <c r="AJ452" s="73" t="str">
        <f>IFERROR(VLOOKUP(Подбор[[#This Row],[Артикул]],[1]Подбор!$CJ:$DA,15,0),"")</f>
        <v/>
      </c>
      <c r="AK452" s="73" t="str">
        <f>IFERROR(VLOOKUP(Подбор[[#This Row],[Артикул]],[1]Подбор!$CJ:$DA,16,0),"")</f>
        <v/>
      </c>
      <c r="AL452" s="73" t="str">
        <f>IFERROR(VLOOKUP(Подбор[[#This Row],[Артикул]],[1]Подбор!$CJ:$DA,17,0),"")</f>
        <v/>
      </c>
    </row>
    <row r="453" spans="1:38">
      <c r="A453" s="73" t="s">
        <v>2180</v>
      </c>
      <c r="B453" t="s">
        <v>2250</v>
      </c>
      <c r="C453" t="s">
        <v>2179</v>
      </c>
      <c r="D453">
        <v>0</v>
      </c>
      <c r="E453">
        <v>0</v>
      </c>
      <c r="F453" t="s">
        <v>578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578</v>
      </c>
      <c r="R453" t="s">
        <v>578</v>
      </c>
      <c r="S453" t="s">
        <v>578</v>
      </c>
      <c r="T453" s="73"/>
      <c r="U453" s="73"/>
      <c r="V453"/>
      <c r="W453" s="73">
        <f>IFERROR(VLOOKUP(Подбор[[#This Row],[Артикул]],[1]Подбор!$CJ:$CW,2,0),"")</f>
        <v>0</v>
      </c>
      <c r="X453" s="73">
        <f>IFERROR(VLOOKUP(Подбор[[#This Row],[Артикул]],[1]Подбор!$CJ:$CW,3,0),"")</f>
        <v>0</v>
      </c>
      <c r="Y453" s="73" t="str">
        <f>IFERROR(VLOOKUP(Подбор[[#This Row],[Артикул]],[1]Подбор!$CJ:$CW,4,0),"")</f>
        <v/>
      </c>
      <c r="Z453" s="73">
        <f>IFERROR(VLOOKUP(Подбор[[#This Row],[Артикул]],[1]Подбор!$CJ:$CW,5,0),"")</f>
        <v>0</v>
      </c>
      <c r="AA453" s="73">
        <f>IFERROR(VLOOKUP(Подбор[[#This Row],[Артикул]],[1]Подбор!$CJ:$CW,6,0),"")</f>
        <v>0</v>
      </c>
      <c r="AB453" s="73">
        <f>IFERROR(VLOOKUP(Подбор[[#This Row],[Артикул]],[1]Подбор!$CJ:$CW,7,0),"")</f>
        <v>0</v>
      </c>
      <c r="AC453" s="73">
        <f>IFERROR(VLOOKUP(Подбор[[#This Row],[Артикул]],[1]Подбор!$CJ:$CW,8,0),"")</f>
        <v>0</v>
      </c>
      <c r="AD453" s="73">
        <f>IFERROR(VLOOKUP(Подбор[[#This Row],[Артикул]],[1]Подбор!$CJ:$CW,9,0),"")</f>
        <v>0</v>
      </c>
      <c r="AE453" s="73">
        <f>IFERROR(VLOOKUP(Подбор[[#This Row],[Артикул]],[1]Подбор!$CJ:$CW,10,0),"")</f>
        <v>0</v>
      </c>
      <c r="AF453" s="73">
        <f>IFERROR(VLOOKUP(Подбор[[#This Row],[Артикул]],[1]Подбор!$CJ:$CW,11,0),"")</f>
        <v>0</v>
      </c>
      <c r="AG453" s="73">
        <f>IFERROR(VLOOKUP(Подбор[[#This Row],[Артикул]],[1]Подбор!$CJ:$CW,12,0),"")</f>
        <v>0</v>
      </c>
      <c r="AH453" s="73">
        <f>IFERROR(VLOOKUP(Подбор[[#This Row],[Артикул]],[1]Подбор!$CJ:$CW,13,0),"")</f>
        <v>0</v>
      </c>
      <c r="AI453" s="73">
        <f>IFERROR(VLOOKUP(Подбор[[#This Row],[Артикул]],[1]Подбор!$CJ:$CW,14,0),"")</f>
        <v>0</v>
      </c>
      <c r="AJ453" s="73" t="str">
        <f>IFERROR(VLOOKUP(Подбор[[#This Row],[Артикул]],[1]Подбор!$CJ:$DA,15,0),"")</f>
        <v/>
      </c>
      <c r="AK453" s="73" t="str">
        <f>IFERROR(VLOOKUP(Подбор[[#This Row],[Артикул]],[1]Подбор!$CJ:$DA,16,0),"")</f>
        <v/>
      </c>
      <c r="AL453" s="73" t="str">
        <f>IFERROR(VLOOKUP(Подбор[[#This Row],[Артикул]],[1]Подбор!$CJ:$DA,17,0),"")</f>
        <v/>
      </c>
    </row>
    <row r="454" spans="1:38">
      <c r="A454" s="73" t="s">
        <v>2178</v>
      </c>
      <c r="B454" t="s">
        <v>2250</v>
      </c>
      <c r="C454" t="s">
        <v>2177</v>
      </c>
      <c r="D454">
        <v>0</v>
      </c>
      <c r="E454">
        <v>0</v>
      </c>
      <c r="F454" t="s">
        <v>578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578</v>
      </c>
      <c r="R454" t="s">
        <v>578</v>
      </c>
      <c r="S454" t="s">
        <v>578</v>
      </c>
      <c r="T454" s="73"/>
      <c r="U454" s="73"/>
      <c r="V454"/>
      <c r="W454" s="73">
        <f>IFERROR(VLOOKUP(Подбор[[#This Row],[Артикул]],[1]Подбор!$CJ:$CW,2,0),"")</f>
        <v>0</v>
      </c>
      <c r="X454" s="73">
        <f>IFERROR(VLOOKUP(Подбор[[#This Row],[Артикул]],[1]Подбор!$CJ:$CW,3,0),"")</f>
        <v>0</v>
      </c>
      <c r="Y454" s="73" t="str">
        <f>IFERROR(VLOOKUP(Подбор[[#This Row],[Артикул]],[1]Подбор!$CJ:$CW,4,0),"")</f>
        <v/>
      </c>
      <c r="Z454" s="73">
        <f>IFERROR(VLOOKUP(Подбор[[#This Row],[Артикул]],[1]Подбор!$CJ:$CW,5,0),"")</f>
        <v>0</v>
      </c>
      <c r="AA454" s="73">
        <f>IFERROR(VLOOKUP(Подбор[[#This Row],[Артикул]],[1]Подбор!$CJ:$CW,6,0),"")</f>
        <v>0</v>
      </c>
      <c r="AB454" s="73">
        <f>IFERROR(VLOOKUP(Подбор[[#This Row],[Артикул]],[1]Подбор!$CJ:$CW,7,0),"")</f>
        <v>0</v>
      </c>
      <c r="AC454" s="73">
        <f>IFERROR(VLOOKUP(Подбор[[#This Row],[Артикул]],[1]Подбор!$CJ:$CW,8,0),"")</f>
        <v>0</v>
      </c>
      <c r="AD454" s="73">
        <f>IFERROR(VLOOKUP(Подбор[[#This Row],[Артикул]],[1]Подбор!$CJ:$CW,9,0),"")</f>
        <v>0</v>
      </c>
      <c r="AE454" s="73">
        <f>IFERROR(VLOOKUP(Подбор[[#This Row],[Артикул]],[1]Подбор!$CJ:$CW,10,0),"")</f>
        <v>0</v>
      </c>
      <c r="AF454" s="73">
        <f>IFERROR(VLOOKUP(Подбор[[#This Row],[Артикул]],[1]Подбор!$CJ:$CW,11,0),"")</f>
        <v>0</v>
      </c>
      <c r="AG454" s="73">
        <f>IFERROR(VLOOKUP(Подбор[[#This Row],[Артикул]],[1]Подбор!$CJ:$CW,12,0),"")</f>
        <v>0</v>
      </c>
      <c r="AH454" s="73">
        <f>IFERROR(VLOOKUP(Подбор[[#This Row],[Артикул]],[1]Подбор!$CJ:$CW,13,0),"")</f>
        <v>0</v>
      </c>
      <c r="AI454" s="73">
        <f>IFERROR(VLOOKUP(Подбор[[#This Row],[Артикул]],[1]Подбор!$CJ:$CW,14,0),"")</f>
        <v>0</v>
      </c>
      <c r="AJ454" s="73" t="str">
        <f>IFERROR(VLOOKUP(Подбор[[#This Row],[Артикул]],[1]Подбор!$CJ:$DA,15,0),"")</f>
        <v/>
      </c>
      <c r="AK454" s="73" t="str">
        <f>IFERROR(VLOOKUP(Подбор[[#This Row],[Артикул]],[1]Подбор!$CJ:$DA,16,0),"")</f>
        <v/>
      </c>
      <c r="AL454" s="73" t="str">
        <f>IFERROR(VLOOKUP(Подбор[[#This Row],[Артикул]],[1]Подбор!$CJ:$DA,17,0),"")</f>
        <v/>
      </c>
    </row>
    <row r="455" spans="1:38">
      <c r="A455" s="73" t="s">
        <v>2176</v>
      </c>
      <c r="B455" t="s">
        <v>2250</v>
      </c>
      <c r="C455" t="s">
        <v>2175</v>
      </c>
      <c r="D455">
        <v>0</v>
      </c>
      <c r="E455">
        <v>0</v>
      </c>
      <c r="F455" t="s">
        <v>578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578</v>
      </c>
      <c r="R455" t="s">
        <v>578</v>
      </c>
      <c r="S455" t="s">
        <v>578</v>
      </c>
      <c r="T455" s="73"/>
      <c r="U455" s="73"/>
      <c r="V455"/>
      <c r="W455" s="73">
        <f>IFERROR(VLOOKUP(Подбор[[#This Row],[Артикул]],[1]Подбор!$CJ:$CW,2,0),"")</f>
        <v>0</v>
      </c>
      <c r="X455" s="73">
        <f>IFERROR(VLOOKUP(Подбор[[#This Row],[Артикул]],[1]Подбор!$CJ:$CW,3,0),"")</f>
        <v>0</v>
      </c>
      <c r="Y455" s="73" t="str">
        <f>IFERROR(VLOOKUP(Подбор[[#This Row],[Артикул]],[1]Подбор!$CJ:$CW,4,0),"")</f>
        <v/>
      </c>
      <c r="Z455" s="73">
        <f>IFERROR(VLOOKUP(Подбор[[#This Row],[Артикул]],[1]Подбор!$CJ:$CW,5,0),"")</f>
        <v>0</v>
      </c>
      <c r="AA455" s="73">
        <f>IFERROR(VLOOKUP(Подбор[[#This Row],[Артикул]],[1]Подбор!$CJ:$CW,6,0),"")</f>
        <v>0</v>
      </c>
      <c r="AB455" s="73">
        <f>IFERROR(VLOOKUP(Подбор[[#This Row],[Артикул]],[1]Подбор!$CJ:$CW,7,0),"")</f>
        <v>0</v>
      </c>
      <c r="AC455" s="73">
        <f>IFERROR(VLOOKUP(Подбор[[#This Row],[Артикул]],[1]Подбор!$CJ:$CW,8,0),"")</f>
        <v>0</v>
      </c>
      <c r="AD455" s="73">
        <f>IFERROR(VLOOKUP(Подбор[[#This Row],[Артикул]],[1]Подбор!$CJ:$CW,9,0),"")</f>
        <v>0</v>
      </c>
      <c r="AE455" s="73">
        <f>IFERROR(VLOOKUP(Подбор[[#This Row],[Артикул]],[1]Подбор!$CJ:$CW,10,0),"")</f>
        <v>0</v>
      </c>
      <c r="AF455" s="73">
        <f>IFERROR(VLOOKUP(Подбор[[#This Row],[Артикул]],[1]Подбор!$CJ:$CW,11,0),"")</f>
        <v>0</v>
      </c>
      <c r="AG455" s="73">
        <f>IFERROR(VLOOKUP(Подбор[[#This Row],[Артикул]],[1]Подбор!$CJ:$CW,12,0),"")</f>
        <v>0</v>
      </c>
      <c r="AH455" s="73">
        <f>IFERROR(VLOOKUP(Подбор[[#This Row],[Артикул]],[1]Подбор!$CJ:$CW,13,0),"")</f>
        <v>0</v>
      </c>
      <c r="AI455" s="73">
        <f>IFERROR(VLOOKUP(Подбор[[#This Row],[Артикул]],[1]Подбор!$CJ:$CW,14,0),"")</f>
        <v>0</v>
      </c>
      <c r="AJ455" s="73" t="str">
        <f>IFERROR(VLOOKUP(Подбор[[#This Row],[Артикул]],[1]Подбор!$CJ:$DA,15,0),"")</f>
        <v/>
      </c>
      <c r="AK455" s="73" t="str">
        <f>IFERROR(VLOOKUP(Подбор[[#This Row],[Артикул]],[1]Подбор!$CJ:$DA,16,0),"")</f>
        <v/>
      </c>
      <c r="AL455" s="73" t="str">
        <f>IFERROR(VLOOKUP(Подбор[[#This Row],[Артикул]],[1]Подбор!$CJ:$DA,17,0),"")</f>
        <v/>
      </c>
    </row>
    <row r="456" spans="1:38">
      <c r="A456" s="73" t="s">
        <v>2174</v>
      </c>
      <c r="B456" t="s">
        <v>2250</v>
      </c>
      <c r="C456" t="s">
        <v>2173</v>
      </c>
      <c r="D456">
        <v>0</v>
      </c>
      <c r="E456">
        <v>0</v>
      </c>
      <c r="F456" t="s">
        <v>578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578</v>
      </c>
      <c r="R456" t="s">
        <v>578</v>
      </c>
      <c r="S456" t="s">
        <v>578</v>
      </c>
      <c r="T456" s="73"/>
      <c r="U456" s="73"/>
      <c r="V456"/>
      <c r="W456" s="73">
        <f>IFERROR(VLOOKUP(Подбор[[#This Row],[Артикул]],[1]Подбор!$CJ:$CW,2,0),"")</f>
        <v>0</v>
      </c>
      <c r="X456" s="73">
        <f>IFERROR(VLOOKUP(Подбор[[#This Row],[Артикул]],[1]Подбор!$CJ:$CW,3,0),"")</f>
        <v>0</v>
      </c>
      <c r="Y456" s="73" t="str">
        <f>IFERROR(VLOOKUP(Подбор[[#This Row],[Артикул]],[1]Подбор!$CJ:$CW,4,0),"")</f>
        <v/>
      </c>
      <c r="Z456" s="73">
        <f>IFERROR(VLOOKUP(Подбор[[#This Row],[Артикул]],[1]Подбор!$CJ:$CW,5,0),"")</f>
        <v>0</v>
      </c>
      <c r="AA456" s="73">
        <f>IFERROR(VLOOKUP(Подбор[[#This Row],[Артикул]],[1]Подбор!$CJ:$CW,6,0),"")</f>
        <v>0</v>
      </c>
      <c r="AB456" s="73">
        <f>IFERROR(VLOOKUP(Подбор[[#This Row],[Артикул]],[1]Подбор!$CJ:$CW,7,0),"")</f>
        <v>0</v>
      </c>
      <c r="AC456" s="73">
        <f>IFERROR(VLOOKUP(Подбор[[#This Row],[Артикул]],[1]Подбор!$CJ:$CW,8,0),"")</f>
        <v>0</v>
      </c>
      <c r="AD456" s="73">
        <f>IFERROR(VLOOKUP(Подбор[[#This Row],[Артикул]],[1]Подбор!$CJ:$CW,9,0),"")</f>
        <v>0</v>
      </c>
      <c r="AE456" s="73">
        <f>IFERROR(VLOOKUP(Подбор[[#This Row],[Артикул]],[1]Подбор!$CJ:$CW,10,0),"")</f>
        <v>0</v>
      </c>
      <c r="AF456" s="73">
        <f>IFERROR(VLOOKUP(Подбор[[#This Row],[Артикул]],[1]Подбор!$CJ:$CW,11,0),"")</f>
        <v>0</v>
      </c>
      <c r="AG456" s="73">
        <f>IFERROR(VLOOKUP(Подбор[[#This Row],[Артикул]],[1]Подбор!$CJ:$CW,12,0),"")</f>
        <v>0</v>
      </c>
      <c r="AH456" s="73">
        <f>IFERROR(VLOOKUP(Подбор[[#This Row],[Артикул]],[1]Подбор!$CJ:$CW,13,0),"")</f>
        <v>0</v>
      </c>
      <c r="AI456" s="73">
        <f>IFERROR(VLOOKUP(Подбор[[#This Row],[Артикул]],[1]Подбор!$CJ:$CW,14,0),"")</f>
        <v>0</v>
      </c>
      <c r="AJ456" s="73" t="str">
        <f>IFERROR(VLOOKUP(Подбор[[#This Row],[Артикул]],[1]Подбор!$CJ:$DA,15,0),"")</f>
        <v/>
      </c>
      <c r="AK456" s="73" t="str">
        <f>IFERROR(VLOOKUP(Подбор[[#This Row],[Артикул]],[1]Подбор!$CJ:$DA,16,0),"")</f>
        <v/>
      </c>
      <c r="AL456" s="73" t="str">
        <f>IFERROR(VLOOKUP(Подбор[[#This Row],[Артикул]],[1]Подбор!$CJ:$DA,17,0),"")</f>
        <v/>
      </c>
    </row>
    <row r="457" spans="1:38">
      <c r="A457" s="73" t="s">
        <v>2172</v>
      </c>
      <c r="B457" t="s">
        <v>2250</v>
      </c>
      <c r="C457" t="s">
        <v>2171</v>
      </c>
      <c r="D457">
        <v>0</v>
      </c>
      <c r="E457">
        <v>0</v>
      </c>
      <c r="F457" t="s">
        <v>578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578</v>
      </c>
      <c r="R457" t="s">
        <v>578</v>
      </c>
      <c r="S457" t="s">
        <v>578</v>
      </c>
      <c r="T457" s="73"/>
      <c r="U457" s="73"/>
      <c r="V457"/>
      <c r="W457" s="73">
        <f>IFERROR(VLOOKUP(Подбор[[#This Row],[Артикул]],[1]Подбор!$CJ:$CW,2,0),"")</f>
        <v>0</v>
      </c>
      <c r="X457" s="73">
        <f>IFERROR(VLOOKUP(Подбор[[#This Row],[Артикул]],[1]Подбор!$CJ:$CW,3,0),"")</f>
        <v>0</v>
      </c>
      <c r="Y457" s="73" t="str">
        <f>IFERROR(VLOOKUP(Подбор[[#This Row],[Артикул]],[1]Подбор!$CJ:$CW,4,0),"")</f>
        <v/>
      </c>
      <c r="Z457" s="73">
        <f>IFERROR(VLOOKUP(Подбор[[#This Row],[Артикул]],[1]Подбор!$CJ:$CW,5,0),"")</f>
        <v>0</v>
      </c>
      <c r="AA457" s="73">
        <f>IFERROR(VLOOKUP(Подбор[[#This Row],[Артикул]],[1]Подбор!$CJ:$CW,6,0),"")</f>
        <v>0</v>
      </c>
      <c r="AB457" s="73">
        <f>IFERROR(VLOOKUP(Подбор[[#This Row],[Артикул]],[1]Подбор!$CJ:$CW,7,0),"")</f>
        <v>0</v>
      </c>
      <c r="AC457" s="73">
        <f>IFERROR(VLOOKUP(Подбор[[#This Row],[Артикул]],[1]Подбор!$CJ:$CW,8,0),"")</f>
        <v>0</v>
      </c>
      <c r="AD457" s="73">
        <f>IFERROR(VLOOKUP(Подбор[[#This Row],[Артикул]],[1]Подбор!$CJ:$CW,9,0),"")</f>
        <v>0</v>
      </c>
      <c r="AE457" s="73">
        <f>IFERROR(VLOOKUP(Подбор[[#This Row],[Артикул]],[1]Подбор!$CJ:$CW,10,0),"")</f>
        <v>0</v>
      </c>
      <c r="AF457" s="73">
        <f>IFERROR(VLOOKUP(Подбор[[#This Row],[Артикул]],[1]Подбор!$CJ:$CW,11,0),"")</f>
        <v>0</v>
      </c>
      <c r="AG457" s="73">
        <f>IFERROR(VLOOKUP(Подбор[[#This Row],[Артикул]],[1]Подбор!$CJ:$CW,12,0),"")</f>
        <v>0</v>
      </c>
      <c r="AH457" s="73">
        <f>IFERROR(VLOOKUP(Подбор[[#This Row],[Артикул]],[1]Подбор!$CJ:$CW,13,0),"")</f>
        <v>0</v>
      </c>
      <c r="AI457" s="73">
        <f>IFERROR(VLOOKUP(Подбор[[#This Row],[Артикул]],[1]Подбор!$CJ:$CW,14,0),"")</f>
        <v>0</v>
      </c>
      <c r="AJ457" s="73" t="str">
        <f>IFERROR(VLOOKUP(Подбор[[#This Row],[Артикул]],[1]Подбор!$CJ:$DA,15,0),"")</f>
        <v/>
      </c>
      <c r="AK457" s="73" t="str">
        <f>IFERROR(VLOOKUP(Подбор[[#This Row],[Артикул]],[1]Подбор!$CJ:$DA,16,0),"")</f>
        <v/>
      </c>
      <c r="AL457" s="73" t="str">
        <f>IFERROR(VLOOKUP(Подбор[[#This Row],[Артикул]],[1]Подбор!$CJ:$DA,17,0),"")</f>
        <v/>
      </c>
    </row>
    <row r="458" spans="1:38">
      <c r="A458" s="73" t="s">
        <v>2170</v>
      </c>
      <c r="B458" t="s">
        <v>2250</v>
      </c>
      <c r="C458" t="s">
        <v>2169</v>
      </c>
      <c r="D458">
        <v>0</v>
      </c>
      <c r="E458">
        <v>0</v>
      </c>
      <c r="F458" t="s">
        <v>578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578</v>
      </c>
      <c r="R458" t="s">
        <v>578</v>
      </c>
      <c r="S458" t="s">
        <v>578</v>
      </c>
      <c r="T458" s="73"/>
      <c r="U458" s="73"/>
      <c r="V458"/>
      <c r="W458" s="73">
        <f>IFERROR(VLOOKUP(Подбор[[#This Row],[Артикул]],[1]Подбор!$CJ:$CW,2,0),"")</f>
        <v>0</v>
      </c>
      <c r="X458" s="73">
        <f>IFERROR(VLOOKUP(Подбор[[#This Row],[Артикул]],[1]Подбор!$CJ:$CW,3,0),"")</f>
        <v>0</v>
      </c>
      <c r="Y458" s="73" t="str">
        <f>IFERROR(VLOOKUP(Подбор[[#This Row],[Артикул]],[1]Подбор!$CJ:$CW,4,0),"")</f>
        <v/>
      </c>
      <c r="Z458" s="73">
        <f>IFERROR(VLOOKUP(Подбор[[#This Row],[Артикул]],[1]Подбор!$CJ:$CW,5,0),"")</f>
        <v>0</v>
      </c>
      <c r="AA458" s="73">
        <f>IFERROR(VLOOKUP(Подбор[[#This Row],[Артикул]],[1]Подбор!$CJ:$CW,6,0),"")</f>
        <v>0</v>
      </c>
      <c r="AB458" s="73">
        <f>IFERROR(VLOOKUP(Подбор[[#This Row],[Артикул]],[1]Подбор!$CJ:$CW,7,0),"")</f>
        <v>0</v>
      </c>
      <c r="AC458" s="73">
        <f>IFERROR(VLOOKUP(Подбор[[#This Row],[Артикул]],[1]Подбор!$CJ:$CW,8,0),"")</f>
        <v>0</v>
      </c>
      <c r="AD458" s="73">
        <f>IFERROR(VLOOKUP(Подбор[[#This Row],[Артикул]],[1]Подбор!$CJ:$CW,9,0),"")</f>
        <v>0</v>
      </c>
      <c r="AE458" s="73">
        <f>IFERROR(VLOOKUP(Подбор[[#This Row],[Артикул]],[1]Подбор!$CJ:$CW,10,0),"")</f>
        <v>0</v>
      </c>
      <c r="AF458" s="73">
        <f>IFERROR(VLOOKUP(Подбор[[#This Row],[Артикул]],[1]Подбор!$CJ:$CW,11,0),"")</f>
        <v>0</v>
      </c>
      <c r="AG458" s="73">
        <f>IFERROR(VLOOKUP(Подбор[[#This Row],[Артикул]],[1]Подбор!$CJ:$CW,12,0),"")</f>
        <v>0</v>
      </c>
      <c r="AH458" s="73">
        <f>IFERROR(VLOOKUP(Подбор[[#This Row],[Артикул]],[1]Подбор!$CJ:$CW,13,0),"")</f>
        <v>0</v>
      </c>
      <c r="AI458" s="73">
        <f>IFERROR(VLOOKUP(Подбор[[#This Row],[Артикул]],[1]Подбор!$CJ:$CW,14,0),"")</f>
        <v>0</v>
      </c>
      <c r="AJ458" s="73" t="str">
        <f>IFERROR(VLOOKUP(Подбор[[#This Row],[Артикул]],[1]Подбор!$CJ:$DA,15,0),"")</f>
        <v/>
      </c>
      <c r="AK458" s="73" t="str">
        <f>IFERROR(VLOOKUP(Подбор[[#This Row],[Артикул]],[1]Подбор!$CJ:$DA,16,0),"")</f>
        <v/>
      </c>
      <c r="AL458" s="73" t="str">
        <f>IFERROR(VLOOKUP(Подбор[[#This Row],[Артикул]],[1]Подбор!$CJ:$DA,17,0),"")</f>
        <v/>
      </c>
    </row>
    <row r="459" spans="1:38">
      <c r="A459" s="73" t="s">
        <v>2082</v>
      </c>
      <c r="B459"/>
      <c r="C459"/>
      <c r="D459" t="s">
        <v>578</v>
      </c>
      <c r="E459" t="s">
        <v>578</v>
      </c>
      <c r="F459" t="s">
        <v>578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578</v>
      </c>
      <c r="R459" t="s">
        <v>578</v>
      </c>
      <c r="S459" t="s">
        <v>578</v>
      </c>
      <c r="T459" s="73"/>
      <c r="U459" s="73"/>
      <c r="V459"/>
      <c r="W459" s="73" t="str">
        <f>IFERROR(VLOOKUP(Подбор[[#This Row],[Артикул]],[1]Подбор!$CJ:$CW,2,0),"")</f>
        <v/>
      </c>
      <c r="X459" s="73" t="str">
        <f>IFERROR(VLOOKUP(Подбор[[#This Row],[Артикул]],[1]Подбор!$CJ:$CW,3,0),"")</f>
        <v/>
      </c>
      <c r="Y459" s="73" t="str">
        <f>IFERROR(VLOOKUP(Подбор[[#This Row],[Артикул]],[1]Подбор!$CJ:$CW,4,0),"")</f>
        <v/>
      </c>
      <c r="Z459" s="73">
        <f>IFERROR(VLOOKUP(Подбор[[#This Row],[Артикул]],[1]Подбор!$CJ:$CW,5,0),"")</f>
        <v>0</v>
      </c>
      <c r="AA459" s="73">
        <f>IFERROR(VLOOKUP(Подбор[[#This Row],[Артикул]],[1]Подбор!$CJ:$CW,6,0),"")</f>
        <v>0</v>
      </c>
      <c r="AB459" s="73">
        <f>IFERROR(VLOOKUP(Подбор[[#This Row],[Артикул]],[1]Подбор!$CJ:$CW,7,0),"")</f>
        <v>0</v>
      </c>
      <c r="AC459" s="73">
        <f>IFERROR(VLOOKUP(Подбор[[#This Row],[Артикул]],[1]Подбор!$CJ:$CW,8,0),"")</f>
        <v>0</v>
      </c>
      <c r="AD459" s="73">
        <f>IFERROR(VLOOKUP(Подбор[[#This Row],[Артикул]],[1]Подбор!$CJ:$CW,9,0),"")</f>
        <v>0</v>
      </c>
      <c r="AE459" s="73">
        <f>IFERROR(VLOOKUP(Подбор[[#This Row],[Артикул]],[1]Подбор!$CJ:$CW,10,0),"")</f>
        <v>0</v>
      </c>
      <c r="AF459" s="73">
        <f>IFERROR(VLOOKUP(Подбор[[#This Row],[Артикул]],[1]Подбор!$CJ:$CW,11,0),"")</f>
        <v>0</v>
      </c>
      <c r="AG459" s="73">
        <f>IFERROR(VLOOKUP(Подбор[[#This Row],[Артикул]],[1]Подбор!$CJ:$CW,12,0),"")</f>
        <v>0</v>
      </c>
      <c r="AH459" s="73">
        <f>IFERROR(VLOOKUP(Подбор[[#This Row],[Артикул]],[1]Подбор!$CJ:$CW,13,0),"")</f>
        <v>0</v>
      </c>
      <c r="AI459" s="73">
        <f>IFERROR(VLOOKUP(Подбор[[#This Row],[Артикул]],[1]Подбор!$CJ:$CW,14,0),"")</f>
        <v>0</v>
      </c>
      <c r="AJ459" s="73" t="str">
        <f>IFERROR(VLOOKUP(Подбор[[#This Row],[Артикул]],[1]Подбор!$CJ:$DA,15,0),"")</f>
        <v/>
      </c>
      <c r="AK459" s="73" t="str">
        <f>IFERROR(VLOOKUP(Подбор[[#This Row],[Артикул]],[1]Подбор!$CJ:$DA,16,0),"")</f>
        <v/>
      </c>
      <c r="AL459" s="73" t="str">
        <f>IFERROR(VLOOKUP(Подбор[[#This Row],[Артикул]],[1]Подбор!$CJ:$DA,17,0),"")</f>
        <v/>
      </c>
    </row>
    <row r="460" spans="1:38">
      <c r="A460" s="73" t="s">
        <v>3182</v>
      </c>
      <c r="B460" t="s">
        <v>2250</v>
      </c>
      <c r="C460" t="s">
        <v>3183</v>
      </c>
      <c r="D460">
        <v>0</v>
      </c>
      <c r="E460">
        <v>0</v>
      </c>
      <c r="F460" t="s">
        <v>578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 t="s">
        <v>578</v>
      </c>
      <c r="R460" t="s">
        <v>578</v>
      </c>
      <c r="S460" t="s">
        <v>578</v>
      </c>
      <c r="T460" s="73"/>
      <c r="U460" s="73"/>
      <c r="V460"/>
      <c r="W460" s="73">
        <f>IFERROR(VLOOKUP(Подбор[[#This Row],[Артикул]],[1]Подбор!$CJ:$CW,2,0),"")</f>
        <v>0</v>
      </c>
      <c r="X460" s="73">
        <f>IFERROR(VLOOKUP(Подбор[[#This Row],[Артикул]],[1]Подбор!$CJ:$CW,3,0),"")</f>
        <v>0</v>
      </c>
      <c r="Y460" s="73" t="str">
        <f>IFERROR(VLOOKUP(Подбор[[#This Row],[Артикул]],[1]Подбор!$CJ:$CW,4,0),"")</f>
        <v/>
      </c>
      <c r="Z460" s="73">
        <f>IFERROR(VLOOKUP(Подбор[[#This Row],[Артикул]],[1]Подбор!$CJ:$CW,5,0),"")</f>
        <v>0</v>
      </c>
      <c r="AA460" s="73">
        <f>IFERROR(VLOOKUP(Подбор[[#This Row],[Артикул]],[1]Подбор!$CJ:$CW,6,0),"")</f>
        <v>0</v>
      </c>
      <c r="AB460" s="73">
        <f>IFERROR(VLOOKUP(Подбор[[#This Row],[Артикул]],[1]Подбор!$CJ:$CW,7,0),"")</f>
        <v>0</v>
      </c>
      <c r="AC460" s="73">
        <f>IFERROR(VLOOKUP(Подбор[[#This Row],[Артикул]],[1]Подбор!$CJ:$CW,8,0),"")</f>
        <v>0</v>
      </c>
      <c r="AD460" s="73">
        <f>IFERROR(VLOOKUP(Подбор[[#This Row],[Артикул]],[1]Подбор!$CJ:$CW,9,0),"")</f>
        <v>0</v>
      </c>
      <c r="AE460" s="73">
        <f>IFERROR(VLOOKUP(Подбор[[#This Row],[Артикул]],[1]Подбор!$CJ:$CW,10,0),"")</f>
        <v>0</v>
      </c>
      <c r="AF460" s="73">
        <f>IFERROR(VLOOKUP(Подбор[[#This Row],[Артикул]],[1]Подбор!$CJ:$CW,11,0),"")</f>
        <v>0</v>
      </c>
      <c r="AG460" s="73">
        <f>IFERROR(VLOOKUP(Подбор[[#This Row],[Артикул]],[1]Подбор!$CJ:$CW,12,0),"")</f>
        <v>0</v>
      </c>
      <c r="AH460" s="73">
        <f>IFERROR(VLOOKUP(Подбор[[#This Row],[Артикул]],[1]Подбор!$CJ:$CW,13,0),"")</f>
        <v>1</v>
      </c>
      <c r="AI460" s="73">
        <f>IFERROR(VLOOKUP(Подбор[[#This Row],[Артикул]],[1]Подбор!$CJ:$CW,14,0),"")</f>
        <v>0</v>
      </c>
      <c r="AJ460" s="73" t="str">
        <f>IFERROR(VLOOKUP(Подбор[[#This Row],[Артикул]],[1]Подбор!$CJ:$DA,15,0),"")</f>
        <v/>
      </c>
      <c r="AK460" s="73" t="str">
        <f>IFERROR(VLOOKUP(Подбор[[#This Row],[Артикул]],[1]Подбор!$CJ:$DA,16,0),"")</f>
        <v/>
      </c>
      <c r="AL460" s="73" t="str">
        <f>IFERROR(VLOOKUP(Подбор[[#This Row],[Артикул]],[1]Подбор!$CJ:$DA,17,0),"")</f>
        <v/>
      </c>
    </row>
    <row r="461" spans="1:38">
      <c r="A461" s="73" t="s">
        <v>3184</v>
      </c>
      <c r="B461" t="s">
        <v>2250</v>
      </c>
      <c r="C461" t="s">
        <v>3185</v>
      </c>
      <c r="D461">
        <v>0</v>
      </c>
      <c r="E461">
        <v>0</v>
      </c>
      <c r="F461" t="s">
        <v>578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578</v>
      </c>
      <c r="R461" t="s">
        <v>578</v>
      </c>
      <c r="S461" t="s">
        <v>578</v>
      </c>
      <c r="T461" s="73"/>
      <c r="U461" s="73"/>
      <c r="V461"/>
      <c r="W461" s="73">
        <f>IFERROR(VLOOKUP(Подбор[[#This Row],[Артикул]],[1]Подбор!$CJ:$CW,2,0),"")</f>
        <v>0</v>
      </c>
      <c r="X461" s="73">
        <f>IFERROR(VLOOKUP(Подбор[[#This Row],[Артикул]],[1]Подбор!$CJ:$CW,3,0),"")</f>
        <v>0</v>
      </c>
      <c r="Y461" s="73" t="str">
        <f>IFERROR(VLOOKUP(Подбор[[#This Row],[Артикул]],[1]Подбор!$CJ:$CW,4,0),"")</f>
        <v/>
      </c>
      <c r="Z461" s="73">
        <f>IFERROR(VLOOKUP(Подбор[[#This Row],[Артикул]],[1]Подбор!$CJ:$CW,5,0),"")</f>
        <v>0</v>
      </c>
      <c r="AA461" s="73">
        <f>IFERROR(VLOOKUP(Подбор[[#This Row],[Артикул]],[1]Подбор!$CJ:$CW,6,0),"")</f>
        <v>0</v>
      </c>
      <c r="AB461" s="73">
        <f>IFERROR(VLOOKUP(Подбор[[#This Row],[Артикул]],[1]Подбор!$CJ:$CW,7,0),"")</f>
        <v>0</v>
      </c>
      <c r="AC461" s="73">
        <f>IFERROR(VLOOKUP(Подбор[[#This Row],[Артикул]],[1]Подбор!$CJ:$CW,8,0),"")</f>
        <v>0</v>
      </c>
      <c r="AD461" s="73">
        <f>IFERROR(VLOOKUP(Подбор[[#This Row],[Артикул]],[1]Подбор!$CJ:$CW,9,0),"")</f>
        <v>0</v>
      </c>
      <c r="AE461" s="73">
        <f>IFERROR(VLOOKUP(Подбор[[#This Row],[Артикул]],[1]Подбор!$CJ:$CW,10,0),"")</f>
        <v>0</v>
      </c>
      <c r="AF461" s="73">
        <f>IFERROR(VLOOKUP(Подбор[[#This Row],[Артикул]],[1]Подбор!$CJ:$CW,11,0),"")</f>
        <v>0</v>
      </c>
      <c r="AG461" s="73">
        <f>IFERROR(VLOOKUP(Подбор[[#This Row],[Артикул]],[1]Подбор!$CJ:$CW,12,0),"")</f>
        <v>0</v>
      </c>
      <c r="AH461" s="73">
        <f>IFERROR(VLOOKUP(Подбор[[#This Row],[Артикул]],[1]Подбор!$CJ:$CW,13,0),"")</f>
        <v>0</v>
      </c>
      <c r="AI461" s="73">
        <f>IFERROR(VLOOKUP(Подбор[[#This Row],[Артикул]],[1]Подбор!$CJ:$CW,14,0),"")</f>
        <v>0</v>
      </c>
      <c r="AJ461" s="73" t="str">
        <f>IFERROR(VLOOKUP(Подбор[[#This Row],[Артикул]],[1]Подбор!$CJ:$DA,15,0),"")</f>
        <v/>
      </c>
      <c r="AK461" s="73" t="str">
        <f>IFERROR(VLOOKUP(Подбор[[#This Row],[Артикул]],[1]Подбор!$CJ:$DA,16,0),"")</f>
        <v/>
      </c>
      <c r="AL461" s="73" t="str">
        <f>IFERROR(VLOOKUP(Подбор[[#This Row],[Артикул]],[1]Подбор!$CJ:$DA,17,0),"")</f>
        <v/>
      </c>
    </row>
    <row r="462" spans="1:38">
      <c r="A462" s="73" t="s">
        <v>3186</v>
      </c>
      <c r="B462" t="s">
        <v>2250</v>
      </c>
      <c r="C462" t="s">
        <v>3187</v>
      </c>
      <c r="D462">
        <v>0</v>
      </c>
      <c r="E462">
        <v>0</v>
      </c>
      <c r="F462" t="s">
        <v>578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578</v>
      </c>
      <c r="R462" t="s">
        <v>578</v>
      </c>
      <c r="S462" t="s">
        <v>578</v>
      </c>
      <c r="T462" s="73"/>
      <c r="U462" s="73"/>
      <c r="V462"/>
      <c r="W462" s="73">
        <f>IFERROR(VLOOKUP(Подбор[[#This Row],[Артикул]],[1]Подбор!$CJ:$CW,2,0),"")</f>
        <v>0</v>
      </c>
      <c r="X462" s="73">
        <f>IFERROR(VLOOKUP(Подбор[[#This Row],[Артикул]],[1]Подбор!$CJ:$CW,3,0),"")</f>
        <v>0</v>
      </c>
      <c r="Y462" s="73" t="str">
        <f>IFERROR(VLOOKUP(Подбор[[#This Row],[Артикул]],[1]Подбор!$CJ:$CW,4,0),"")</f>
        <v/>
      </c>
      <c r="Z462" s="73">
        <f>IFERROR(VLOOKUP(Подбор[[#This Row],[Артикул]],[1]Подбор!$CJ:$CW,5,0),"")</f>
        <v>0</v>
      </c>
      <c r="AA462" s="73">
        <f>IFERROR(VLOOKUP(Подбор[[#This Row],[Артикул]],[1]Подбор!$CJ:$CW,6,0),"")</f>
        <v>0</v>
      </c>
      <c r="AB462" s="73">
        <f>IFERROR(VLOOKUP(Подбор[[#This Row],[Артикул]],[1]Подбор!$CJ:$CW,7,0),"")</f>
        <v>0</v>
      </c>
      <c r="AC462" s="73">
        <f>IFERROR(VLOOKUP(Подбор[[#This Row],[Артикул]],[1]Подбор!$CJ:$CW,8,0),"")</f>
        <v>0</v>
      </c>
      <c r="AD462" s="73">
        <f>IFERROR(VLOOKUP(Подбор[[#This Row],[Артикул]],[1]Подбор!$CJ:$CW,9,0),"")</f>
        <v>0</v>
      </c>
      <c r="AE462" s="73">
        <f>IFERROR(VLOOKUP(Подбор[[#This Row],[Артикул]],[1]Подбор!$CJ:$CW,10,0),"")</f>
        <v>0</v>
      </c>
      <c r="AF462" s="73">
        <f>IFERROR(VLOOKUP(Подбор[[#This Row],[Артикул]],[1]Подбор!$CJ:$CW,11,0),"")</f>
        <v>0</v>
      </c>
      <c r="AG462" s="73">
        <f>IFERROR(VLOOKUP(Подбор[[#This Row],[Артикул]],[1]Подбор!$CJ:$CW,12,0),"")</f>
        <v>0</v>
      </c>
      <c r="AH462" s="73">
        <f>IFERROR(VLOOKUP(Подбор[[#This Row],[Артикул]],[1]Подбор!$CJ:$CW,13,0),"")</f>
        <v>0</v>
      </c>
      <c r="AI462" s="73">
        <f>IFERROR(VLOOKUP(Подбор[[#This Row],[Артикул]],[1]Подбор!$CJ:$CW,14,0),"")</f>
        <v>0</v>
      </c>
      <c r="AJ462" s="73" t="str">
        <f>IFERROR(VLOOKUP(Подбор[[#This Row],[Артикул]],[1]Подбор!$CJ:$DA,15,0),"")</f>
        <v/>
      </c>
      <c r="AK462" s="73" t="str">
        <f>IFERROR(VLOOKUP(Подбор[[#This Row],[Артикул]],[1]Подбор!$CJ:$DA,16,0),"")</f>
        <v/>
      </c>
      <c r="AL462" s="73" t="str">
        <f>IFERROR(VLOOKUP(Подбор[[#This Row],[Артикул]],[1]Подбор!$CJ:$DA,17,0),"")</f>
        <v/>
      </c>
    </row>
    <row r="463" spans="1:38">
      <c r="A463" s="73" t="s">
        <v>2075</v>
      </c>
      <c r="B463"/>
      <c r="C463"/>
      <c r="D463" t="s">
        <v>578</v>
      </c>
      <c r="E463" t="s">
        <v>578</v>
      </c>
      <c r="F463" t="s">
        <v>578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578</v>
      </c>
      <c r="R463" t="s">
        <v>578</v>
      </c>
      <c r="S463" t="s">
        <v>578</v>
      </c>
      <c r="T463" s="73"/>
      <c r="U463" s="73"/>
      <c r="V463"/>
      <c r="W463" s="73" t="str">
        <f>IFERROR(VLOOKUP(Подбор[[#This Row],[Артикул]],[1]Подбор!$CJ:$CW,2,0),"")</f>
        <v/>
      </c>
      <c r="X463" s="73" t="str">
        <f>IFERROR(VLOOKUP(Подбор[[#This Row],[Артикул]],[1]Подбор!$CJ:$CW,3,0),"")</f>
        <v/>
      </c>
      <c r="Y463" s="73" t="str">
        <f>IFERROR(VLOOKUP(Подбор[[#This Row],[Артикул]],[1]Подбор!$CJ:$CW,4,0),"")</f>
        <v/>
      </c>
      <c r="Z463" s="73">
        <f>IFERROR(VLOOKUP(Подбор[[#This Row],[Артикул]],[1]Подбор!$CJ:$CW,5,0),"")</f>
        <v>0</v>
      </c>
      <c r="AA463" s="73">
        <f>IFERROR(VLOOKUP(Подбор[[#This Row],[Артикул]],[1]Подбор!$CJ:$CW,6,0),"")</f>
        <v>0</v>
      </c>
      <c r="AB463" s="73">
        <f>IFERROR(VLOOKUP(Подбор[[#This Row],[Артикул]],[1]Подбор!$CJ:$CW,7,0),"")</f>
        <v>0</v>
      </c>
      <c r="AC463" s="73">
        <f>IFERROR(VLOOKUP(Подбор[[#This Row],[Артикул]],[1]Подбор!$CJ:$CW,8,0),"")</f>
        <v>0</v>
      </c>
      <c r="AD463" s="73">
        <f>IFERROR(VLOOKUP(Подбор[[#This Row],[Артикул]],[1]Подбор!$CJ:$CW,9,0),"")</f>
        <v>0</v>
      </c>
      <c r="AE463" s="73">
        <f>IFERROR(VLOOKUP(Подбор[[#This Row],[Артикул]],[1]Подбор!$CJ:$CW,10,0),"")</f>
        <v>0</v>
      </c>
      <c r="AF463" s="73">
        <f>IFERROR(VLOOKUP(Подбор[[#This Row],[Артикул]],[1]Подбор!$CJ:$CW,11,0),"")</f>
        <v>0</v>
      </c>
      <c r="AG463" s="73">
        <f>IFERROR(VLOOKUP(Подбор[[#This Row],[Артикул]],[1]Подбор!$CJ:$CW,12,0),"")</f>
        <v>0</v>
      </c>
      <c r="AH463" s="73">
        <f>IFERROR(VLOOKUP(Подбор[[#This Row],[Артикул]],[1]Подбор!$CJ:$CW,13,0),"")</f>
        <v>0</v>
      </c>
      <c r="AI463" s="73">
        <f>IFERROR(VLOOKUP(Подбор[[#This Row],[Артикул]],[1]Подбор!$CJ:$CW,14,0),"")</f>
        <v>0</v>
      </c>
      <c r="AJ463" s="73" t="str">
        <f>IFERROR(VLOOKUP(Подбор[[#This Row],[Артикул]],[1]Подбор!$CJ:$DA,15,0),"")</f>
        <v/>
      </c>
      <c r="AK463" s="73" t="str">
        <f>IFERROR(VLOOKUP(Подбор[[#This Row],[Артикул]],[1]Подбор!$CJ:$DA,16,0),"")</f>
        <v/>
      </c>
      <c r="AL463" s="73" t="str">
        <f>IFERROR(VLOOKUP(Подбор[[#This Row],[Артикул]],[1]Подбор!$CJ:$DA,17,0),"")</f>
        <v/>
      </c>
    </row>
    <row r="464" spans="1:38">
      <c r="A464" s="73" t="s">
        <v>2165</v>
      </c>
      <c r="B464" t="s">
        <v>2250</v>
      </c>
      <c r="C464" t="s">
        <v>2164</v>
      </c>
      <c r="D464">
        <v>0</v>
      </c>
      <c r="E464">
        <v>0</v>
      </c>
      <c r="F464" t="s">
        <v>578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578</v>
      </c>
      <c r="R464" t="s">
        <v>578</v>
      </c>
      <c r="S464" t="s">
        <v>578</v>
      </c>
      <c r="T464" s="73"/>
      <c r="U464" s="73"/>
      <c r="V464"/>
      <c r="W464" s="73">
        <f>IFERROR(VLOOKUP(Подбор[[#This Row],[Артикул]],[1]Подбор!$CJ:$CW,2,0),"")</f>
        <v>0</v>
      </c>
      <c r="X464" s="73">
        <f>IFERROR(VLOOKUP(Подбор[[#This Row],[Артикул]],[1]Подбор!$CJ:$CW,3,0),"")</f>
        <v>0</v>
      </c>
      <c r="Y464" s="73" t="str">
        <f>IFERROR(VLOOKUP(Подбор[[#This Row],[Артикул]],[1]Подбор!$CJ:$CW,4,0),"")</f>
        <v/>
      </c>
      <c r="Z464" s="73">
        <f>IFERROR(VLOOKUP(Подбор[[#This Row],[Артикул]],[1]Подбор!$CJ:$CW,5,0),"")</f>
        <v>0</v>
      </c>
      <c r="AA464" s="73">
        <f>IFERROR(VLOOKUP(Подбор[[#This Row],[Артикул]],[1]Подбор!$CJ:$CW,6,0),"")</f>
        <v>0</v>
      </c>
      <c r="AB464" s="73">
        <f>IFERROR(VLOOKUP(Подбор[[#This Row],[Артикул]],[1]Подбор!$CJ:$CW,7,0),"")</f>
        <v>0</v>
      </c>
      <c r="AC464" s="73">
        <f>IFERROR(VLOOKUP(Подбор[[#This Row],[Артикул]],[1]Подбор!$CJ:$CW,8,0),"")</f>
        <v>0</v>
      </c>
      <c r="AD464" s="73">
        <f>IFERROR(VLOOKUP(Подбор[[#This Row],[Артикул]],[1]Подбор!$CJ:$CW,9,0),"")</f>
        <v>0</v>
      </c>
      <c r="AE464" s="73">
        <f>IFERROR(VLOOKUP(Подбор[[#This Row],[Артикул]],[1]Подбор!$CJ:$CW,10,0),"")</f>
        <v>0</v>
      </c>
      <c r="AF464" s="73">
        <f>IFERROR(VLOOKUP(Подбор[[#This Row],[Артикул]],[1]Подбор!$CJ:$CW,11,0),"")</f>
        <v>0</v>
      </c>
      <c r="AG464" s="73">
        <f>IFERROR(VLOOKUP(Подбор[[#This Row],[Артикул]],[1]Подбор!$CJ:$CW,12,0),"")</f>
        <v>0</v>
      </c>
      <c r="AH464" s="73">
        <f>IFERROR(VLOOKUP(Подбор[[#This Row],[Артикул]],[1]Подбор!$CJ:$CW,13,0),"")</f>
        <v>0</v>
      </c>
      <c r="AI464" s="73">
        <f>IFERROR(VLOOKUP(Подбор[[#This Row],[Артикул]],[1]Подбор!$CJ:$CW,14,0),"")</f>
        <v>0</v>
      </c>
      <c r="AJ464" s="73" t="str">
        <f>IFERROR(VLOOKUP(Подбор[[#This Row],[Артикул]],[1]Подбор!$CJ:$DA,15,0),"")</f>
        <v/>
      </c>
      <c r="AK464" s="73" t="str">
        <f>IFERROR(VLOOKUP(Подбор[[#This Row],[Артикул]],[1]Подбор!$CJ:$DA,16,0),"")</f>
        <v/>
      </c>
      <c r="AL464" s="73" t="str">
        <f>IFERROR(VLOOKUP(Подбор[[#This Row],[Артикул]],[1]Подбор!$CJ:$DA,17,0),"")</f>
        <v/>
      </c>
    </row>
    <row r="465" spans="1:38">
      <c r="A465" s="73" t="s">
        <v>2163</v>
      </c>
      <c r="B465" t="s">
        <v>2250</v>
      </c>
      <c r="C465" t="s">
        <v>2162</v>
      </c>
      <c r="D465">
        <v>0</v>
      </c>
      <c r="E465">
        <v>0</v>
      </c>
      <c r="F465" t="s">
        <v>578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578</v>
      </c>
      <c r="R465" t="s">
        <v>578</v>
      </c>
      <c r="S465" t="s">
        <v>578</v>
      </c>
      <c r="T465" s="73"/>
      <c r="U465" s="73"/>
      <c r="V465"/>
      <c r="W465" s="73">
        <f>IFERROR(VLOOKUP(Подбор[[#This Row],[Артикул]],[1]Подбор!$CJ:$CW,2,0),"")</f>
        <v>0</v>
      </c>
      <c r="X465" s="73">
        <f>IFERROR(VLOOKUP(Подбор[[#This Row],[Артикул]],[1]Подбор!$CJ:$CW,3,0),"")</f>
        <v>0</v>
      </c>
      <c r="Y465" s="73" t="str">
        <f>IFERROR(VLOOKUP(Подбор[[#This Row],[Артикул]],[1]Подбор!$CJ:$CW,4,0),"")</f>
        <v/>
      </c>
      <c r="Z465" s="73">
        <f>IFERROR(VLOOKUP(Подбор[[#This Row],[Артикул]],[1]Подбор!$CJ:$CW,5,0),"")</f>
        <v>0</v>
      </c>
      <c r="AA465" s="73">
        <f>IFERROR(VLOOKUP(Подбор[[#This Row],[Артикул]],[1]Подбор!$CJ:$CW,6,0),"")</f>
        <v>0</v>
      </c>
      <c r="AB465" s="73">
        <f>IFERROR(VLOOKUP(Подбор[[#This Row],[Артикул]],[1]Подбор!$CJ:$CW,7,0),"")</f>
        <v>0</v>
      </c>
      <c r="AC465" s="73">
        <f>IFERROR(VLOOKUP(Подбор[[#This Row],[Артикул]],[1]Подбор!$CJ:$CW,8,0),"")</f>
        <v>0</v>
      </c>
      <c r="AD465" s="73">
        <f>IFERROR(VLOOKUP(Подбор[[#This Row],[Артикул]],[1]Подбор!$CJ:$CW,9,0),"")</f>
        <v>0</v>
      </c>
      <c r="AE465" s="73">
        <f>IFERROR(VLOOKUP(Подбор[[#This Row],[Артикул]],[1]Подбор!$CJ:$CW,10,0),"")</f>
        <v>0</v>
      </c>
      <c r="AF465" s="73">
        <f>IFERROR(VLOOKUP(Подбор[[#This Row],[Артикул]],[1]Подбор!$CJ:$CW,11,0),"")</f>
        <v>0</v>
      </c>
      <c r="AG465" s="73">
        <f>IFERROR(VLOOKUP(Подбор[[#This Row],[Артикул]],[1]Подбор!$CJ:$CW,12,0),"")</f>
        <v>0</v>
      </c>
      <c r="AH465" s="73">
        <f>IFERROR(VLOOKUP(Подбор[[#This Row],[Артикул]],[1]Подбор!$CJ:$CW,13,0),"")</f>
        <v>0</v>
      </c>
      <c r="AI465" s="73">
        <f>IFERROR(VLOOKUP(Подбор[[#This Row],[Артикул]],[1]Подбор!$CJ:$CW,14,0),"")</f>
        <v>0</v>
      </c>
      <c r="AJ465" s="73" t="str">
        <f>IFERROR(VLOOKUP(Подбор[[#This Row],[Артикул]],[1]Подбор!$CJ:$DA,15,0),"")</f>
        <v/>
      </c>
      <c r="AK465" s="73" t="str">
        <f>IFERROR(VLOOKUP(Подбор[[#This Row],[Артикул]],[1]Подбор!$CJ:$DA,16,0),"")</f>
        <v/>
      </c>
      <c r="AL465" s="73" t="str">
        <f>IFERROR(VLOOKUP(Подбор[[#This Row],[Артикул]],[1]Подбор!$CJ:$DA,17,0),"")</f>
        <v/>
      </c>
    </row>
    <row r="466" spans="1:38">
      <c r="A466" s="73" t="s">
        <v>2161</v>
      </c>
      <c r="B466" t="s">
        <v>2250</v>
      </c>
      <c r="C466" t="s">
        <v>2160</v>
      </c>
      <c r="D466">
        <v>0</v>
      </c>
      <c r="E466">
        <v>0</v>
      </c>
      <c r="F466" t="s">
        <v>578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578</v>
      </c>
      <c r="R466" t="s">
        <v>578</v>
      </c>
      <c r="S466" t="s">
        <v>578</v>
      </c>
      <c r="T466" s="73"/>
      <c r="U466" s="73"/>
      <c r="V466"/>
      <c r="W466" s="73">
        <f>IFERROR(VLOOKUP(Подбор[[#This Row],[Артикул]],[1]Подбор!$CJ:$CW,2,0),"")</f>
        <v>0</v>
      </c>
      <c r="X466" s="73">
        <f>IFERROR(VLOOKUP(Подбор[[#This Row],[Артикул]],[1]Подбор!$CJ:$CW,3,0),"")</f>
        <v>0</v>
      </c>
      <c r="Y466" s="73" t="str">
        <f>IFERROR(VLOOKUP(Подбор[[#This Row],[Артикул]],[1]Подбор!$CJ:$CW,4,0),"")</f>
        <v/>
      </c>
      <c r="Z466" s="73">
        <f>IFERROR(VLOOKUP(Подбор[[#This Row],[Артикул]],[1]Подбор!$CJ:$CW,5,0),"")</f>
        <v>0</v>
      </c>
      <c r="AA466" s="73">
        <f>IFERROR(VLOOKUP(Подбор[[#This Row],[Артикул]],[1]Подбор!$CJ:$CW,6,0),"")</f>
        <v>0</v>
      </c>
      <c r="AB466" s="73">
        <f>IFERROR(VLOOKUP(Подбор[[#This Row],[Артикул]],[1]Подбор!$CJ:$CW,7,0),"")</f>
        <v>0</v>
      </c>
      <c r="AC466" s="73">
        <f>IFERROR(VLOOKUP(Подбор[[#This Row],[Артикул]],[1]Подбор!$CJ:$CW,8,0),"")</f>
        <v>0</v>
      </c>
      <c r="AD466" s="73">
        <f>IFERROR(VLOOKUP(Подбор[[#This Row],[Артикул]],[1]Подбор!$CJ:$CW,9,0),"")</f>
        <v>0</v>
      </c>
      <c r="AE466" s="73">
        <f>IFERROR(VLOOKUP(Подбор[[#This Row],[Артикул]],[1]Подбор!$CJ:$CW,10,0),"")</f>
        <v>0</v>
      </c>
      <c r="AF466" s="73">
        <f>IFERROR(VLOOKUP(Подбор[[#This Row],[Артикул]],[1]Подбор!$CJ:$CW,11,0),"")</f>
        <v>0</v>
      </c>
      <c r="AG466" s="73">
        <f>IFERROR(VLOOKUP(Подбор[[#This Row],[Артикул]],[1]Подбор!$CJ:$CW,12,0),"")</f>
        <v>0</v>
      </c>
      <c r="AH466" s="73">
        <f>IFERROR(VLOOKUP(Подбор[[#This Row],[Артикул]],[1]Подбор!$CJ:$CW,13,0),"")</f>
        <v>0</v>
      </c>
      <c r="AI466" s="73">
        <f>IFERROR(VLOOKUP(Подбор[[#This Row],[Артикул]],[1]Подбор!$CJ:$CW,14,0),"")</f>
        <v>0</v>
      </c>
      <c r="AJ466" s="73" t="str">
        <f>IFERROR(VLOOKUP(Подбор[[#This Row],[Артикул]],[1]Подбор!$CJ:$DA,15,0),"")</f>
        <v/>
      </c>
      <c r="AK466" s="73" t="str">
        <f>IFERROR(VLOOKUP(Подбор[[#This Row],[Артикул]],[1]Подбор!$CJ:$DA,16,0),"")</f>
        <v/>
      </c>
      <c r="AL466" s="73" t="str">
        <f>IFERROR(VLOOKUP(Подбор[[#This Row],[Артикул]],[1]Подбор!$CJ:$DA,17,0),"")</f>
        <v/>
      </c>
    </row>
    <row r="467" spans="1:38">
      <c r="A467" s="73" t="s">
        <v>2159</v>
      </c>
      <c r="B467" t="s">
        <v>2250</v>
      </c>
      <c r="C467" t="s">
        <v>2158</v>
      </c>
      <c r="D467">
        <v>0</v>
      </c>
      <c r="E467">
        <v>0</v>
      </c>
      <c r="F467" t="s">
        <v>578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578</v>
      </c>
      <c r="R467" t="s">
        <v>578</v>
      </c>
      <c r="S467" t="s">
        <v>578</v>
      </c>
      <c r="T467" s="73"/>
      <c r="U467" s="73"/>
      <c r="V467"/>
      <c r="W467" s="73">
        <f>IFERROR(VLOOKUP(Подбор[[#This Row],[Артикул]],[1]Подбор!$CJ:$CW,2,0),"")</f>
        <v>0</v>
      </c>
      <c r="X467" s="73">
        <f>IFERROR(VLOOKUP(Подбор[[#This Row],[Артикул]],[1]Подбор!$CJ:$CW,3,0),"")</f>
        <v>0</v>
      </c>
      <c r="Y467" s="73" t="str">
        <f>IFERROR(VLOOKUP(Подбор[[#This Row],[Артикул]],[1]Подбор!$CJ:$CW,4,0),"")</f>
        <v/>
      </c>
      <c r="Z467" s="73">
        <f>IFERROR(VLOOKUP(Подбор[[#This Row],[Артикул]],[1]Подбор!$CJ:$CW,5,0),"")</f>
        <v>0</v>
      </c>
      <c r="AA467" s="73">
        <f>IFERROR(VLOOKUP(Подбор[[#This Row],[Артикул]],[1]Подбор!$CJ:$CW,6,0),"")</f>
        <v>0</v>
      </c>
      <c r="AB467" s="73">
        <f>IFERROR(VLOOKUP(Подбор[[#This Row],[Артикул]],[1]Подбор!$CJ:$CW,7,0),"")</f>
        <v>0</v>
      </c>
      <c r="AC467" s="73">
        <f>IFERROR(VLOOKUP(Подбор[[#This Row],[Артикул]],[1]Подбор!$CJ:$CW,8,0),"")</f>
        <v>0</v>
      </c>
      <c r="AD467" s="73">
        <f>IFERROR(VLOOKUP(Подбор[[#This Row],[Артикул]],[1]Подбор!$CJ:$CW,9,0),"")</f>
        <v>0</v>
      </c>
      <c r="AE467" s="73">
        <f>IFERROR(VLOOKUP(Подбор[[#This Row],[Артикул]],[1]Подбор!$CJ:$CW,10,0),"")</f>
        <v>0</v>
      </c>
      <c r="AF467" s="73">
        <f>IFERROR(VLOOKUP(Подбор[[#This Row],[Артикул]],[1]Подбор!$CJ:$CW,11,0),"")</f>
        <v>0</v>
      </c>
      <c r="AG467" s="73">
        <f>IFERROR(VLOOKUP(Подбор[[#This Row],[Артикул]],[1]Подбор!$CJ:$CW,12,0),"")</f>
        <v>0</v>
      </c>
      <c r="AH467" s="73">
        <f>IFERROR(VLOOKUP(Подбор[[#This Row],[Артикул]],[1]Подбор!$CJ:$CW,13,0),"")</f>
        <v>0</v>
      </c>
      <c r="AI467" s="73">
        <f>IFERROR(VLOOKUP(Подбор[[#This Row],[Артикул]],[1]Подбор!$CJ:$CW,14,0),"")</f>
        <v>0</v>
      </c>
      <c r="AJ467" s="73" t="str">
        <f>IFERROR(VLOOKUP(Подбор[[#This Row],[Артикул]],[1]Подбор!$CJ:$DA,15,0),"")</f>
        <v/>
      </c>
      <c r="AK467" s="73" t="str">
        <f>IFERROR(VLOOKUP(Подбор[[#This Row],[Артикул]],[1]Подбор!$CJ:$DA,16,0),"")</f>
        <v/>
      </c>
      <c r="AL467" s="73" t="str">
        <f>IFERROR(VLOOKUP(Подбор[[#This Row],[Артикул]],[1]Подбор!$CJ:$DA,17,0),"")</f>
        <v/>
      </c>
    </row>
    <row r="468" spans="1:38">
      <c r="A468" s="73" t="s">
        <v>2157</v>
      </c>
      <c r="B468" t="s">
        <v>2250</v>
      </c>
      <c r="C468" t="s">
        <v>2156</v>
      </c>
      <c r="D468">
        <v>0</v>
      </c>
      <c r="E468">
        <v>0</v>
      </c>
      <c r="F468" t="s">
        <v>578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578</v>
      </c>
      <c r="R468" t="s">
        <v>578</v>
      </c>
      <c r="S468" t="s">
        <v>578</v>
      </c>
      <c r="T468" s="73"/>
      <c r="U468" s="73"/>
      <c r="V468"/>
      <c r="W468" s="73">
        <f>IFERROR(VLOOKUP(Подбор[[#This Row],[Артикул]],[1]Подбор!$CJ:$CW,2,0),"")</f>
        <v>0</v>
      </c>
      <c r="X468" s="73">
        <f>IFERROR(VLOOKUP(Подбор[[#This Row],[Артикул]],[1]Подбор!$CJ:$CW,3,0),"")</f>
        <v>0</v>
      </c>
      <c r="Y468" s="73" t="str">
        <f>IFERROR(VLOOKUP(Подбор[[#This Row],[Артикул]],[1]Подбор!$CJ:$CW,4,0),"")</f>
        <v/>
      </c>
      <c r="Z468" s="73">
        <f>IFERROR(VLOOKUP(Подбор[[#This Row],[Артикул]],[1]Подбор!$CJ:$CW,5,0),"")</f>
        <v>0</v>
      </c>
      <c r="AA468" s="73">
        <f>IFERROR(VLOOKUP(Подбор[[#This Row],[Артикул]],[1]Подбор!$CJ:$CW,6,0),"")</f>
        <v>0</v>
      </c>
      <c r="AB468" s="73">
        <f>IFERROR(VLOOKUP(Подбор[[#This Row],[Артикул]],[1]Подбор!$CJ:$CW,7,0),"")</f>
        <v>0</v>
      </c>
      <c r="AC468" s="73">
        <f>IFERROR(VLOOKUP(Подбор[[#This Row],[Артикул]],[1]Подбор!$CJ:$CW,8,0),"")</f>
        <v>0</v>
      </c>
      <c r="AD468" s="73">
        <f>IFERROR(VLOOKUP(Подбор[[#This Row],[Артикул]],[1]Подбор!$CJ:$CW,9,0),"")</f>
        <v>0</v>
      </c>
      <c r="AE468" s="73">
        <f>IFERROR(VLOOKUP(Подбор[[#This Row],[Артикул]],[1]Подбор!$CJ:$CW,10,0),"")</f>
        <v>0</v>
      </c>
      <c r="AF468" s="73">
        <f>IFERROR(VLOOKUP(Подбор[[#This Row],[Артикул]],[1]Подбор!$CJ:$CW,11,0),"")</f>
        <v>0</v>
      </c>
      <c r="AG468" s="73">
        <f>IFERROR(VLOOKUP(Подбор[[#This Row],[Артикул]],[1]Подбор!$CJ:$CW,12,0),"")</f>
        <v>0</v>
      </c>
      <c r="AH468" s="73">
        <f>IFERROR(VLOOKUP(Подбор[[#This Row],[Артикул]],[1]Подбор!$CJ:$CW,13,0),"")</f>
        <v>0</v>
      </c>
      <c r="AI468" s="73">
        <f>IFERROR(VLOOKUP(Подбор[[#This Row],[Артикул]],[1]Подбор!$CJ:$CW,14,0),"")</f>
        <v>0</v>
      </c>
      <c r="AJ468" s="73" t="str">
        <f>IFERROR(VLOOKUP(Подбор[[#This Row],[Артикул]],[1]Подбор!$CJ:$DA,15,0),"")</f>
        <v/>
      </c>
      <c r="AK468" s="73" t="str">
        <f>IFERROR(VLOOKUP(Подбор[[#This Row],[Артикул]],[1]Подбор!$CJ:$DA,16,0),"")</f>
        <v/>
      </c>
      <c r="AL468" s="73" t="str">
        <f>IFERROR(VLOOKUP(Подбор[[#This Row],[Артикул]],[1]Подбор!$CJ:$DA,17,0),"")</f>
        <v/>
      </c>
    </row>
    <row r="469" spans="1:38">
      <c r="A469" s="73" t="s">
        <v>2155</v>
      </c>
      <c r="B469" t="s">
        <v>2250</v>
      </c>
      <c r="C469" t="s">
        <v>2154</v>
      </c>
      <c r="D469">
        <v>0</v>
      </c>
      <c r="E469">
        <v>0</v>
      </c>
      <c r="F469" t="s">
        <v>578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578</v>
      </c>
      <c r="R469" t="s">
        <v>578</v>
      </c>
      <c r="S469" t="s">
        <v>578</v>
      </c>
      <c r="T469" s="73"/>
      <c r="U469" s="73"/>
      <c r="V469"/>
      <c r="W469" s="73">
        <f>IFERROR(VLOOKUP(Подбор[[#This Row],[Артикул]],[1]Подбор!$CJ:$CW,2,0),"")</f>
        <v>0</v>
      </c>
      <c r="X469" s="73">
        <f>IFERROR(VLOOKUP(Подбор[[#This Row],[Артикул]],[1]Подбор!$CJ:$CW,3,0),"")</f>
        <v>0</v>
      </c>
      <c r="Y469" s="73" t="str">
        <f>IFERROR(VLOOKUP(Подбор[[#This Row],[Артикул]],[1]Подбор!$CJ:$CW,4,0),"")</f>
        <v/>
      </c>
      <c r="Z469" s="73">
        <f>IFERROR(VLOOKUP(Подбор[[#This Row],[Артикул]],[1]Подбор!$CJ:$CW,5,0),"")</f>
        <v>0</v>
      </c>
      <c r="AA469" s="73">
        <f>IFERROR(VLOOKUP(Подбор[[#This Row],[Артикул]],[1]Подбор!$CJ:$CW,6,0),"")</f>
        <v>0</v>
      </c>
      <c r="AB469" s="73">
        <f>IFERROR(VLOOKUP(Подбор[[#This Row],[Артикул]],[1]Подбор!$CJ:$CW,7,0),"")</f>
        <v>0</v>
      </c>
      <c r="AC469" s="73">
        <f>IFERROR(VLOOKUP(Подбор[[#This Row],[Артикул]],[1]Подбор!$CJ:$CW,8,0),"")</f>
        <v>0</v>
      </c>
      <c r="AD469" s="73">
        <f>IFERROR(VLOOKUP(Подбор[[#This Row],[Артикул]],[1]Подбор!$CJ:$CW,9,0),"")</f>
        <v>0</v>
      </c>
      <c r="AE469" s="73">
        <f>IFERROR(VLOOKUP(Подбор[[#This Row],[Артикул]],[1]Подбор!$CJ:$CW,10,0),"")</f>
        <v>0</v>
      </c>
      <c r="AF469" s="73">
        <f>IFERROR(VLOOKUP(Подбор[[#This Row],[Артикул]],[1]Подбор!$CJ:$CW,11,0),"")</f>
        <v>0</v>
      </c>
      <c r="AG469" s="73">
        <f>IFERROR(VLOOKUP(Подбор[[#This Row],[Артикул]],[1]Подбор!$CJ:$CW,12,0),"")</f>
        <v>0</v>
      </c>
      <c r="AH469" s="73">
        <f>IFERROR(VLOOKUP(Подбор[[#This Row],[Артикул]],[1]Подбор!$CJ:$CW,13,0),"")</f>
        <v>0</v>
      </c>
      <c r="AI469" s="73">
        <f>IFERROR(VLOOKUP(Подбор[[#This Row],[Артикул]],[1]Подбор!$CJ:$CW,14,0),"")</f>
        <v>0</v>
      </c>
      <c r="AJ469" s="73" t="str">
        <f>IFERROR(VLOOKUP(Подбор[[#This Row],[Артикул]],[1]Подбор!$CJ:$DA,15,0),"")</f>
        <v/>
      </c>
      <c r="AK469" s="73" t="str">
        <f>IFERROR(VLOOKUP(Подбор[[#This Row],[Артикул]],[1]Подбор!$CJ:$DA,16,0),"")</f>
        <v/>
      </c>
      <c r="AL469" s="73" t="str">
        <f>IFERROR(VLOOKUP(Подбор[[#This Row],[Артикул]],[1]Подбор!$CJ:$DA,17,0),"")</f>
        <v/>
      </c>
    </row>
    <row r="470" spans="1:38">
      <c r="A470" s="73" t="s">
        <v>2062</v>
      </c>
      <c r="B470"/>
      <c r="C470"/>
      <c r="D470" t="s">
        <v>578</v>
      </c>
      <c r="E470" t="s">
        <v>578</v>
      </c>
      <c r="F470" t="s">
        <v>578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578</v>
      </c>
      <c r="R470" t="s">
        <v>578</v>
      </c>
      <c r="S470" t="s">
        <v>578</v>
      </c>
      <c r="T470" s="73"/>
      <c r="U470" s="73"/>
      <c r="V470"/>
      <c r="W470" s="73" t="str">
        <f>IFERROR(VLOOKUP(Подбор[[#This Row],[Артикул]],[1]Подбор!$CJ:$CW,2,0),"")</f>
        <v/>
      </c>
      <c r="X470" s="73" t="str">
        <f>IFERROR(VLOOKUP(Подбор[[#This Row],[Артикул]],[1]Подбор!$CJ:$CW,3,0),"")</f>
        <v/>
      </c>
      <c r="Y470" s="73" t="str">
        <f>IFERROR(VLOOKUP(Подбор[[#This Row],[Артикул]],[1]Подбор!$CJ:$CW,4,0),"")</f>
        <v/>
      </c>
      <c r="Z470" s="73">
        <f>IFERROR(VLOOKUP(Подбор[[#This Row],[Артикул]],[1]Подбор!$CJ:$CW,5,0),"")</f>
        <v>0</v>
      </c>
      <c r="AA470" s="73">
        <f>IFERROR(VLOOKUP(Подбор[[#This Row],[Артикул]],[1]Подбор!$CJ:$CW,6,0),"")</f>
        <v>0</v>
      </c>
      <c r="AB470" s="73">
        <f>IFERROR(VLOOKUP(Подбор[[#This Row],[Артикул]],[1]Подбор!$CJ:$CW,7,0),"")</f>
        <v>0</v>
      </c>
      <c r="AC470" s="73">
        <f>IFERROR(VLOOKUP(Подбор[[#This Row],[Артикул]],[1]Подбор!$CJ:$CW,8,0),"")</f>
        <v>0</v>
      </c>
      <c r="AD470" s="73">
        <f>IFERROR(VLOOKUP(Подбор[[#This Row],[Артикул]],[1]Подбор!$CJ:$CW,9,0),"")</f>
        <v>0</v>
      </c>
      <c r="AE470" s="73">
        <f>IFERROR(VLOOKUP(Подбор[[#This Row],[Артикул]],[1]Подбор!$CJ:$CW,10,0),"")</f>
        <v>0</v>
      </c>
      <c r="AF470" s="73">
        <f>IFERROR(VLOOKUP(Подбор[[#This Row],[Артикул]],[1]Подбор!$CJ:$CW,11,0),"")</f>
        <v>0</v>
      </c>
      <c r="AG470" s="73">
        <f>IFERROR(VLOOKUP(Подбор[[#This Row],[Артикул]],[1]Подбор!$CJ:$CW,12,0),"")</f>
        <v>0</v>
      </c>
      <c r="AH470" s="73">
        <f>IFERROR(VLOOKUP(Подбор[[#This Row],[Артикул]],[1]Подбор!$CJ:$CW,13,0),"")</f>
        <v>0</v>
      </c>
      <c r="AI470" s="73">
        <f>IFERROR(VLOOKUP(Подбор[[#This Row],[Артикул]],[1]Подбор!$CJ:$CW,14,0),"")</f>
        <v>0</v>
      </c>
      <c r="AJ470" s="73" t="str">
        <f>IFERROR(VLOOKUP(Подбор[[#This Row],[Артикул]],[1]Подбор!$CJ:$DA,15,0),"")</f>
        <v/>
      </c>
      <c r="AK470" s="73" t="str">
        <f>IFERROR(VLOOKUP(Подбор[[#This Row],[Артикул]],[1]Подбор!$CJ:$DA,16,0),"")</f>
        <v/>
      </c>
      <c r="AL470" s="73" t="str">
        <f>IFERROR(VLOOKUP(Подбор[[#This Row],[Артикул]],[1]Подбор!$CJ:$DA,17,0),"")</f>
        <v/>
      </c>
    </row>
    <row r="471" spans="1:38">
      <c r="A471" s="73" t="s">
        <v>3777</v>
      </c>
      <c r="B471" t="s">
        <v>2250</v>
      </c>
      <c r="C471" t="s">
        <v>3778</v>
      </c>
      <c r="D471">
        <v>0</v>
      </c>
      <c r="E471">
        <v>0</v>
      </c>
      <c r="F471" t="s">
        <v>578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578</v>
      </c>
      <c r="R471" t="s">
        <v>578</v>
      </c>
      <c r="S471" t="s">
        <v>578</v>
      </c>
      <c r="T471" s="73"/>
      <c r="U471" s="73"/>
      <c r="V471"/>
      <c r="W471" s="73">
        <f>IFERROR(VLOOKUP(Подбор[[#This Row],[Артикул]],[1]Подбор!$CJ:$CW,2,0),"")</f>
        <v>0</v>
      </c>
      <c r="X471" s="73">
        <f>IFERROR(VLOOKUP(Подбор[[#This Row],[Артикул]],[1]Подбор!$CJ:$CW,3,0),"")</f>
        <v>0</v>
      </c>
      <c r="Y471" s="73" t="str">
        <f>IFERROR(VLOOKUP(Подбор[[#This Row],[Артикул]],[1]Подбор!$CJ:$CW,4,0),"")</f>
        <v/>
      </c>
      <c r="Z471" s="73">
        <f>IFERROR(VLOOKUP(Подбор[[#This Row],[Артикул]],[1]Подбор!$CJ:$CW,5,0),"")</f>
        <v>0</v>
      </c>
      <c r="AA471" s="73">
        <f>IFERROR(VLOOKUP(Подбор[[#This Row],[Артикул]],[1]Подбор!$CJ:$CW,6,0),"")</f>
        <v>0</v>
      </c>
      <c r="AB471" s="73">
        <f>IFERROR(VLOOKUP(Подбор[[#This Row],[Артикул]],[1]Подбор!$CJ:$CW,7,0),"")</f>
        <v>0</v>
      </c>
      <c r="AC471" s="73">
        <f>IFERROR(VLOOKUP(Подбор[[#This Row],[Артикул]],[1]Подбор!$CJ:$CW,8,0),"")</f>
        <v>0</v>
      </c>
      <c r="AD471" s="73">
        <f>IFERROR(VLOOKUP(Подбор[[#This Row],[Артикул]],[1]Подбор!$CJ:$CW,9,0),"")</f>
        <v>0</v>
      </c>
      <c r="AE471" s="73">
        <f>IFERROR(VLOOKUP(Подбор[[#This Row],[Артикул]],[1]Подбор!$CJ:$CW,10,0),"")</f>
        <v>0</v>
      </c>
      <c r="AF471" s="73">
        <f>IFERROR(VLOOKUP(Подбор[[#This Row],[Артикул]],[1]Подбор!$CJ:$CW,11,0),"")</f>
        <v>0</v>
      </c>
      <c r="AG471" s="73">
        <f>IFERROR(VLOOKUP(Подбор[[#This Row],[Артикул]],[1]Подбор!$CJ:$CW,12,0),"")</f>
        <v>0</v>
      </c>
      <c r="AH471" s="73">
        <f>IFERROR(VLOOKUP(Подбор[[#This Row],[Артикул]],[1]Подбор!$CJ:$CW,13,0),"")</f>
        <v>0</v>
      </c>
      <c r="AI471" s="73">
        <f>IFERROR(VLOOKUP(Подбор[[#This Row],[Артикул]],[1]Подбор!$CJ:$CW,14,0),"")</f>
        <v>0</v>
      </c>
      <c r="AJ471" s="73" t="str">
        <f>IFERROR(VLOOKUP(Подбор[[#This Row],[Артикул]],[1]Подбор!$CJ:$DA,15,0),"")</f>
        <v/>
      </c>
      <c r="AK471" s="73" t="str">
        <f>IFERROR(VLOOKUP(Подбор[[#This Row],[Артикул]],[1]Подбор!$CJ:$DA,16,0),"")</f>
        <v/>
      </c>
      <c r="AL471" s="73" t="str">
        <f>IFERROR(VLOOKUP(Подбор[[#This Row],[Артикул]],[1]Подбор!$CJ:$DA,17,0),"")</f>
        <v/>
      </c>
    </row>
    <row r="472" spans="1:38">
      <c r="A472" s="73" t="s">
        <v>3779</v>
      </c>
      <c r="B472" t="s">
        <v>2250</v>
      </c>
      <c r="C472" t="s">
        <v>3780</v>
      </c>
      <c r="D472">
        <v>0</v>
      </c>
      <c r="E472">
        <v>0</v>
      </c>
      <c r="F472" t="s">
        <v>578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578</v>
      </c>
      <c r="R472" t="s">
        <v>578</v>
      </c>
      <c r="S472" t="s">
        <v>578</v>
      </c>
      <c r="T472" s="73"/>
      <c r="U472" s="73"/>
      <c r="V472"/>
      <c r="W472" s="73">
        <f>IFERROR(VLOOKUP(Подбор[[#This Row],[Артикул]],[1]Подбор!$CJ:$CW,2,0),"")</f>
        <v>0</v>
      </c>
      <c r="X472" s="73">
        <f>IFERROR(VLOOKUP(Подбор[[#This Row],[Артикул]],[1]Подбор!$CJ:$CW,3,0),"")</f>
        <v>0</v>
      </c>
      <c r="Y472" s="73" t="str">
        <f>IFERROR(VLOOKUP(Подбор[[#This Row],[Артикул]],[1]Подбор!$CJ:$CW,4,0),"")</f>
        <v/>
      </c>
      <c r="Z472" s="73">
        <f>IFERROR(VLOOKUP(Подбор[[#This Row],[Артикул]],[1]Подбор!$CJ:$CW,5,0),"")</f>
        <v>0</v>
      </c>
      <c r="AA472" s="73">
        <f>IFERROR(VLOOKUP(Подбор[[#This Row],[Артикул]],[1]Подбор!$CJ:$CW,6,0),"")</f>
        <v>0</v>
      </c>
      <c r="AB472" s="73">
        <f>IFERROR(VLOOKUP(Подбор[[#This Row],[Артикул]],[1]Подбор!$CJ:$CW,7,0),"")</f>
        <v>0</v>
      </c>
      <c r="AC472" s="73">
        <f>IFERROR(VLOOKUP(Подбор[[#This Row],[Артикул]],[1]Подбор!$CJ:$CW,8,0),"")</f>
        <v>0</v>
      </c>
      <c r="AD472" s="73">
        <f>IFERROR(VLOOKUP(Подбор[[#This Row],[Артикул]],[1]Подбор!$CJ:$CW,9,0),"")</f>
        <v>0</v>
      </c>
      <c r="AE472" s="73">
        <f>IFERROR(VLOOKUP(Подбор[[#This Row],[Артикул]],[1]Подбор!$CJ:$CW,10,0),"")</f>
        <v>0</v>
      </c>
      <c r="AF472" s="73">
        <f>IFERROR(VLOOKUP(Подбор[[#This Row],[Артикул]],[1]Подбор!$CJ:$CW,11,0),"")</f>
        <v>0</v>
      </c>
      <c r="AG472" s="73">
        <f>IFERROR(VLOOKUP(Подбор[[#This Row],[Артикул]],[1]Подбор!$CJ:$CW,12,0),"")</f>
        <v>0</v>
      </c>
      <c r="AH472" s="73">
        <f>IFERROR(VLOOKUP(Подбор[[#This Row],[Артикул]],[1]Подбор!$CJ:$CW,13,0),"")</f>
        <v>0</v>
      </c>
      <c r="AI472" s="73">
        <f>IFERROR(VLOOKUP(Подбор[[#This Row],[Артикул]],[1]Подбор!$CJ:$CW,14,0),"")</f>
        <v>0</v>
      </c>
      <c r="AJ472" s="73" t="str">
        <f>IFERROR(VLOOKUP(Подбор[[#This Row],[Артикул]],[1]Подбор!$CJ:$DA,15,0),"")</f>
        <v/>
      </c>
      <c r="AK472" s="73" t="str">
        <f>IFERROR(VLOOKUP(Подбор[[#This Row],[Артикул]],[1]Подбор!$CJ:$DA,16,0),"")</f>
        <v/>
      </c>
      <c r="AL472" s="73" t="str">
        <f>IFERROR(VLOOKUP(Подбор[[#This Row],[Артикул]],[1]Подбор!$CJ:$DA,17,0),"")</f>
        <v/>
      </c>
    </row>
    <row r="473" spans="1:38">
      <c r="A473" s="73" t="s">
        <v>3781</v>
      </c>
      <c r="B473" t="s">
        <v>2250</v>
      </c>
      <c r="C473" t="s">
        <v>3782</v>
      </c>
      <c r="D473">
        <v>0</v>
      </c>
      <c r="E473">
        <v>0</v>
      </c>
      <c r="F473" t="s">
        <v>578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578</v>
      </c>
      <c r="R473" t="s">
        <v>578</v>
      </c>
      <c r="S473" t="s">
        <v>578</v>
      </c>
      <c r="T473" s="73"/>
      <c r="U473" s="73"/>
      <c r="V473"/>
      <c r="W473" s="73">
        <f>IFERROR(VLOOKUP(Подбор[[#This Row],[Артикул]],[1]Подбор!$CJ:$CW,2,0),"")</f>
        <v>0</v>
      </c>
      <c r="X473" s="73">
        <f>IFERROR(VLOOKUP(Подбор[[#This Row],[Артикул]],[1]Подбор!$CJ:$CW,3,0),"")</f>
        <v>0</v>
      </c>
      <c r="Y473" s="73" t="str">
        <f>IFERROR(VLOOKUP(Подбор[[#This Row],[Артикул]],[1]Подбор!$CJ:$CW,4,0),"")</f>
        <v/>
      </c>
      <c r="Z473" s="73">
        <f>IFERROR(VLOOKUP(Подбор[[#This Row],[Артикул]],[1]Подбор!$CJ:$CW,5,0),"")</f>
        <v>0</v>
      </c>
      <c r="AA473" s="73">
        <f>IFERROR(VLOOKUP(Подбор[[#This Row],[Артикул]],[1]Подбор!$CJ:$CW,6,0),"")</f>
        <v>0</v>
      </c>
      <c r="AB473" s="73">
        <f>IFERROR(VLOOKUP(Подбор[[#This Row],[Артикул]],[1]Подбор!$CJ:$CW,7,0),"")</f>
        <v>0</v>
      </c>
      <c r="AC473" s="73">
        <f>IFERROR(VLOOKUP(Подбор[[#This Row],[Артикул]],[1]Подбор!$CJ:$CW,8,0),"")</f>
        <v>0</v>
      </c>
      <c r="AD473" s="73">
        <f>IFERROR(VLOOKUP(Подбор[[#This Row],[Артикул]],[1]Подбор!$CJ:$CW,9,0),"")</f>
        <v>0</v>
      </c>
      <c r="AE473" s="73">
        <f>IFERROR(VLOOKUP(Подбор[[#This Row],[Артикул]],[1]Подбор!$CJ:$CW,10,0),"")</f>
        <v>0</v>
      </c>
      <c r="AF473" s="73">
        <f>IFERROR(VLOOKUP(Подбор[[#This Row],[Артикул]],[1]Подбор!$CJ:$CW,11,0),"")</f>
        <v>0</v>
      </c>
      <c r="AG473" s="73">
        <f>IFERROR(VLOOKUP(Подбор[[#This Row],[Артикул]],[1]Подбор!$CJ:$CW,12,0),"")</f>
        <v>0</v>
      </c>
      <c r="AH473" s="73">
        <f>IFERROR(VLOOKUP(Подбор[[#This Row],[Артикул]],[1]Подбор!$CJ:$CW,13,0),"")</f>
        <v>0</v>
      </c>
      <c r="AI473" s="73">
        <f>IFERROR(VLOOKUP(Подбор[[#This Row],[Артикул]],[1]Подбор!$CJ:$CW,14,0),"")</f>
        <v>0</v>
      </c>
      <c r="AJ473" s="73" t="str">
        <f>IFERROR(VLOOKUP(Подбор[[#This Row],[Артикул]],[1]Подбор!$CJ:$DA,15,0),"")</f>
        <v/>
      </c>
      <c r="AK473" s="73" t="str">
        <f>IFERROR(VLOOKUP(Подбор[[#This Row],[Артикул]],[1]Подбор!$CJ:$DA,16,0),"")</f>
        <v/>
      </c>
      <c r="AL473" s="73" t="str">
        <f>IFERROR(VLOOKUP(Подбор[[#This Row],[Артикул]],[1]Подбор!$CJ:$DA,17,0),"")</f>
        <v/>
      </c>
    </row>
    <row r="474" spans="1:38">
      <c r="A474" s="73" t="s">
        <v>3783</v>
      </c>
      <c r="B474" t="s">
        <v>2250</v>
      </c>
      <c r="C474" t="s">
        <v>3784</v>
      </c>
      <c r="D474">
        <v>0</v>
      </c>
      <c r="E474">
        <v>0</v>
      </c>
      <c r="F474" t="s">
        <v>578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578</v>
      </c>
      <c r="R474" t="s">
        <v>578</v>
      </c>
      <c r="S474" t="s">
        <v>578</v>
      </c>
      <c r="T474" s="73"/>
      <c r="U474" s="73"/>
      <c r="V474"/>
      <c r="W474" s="73">
        <f>IFERROR(VLOOKUP(Подбор[[#This Row],[Артикул]],[1]Подбор!$CJ:$CW,2,0),"")</f>
        <v>0</v>
      </c>
      <c r="X474" s="73">
        <f>IFERROR(VLOOKUP(Подбор[[#This Row],[Артикул]],[1]Подбор!$CJ:$CW,3,0),"")</f>
        <v>0</v>
      </c>
      <c r="Y474" s="73" t="str">
        <f>IFERROR(VLOOKUP(Подбор[[#This Row],[Артикул]],[1]Подбор!$CJ:$CW,4,0),"")</f>
        <v/>
      </c>
      <c r="Z474" s="73">
        <f>IFERROR(VLOOKUP(Подбор[[#This Row],[Артикул]],[1]Подбор!$CJ:$CW,5,0),"")</f>
        <v>0</v>
      </c>
      <c r="AA474" s="73">
        <f>IFERROR(VLOOKUP(Подбор[[#This Row],[Артикул]],[1]Подбор!$CJ:$CW,6,0),"")</f>
        <v>0</v>
      </c>
      <c r="AB474" s="73">
        <f>IFERROR(VLOOKUP(Подбор[[#This Row],[Артикул]],[1]Подбор!$CJ:$CW,7,0),"")</f>
        <v>0</v>
      </c>
      <c r="AC474" s="73">
        <f>IFERROR(VLOOKUP(Подбор[[#This Row],[Артикул]],[1]Подбор!$CJ:$CW,8,0),"")</f>
        <v>0</v>
      </c>
      <c r="AD474" s="73">
        <f>IFERROR(VLOOKUP(Подбор[[#This Row],[Артикул]],[1]Подбор!$CJ:$CW,9,0),"")</f>
        <v>0</v>
      </c>
      <c r="AE474" s="73">
        <f>IFERROR(VLOOKUP(Подбор[[#This Row],[Артикул]],[1]Подбор!$CJ:$CW,10,0),"")</f>
        <v>0</v>
      </c>
      <c r="AF474" s="73">
        <f>IFERROR(VLOOKUP(Подбор[[#This Row],[Артикул]],[1]Подбор!$CJ:$CW,11,0),"")</f>
        <v>0</v>
      </c>
      <c r="AG474" s="73">
        <f>IFERROR(VLOOKUP(Подбор[[#This Row],[Артикул]],[1]Подбор!$CJ:$CW,12,0),"")</f>
        <v>0</v>
      </c>
      <c r="AH474" s="73">
        <f>IFERROR(VLOOKUP(Подбор[[#This Row],[Артикул]],[1]Подбор!$CJ:$CW,13,0),"")</f>
        <v>0</v>
      </c>
      <c r="AI474" s="73">
        <f>IFERROR(VLOOKUP(Подбор[[#This Row],[Артикул]],[1]Подбор!$CJ:$CW,14,0),"")</f>
        <v>0</v>
      </c>
      <c r="AJ474" s="73" t="str">
        <f>IFERROR(VLOOKUP(Подбор[[#This Row],[Артикул]],[1]Подбор!$CJ:$DA,15,0),"")</f>
        <v/>
      </c>
      <c r="AK474" s="73" t="str">
        <f>IFERROR(VLOOKUP(Подбор[[#This Row],[Артикул]],[1]Подбор!$CJ:$DA,16,0),"")</f>
        <v/>
      </c>
      <c r="AL474" s="73" t="str">
        <f>IFERROR(VLOOKUP(Подбор[[#This Row],[Артикул]],[1]Подбор!$CJ:$DA,17,0),"")</f>
        <v/>
      </c>
    </row>
    <row r="475" spans="1:38">
      <c r="A475" s="73" t="s">
        <v>3785</v>
      </c>
      <c r="B475" t="s">
        <v>2250</v>
      </c>
      <c r="C475" t="s">
        <v>3786</v>
      </c>
      <c r="D475">
        <v>0</v>
      </c>
      <c r="E475">
        <v>0</v>
      </c>
      <c r="F475" t="s">
        <v>578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578</v>
      </c>
      <c r="R475" t="s">
        <v>578</v>
      </c>
      <c r="S475" t="s">
        <v>578</v>
      </c>
      <c r="T475" s="73"/>
      <c r="U475" s="73"/>
      <c r="V475"/>
      <c r="W475" s="73">
        <f>IFERROR(VLOOKUP(Подбор[[#This Row],[Артикул]],[1]Подбор!$CJ:$CW,2,0),"")</f>
        <v>0</v>
      </c>
      <c r="X475" s="73">
        <f>IFERROR(VLOOKUP(Подбор[[#This Row],[Артикул]],[1]Подбор!$CJ:$CW,3,0),"")</f>
        <v>0</v>
      </c>
      <c r="Y475" s="73" t="str">
        <f>IFERROR(VLOOKUP(Подбор[[#This Row],[Артикул]],[1]Подбор!$CJ:$CW,4,0),"")</f>
        <v/>
      </c>
      <c r="Z475" s="73">
        <f>IFERROR(VLOOKUP(Подбор[[#This Row],[Артикул]],[1]Подбор!$CJ:$CW,5,0),"")</f>
        <v>0</v>
      </c>
      <c r="AA475" s="73">
        <f>IFERROR(VLOOKUP(Подбор[[#This Row],[Артикул]],[1]Подбор!$CJ:$CW,6,0),"")</f>
        <v>0</v>
      </c>
      <c r="AB475" s="73">
        <f>IFERROR(VLOOKUP(Подбор[[#This Row],[Артикул]],[1]Подбор!$CJ:$CW,7,0),"")</f>
        <v>0</v>
      </c>
      <c r="AC475" s="73">
        <f>IFERROR(VLOOKUP(Подбор[[#This Row],[Артикул]],[1]Подбор!$CJ:$CW,8,0),"")</f>
        <v>0</v>
      </c>
      <c r="AD475" s="73">
        <f>IFERROR(VLOOKUP(Подбор[[#This Row],[Артикул]],[1]Подбор!$CJ:$CW,9,0),"")</f>
        <v>0</v>
      </c>
      <c r="AE475" s="73">
        <f>IFERROR(VLOOKUP(Подбор[[#This Row],[Артикул]],[1]Подбор!$CJ:$CW,10,0),"")</f>
        <v>0</v>
      </c>
      <c r="AF475" s="73">
        <f>IFERROR(VLOOKUP(Подбор[[#This Row],[Артикул]],[1]Подбор!$CJ:$CW,11,0),"")</f>
        <v>0</v>
      </c>
      <c r="AG475" s="73">
        <f>IFERROR(VLOOKUP(Подбор[[#This Row],[Артикул]],[1]Подбор!$CJ:$CW,12,0),"")</f>
        <v>0</v>
      </c>
      <c r="AH475" s="73">
        <f>IFERROR(VLOOKUP(Подбор[[#This Row],[Артикул]],[1]Подбор!$CJ:$CW,13,0),"")</f>
        <v>0</v>
      </c>
      <c r="AI475" s="73">
        <f>IFERROR(VLOOKUP(Подбор[[#This Row],[Артикул]],[1]Подбор!$CJ:$CW,14,0),"")</f>
        <v>0</v>
      </c>
      <c r="AJ475" s="73" t="str">
        <f>IFERROR(VLOOKUP(Подбор[[#This Row],[Артикул]],[1]Подбор!$CJ:$DA,15,0),"")</f>
        <v/>
      </c>
      <c r="AK475" s="73" t="str">
        <f>IFERROR(VLOOKUP(Подбор[[#This Row],[Артикул]],[1]Подбор!$CJ:$DA,16,0),"")</f>
        <v/>
      </c>
      <c r="AL475" s="73" t="str">
        <f>IFERROR(VLOOKUP(Подбор[[#This Row],[Артикул]],[1]Подбор!$CJ:$DA,17,0),"")</f>
        <v/>
      </c>
    </row>
    <row r="476" spans="1:38">
      <c r="A476" s="73" t="s">
        <v>3787</v>
      </c>
      <c r="B476" t="s">
        <v>2250</v>
      </c>
      <c r="C476" t="s">
        <v>3788</v>
      </c>
      <c r="D476">
        <v>0</v>
      </c>
      <c r="E476">
        <v>0</v>
      </c>
      <c r="F476" t="s">
        <v>578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578</v>
      </c>
      <c r="R476" t="s">
        <v>578</v>
      </c>
      <c r="S476" t="s">
        <v>578</v>
      </c>
      <c r="T476" s="73"/>
      <c r="U476" s="73"/>
      <c r="V476"/>
      <c r="W476" s="73">
        <f>IFERROR(VLOOKUP(Подбор[[#This Row],[Артикул]],[1]Подбор!$CJ:$CW,2,0),"")</f>
        <v>0</v>
      </c>
      <c r="X476" s="73">
        <f>IFERROR(VLOOKUP(Подбор[[#This Row],[Артикул]],[1]Подбор!$CJ:$CW,3,0),"")</f>
        <v>0</v>
      </c>
      <c r="Y476" s="73" t="str">
        <f>IFERROR(VLOOKUP(Подбор[[#This Row],[Артикул]],[1]Подбор!$CJ:$CW,4,0),"")</f>
        <v/>
      </c>
      <c r="Z476" s="73">
        <f>IFERROR(VLOOKUP(Подбор[[#This Row],[Артикул]],[1]Подбор!$CJ:$CW,5,0),"")</f>
        <v>0</v>
      </c>
      <c r="AA476" s="73">
        <f>IFERROR(VLOOKUP(Подбор[[#This Row],[Артикул]],[1]Подбор!$CJ:$CW,6,0),"")</f>
        <v>0</v>
      </c>
      <c r="AB476" s="73">
        <f>IFERROR(VLOOKUP(Подбор[[#This Row],[Артикул]],[1]Подбор!$CJ:$CW,7,0),"")</f>
        <v>0</v>
      </c>
      <c r="AC476" s="73">
        <f>IFERROR(VLOOKUP(Подбор[[#This Row],[Артикул]],[1]Подбор!$CJ:$CW,8,0),"")</f>
        <v>0</v>
      </c>
      <c r="AD476" s="73">
        <f>IFERROR(VLOOKUP(Подбор[[#This Row],[Артикул]],[1]Подбор!$CJ:$CW,9,0),"")</f>
        <v>0</v>
      </c>
      <c r="AE476" s="73">
        <f>IFERROR(VLOOKUP(Подбор[[#This Row],[Артикул]],[1]Подбор!$CJ:$CW,10,0),"")</f>
        <v>0</v>
      </c>
      <c r="AF476" s="73">
        <f>IFERROR(VLOOKUP(Подбор[[#This Row],[Артикул]],[1]Подбор!$CJ:$CW,11,0),"")</f>
        <v>0</v>
      </c>
      <c r="AG476" s="73">
        <f>IFERROR(VLOOKUP(Подбор[[#This Row],[Артикул]],[1]Подбор!$CJ:$CW,12,0),"")</f>
        <v>0</v>
      </c>
      <c r="AH476" s="73">
        <f>IFERROR(VLOOKUP(Подбор[[#This Row],[Артикул]],[1]Подбор!$CJ:$CW,13,0),"")</f>
        <v>0</v>
      </c>
      <c r="AI476" s="73">
        <f>IFERROR(VLOOKUP(Подбор[[#This Row],[Артикул]],[1]Подбор!$CJ:$CW,14,0),"")</f>
        <v>0</v>
      </c>
      <c r="AJ476" s="73" t="str">
        <f>IFERROR(VLOOKUP(Подбор[[#This Row],[Артикул]],[1]Подбор!$CJ:$DA,15,0),"")</f>
        <v/>
      </c>
      <c r="AK476" s="73" t="str">
        <f>IFERROR(VLOOKUP(Подбор[[#This Row],[Артикул]],[1]Подбор!$CJ:$DA,16,0),"")</f>
        <v/>
      </c>
      <c r="AL476" s="73" t="str">
        <f>IFERROR(VLOOKUP(Подбор[[#This Row],[Артикул]],[1]Подбор!$CJ:$DA,17,0),"")</f>
        <v/>
      </c>
    </row>
    <row r="477" spans="1:38">
      <c r="A477" s="73" t="s">
        <v>2061</v>
      </c>
      <c r="B477"/>
      <c r="C477"/>
      <c r="D477" t="s">
        <v>578</v>
      </c>
      <c r="E477" t="s">
        <v>578</v>
      </c>
      <c r="F477" t="s">
        <v>578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578</v>
      </c>
      <c r="R477" t="s">
        <v>578</v>
      </c>
      <c r="S477" t="s">
        <v>578</v>
      </c>
      <c r="T477" s="73"/>
      <c r="U477" s="73"/>
      <c r="V477"/>
      <c r="W477" s="73" t="str">
        <f>IFERROR(VLOOKUP(Подбор[[#This Row],[Артикул]],[1]Подбор!$CJ:$CW,2,0),"")</f>
        <v/>
      </c>
      <c r="X477" s="73" t="str">
        <f>IFERROR(VLOOKUP(Подбор[[#This Row],[Артикул]],[1]Подбор!$CJ:$CW,3,0),"")</f>
        <v/>
      </c>
      <c r="Y477" s="73" t="str">
        <f>IFERROR(VLOOKUP(Подбор[[#This Row],[Артикул]],[1]Подбор!$CJ:$CW,4,0),"")</f>
        <v/>
      </c>
      <c r="Z477" s="73">
        <f>IFERROR(VLOOKUP(Подбор[[#This Row],[Артикул]],[1]Подбор!$CJ:$CW,5,0),"")</f>
        <v>0</v>
      </c>
      <c r="AA477" s="73">
        <f>IFERROR(VLOOKUP(Подбор[[#This Row],[Артикул]],[1]Подбор!$CJ:$CW,6,0),"")</f>
        <v>0</v>
      </c>
      <c r="AB477" s="73">
        <f>IFERROR(VLOOKUP(Подбор[[#This Row],[Артикул]],[1]Подбор!$CJ:$CW,7,0),"")</f>
        <v>0</v>
      </c>
      <c r="AC477" s="73">
        <f>IFERROR(VLOOKUP(Подбор[[#This Row],[Артикул]],[1]Подбор!$CJ:$CW,8,0),"")</f>
        <v>0</v>
      </c>
      <c r="AD477" s="73">
        <f>IFERROR(VLOOKUP(Подбор[[#This Row],[Артикул]],[1]Подбор!$CJ:$CW,9,0),"")</f>
        <v>0</v>
      </c>
      <c r="AE477" s="73">
        <f>IFERROR(VLOOKUP(Подбор[[#This Row],[Артикул]],[1]Подбор!$CJ:$CW,10,0),"")</f>
        <v>0</v>
      </c>
      <c r="AF477" s="73">
        <f>IFERROR(VLOOKUP(Подбор[[#This Row],[Артикул]],[1]Подбор!$CJ:$CW,11,0),"")</f>
        <v>0</v>
      </c>
      <c r="AG477" s="73">
        <f>IFERROR(VLOOKUP(Подбор[[#This Row],[Артикул]],[1]Подбор!$CJ:$CW,12,0),"")</f>
        <v>0</v>
      </c>
      <c r="AH477" s="73">
        <f>IFERROR(VLOOKUP(Подбор[[#This Row],[Артикул]],[1]Подбор!$CJ:$CW,13,0),"")</f>
        <v>0</v>
      </c>
      <c r="AI477" s="73">
        <f>IFERROR(VLOOKUP(Подбор[[#This Row],[Артикул]],[1]Подбор!$CJ:$CW,14,0),"")</f>
        <v>0</v>
      </c>
      <c r="AJ477" s="73" t="str">
        <f>IFERROR(VLOOKUP(Подбор[[#This Row],[Артикул]],[1]Подбор!$CJ:$DA,15,0),"")</f>
        <v/>
      </c>
      <c r="AK477" s="73" t="str">
        <f>IFERROR(VLOOKUP(Подбор[[#This Row],[Артикул]],[1]Подбор!$CJ:$DA,16,0),"")</f>
        <v/>
      </c>
      <c r="AL477" s="73" t="str">
        <f>IFERROR(VLOOKUP(Подбор[[#This Row],[Артикул]],[1]Подбор!$CJ:$DA,17,0),"")</f>
        <v/>
      </c>
    </row>
    <row r="478" spans="1:38">
      <c r="A478" s="73" t="s">
        <v>2153</v>
      </c>
      <c r="B478" t="s">
        <v>2250</v>
      </c>
      <c r="C478" t="s">
        <v>2152</v>
      </c>
      <c r="D478">
        <v>0</v>
      </c>
      <c r="E478">
        <v>0</v>
      </c>
      <c r="F478" t="s">
        <v>578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578</v>
      </c>
      <c r="R478" t="s">
        <v>578</v>
      </c>
      <c r="S478" t="s">
        <v>578</v>
      </c>
      <c r="T478" s="73"/>
      <c r="U478" s="73"/>
      <c r="V478"/>
      <c r="W478" s="73">
        <f>IFERROR(VLOOKUP(Подбор[[#This Row],[Артикул]],[1]Подбор!$CJ:$CW,2,0),"")</f>
        <v>0</v>
      </c>
      <c r="X478" s="73">
        <f>IFERROR(VLOOKUP(Подбор[[#This Row],[Артикул]],[1]Подбор!$CJ:$CW,3,0),"")</f>
        <v>0</v>
      </c>
      <c r="Y478" s="73" t="str">
        <f>IFERROR(VLOOKUP(Подбор[[#This Row],[Артикул]],[1]Подбор!$CJ:$CW,4,0),"")</f>
        <v/>
      </c>
      <c r="Z478" s="73">
        <f>IFERROR(VLOOKUP(Подбор[[#This Row],[Артикул]],[1]Подбор!$CJ:$CW,5,0),"")</f>
        <v>0</v>
      </c>
      <c r="AA478" s="73">
        <f>IFERROR(VLOOKUP(Подбор[[#This Row],[Артикул]],[1]Подбор!$CJ:$CW,6,0),"")</f>
        <v>0</v>
      </c>
      <c r="AB478" s="73">
        <f>IFERROR(VLOOKUP(Подбор[[#This Row],[Артикул]],[1]Подбор!$CJ:$CW,7,0),"")</f>
        <v>0</v>
      </c>
      <c r="AC478" s="73">
        <f>IFERROR(VLOOKUP(Подбор[[#This Row],[Артикул]],[1]Подбор!$CJ:$CW,8,0),"")</f>
        <v>0</v>
      </c>
      <c r="AD478" s="73">
        <f>IFERROR(VLOOKUP(Подбор[[#This Row],[Артикул]],[1]Подбор!$CJ:$CW,9,0),"")</f>
        <v>0</v>
      </c>
      <c r="AE478" s="73">
        <f>IFERROR(VLOOKUP(Подбор[[#This Row],[Артикул]],[1]Подбор!$CJ:$CW,10,0),"")</f>
        <v>0</v>
      </c>
      <c r="AF478" s="73">
        <f>IFERROR(VLOOKUP(Подбор[[#This Row],[Артикул]],[1]Подбор!$CJ:$CW,11,0),"")</f>
        <v>0</v>
      </c>
      <c r="AG478" s="73">
        <f>IFERROR(VLOOKUP(Подбор[[#This Row],[Артикул]],[1]Подбор!$CJ:$CW,12,0),"")</f>
        <v>0</v>
      </c>
      <c r="AH478" s="73">
        <f>IFERROR(VLOOKUP(Подбор[[#This Row],[Артикул]],[1]Подбор!$CJ:$CW,13,0),"")</f>
        <v>0</v>
      </c>
      <c r="AI478" s="73">
        <f>IFERROR(VLOOKUP(Подбор[[#This Row],[Артикул]],[1]Подбор!$CJ:$CW,14,0),"")</f>
        <v>0</v>
      </c>
      <c r="AJ478" s="73" t="str">
        <f>IFERROR(VLOOKUP(Подбор[[#This Row],[Артикул]],[1]Подбор!$CJ:$DA,15,0),"")</f>
        <v/>
      </c>
      <c r="AK478" s="73" t="str">
        <f>IFERROR(VLOOKUP(Подбор[[#This Row],[Артикул]],[1]Подбор!$CJ:$DA,16,0),"")</f>
        <v/>
      </c>
      <c r="AL478" s="73" t="str">
        <f>IFERROR(VLOOKUP(Подбор[[#This Row],[Артикул]],[1]Подбор!$CJ:$DA,17,0),"")</f>
        <v/>
      </c>
    </row>
    <row r="479" spans="1:38">
      <c r="A479" s="73" t="s">
        <v>2151</v>
      </c>
      <c r="B479" t="s">
        <v>2250</v>
      </c>
      <c r="C479" t="s">
        <v>2150</v>
      </c>
      <c r="D479">
        <v>0</v>
      </c>
      <c r="E479">
        <v>0</v>
      </c>
      <c r="F479" t="s">
        <v>578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 t="s">
        <v>578</v>
      </c>
      <c r="R479" t="s">
        <v>578</v>
      </c>
      <c r="S479" t="s">
        <v>578</v>
      </c>
      <c r="T479" s="73"/>
      <c r="U479" s="73"/>
      <c r="V479"/>
      <c r="W479" s="73">
        <f>IFERROR(VLOOKUP(Подбор[[#This Row],[Артикул]],[1]Подбор!$CJ:$CW,2,0),"")</f>
        <v>0</v>
      </c>
      <c r="X479" s="73">
        <f>IFERROR(VLOOKUP(Подбор[[#This Row],[Артикул]],[1]Подбор!$CJ:$CW,3,0),"")</f>
        <v>0</v>
      </c>
      <c r="Y479" s="73" t="str">
        <f>IFERROR(VLOOKUP(Подбор[[#This Row],[Артикул]],[1]Подбор!$CJ:$CW,4,0),"")</f>
        <v/>
      </c>
      <c r="Z479" s="73">
        <f>IFERROR(VLOOKUP(Подбор[[#This Row],[Артикул]],[1]Подбор!$CJ:$CW,5,0),"")</f>
        <v>0</v>
      </c>
      <c r="AA479" s="73">
        <f>IFERROR(VLOOKUP(Подбор[[#This Row],[Артикул]],[1]Подбор!$CJ:$CW,6,0),"")</f>
        <v>0</v>
      </c>
      <c r="AB479" s="73">
        <f>IFERROR(VLOOKUP(Подбор[[#This Row],[Артикул]],[1]Подбор!$CJ:$CW,7,0),"")</f>
        <v>0</v>
      </c>
      <c r="AC479" s="73">
        <f>IFERROR(VLOOKUP(Подбор[[#This Row],[Артикул]],[1]Подбор!$CJ:$CW,8,0),"")</f>
        <v>0</v>
      </c>
      <c r="AD479" s="73">
        <f>IFERROR(VLOOKUP(Подбор[[#This Row],[Артикул]],[1]Подбор!$CJ:$CW,9,0),"")</f>
        <v>0</v>
      </c>
      <c r="AE479" s="73">
        <f>IFERROR(VLOOKUP(Подбор[[#This Row],[Артикул]],[1]Подбор!$CJ:$CW,10,0),"")</f>
        <v>0</v>
      </c>
      <c r="AF479" s="73">
        <f>IFERROR(VLOOKUP(Подбор[[#This Row],[Артикул]],[1]Подбор!$CJ:$CW,11,0),"")</f>
        <v>0</v>
      </c>
      <c r="AG479" s="73">
        <f>IFERROR(VLOOKUP(Подбор[[#This Row],[Артикул]],[1]Подбор!$CJ:$CW,12,0),"")</f>
        <v>0</v>
      </c>
      <c r="AH479" s="73">
        <f>IFERROR(VLOOKUP(Подбор[[#This Row],[Артикул]],[1]Подбор!$CJ:$CW,13,0),"")</f>
        <v>1</v>
      </c>
      <c r="AI479" s="73">
        <f>IFERROR(VLOOKUP(Подбор[[#This Row],[Артикул]],[1]Подбор!$CJ:$CW,14,0),"")</f>
        <v>0</v>
      </c>
      <c r="AJ479" s="73" t="str">
        <f>IFERROR(VLOOKUP(Подбор[[#This Row],[Артикул]],[1]Подбор!$CJ:$DA,15,0),"")</f>
        <v/>
      </c>
      <c r="AK479" s="73" t="str">
        <f>IFERROR(VLOOKUP(Подбор[[#This Row],[Артикул]],[1]Подбор!$CJ:$DA,16,0),"")</f>
        <v/>
      </c>
      <c r="AL479" s="73" t="str">
        <f>IFERROR(VLOOKUP(Подбор[[#This Row],[Артикул]],[1]Подбор!$CJ:$DA,17,0),"")</f>
        <v/>
      </c>
    </row>
    <row r="480" spans="1:38">
      <c r="A480" s="73" t="s">
        <v>2149</v>
      </c>
      <c r="B480" t="s">
        <v>2250</v>
      </c>
      <c r="C480" t="s">
        <v>2148</v>
      </c>
      <c r="D480">
        <v>0</v>
      </c>
      <c r="E480">
        <v>0</v>
      </c>
      <c r="F480" t="s">
        <v>578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578</v>
      </c>
      <c r="R480" t="s">
        <v>578</v>
      </c>
      <c r="S480" t="s">
        <v>578</v>
      </c>
      <c r="T480" s="73"/>
      <c r="U480" s="73"/>
      <c r="V480"/>
      <c r="W480" s="73">
        <f>IFERROR(VLOOKUP(Подбор[[#This Row],[Артикул]],[1]Подбор!$CJ:$CW,2,0),"")</f>
        <v>0</v>
      </c>
      <c r="X480" s="73">
        <f>IFERROR(VLOOKUP(Подбор[[#This Row],[Артикул]],[1]Подбор!$CJ:$CW,3,0),"")</f>
        <v>0</v>
      </c>
      <c r="Y480" s="73" t="str">
        <f>IFERROR(VLOOKUP(Подбор[[#This Row],[Артикул]],[1]Подбор!$CJ:$CW,4,0),"")</f>
        <v/>
      </c>
      <c r="Z480" s="73">
        <f>IFERROR(VLOOKUP(Подбор[[#This Row],[Артикул]],[1]Подбор!$CJ:$CW,5,0),"")</f>
        <v>0</v>
      </c>
      <c r="AA480" s="73">
        <f>IFERROR(VLOOKUP(Подбор[[#This Row],[Артикул]],[1]Подбор!$CJ:$CW,6,0),"")</f>
        <v>0</v>
      </c>
      <c r="AB480" s="73">
        <f>IFERROR(VLOOKUP(Подбор[[#This Row],[Артикул]],[1]Подбор!$CJ:$CW,7,0),"")</f>
        <v>0</v>
      </c>
      <c r="AC480" s="73">
        <f>IFERROR(VLOOKUP(Подбор[[#This Row],[Артикул]],[1]Подбор!$CJ:$CW,8,0),"")</f>
        <v>0</v>
      </c>
      <c r="AD480" s="73">
        <f>IFERROR(VLOOKUP(Подбор[[#This Row],[Артикул]],[1]Подбор!$CJ:$CW,9,0),"")</f>
        <v>0</v>
      </c>
      <c r="AE480" s="73">
        <f>IFERROR(VLOOKUP(Подбор[[#This Row],[Артикул]],[1]Подбор!$CJ:$CW,10,0),"")</f>
        <v>0</v>
      </c>
      <c r="AF480" s="73">
        <f>IFERROR(VLOOKUP(Подбор[[#This Row],[Артикул]],[1]Подбор!$CJ:$CW,11,0),"")</f>
        <v>0</v>
      </c>
      <c r="AG480" s="73">
        <f>IFERROR(VLOOKUP(Подбор[[#This Row],[Артикул]],[1]Подбор!$CJ:$CW,12,0),"")</f>
        <v>0</v>
      </c>
      <c r="AH480" s="73">
        <f>IFERROR(VLOOKUP(Подбор[[#This Row],[Артикул]],[1]Подбор!$CJ:$CW,13,0),"")</f>
        <v>0</v>
      </c>
      <c r="AI480" s="73">
        <f>IFERROR(VLOOKUP(Подбор[[#This Row],[Артикул]],[1]Подбор!$CJ:$CW,14,0),"")</f>
        <v>0</v>
      </c>
      <c r="AJ480" s="73" t="str">
        <f>IFERROR(VLOOKUP(Подбор[[#This Row],[Артикул]],[1]Подбор!$CJ:$DA,15,0),"")</f>
        <v/>
      </c>
      <c r="AK480" s="73" t="str">
        <f>IFERROR(VLOOKUP(Подбор[[#This Row],[Артикул]],[1]Подбор!$CJ:$DA,16,0),"")</f>
        <v/>
      </c>
      <c r="AL480" s="73" t="str">
        <f>IFERROR(VLOOKUP(Подбор[[#This Row],[Артикул]],[1]Подбор!$CJ:$DA,17,0),"")</f>
        <v/>
      </c>
    </row>
    <row r="481" spans="1:38">
      <c r="A481" s="73" t="s">
        <v>2147</v>
      </c>
      <c r="B481" t="s">
        <v>2250</v>
      </c>
      <c r="C481" t="s">
        <v>2146</v>
      </c>
      <c r="D481">
        <v>0</v>
      </c>
      <c r="E481">
        <v>0</v>
      </c>
      <c r="F481" t="s">
        <v>578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578</v>
      </c>
      <c r="R481" t="s">
        <v>578</v>
      </c>
      <c r="S481" t="s">
        <v>578</v>
      </c>
      <c r="T481" s="73"/>
      <c r="U481" s="73"/>
      <c r="V481"/>
      <c r="W481" s="73">
        <f>IFERROR(VLOOKUP(Подбор[[#This Row],[Артикул]],[1]Подбор!$CJ:$CW,2,0),"")</f>
        <v>0</v>
      </c>
      <c r="X481" s="73">
        <f>IFERROR(VLOOKUP(Подбор[[#This Row],[Артикул]],[1]Подбор!$CJ:$CW,3,0),"")</f>
        <v>0</v>
      </c>
      <c r="Y481" s="73" t="str">
        <f>IFERROR(VLOOKUP(Подбор[[#This Row],[Артикул]],[1]Подбор!$CJ:$CW,4,0),"")</f>
        <v/>
      </c>
      <c r="Z481" s="73">
        <f>IFERROR(VLOOKUP(Подбор[[#This Row],[Артикул]],[1]Подбор!$CJ:$CW,5,0),"")</f>
        <v>0</v>
      </c>
      <c r="AA481" s="73">
        <f>IFERROR(VLOOKUP(Подбор[[#This Row],[Артикул]],[1]Подбор!$CJ:$CW,6,0),"")</f>
        <v>0</v>
      </c>
      <c r="AB481" s="73">
        <f>IFERROR(VLOOKUP(Подбор[[#This Row],[Артикул]],[1]Подбор!$CJ:$CW,7,0),"")</f>
        <v>0</v>
      </c>
      <c r="AC481" s="73">
        <f>IFERROR(VLOOKUP(Подбор[[#This Row],[Артикул]],[1]Подбор!$CJ:$CW,8,0),"")</f>
        <v>0</v>
      </c>
      <c r="AD481" s="73">
        <f>IFERROR(VLOOKUP(Подбор[[#This Row],[Артикул]],[1]Подбор!$CJ:$CW,9,0),"")</f>
        <v>0</v>
      </c>
      <c r="AE481" s="73">
        <f>IFERROR(VLOOKUP(Подбор[[#This Row],[Артикул]],[1]Подбор!$CJ:$CW,10,0),"")</f>
        <v>0</v>
      </c>
      <c r="AF481" s="73">
        <f>IFERROR(VLOOKUP(Подбор[[#This Row],[Артикул]],[1]Подбор!$CJ:$CW,11,0),"")</f>
        <v>0</v>
      </c>
      <c r="AG481" s="73">
        <f>IFERROR(VLOOKUP(Подбор[[#This Row],[Артикул]],[1]Подбор!$CJ:$CW,12,0),"")</f>
        <v>0</v>
      </c>
      <c r="AH481" s="73">
        <f>IFERROR(VLOOKUP(Подбор[[#This Row],[Артикул]],[1]Подбор!$CJ:$CW,13,0),"")</f>
        <v>0</v>
      </c>
      <c r="AI481" s="73">
        <f>IFERROR(VLOOKUP(Подбор[[#This Row],[Артикул]],[1]Подбор!$CJ:$CW,14,0),"")</f>
        <v>0</v>
      </c>
      <c r="AJ481" s="73" t="str">
        <f>IFERROR(VLOOKUP(Подбор[[#This Row],[Артикул]],[1]Подбор!$CJ:$DA,15,0),"")</f>
        <v/>
      </c>
      <c r="AK481" s="73" t="str">
        <f>IFERROR(VLOOKUP(Подбор[[#This Row],[Артикул]],[1]Подбор!$CJ:$DA,16,0),"")</f>
        <v/>
      </c>
      <c r="AL481" s="73" t="str">
        <f>IFERROR(VLOOKUP(Подбор[[#This Row],[Артикул]],[1]Подбор!$CJ:$DA,17,0),"")</f>
        <v/>
      </c>
    </row>
    <row r="482" spans="1:38">
      <c r="A482" s="73" t="s">
        <v>2145</v>
      </c>
      <c r="B482" t="s">
        <v>2250</v>
      </c>
      <c r="C482" t="s">
        <v>2144</v>
      </c>
      <c r="D482">
        <v>0</v>
      </c>
      <c r="E482">
        <v>0</v>
      </c>
      <c r="F482" t="s">
        <v>578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 t="s">
        <v>578</v>
      </c>
      <c r="R482" t="s">
        <v>578</v>
      </c>
      <c r="S482" t="s">
        <v>578</v>
      </c>
      <c r="T482" s="73"/>
      <c r="U482" s="73"/>
      <c r="V482"/>
      <c r="W482" s="73">
        <f>IFERROR(VLOOKUP(Подбор[[#This Row],[Артикул]],[1]Подбор!$CJ:$CW,2,0),"")</f>
        <v>0</v>
      </c>
      <c r="X482" s="73">
        <f>IFERROR(VLOOKUP(Подбор[[#This Row],[Артикул]],[1]Подбор!$CJ:$CW,3,0),"")</f>
        <v>0</v>
      </c>
      <c r="Y482" s="73" t="str">
        <f>IFERROR(VLOOKUP(Подбор[[#This Row],[Артикул]],[1]Подбор!$CJ:$CW,4,0),"")</f>
        <v/>
      </c>
      <c r="Z482" s="73">
        <f>IFERROR(VLOOKUP(Подбор[[#This Row],[Артикул]],[1]Подбор!$CJ:$CW,5,0),"")</f>
        <v>0</v>
      </c>
      <c r="AA482" s="73">
        <f>IFERROR(VLOOKUP(Подбор[[#This Row],[Артикул]],[1]Подбор!$CJ:$CW,6,0),"")</f>
        <v>0</v>
      </c>
      <c r="AB482" s="73">
        <f>IFERROR(VLOOKUP(Подбор[[#This Row],[Артикул]],[1]Подбор!$CJ:$CW,7,0),"")</f>
        <v>0</v>
      </c>
      <c r="AC482" s="73">
        <f>IFERROR(VLOOKUP(Подбор[[#This Row],[Артикул]],[1]Подбор!$CJ:$CW,8,0),"")</f>
        <v>0</v>
      </c>
      <c r="AD482" s="73">
        <f>IFERROR(VLOOKUP(Подбор[[#This Row],[Артикул]],[1]Подбор!$CJ:$CW,9,0),"")</f>
        <v>0</v>
      </c>
      <c r="AE482" s="73">
        <f>IFERROR(VLOOKUP(Подбор[[#This Row],[Артикул]],[1]Подбор!$CJ:$CW,10,0),"")</f>
        <v>0</v>
      </c>
      <c r="AF482" s="73">
        <f>IFERROR(VLOOKUP(Подбор[[#This Row],[Артикул]],[1]Подбор!$CJ:$CW,11,0),"")</f>
        <v>0</v>
      </c>
      <c r="AG482" s="73">
        <f>IFERROR(VLOOKUP(Подбор[[#This Row],[Артикул]],[1]Подбор!$CJ:$CW,12,0),"")</f>
        <v>0</v>
      </c>
      <c r="AH482" s="73">
        <f>IFERROR(VLOOKUP(Подбор[[#This Row],[Артикул]],[1]Подбор!$CJ:$CW,13,0),"")</f>
        <v>1</v>
      </c>
      <c r="AI482" s="73">
        <f>IFERROR(VLOOKUP(Подбор[[#This Row],[Артикул]],[1]Подбор!$CJ:$CW,14,0),"")</f>
        <v>0</v>
      </c>
      <c r="AJ482" s="73" t="str">
        <f>IFERROR(VLOOKUP(Подбор[[#This Row],[Артикул]],[1]Подбор!$CJ:$DA,15,0),"")</f>
        <v/>
      </c>
      <c r="AK482" s="73" t="str">
        <f>IFERROR(VLOOKUP(Подбор[[#This Row],[Артикул]],[1]Подбор!$CJ:$DA,16,0),"")</f>
        <v/>
      </c>
      <c r="AL482" s="73" t="str">
        <f>IFERROR(VLOOKUP(Подбор[[#This Row],[Артикул]],[1]Подбор!$CJ:$DA,17,0),"")</f>
        <v/>
      </c>
    </row>
    <row r="483" spans="1:38">
      <c r="A483" s="73" t="s">
        <v>2143</v>
      </c>
      <c r="B483"/>
      <c r="C483"/>
      <c r="D483" t="s">
        <v>578</v>
      </c>
      <c r="E483" t="s">
        <v>578</v>
      </c>
      <c r="F483" t="s">
        <v>578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578</v>
      </c>
      <c r="R483" t="s">
        <v>578</v>
      </c>
      <c r="S483" t="s">
        <v>578</v>
      </c>
      <c r="T483" s="73"/>
      <c r="U483" s="73"/>
      <c r="V483"/>
      <c r="W483" s="73" t="str">
        <f>IFERROR(VLOOKUP(Подбор[[#This Row],[Артикул]],[1]Подбор!$CJ:$CW,2,0),"")</f>
        <v/>
      </c>
      <c r="X483" s="73" t="str">
        <f>IFERROR(VLOOKUP(Подбор[[#This Row],[Артикул]],[1]Подбор!$CJ:$CW,3,0),"")</f>
        <v/>
      </c>
      <c r="Y483" s="73" t="str">
        <f>IFERROR(VLOOKUP(Подбор[[#This Row],[Артикул]],[1]Подбор!$CJ:$CW,4,0),"")</f>
        <v/>
      </c>
      <c r="Z483" s="73">
        <f>IFERROR(VLOOKUP(Подбор[[#This Row],[Артикул]],[1]Подбор!$CJ:$CW,5,0),"")</f>
        <v>0</v>
      </c>
      <c r="AA483" s="73">
        <f>IFERROR(VLOOKUP(Подбор[[#This Row],[Артикул]],[1]Подбор!$CJ:$CW,6,0),"")</f>
        <v>0</v>
      </c>
      <c r="AB483" s="73">
        <f>IFERROR(VLOOKUP(Подбор[[#This Row],[Артикул]],[1]Подбор!$CJ:$CW,7,0),"")</f>
        <v>0</v>
      </c>
      <c r="AC483" s="73">
        <f>IFERROR(VLOOKUP(Подбор[[#This Row],[Артикул]],[1]Подбор!$CJ:$CW,8,0),"")</f>
        <v>0</v>
      </c>
      <c r="AD483" s="73">
        <f>IFERROR(VLOOKUP(Подбор[[#This Row],[Артикул]],[1]Подбор!$CJ:$CW,9,0),"")</f>
        <v>0</v>
      </c>
      <c r="AE483" s="73">
        <f>IFERROR(VLOOKUP(Подбор[[#This Row],[Артикул]],[1]Подбор!$CJ:$CW,10,0),"")</f>
        <v>0</v>
      </c>
      <c r="AF483" s="73">
        <f>IFERROR(VLOOKUP(Подбор[[#This Row],[Артикул]],[1]Подбор!$CJ:$CW,11,0),"")</f>
        <v>0</v>
      </c>
      <c r="AG483" s="73">
        <f>IFERROR(VLOOKUP(Подбор[[#This Row],[Артикул]],[1]Подбор!$CJ:$CW,12,0),"")</f>
        <v>0</v>
      </c>
      <c r="AH483" s="73">
        <f>IFERROR(VLOOKUP(Подбор[[#This Row],[Артикул]],[1]Подбор!$CJ:$CW,13,0),"")</f>
        <v>0</v>
      </c>
      <c r="AI483" s="73">
        <f>IFERROR(VLOOKUP(Подбор[[#This Row],[Артикул]],[1]Подбор!$CJ:$CW,14,0),"")</f>
        <v>0</v>
      </c>
      <c r="AJ483" s="73" t="str">
        <f>IFERROR(VLOOKUP(Подбор[[#This Row],[Артикул]],[1]Подбор!$CJ:$DA,15,0),"")</f>
        <v/>
      </c>
      <c r="AK483" s="73" t="str">
        <f>IFERROR(VLOOKUP(Подбор[[#This Row],[Артикул]],[1]Подбор!$CJ:$DA,16,0),"")</f>
        <v/>
      </c>
      <c r="AL483" s="73" t="str">
        <f>IFERROR(VLOOKUP(Подбор[[#This Row],[Артикул]],[1]Подбор!$CJ:$DA,17,0),"")</f>
        <v/>
      </c>
    </row>
    <row r="484" spans="1:38">
      <c r="A484" s="73" t="s">
        <v>2142</v>
      </c>
      <c r="B484" t="s">
        <v>2250</v>
      </c>
      <c r="C484" t="s">
        <v>2141</v>
      </c>
      <c r="D484" t="s">
        <v>578</v>
      </c>
      <c r="E484" t="s">
        <v>578</v>
      </c>
      <c r="F484" t="s">
        <v>578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578</v>
      </c>
      <c r="R484" t="s">
        <v>578</v>
      </c>
      <c r="S484" t="s">
        <v>578</v>
      </c>
      <c r="T484" s="73"/>
      <c r="U484" s="73"/>
      <c r="V484"/>
      <c r="W484" s="73" t="str">
        <f>IFERROR(VLOOKUP(Подбор[[#This Row],[Артикул]],[1]Подбор!$CJ:$CW,2,0),"")</f>
        <v/>
      </c>
      <c r="X484" s="73" t="str">
        <f>IFERROR(VLOOKUP(Подбор[[#This Row],[Артикул]],[1]Подбор!$CJ:$CW,3,0),"")</f>
        <v/>
      </c>
      <c r="Y484" s="73" t="str">
        <f>IFERROR(VLOOKUP(Подбор[[#This Row],[Артикул]],[1]Подбор!$CJ:$CW,4,0),"")</f>
        <v/>
      </c>
      <c r="Z484" s="73">
        <f>IFERROR(VLOOKUP(Подбор[[#This Row],[Артикул]],[1]Подбор!$CJ:$CW,5,0),"")</f>
        <v>0</v>
      </c>
      <c r="AA484" s="73">
        <f>IFERROR(VLOOKUP(Подбор[[#This Row],[Артикул]],[1]Подбор!$CJ:$CW,6,0),"")</f>
        <v>0</v>
      </c>
      <c r="AB484" s="73">
        <f>IFERROR(VLOOKUP(Подбор[[#This Row],[Артикул]],[1]Подбор!$CJ:$CW,7,0),"")</f>
        <v>0</v>
      </c>
      <c r="AC484" s="73">
        <f>IFERROR(VLOOKUP(Подбор[[#This Row],[Артикул]],[1]Подбор!$CJ:$CW,8,0),"")</f>
        <v>0</v>
      </c>
      <c r="AD484" s="73">
        <f>IFERROR(VLOOKUP(Подбор[[#This Row],[Артикул]],[1]Подбор!$CJ:$CW,9,0),"")</f>
        <v>0</v>
      </c>
      <c r="AE484" s="73">
        <f>IFERROR(VLOOKUP(Подбор[[#This Row],[Артикул]],[1]Подбор!$CJ:$CW,10,0),"")</f>
        <v>0</v>
      </c>
      <c r="AF484" s="73">
        <f>IFERROR(VLOOKUP(Подбор[[#This Row],[Артикул]],[1]Подбор!$CJ:$CW,11,0),"")</f>
        <v>0</v>
      </c>
      <c r="AG484" s="73">
        <f>IFERROR(VLOOKUP(Подбор[[#This Row],[Артикул]],[1]Подбор!$CJ:$CW,12,0),"")</f>
        <v>0</v>
      </c>
      <c r="AH484" s="73">
        <f>IFERROR(VLOOKUP(Подбор[[#This Row],[Артикул]],[1]Подбор!$CJ:$CW,13,0),"")</f>
        <v>0</v>
      </c>
      <c r="AI484" s="73">
        <f>IFERROR(VLOOKUP(Подбор[[#This Row],[Артикул]],[1]Подбор!$CJ:$CW,14,0),"")</f>
        <v>0</v>
      </c>
      <c r="AJ484" s="73" t="str">
        <f>IFERROR(VLOOKUP(Подбор[[#This Row],[Артикул]],[1]Подбор!$CJ:$DA,15,0),"")</f>
        <v/>
      </c>
      <c r="AK484" s="73" t="str">
        <f>IFERROR(VLOOKUP(Подбор[[#This Row],[Артикул]],[1]Подбор!$CJ:$DA,16,0),"")</f>
        <v/>
      </c>
      <c r="AL484" s="73" t="str">
        <f>IFERROR(VLOOKUP(Подбор[[#This Row],[Артикул]],[1]Подбор!$CJ:$DA,17,0),"")</f>
        <v/>
      </c>
    </row>
    <row r="485" spans="1:38">
      <c r="A485" s="73" t="s">
        <v>2140</v>
      </c>
      <c r="B485"/>
      <c r="C485"/>
      <c r="D485" t="s">
        <v>578</v>
      </c>
      <c r="E485" t="s">
        <v>578</v>
      </c>
      <c r="F485" t="s">
        <v>578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578</v>
      </c>
      <c r="R485" t="s">
        <v>578</v>
      </c>
      <c r="S485" t="s">
        <v>578</v>
      </c>
      <c r="T485" s="73"/>
      <c r="U485" s="73"/>
      <c r="V485"/>
      <c r="W485" s="73" t="str">
        <f>IFERROR(VLOOKUP(Подбор[[#This Row],[Артикул]],[1]Подбор!$CJ:$CW,2,0),"")</f>
        <v/>
      </c>
      <c r="X485" s="73" t="str">
        <f>IFERROR(VLOOKUP(Подбор[[#This Row],[Артикул]],[1]Подбор!$CJ:$CW,3,0),"")</f>
        <v/>
      </c>
      <c r="Y485" s="73" t="str">
        <f>IFERROR(VLOOKUP(Подбор[[#This Row],[Артикул]],[1]Подбор!$CJ:$CW,4,0),"")</f>
        <v/>
      </c>
      <c r="Z485" s="73">
        <f>IFERROR(VLOOKUP(Подбор[[#This Row],[Артикул]],[1]Подбор!$CJ:$CW,5,0),"")</f>
        <v>0</v>
      </c>
      <c r="AA485" s="73">
        <f>IFERROR(VLOOKUP(Подбор[[#This Row],[Артикул]],[1]Подбор!$CJ:$CW,6,0),"")</f>
        <v>0</v>
      </c>
      <c r="AB485" s="73">
        <f>IFERROR(VLOOKUP(Подбор[[#This Row],[Артикул]],[1]Подбор!$CJ:$CW,7,0),"")</f>
        <v>0</v>
      </c>
      <c r="AC485" s="73">
        <f>IFERROR(VLOOKUP(Подбор[[#This Row],[Артикул]],[1]Подбор!$CJ:$CW,8,0),"")</f>
        <v>0</v>
      </c>
      <c r="AD485" s="73">
        <f>IFERROR(VLOOKUP(Подбор[[#This Row],[Артикул]],[1]Подбор!$CJ:$CW,9,0),"")</f>
        <v>0</v>
      </c>
      <c r="AE485" s="73">
        <f>IFERROR(VLOOKUP(Подбор[[#This Row],[Артикул]],[1]Подбор!$CJ:$CW,10,0),"")</f>
        <v>0</v>
      </c>
      <c r="AF485" s="73">
        <f>IFERROR(VLOOKUP(Подбор[[#This Row],[Артикул]],[1]Подбор!$CJ:$CW,11,0),"")</f>
        <v>0</v>
      </c>
      <c r="AG485" s="73">
        <f>IFERROR(VLOOKUP(Подбор[[#This Row],[Артикул]],[1]Подбор!$CJ:$CW,12,0),"")</f>
        <v>0</v>
      </c>
      <c r="AH485" s="73">
        <f>IFERROR(VLOOKUP(Подбор[[#This Row],[Артикул]],[1]Подбор!$CJ:$CW,13,0),"")</f>
        <v>0</v>
      </c>
      <c r="AI485" s="73">
        <f>IFERROR(VLOOKUP(Подбор[[#This Row],[Артикул]],[1]Подбор!$CJ:$CW,14,0),"")</f>
        <v>0</v>
      </c>
      <c r="AJ485" s="73" t="str">
        <f>IFERROR(VLOOKUP(Подбор[[#This Row],[Артикул]],[1]Подбор!$CJ:$DA,15,0),"")</f>
        <v/>
      </c>
      <c r="AK485" s="73" t="str">
        <f>IFERROR(VLOOKUP(Подбор[[#This Row],[Артикул]],[1]Подбор!$CJ:$DA,16,0),"")</f>
        <v/>
      </c>
      <c r="AL485" s="73" t="str">
        <f>IFERROR(VLOOKUP(Подбор[[#This Row],[Артикул]],[1]Подбор!$CJ:$DA,17,0),"")</f>
        <v/>
      </c>
    </row>
    <row r="486" spans="1:38">
      <c r="A486" s="73" t="s">
        <v>2139</v>
      </c>
      <c r="B486"/>
      <c r="C486"/>
      <c r="D486" t="s">
        <v>578</v>
      </c>
      <c r="E486" t="s">
        <v>578</v>
      </c>
      <c r="F486" t="s">
        <v>578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578</v>
      </c>
      <c r="R486" t="s">
        <v>578</v>
      </c>
      <c r="S486" t="s">
        <v>578</v>
      </c>
      <c r="T486" s="73"/>
      <c r="U486" s="73"/>
      <c r="V486"/>
      <c r="W486" s="73" t="str">
        <f>IFERROR(VLOOKUP(Подбор[[#This Row],[Артикул]],[1]Подбор!$CJ:$CW,2,0),"")</f>
        <v/>
      </c>
      <c r="X486" s="73" t="str">
        <f>IFERROR(VLOOKUP(Подбор[[#This Row],[Артикул]],[1]Подбор!$CJ:$CW,3,0),"")</f>
        <v/>
      </c>
      <c r="Y486" s="73" t="str">
        <f>IFERROR(VLOOKUP(Подбор[[#This Row],[Артикул]],[1]Подбор!$CJ:$CW,4,0),"")</f>
        <v/>
      </c>
      <c r="Z486" s="73">
        <f>IFERROR(VLOOKUP(Подбор[[#This Row],[Артикул]],[1]Подбор!$CJ:$CW,5,0),"")</f>
        <v>0</v>
      </c>
      <c r="AA486" s="73">
        <f>IFERROR(VLOOKUP(Подбор[[#This Row],[Артикул]],[1]Подбор!$CJ:$CW,6,0),"")</f>
        <v>0</v>
      </c>
      <c r="AB486" s="73">
        <f>IFERROR(VLOOKUP(Подбор[[#This Row],[Артикул]],[1]Подбор!$CJ:$CW,7,0),"")</f>
        <v>0</v>
      </c>
      <c r="AC486" s="73">
        <f>IFERROR(VLOOKUP(Подбор[[#This Row],[Артикул]],[1]Подбор!$CJ:$CW,8,0),"")</f>
        <v>0</v>
      </c>
      <c r="AD486" s="73">
        <f>IFERROR(VLOOKUP(Подбор[[#This Row],[Артикул]],[1]Подбор!$CJ:$CW,9,0),"")</f>
        <v>0</v>
      </c>
      <c r="AE486" s="73">
        <f>IFERROR(VLOOKUP(Подбор[[#This Row],[Артикул]],[1]Подбор!$CJ:$CW,10,0),"")</f>
        <v>0</v>
      </c>
      <c r="AF486" s="73">
        <f>IFERROR(VLOOKUP(Подбор[[#This Row],[Артикул]],[1]Подбор!$CJ:$CW,11,0),"")</f>
        <v>0</v>
      </c>
      <c r="AG486" s="73">
        <f>IFERROR(VLOOKUP(Подбор[[#This Row],[Артикул]],[1]Подбор!$CJ:$CW,12,0),"")</f>
        <v>0</v>
      </c>
      <c r="AH486" s="73">
        <f>IFERROR(VLOOKUP(Подбор[[#This Row],[Артикул]],[1]Подбор!$CJ:$CW,13,0),"")</f>
        <v>0</v>
      </c>
      <c r="AI486" s="73">
        <f>IFERROR(VLOOKUP(Подбор[[#This Row],[Артикул]],[1]Подбор!$CJ:$CW,14,0),"")</f>
        <v>0</v>
      </c>
      <c r="AJ486" s="73" t="str">
        <f>IFERROR(VLOOKUP(Подбор[[#This Row],[Артикул]],[1]Подбор!$CJ:$DA,15,0),"")</f>
        <v/>
      </c>
      <c r="AK486" s="73" t="str">
        <f>IFERROR(VLOOKUP(Подбор[[#This Row],[Артикул]],[1]Подбор!$CJ:$DA,16,0),"")</f>
        <v/>
      </c>
      <c r="AL486" s="73" t="str">
        <f>IFERROR(VLOOKUP(Подбор[[#This Row],[Артикул]],[1]Подбор!$CJ:$DA,17,0),"")</f>
        <v/>
      </c>
    </row>
    <row r="487" spans="1:38">
      <c r="A487" s="73" t="s">
        <v>2138</v>
      </c>
      <c r="B487" t="s">
        <v>2250</v>
      </c>
      <c r="C487" t="s">
        <v>2137</v>
      </c>
      <c r="D487" t="s">
        <v>578</v>
      </c>
      <c r="E487" t="s">
        <v>578</v>
      </c>
      <c r="F487" t="s">
        <v>578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578</v>
      </c>
      <c r="R487" t="s">
        <v>5784</v>
      </c>
      <c r="S487" t="s">
        <v>578</v>
      </c>
      <c r="T487" s="73"/>
      <c r="U487" s="73"/>
      <c r="V487"/>
      <c r="W487" s="73" t="str">
        <f>IFERROR(VLOOKUP(Подбор[[#This Row],[Артикул]],[1]Подбор!$CJ:$CW,2,0),"")</f>
        <v/>
      </c>
      <c r="X487" s="73" t="str">
        <f>IFERROR(VLOOKUP(Подбор[[#This Row],[Артикул]],[1]Подбор!$CJ:$CW,3,0),"")</f>
        <v/>
      </c>
      <c r="Y487" s="73" t="str">
        <f>IFERROR(VLOOKUP(Подбор[[#This Row],[Артикул]],[1]Подбор!$CJ:$CW,4,0),"")</f>
        <v/>
      </c>
      <c r="Z487" s="73">
        <f>IFERROR(VLOOKUP(Подбор[[#This Row],[Артикул]],[1]Подбор!$CJ:$CW,5,0),"")</f>
        <v>0</v>
      </c>
      <c r="AA487" s="73">
        <f>IFERROR(VLOOKUP(Подбор[[#This Row],[Артикул]],[1]Подбор!$CJ:$CW,6,0),"")</f>
        <v>0</v>
      </c>
      <c r="AB487" s="73">
        <f>IFERROR(VLOOKUP(Подбор[[#This Row],[Артикул]],[1]Подбор!$CJ:$CW,7,0),"")</f>
        <v>0</v>
      </c>
      <c r="AC487" s="73">
        <f>IFERROR(VLOOKUP(Подбор[[#This Row],[Артикул]],[1]Подбор!$CJ:$CW,8,0),"")</f>
        <v>0</v>
      </c>
      <c r="AD487" s="73">
        <f>IFERROR(VLOOKUP(Подбор[[#This Row],[Артикул]],[1]Подбор!$CJ:$CW,9,0),"")</f>
        <v>0</v>
      </c>
      <c r="AE487" s="73">
        <f>IFERROR(VLOOKUP(Подбор[[#This Row],[Артикул]],[1]Подбор!$CJ:$CW,10,0),"")</f>
        <v>0</v>
      </c>
      <c r="AF487" s="73">
        <f>IFERROR(VLOOKUP(Подбор[[#This Row],[Артикул]],[1]Подбор!$CJ:$CW,11,0),"")</f>
        <v>0</v>
      </c>
      <c r="AG487" s="73">
        <f>IFERROR(VLOOKUP(Подбор[[#This Row],[Артикул]],[1]Подбор!$CJ:$CW,12,0),"")</f>
        <v>0</v>
      </c>
      <c r="AH487" s="73">
        <f>IFERROR(VLOOKUP(Подбор[[#This Row],[Артикул]],[1]Подбор!$CJ:$CW,13,0),"")</f>
        <v>0</v>
      </c>
      <c r="AI487" s="73">
        <f>IFERROR(VLOOKUP(Подбор[[#This Row],[Артикул]],[1]Подбор!$CJ:$CW,14,0),"")</f>
        <v>0</v>
      </c>
      <c r="AJ487" s="73" t="str">
        <f>IFERROR(VLOOKUP(Подбор[[#This Row],[Артикул]],[1]Подбор!$CJ:$DA,15,0),"")</f>
        <v/>
      </c>
      <c r="AK487" s="73" t="str">
        <f>IFERROR(VLOOKUP(Подбор[[#This Row],[Артикул]],[1]Подбор!$CJ:$DA,16,0),"")</f>
        <v>https://ipmatika.kz/products/moduli-i-platy-rasshireniya-dlya-cu-7214/agat-cu-7214cm-120volp/</v>
      </c>
      <c r="AL487" s="73" t="str">
        <f>IFERROR(VLOOKUP(Подбор[[#This Row],[Артикул]],[1]Подбор!$CJ:$DA,17,0),"")</f>
        <v/>
      </c>
    </row>
    <row r="488" spans="1:38">
      <c r="A488" s="73" t="s">
        <v>2136</v>
      </c>
      <c r="B488" t="s">
        <v>2250</v>
      </c>
      <c r="C488" t="s">
        <v>2135</v>
      </c>
      <c r="D488" t="s">
        <v>578</v>
      </c>
      <c r="E488" t="s">
        <v>578</v>
      </c>
      <c r="F488" t="s">
        <v>578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578</v>
      </c>
      <c r="R488" t="s">
        <v>5785</v>
      </c>
      <c r="S488" t="s">
        <v>578</v>
      </c>
      <c r="T488" s="73"/>
      <c r="U488" s="73"/>
      <c r="V488"/>
      <c r="W488" s="73" t="str">
        <f>IFERROR(VLOOKUP(Подбор[[#This Row],[Артикул]],[1]Подбор!$CJ:$CW,2,0),"")</f>
        <v/>
      </c>
      <c r="X488" s="73" t="str">
        <f>IFERROR(VLOOKUP(Подбор[[#This Row],[Артикул]],[1]Подбор!$CJ:$CW,3,0),"")</f>
        <v/>
      </c>
      <c r="Y488" s="73" t="str">
        <f>IFERROR(VLOOKUP(Подбор[[#This Row],[Артикул]],[1]Подбор!$CJ:$CW,4,0),"")</f>
        <v/>
      </c>
      <c r="Z488" s="73">
        <f>IFERROR(VLOOKUP(Подбор[[#This Row],[Артикул]],[1]Подбор!$CJ:$CW,5,0),"")</f>
        <v>0</v>
      </c>
      <c r="AA488" s="73">
        <f>IFERROR(VLOOKUP(Подбор[[#This Row],[Артикул]],[1]Подбор!$CJ:$CW,6,0),"")</f>
        <v>0</v>
      </c>
      <c r="AB488" s="73">
        <f>IFERROR(VLOOKUP(Подбор[[#This Row],[Артикул]],[1]Подбор!$CJ:$CW,7,0),"")</f>
        <v>0</v>
      </c>
      <c r="AC488" s="73">
        <f>IFERROR(VLOOKUP(Подбор[[#This Row],[Артикул]],[1]Подбор!$CJ:$CW,8,0),"")</f>
        <v>0</v>
      </c>
      <c r="AD488" s="73">
        <f>IFERROR(VLOOKUP(Подбор[[#This Row],[Артикул]],[1]Подбор!$CJ:$CW,9,0),"")</f>
        <v>0</v>
      </c>
      <c r="AE488" s="73">
        <f>IFERROR(VLOOKUP(Подбор[[#This Row],[Артикул]],[1]Подбор!$CJ:$CW,10,0),"")</f>
        <v>0</v>
      </c>
      <c r="AF488" s="73">
        <f>IFERROR(VLOOKUP(Подбор[[#This Row],[Артикул]],[1]Подбор!$CJ:$CW,11,0),"")</f>
        <v>0</v>
      </c>
      <c r="AG488" s="73">
        <f>IFERROR(VLOOKUP(Подбор[[#This Row],[Артикул]],[1]Подбор!$CJ:$CW,12,0),"")</f>
        <v>0</v>
      </c>
      <c r="AH488" s="73">
        <f>IFERROR(VLOOKUP(Подбор[[#This Row],[Артикул]],[1]Подбор!$CJ:$CW,13,0),"")</f>
        <v>0</v>
      </c>
      <c r="AI488" s="73">
        <f>IFERROR(VLOOKUP(Подбор[[#This Row],[Артикул]],[1]Подбор!$CJ:$CW,14,0),"")</f>
        <v>0</v>
      </c>
      <c r="AJ488" s="73" t="str">
        <f>IFERROR(VLOOKUP(Подбор[[#This Row],[Артикул]],[1]Подбор!$CJ:$DA,15,0),"")</f>
        <v/>
      </c>
      <c r="AK488" s="73" t="str">
        <f>IFERROR(VLOOKUP(Подбор[[#This Row],[Артикул]],[1]Подбор!$CJ:$DA,16,0),"")</f>
        <v>https://ipmatika.kz/products/moduli-i-platy-rasshireniya-dlya-cu-7214/agat-cu-7214cm-500volp/</v>
      </c>
      <c r="AL488" s="73" t="str">
        <f>IFERROR(VLOOKUP(Подбор[[#This Row],[Артикул]],[1]Подбор!$CJ:$DA,17,0),"")</f>
        <v/>
      </c>
    </row>
    <row r="489" spans="1:38">
      <c r="A489" s="73" t="s">
        <v>2134</v>
      </c>
      <c r="B489" t="s">
        <v>2250</v>
      </c>
      <c r="C489" t="s">
        <v>2133</v>
      </c>
      <c r="D489">
        <v>0</v>
      </c>
      <c r="E489">
        <v>0</v>
      </c>
      <c r="F489" t="s">
        <v>578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578</v>
      </c>
      <c r="R489" t="s">
        <v>578</v>
      </c>
      <c r="S489" t="s">
        <v>578</v>
      </c>
      <c r="T489" s="73"/>
      <c r="U489" s="73"/>
      <c r="V489"/>
      <c r="W489" s="73">
        <f>IFERROR(VLOOKUP(Подбор[[#This Row],[Артикул]],[1]Подбор!$CJ:$CW,2,0),"")</f>
        <v>0</v>
      </c>
      <c r="X489" s="73">
        <f>IFERROR(VLOOKUP(Подбор[[#This Row],[Артикул]],[1]Подбор!$CJ:$CW,3,0),"")</f>
        <v>0</v>
      </c>
      <c r="Y489" s="73" t="str">
        <f>IFERROR(VLOOKUP(Подбор[[#This Row],[Артикул]],[1]Подбор!$CJ:$CW,4,0),"")</f>
        <v/>
      </c>
      <c r="Z489" s="73">
        <f>IFERROR(VLOOKUP(Подбор[[#This Row],[Артикул]],[1]Подбор!$CJ:$CW,5,0),"")</f>
        <v>0</v>
      </c>
      <c r="AA489" s="73">
        <f>IFERROR(VLOOKUP(Подбор[[#This Row],[Артикул]],[1]Подбор!$CJ:$CW,6,0),"")</f>
        <v>0</v>
      </c>
      <c r="AB489" s="73">
        <f>IFERROR(VLOOKUP(Подбор[[#This Row],[Артикул]],[1]Подбор!$CJ:$CW,7,0),"")</f>
        <v>0</v>
      </c>
      <c r="AC489" s="73">
        <f>IFERROR(VLOOKUP(Подбор[[#This Row],[Артикул]],[1]Подбор!$CJ:$CW,8,0),"")</f>
        <v>0</v>
      </c>
      <c r="AD489" s="73">
        <f>IFERROR(VLOOKUP(Подбор[[#This Row],[Артикул]],[1]Подбор!$CJ:$CW,9,0),"")</f>
        <v>0</v>
      </c>
      <c r="AE489" s="73">
        <f>IFERROR(VLOOKUP(Подбор[[#This Row],[Артикул]],[1]Подбор!$CJ:$CW,10,0),"")</f>
        <v>0</v>
      </c>
      <c r="AF489" s="73">
        <f>IFERROR(VLOOKUP(Подбор[[#This Row],[Артикул]],[1]Подбор!$CJ:$CW,11,0),"")</f>
        <v>0</v>
      </c>
      <c r="AG489" s="73">
        <f>IFERROR(VLOOKUP(Подбор[[#This Row],[Артикул]],[1]Подбор!$CJ:$CW,12,0),"")</f>
        <v>0</v>
      </c>
      <c r="AH489" s="73">
        <f>IFERROR(VLOOKUP(Подбор[[#This Row],[Артикул]],[1]Подбор!$CJ:$CW,13,0),"")</f>
        <v>0</v>
      </c>
      <c r="AI489" s="73">
        <f>IFERROR(VLOOKUP(Подбор[[#This Row],[Артикул]],[1]Подбор!$CJ:$CW,14,0),"")</f>
        <v>0</v>
      </c>
      <c r="AJ489" s="73" t="str">
        <f>IFERROR(VLOOKUP(Подбор[[#This Row],[Артикул]],[1]Подбор!$CJ:$DA,15,0),"")</f>
        <v/>
      </c>
      <c r="AK489" s="73" t="str">
        <f>IFERROR(VLOOKUP(Подбор[[#This Row],[Артикул]],[1]Подбор!$CJ:$DA,16,0),"")</f>
        <v/>
      </c>
      <c r="AL489" s="73" t="str">
        <f>IFERROR(VLOOKUP(Подбор[[#This Row],[Артикул]],[1]Подбор!$CJ:$DA,17,0),"")</f>
        <v/>
      </c>
    </row>
    <row r="490" spans="1:38">
      <c r="A490" s="73" t="s">
        <v>2132</v>
      </c>
      <c r="B490" t="s">
        <v>2250</v>
      </c>
      <c r="C490" t="s">
        <v>2131</v>
      </c>
      <c r="D490">
        <v>0</v>
      </c>
      <c r="E490">
        <v>0</v>
      </c>
      <c r="F490" t="s">
        <v>578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578</v>
      </c>
      <c r="R490" t="s">
        <v>578</v>
      </c>
      <c r="S490" t="s">
        <v>578</v>
      </c>
      <c r="T490" s="73"/>
      <c r="U490" s="73"/>
      <c r="V490"/>
      <c r="W490" s="73">
        <f>IFERROR(VLOOKUP(Подбор[[#This Row],[Артикул]],[1]Подбор!$CJ:$CW,2,0),"")</f>
        <v>0</v>
      </c>
      <c r="X490" s="73">
        <f>IFERROR(VLOOKUP(Подбор[[#This Row],[Артикул]],[1]Подбор!$CJ:$CW,3,0),"")</f>
        <v>0</v>
      </c>
      <c r="Y490" s="73" t="str">
        <f>IFERROR(VLOOKUP(Подбор[[#This Row],[Артикул]],[1]Подбор!$CJ:$CW,4,0),"")</f>
        <v/>
      </c>
      <c r="Z490" s="73">
        <f>IFERROR(VLOOKUP(Подбор[[#This Row],[Артикул]],[1]Подбор!$CJ:$CW,5,0),"")</f>
        <v>0</v>
      </c>
      <c r="AA490" s="73">
        <f>IFERROR(VLOOKUP(Подбор[[#This Row],[Артикул]],[1]Подбор!$CJ:$CW,6,0),"")</f>
        <v>0</v>
      </c>
      <c r="AB490" s="73">
        <f>IFERROR(VLOOKUP(Подбор[[#This Row],[Артикул]],[1]Подбор!$CJ:$CW,7,0),"")</f>
        <v>0</v>
      </c>
      <c r="AC490" s="73">
        <f>IFERROR(VLOOKUP(Подбор[[#This Row],[Артикул]],[1]Подбор!$CJ:$CW,8,0),"")</f>
        <v>0</v>
      </c>
      <c r="AD490" s="73">
        <f>IFERROR(VLOOKUP(Подбор[[#This Row],[Артикул]],[1]Подбор!$CJ:$CW,9,0),"")</f>
        <v>0</v>
      </c>
      <c r="AE490" s="73">
        <f>IFERROR(VLOOKUP(Подбор[[#This Row],[Артикул]],[1]Подбор!$CJ:$CW,10,0),"")</f>
        <v>0</v>
      </c>
      <c r="AF490" s="73">
        <f>IFERROR(VLOOKUP(Подбор[[#This Row],[Артикул]],[1]Подбор!$CJ:$CW,11,0),"")</f>
        <v>0</v>
      </c>
      <c r="AG490" s="73">
        <f>IFERROR(VLOOKUP(Подбор[[#This Row],[Артикул]],[1]Подбор!$CJ:$CW,12,0),"")</f>
        <v>0</v>
      </c>
      <c r="AH490" s="73">
        <f>IFERROR(VLOOKUP(Подбор[[#This Row],[Артикул]],[1]Подбор!$CJ:$CW,13,0),"")</f>
        <v>0</v>
      </c>
      <c r="AI490" s="73">
        <f>IFERROR(VLOOKUP(Подбор[[#This Row],[Артикул]],[1]Подбор!$CJ:$CW,14,0),"")</f>
        <v>0</v>
      </c>
      <c r="AJ490" s="73" t="str">
        <f>IFERROR(VLOOKUP(Подбор[[#This Row],[Артикул]],[1]Подбор!$CJ:$DA,15,0),"")</f>
        <v/>
      </c>
      <c r="AK490" s="73" t="str">
        <f>IFERROR(VLOOKUP(Подбор[[#This Row],[Артикул]],[1]Подбор!$CJ:$DA,16,0),"")</f>
        <v/>
      </c>
      <c r="AL490" s="73" t="str">
        <f>IFERROR(VLOOKUP(Подбор[[#This Row],[Артикул]],[1]Подбор!$CJ:$DA,17,0),"")</f>
        <v/>
      </c>
    </row>
    <row r="491" spans="1:38">
      <c r="A491" s="73" t="s">
        <v>2130</v>
      </c>
      <c r="B491" t="s">
        <v>2250</v>
      </c>
      <c r="C491" t="s">
        <v>2129</v>
      </c>
      <c r="D491">
        <v>0</v>
      </c>
      <c r="E491">
        <v>0</v>
      </c>
      <c r="F491" t="s">
        <v>578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578</v>
      </c>
      <c r="R491" t="s">
        <v>5786</v>
      </c>
      <c r="S491" t="s">
        <v>578</v>
      </c>
      <c r="T491" s="73"/>
      <c r="U491" s="73"/>
      <c r="V491"/>
      <c r="W491" s="73">
        <f>IFERROR(VLOOKUP(Подбор[[#This Row],[Артикул]],[1]Подбор!$CJ:$CW,2,0),"")</f>
        <v>0</v>
      </c>
      <c r="X491" s="73">
        <f>IFERROR(VLOOKUP(Подбор[[#This Row],[Артикул]],[1]Подбор!$CJ:$CW,3,0),"")</f>
        <v>0</v>
      </c>
      <c r="Y491" s="73" t="str">
        <f>IFERROR(VLOOKUP(Подбор[[#This Row],[Артикул]],[1]Подбор!$CJ:$CW,4,0),"")</f>
        <v/>
      </c>
      <c r="Z491" s="73">
        <f>IFERROR(VLOOKUP(Подбор[[#This Row],[Артикул]],[1]Подбор!$CJ:$CW,5,0),"")</f>
        <v>0</v>
      </c>
      <c r="AA491" s="73">
        <f>IFERROR(VLOOKUP(Подбор[[#This Row],[Артикул]],[1]Подбор!$CJ:$CW,6,0),"")</f>
        <v>0</v>
      </c>
      <c r="AB491" s="73">
        <f>IFERROR(VLOOKUP(Подбор[[#This Row],[Артикул]],[1]Подбор!$CJ:$CW,7,0),"")</f>
        <v>0</v>
      </c>
      <c r="AC491" s="73">
        <f>IFERROR(VLOOKUP(Подбор[[#This Row],[Артикул]],[1]Подбор!$CJ:$CW,8,0),"")</f>
        <v>0</v>
      </c>
      <c r="AD491" s="73">
        <f>IFERROR(VLOOKUP(Подбор[[#This Row],[Артикул]],[1]Подбор!$CJ:$CW,9,0),"")</f>
        <v>0</v>
      </c>
      <c r="AE491" s="73">
        <f>IFERROR(VLOOKUP(Подбор[[#This Row],[Артикул]],[1]Подбор!$CJ:$CW,10,0),"")</f>
        <v>0</v>
      </c>
      <c r="AF491" s="73">
        <f>IFERROR(VLOOKUP(Подбор[[#This Row],[Артикул]],[1]Подбор!$CJ:$CW,11,0),"")</f>
        <v>0</v>
      </c>
      <c r="AG491" s="73">
        <f>IFERROR(VLOOKUP(Подбор[[#This Row],[Артикул]],[1]Подбор!$CJ:$CW,12,0),"")</f>
        <v>0</v>
      </c>
      <c r="AH491" s="73">
        <f>IFERROR(VLOOKUP(Подбор[[#This Row],[Артикул]],[1]Подбор!$CJ:$CW,13,0),"")</f>
        <v>0</v>
      </c>
      <c r="AI491" s="73">
        <f>IFERROR(VLOOKUP(Подбор[[#This Row],[Артикул]],[1]Подбор!$CJ:$CW,14,0),"")</f>
        <v>0</v>
      </c>
      <c r="AJ491" s="73" t="str">
        <f>IFERROR(VLOOKUP(Подбор[[#This Row],[Артикул]],[1]Подбор!$CJ:$DA,15,0),"")</f>
        <v/>
      </c>
      <c r="AK491" s="73" t="str">
        <f>IFERROR(VLOOKUP(Подбор[[#This Row],[Артикул]],[1]Подбор!$CJ:$DA,16,0),"")</f>
        <v>https://ipmatika.kz/products/moduli-i-platy-rasshireniya-dlya-cu-7214/agat-cu-7214ln-e1-4/</v>
      </c>
      <c r="AL491" s="73" t="str">
        <f>IFERROR(VLOOKUP(Подбор[[#This Row],[Артикул]],[1]Подбор!$CJ:$DA,17,0),"")</f>
        <v/>
      </c>
    </row>
    <row r="492" spans="1:38">
      <c r="A492" s="73" t="s">
        <v>2128</v>
      </c>
      <c r="B492" t="s">
        <v>2250</v>
      </c>
      <c r="C492" t="s">
        <v>2127</v>
      </c>
      <c r="D492">
        <v>0</v>
      </c>
      <c r="E492">
        <v>0</v>
      </c>
      <c r="F492" t="s">
        <v>578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578</v>
      </c>
      <c r="R492" t="s">
        <v>5787</v>
      </c>
      <c r="S492" t="s">
        <v>578</v>
      </c>
      <c r="T492" s="73"/>
      <c r="U492" s="73"/>
      <c r="V492"/>
      <c r="W492" s="73">
        <f>IFERROR(VLOOKUP(Подбор[[#This Row],[Артикул]],[1]Подбор!$CJ:$CW,2,0),"")</f>
        <v>0</v>
      </c>
      <c r="X492" s="73">
        <f>IFERROR(VLOOKUP(Подбор[[#This Row],[Артикул]],[1]Подбор!$CJ:$CW,3,0),"")</f>
        <v>0</v>
      </c>
      <c r="Y492" s="73" t="str">
        <f>IFERROR(VLOOKUP(Подбор[[#This Row],[Артикул]],[1]Подбор!$CJ:$CW,4,0),"")</f>
        <v/>
      </c>
      <c r="Z492" s="73">
        <f>IFERROR(VLOOKUP(Подбор[[#This Row],[Артикул]],[1]Подбор!$CJ:$CW,5,0),"")</f>
        <v>0</v>
      </c>
      <c r="AA492" s="73">
        <f>IFERROR(VLOOKUP(Подбор[[#This Row],[Артикул]],[1]Подбор!$CJ:$CW,6,0),"")</f>
        <v>0</v>
      </c>
      <c r="AB492" s="73">
        <f>IFERROR(VLOOKUP(Подбор[[#This Row],[Артикул]],[1]Подбор!$CJ:$CW,7,0),"")</f>
        <v>0</v>
      </c>
      <c r="AC492" s="73">
        <f>IFERROR(VLOOKUP(Подбор[[#This Row],[Артикул]],[1]Подбор!$CJ:$CW,8,0),"")</f>
        <v>0</v>
      </c>
      <c r="AD492" s="73">
        <f>IFERROR(VLOOKUP(Подбор[[#This Row],[Артикул]],[1]Подбор!$CJ:$CW,9,0),"")</f>
        <v>0</v>
      </c>
      <c r="AE492" s="73">
        <f>IFERROR(VLOOKUP(Подбор[[#This Row],[Артикул]],[1]Подбор!$CJ:$CW,10,0),"")</f>
        <v>0</v>
      </c>
      <c r="AF492" s="73">
        <f>IFERROR(VLOOKUP(Подбор[[#This Row],[Артикул]],[1]Подбор!$CJ:$CW,11,0),"")</f>
        <v>0</v>
      </c>
      <c r="AG492" s="73">
        <f>IFERROR(VLOOKUP(Подбор[[#This Row],[Артикул]],[1]Подбор!$CJ:$CW,12,0),"")</f>
        <v>0</v>
      </c>
      <c r="AH492" s="73">
        <f>IFERROR(VLOOKUP(Подбор[[#This Row],[Артикул]],[1]Подбор!$CJ:$CW,13,0),"")</f>
        <v>0</v>
      </c>
      <c r="AI492" s="73">
        <f>IFERROR(VLOOKUP(Подбор[[#This Row],[Артикул]],[1]Подбор!$CJ:$CW,14,0),"")</f>
        <v>0</v>
      </c>
      <c r="AJ492" s="73" t="str">
        <f>IFERROR(VLOOKUP(Подбор[[#This Row],[Артикул]],[1]Подбор!$CJ:$DA,15,0),"")</f>
        <v/>
      </c>
      <c r="AK492" s="73" t="str">
        <f>IFERROR(VLOOKUP(Подбор[[#This Row],[Артикул]],[1]Подбор!$CJ:$DA,16,0),"")</f>
        <v>https://ipmatika.kz/products/ip-ats-agat-cu/IP-ATC-AGAT-CU-7214M/</v>
      </c>
      <c r="AL492" s="73" t="str">
        <f>IFERROR(VLOOKUP(Подбор[[#This Row],[Артикул]],[1]Подбор!$CJ:$DA,17,0),"")</f>
        <v/>
      </c>
    </row>
    <row r="493" spans="1:38">
      <c r="A493" s="73" t="s">
        <v>2126</v>
      </c>
      <c r="B493" t="s">
        <v>2250</v>
      </c>
      <c r="C493" t="s">
        <v>2125</v>
      </c>
      <c r="D493" t="s">
        <v>578</v>
      </c>
      <c r="E493" t="s">
        <v>578</v>
      </c>
      <c r="F493" t="s">
        <v>578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578</v>
      </c>
      <c r="R493" t="s">
        <v>5788</v>
      </c>
      <c r="S493" t="s">
        <v>578</v>
      </c>
      <c r="T493" s="73"/>
      <c r="U493" s="73"/>
      <c r="V493"/>
      <c r="W493" s="73" t="str">
        <f>IFERROR(VLOOKUP(Подбор[[#This Row],[Артикул]],[1]Подбор!$CJ:$CW,2,0),"")</f>
        <v/>
      </c>
      <c r="X493" s="73" t="str">
        <f>IFERROR(VLOOKUP(Подбор[[#This Row],[Артикул]],[1]Подбор!$CJ:$CW,3,0),"")</f>
        <v/>
      </c>
      <c r="Y493" s="73" t="str">
        <f>IFERROR(VLOOKUP(Подбор[[#This Row],[Артикул]],[1]Подбор!$CJ:$CW,4,0),"")</f>
        <v/>
      </c>
      <c r="Z493" s="73">
        <f>IFERROR(VLOOKUP(Подбор[[#This Row],[Артикул]],[1]Подбор!$CJ:$CW,5,0),"")</f>
        <v>0</v>
      </c>
      <c r="AA493" s="73">
        <f>IFERROR(VLOOKUP(Подбор[[#This Row],[Артикул]],[1]Подбор!$CJ:$CW,6,0),"")</f>
        <v>0</v>
      </c>
      <c r="AB493" s="73">
        <f>IFERROR(VLOOKUP(Подбор[[#This Row],[Артикул]],[1]Подбор!$CJ:$CW,7,0),"")</f>
        <v>0</v>
      </c>
      <c r="AC493" s="73">
        <f>IFERROR(VLOOKUP(Подбор[[#This Row],[Артикул]],[1]Подбор!$CJ:$CW,8,0),"")</f>
        <v>0</v>
      </c>
      <c r="AD493" s="73">
        <f>IFERROR(VLOOKUP(Подбор[[#This Row],[Артикул]],[1]Подбор!$CJ:$CW,9,0),"")</f>
        <v>0</v>
      </c>
      <c r="AE493" s="73">
        <f>IFERROR(VLOOKUP(Подбор[[#This Row],[Артикул]],[1]Подбор!$CJ:$CW,10,0),"")</f>
        <v>0</v>
      </c>
      <c r="AF493" s="73">
        <f>IFERROR(VLOOKUP(Подбор[[#This Row],[Артикул]],[1]Подбор!$CJ:$CW,11,0),"")</f>
        <v>0</v>
      </c>
      <c r="AG493" s="73">
        <f>IFERROR(VLOOKUP(Подбор[[#This Row],[Артикул]],[1]Подбор!$CJ:$CW,12,0),"")</f>
        <v>0</v>
      </c>
      <c r="AH493" s="73">
        <f>IFERROR(VLOOKUP(Подбор[[#This Row],[Артикул]],[1]Подбор!$CJ:$CW,13,0),"")</f>
        <v>0</v>
      </c>
      <c r="AI493" s="73">
        <f>IFERROR(VLOOKUP(Подбор[[#This Row],[Артикул]],[1]Подбор!$CJ:$CW,14,0),"")</f>
        <v>0</v>
      </c>
      <c r="AJ493" s="73" t="str">
        <f>IFERROR(VLOOKUP(Подбор[[#This Row],[Артикул]],[1]Подбор!$CJ:$DA,15,0),"")</f>
        <v/>
      </c>
      <c r="AK493" s="73" t="str">
        <f>IFERROR(VLOOKUP(Подбор[[#This Row],[Артикул]],[1]Подбор!$CJ:$DA,16,0),"")</f>
        <v>https://ipmatika.kz/products/moduli-i-platy-rasshireniya-dlya-cu-7214/agat-cu-7214pwr-200vt/</v>
      </c>
      <c r="AL493" s="73" t="str">
        <f>IFERROR(VLOOKUP(Подбор[[#This Row],[Артикул]],[1]Подбор!$CJ:$DA,17,0),"")</f>
        <v/>
      </c>
    </row>
    <row r="494" spans="1:38">
      <c r="A494" s="73" t="s">
        <v>2124</v>
      </c>
      <c r="B494" t="s">
        <v>2250</v>
      </c>
      <c r="C494" t="s">
        <v>2123</v>
      </c>
      <c r="D494" t="s">
        <v>578</v>
      </c>
      <c r="E494" t="s">
        <v>578</v>
      </c>
      <c r="F494" t="s">
        <v>578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578</v>
      </c>
      <c r="R494" t="s">
        <v>5789</v>
      </c>
      <c r="S494" t="s">
        <v>578</v>
      </c>
      <c r="T494" s="73"/>
      <c r="U494" s="73"/>
      <c r="V494"/>
      <c r="W494" s="73" t="str">
        <f>IFERROR(VLOOKUP(Подбор[[#This Row],[Артикул]],[1]Подбор!$CJ:$CW,2,0),"")</f>
        <v/>
      </c>
      <c r="X494" s="73" t="str">
        <f>IFERROR(VLOOKUP(Подбор[[#This Row],[Артикул]],[1]Подбор!$CJ:$CW,3,0),"")</f>
        <v/>
      </c>
      <c r="Y494" s="73" t="str">
        <f>IFERROR(VLOOKUP(Подбор[[#This Row],[Артикул]],[1]Подбор!$CJ:$CW,4,0),"")</f>
        <v/>
      </c>
      <c r="Z494" s="73">
        <f>IFERROR(VLOOKUP(Подбор[[#This Row],[Артикул]],[1]Подбор!$CJ:$CW,5,0),"")</f>
        <v>0</v>
      </c>
      <c r="AA494" s="73">
        <f>IFERROR(VLOOKUP(Подбор[[#This Row],[Артикул]],[1]Подбор!$CJ:$CW,6,0),"")</f>
        <v>0</v>
      </c>
      <c r="AB494" s="73">
        <f>IFERROR(VLOOKUP(Подбор[[#This Row],[Артикул]],[1]Подбор!$CJ:$CW,7,0),"")</f>
        <v>0</v>
      </c>
      <c r="AC494" s="73">
        <f>IFERROR(VLOOKUP(Подбор[[#This Row],[Артикул]],[1]Подбор!$CJ:$CW,8,0),"")</f>
        <v>0</v>
      </c>
      <c r="AD494" s="73">
        <f>IFERROR(VLOOKUP(Подбор[[#This Row],[Артикул]],[1]Подбор!$CJ:$CW,9,0),"")</f>
        <v>0</v>
      </c>
      <c r="AE494" s="73">
        <f>IFERROR(VLOOKUP(Подбор[[#This Row],[Артикул]],[1]Подбор!$CJ:$CW,10,0),"")</f>
        <v>0</v>
      </c>
      <c r="AF494" s="73">
        <f>IFERROR(VLOOKUP(Подбор[[#This Row],[Артикул]],[1]Подбор!$CJ:$CW,11,0),"")</f>
        <v>0</v>
      </c>
      <c r="AG494" s="73">
        <f>IFERROR(VLOOKUP(Подбор[[#This Row],[Артикул]],[1]Подбор!$CJ:$CW,12,0),"")</f>
        <v>0</v>
      </c>
      <c r="AH494" s="73">
        <f>IFERROR(VLOOKUP(Подбор[[#This Row],[Артикул]],[1]Подбор!$CJ:$CW,13,0),"")</f>
        <v>0</v>
      </c>
      <c r="AI494" s="73">
        <f>IFERROR(VLOOKUP(Подбор[[#This Row],[Артикул]],[1]Подбор!$CJ:$CW,14,0),"")</f>
        <v>0</v>
      </c>
      <c r="AJ494" s="73" t="str">
        <f>IFERROR(VLOOKUP(Подбор[[#This Row],[Артикул]],[1]Подбор!$CJ:$DA,15,0),"")</f>
        <v/>
      </c>
      <c r="AK494" s="73" t="str">
        <f>IFERROR(VLOOKUP(Подбор[[#This Row],[Артикул]],[1]Подбор!$CJ:$DA,16,0),"")</f>
        <v>https://ipmatika.kz/products/moduli-i-platy-rasshireniya-dlya-cu-7214/agat-cu-7214pwr-400vt/</v>
      </c>
      <c r="AL494" s="73" t="str">
        <f>IFERROR(VLOOKUP(Подбор[[#This Row],[Артикул]],[1]Подбор!$CJ:$DA,17,0),"")</f>
        <v/>
      </c>
    </row>
    <row r="495" spans="1:38">
      <c r="A495" s="73" t="s">
        <v>2122</v>
      </c>
      <c r="B495" t="s">
        <v>2250</v>
      </c>
      <c r="C495" t="s">
        <v>2121</v>
      </c>
      <c r="D495">
        <v>0</v>
      </c>
      <c r="E495">
        <v>0</v>
      </c>
      <c r="F495" t="s">
        <v>578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578</v>
      </c>
      <c r="R495" t="s">
        <v>5790</v>
      </c>
      <c r="S495" t="s">
        <v>578</v>
      </c>
      <c r="T495" s="73"/>
      <c r="U495" s="73"/>
      <c r="V495"/>
      <c r="W495" s="73">
        <f>IFERROR(VLOOKUP(Подбор[[#This Row],[Артикул]],[1]Подбор!$CJ:$CW,2,0),"")</f>
        <v>0</v>
      </c>
      <c r="X495" s="73">
        <f>IFERROR(VLOOKUP(Подбор[[#This Row],[Артикул]],[1]Подбор!$CJ:$CW,3,0),"")</f>
        <v>0</v>
      </c>
      <c r="Y495" s="73" t="str">
        <f>IFERROR(VLOOKUP(Подбор[[#This Row],[Артикул]],[1]Подбор!$CJ:$CW,4,0),"")</f>
        <v/>
      </c>
      <c r="Z495" s="73">
        <f>IFERROR(VLOOKUP(Подбор[[#This Row],[Артикул]],[1]Подбор!$CJ:$CW,5,0),"")</f>
        <v>0</v>
      </c>
      <c r="AA495" s="73">
        <f>IFERROR(VLOOKUP(Подбор[[#This Row],[Артикул]],[1]Подбор!$CJ:$CW,6,0),"")</f>
        <v>0</v>
      </c>
      <c r="AB495" s="73">
        <f>IFERROR(VLOOKUP(Подбор[[#This Row],[Артикул]],[1]Подбор!$CJ:$CW,7,0),"")</f>
        <v>0</v>
      </c>
      <c r="AC495" s="73">
        <f>IFERROR(VLOOKUP(Подбор[[#This Row],[Артикул]],[1]Подбор!$CJ:$CW,8,0),"")</f>
        <v>0</v>
      </c>
      <c r="AD495" s="73">
        <f>IFERROR(VLOOKUP(Подбор[[#This Row],[Артикул]],[1]Подбор!$CJ:$CW,9,0),"")</f>
        <v>0</v>
      </c>
      <c r="AE495" s="73">
        <f>IFERROR(VLOOKUP(Подбор[[#This Row],[Артикул]],[1]Подбор!$CJ:$CW,10,0),"")</f>
        <v>0</v>
      </c>
      <c r="AF495" s="73">
        <f>IFERROR(VLOOKUP(Подбор[[#This Row],[Артикул]],[1]Подбор!$CJ:$CW,11,0),"")</f>
        <v>0</v>
      </c>
      <c r="AG495" s="73">
        <f>IFERROR(VLOOKUP(Подбор[[#This Row],[Артикул]],[1]Подбор!$CJ:$CW,12,0),"")</f>
        <v>0</v>
      </c>
      <c r="AH495" s="73">
        <f>IFERROR(VLOOKUP(Подбор[[#This Row],[Артикул]],[1]Подбор!$CJ:$CW,13,0),"")</f>
        <v>0</v>
      </c>
      <c r="AI495" s="73">
        <f>IFERROR(VLOOKUP(Подбор[[#This Row],[Артикул]],[1]Подбор!$CJ:$CW,14,0),"")</f>
        <v>0</v>
      </c>
      <c r="AJ495" s="73" t="str">
        <f>IFERROR(VLOOKUP(Подбор[[#This Row],[Артикул]],[1]Подбор!$CJ:$DA,15,0),"")</f>
        <v/>
      </c>
      <c r="AK495" s="73" t="str">
        <f>IFERROR(VLOOKUP(Подбор[[#This Row],[Артикул]],[1]Подбор!$CJ:$DA,16,0),"")</f>
        <v>https://ipmatika.kz/products/ip-ats-agat-cu/IP-ATC-AGAT-CU-7214S/</v>
      </c>
      <c r="AL495" s="73" t="str">
        <f>IFERROR(VLOOKUP(Подбор[[#This Row],[Артикул]],[1]Подбор!$CJ:$DA,17,0),"")</f>
        <v/>
      </c>
    </row>
    <row r="496" spans="1:38">
      <c r="A496" s="73" t="s">
        <v>2120</v>
      </c>
      <c r="B496" t="s">
        <v>2250</v>
      </c>
      <c r="C496" t="s">
        <v>2119</v>
      </c>
      <c r="D496" t="s">
        <v>578</v>
      </c>
      <c r="E496" t="s">
        <v>578</v>
      </c>
      <c r="F496" t="s">
        <v>578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578</v>
      </c>
      <c r="R496" t="s">
        <v>5791</v>
      </c>
      <c r="S496" t="s">
        <v>578</v>
      </c>
      <c r="T496" s="73"/>
      <c r="U496" s="73"/>
      <c r="V496"/>
      <c r="W496" s="73" t="str">
        <f>IFERROR(VLOOKUP(Подбор[[#This Row],[Артикул]],[1]Подбор!$CJ:$CW,2,0),"")</f>
        <v/>
      </c>
      <c r="X496" s="73" t="str">
        <f>IFERROR(VLOOKUP(Подбор[[#This Row],[Артикул]],[1]Подбор!$CJ:$CW,3,0),"")</f>
        <v/>
      </c>
      <c r="Y496" s="73" t="str">
        <f>IFERROR(VLOOKUP(Подбор[[#This Row],[Артикул]],[1]Подбор!$CJ:$CW,4,0),"")</f>
        <v/>
      </c>
      <c r="Z496" s="73">
        <f>IFERROR(VLOOKUP(Подбор[[#This Row],[Артикул]],[1]Подбор!$CJ:$CW,5,0),"")</f>
        <v>0</v>
      </c>
      <c r="AA496" s="73">
        <f>IFERROR(VLOOKUP(Подбор[[#This Row],[Артикул]],[1]Подбор!$CJ:$CW,6,0),"")</f>
        <v>0</v>
      </c>
      <c r="AB496" s="73">
        <f>IFERROR(VLOOKUP(Подбор[[#This Row],[Артикул]],[1]Подбор!$CJ:$CW,7,0),"")</f>
        <v>0</v>
      </c>
      <c r="AC496" s="73">
        <f>IFERROR(VLOOKUP(Подбор[[#This Row],[Артикул]],[1]Подбор!$CJ:$CW,8,0),"")</f>
        <v>0</v>
      </c>
      <c r="AD496" s="73">
        <f>IFERROR(VLOOKUP(Подбор[[#This Row],[Артикул]],[1]Подбор!$CJ:$CW,9,0),"")</f>
        <v>0</v>
      </c>
      <c r="AE496" s="73">
        <f>IFERROR(VLOOKUP(Подбор[[#This Row],[Артикул]],[1]Подбор!$CJ:$CW,10,0),"")</f>
        <v>0</v>
      </c>
      <c r="AF496" s="73">
        <f>IFERROR(VLOOKUP(Подбор[[#This Row],[Артикул]],[1]Подбор!$CJ:$CW,11,0),"")</f>
        <v>0</v>
      </c>
      <c r="AG496" s="73">
        <f>IFERROR(VLOOKUP(Подбор[[#This Row],[Артикул]],[1]Подбор!$CJ:$CW,12,0),"")</f>
        <v>0</v>
      </c>
      <c r="AH496" s="73">
        <f>IFERROR(VLOOKUP(Подбор[[#This Row],[Артикул]],[1]Подбор!$CJ:$CW,13,0),"")</f>
        <v>0</v>
      </c>
      <c r="AI496" s="73">
        <f>IFERROR(VLOOKUP(Подбор[[#This Row],[Артикул]],[1]Подбор!$CJ:$CW,14,0),"")</f>
        <v>0</v>
      </c>
      <c r="AJ496" s="73" t="str">
        <f>IFERROR(VLOOKUP(Подбор[[#This Row],[Артикул]],[1]Подбор!$CJ:$DA,15,0),"")</f>
        <v/>
      </c>
      <c r="AK496" s="73" t="str">
        <f>IFERROR(VLOOKUP(Подбор[[#This Row],[Артикул]],[1]Подбор!$CJ:$DA,16,0),"")</f>
        <v>https://ipmatika.kz/products/moduli-i-platy-rasshireniya-dlya-cu-7214/agat-mu72-hdd-1tb7214/</v>
      </c>
      <c r="AL496" s="73" t="str">
        <f>IFERROR(VLOOKUP(Подбор[[#This Row],[Артикул]],[1]Подбор!$CJ:$DA,17,0),"")</f>
        <v/>
      </c>
    </row>
    <row r="497" spans="1:38">
      <c r="A497" s="73" t="s">
        <v>2118</v>
      </c>
      <c r="B497" t="s">
        <v>2250</v>
      </c>
      <c r="C497" t="s">
        <v>2117</v>
      </c>
      <c r="D497" t="s">
        <v>578</v>
      </c>
      <c r="E497" t="s">
        <v>578</v>
      </c>
      <c r="F497" t="s">
        <v>578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578</v>
      </c>
      <c r="R497" t="s">
        <v>5792</v>
      </c>
      <c r="S497" t="s">
        <v>578</v>
      </c>
      <c r="T497" s="73"/>
      <c r="U497" s="73"/>
      <c r="V497"/>
      <c r="W497" s="73" t="str">
        <f>IFERROR(VLOOKUP(Подбор[[#This Row],[Артикул]],[1]Подбор!$CJ:$CW,2,0),"")</f>
        <v/>
      </c>
      <c r="X497" s="73" t="str">
        <f>IFERROR(VLOOKUP(Подбор[[#This Row],[Артикул]],[1]Подбор!$CJ:$CW,3,0),"")</f>
        <v/>
      </c>
      <c r="Y497" s="73" t="str">
        <f>IFERROR(VLOOKUP(Подбор[[#This Row],[Артикул]],[1]Подбор!$CJ:$CW,4,0),"")</f>
        <v/>
      </c>
      <c r="Z497" s="73">
        <f>IFERROR(VLOOKUP(Подбор[[#This Row],[Артикул]],[1]Подбор!$CJ:$CW,5,0),"")</f>
        <v>0</v>
      </c>
      <c r="AA497" s="73">
        <f>IFERROR(VLOOKUP(Подбор[[#This Row],[Артикул]],[1]Подбор!$CJ:$CW,6,0),"")</f>
        <v>0</v>
      </c>
      <c r="AB497" s="73">
        <f>IFERROR(VLOOKUP(Подбор[[#This Row],[Артикул]],[1]Подбор!$CJ:$CW,7,0),"")</f>
        <v>0</v>
      </c>
      <c r="AC497" s="73">
        <f>IFERROR(VLOOKUP(Подбор[[#This Row],[Артикул]],[1]Подбор!$CJ:$CW,8,0),"")</f>
        <v>0</v>
      </c>
      <c r="AD497" s="73">
        <f>IFERROR(VLOOKUP(Подбор[[#This Row],[Артикул]],[1]Подбор!$CJ:$CW,9,0),"")</f>
        <v>0</v>
      </c>
      <c r="AE497" s="73">
        <f>IFERROR(VLOOKUP(Подбор[[#This Row],[Артикул]],[1]Подбор!$CJ:$CW,10,0),"")</f>
        <v>0</v>
      </c>
      <c r="AF497" s="73">
        <f>IFERROR(VLOOKUP(Подбор[[#This Row],[Артикул]],[1]Подбор!$CJ:$CW,11,0),"")</f>
        <v>0</v>
      </c>
      <c r="AG497" s="73">
        <f>IFERROR(VLOOKUP(Подбор[[#This Row],[Артикул]],[1]Подбор!$CJ:$CW,12,0),"")</f>
        <v>0</v>
      </c>
      <c r="AH497" s="73">
        <f>IFERROR(VLOOKUP(Подбор[[#This Row],[Артикул]],[1]Подбор!$CJ:$CW,13,0),"")</f>
        <v>0</v>
      </c>
      <c r="AI497" s="73">
        <f>IFERROR(VLOOKUP(Подбор[[#This Row],[Артикул]],[1]Подбор!$CJ:$CW,14,0),"")</f>
        <v>0</v>
      </c>
      <c r="AJ497" s="73" t="str">
        <f>IFERROR(VLOOKUP(Подбор[[#This Row],[Артикул]],[1]Подбор!$CJ:$DA,15,0),"")</f>
        <v/>
      </c>
      <c r="AK497" s="73" t="str">
        <f>IFERROR(VLOOKUP(Подбор[[#This Row],[Артикул]],[1]Подбор!$CJ:$DA,16,0),"")</f>
        <v>https://ipmatika.kz/products/moduli-i-platy-rasshireniya-dlya-cu-7214/agat-mu72-hdd-2tb7214/</v>
      </c>
      <c r="AL497" s="73" t="str">
        <f>IFERROR(VLOOKUP(Подбор[[#This Row],[Артикул]],[1]Подбор!$CJ:$DA,17,0),"")</f>
        <v/>
      </c>
    </row>
    <row r="498" spans="1:38">
      <c r="A498" s="73" t="s">
        <v>2116</v>
      </c>
      <c r="B498" t="s">
        <v>2250</v>
      </c>
      <c r="C498" t="s">
        <v>2115</v>
      </c>
      <c r="D498" t="s">
        <v>578</v>
      </c>
      <c r="E498" t="s">
        <v>578</v>
      </c>
      <c r="F498" t="s">
        <v>578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578</v>
      </c>
      <c r="R498" t="s">
        <v>578</v>
      </c>
      <c r="S498" t="s">
        <v>578</v>
      </c>
      <c r="T498" s="73"/>
      <c r="U498" s="73"/>
      <c r="V498"/>
      <c r="W498" s="73" t="str">
        <f>IFERROR(VLOOKUP(Подбор[[#This Row],[Артикул]],[1]Подбор!$CJ:$CW,2,0),"")</f>
        <v/>
      </c>
      <c r="X498" s="73" t="str">
        <f>IFERROR(VLOOKUP(Подбор[[#This Row],[Артикул]],[1]Подбор!$CJ:$CW,3,0),"")</f>
        <v/>
      </c>
      <c r="Y498" s="73" t="str">
        <f>IFERROR(VLOOKUP(Подбор[[#This Row],[Артикул]],[1]Подбор!$CJ:$CW,4,0),"")</f>
        <v/>
      </c>
      <c r="Z498" s="73">
        <f>IFERROR(VLOOKUP(Подбор[[#This Row],[Артикул]],[1]Подбор!$CJ:$CW,5,0),"")</f>
        <v>0</v>
      </c>
      <c r="AA498" s="73">
        <f>IFERROR(VLOOKUP(Подбор[[#This Row],[Артикул]],[1]Подбор!$CJ:$CW,6,0),"")</f>
        <v>0</v>
      </c>
      <c r="AB498" s="73">
        <f>IFERROR(VLOOKUP(Подбор[[#This Row],[Артикул]],[1]Подбор!$CJ:$CW,7,0),"")</f>
        <v>0</v>
      </c>
      <c r="AC498" s="73">
        <f>IFERROR(VLOOKUP(Подбор[[#This Row],[Артикул]],[1]Подбор!$CJ:$CW,8,0),"")</f>
        <v>0</v>
      </c>
      <c r="AD498" s="73">
        <f>IFERROR(VLOOKUP(Подбор[[#This Row],[Артикул]],[1]Подбор!$CJ:$CW,9,0),"")</f>
        <v>0</v>
      </c>
      <c r="AE498" s="73">
        <f>IFERROR(VLOOKUP(Подбор[[#This Row],[Артикул]],[1]Подбор!$CJ:$CW,10,0),"")</f>
        <v>0</v>
      </c>
      <c r="AF498" s="73">
        <f>IFERROR(VLOOKUP(Подбор[[#This Row],[Артикул]],[1]Подбор!$CJ:$CW,11,0),"")</f>
        <v>0</v>
      </c>
      <c r="AG498" s="73">
        <f>IFERROR(VLOOKUP(Подбор[[#This Row],[Артикул]],[1]Подбор!$CJ:$CW,12,0),"")</f>
        <v>0</v>
      </c>
      <c r="AH498" s="73">
        <f>IFERROR(VLOOKUP(Подбор[[#This Row],[Артикул]],[1]Подбор!$CJ:$CW,13,0),"")</f>
        <v>0</v>
      </c>
      <c r="AI498" s="73">
        <f>IFERROR(VLOOKUP(Подбор[[#This Row],[Артикул]],[1]Подбор!$CJ:$CW,14,0),"")</f>
        <v>0</v>
      </c>
      <c r="AJ498" s="73" t="str">
        <f>IFERROR(VLOOKUP(Подбор[[#This Row],[Артикул]],[1]Подбор!$CJ:$DA,15,0),"")</f>
        <v/>
      </c>
      <c r="AK498" s="73" t="str">
        <f>IFERROR(VLOOKUP(Подбор[[#This Row],[Артикул]],[1]Подбор!$CJ:$DA,16,0),"")</f>
        <v/>
      </c>
      <c r="AL498" s="73" t="str">
        <f>IFERROR(VLOOKUP(Подбор[[#This Row],[Артикул]],[1]Подбор!$CJ:$DA,17,0),"")</f>
        <v/>
      </c>
    </row>
    <row r="499" spans="1:38">
      <c r="A499" s="73" t="s">
        <v>3984</v>
      </c>
      <c r="B499" t="s">
        <v>2250</v>
      </c>
      <c r="C499" t="s">
        <v>3985</v>
      </c>
      <c r="D499" t="s">
        <v>578</v>
      </c>
      <c r="E499" t="s">
        <v>578</v>
      </c>
      <c r="F499" t="s">
        <v>578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578</v>
      </c>
      <c r="R499" t="s">
        <v>5784</v>
      </c>
      <c r="S499" t="s">
        <v>578</v>
      </c>
      <c r="T499" s="73"/>
      <c r="U499" s="73"/>
      <c r="V499"/>
      <c r="W499" s="73" t="str">
        <f>IFERROR(VLOOKUP(Подбор[[#This Row],[Артикул]],[1]Подбор!$CJ:$CW,2,0),"")</f>
        <v/>
      </c>
      <c r="X499" s="73" t="str">
        <f>IFERROR(VLOOKUP(Подбор[[#This Row],[Артикул]],[1]Подбор!$CJ:$CW,3,0),"")</f>
        <v/>
      </c>
      <c r="Y499" s="73" t="str">
        <f>IFERROR(VLOOKUP(Подбор[[#This Row],[Артикул]],[1]Подбор!$CJ:$CW,4,0),"")</f>
        <v/>
      </c>
      <c r="Z499" s="73">
        <f>IFERROR(VLOOKUP(Подбор[[#This Row],[Артикул]],[1]Подбор!$CJ:$CW,5,0),"")</f>
        <v>0</v>
      </c>
      <c r="AA499" s="73">
        <f>IFERROR(VLOOKUP(Подбор[[#This Row],[Артикул]],[1]Подбор!$CJ:$CW,6,0),"")</f>
        <v>0</v>
      </c>
      <c r="AB499" s="73">
        <f>IFERROR(VLOOKUP(Подбор[[#This Row],[Артикул]],[1]Подбор!$CJ:$CW,7,0),"")</f>
        <v>0</v>
      </c>
      <c r="AC499" s="73">
        <f>IFERROR(VLOOKUP(Подбор[[#This Row],[Артикул]],[1]Подбор!$CJ:$CW,8,0),"")</f>
        <v>0</v>
      </c>
      <c r="AD499" s="73">
        <f>IFERROR(VLOOKUP(Подбор[[#This Row],[Артикул]],[1]Подбор!$CJ:$CW,9,0),"")</f>
        <v>0</v>
      </c>
      <c r="AE499" s="73">
        <f>IFERROR(VLOOKUP(Подбор[[#This Row],[Артикул]],[1]Подбор!$CJ:$CW,10,0),"")</f>
        <v>0</v>
      </c>
      <c r="AF499" s="73">
        <f>IFERROR(VLOOKUP(Подбор[[#This Row],[Артикул]],[1]Подбор!$CJ:$CW,11,0),"")</f>
        <v>0</v>
      </c>
      <c r="AG499" s="73">
        <f>IFERROR(VLOOKUP(Подбор[[#This Row],[Артикул]],[1]Подбор!$CJ:$CW,12,0),"")</f>
        <v>0</v>
      </c>
      <c r="AH499" s="73">
        <f>IFERROR(VLOOKUP(Подбор[[#This Row],[Артикул]],[1]Подбор!$CJ:$CW,13,0),"")</f>
        <v>0</v>
      </c>
      <c r="AI499" s="73">
        <f>IFERROR(VLOOKUP(Подбор[[#This Row],[Артикул]],[1]Подбор!$CJ:$CW,14,0),"")</f>
        <v>0</v>
      </c>
      <c r="AJ499" s="73" t="str">
        <f>IFERROR(VLOOKUP(Подбор[[#This Row],[Артикул]],[1]Подбор!$CJ:$DA,15,0),"")</f>
        <v/>
      </c>
      <c r="AK499" s="73" t="str">
        <f>IFERROR(VLOOKUP(Подбор[[#This Row],[Артикул]],[1]Подбор!$CJ:$DA,16,0),"")</f>
        <v>https://ipmatika.kz/products/moduli-i-platy-rasshireniya-dlya-cu-7214/agat-cu-7214cm-120volp/</v>
      </c>
      <c r="AL499" s="73" t="str">
        <f>IFERROR(VLOOKUP(Подбор[[#This Row],[Артикул]],[1]Подбор!$CJ:$DA,17,0),"")</f>
        <v/>
      </c>
    </row>
    <row r="500" spans="1:38">
      <c r="A500" s="73" t="s">
        <v>3986</v>
      </c>
      <c r="B500" t="s">
        <v>2250</v>
      </c>
      <c r="C500" t="s">
        <v>3987</v>
      </c>
      <c r="D500" t="s">
        <v>578</v>
      </c>
      <c r="E500" t="s">
        <v>578</v>
      </c>
      <c r="F500" t="s">
        <v>578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578</v>
      </c>
      <c r="R500" t="s">
        <v>5784</v>
      </c>
      <c r="S500" t="s">
        <v>578</v>
      </c>
      <c r="T500" s="73"/>
      <c r="U500" s="73"/>
      <c r="V500"/>
      <c r="W500" s="73" t="str">
        <f>IFERROR(VLOOKUP(Подбор[[#This Row],[Артикул]],[1]Подбор!$CJ:$CW,2,0),"")</f>
        <v/>
      </c>
      <c r="X500" s="73" t="str">
        <f>IFERROR(VLOOKUP(Подбор[[#This Row],[Артикул]],[1]Подбор!$CJ:$CW,3,0),"")</f>
        <v/>
      </c>
      <c r="Y500" s="73" t="str">
        <f>IFERROR(VLOOKUP(Подбор[[#This Row],[Артикул]],[1]Подбор!$CJ:$CW,4,0),"")</f>
        <v/>
      </c>
      <c r="Z500" s="73">
        <f>IFERROR(VLOOKUP(Подбор[[#This Row],[Артикул]],[1]Подбор!$CJ:$CW,5,0),"")</f>
        <v>0</v>
      </c>
      <c r="AA500" s="73">
        <f>IFERROR(VLOOKUP(Подбор[[#This Row],[Артикул]],[1]Подбор!$CJ:$CW,6,0),"")</f>
        <v>0</v>
      </c>
      <c r="AB500" s="73">
        <f>IFERROR(VLOOKUP(Подбор[[#This Row],[Артикул]],[1]Подбор!$CJ:$CW,7,0),"")</f>
        <v>0</v>
      </c>
      <c r="AC500" s="73">
        <f>IFERROR(VLOOKUP(Подбор[[#This Row],[Артикул]],[1]Подбор!$CJ:$CW,8,0),"")</f>
        <v>0</v>
      </c>
      <c r="AD500" s="73">
        <f>IFERROR(VLOOKUP(Подбор[[#This Row],[Артикул]],[1]Подбор!$CJ:$CW,9,0),"")</f>
        <v>0</v>
      </c>
      <c r="AE500" s="73">
        <f>IFERROR(VLOOKUP(Подбор[[#This Row],[Артикул]],[1]Подбор!$CJ:$CW,10,0),"")</f>
        <v>0</v>
      </c>
      <c r="AF500" s="73">
        <f>IFERROR(VLOOKUP(Подбор[[#This Row],[Артикул]],[1]Подбор!$CJ:$CW,11,0),"")</f>
        <v>0</v>
      </c>
      <c r="AG500" s="73">
        <f>IFERROR(VLOOKUP(Подбор[[#This Row],[Артикул]],[1]Подбор!$CJ:$CW,12,0),"")</f>
        <v>0</v>
      </c>
      <c r="AH500" s="73">
        <f>IFERROR(VLOOKUP(Подбор[[#This Row],[Артикул]],[1]Подбор!$CJ:$CW,13,0),"")</f>
        <v>0</v>
      </c>
      <c r="AI500" s="73">
        <f>IFERROR(VLOOKUP(Подбор[[#This Row],[Артикул]],[1]Подбор!$CJ:$CW,14,0),"")</f>
        <v>0</v>
      </c>
      <c r="AJ500" s="73" t="str">
        <f>IFERROR(VLOOKUP(Подбор[[#This Row],[Артикул]],[1]Подбор!$CJ:$DA,15,0),"")</f>
        <v/>
      </c>
      <c r="AK500" s="73" t="str">
        <f>IFERROR(VLOOKUP(Подбор[[#This Row],[Артикул]],[1]Подбор!$CJ:$DA,16,0),"")</f>
        <v>https://ipmatika.kz/products/moduli-i-platy-rasshireniya-dlya-cu-7214/agat-cu-7214cm-120volp/</v>
      </c>
      <c r="AL500" s="73" t="str">
        <f>IFERROR(VLOOKUP(Подбор[[#This Row],[Артикул]],[1]Подбор!$CJ:$DA,17,0),"")</f>
        <v/>
      </c>
    </row>
    <row r="501" spans="1:38">
      <c r="A501" s="73" t="s">
        <v>2114</v>
      </c>
      <c r="B501" t="s">
        <v>2250</v>
      </c>
      <c r="C501" t="s">
        <v>2113</v>
      </c>
      <c r="D501" t="s">
        <v>578</v>
      </c>
      <c r="E501" t="s">
        <v>578</v>
      </c>
      <c r="F501" t="s">
        <v>578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578</v>
      </c>
      <c r="R501" t="s">
        <v>578</v>
      </c>
      <c r="S501" t="s">
        <v>578</v>
      </c>
      <c r="T501" s="73"/>
      <c r="U501" s="73"/>
      <c r="V501"/>
      <c r="W501" s="73" t="str">
        <f>IFERROR(VLOOKUP(Подбор[[#This Row],[Артикул]],[1]Подбор!$CJ:$CW,2,0),"")</f>
        <v/>
      </c>
      <c r="X501" s="73" t="str">
        <f>IFERROR(VLOOKUP(Подбор[[#This Row],[Артикул]],[1]Подбор!$CJ:$CW,3,0),"")</f>
        <v/>
      </c>
      <c r="Y501" s="73" t="str">
        <f>IFERROR(VLOOKUP(Подбор[[#This Row],[Артикул]],[1]Подбор!$CJ:$CW,4,0),"")</f>
        <v/>
      </c>
      <c r="Z501" s="73">
        <f>IFERROR(VLOOKUP(Подбор[[#This Row],[Артикул]],[1]Подбор!$CJ:$CW,5,0),"")</f>
        <v>0</v>
      </c>
      <c r="AA501" s="73">
        <f>IFERROR(VLOOKUP(Подбор[[#This Row],[Артикул]],[1]Подбор!$CJ:$CW,6,0),"")</f>
        <v>0</v>
      </c>
      <c r="AB501" s="73">
        <f>IFERROR(VLOOKUP(Подбор[[#This Row],[Артикул]],[1]Подбор!$CJ:$CW,7,0),"")</f>
        <v>0</v>
      </c>
      <c r="AC501" s="73">
        <f>IFERROR(VLOOKUP(Подбор[[#This Row],[Артикул]],[1]Подбор!$CJ:$CW,8,0),"")</f>
        <v>0</v>
      </c>
      <c r="AD501" s="73">
        <f>IFERROR(VLOOKUP(Подбор[[#This Row],[Артикул]],[1]Подбор!$CJ:$CW,9,0),"")</f>
        <v>0</v>
      </c>
      <c r="AE501" s="73">
        <f>IFERROR(VLOOKUP(Подбор[[#This Row],[Артикул]],[1]Подбор!$CJ:$CW,10,0),"")</f>
        <v>0</v>
      </c>
      <c r="AF501" s="73">
        <f>IFERROR(VLOOKUP(Подбор[[#This Row],[Артикул]],[1]Подбор!$CJ:$CW,11,0),"")</f>
        <v>0</v>
      </c>
      <c r="AG501" s="73">
        <f>IFERROR(VLOOKUP(Подбор[[#This Row],[Артикул]],[1]Подбор!$CJ:$CW,12,0),"")</f>
        <v>0</v>
      </c>
      <c r="AH501" s="73">
        <f>IFERROR(VLOOKUP(Подбор[[#This Row],[Артикул]],[1]Подбор!$CJ:$CW,13,0),"")</f>
        <v>0</v>
      </c>
      <c r="AI501" s="73">
        <f>IFERROR(VLOOKUP(Подбор[[#This Row],[Артикул]],[1]Подбор!$CJ:$CW,14,0),"")</f>
        <v>0</v>
      </c>
      <c r="AJ501" s="73" t="str">
        <f>IFERROR(VLOOKUP(Подбор[[#This Row],[Артикул]],[1]Подбор!$CJ:$DA,15,0),"")</f>
        <v/>
      </c>
      <c r="AK501" s="73" t="str">
        <f>IFERROR(VLOOKUP(Подбор[[#This Row],[Артикул]],[1]Подбор!$CJ:$DA,16,0),"")</f>
        <v/>
      </c>
      <c r="AL501" s="73" t="str">
        <f>IFERROR(VLOOKUP(Подбор[[#This Row],[Артикул]],[1]Подбор!$CJ:$DA,17,0),"")</f>
        <v/>
      </c>
    </row>
    <row r="502" spans="1:38">
      <c r="A502" s="73" t="s">
        <v>2112</v>
      </c>
      <c r="B502" t="s">
        <v>2250</v>
      </c>
      <c r="C502" t="s">
        <v>2111</v>
      </c>
      <c r="D502" t="s">
        <v>578</v>
      </c>
      <c r="E502" t="s">
        <v>578</v>
      </c>
      <c r="F502" t="s">
        <v>578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578</v>
      </c>
      <c r="R502" t="s">
        <v>578</v>
      </c>
      <c r="S502" t="s">
        <v>578</v>
      </c>
      <c r="T502" s="73"/>
      <c r="U502" s="73"/>
      <c r="V502"/>
      <c r="W502" s="73" t="str">
        <f>IFERROR(VLOOKUP(Подбор[[#This Row],[Артикул]],[1]Подбор!$CJ:$CW,2,0),"")</f>
        <v/>
      </c>
      <c r="X502" s="73" t="str">
        <f>IFERROR(VLOOKUP(Подбор[[#This Row],[Артикул]],[1]Подбор!$CJ:$CW,3,0),"")</f>
        <v/>
      </c>
      <c r="Y502" s="73" t="str">
        <f>IFERROR(VLOOKUP(Подбор[[#This Row],[Артикул]],[1]Подбор!$CJ:$CW,4,0),"")</f>
        <v/>
      </c>
      <c r="Z502" s="73">
        <f>IFERROR(VLOOKUP(Подбор[[#This Row],[Артикул]],[1]Подбор!$CJ:$CW,5,0),"")</f>
        <v>0</v>
      </c>
      <c r="AA502" s="73">
        <f>IFERROR(VLOOKUP(Подбор[[#This Row],[Артикул]],[1]Подбор!$CJ:$CW,6,0),"")</f>
        <v>0</v>
      </c>
      <c r="AB502" s="73">
        <f>IFERROR(VLOOKUP(Подбор[[#This Row],[Артикул]],[1]Подбор!$CJ:$CW,7,0),"")</f>
        <v>0</v>
      </c>
      <c r="AC502" s="73">
        <f>IFERROR(VLOOKUP(Подбор[[#This Row],[Артикул]],[1]Подбор!$CJ:$CW,8,0),"")</f>
        <v>0</v>
      </c>
      <c r="AD502" s="73">
        <f>IFERROR(VLOOKUP(Подбор[[#This Row],[Артикул]],[1]Подбор!$CJ:$CW,9,0),"")</f>
        <v>0</v>
      </c>
      <c r="AE502" s="73">
        <f>IFERROR(VLOOKUP(Подбор[[#This Row],[Артикул]],[1]Подбор!$CJ:$CW,10,0),"")</f>
        <v>0</v>
      </c>
      <c r="AF502" s="73">
        <f>IFERROR(VLOOKUP(Подбор[[#This Row],[Артикул]],[1]Подбор!$CJ:$CW,11,0),"")</f>
        <v>0</v>
      </c>
      <c r="AG502" s="73">
        <f>IFERROR(VLOOKUP(Подбор[[#This Row],[Артикул]],[1]Подбор!$CJ:$CW,12,0),"")</f>
        <v>0</v>
      </c>
      <c r="AH502" s="73">
        <f>IFERROR(VLOOKUP(Подбор[[#This Row],[Артикул]],[1]Подбор!$CJ:$CW,13,0),"")</f>
        <v>0</v>
      </c>
      <c r="AI502" s="73">
        <f>IFERROR(VLOOKUP(Подбор[[#This Row],[Артикул]],[1]Подбор!$CJ:$CW,14,0),"")</f>
        <v>0</v>
      </c>
      <c r="AJ502" s="73" t="str">
        <f>IFERROR(VLOOKUP(Подбор[[#This Row],[Артикул]],[1]Подбор!$CJ:$DA,15,0),"")</f>
        <v/>
      </c>
      <c r="AK502" s="73" t="str">
        <f>IFERROR(VLOOKUP(Подбор[[#This Row],[Артикул]],[1]Подбор!$CJ:$DA,16,0),"")</f>
        <v/>
      </c>
      <c r="AL502" s="73" t="str">
        <f>IFERROR(VLOOKUP(Подбор[[#This Row],[Артикул]],[1]Подбор!$CJ:$DA,17,0),"")</f>
        <v/>
      </c>
    </row>
    <row r="503" spans="1:38">
      <c r="A503" s="73" t="s">
        <v>2110</v>
      </c>
      <c r="B503" t="s">
        <v>2250</v>
      </c>
      <c r="C503" t="s">
        <v>2109</v>
      </c>
      <c r="D503" t="s">
        <v>578</v>
      </c>
      <c r="E503" t="s">
        <v>578</v>
      </c>
      <c r="F503" t="s">
        <v>578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578</v>
      </c>
      <c r="R503" t="s">
        <v>578</v>
      </c>
      <c r="S503" t="s">
        <v>578</v>
      </c>
      <c r="T503" s="73"/>
      <c r="U503" s="73"/>
      <c r="V503"/>
      <c r="W503" s="73" t="str">
        <f>IFERROR(VLOOKUP(Подбор[[#This Row],[Артикул]],[1]Подбор!$CJ:$CW,2,0),"")</f>
        <v/>
      </c>
      <c r="X503" s="73" t="str">
        <f>IFERROR(VLOOKUP(Подбор[[#This Row],[Артикул]],[1]Подбор!$CJ:$CW,3,0),"")</f>
        <v/>
      </c>
      <c r="Y503" s="73" t="str">
        <f>IFERROR(VLOOKUP(Подбор[[#This Row],[Артикул]],[1]Подбор!$CJ:$CW,4,0),"")</f>
        <v/>
      </c>
      <c r="Z503" s="73">
        <f>IFERROR(VLOOKUP(Подбор[[#This Row],[Артикул]],[1]Подбор!$CJ:$CW,5,0),"")</f>
        <v>0</v>
      </c>
      <c r="AA503" s="73">
        <f>IFERROR(VLOOKUP(Подбор[[#This Row],[Артикул]],[1]Подбор!$CJ:$CW,6,0),"")</f>
        <v>0</v>
      </c>
      <c r="AB503" s="73">
        <f>IFERROR(VLOOKUP(Подбор[[#This Row],[Артикул]],[1]Подбор!$CJ:$CW,7,0),"")</f>
        <v>0</v>
      </c>
      <c r="AC503" s="73">
        <f>IFERROR(VLOOKUP(Подбор[[#This Row],[Артикул]],[1]Подбор!$CJ:$CW,8,0),"")</f>
        <v>0</v>
      </c>
      <c r="AD503" s="73">
        <f>IFERROR(VLOOKUP(Подбор[[#This Row],[Артикул]],[1]Подбор!$CJ:$CW,9,0),"")</f>
        <v>0</v>
      </c>
      <c r="AE503" s="73">
        <f>IFERROR(VLOOKUP(Подбор[[#This Row],[Артикул]],[1]Подбор!$CJ:$CW,10,0),"")</f>
        <v>0</v>
      </c>
      <c r="AF503" s="73">
        <f>IFERROR(VLOOKUP(Подбор[[#This Row],[Артикул]],[1]Подбор!$CJ:$CW,11,0),"")</f>
        <v>0</v>
      </c>
      <c r="AG503" s="73">
        <f>IFERROR(VLOOKUP(Подбор[[#This Row],[Артикул]],[1]Подбор!$CJ:$CW,12,0),"")</f>
        <v>0</v>
      </c>
      <c r="AH503" s="73">
        <f>IFERROR(VLOOKUP(Подбор[[#This Row],[Артикул]],[1]Подбор!$CJ:$CW,13,0),"")</f>
        <v>0</v>
      </c>
      <c r="AI503" s="73">
        <f>IFERROR(VLOOKUP(Подбор[[#This Row],[Артикул]],[1]Подбор!$CJ:$CW,14,0),"")</f>
        <v>0</v>
      </c>
      <c r="AJ503" s="73" t="str">
        <f>IFERROR(VLOOKUP(Подбор[[#This Row],[Артикул]],[1]Подбор!$CJ:$DA,15,0),"")</f>
        <v/>
      </c>
      <c r="AK503" s="73" t="str">
        <f>IFERROR(VLOOKUP(Подбор[[#This Row],[Артикул]],[1]Подбор!$CJ:$DA,16,0),"")</f>
        <v/>
      </c>
      <c r="AL503" s="73" t="str">
        <f>IFERROR(VLOOKUP(Подбор[[#This Row],[Артикул]],[1]Подбор!$CJ:$DA,17,0),"")</f>
        <v/>
      </c>
    </row>
    <row r="504" spans="1:38">
      <c r="A504" s="73" t="s">
        <v>2108</v>
      </c>
      <c r="B504" t="s">
        <v>2250</v>
      </c>
      <c r="C504" t="s">
        <v>2107</v>
      </c>
      <c r="D504" t="s">
        <v>578</v>
      </c>
      <c r="E504" t="s">
        <v>578</v>
      </c>
      <c r="F504" t="s">
        <v>578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578</v>
      </c>
      <c r="R504" t="s">
        <v>578</v>
      </c>
      <c r="S504" t="s">
        <v>578</v>
      </c>
      <c r="T504" s="73"/>
      <c r="U504" s="73"/>
      <c r="V504"/>
      <c r="W504" s="73" t="str">
        <f>IFERROR(VLOOKUP(Подбор[[#This Row],[Артикул]],[1]Подбор!$CJ:$CW,2,0),"")</f>
        <v/>
      </c>
      <c r="X504" s="73" t="str">
        <f>IFERROR(VLOOKUP(Подбор[[#This Row],[Артикул]],[1]Подбор!$CJ:$CW,3,0),"")</f>
        <v/>
      </c>
      <c r="Y504" s="73" t="str">
        <f>IFERROR(VLOOKUP(Подбор[[#This Row],[Артикул]],[1]Подбор!$CJ:$CW,4,0),"")</f>
        <v/>
      </c>
      <c r="Z504" s="73">
        <f>IFERROR(VLOOKUP(Подбор[[#This Row],[Артикул]],[1]Подбор!$CJ:$CW,5,0),"")</f>
        <v>0</v>
      </c>
      <c r="AA504" s="73">
        <f>IFERROR(VLOOKUP(Подбор[[#This Row],[Артикул]],[1]Подбор!$CJ:$CW,6,0),"")</f>
        <v>0</v>
      </c>
      <c r="AB504" s="73">
        <f>IFERROR(VLOOKUP(Подбор[[#This Row],[Артикул]],[1]Подбор!$CJ:$CW,7,0),"")</f>
        <v>0</v>
      </c>
      <c r="AC504" s="73">
        <f>IFERROR(VLOOKUP(Подбор[[#This Row],[Артикул]],[1]Подбор!$CJ:$CW,8,0),"")</f>
        <v>0</v>
      </c>
      <c r="AD504" s="73">
        <f>IFERROR(VLOOKUP(Подбор[[#This Row],[Артикул]],[1]Подбор!$CJ:$CW,9,0),"")</f>
        <v>0</v>
      </c>
      <c r="AE504" s="73">
        <f>IFERROR(VLOOKUP(Подбор[[#This Row],[Артикул]],[1]Подбор!$CJ:$CW,10,0),"")</f>
        <v>0</v>
      </c>
      <c r="AF504" s="73">
        <f>IFERROR(VLOOKUP(Подбор[[#This Row],[Артикул]],[1]Подбор!$CJ:$CW,11,0),"")</f>
        <v>0</v>
      </c>
      <c r="AG504" s="73">
        <f>IFERROR(VLOOKUP(Подбор[[#This Row],[Артикул]],[1]Подбор!$CJ:$CW,12,0),"")</f>
        <v>0</v>
      </c>
      <c r="AH504" s="73">
        <f>IFERROR(VLOOKUP(Подбор[[#This Row],[Артикул]],[1]Подбор!$CJ:$CW,13,0),"")</f>
        <v>0</v>
      </c>
      <c r="AI504" s="73">
        <f>IFERROR(VLOOKUP(Подбор[[#This Row],[Артикул]],[1]Подбор!$CJ:$CW,14,0),"")</f>
        <v>0</v>
      </c>
      <c r="AJ504" s="73" t="str">
        <f>IFERROR(VLOOKUP(Подбор[[#This Row],[Артикул]],[1]Подбор!$CJ:$DA,15,0),"")</f>
        <v/>
      </c>
      <c r="AK504" s="73" t="str">
        <f>IFERROR(VLOOKUP(Подбор[[#This Row],[Артикул]],[1]Подбор!$CJ:$DA,16,0),"")</f>
        <v/>
      </c>
      <c r="AL504" s="73" t="str">
        <f>IFERROR(VLOOKUP(Подбор[[#This Row],[Артикул]],[1]Подбор!$CJ:$DA,17,0),"")</f>
        <v/>
      </c>
    </row>
    <row r="505" spans="1:38">
      <c r="A505" s="73" t="s">
        <v>2106</v>
      </c>
      <c r="B505" t="s">
        <v>2250</v>
      </c>
      <c r="C505" t="s">
        <v>2105</v>
      </c>
      <c r="D505" t="s">
        <v>578</v>
      </c>
      <c r="E505" t="s">
        <v>578</v>
      </c>
      <c r="F505" t="s">
        <v>578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578</v>
      </c>
      <c r="R505" t="s">
        <v>578</v>
      </c>
      <c r="S505" t="s">
        <v>578</v>
      </c>
      <c r="T505" s="73"/>
      <c r="U505" s="73"/>
      <c r="V505"/>
      <c r="W505" s="73" t="str">
        <f>IFERROR(VLOOKUP(Подбор[[#This Row],[Артикул]],[1]Подбор!$CJ:$CW,2,0),"")</f>
        <v/>
      </c>
      <c r="X505" s="73" t="str">
        <f>IFERROR(VLOOKUP(Подбор[[#This Row],[Артикул]],[1]Подбор!$CJ:$CW,3,0),"")</f>
        <v/>
      </c>
      <c r="Y505" s="73" t="str">
        <f>IFERROR(VLOOKUP(Подбор[[#This Row],[Артикул]],[1]Подбор!$CJ:$CW,4,0),"")</f>
        <v/>
      </c>
      <c r="Z505" s="73">
        <f>IFERROR(VLOOKUP(Подбор[[#This Row],[Артикул]],[1]Подбор!$CJ:$CW,5,0),"")</f>
        <v>0</v>
      </c>
      <c r="AA505" s="73">
        <f>IFERROR(VLOOKUP(Подбор[[#This Row],[Артикул]],[1]Подбор!$CJ:$CW,6,0),"")</f>
        <v>0</v>
      </c>
      <c r="AB505" s="73">
        <f>IFERROR(VLOOKUP(Подбор[[#This Row],[Артикул]],[1]Подбор!$CJ:$CW,7,0),"")</f>
        <v>0</v>
      </c>
      <c r="AC505" s="73">
        <f>IFERROR(VLOOKUP(Подбор[[#This Row],[Артикул]],[1]Подбор!$CJ:$CW,8,0),"")</f>
        <v>0</v>
      </c>
      <c r="AD505" s="73">
        <f>IFERROR(VLOOKUP(Подбор[[#This Row],[Артикул]],[1]Подбор!$CJ:$CW,9,0),"")</f>
        <v>0</v>
      </c>
      <c r="AE505" s="73">
        <f>IFERROR(VLOOKUP(Подбор[[#This Row],[Артикул]],[1]Подбор!$CJ:$CW,10,0),"")</f>
        <v>0</v>
      </c>
      <c r="AF505" s="73">
        <f>IFERROR(VLOOKUP(Подбор[[#This Row],[Артикул]],[1]Подбор!$CJ:$CW,11,0),"")</f>
        <v>0</v>
      </c>
      <c r="AG505" s="73">
        <f>IFERROR(VLOOKUP(Подбор[[#This Row],[Артикул]],[1]Подбор!$CJ:$CW,12,0),"")</f>
        <v>0</v>
      </c>
      <c r="AH505" s="73">
        <f>IFERROR(VLOOKUP(Подбор[[#This Row],[Артикул]],[1]Подбор!$CJ:$CW,13,0),"")</f>
        <v>0</v>
      </c>
      <c r="AI505" s="73">
        <f>IFERROR(VLOOKUP(Подбор[[#This Row],[Артикул]],[1]Подбор!$CJ:$CW,14,0),"")</f>
        <v>0</v>
      </c>
      <c r="AJ505" s="73" t="str">
        <f>IFERROR(VLOOKUP(Подбор[[#This Row],[Артикул]],[1]Подбор!$CJ:$DA,15,0),"")</f>
        <v/>
      </c>
      <c r="AK505" s="73" t="str">
        <f>IFERROR(VLOOKUP(Подбор[[#This Row],[Артикул]],[1]Подбор!$CJ:$DA,16,0),"")</f>
        <v/>
      </c>
      <c r="AL505" s="73" t="str">
        <f>IFERROR(VLOOKUP(Подбор[[#This Row],[Артикул]],[1]Подбор!$CJ:$DA,17,0),"")</f>
        <v/>
      </c>
    </row>
    <row r="506" spans="1:38">
      <c r="A506" s="73" t="s">
        <v>2104</v>
      </c>
      <c r="B506" t="s">
        <v>2250</v>
      </c>
      <c r="C506" t="s">
        <v>2103</v>
      </c>
      <c r="D506" t="s">
        <v>578</v>
      </c>
      <c r="E506" t="s">
        <v>578</v>
      </c>
      <c r="F506" t="s">
        <v>578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578</v>
      </c>
      <c r="R506" t="s">
        <v>578</v>
      </c>
      <c r="S506" t="s">
        <v>578</v>
      </c>
      <c r="T506" s="73"/>
      <c r="U506" s="73"/>
      <c r="V506"/>
      <c r="W506" s="73" t="str">
        <f>IFERROR(VLOOKUP(Подбор[[#This Row],[Артикул]],[1]Подбор!$CJ:$CW,2,0),"")</f>
        <v/>
      </c>
      <c r="X506" s="73" t="str">
        <f>IFERROR(VLOOKUP(Подбор[[#This Row],[Артикул]],[1]Подбор!$CJ:$CW,3,0),"")</f>
        <v/>
      </c>
      <c r="Y506" s="73" t="str">
        <f>IFERROR(VLOOKUP(Подбор[[#This Row],[Артикул]],[1]Подбор!$CJ:$CW,4,0),"")</f>
        <v/>
      </c>
      <c r="Z506" s="73">
        <f>IFERROR(VLOOKUP(Подбор[[#This Row],[Артикул]],[1]Подбор!$CJ:$CW,5,0),"")</f>
        <v>0</v>
      </c>
      <c r="AA506" s="73">
        <f>IFERROR(VLOOKUP(Подбор[[#This Row],[Артикул]],[1]Подбор!$CJ:$CW,6,0),"")</f>
        <v>0</v>
      </c>
      <c r="AB506" s="73">
        <f>IFERROR(VLOOKUP(Подбор[[#This Row],[Артикул]],[1]Подбор!$CJ:$CW,7,0),"")</f>
        <v>0</v>
      </c>
      <c r="AC506" s="73">
        <f>IFERROR(VLOOKUP(Подбор[[#This Row],[Артикул]],[1]Подбор!$CJ:$CW,8,0),"")</f>
        <v>0</v>
      </c>
      <c r="AD506" s="73">
        <f>IFERROR(VLOOKUP(Подбор[[#This Row],[Артикул]],[1]Подбор!$CJ:$CW,9,0),"")</f>
        <v>0</v>
      </c>
      <c r="AE506" s="73">
        <f>IFERROR(VLOOKUP(Подбор[[#This Row],[Артикул]],[1]Подбор!$CJ:$CW,10,0),"")</f>
        <v>0</v>
      </c>
      <c r="AF506" s="73">
        <f>IFERROR(VLOOKUP(Подбор[[#This Row],[Артикул]],[1]Подбор!$CJ:$CW,11,0),"")</f>
        <v>0</v>
      </c>
      <c r="AG506" s="73">
        <f>IFERROR(VLOOKUP(Подбор[[#This Row],[Артикул]],[1]Подбор!$CJ:$CW,12,0),"")</f>
        <v>0</v>
      </c>
      <c r="AH506" s="73">
        <f>IFERROR(VLOOKUP(Подбор[[#This Row],[Артикул]],[1]Подбор!$CJ:$CW,13,0),"")</f>
        <v>0</v>
      </c>
      <c r="AI506" s="73">
        <f>IFERROR(VLOOKUP(Подбор[[#This Row],[Артикул]],[1]Подбор!$CJ:$CW,14,0),"")</f>
        <v>0</v>
      </c>
      <c r="AJ506" s="73" t="str">
        <f>IFERROR(VLOOKUP(Подбор[[#This Row],[Артикул]],[1]Подбор!$CJ:$DA,15,0),"")</f>
        <v/>
      </c>
      <c r="AK506" s="73" t="str">
        <f>IFERROR(VLOOKUP(Подбор[[#This Row],[Артикул]],[1]Подбор!$CJ:$DA,16,0),"")</f>
        <v/>
      </c>
      <c r="AL506" s="73" t="str">
        <f>IFERROR(VLOOKUP(Подбор[[#This Row],[Артикул]],[1]Подбор!$CJ:$DA,17,0),"")</f>
        <v/>
      </c>
    </row>
    <row r="507" spans="1:38">
      <c r="A507" s="73" t="s">
        <v>2102</v>
      </c>
      <c r="B507" t="s">
        <v>2250</v>
      </c>
      <c r="C507" t="s">
        <v>2101</v>
      </c>
      <c r="D507" t="s">
        <v>578</v>
      </c>
      <c r="E507" t="s">
        <v>578</v>
      </c>
      <c r="F507" t="s">
        <v>578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578</v>
      </c>
      <c r="R507" t="s">
        <v>578</v>
      </c>
      <c r="S507" t="s">
        <v>578</v>
      </c>
      <c r="T507" s="73"/>
      <c r="U507" s="73"/>
      <c r="V507"/>
      <c r="W507" s="73" t="str">
        <f>IFERROR(VLOOKUP(Подбор[[#This Row],[Артикул]],[1]Подбор!$CJ:$CW,2,0),"")</f>
        <v/>
      </c>
      <c r="X507" s="73" t="str">
        <f>IFERROR(VLOOKUP(Подбор[[#This Row],[Артикул]],[1]Подбор!$CJ:$CW,3,0),"")</f>
        <v/>
      </c>
      <c r="Y507" s="73" t="str">
        <f>IFERROR(VLOOKUP(Подбор[[#This Row],[Артикул]],[1]Подбор!$CJ:$CW,4,0),"")</f>
        <v/>
      </c>
      <c r="Z507" s="73">
        <f>IFERROR(VLOOKUP(Подбор[[#This Row],[Артикул]],[1]Подбор!$CJ:$CW,5,0),"")</f>
        <v>0</v>
      </c>
      <c r="AA507" s="73">
        <f>IFERROR(VLOOKUP(Подбор[[#This Row],[Артикул]],[1]Подбор!$CJ:$CW,6,0),"")</f>
        <v>0</v>
      </c>
      <c r="AB507" s="73">
        <f>IFERROR(VLOOKUP(Подбор[[#This Row],[Артикул]],[1]Подбор!$CJ:$CW,7,0),"")</f>
        <v>0</v>
      </c>
      <c r="AC507" s="73">
        <f>IFERROR(VLOOKUP(Подбор[[#This Row],[Артикул]],[1]Подбор!$CJ:$CW,8,0),"")</f>
        <v>0</v>
      </c>
      <c r="AD507" s="73">
        <f>IFERROR(VLOOKUP(Подбор[[#This Row],[Артикул]],[1]Подбор!$CJ:$CW,9,0),"")</f>
        <v>0</v>
      </c>
      <c r="AE507" s="73">
        <f>IFERROR(VLOOKUP(Подбор[[#This Row],[Артикул]],[1]Подбор!$CJ:$CW,10,0),"")</f>
        <v>0</v>
      </c>
      <c r="AF507" s="73">
        <f>IFERROR(VLOOKUP(Подбор[[#This Row],[Артикул]],[1]Подбор!$CJ:$CW,11,0),"")</f>
        <v>0</v>
      </c>
      <c r="AG507" s="73">
        <f>IFERROR(VLOOKUP(Подбор[[#This Row],[Артикул]],[1]Подбор!$CJ:$CW,12,0),"")</f>
        <v>0</v>
      </c>
      <c r="AH507" s="73">
        <f>IFERROR(VLOOKUP(Подбор[[#This Row],[Артикул]],[1]Подбор!$CJ:$CW,13,0),"")</f>
        <v>0</v>
      </c>
      <c r="AI507" s="73">
        <f>IFERROR(VLOOKUP(Подбор[[#This Row],[Артикул]],[1]Подбор!$CJ:$CW,14,0),"")</f>
        <v>0</v>
      </c>
      <c r="AJ507" s="73" t="str">
        <f>IFERROR(VLOOKUP(Подбор[[#This Row],[Артикул]],[1]Подбор!$CJ:$DA,15,0),"")</f>
        <v/>
      </c>
      <c r="AK507" s="73" t="str">
        <f>IFERROR(VLOOKUP(Подбор[[#This Row],[Артикул]],[1]Подбор!$CJ:$DA,16,0),"")</f>
        <v/>
      </c>
      <c r="AL507" s="73" t="str">
        <f>IFERROR(VLOOKUP(Подбор[[#This Row],[Артикул]],[1]Подбор!$CJ:$DA,17,0),"")</f>
        <v/>
      </c>
    </row>
    <row r="508" spans="1:38">
      <c r="A508" s="73" t="s">
        <v>2100</v>
      </c>
      <c r="B508" t="s">
        <v>2250</v>
      </c>
      <c r="C508" t="s">
        <v>2099</v>
      </c>
      <c r="D508" t="s">
        <v>578</v>
      </c>
      <c r="E508" t="s">
        <v>578</v>
      </c>
      <c r="F508" t="s">
        <v>578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578</v>
      </c>
      <c r="R508" t="s">
        <v>578</v>
      </c>
      <c r="S508" t="s">
        <v>578</v>
      </c>
      <c r="T508" s="73"/>
      <c r="U508" s="73"/>
      <c r="V508"/>
      <c r="W508" s="73" t="str">
        <f>IFERROR(VLOOKUP(Подбор[[#This Row],[Артикул]],[1]Подбор!$CJ:$CW,2,0),"")</f>
        <v/>
      </c>
      <c r="X508" s="73" t="str">
        <f>IFERROR(VLOOKUP(Подбор[[#This Row],[Артикул]],[1]Подбор!$CJ:$CW,3,0),"")</f>
        <v/>
      </c>
      <c r="Y508" s="73" t="str">
        <f>IFERROR(VLOOKUP(Подбор[[#This Row],[Артикул]],[1]Подбор!$CJ:$CW,4,0),"")</f>
        <v/>
      </c>
      <c r="Z508" s="73">
        <f>IFERROR(VLOOKUP(Подбор[[#This Row],[Артикул]],[1]Подбор!$CJ:$CW,5,0),"")</f>
        <v>0</v>
      </c>
      <c r="AA508" s="73">
        <f>IFERROR(VLOOKUP(Подбор[[#This Row],[Артикул]],[1]Подбор!$CJ:$CW,6,0),"")</f>
        <v>0</v>
      </c>
      <c r="AB508" s="73">
        <f>IFERROR(VLOOKUP(Подбор[[#This Row],[Артикул]],[1]Подбор!$CJ:$CW,7,0),"")</f>
        <v>0</v>
      </c>
      <c r="AC508" s="73">
        <f>IFERROR(VLOOKUP(Подбор[[#This Row],[Артикул]],[1]Подбор!$CJ:$CW,8,0),"")</f>
        <v>0</v>
      </c>
      <c r="AD508" s="73">
        <f>IFERROR(VLOOKUP(Подбор[[#This Row],[Артикул]],[1]Подбор!$CJ:$CW,9,0),"")</f>
        <v>0</v>
      </c>
      <c r="AE508" s="73">
        <f>IFERROR(VLOOKUP(Подбор[[#This Row],[Артикул]],[1]Подбор!$CJ:$CW,10,0),"")</f>
        <v>0</v>
      </c>
      <c r="AF508" s="73">
        <f>IFERROR(VLOOKUP(Подбор[[#This Row],[Артикул]],[1]Подбор!$CJ:$CW,11,0),"")</f>
        <v>0</v>
      </c>
      <c r="AG508" s="73">
        <f>IFERROR(VLOOKUP(Подбор[[#This Row],[Артикул]],[1]Подбор!$CJ:$CW,12,0),"")</f>
        <v>0</v>
      </c>
      <c r="AH508" s="73">
        <f>IFERROR(VLOOKUP(Подбор[[#This Row],[Артикул]],[1]Подбор!$CJ:$CW,13,0),"")</f>
        <v>0</v>
      </c>
      <c r="AI508" s="73">
        <f>IFERROR(VLOOKUP(Подбор[[#This Row],[Артикул]],[1]Подбор!$CJ:$CW,14,0),"")</f>
        <v>0</v>
      </c>
      <c r="AJ508" s="73" t="str">
        <f>IFERROR(VLOOKUP(Подбор[[#This Row],[Артикул]],[1]Подбор!$CJ:$DA,15,0),"")</f>
        <v/>
      </c>
      <c r="AK508" s="73" t="str">
        <f>IFERROR(VLOOKUP(Подбор[[#This Row],[Артикул]],[1]Подбор!$CJ:$DA,16,0),"")</f>
        <v/>
      </c>
      <c r="AL508" s="73" t="str">
        <f>IFERROR(VLOOKUP(Подбор[[#This Row],[Артикул]],[1]Подбор!$CJ:$DA,17,0),"")</f>
        <v/>
      </c>
    </row>
    <row r="509" spans="1:38">
      <c r="A509" s="73" t="s">
        <v>2098</v>
      </c>
      <c r="B509" t="s">
        <v>2250</v>
      </c>
      <c r="C509" t="s">
        <v>2097</v>
      </c>
      <c r="D509" t="s">
        <v>578</v>
      </c>
      <c r="E509" t="s">
        <v>578</v>
      </c>
      <c r="F509" t="s">
        <v>578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578</v>
      </c>
      <c r="R509" t="s">
        <v>578</v>
      </c>
      <c r="S509" t="s">
        <v>578</v>
      </c>
      <c r="T509" s="73"/>
      <c r="U509" s="73"/>
      <c r="V509"/>
      <c r="W509" s="73" t="str">
        <f>IFERROR(VLOOKUP(Подбор[[#This Row],[Артикул]],[1]Подбор!$CJ:$CW,2,0),"")</f>
        <v/>
      </c>
      <c r="X509" s="73" t="str">
        <f>IFERROR(VLOOKUP(Подбор[[#This Row],[Артикул]],[1]Подбор!$CJ:$CW,3,0),"")</f>
        <v/>
      </c>
      <c r="Y509" s="73" t="str">
        <f>IFERROR(VLOOKUP(Подбор[[#This Row],[Артикул]],[1]Подбор!$CJ:$CW,4,0),"")</f>
        <v/>
      </c>
      <c r="Z509" s="73">
        <f>IFERROR(VLOOKUP(Подбор[[#This Row],[Артикул]],[1]Подбор!$CJ:$CW,5,0),"")</f>
        <v>0</v>
      </c>
      <c r="AA509" s="73">
        <f>IFERROR(VLOOKUP(Подбор[[#This Row],[Артикул]],[1]Подбор!$CJ:$CW,6,0),"")</f>
        <v>0</v>
      </c>
      <c r="AB509" s="73">
        <f>IFERROR(VLOOKUP(Подбор[[#This Row],[Артикул]],[1]Подбор!$CJ:$CW,7,0),"")</f>
        <v>0</v>
      </c>
      <c r="AC509" s="73">
        <f>IFERROR(VLOOKUP(Подбор[[#This Row],[Артикул]],[1]Подбор!$CJ:$CW,8,0),"")</f>
        <v>0</v>
      </c>
      <c r="AD509" s="73">
        <f>IFERROR(VLOOKUP(Подбор[[#This Row],[Артикул]],[1]Подбор!$CJ:$CW,9,0),"")</f>
        <v>0</v>
      </c>
      <c r="AE509" s="73">
        <f>IFERROR(VLOOKUP(Подбор[[#This Row],[Артикул]],[1]Подбор!$CJ:$CW,10,0),"")</f>
        <v>0</v>
      </c>
      <c r="AF509" s="73">
        <f>IFERROR(VLOOKUP(Подбор[[#This Row],[Артикул]],[1]Подбор!$CJ:$CW,11,0),"")</f>
        <v>0</v>
      </c>
      <c r="AG509" s="73">
        <f>IFERROR(VLOOKUP(Подбор[[#This Row],[Артикул]],[1]Подбор!$CJ:$CW,12,0),"")</f>
        <v>0</v>
      </c>
      <c r="AH509" s="73">
        <f>IFERROR(VLOOKUP(Подбор[[#This Row],[Артикул]],[1]Подбор!$CJ:$CW,13,0),"")</f>
        <v>0</v>
      </c>
      <c r="AI509" s="73">
        <f>IFERROR(VLOOKUP(Подбор[[#This Row],[Артикул]],[1]Подбор!$CJ:$CW,14,0),"")</f>
        <v>0</v>
      </c>
      <c r="AJ509" s="73" t="str">
        <f>IFERROR(VLOOKUP(Подбор[[#This Row],[Артикул]],[1]Подбор!$CJ:$DA,15,0),"")</f>
        <v/>
      </c>
      <c r="AK509" s="73" t="str">
        <f>IFERROR(VLOOKUP(Подбор[[#This Row],[Артикул]],[1]Подбор!$CJ:$DA,16,0),"")</f>
        <v/>
      </c>
      <c r="AL509" s="73" t="str">
        <f>IFERROR(VLOOKUP(Подбор[[#This Row],[Артикул]],[1]Подбор!$CJ:$DA,17,0),"")</f>
        <v/>
      </c>
    </row>
    <row r="510" spans="1:38">
      <c r="A510" s="73" t="s">
        <v>2096</v>
      </c>
      <c r="B510"/>
      <c r="C510"/>
      <c r="D510" t="s">
        <v>578</v>
      </c>
      <c r="E510" t="s">
        <v>578</v>
      </c>
      <c r="F510" t="s">
        <v>578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578</v>
      </c>
      <c r="R510" t="s">
        <v>578</v>
      </c>
      <c r="S510" t="s">
        <v>578</v>
      </c>
      <c r="T510" s="73"/>
      <c r="U510" s="73"/>
      <c r="V510"/>
      <c r="W510" s="73" t="str">
        <f>IFERROR(VLOOKUP(Подбор[[#This Row],[Артикул]],[1]Подбор!$CJ:$CW,2,0),"")</f>
        <v/>
      </c>
      <c r="X510" s="73" t="str">
        <f>IFERROR(VLOOKUP(Подбор[[#This Row],[Артикул]],[1]Подбор!$CJ:$CW,3,0),"")</f>
        <v/>
      </c>
      <c r="Y510" s="73" t="str">
        <f>IFERROR(VLOOKUP(Подбор[[#This Row],[Артикул]],[1]Подбор!$CJ:$CW,4,0),"")</f>
        <v/>
      </c>
      <c r="Z510" s="73">
        <f>IFERROR(VLOOKUP(Подбор[[#This Row],[Артикул]],[1]Подбор!$CJ:$CW,5,0),"")</f>
        <v>0</v>
      </c>
      <c r="AA510" s="73">
        <f>IFERROR(VLOOKUP(Подбор[[#This Row],[Артикул]],[1]Подбор!$CJ:$CW,6,0),"")</f>
        <v>0</v>
      </c>
      <c r="AB510" s="73">
        <f>IFERROR(VLOOKUP(Подбор[[#This Row],[Артикул]],[1]Подбор!$CJ:$CW,7,0),"")</f>
        <v>0</v>
      </c>
      <c r="AC510" s="73">
        <f>IFERROR(VLOOKUP(Подбор[[#This Row],[Артикул]],[1]Подбор!$CJ:$CW,8,0),"")</f>
        <v>0</v>
      </c>
      <c r="AD510" s="73">
        <f>IFERROR(VLOOKUP(Подбор[[#This Row],[Артикул]],[1]Подбор!$CJ:$CW,9,0),"")</f>
        <v>0</v>
      </c>
      <c r="AE510" s="73">
        <f>IFERROR(VLOOKUP(Подбор[[#This Row],[Артикул]],[1]Подбор!$CJ:$CW,10,0),"")</f>
        <v>0</v>
      </c>
      <c r="AF510" s="73">
        <f>IFERROR(VLOOKUP(Подбор[[#This Row],[Артикул]],[1]Подбор!$CJ:$CW,11,0),"")</f>
        <v>0</v>
      </c>
      <c r="AG510" s="73">
        <f>IFERROR(VLOOKUP(Подбор[[#This Row],[Артикул]],[1]Подбор!$CJ:$CW,12,0),"")</f>
        <v>0</v>
      </c>
      <c r="AH510" s="73">
        <f>IFERROR(VLOOKUP(Подбор[[#This Row],[Артикул]],[1]Подбор!$CJ:$CW,13,0),"")</f>
        <v>0</v>
      </c>
      <c r="AI510" s="73">
        <f>IFERROR(VLOOKUP(Подбор[[#This Row],[Артикул]],[1]Подбор!$CJ:$CW,14,0),"")</f>
        <v>0</v>
      </c>
      <c r="AJ510" s="73" t="str">
        <f>IFERROR(VLOOKUP(Подбор[[#This Row],[Артикул]],[1]Подбор!$CJ:$DA,15,0),"")</f>
        <v/>
      </c>
      <c r="AK510" s="73" t="str">
        <f>IFERROR(VLOOKUP(Подбор[[#This Row],[Артикул]],[1]Подбор!$CJ:$DA,16,0),"")</f>
        <v/>
      </c>
      <c r="AL510" s="73" t="str">
        <f>IFERROR(VLOOKUP(Подбор[[#This Row],[Артикул]],[1]Подбор!$CJ:$DA,17,0),"")</f>
        <v/>
      </c>
    </row>
    <row r="511" spans="1:38">
      <c r="A511" s="73" t="s">
        <v>2095</v>
      </c>
      <c r="B511"/>
      <c r="C511"/>
      <c r="D511" t="s">
        <v>578</v>
      </c>
      <c r="E511" t="s">
        <v>578</v>
      </c>
      <c r="F511" t="s">
        <v>578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578</v>
      </c>
      <c r="R511" t="s">
        <v>578</v>
      </c>
      <c r="S511" t="s">
        <v>578</v>
      </c>
      <c r="T511" s="73"/>
      <c r="U511" s="73"/>
      <c r="V511"/>
      <c r="W511" s="73" t="str">
        <f>IFERROR(VLOOKUP(Подбор[[#This Row],[Артикул]],[1]Подбор!$CJ:$CW,2,0),"")</f>
        <v/>
      </c>
      <c r="X511" s="73" t="str">
        <f>IFERROR(VLOOKUP(Подбор[[#This Row],[Артикул]],[1]Подбор!$CJ:$CW,3,0),"")</f>
        <v/>
      </c>
      <c r="Y511" s="73" t="str">
        <f>IFERROR(VLOOKUP(Подбор[[#This Row],[Артикул]],[1]Подбор!$CJ:$CW,4,0),"")</f>
        <v/>
      </c>
      <c r="Z511" s="73">
        <f>IFERROR(VLOOKUP(Подбор[[#This Row],[Артикул]],[1]Подбор!$CJ:$CW,5,0),"")</f>
        <v>0</v>
      </c>
      <c r="AA511" s="73">
        <f>IFERROR(VLOOKUP(Подбор[[#This Row],[Артикул]],[1]Подбор!$CJ:$CW,6,0),"")</f>
        <v>0</v>
      </c>
      <c r="AB511" s="73">
        <f>IFERROR(VLOOKUP(Подбор[[#This Row],[Артикул]],[1]Подбор!$CJ:$CW,7,0),"")</f>
        <v>0</v>
      </c>
      <c r="AC511" s="73">
        <f>IFERROR(VLOOKUP(Подбор[[#This Row],[Артикул]],[1]Подбор!$CJ:$CW,8,0),"")</f>
        <v>0</v>
      </c>
      <c r="AD511" s="73">
        <f>IFERROR(VLOOKUP(Подбор[[#This Row],[Артикул]],[1]Подбор!$CJ:$CW,9,0),"")</f>
        <v>0</v>
      </c>
      <c r="AE511" s="73">
        <f>IFERROR(VLOOKUP(Подбор[[#This Row],[Артикул]],[1]Подбор!$CJ:$CW,10,0),"")</f>
        <v>0</v>
      </c>
      <c r="AF511" s="73">
        <f>IFERROR(VLOOKUP(Подбор[[#This Row],[Артикул]],[1]Подбор!$CJ:$CW,11,0),"")</f>
        <v>0</v>
      </c>
      <c r="AG511" s="73">
        <f>IFERROR(VLOOKUP(Подбор[[#This Row],[Артикул]],[1]Подбор!$CJ:$CW,12,0),"")</f>
        <v>0</v>
      </c>
      <c r="AH511" s="73">
        <f>IFERROR(VLOOKUP(Подбор[[#This Row],[Артикул]],[1]Подбор!$CJ:$CW,13,0),"")</f>
        <v>0</v>
      </c>
      <c r="AI511" s="73">
        <f>IFERROR(VLOOKUP(Подбор[[#This Row],[Артикул]],[1]Подбор!$CJ:$CW,14,0),"")</f>
        <v>0</v>
      </c>
      <c r="AJ511" s="73" t="str">
        <f>IFERROR(VLOOKUP(Подбор[[#This Row],[Артикул]],[1]Подбор!$CJ:$DA,15,0),"")</f>
        <v/>
      </c>
      <c r="AK511" s="73" t="str">
        <f>IFERROR(VLOOKUP(Подбор[[#This Row],[Артикул]],[1]Подбор!$CJ:$DA,16,0),"")</f>
        <v/>
      </c>
      <c r="AL511" s="73" t="str">
        <f>IFERROR(VLOOKUP(Подбор[[#This Row],[Артикул]],[1]Подбор!$CJ:$DA,17,0),"")</f>
        <v/>
      </c>
    </row>
    <row r="512" spans="1:38">
      <c r="A512" s="73" t="s">
        <v>2094</v>
      </c>
      <c r="B512" t="s">
        <v>2250</v>
      </c>
      <c r="C512" t="s">
        <v>2093</v>
      </c>
      <c r="D512">
        <v>0</v>
      </c>
      <c r="E512">
        <v>0</v>
      </c>
      <c r="F512" t="s">
        <v>578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578</v>
      </c>
      <c r="R512" t="s">
        <v>578</v>
      </c>
      <c r="S512" t="s">
        <v>578</v>
      </c>
      <c r="T512" s="73"/>
      <c r="U512" s="73"/>
      <c r="V512"/>
      <c r="W512" s="73">
        <f>IFERROR(VLOOKUP(Подбор[[#This Row],[Артикул]],[1]Подбор!$CJ:$CW,2,0),"")</f>
        <v>0</v>
      </c>
      <c r="X512" s="73">
        <f>IFERROR(VLOOKUP(Подбор[[#This Row],[Артикул]],[1]Подбор!$CJ:$CW,3,0),"")</f>
        <v>0</v>
      </c>
      <c r="Y512" s="73" t="str">
        <f>IFERROR(VLOOKUP(Подбор[[#This Row],[Артикул]],[1]Подбор!$CJ:$CW,4,0),"")</f>
        <v/>
      </c>
      <c r="Z512" s="73">
        <f>IFERROR(VLOOKUP(Подбор[[#This Row],[Артикул]],[1]Подбор!$CJ:$CW,5,0),"")</f>
        <v>0</v>
      </c>
      <c r="AA512" s="73">
        <f>IFERROR(VLOOKUP(Подбор[[#This Row],[Артикул]],[1]Подбор!$CJ:$CW,6,0),"")</f>
        <v>0</v>
      </c>
      <c r="AB512" s="73">
        <f>IFERROR(VLOOKUP(Подбор[[#This Row],[Артикул]],[1]Подбор!$CJ:$CW,7,0),"")</f>
        <v>0</v>
      </c>
      <c r="AC512" s="73">
        <f>IFERROR(VLOOKUP(Подбор[[#This Row],[Артикул]],[1]Подбор!$CJ:$CW,8,0),"")</f>
        <v>0</v>
      </c>
      <c r="AD512" s="73">
        <f>IFERROR(VLOOKUP(Подбор[[#This Row],[Артикул]],[1]Подбор!$CJ:$CW,9,0),"")</f>
        <v>0</v>
      </c>
      <c r="AE512" s="73">
        <f>IFERROR(VLOOKUP(Подбор[[#This Row],[Артикул]],[1]Подбор!$CJ:$CW,10,0),"")</f>
        <v>0</v>
      </c>
      <c r="AF512" s="73">
        <f>IFERROR(VLOOKUP(Подбор[[#This Row],[Артикул]],[1]Подбор!$CJ:$CW,11,0),"")</f>
        <v>0</v>
      </c>
      <c r="AG512" s="73">
        <f>IFERROR(VLOOKUP(Подбор[[#This Row],[Артикул]],[1]Подбор!$CJ:$CW,12,0),"")</f>
        <v>0</v>
      </c>
      <c r="AH512" s="73">
        <f>IFERROR(VLOOKUP(Подбор[[#This Row],[Артикул]],[1]Подбор!$CJ:$CW,13,0),"")</f>
        <v>0</v>
      </c>
      <c r="AI512" s="73">
        <f>IFERROR(VLOOKUP(Подбор[[#This Row],[Артикул]],[1]Подбор!$CJ:$CW,14,0),"")</f>
        <v>0</v>
      </c>
      <c r="AJ512" s="73" t="str">
        <f>IFERROR(VLOOKUP(Подбор[[#This Row],[Артикул]],[1]Подбор!$CJ:$DA,15,0),"")</f>
        <v/>
      </c>
      <c r="AK512" s="73" t="str">
        <f>IFERROR(VLOOKUP(Подбор[[#This Row],[Артикул]],[1]Подбор!$CJ:$DA,16,0),"")</f>
        <v/>
      </c>
      <c r="AL512" s="73" t="str">
        <f>IFERROR(VLOOKUP(Подбор[[#This Row],[Артикул]],[1]Подбор!$CJ:$DA,17,0),"")</f>
        <v/>
      </c>
    </row>
    <row r="513" spans="1:38">
      <c r="A513" s="73" t="s">
        <v>2092</v>
      </c>
      <c r="B513" t="s">
        <v>2250</v>
      </c>
      <c r="C513" t="s">
        <v>2091</v>
      </c>
      <c r="D513">
        <v>0</v>
      </c>
      <c r="E513">
        <v>0</v>
      </c>
      <c r="F513" t="s">
        <v>578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578</v>
      </c>
      <c r="R513" t="s">
        <v>578</v>
      </c>
      <c r="S513" t="s">
        <v>578</v>
      </c>
      <c r="T513" s="73"/>
      <c r="U513" s="73"/>
      <c r="V513"/>
      <c r="W513" s="73">
        <f>IFERROR(VLOOKUP(Подбор[[#This Row],[Артикул]],[1]Подбор!$CJ:$CW,2,0),"")</f>
        <v>0</v>
      </c>
      <c r="X513" s="73">
        <f>IFERROR(VLOOKUP(Подбор[[#This Row],[Артикул]],[1]Подбор!$CJ:$CW,3,0),"")</f>
        <v>0</v>
      </c>
      <c r="Y513" s="73" t="str">
        <f>IFERROR(VLOOKUP(Подбор[[#This Row],[Артикул]],[1]Подбор!$CJ:$CW,4,0),"")</f>
        <v/>
      </c>
      <c r="Z513" s="73">
        <f>IFERROR(VLOOKUP(Подбор[[#This Row],[Артикул]],[1]Подбор!$CJ:$CW,5,0),"")</f>
        <v>0</v>
      </c>
      <c r="AA513" s="73">
        <f>IFERROR(VLOOKUP(Подбор[[#This Row],[Артикул]],[1]Подбор!$CJ:$CW,6,0),"")</f>
        <v>0</v>
      </c>
      <c r="AB513" s="73">
        <f>IFERROR(VLOOKUP(Подбор[[#This Row],[Артикул]],[1]Подбор!$CJ:$CW,7,0),"")</f>
        <v>0</v>
      </c>
      <c r="AC513" s="73">
        <f>IFERROR(VLOOKUP(Подбор[[#This Row],[Артикул]],[1]Подбор!$CJ:$CW,8,0),"")</f>
        <v>0</v>
      </c>
      <c r="AD513" s="73">
        <f>IFERROR(VLOOKUP(Подбор[[#This Row],[Артикул]],[1]Подбор!$CJ:$CW,9,0),"")</f>
        <v>0</v>
      </c>
      <c r="AE513" s="73">
        <f>IFERROR(VLOOKUP(Подбор[[#This Row],[Артикул]],[1]Подбор!$CJ:$CW,10,0),"")</f>
        <v>0</v>
      </c>
      <c r="AF513" s="73">
        <f>IFERROR(VLOOKUP(Подбор[[#This Row],[Артикул]],[1]Подбор!$CJ:$CW,11,0),"")</f>
        <v>0</v>
      </c>
      <c r="AG513" s="73">
        <f>IFERROR(VLOOKUP(Подбор[[#This Row],[Артикул]],[1]Подбор!$CJ:$CW,12,0),"")</f>
        <v>0</v>
      </c>
      <c r="AH513" s="73">
        <f>IFERROR(VLOOKUP(Подбор[[#This Row],[Артикул]],[1]Подбор!$CJ:$CW,13,0),"")</f>
        <v>0</v>
      </c>
      <c r="AI513" s="73">
        <f>IFERROR(VLOOKUP(Подбор[[#This Row],[Артикул]],[1]Подбор!$CJ:$CW,14,0),"")</f>
        <v>0</v>
      </c>
      <c r="AJ513" s="73" t="str">
        <f>IFERROR(VLOOKUP(Подбор[[#This Row],[Артикул]],[1]Подбор!$CJ:$DA,15,0),"")</f>
        <v/>
      </c>
      <c r="AK513" s="73" t="str">
        <f>IFERROR(VLOOKUP(Подбор[[#This Row],[Артикул]],[1]Подбор!$CJ:$DA,16,0),"")</f>
        <v/>
      </c>
      <c r="AL513" s="73" t="str">
        <f>IFERROR(VLOOKUP(Подбор[[#This Row],[Артикул]],[1]Подбор!$CJ:$DA,17,0),"")</f>
        <v/>
      </c>
    </row>
    <row r="514" spans="1:38">
      <c r="A514" s="73" t="s">
        <v>2090</v>
      </c>
      <c r="B514" t="s">
        <v>2250</v>
      </c>
      <c r="C514" t="s">
        <v>2089</v>
      </c>
      <c r="D514">
        <v>0</v>
      </c>
      <c r="E514">
        <v>0</v>
      </c>
      <c r="F514" t="s">
        <v>578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578</v>
      </c>
      <c r="R514" t="s">
        <v>578</v>
      </c>
      <c r="S514" t="s">
        <v>578</v>
      </c>
      <c r="T514" s="73"/>
      <c r="U514" s="73"/>
      <c r="V514"/>
      <c r="W514" s="73">
        <f>IFERROR(VLOOKUP(Подбор[[#This Row],[Артикул]],[1]Подбор!$CJ:$CW,2,0),"")</f>
        <v>0</v>
      </c>
      <c r="X514" s="73">
        <f>IFERROR(VLOOKUP(Подбор[[#This Row],[Артикул]],[1]Подбор!$CJ:$CW,3,0),"")</f>
        <v>0</v>
      </c>
      <c r="Y514" s="73" t="str">
        <f>IFERROR(VLOOKUP(Подбор[[#This Row],[Артикул]],[1]Подбор!$CJ:$CW,4,0),"")</f>
        <v/>
      </c>
      <c r="Z514" s="73">
        <f>IFERROR(VLOOKUP(Подбор[[#This Row],[Артикул]],[1]Подбор!$CJ:$CW,5,0),"")</f>
        <v>0</v>
      </c>
      <c r="AA514" s="73">
        <f>IFERROR(VLOOKUP(Подбор[[#This Row],[Артикул]],[1]Подбор!$CJ:$CW,6,0),"")</f>
        <v>0</v>
      </c>
      <c r="AB514" s="73">
        <f>IFERROR(VLOOKUP(Подбор[[#This Row],[Артикул]],[1]Подбор!$CJ:$CW,7,0),"")</f>
        <v>0</v>
      </c>
      <c r="AC514" s="73">
        <f>IFERROR(VLOOKUP(Подбор[[#This Row],[Артикул]],[1]Подбор!$CJ:$CW,8,0),"")</f>
        <v>0</v>
      </c>
      <c r="AD514" s="73">
        <f>IFERROR(VLOOKUP(Подбор[[#This Row],[Артикул]],[1]Подбор!$CJ:$CW,9,0),"")</f>
        <v>0</v>
      </c>
      <c r="AE514" s="73">
        <f>IFERROR(VLOOKUP(Подбор[[#This Row],[Артикул]],[1]Подбор!$CJ:$CW,10,0),"")</f>
        <v>0</v>
      </c>
      <c r="AF514" s="73">
        <f>IFERROR(VLOOKUP(Подбор[[#This Row],[Артикул]],[1]Подбор!$CJ:$CW,11,0),"")</f>
        <v>0</v>
      </c>
      <c r="AG514" s="73">
        <f>IFERROR(VLOOKUP(Подбор[[#This Row],[Артикул]],[1]Подбор!$CJ:$CW,12,0),"")</f>
        <v>0</v>
      </c>
      <c r="AH514" s="73">
        <f>IFERROR(VLOOKUP(Подбор[[#This Row],[Артикул]],[1]Подбор!$CJ:$CW,13,0),"")</f>
        <v>0</v>
      </c>
      <c r="AI514" s="73">
        <f>IFERROR(VLOOKUP(Подбор[[#This Row],[Артикул]],[1]Подбор!$CJ:$CW,14,0),"")</f>
        <v>0</v>
      </c>
      <c r="AJ514" s="73" t="str">
        <f>IFERROR(VLOOKUP(Подбор[[#This Row],[Артикул]],[1]Подбор!$CJ:$DA,15,0),"")</f>
        <v/>
      </c>
      <c r="AK514" s="73" t="str">
        <f>IFERROR(VLOOKUP(Подбор[[#This Row],[Артикул]],[1]Подбор!$CJ:$DA,16,0),"")</f>
        <v/>
      </c>
      <c r="AL514" s="73" t="str">
        <f>IFERROR(VLOOKUP(Подбор[[#This Row],[Артикул]],[1]Подбор!$CJ:$DA,17,0),"")</f>
        <v/>
      </c>
    </row>
    <row r="515" spans="1:38">
      <c r="A515" s="73" t="s">
        <v>2088</v>
      </c>
      <c r="B515" t="s">
        <v>2250</v>
      </c>
      <c r="C515" t="s">
        <v>2087</v>
      </c>
      <c r="D515">
        <v>0</v>
      </c>
      <c r="E515">
        <v>0</v>
      </c>
      <c r="F515" t="s">
        <v>578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578</v>
      </c>
      <c r="R515" t="s">
        <v>578</v>
      </c>
      <c r="S515" t="s">
        <v>578</v>
      </c>
      <c r="T515" s="73"/>
      <c r="U515" s="73"/>
      <c r="V515"/>
      <c r="W515" s="73">
        <f>IFERROR(VLOOKUP(Подбор[[#This Row],[Артикул]],[1]Подбор!$CJ:$CW,2,0),"")</f>
        <v>0</v>
      </c>
      <c r="X515" s="73">
        <f>IFERROR(VLOOKUP(Подбор[[#This Row],[Артикул]],[1]Подбор!$CJ:$CW,3,0),"")</f>
        <v>0</v>
      </c>
      <c r="Y515" s="73" t="str">
        <f>IFERROR(VLOOKUP(Подбор[[#This Row],[Артикул]],[1]Подбор!$CJ:$CW,4,0),"")</f>
        <v/>
      </c>
      <c r="Z515" s="73">
        <f>IFERROR(VLOOKUP(Подбор[[#This Row],[Артикул]],[1]Подбор!$CJ:$CW,5,0),"")</f>
        <v>0</v>
      </c>
      <c r="AA515" s="73">
        <f>IFERROR(VLOOKUP(Подбор[[#This Row],[Артикул]],[1]Подбор!$CJ:$CW,6,0),"")</f>
        <v>0</v>
      </c>
      <c r="AB515" s="73">
        <f>IFERROR(VLOOKUP(Подбор[[#This Row],[Артикул]],[1]Подбор!$CJ:$CW,7,0),"")</f>
        <v>0</v>
      </c>
      <c r="AC515" s="73">
        <f>IFERROR(VLOOKUP(Подбор[[#This Row],[Артикул]],[1]Подбор!$CJ:$CW,8,0),"")</f>
        <v>0</v>
      </c>
      <c r="AD515" s="73">
        <f>IFERROR(VLOOKUP(Подбор[[#This Row],[Артикул]],[1]Подбор!$CJ:$CW,9,0),"")</f>
        <v>0</v>
      </c>
      <c r="AE515" s="73">
        <f>IFERROR(VLOOKUP(Подбор[[#This Row],[Артикул]],[1]Подбор!$CJ:$CW,10,0),"")</f>
        <v>0</v>
      </c>
      <c r="AF515" s="73">
        <f>IFERROR(VLOOKUP(Подбор[[#This Row],[Артикул]],[1]Подбор!$CJ:$CW,11,0),"")</f>
        <v>0</v>
      </c>
      <c r="AG515" s="73">
        <f>IFERROR(VLOOKUP(Подбор[[#This Row],[Артикул]],[1]Подбор!$CJ:$CW,12,0),"")</f>
        <v>0</v>
      </c>
      <c r="AH515" s="73">
        <f>IFERROR(VLOOKUP(Подбор[[#This Row],[Артикул]],[1]Подбор!$CJ:$CW,13,0),"")</f>
        <v>0</v>
      </c>
      <c r="AI515" s="73">
        <f>IFERROR(VLOOKUP(Подбор[[#This Row],[Артикул]],[1]Подбор!$CJ:$CW,14,0),"")</f>
        <v>0</v>
      </c>
      <c r="AJ515" s="73" t="str">
        <f>IFERROR(VLOOKUP(Подбор[[#This Row],[Артикул]],[1]Подбор!$CJ:$DA,15,0),"")</f>
        <v/>
      </c>
      <c r="AK515" s="73" t="str">
        <f>IFERROR(VLOOKUP(Подбор[[#This Row],[Артикул]],[1]Подбор!$CJ:$DA,16,0),"")</f>
        <v/>
      </c>
      <c r="AL515" s="73" t="str">
        <f>IFERROR(VLOOKUP(Подбор[[#This Row],[Артикул]],[1]Подбор!$CJ:$DA,17,0),"")</f>
        <v/>
      </c>
    </row>
    <row r="516" spans="1:38">
      <c r="A516" s="73" t="s">
        <v>2086</v>
      </c>
      <c r="B516" t="s">
        <v>2250</v>
      </c>
      <c r="C516" t="s">
        <v>2085</v>
      </c>
      <c r="D516">
        <v>0</v>
      </c>
      <c r="E516">
        <v>0</v>
      </c>
      <c r="F516" t="s">
        <v>578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578</v>
      </c>
      <c r="R516" t="s">
        <v>578</v>
      </c>
      <c r="S516" t="s">
        <v>578</v>
      </c>
      <c r="T516" s="73"/>
      <c r="U516" s="73"/>
      <c r="V516"/>
      <c r="W516" s="73">
        <f>IFERROR(VLOOKUP(Подбор[[#This Row],[Артикул]],[1]Подбор!$CJ:$CW,2,0),"")</f>
        <v>0</v>
      </c>
      <c r="X516" s="73">
        <f>IFERROR(VLOOKUP(Подбор[[#This Row],[Артикул]],[1]Подбор!$CJ:$CW,3,0),"")</f>
        <v>0</v>
      </c>
      <c r="Y516" s="73" t="str">
        <f>IFERROR(VLOOKUP(Подбор[[#This Row],[Артикул]],[1]Подбор!$CJ:$CW,4,0),"")</f>
        <v/>
      </c>
      <c r="Z516" s="73">
        <f>IFERROR(VLOOKUP(Подбор[[#This Row],[Артикул]],[1]Подбор!$CJ:$CW,5,0),"")</f>
        <v>0</v>
      </c>
      <c r="AA516" s="73">
        <f>IFERROR(VLOOKUP(Подбор[[#This Row],[Артикул]],[1]Подбор!$CJ:$CW,6,0),"")</f>
        <v>0</v>
      </c>
      <c r="AB516" s="73">
        <f>IFERROR(VLOOKUP(Подбор[[#This Row],[Артикул]],[1]Подбор!$CJ:$CW,7,0),"")</f>
        <v>0</v>
      </c>
      <c r="AC516" s="73">
        <f>IFERROR(VLOOKUP(Подбор[[#This Row],[Артикул]],[1]Подбор!$CJ:$CW,8,0),"")</f>
        <v>0</v>
      </c>
      <c r="AD516" s="73">
        <f>IFERROR(VLOOKUP(Подбор[[#This Row],[Артикул]],[1]Подбор!$CJ:$CW,9,0),"")</f>
        <v>0</v>
      </c>
      <c r="AE516" s="73">
        <f>IFERROR(VLOOKUP(Подбор[[#This Row],[Артикул]],[1]Подбор!$CJ:$CW,10,0),"")</f>
        <v>0</v>
      </c>
      <c r="AF516" s="73">
        <f>IFERROR(VLOOKUP(Подбор[[#This Row],[Артикул]],[1]Подбор!$CJ:$CW,11,0),"")</f>
        <v>0</v>
      </c>
      <c r="AG516" s="73">
        <f>IFERROR(VLOOKUP(Подбор[[#This Row],[Артикул]],[1]Подбор!$CJ:$CW,12,0),"")</f>
        <v>0</v>
      </c>
      <c r="AH516" s="73">
        <f>IFERROR(VLOOKUP(Подбор[[#This Row],[Артикул]],[1]Подбор!$CJ:$CW,13,0),"")</f>
        <v>0</v>
      </c>
      <c r="AI516" s="73">
        <f>IFERROR(VLOOKUP(Подбор[[#This Row],[Артикул]],[1]Подбор!$CJ:$CW,14,0),"")</f>
        <v>0</v>
      </c>
      <c r="AJ516" s="73" t="str">
        <f>IFERROR(VLOOKUP(Подбор[[#This Row],[Артикул]],[1]Подбор!$CJ:$DA,15,0),"")</f>
        <v/>
      </c>
      <c r="AK516" s="73" t="str">
        <f>IFERROR(VLOOKUP(Подбор[[#This Row],[Артикул]],[1]Подбор!$CJ:$DA,16,0),"")</f>
        <v/>
      </c>
      <c r="AL516" s="73" t="str">
        <f>IFERROR(VLOOKUP(Подбор[[#This Row],[Артикул]],[1]Подбор!$CJ:$DA,17,0),"")</f>
        <v/>
      </c>
    </row>
    <row r="517" spans="1:38">
      <c r="A517" s="73" t="s">
        <v>2084</v>
      </c>
      <c r="B517" t="s">
        <v>2250</v>
      </c>
      <c r="C517" t="s">
        <v>2083</v>
      </c>
      <c r="D517">
        <v>0</v>
      </c>
      <c r="E517">
        <v>0</v>
      </c>
      <c r="F517" t="s">
        <v>578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578</v>
      </c>
      <c r="R517" t="s">
        <v>578</v>
      </c>
      <c r="S517" t="s">
        <v>578</v>
      </c>
      <c r="T517" s="73"/>
      <c r="U517" s="73"/>
      <c r="V517"/>
      <c r="W517" s="73">
        <f>IFERROR(VLOOKUP(Подбор[[#This Row],[Артикул]],[1]Подбор!$CJ:$CW,2,0),"")</f>
        <v>0</v>
      </c>
      <c r="X517" s="73">
        <f>IFERROR(VLOOKUP(Подбор[[#This Row],[Артикул]],[1]Подбор!$CJ:$CW,3,0),"")</f>
        <v>0</v>
      </c>
      <c r="Y517" s="73" t="str">
        <f>IFERROR(VLOOKUP(Подбор[[#This Row],[Артикул]],[1]Подбор!$CJ:$CW,4,0),"")</f>
        <v/>
      </c>
      <c r="Z517" s="73">
        <f>IFERROR(VLOOKUP(Подбор[[#This Row],[Артикул]],[1]Подбор!$CJ:$CW,5,0),"")</f>
        <v>0</v>
      </c>
      <c r="AA517" s="73">
        <f>IFERROR(VLOOKUP(Подбор[[#This Row],[Артикул]],[1]Подбор!$CJ:$CW,6,0),"")</f>
        <v>0</v>
      </c>
      <c r="AB517" s="73">
        <f>IFERROR(VLOOKUP(Подбор[[#This Row],[Артикул]],[1]Подбор!$CJ:$CW,7,0),"")</f>
        <v>0</v>
      </c>
      <c r="AC517" s="73">
        <f>IFERROR(VLOOKUP(Подбор[[#This Row],[Артикул]],[1]Подбор!$CJ:$CW,8,0),"")</f>
        <v>0</v>
      </c>
      <c r="AD517" s="73">
        <f>IFERROR(VLOOKUP(Подбор[[#This Row],[Артикул]],[1]Подбор!$CJ:$CW,9,0),"")</f>
        <v>0</v>
      </c>
      <c r="AE517" s="73">
        <f>IFERROR(VLOOKUP(Подбор[[#This Row],[Артикул]],[1]Подбор!$CJ:$CW,10,0),"")</f>
        <v>0</v>
      </c>
      <c r="AF517" s="73">
        <f>IFERROR(VLOOKUP(Подбор[[#This Row],[Артикул]],[1]Подбор!$CJ:$CW,11,0),"")</f>
        <v>0</v>
      </c>
      <c r="AG517" s="73">
        <f>IFERROR(VLOOKUP(Подбор[[#This Row],[Артикул]],[1]Подбор!$CJ:$CW,12,0),"")</f>
        <v>0</v>
      </c>
      <c r="AH517" s="73">
        <f>IFERROR(VLOOKUP(Подбор[[#This Row],[Артикул]],[1]Подбор!$CJ:$CW,13,0),"")</f>
        <v>0</v>
      </c>
      <c r="AI517" s="73">
        <f>IFERROR(VLOOKUP(Подбор[[#This Row],[Артикул]],[1]Подбор!$CJ:$CW,14,0),"")</f>
        <v>0</v>
      </c>
      <c r="AJ517" s="73" t="str">
        <f>IFERROR(VLOOKUP(Подбор[[#This Row],[Артикул]],[1]Подбор!$CJ:$DA,15,0),"")</f>
        <v/>
      </c>
      <c r="AK517" s="73" t="str">
        <f>IFERROR(VLOOKUP(Подбор[[#This Row],[Артикул]],[1]Подбор!$CJ:$DA,16,0),"")</f>
        <v/>
      </c>
      <c r="AL517" s="73" t="str">
        <f>IFERROR(VLOOKUP(Подбор[[#This Row],[Артикул]],[1]Подбор!$CJ:$DA,17,0),"")</f>
        <v/>
      </c>
    </row>
    <row r="518" spans="1:38">
      <c r="A518" s="73" t="s">
        <v>2082</v>
      </c>
      <c r="B518"/>
      <c r="C518"/>
      <c r="D518" t="s">
        <v>578</v>
      </c>
      <c r="E518" t="s">
        <v>578</v>
      </c>
      <c r="F518" t="s">
        <v>578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578</v>
      </c>
      <c r="R518" t="s">
        <v>578</v>
      </c>
      <c r="S518" t="s">
        <v>578</v>
      </c>
      <c r="T518" s="73"/>
      <c r="U518" s="73"/>
      <c r="V518"/>
      <c r="W518" s="73" t="str">
        <f>IFERROR(VLOOKUP(Подбор[[#This Row],[Артикул]],[1]Подбор!$CJ:$CW,2,0),"")</f>
        <v/>
      </c>
      <c r="X518" s="73" t="str">
        <f>IFERROR(VLOOKUP(Подбор[[#This Row],[Артикул]],[1]Подбор!$CJ:$CW,3,0),"")</f>
        <v/>
      </c>
      <c r="Y518" s="73" t="str">
        <f>IFERROR(VLOOKUP(Подбор[[#This Row],[Артикул]],[1]Подбор!$CJ:$CW,4,0),"")</f>
        <v/>
      </c>
      <c r="Z518" s="73">
        <f>IFERROR(VLOOKUP(Подбор[[#This Row],[Артикул]],[1]Подбор!$CJ:$CW,5,0),"")</f>
        <v>0</v>
      </c>
      <c r="AA518" s="73">
        <f>IFERROR(VLOOKUP(Подбор[[#This Row],[Артикул]],[1]Подбор!$CJ:$CW,6,0),"")</f>
        <v>0</v>
      </c>
      <c r="AB518" s="73">
        <f>IFERROR(VLOOKUP(Подбор[[#This Row],[Артикул]],[1]Подбор!$CJ:$CW,7,0),"")</f>
        <v>0</v>
      </c>
      <c r="AC518" s="73">
        <f>IFERROR(VLOOKUP(Подбор[[#This Row],[Артикул]],[1]Подбор!$CJ:$CW,8,0),"")</f>
        <v>0</v>
      </c>
      <c r="AD518" s="73">
        <f>IFERROR(VLOOKUP(Подбор[[#This Row],[Артикул]],[1]Подбор!$CJ:$CW,9,0),"")</f>
        <v>0</v>
      </c>
      <c r="AE518" s="73">
        <f>IFERROR(VLOOKUP(Подбор[[#This Row],[Артикул]],[1]Подбор!$CJ:$CW,10,0),"")</f>
        <v>0</v>
      </c>
      <c r="AF518" s="73">
        <f>IFERROR(VLOOKUP(Подбор[[#This Row],[Артикул]],[1]Подбор!$CJ:$CW,11,0),"")</f>
        <v>0</v>
      </c>
      <c r="AG518" s="73">
        <f>IFERROR(VLOOKUP(Подбор[[#This Row],[Артикул]],[1]Подбор!$CJ:$CW,12,0),"")</f>
        <v>0</v>
      </c>
      <c r="AH518" s="73">
        <f>IFERROR(VLOOKUP(Подбор[[#This Row],[Артикул]],[1]Подбор!$CJ:$CW,13,0),"")</f>
        <v>0</v>
      </c>
      <c r="AI518" s="73">
        <f>IFERROR(VLOOKUP(Подбор[[#This Row],[Артикул]],[1]Подбор!$CJ:$CW,14,0),"")</f>
        <v>0</v>
      </c>
      <c r="AJ518" s="73" t="str">
        <f>IFERROR(VLOOKUP(Подбор[[#This Row],[Артикул]],[1]Подбор!$CJ:$DA,15,0),"")</f>
        <v/>
      </c>
      <c r="AK518" s="73" t="str">
        <f>IFERROR(VLOOKUP(Подбор[[#This Row],[Артикул]],[1]Подбор!$CJ:$DA,16,0),"")</f>
        <v/>
      </c>
      <c r="AL518" s="73" t="str">
        <f>IFERROR(VLOOKUP(Подбор[[#This Row],[Артикул]],[1]Подбор!$CJ:$DA,17,0),"")</f>
        <v/>
      </c>
    </row>
    <row r="519" spans="1:38">
      <c r="A519" s="73" t="s">
        <v>2081</v>
      </c>
      <c r="B519" t="s">
        <v>2250</v>
      </c>
      <c r="C519" t="s">
        <v>2080</v>
      </c>
      <c r="D519" t="s">
        <v>578</v>
      </c>
      <c r="E519" t="s">
        <v>578</v>
      </c>
      <c r="F519" t="s">
        <v>578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578</v>
      </c>
      <c r="R519" t="s">
        <v>578</v>
      </c>
      <c r="S519" t="s">
        <v>578</v>
      </c>
      <c r="T519" s="73"/>
      <c r="U519" s="73"/>
      <c r="V519"/>
      <c r="W519" s="73" t="str">
        <f>IFERROR(VLOOKUP(Подбор[[#This Row],[Артикул]],[1]Подбор!$CJ:$CW,2,0),"")</f>
        <v/>
      </c>
      <c r="X519" s="73" t="str">
        <f>IFERROR(VLOOKUP(Подбор[[#This Row],[Артикул]],[1]Подбор!$CJ:$CW,3,0),"")</f>
        <v/>
      </c>
      <c r="Y519" s="73" t="str">
        <f>IFERROR(VLOOKUP(Подбор[[#This Row],[Артикул]],[1]Подбор!$CJ:$CW,4,0),"")</f>
        <v/>
      </c>
      <c r="Z519" s="73">
        <f>IFERROR(VLOOKUP(Подбор[[#This Row],[Артикул]],[1]Подбор!$CJ:$CW,5,0),"")</f>
        <v>0</v>
      </c>
      <c r="AA519" s="73">
        <f>IFERROR(VLOOKUP(Подбор[[#This Row],[Артикул]],[1]Подбор!$CJ:$CW,6,0),"")</f>
        <v>0</v>
      </c>
      <c r="AB519" s="73">
        <f>IFERROR(VLOOKUP(Подбор[[#This Row],[Артикул]],[1]Подбор!$CJ:$CW,7,0),"")</f>
        <v>0</v>
      </c>
      <c r="AC519" s="73">
        <f>IFERROR(VLOOKUP(Подбор[[#This Row],[Артикул]],[1]Подбор!$CJ:$CW,8,0),"")</f>
        <v>0</v>
      </c>
      <c r="AD519" s="73">
        <f>IFERROR(VLOOKUP(Подбор[[#This Row],[Артикул]],[1]Подбор!$CJ:$CW,9,0),"")</f>
        <v>0</v>
      </c>
      <c r="AE519" s="73">
        <f>IFERROR(VLOOKUP(Подбор[[#This Row],[Артикул]],[1]Подбор!$CJ:$CW,10,0),"")</f>
        <v>0</v>
      </c>
      <c r="AF519" s="73">
        <f>IFERROR(VLOOKUP(Подбор[[#This Row],[Артикул]],[1]Подбор!$CJ:$CW,11,0),"")</f>
        <v>0</v>
      </c>
      <c r="AG519" s="73">
        <f>IFERROR(VLOOKUP(Подбор[[#This Row],[Артикул]],[1]Подбор!$CJ:$CW,12,0),"")</f>
        <v>0</v>
      </c>
      <c r="AH519" s="73">
        <f>IFERROR(VLOOKUP(Подбор[[#This Row],[Артикул]],[1]Подбор!$CJ:$CW,13,0),"")</f>
        <v>0</v>
      </c>
      <c r="AI519" s="73">
        <f>IFERROR(VLOOKUP(Подбор[[#This Row],[Артикул]],[1]Подбор!$CJ:$CW,14,0),"")</f>
        <v>0</v>
      </c>
      <c r="AJ519" s="73" t="str">
        <f>IFERROR(VLOOKUP(Подбор[[#This Row],[Артикул]],[1]Подбор!$CJ:$DA,15,0),"")</f>
        <v/>
      </c>
      <c r="AK519" s="73" t="str">
        <f>IFERROR(VLOOKUP(Подбор[[#This Row],[Артикул]],[1]Подбор!$CJ:$DA,16,0),"")</f>
        <v/>
      </c>
      <c r="AL519" s="73" t="str">
        <f>IFERROR(VLOOKUP(Подбор[[#This Row],[Артикул]],[1]Подбор!$CJ:$DA,17,0),"")</f>
        <v/>
      </c>
    </row>
    <row r="520" spans="1:38">
      <c r="A520" s="73" t="s">
        <v>2079</v>
      </c>
      <c r="B520" t="s">
        <v>2250</v>
      </c>
      <c r="C520" t="s">
        <v>2078</v>
      </c>
      <c r="D520" t="s">
        <v>578</v>
      </c>
      <c r="E520" t="s">
        <v>578</v>
      </c>
      <c r="F520" t="s">
        <v>578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578</v>
      </c>
      <c r="R520" t="s">
        <v>578</v>
      </c>
      <c r="S520" t="s">
        <v>578</v>
      </c>
      <c r="T520" s="73"/>
      <c r="U520" s="73"/>
      <c r="V520"/>
      <c r="W520" s="73" t="str">
        <f>IFERROR(VLOOKUP(Подбор[[#This Row],[Артикул]],[1]Подбор!$CJ:$CW,2,0),"")</f>
        <v/>
      </c>
      <c r="X520" s="73" t="str">
        <f>IFERROR(VLOOKUP(Подбор[[#This Row],[Артикул]],[1]Подбор!$CJ:$CW,3,0),"")</f>
        <v/>
      </c>
      <c r="Y520" s="73" t="str">
        <f>IFERROR(VLOOKUP(Подбор[[#This Row],[Артикул]],[1]Подбор!$CJ:$CW,4,0),"")</f>
        <v/>
      </c>
      <c r="Z520" s="73">
        <f>IFERROR(VLOOKUP(Подбор[[#This Row],[Артикул]],[1]Подбор!$CJ:$CW,5,0),"")</f>
        <v>0</v>
      </c>
      <c r="AA520" s="73">
        <f>IFERROR(VLOOKUP(Подбор[[#This Row],[Артикул]],[1]Подбор!$CJ:$CW,6,0),"")</f>
        <v>0</v>
      </c>
      <c r="AB520" s="73">
        <f>IFERROR(VLOOKUP(Подбор[[#This Row],[Артикул]],[1]Подбор!$CJ:$CW,7,0),"")</f>
        <v>0</v>
      </c>
      <c r="AC520" s="73">
        <f>IFERROR(VLOOKUP(Подбор[[#This Row],[Артикул]],[1]Подбор!$CJ:$CW,8,0),"")</f>
        <v>0</v>
      </c>
      <c r="AD520" s="73">
        <f>IFERROR(VLOOKUP(Подбор[[#This Row],[Артикул]],[1]Подбор!$CJ:$CW,9,0),"")</f>
        <v>0</v>
      </c>
      <c r="AE520" s="73">
        <f>IFERROR(VLOOKUP(Подбор[[#This Row],[Артикул]],[1]Подбор!$CJ:$CW,10,0),"")</f>
        <v>0</v>
      </c>
      <c r="AF520" s="73">
        <f>IFERROR(VLOOKUP(Подбор[[#This Row],[Артикул]],[1]Подбор!$CJ:$CW,11,0),"")</f>
        <v>0</v>
      </c>
      <c r="AG520" s="73">
        <f>IFERROR(VLOOKUP(Подбор[[#This Row],[Артикул]],[1]Подбор!$CJ:$CW,12,0),"")</f>
        <v>0</v>
      </c>
      <c r="AH520" s="73">
        <f>IFERROR(VLOOKUP(Подбор[[#This Row],[Артикул]],[1]Подбор!$CJ:$CW,13,0),"")</f>
        <v>0</v>
      </c>
      <c r="AI520" s="73">
        <f>IFERROR(VLOOKUP(Подбор[[#This Row],[Артикул]],[1]Подбор!$CJ:$CW,14,0),"")</f>
        <v>0</v>
      </c>
      <c r="AJ520" s="73" t="str">
        <f>IFERROR(VLOOKUP(Подбор[[#This Row],[Артикул]],[1]Подбор!$CJ:$DA,15,0),"")</f>
        <v/>
      </c>
      <c r="AK520" s="73" t="str">
        <f>IFERROR(VLOOKUP(Подбор[[#This Row],[Артикул]],[1]Подбор!$CJ:$DA,16,0),"")</f>
        <v/>
      </c>
      <c r="AL520" s="73" t="str">
        <f>IFERROR(VLOOKUP(Подбор[[#This Row],[Артикул]],[1]Подбор!$CJ:$DA,17,0),"")</f>
        <v/>
      </c>
    </row>
    <row r="521" spans="1:38">
      <c r="A521" s="73" t="s">
        <v>2077</v>
      </c>
      <c r="B521" t="s">
        <v>2250</v>
      </c>
      <c r="C521" t="s">
        <v>2076</v>
      </c>
      <c r="D521" t="s">
        <v>578</v>
      </c>
      <c r="E521" t="s">
        <v>578</v>
      </c>
      <c r="F521" t="s">
        <v>578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578</v>
      </c>
      <c r="R521" t="s">
        <v>578</v>
      </c>
      <c r="S521" t="s">
        <v>578</v>
      </c>
      <c r="T521" s="73"/>
      <c r="U521" s="73"/>
      <c r="V521"/>
      <c r="W521" s="73" t="str">
        <f>IFERROR(VLOOKUP(Подбор[[#This Row],[Артикул]],[1]Подбор!$CJ:$CW,2,0),"")</f>
        <v/>
      </c>
      <c r="X521" s="73" t="str">
        <f>IFERROR(VLOOKUP(Подбор[[#This Row],[Артикул]],[1]Подбор!$CJ:$CW,3,0),"")</f>
        <v/>
      </c>
      <c r="Y521" s="73" t="str">
        <f>IFERROR(VLOOKUP(Подбор[[#This Row],[Артикул]],[1]Подбор!$CJ:$CW,4,0),"")</f>
        <v/>
      </c>
      <c r="Z521" s="73">
        <f>IFERROR(VLOOKUP(Подбор[[#This Row],[Артикул]],[1]Подбор!$CJ:$CW,5,0),"")</f>
        <v>0</v>
      </c>
      <c r="AA521" s="73">
        <f>IFERROR(VLOOKUP(Подбор[[#This Row],[Артикул]],[1]Подбор!$CJ:$CW,6,0),"")</f>
        <v>0</v>
      </c>
      <c r="AB521" s="73">
        <f>IFERROR(VLOOKUP(Подбор[[#This Row],[Артикул]],[1]Подбор!$CJ:$CW,7,0),"")</f>
        <v>0</v>
      </c>
      <c r="AC521" s="73">
        <f>IFERROR(VLOOKUP(Подбор[[#This Row],[Артикул]],[1]Подбор!$CJ:$CW,8,0),"")</f>
        <v>0</v>
      </c>
      <c r="AD521" s="73">
        <f>IFERROR(VLOOKUP(Подбор[[#This Row],[Артикул]],[1]Подбор!$CJ:$CW,9,0),"")</f>
        <v>0</v>
      </c>
      <c r="AE521" s="73">
        <f>IFERROR(VLOOKUP(Подбор[[#This Row],[Артикул]],[1]Подбор!$CJ:$CW,10,0),"")</f>
        <v>0</v>
      </c>
      <c r="AF521" s="73">
        <f>IFERROR(VLOOKUP(Подбор[[#This Row],[Артикул]],[1]Подбор!$CJ:$CW,11,0),"")</f>
        <v>0</v>
      </c>
      <c r="AG521" s="73">
        <f>IFERROR(VLOOKUP(Подбор[[#This Row],[Артикул]],[1]Подбор!$CJ:$CW,12,0),"")</f>
        <v>0</v>
      </c>
      <c r="AH521" s="73">
        <f>IFERROR(VLOOKUP(Подбор[[#This Row],[Артикул]],[1]Подбор!$CJ:$CW,13,0),"")</f>
        <v>0</v>
      </c>
      <c r="AI521" s="73">
        <f>IFERROR(VLOOKUP(Подбор[[#This Row],[Артикул]],[1]Подбор!$CJ:$CW,14,0),"")</f>
        <v>0</v>
      </c>
      <c r="AJ521" s="73" t="str">
        <f>IFERROR(VLOOKUP(Подбор[[#This Row],[Артикул]],[1]Подбор!$CJ:$DA,15,0),"")</f>
        <v/>
      </c>
      <c r="AK521" s="73" t="str">
        <f>IFERROR(VLOOKUP(Подбор[[#This Row],[Артикул]],[1]Подбор!$CJ:$DA,16,0),"")</f>
        <v/>
      </c>
      <c r="AL521" s="73" t="str">
        <f>IFERROR(VLOOKUP(Подбор[[#This Row],[Артикул]],[1]Подбор!$CJ:$DA,17,0),"")</f>
        <v/>
      </c>
    </row>
    <row r="522" spans="1:38">
      <c r="A522" s="73" t="s">
        <v>2075</v>
      </c>
      <c r="B522"/>
      <c r="C522"/>
      <c r="D522" t="s">
        <v>578</v>
      </c>
      <c r="E522" t="s">
        <v>578</v>
      </c>
      <c r="F522" t="s">
        <v>578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578</v>
      </c>
      <c r="R522" t="s">
        <v>578</v>
      </c>
      <c r="S522" t="s">
        <v>578</v>
      </c>
      <c r="T522" s="73"/>
      <c r="U522" s="73"/>
      <c r="V522"/>
      <c r="W522" s="73" t="str">
        <f>IFERROR(VLOOKUP(Подбор[[#This Row],[Артикул]],[1]Подбор!$CJ:$CW,2,0),"")</f>
        <v/>
      </c>
      <c r="X522" s="73" t="str">
        <f>IFERROR(VLOOKUP(Подбор[[#This Row],[Артикул]],[1]Подбор!$CJ:$CW,3,0),"")</f>
        <v/>
      </c>
      <c r="Y522" s="73" t="str">
        <f>IFERROR(VLOOKUP(Подбор[[#This Row],[Артикул]],[1]Подбор!$CJ:$CW,4,0),"")</f>
        <v/>
      </c>
      <c r="Z522" s="73">
        <f>IFERROR(VLOOKUP(Подбор[[#This Row],[Артикул]],[1]Подбор!$CJ:$CW,5,0),"")</f>
        <v>0</v>
      </c>
      <c r="AA522" s="73">
        <f>IFERROR(VLOOKUP(Подбор[[#This Row],[Артикул]],[1]Подбор!$CJ:$CW,6,0),"")</f>
        <v>0</v>
      </c>
      <c r="AB522" s="73">
        <f>IFERROR(VLOOKUP(Подбор[[#This Row],[Артикул]],[1]Подбор!$CJ:$CW,7,0),"")</f>
        <v>0</v>
      </c>
      <c r="AC522" s="73">
        <f>IFERROR(VLOOKUP(Подбор[[#This Row],[Артикул]],[1]Подбор!$CJ:$CW,8,0),"")</f>
        <v>0</v>
      </c>
      <c r="AD522" s="73">
        <f>IFERROR(VLOOKUP(Подбор[[#This Row],[Артикул]],[1]Подбор!$CJ:$CW,9,0),"")</f>
        <v>0</v>
      </c>
      <c r="AE522" s="73">
        <f>IFERROR(VLOOKUP(Подбор[[#This Row],[Артикул]],[1]Подбор!$CJ:$CW,10,0),"")</f>
        <v>0</v>
      </c>
      <c r="AF522" s="73">
        <f>IFERROR(VLOOKUP(Подбор[[#This Row],[Артикул]],[1]Подбор!$CJ:$CW,11,0),"")</f>
        <v>0</v>
      </c>
      <c r="AG522" s="73">
        <f>IFERROR(VLOOKUP(Подбор[[#This Row],[Артикул]],[1]Подбор!$CJ:$CW,12,0),"")</f>
        <v>0</v>
      </c>
      <c r="AH522" s="73">
        <f>IFERROR(VLOOKUP(Подбор[[#This Row],[Артикул]],[1]Подбор!$CJ:$CW,13,0),"")</f>
        <v>0</v>
      </c>
      <c r="AI522" s="73">
        <f>IFERROR(VLOOKUP(Подбор[[#This Row],[Артикул]],[1]Подбор!$CJ:$CW,14,0),"")</f>
        <v>0</v>
      </c>
      <c r="AJ522" s="73" t="str">
        <f>IFERROR(VLOOKUP(Подбор[[#This Row],[Артикул]],[1]Подбор!$CJ:$DA,15,0),"")</f>
        <v/>
      </c>
      <c r="AK522" s="73" t="str">
        <f>IFERROR(VLOOKUP(Подбор[[#This Row],[Артикул]],[1]Подбор!$CJ:$DA,16,0),"")</f>
        <v/>
      </c>
      <c r="AL522" s="73" t="str">
        <f>IFERROR(VLOOKUP(Подбор[[#This Row],[Артикул]],[1]Подбор!$CJ:$DA,17,0),"")</f>
        <v/>
      </c>
    </row>
    <row r="523" spans="1:38">
      <c r="A523" s="73" t="s">
        <v>2074</v>
      </c>
      <c r="B523" t="s">
        <v>2250</v>
      </c>
      <c r="C523" t="s">
        <v>2073</v>
      </c>
      <c r="D523" t="s">
        <v>578</v>
      </c>
      <c r="E523" t="s">
        <v>578</v>
      </c>
      <c r="F523" t="s">
        <v>578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578</v>
      </c>
      <c r="R523" t="s">
        <v>578</v>
      </c>
      <c r="S523" t="s">
        <v>578</v>
      </c>
      <c r="T523" s="73"/>
      <c r="U523" s="73"/>
      <c r="V523"/>
      <c r="W523" s="73" t="str">
        <f>IFERROR(VLOOKUP(Подбор[[#This Row],[Артикул]],[1]Подбор!$CJ:$CW,2,0),"")</f>
        <v/>
      </c>
      <c r="X523" s="73" t="str">
        <f>IFERROR(VLOOKUP(Подбор[[#This Row],[Артикул]],[1]Подбор!$CJ:$CW,3,0),"")</f>
        <v/>
      </c>
      <c r="Y523" s="73" t="str">
        <f>IFERROR(VLOOKUP(Подбор[[#This Row],[Артикул]],[1]Подбор!$CJ:$CW,4,0),"")</f>
        <v/>
      </c>
      <c r="Z523" s="73">
        <f>IFERROR(VLOOKUP(Подбор[[#This Row],[Артикул]],[1]Подбор!$CJ:$CW,5,0),"")</f>
        <v>0</v>
      </c>
      <c r="AA523" s="73">
        <f>IFERROR(VLOOKUP(Подбор[[#This Row],[Артикул]],[1]Подбор!$CJ:$CW,6,0),"")</f>
        <v>0</v>
      </c>
      <c r="AB523" s="73">
        <f>IFERROR(VLOOKUP(Подбор[[#This Row],[Артикул]],[1]Подбор!$CJ:$CW,7,0),"")</f>
        <v>0</v>
      </c>
      <c r="AC523" s="73">
        <f>IFERROR(VLOOKUP(Подбор[[#This Row],[Артикул]],[1]Подбор!$CJ:$CW,8,0),"")</f>
        <v>0</v>
      </c>
      <c r="AD523" s="73">
        <f>IFERROR(VLOOKUP(Подбор[[#This Row],[Артикул]],[1]Подбор!$CJ:$CW,9,0),"")</f>
        <v>0</v>
      </c>
      <c r="AE523" s="73">
        <f>IFERROR(VLOOKUP(Подбор[[#This Row],[Артикул]],[1]Подбор!$CJ:$CW,10,0),"")</f>
        <v>0</v>
      </c>
      <c r="AF523" s="73">
        <f>IFERROR(VLOOKUP(Подбор[[#This Row],[Артикул]],[1]Подбор!$CJ:$CW,11,0),"")</f>
        <v>0</v>
      </c>
      <c r="AG523" s="73">
        <f>IFERROR(VLOOKUP(Подбор[[#This Row],[Артикул]],[1]Подбор!$CJ:$CW,12,0),"")</f>
        <v>0</v>
      </c>
      <c r="AH523" s="73">
        <f>IFERROR(VLOOKUP(Подбор[[#This Row],[Артикул]],[1]Подбор!$CJ:$CW,13,0),"")</f>
        <v>0</v>
      </c>
      <c r="AI523" s="73">
        <f>IFERROR(VLOOKUP(Подбор[[#This Row],[Артикул]],[1]Подбор!$CJ:$CW,14,0),"")</f>
        <v>0</v>
      </c>
      <c r="AJ523" s="73" t="str">
        <f>IFERROR(VLOOKUP(Подбор[[#This Row],[Артикул]],[1]Подбор!$CJ:$DA,15,0),"")</f>
        <v/>
      </c>
      <c r="AK523" s="73" t="str">
        <f>IFERROR(VLOOKUP(Подбор[[#This Row],[Артикул]],[1]Подбор!$CJ:$DA,16,0),"")</f>
        <v/>
      </c>
      <c r="AL523" s="73" t="str">
        <f>IFERROR(VLOOKUP(Подбор[[#This Row],[Артикул]],[1]Подбор!$CJ:$DA,17,0),"")</f>
        <v/>
      </c>
    </row>
    <row r="524" spans="1:38">
      <c r="A524" s="73" t="s">
        <v>2072</v>
      </c>
      <c r="B524" t="s">
        <v>2250</v>
      </c>
      <c r="C524" t="s">
        <v>2071</v>
      </c>
      <c r="D524" t="s">
        <v>578</v>
      </c>
      <c r="E524" t="s">
        <v>578</v>
      </c>
      <c r="F524" t="s">
        <v>578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578</v>
      </c>
      <c r="R524" t="s">
        <v>578</v>
      </c>
      <c r="S524" t="s">
        <v>578</v>
      </c>
      <c r="T524" s="73"/>
      <c r="U524" s="73"/>
      <c r="V524"/>
      <c r="W524" s="73" t="str">
        <f>IFERROR(VLOOKUP(Подбор[[#This Row],[Артикул]],[1]Подбор!$CJ:$CW,2,0),"")</f>
        <v/>
      </c>
      <c r="X524" s="73" t="str">
        <f>IFERROR(VLOOKUP(Подбор[[#This Row],[Артикул]],[1]Подбор!$CJ:$CW,3,0),"")</f>
        <v/>
      </c>
      <c r="Y524" s="73" t="str">
        <f>IFERROR(VLOOKUP(Подбор[[#This Row],[Артикул]],[1]Подбор!$CJ:$CW,4,0),"")</f>
        <v/>
      </c>
      <c r="Z524" s="73">
        <f>IFERROR(VLOOKUP(Подбор[[#This Row],[Артикул]],[1]Подбор!$CJ:$CW,5,0),"")</f>
        <v>0</v>
      </c>
      <c r="AA524" s="73">
        <f>IFERROR(VLOOKUP(Подбор[[#This Row],[Артикул]],[1]Подбор!$CJ:$CW,6,0),"")</f>
        <v>0</v>
      </c>
      <c r="AB524" s="73">
        <f>IFERROR(VLOOKUP(Подбор[[#This Row],[Артикул]],[1]Подбор!$CJ:$CW,7,0),"")</f>
        <v>0</v>
      </c>
      <c r="AC524" s="73">
        <f>IFERROR(VLOOKUP(Подбор[[#This Row],[Артикул]],[1]Подбор!$CJ:$CW,8,0),"")</f>
        <v>0</v>
      </c>
      <c r="AD524" s="73">
        <f>IFERROR(VLOOKUP(Подбор[[#This Row],[Артикул]],[1]Подбор!$CJ:$CW,9,0),"")</f>
        <v>0</v>
      </c>
      <c r="AE524" s="73">
        <f>IFERROR(VLOOKUP(Подбор[[#This Row],[Артикул]],[1]Подбор!$CJ:$CW,10,0),"")</f>
        <v>0</v>
      </c>
      <c r="AF524" s="73">
        <f>IFERROR(VLOOKUP(Подбор[[#This Row],[Артикул]],[1]Подбор!$CJ:$CW,11,0),"")</f>
        <v>0</v>
      </c>
      <c r="AG524" s="73">
        <f>IFERROR(VLOOKUP(Подбор[[#This Row],[Артикул]],[1]Подбор!$CJ:$CW,12,0),"")</f>
        <v>0</v>
      </c>
      <c r="AH524" s="73">
        <f>IFERROR(VLOOKUP(Подбор[[#This Row],[Артикул]],[1]Подбор!$CJ:$CW,13,0),"")</f>
        <v>0</v>
      </c>
      <c r="AI524" s="73">
        <f>IFERROR(VLOOKUP(Подбор[[#This Row],[Артикул]],[1]Подбор!$CJ:$CW,14,0),"")</f>
        <v>0</v>
      </c>
      <c r="AJ524" s="73" t="str">
        <f>IFERROR(VLOOKUP(Подбор[[#This Row],[Артикул]],[1]Подбор!$CJ:$DA,15,0),"")</f>
        <v/>
      </c>
      <c r="AK524" s="73" t="str">
        <f>IFERROR(VLOOKUP(Подбор[[#This Row],[Артикул]],[1]Подбор!$CJ:$DA,16,0),"")</f>
        <v/>
      </c>
      <c r="AL524" s="73" t="str">
        <f>IFERROR(VLOOKUP(Подбор[[#This Row],[Артикул]],[1]Подбор!$CJ:$DA,17,0),"")</f>
        <v/>
      </c>
    </row>
    <row r="525" spans="1:38">
      <c r="A525" s="73" t="s">
        <v>2070</v>
      </c>
      <c r="B525" t="s">
        <v>2250</v>
      </c>
      <c r="C525" t="s">
        <v>2069</v>
      </c>
      <c r="D525" t="s">
        <v>578</v>
      </c>
      <c r="E525" t="s">
        <v>578</v>
      </c>
      <c r="F525" t="s">
        <v>578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578</v>
      </c>
      <c r="R525" t="s">
        <v>578</v>
      </c>
      <c r="S525" t="s">
        <v>578</v>
      </c>
      <c r="T525" s="73"/>
      <c r="U525" s="73"/>
      <c r="V525"/>
      <c r="W525" s="73" t="str">
        <f>IFERROR(VLOOKUP(Подбор[[#This Row],[Артикул]],[1]Подбор!$CJ:$CW,2,0),"")</f>
        <v/>
      </c>
      <c r="X525" s="73" t="str">
        <f>IFERROR(VLOOKUP(Подбор[[#This Row],[Артикул]],[1]Подбор!$CJ:$CW,3,0),"")</f>
        <v/>
      </c>
      <c r="Y525" s="73" t="str">
        <f>IFERROR(VLOOKUP(Подбор[[#This Row],[Артикул]],[1]Подбор!$CJ:$CW,4,0),"")</f>
        <v/>
      </c>
      <c r="Z525" s="73">
        <f>IFERROR(VLOOKUP(Подбор[[#This Row],[Артикул]],[1]Подбор!$CJ:$CW,5,0),"")</f>
        <v>0</v>
      </c>
      <c r="AA525" s="73">
        <f>IFERROR(VLOOKUP(Подбор[[#This Row],[Артикул]],[1]Подбор!$CJ:$CW,6,0),"")</f>
        <v>0</v>
      </c>
      <c r="AB525" s="73">
        <f>IFERROR(VLOOKUP(Подбор[[#This Row],[Артикул]],[1]Подбор!$CJ:$CW,7,0),"")</f>
        <v>0</v>
      </c>
      <c r="AC525" s="73">
        <f>IFERROR(VLOOKUP(Подбор[[#This Row],[Артикул]],[1]Подбор!$CJ:$CW,8,0),"")</f>
        <v>0</v>
      </c>
      <c r="AD525" s="73">
        <f>IFERROR(VLOOKUP(Подбор[[#This Row],[Артикул]],[1]Подбор!$CJ:$CW,9,0),"")</f>
        <v>0</v>
      </c>
      <c r="AE525" s="73">
        <f>IFERROR(VLOOKUP(Подбор[[#This Row],[Артикул]],[1]Подбор!$CJ:$CW,10,0),"")</f>
        <v>0</v>
      </c>
      <c r="AF525" s="73">
        <f>IFERROR(VLOOKUP(Подбор[[#This Row],[Артикул]],[1]Подбор!$CJ:$CW,11,0),"")</f>
        <v>0</v>
      </c>
      <c r="AG525" s="73">
        <f>IFERROR(VLOOKUP(Подбор[[#This Row],[Артикул]],[1]Подбор!$CJ:$CW,12,0),"")</f>
        <v>0</v>
      </c>
      <c r="AH525" s="73">
        <f>IFERROR(VLOOKUP(Подбор[[#This Row],[Артикул]],[1]Подбор!$CJ:$CW,13,0),"")</f>
        <v>0</v>
      </c>
      <c r="AI525" s="73">
        <f>IFERROR(VLOOKUP(Подбор[[#This Row],[Артикул]],[1]Подбор!$CJ:$CW,14,0),"")</f>
        <v>0</v>
      </c>
      <c r="AJ525" s="73" t="str">
        <f>IFERROR(VLOOKUP(Подбор[[#This Row],[Артикул]],[1]Подбор!$CJ:$DA,15,0),"")</f>
        <v/>
      </c>
      <c r="AK525" s="73" t="str">
        <f>IFERROR(VLOOKUP(Подбор[[#This Row],[Артикул]],[1]Подбор!$CJ:$DA,16,0),"")</f>
        <v/>
      </c>
      <c r="AL525" s="73" t="str">
        <f>IFERROR(VLOOKUP(Подбор[[#This Row],[Артикул]],[1]Подбор!$CJ:$DA,17,0),"")</f>
        <v/>
      </c>
    </row>
    <row r="526" spans="1:38">
      <c r="A526" s="73" t="s">
        <v>2068</v>
      </c>
      <c r="B526" t="s">
        <v>2250</v>
      </c>
      <c r="C526" t="s">
        <v>2067</v>
      </c>
      <c r="D526">
        <v>0</v>
      </c>
      <c r="E526">
        <v>0</v>
      </c>
      <c r="F526" t="s">
        <v>578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578</v>
      </c>
      <c r="R526" t="s">
        <v>578</v>
      </c>
      <c r="S526" t="s">
        <v>578</v>
      </c>
      <c r="T526" s="73"/>
      <c r="U526" s="73"/>
      <c r="V526"/>
      <c r="W526" s="73">
        <f>IFERROR(VLOOKUP(Подбор[[#This Row],[Артикул]],[1]Подбор!$CJ:$CW,2,0),"")</f>
        <v>0</v>
      </c>
      <c r="X526" s="73">
        <f>IFERROR(VLOOKUP(Подбор[[#This Row],[Артикул]],[1]Подбор!$CJ:$CW,3,0),"")</f>
        <v>0</v>
      </c>
      <c r="Y526" s="73" t="str">
        <f>IFERROR(VLOOKUP(Подбор[[#This Row],[Артикул]],[1]Подбор!$CJ:$CW,4,0),"")</f>
        <v/>
      </c>
      <c r="Z526" s="73">
        <f>IFERROR(VLOOKUP(Подбор[[#This Row],[Артикул]],[1]Подбор!$CJ:$CW,5,0),"")</f>
        <v>0</v>
      </c>
      <c r="AA526" s="73">
        <f>IFERROR(VLOOKUP(Подбор[[#This Row],[Артикул]],[1]Подбор!$CJ:$CW,6,0),"")</f>
        <v>0</v>
      </c>
      <c r="AB526" s="73">
        <f>IFERROR(VLOOKUP(Подбор[[#This Row],[Артикул]],[1]Подбор!$CJ:$CW,7,0),"")</f>
        <v>0</v>
      </c>
      <c r="AC526" s="73">
        <f>IFERROR(VLOOKUP(Подбор[[#This Row],[Артикул]],[1]Подбор!$CJ:$CW,8,0),"")</f>
        <v>0</v>
      </c>
      <c r="AD526" s="73">
        <f>IFERROR(VLOOKUP(Подбор[[#This Row],[Артикул]],[1]Подбор!$CJ:$CW,9,0),"")</f>
        <v>0</v>
      </c>
      <c r="AE526" s="73">
        <f>IFERROR(VLOOKUP(Подбор[[#This Row],[Артикул]],[1]Подбор!$CJ:$CW,10,0),"")</f>
        <v>0</v>
      </c>
      <c r="AF526" s="73">
        <f>IFERROR(VLOOKUP(Подбор[[#This Row],[Артикул]],[1]Подбор!$CJ:$CW,11,0),"")</f>
        <v>0</v>
      </c>
      <c r="AG526" s="73">
        <f>IFERROR(VLOOKUP(Подбор[[#This Row],[Артикул]],[1]Подбор!$CJ:$CW,12,0),"")</f>
        <v>0</v>
      </c>
      <c r="AH526" s="73">
        <f>IFERROR(VLOOKUP(Подбор[[#This Row],[Артикул]],[1]Подбор!$CJ:$CW,13,0),"")</f>
        <v>0</v>
      </c>
      <c r="AI526" s="73">
        <f>IFERROR(VLOOKUP(Подбор[[#This Row],[Артикул]],[1]Подбор!$CJ:$CW,14,0),"")</f>
        <v>0</v>
      </c>
      <c r="AJ526" s="73" t="str">
        <f>IFERROR(VLOOKUP(Подбор[[#This Row],[Артикул]],[1]Подбор!$CJ:$DA,15,0),"")</f>
        <v/>
      </c>
      <c r="AK526" s="73" t="str">
        <f>IFERROR(VLOOKUP(Подбор[[#This Row],[Артикул]],[1]Подбор!$CJ:$DA,16,0),"")</f>
        <v/>
      </c>
      <c r="AL526" s="73" t="str">
        <f>IFERROR(VLOOKUP(Подбор[[#This Row],[Артикул]],[1]Подбор!$CJ:$DA,17,0),"")</f>
        <v/>
      </c>
    </row>
    <row r="527" spans="1:38">
      <c r="A527" s="73" t="s">
        <v>2066</v>
      </c>
      <c r="B527" t="s">
        <v>2250</v>
      </c>
      <c r="C527" t="s">
        <v>2065</v>
      </c>
      <c r="D527" t="s">
        <v>578</v>
      </c>
      <c r="E527" t="s">
        <v>578</v>
      </c>
      <c r="F527" t="s">
        <v>578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578</v>
      </c>
      <c r="R527" t="s">
        <v>578</v>
      </c>
      <c r="S527" t="s">
        <v>578</v>
      </c>
      <c r="T527" s="73"/>
      <c r="U527" s="73"/>
      <c r="V527"/>
      <c r="W527" s="73" t="str">
        <f>IFERROR(VLOOKUP(Подбор[[#This Row],[Артикул]],[1]Подбор!$CJ:$CW,2,0),"")</f>
        <v/>
      </c>
      <c r="X527" s="73" t="str">
        <f>IFERROR(VLOOKUP(Подбор[[#This Row],[Артикул]],[1]Подбор!$CJ:$CW,3,0),"")</f>
        <v/>
      </c>
      <c r="Y527" s="73" t="str">
        <f>IFERROR(VLOOKUP(Подбор[[#This Row],[Артикул]],[1]Подбор!$CJ:$CW,4,0),"")</f>
        <v/>
      </c>
      <c r="Z527" s="73">
        <f>IFERROR(VLOOKUP(Подбор[[#This Row],[Артикул]],[1]Подбор!$CJ:$CW,5,0),"")</f>
        <v>0</v>
      </c>
      <c r="AA527" s="73">
        <f>IFERROR(VLOOKUP(Подбор[[#This Row],[Артикул]],[1]Подбор!$CJ:$CW,6,0),"")</f>
        <v>0</v>
      </c>
      <c r="AB527" s="73">
        <f>IFERROR(VLOOKUP(Подбор[[#This Row],[Артикул]],[1]Подбор!$CJ:$CW,7,0),"")</f>
        <v>0</v>
      </c>
      <c r="AC527" s="73">
        <f>IFERROR(VLOOKUP(Подбор[[#This Row],[Артикул]],[1]Подбор!$CJ:$CW,8,0),"")</f>
        <v>0</v>
      </c>
      <c r="AD527" s="73">
        <f>IFERROR(VLOOKUP(Подбор[[#This Row],[Артикул]],[1]Подбор!$CJ:$CW,9,0),"")</f>
        <v>0</v>
      </c>
      <c r="AE527" s="73">
        <f>IFERROR(VLOOKUP(Подбор[[#This Row],[Артикул]],[1]Подбор!$CJ:$CW,10,0),"")</f>
        <v>0</v>
      </c>
      <c r="AF527" s="73">
        <f>IFERROR(VLOOKUP(Подбор[[#This Row],[Артикул]],[1]Подбор!$CJ:$CW,11,0),"")</f>
        <v>0</v>
      </c>
      <c r="AG527" s="73">
        <f>IFERROR(VLOOKUP(Подбор[[#This Row],[Артикул]],[1]Подбор!$CJ:$CW,12,0),"")</f>
        <v>0</v>
      </c>
      <c r="AH527" s="73">
        <f>IFERROR(VLOOKUP(Подбор[[#This Row],[Артикул]],[1]Подбор!$CJ:$CW,13,0),"")</f>
        <v>0</v>
      </c>
      <c r="AI527" s="73">
        <f>IFERROR(VLOOKUP(Подбор[[#This Row],[Артикул]],[1]Подбор!$CJ:$CW,14,0),"")</f>
        <v>0</v>
      </c>
      <c r="AJ527" s="73" t="str">
        <f>IFERROR(VLOOKUP(Подбор[[#This Row],[Артикул]],[1]Подбор!$CJ:$DA,15,0),"")</f>
        <v/>
      </c>
      <c r="AK527" s="73" t="str">
        <f>IFERROR(VLOOKUP(Подбор[[#This Row],[Артикул]],[1]Подбор!$CJ:$DA,16,0),"")</f>
        <v/>
      </c>
      <c r="AL527" s="73" t="str">
        <f>IFERROR(VLOOKUP(Подбор[[#This Row],[Артикул]],[1]Подбор!$CJ:$DA,17,0),"")</f>
        <v/>
      </c>
    </row>
    <row r="528" spans="1:38">
      <c r="A528" s="73" t="s">
        <v>2064</v>
      </c>
      <c r="B528" t="s">
        <v>2250</v>
      </c>
      <c r="C528" t="s">
        <v>2063</v>
      </c>
      <c r="D528" t="s">
        <v>578</v>
      </c>
      <c r="E528" t="s">
        <v>578</v>
      </c>
      <c r="F528" t="s">
        <v>578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578</v>
      </c>
      <c r="R528" t="s">
        <v>578</v>
      </c>
      <c r="S528" t="s">
        <v>578</v>
      </c>
      <c r="T528" s="73"/>
      <c r="U528" s="73"/>
      <c r="V528"/>
      <c r="W528" s="73" t="str">
        <f>IFERROR(VLOOKUP(Подбор[[#This Row],[Артикул]],[1]Подбор!$CJ:$CW,2,0),"")</f>
        <v/>
      </c>
      <c r="X528" s="73" t="str">
        <f>IFERROR(VLOOKUP(Подбор[[#This Row],[Артикул]],[1]Подбор!$CJ:$CW,3,0),"")</f>
        <v/>
      </c>
      <c r="Y528" s="73" t="str">
        <f>IFERROR(VLOOKUP(Подбор[[#This Row],[Артикул]],[1]Подбор!$CJ:$CW,4,0),"")</f>
        <v/>
      </c>
      <c r="Z528" s="73">
        <f>IFERROR(VLOOKUP(Подбор[[#This Row],[Артикул]],[1]Подбор!$CJ:$CW,5,0),"")</f>
        <v>0</v>
      </c>
      <c r="AA528" s="73">
        <f>IFERROR(VLOOKUP(Подбор[[#This Row],[Артикул]],[1]Подбор!$CJ:$CW,6,0),"")</f>
        <v>0</v>
      </c>
      <c r="AB528" s="73">
        <f>IFERROR(VLOOKUP(Подбор[[#This Row],[Артикул]],[1]Подбор!$CJ:$CW,7,0),"")</f>
        <v>0</v>
      </c>
      <c r="AC528" s="73">
        <f>IFERROR(VLOOKUP(Подбор[[#This Row],[Артикул]],[1]Подбор!$CJ:$CW,8,0),"")</f>
        <v>0</v>
      </c>
      <c r="AD528" s="73">
        <f>IFERROR(VLOOKUP(Подбор[[#This Row],[Артикул]],[1]Подбор!$CJ:$CW,9,0),"")</f>
        <v>0</v>
      </c>
      <c r="AE528" s="73">
        <f>IFERROR(VLOOKUP(Подбор[[#This Row],[Артикул]],[1]Подбор!$CJ:$CW,10,0),"")</f>
        <v>0</v>
      </c>
      <c r="AF528" s="73">
        <f>IFERROR(VLOOKUP(Подбор[[#This Row],[Артикул]],[1]Подбор!$CJ:$CW,11,0),"")</f>
        <v>0</v>
      </c>
      <c r="AG528" s="73">
        <f>IFERROR(VLOOKUP(Подбор[[#This Row],[Артикул]],[1]Подбор!$CJ:$CW,12,0),"")</f>
        <v>0</v>
      </c>
      <c r="AH528" s="73">
        <f>IFERROR(VLOOKUP(Подбор[[#This Row],[Артикул]],[1]Подбор!$CJ:$CW,13,0),"")</f>
        <v>0</v>
      </c>
      <c r="AI528" s="73">
        <f>IFERROR(VLOOKUP(Подбор[[#This Row],[Артикул]],[1]Подбор!$CJ:$CW,14,0),"")</f>
        <v>0</v>
      </c>
      <c r="AJ528" s="73" t="str">
        <f>IFERROR(VLOOKUP(Подбор[[#This Row],[Артикул]],[1]Подбор!$CJ:$DA,15,0),"")</f>
        <v/>
      </c>
      <c r="AK528" s="73" t="str">
        <f>IFERROR(VLOOKUP(Подбор[[#This Row],[Артикул]],[1]Подбор!$CJ:$DA,16,0),"")</f>
        <v/>
      </c>
      <c r="AL528" s="73" t="str">
        <f>IFERROR(VLOOKUP(Подбор[[#This Row],[Артикул]],[1]Подбор!$CJ:$DA,17,0),"")</f>
        <v/>
      </c>
    </row>
    <row r="529" spans="1:38">
      <c r="A529" s="73" t="s">
        <v>2062</v>
      </c>
      <c r="B529"/>
      <c r="C529"/>
      <c r="D529" t="s">
        <v>578</v>
      </c>
      <c r="E529" t="s">
        <v>578</v>
      </c>
      <c r="F529" t="s">
        <v>578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578</v>
      </c>
      <c r="R529" t="s">
        <v>578</v>
      </c>
      <c r="S529" t="s">
        <v>578</v>
      </c>
      <c r="T529" s="73"/>
      <c r="U529" s="73"/>
      <c r="V529"/>
      <c r="W529" s="73" t="str">
        <f>IFERROR(VLOOKUP(Подбор[[#This Row],[Артикул]],[1]Подбор!$CJ:$CW,2,0),"")</f>
        <v/>
      </c>
      <c r="X529" s="73" t="str">
        <f>IFERROR(VLOOKUP(Подбор[[#This Row],[Артикул]],[1]Подбор!$CJ:$CW,3,0),"")</f>
        <v/>
      </c>
      <c r="Y529" s="73" t="str">
        <f>IFERROR(VLOOKUP(Подбор[[#This Row],[Артикул]],[1]Подбор!$CJ:$CW,4,0),"")</f>
        <v/>
      </c>
      <c r="Z529" s="73">
        <f>IFERROR(VLOOKUP(Подбор[[#This Row],[Артикул]],[1]Подбор!$CJ:$CW,5,0),"")</f>
        <v>0</v>
      </c>
      <c r="AA529" s="73">
        <f>IFERROR(VLOOKUP(Подбор[[#This Row],[Артикул]],[1]Подбор!$CJ:$CW,6,0),"")</f>
        <v>0</v>
      </c>
      <c r="AB529" s="73">
        <f>IFERROR(VLOOKUP(Подбор[[#This Row],[Артикул]],[1]Подбор!$CJ:$CW,7,0),"")</f>
        <v>0</v>
      </c>
      <c r="AC529" s="73">
        <f>IFERROR(VLOOKUP(Подбор[[#This Row],[Артикул]],[1]Подбор!$CJ:$CW,8,0),"")</f>
        <v>0</v>
      </c>
      <c r="AD529" s="73">
        <f>IFERROR(VLOOKUP(Подбор[[#This Row],[Артикул]],[1]Подбор!$CJ:$CW,9,0),"")</f>
        <v>0</v>
      </c>
      <c r="AE529" s="73">
        <f>IFERROR(VLOOKUP(Подбор[[#This Row],[Артикул]],[1]Подбор!$CJ:$CW,10,0),"")</f>
        <v>0</v>
      </c>
      <c r="AF529" s="73">
        <f>IFERROR(VLOOKUP(Подбор[[#This Row],[Артикул]],[1]Подбор!$CJ:$CW,11,0),"")</f>
        <v>0</v>
      </c>
      <c r="AG529" s="73">
        <f>IFERROR(VLOOKUP(Подбор[[#This Row],[Артикул]],[1]Подбор!$CJ:$CW,12,0),"")</f>
        <v>0</v>
      </c>
      <c r="AH529" s="73">
        <f>IFERROR(VLOOKUP(Подбор[[#This Row],[Артикул]],[1]Подбор!$CJ:$CW,13,0),"")</f>
        <v>0</v>
      </c>
      <c r="AI529" s="73">
        <f>IFERROR(VLOOKUP(Подбор[[#This Row],[Артикул]],[1]Подбор!$CJ:$CW,14,0),"")</f>
        <v>0</v>
      </c>
      <c r="AJ529" s="73" t="str">
        <f>IFERROR(VLOOKUP(Подбор[[#This Row],[Артикул]],[1]Подбор!$CJ:$DA,15,0),"")</f>
        <v/>
      </c>
      <c r="AK529" s="73" t="str">
        <f>IFERROR(VLOOKUP(Подбор[[#This Row],[Артикул]],[1]Подбор!$CJ:$DA,16,0),"")</f>
        <v/>
      </c>
      <c r="AL529" s="73" t="str">
        <f>IFERROR(VLOOKUP(Подбор[[#This Row],[Артикул]],[1]Подбор!$CJ:$DA,17,0),"")</f>
        <v/>
      </c>
    </row>
    <row r="530" spans="1:38">
      <c r="A530" s="73" t="s">
        <v>4784</v>
      </c>
      <c r="B530" t="s">
        <v>2250</v>
      </c>
      <c r="C530" t="s">
        <v>4785</v>
      </c>
      <c r="D530" t="s">
        <v>578</v>
      </c>
      <c r="E530" t="s">
        <v>578</v>
      </c>
      <c r="F530" t="s">
        <v>578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578</v>
      </c>
      <c r="R530" t="s">
        <v>578</v>
      </c>
      <c r="S530" t="s">
        <v>578</v>
      </c>
      <c r="T530" s="73"/>
      <c r="U530" s="73"/>
      <c r="V530"/>
      <c r="W530" s="73" t="str">
        <f>IFERROR(VLOOKUP(Подбор[[#This Row],[Артикул]],[1]Подбор!$CJ:$CW,2,0),"")</f>
        <v/>
      </c>
      <c r="X530" s="73" t="str">
        <f>IFERROR(VLOOKUP(Подбор[[#This Row],[Артикул]],[1]Подбор!$CJ:$CW,3,0),"")</f>
        <v/>
      </c>
      <c r="Y530" s="73" t="str">
        <f>IFERROR(VLOOKUP(Подбор[[#This Row],[Артикул]],[1]Подбор!$CJ:$CW,4,0),"")</f>
        <v/>
      </c>
      <c r="Z530" s="73">
        <f>IFERROR(VLOOKUP(Подбор[[#This Row],[Артикул]],[1]Подбор!$CJ:$CW,5,0),"")</f>
        <v>0</v>
      </c>
      <c r="AA530" s="73">
        <f>IFERROR(VLOOKUP(Подбор[[#This Row],[Артикул]],[1]Подбор!$CJ:$CW,6,0),"")</f>
        <v>0</v>
      </c>
      <c r="AB530" s="73">
        <f>IFERROR(VLOOKUP(Подбор[[#This Row],[Артикул]],[1]Подбор!$CJ:$CW,7,0),"")</f>
        <v>0</v>
      </c>
      <c r="AC530" s="73">
        <f>IFERROR(VLOOKUP(Подбор[[#This Row],[Артикул]],[1]Подбор!$CJ:$CW,8,0),"")</f>
        <v>0</v>
      </c>
      <c r="AD530" s="73">
        <f>IFERROR(VLOOKUP(Подбор[[#This Row],[Артикул]],[1]Подбор!$CJ:$CW,9,0),"")</f>
        <v>0</v>
      </c>
      <c r="AE530" s="73">
        <f>IFERROR(VLOOKUP(Подбор[[#This Row],[Артикул]],[1]Подбор!$CJ:$CW,10,0),"")</f>
        <v>0</v>
      </c>
      <c r="AF530" s="73">
        <f>IFERROR(VLOOKUP(Подбор[[#This Row],[Артикул]],[1]Подбор!$CJ:$CW,11,0),"")</f>
        <v>0</v>
      </c>
      <c r="AG530" s="73">
        <f>IFERROR(VLOOKUP(Подбор[[#This Row],[Артикул]],[1]Подбор!$CJ:$CW,12,0),"")</f>
        <v>0</v>
      </c>
      <c r="AH530" s="73">
        <f>IFERROR(VLOOKUP(Подбор[[#This Row],[Артикул]],[1]Подбор!$CJ:$CW,13,0),"")</f>
        <v>0</v>
      </c>
      <c r="AI530" s="73">
        <f>IFERROR(VLOOKUP(Подбор[[#This Row],[Артикул]],[1]Подбор!$CJ:$CW,14,0),"")</f>
        <v>0</v>
      </c>
      <c r="AJ530" s="73" t="str">
        <f>IFERROR(VLOOKUP(Подбор[[#This Row],[Артикул]],[1]Подбор!$CJ:$DA,15,0),"")</f>
        <v/>
      </c>
      <c r="AK530" s="73" t="str">
        <f>IFERROR(VLOOKUP(Подбор[[#This Row],[Артикул]],[1]Подбор!$CJ:$DA,16,0),"")</f>
        <v/>
      </c>
      <c r="AL530" s="73" t="str">
        <f>IFERROR(VLOOKUP(Подбор[[#This Row],[Артикул]],[1]Подбор!$CJ:$DA,17,0),"")</f>
        <v/>
      </c>
    </row>
    <row r="531" spans="1:38">
      <c r="A531" s="73" t="s">
        <v>4786</v>
      </c>
      <c r="B531" t="s">
        <v>2250</v>
      </c>
      <c r="C531" t="s">
        <v>4787</v>
      </c>
      <c r="D531">
        <v>0</v>
      </c>
      <c r="E531">
        <v>0</v>
      </c>
      <c r="F531" t="s">
        <v>578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578</v>
      </c>
      <c r="R531" t="s">
        <v>578</v>
      </c>
      <c r="S531" t="s">
        <v>578</v>
      </c>
      <c r="T531" s="73"/>
      <c r="U531" s="73"/>
      <c r="V531"/>
      <c r="W531" s="73">
        <f>IFERROR(VLOOKUP(Подбор[[#This Row],[Артикул]],[1]Подбор!$CJ:$CW,2,0),"")</f>
        <v>0</v>
      </c>
      <c r="X531" s="73">
        <f>IFERROR(VLOOKUP(Подбор[[#This Row],[Артикул]],[1]Подбор!$CJ:$CW,3,0),"")</f>
        <v>0</v>
      </c>
      <c r="Y531" s="73" t="str">
        <f>IFERROR(VLOOKUP(Подбор[[#This Row],[Артикул]],[1]Подбор!$CJ:$CW,4,0),"")</f>
        <v/>
      </c>
      <c r="Z531" s="73">
        <f>IFERROR(VLOOKUP(Подбор[[#This Row],[Артикул]],[1]Подбор!$CJ:$CW,5,0),"")</f>
        <v>0</v>
      </c>
      <c r="AA531" s="73">
        <f>IFERROR(VLOOKUP(Подбор[[#This Row],[Артикул]],[1]Подбор!$CJ:$CW,6,0),"")</f>
        <v>0</v>
      </c>
      <c r="AB531" s="73">
        <f>IFERROR(VLOOKUP(Подбор[[#This Row],[Артикул]],[1]Подбор!$CJ:$CW,7,0),"")</f>
        <v>0</v>
      </c>
      <c r="AC531" s="73">
        <f>IFERROR(VLOOKUP(Подбор[[#This Row],[Артикул]],[1]Подбор!$CJ:$CW,8,0),"")</f>
        <v>0</v>
      </c>
      <c r="AD531" s="73">
        <f>IFERROR(VLOOKUP(Подбор[[#This Row],[Артикул]],[1]Подбор!$CJ:$CW,9,0),"")</f>
        <v>0</v>
      </c>
      <c r="AE531" s="73">
        <f>IFERROR(VLOOKUP(Подбор[[#This Row],[Артикул]],[1]Подбор!$CJ:$CW,10,0),"")</f>
        <v>0</v>
      </c>
      <c r="AF531" s="73">
        <f>IFERROR(VLOOKUP(Подбор[[#This Row],[Артикул]],[1]Подбор!$CJ:$CW,11,0),"")</f>
        <v>0</v>
      </c>
      <c r="AG531" s="73">
        <f>IFERROR(VLOOKUP(Подбор[[#This Row],[Артикул]],[1]Подбор!$CJ:$CW,12,0),"")</f>
        <v>0</v>
      </c>
      <c r="AH531" s="73">
        <f>IFERROR(VLOOKUP(Подбор[[#This Row],[Артикул]],[1]Подбор!$CJ:$CW,13,0),"")</f>
        <v>0</v>
      </c>
      <c r="AI531" s="73">
        <f>IFERROR(VLOOKUP(Подбор[[#This Row],[Артикул]],[1]Подбор!$CJ:$CW,14,0),"")</f>
        <v>0</v>
      </c>
      <c r="AJ531" s="73" t="str">
        <f>IFERROR(VLOOKUP(Подбор[[#This Row],[Артикул]],[1]Подбор!$CJ:$DA,15,0),"")</f>
        <v/>
      </c>
      <c r="AK531" s="73" t="str">
        <f>IFERROR(VLOOKUP(Подбор[[#This Row],[Артикул]],[1]Подбор!$CJ:$DA,16,0),"")</f>
        <v/>
      </c>
      <c r="AL531" s="73" t="str">
        <f>IFERROR(VLOOKUP(Подбор[[#This Row],[Артикул]],[1]Подбор!$CJ:$DA,17,0),"")</f>
        <v/>
      </c>
    </row>
    <row r="532" spans="1:38">
      <c r="A532" s="73" t="s">
        <v>4788</v>
      </c>
      <c r="B532" t="s">
        <v>2250</v>
      </c>
      <c r="C532" t="s">
        <v>4789</v>
      </c>
      <c r="D532">
        <v>0</v>
      </c>
      <c r="E532">
        <v>0</v>
      </c>
      <c r="F532" t="s">
        <v>578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578</v>
      </c>
      <c r="R532" t="s">
        <v>578</v>
      </c>
      <c r="S532" t="s">
        <v>578</v>
      </c>
      <c r="T532" s="73"/>
      <c r="U532" s="73"/>
      <c r="V532"/>
      <c r="W532" s="73">
        <f>IFERROR(VLOOKUP(Подбор[[#This Row],[Артикул]],[1]Подбор!$CJ:$CW,2,0),"")</f>
        <v>0</v>
      </c>
      <c r="X532" s="73">
        <f>IFERROR(VLOOKUP(Подбор[[#This Row],[Артикул]],[1]Подбор!$CJ:$CW,3,0),"")</f>
        <v>0</v>
      </c>
      <c r="Y532" s="73" t="str">
        <f>IFERROR(VLOOKUP(Подбор[[#This Row],[Артикул]],[1]Подбор!$CJ:$CW,4,0),"")</f>
        <v/>
      </c>
      <c r="Z532" s="73">
        <f>IFERROR(VLOOKUP(Подбор[[#This Row],[Артикул]],[1]Подбор!$CJ:$CW,5,0),"")</f>
        <v>0</v>
      </c>
      <c r="AA532" s="73">
        <f>IFERROR(VLOOKUP(Подбор[[#This Row],[Артикул]],[1]Подбор!$CJ:$CW,6,0),"")</f>
        <v>0</v>
      </c>
      <c r="AB532" s="73">
        <f>IFERROR(VLOOKUP(Подбор[[#This Row],[Артикул]],[1]Подбор!$CJ:$CW,7,0),"")</f>
        <v>0</v>
      </c>
      <c r="AC532" s="73">
        <f>IFERROR(VLOOKUP(Подбор[[#This Row],[Артикул]],[1]Подбор!$CJ:$CW,8,0),"")</f>
        <v>0</v>
      </c>
      <c r="AD532" s="73">
        <f>IFERROR(VLOOKUP(Подбор[[#This Row],[Артикул]],[1]Подбор!$CJ:$CW,9,0),"")</f>
        <v>0</v>
      </c>
      <c r="AE532" s="73">
        <f>IFERROR(VLOOKUP(Подбор[[#This Row],[Артикул]],[1]Подбор!$CJ:$CW,10,0),"")</f>
        <v>0</v>
      </c>
      <c r="AF532" s="73">
        <f>IFERROR(VLOOKUP(Подбор[[#This Row],[Артикул]],[1]Подбор!$CJ:$CW,11,0),"")</f>
        <v>0</v>
      </c>
      <c r="AG532" s="73">
        <f>IFERROR(VLOOKUP(Подбор[[#This Row],[Артикул]],[1]Подбор!$CJ:$CW,12,0),"")</f>
        <v>0</v>
      </c>
      <c r="AH532" s="73">
        <f>IFERROR(VLOOKUP(Подбор[[#This Row],[Артикул]],[1]Подбор!$CJ:$CW,13,0),"")</f>
        <v>0</v>
      </c>
      <c r="AI532" s="73">
        <f>IFERROR(VLOOKUP(Подбор[[#This Row],[Артикул]],[1]Подбор!$CJ:$CW,14,0),"")</f>
        <v>0</v>
      </c>
      <c r="AJ532" s="73" t="str">
        <f>IFERROR(VLOOKUP(Подбор[[#This Row],[Артикул]],[1]Подбор!$CJ:$DA,15,0),"")</f>
        <v/>
      </c>
      <c r="AK532" s="73" t="str">
        <f>IFERROR(VLOOKUP(Подбор[[#This Row],[Артикул]],[1]Подбор!$CJ:$DA,16,0),"")</f>
        <v/>
      </c>
      <c r="AL532" s="73" t="str">
        <f>IFERROR(VLOOKUP(Подбор[[#This Row],[Артикул]],[1]Подбор!$CJ:$DA,17,0),"")</f>
        <v/>
      </c>
    </row>
    <row r="533" spans="1:38">
      <c r="A533" s="73" t="s">
        <v>4790</v>
      </c>
      <c r="B533" t="s">
        <v>2250</v>
      </c>
      <c r="C533" t="s">
        <v>4791</v>
      </c>
      <c r="D533">
        <v>0</v>
      </c>
      <c r="E533">
        <v>0</v>
      </c>
      <c r="F533" t="s">
        <v>578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578</v>
      </c>
      <c r="R533" t="s">
        <v>578</v>
      </c>
      <c r="S533" t="s">
        <v>578</v>
      </c>
      <c r="T533" s="73"/>
      <c r="U533" s="73"/>
      <c r="V533"/>
      <c r="W533" s="73">
        <f>IFERROR(VLOOKUP(Подбор[[#This Row],[Артикул]],[1]Подбор!$CJ:$CW,2,0),"")</f>
        <v>0</v>
      </c>
      <c r="X533" s="73">
        <f>IFERROR(VLOOKUP(Подбор[[#This Row],[Артикул]],[1]Подбор!$CJ:$CW,3,0),"")</f>
        <v>0</v>
      </c>
      <c r="Y533" s="73" t="str">
        <f>IFERROR(VLOOKUP(Подбор[[#This Row],[Артикул]],[1]Подбор!$CJ:$CW,4,0),"")</f>
        <v/>
      </c>
      <c r="Z533" s="73">
        <f>IFERROR(VLOOKUP(Подбор[[#This Row],[Артикул]],[1]Подбор!$CJ:$CW,5,0),"")</f>
        <v>0</v>
      </c>
      <c r="AA533" s="73">
        <f>IFERROR(VLOOKUP(Подбор[[#This Row],[Артикул]],[1]Подбор!$CJ:$CW,6,0),"")</f>
        <v>0</v>
      </c>
      <c r="AB533" s="73">
        <f>IFERROR(VLOOKUP(Подбор[[#This Row],[Артикул]],[1]Подбор!$CJ:$CW,7,0),"")</f>
        <v>0</v>
      </c>
      <c r="AC533" s="73">
        <f>IFERROR(VLOOKUP(Подбор[[#This Row],[Артикул]],[1]Подбор!$CJ:$CW,8,0),"")</f>
        <v>0</v>
      </c>
      <c r="AD533" s="73">
        <f>IFERROR(VLOOKUP(Подбор[[#This Row],[Артикул]],[1]Подбор!$CJ:$CW,9,0),"")</f>
        <v>0</v>
      </c>
      <c r="AE533" s="73">
        <f>IFERROR(VLOOKUP(Подбор[[#This Row],[Артикул]],[1]Подбор!$CJ:$CW,10,0),"")</f>
        <v>0</v>
      </c>
      <c r="AF533" s="73">
        <f>IFERROR(VLOOKUP(Подбор[[#This Row],[Артикул]],[1]Подбор!$CJ:$CW,11,0),"")</f>
        <v>0</v>
      </c>
      <c r="AG533" s="73">
        <f>IFERROR(VLOOKUP(Подбор[[#This Row],[Артикул]],[1]Подбор!$CJ:$CW,12,0),"")</f>
        <v>0</v>
      </c>
      <c r="AH533" s="73">
        <f>IFERROR(VLOOKUP(Подбор[[#This Row],[Артикул]],[1]Подбор!$CJ:$CW,13,0),"")</f>
        <v>0</v>
      </c>
      <c r="AI533" s="73">
        <f>IFERROR(VLOOKUP(Подбор[[#This Row],[Артикул]],[1]Подбор!$CJ:$CW,14,0),"")</f>
        <v>0</v>
      </c>
      <c r="AJ533" s="73" t="str">
        <f>IFERROR(VLOOKUP(Подбор[[#This Row],[Артикул]],[1]Подбор!$CJ:$DA,15,0),"")</f>
        <v/>
      </c>
      <c r="AK533" s="73" t="str">
        <f>IFERROR(VLOOKUP(Подбор[[#This Row],[Артикул]],[1]Подбор!$CJ:$DA,16,0),"")</f>
        <v/>
      </c>
      <c r="AL533" s="73" t="str">
        <f>IFERROR(VLOOKUP(Подбор[[#This Row],[Артикул]],[1]Подбор!$CJ:$DA,17,0),"")</f>
        <v/>
      </c>
    </row>
    <row r="534" spans="1:38">
      <c r="A534" s="73" t="s">
        <v>4792</v>
      </c>
      <c r="B534" t="s">
        <v>2250</v>
      </c>
      <c r="C534" t="s">
        <v>4793</v>
      </c>
      <c r="D534">
        <v>0</v>
      </c>
      <c r="E534">
        <v>0</v>
      </c>
      <c r="F534" t="s">
        <v>578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578</v>
      </c>
      <c r="R534" t="s">
        <v>578</v>
      </c>
      <c r="S534" t="s">
        <v>578</v>
      </c>
      <c r="T534" s="73"/>
      <c r="U534" s="73"/>
      <c r="V534"/>
      <c r="W534" s="73">
        <f>IFERROR(VLOOKUP(Подбор[[#This Row],[Артикул]],[1]Подбор!$CJ:$CW,2,0),"")</f>
        <v>0</v>
      </c>
      <c r="X534" s="73">
        <f>IFERROR(VLOOKUP(Подбор[[#This Row],[Артикул]],[1]Подбор!$CJ:$CW,3,0),"")</f>
        <v>0</v>
      </c>
      <c r="Y534" s="73" t="str">
        <f>IFERROR(VLOOKUP(Подбор[[#This Row],[Артикул]],[1]Подбор!$CJ:$CW,4,0),"")</f>
        <v/>
      </c>
      <c r="Z534" s="73">
        <f>IFERROR(VLOOKUP(Подбор[[#This Row],[Артикул]],[1]Подбор!$CJ:$CW,5,0),"")</f>
        <v>0</v>
      </c>
      <c r="AA534" s="73">
        <f>IFERROR(VLOOKUP(Подбор[[#This Row],[Артикул]],[1]Подбор!$CJ:$CW,6,0),"")</f>
        <v>0</v>
      </c>
      <c r="AB534" s="73">
        <f>IFERROR(VLOOKUP(Подбор[[#This Row],[Артикул]],[1]Подбор!$CJ:$CW,7,0),"")</f>
        <v>0</v>
      </c>
      <c r="AC534" s="73">
        <f>IFERROR(VLOOKUP(Подбор[[#This Row],[Артикул]],[1]Подбор!$CJ:$CW,8,0),"")</f>
        <v>0</v>
      </c>
      <c r="AD534" s="73">
        <f>IFERROR(VLOOKUP(Подбор[[#This Row],[Артикул]],[1]Подбор!$CJ:$CW,9,0),"")</f>
        <v>0</v>
      </c>
      <c r="AE534" s="73">
        <f>IFERROR(VLOOKUP(Подбор[[#This Row],[Артикул]],[1]Подбор!$CJ:$CW,10,0),"")</f>
        <v>0</v>
      </c>
      <c r="AF534" s="73">
        <f>IFERROR(VLOOKUP(Подбор[[#This Row],[Артикул]],[1]Подбор!$CJ:$CW,11,0),"")</f>
        <v>0</v>
      </c>
      <c r="AG534" s="73">
        <f>IFERROR(VLOOKUP(Подбор[[#This Row],[Артикул]],[1]Подбор!$CJ:$CW,12,0),"")</f>
        <v>0</v>
      </c>
      <c r="AH534" s="73">
        <f>IFERROR(VLOOKUP(Подбор[[#This Row],[Артикул]],[1]Подбор!$CJ:$CW,13,0),"")</f>
        <v>0</v>
      </c>
      <c r="AI534" s="73">
        <f>IFERROR(VLOOKUP(Подбор[[#This Row],[Артикул]],[1]Подбор!$CJ:$CW,14,0),"")</f>
        <v>0</v>
      </c>
      <c r="AJ534" s="73" t="str">
        <f>IFERROR(VLOOKUP(Подбор[[#This Row],[Артикул]],[1]Подбор!$CJ:$DA,15,0),"")</f>
        <v/>
      </c>
      <c r="AK534" s="73" t="str">
        <f>IFERROR(VLOOKUP(Подбор[[#This Row],[Артикул]],[1]Подбор!$CJ:$DA,16,0),"")</f>
        <v/>
      </c>
      <c r="AL534" s="73" t="str">
        <f>IFERROR(VLOOKUP(Подбор[[#This Row],[Артикул]],[1]Подбор!$CJ:$DA,17,0),"")</f>
        <v/>
      </c>
    </row>
    <row r="535" spans="1:38">
      <c r="A535" s="73" t="s">
        <v>4794</v>
      </c>
      <c r="B535" t="s">
        <v>2250</v>
      </c>
      <c r="C535" t="s">
        <v>4795</v>
      </c>
      <c r="D535">
        <v>0</v>
      </c>
      <c r="E535">
        <v>0</v>
      </c>
      <c r="F535" t="s">
        <v>578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578</v>
      </c>
      <c r="R535" t="s">
        <v>578</v>
      </c>
      <c r="S535" t="s">
        <v>578</v>
      </c>
      <c r="T535" s="73"/>
      <c r="U535" s="73"/>
      <c r="V535"/>
      <c r="W535" s="73">
        <f>IFERROR(VLOOKUP(Подбор[[#This Row],[Артикул]],[1]Подбор!$CJ:$CW,2,0),"")</f>
        <v>0</v>
      </c>
      <c r="X535" s="73">
        <f>IFERROR(VLOOKUP(Подбор[[#This Row],[Артикул]],[1]Подбор!$CJ:$CW,3,0),"")</f>
        <v>0</v>
      </c>
      <c r="Y535" s="73" t="str">
        <f>IFERROR(VLOOKUP(Подбор[[#This Row],[Артикул]],[1]Подбор!$CJ:$CW,4,0),"")</f>
        <v/>
      </c>
      <c r="Z535" s="73">
        <f>IFERROR(VLOOKUP(Подбор[[#This Row],[Артикул]],[1]Подбор!$CJ:$CW,5,0),"")</f>
        <v>0</v>
      </c>
      <c r="AA535" s="73">
        <f>IFERROR(VLOOKUP(Подбор[[#This Row],[Артикул]],[1]Подбор!$CJ:$CW,6,0),"")</f>
        <v>0</v>
      </c>
      <c r="AB535" s="73">
        <f>IFERROR(VLOOKUP(Подбор[[#This Row],[Артикул]],[1]Подбор!$CJ:$CW,7,0),"")</f>
        <v>0</v>
      </c>
      <c r="AC535" s="73">
        <f>IFERROR(VLOOKUP(Подбор[[#This Row],[Артикул]],[1]Подбор!$CJ:$CW,8,0),"")</f>
        <v>0</v>
      </c>
      <c r="AD535" s="73">
        <f>IFERROR(VLOOKUP(Подбор[[#This Row],[Артикул]],[1]Подбор!$CJ:$CW,9,0),"")</f>
        <v>0</v>
      </c>
      <c r="AE535" s="73">
        <f>IFERROR(VLOOKUP(Подбор[[#This Row],[Артикул]],[1]Подбор!$CJ:$CW,10,0),"")</f>
        <v>0</v>
      </c>
      <c r="AF535" s="73">
        <f>IFERROR(VLOOKUP(Подбор[[#This Row],[Артикул]],[1]Подбор!$CJ:$CW,11,0),"")</f>
        <v>0</v>
      </c>
      <c r="AG535" s="73">
        <f>IFERROR(VLOOKUP(Подбор[[#This Row],[Артикул]],[1]Подбор!$CJ:$CW,12,0),"")</f>
        <v>0</v>
      </c>
      <c r="AH535" s="73">
        <f>IFERROR(VLOOKUP(Подбор[[#This Row],[Артикул]],[1]Подбор!$CJ:$CW,13,0),"")</f>
        <v>0</v>
      </c>
      <c r="AI535" s="73">
        <f>IFERROR(VLOOKUP(Подбор[[#This Row],[Артикул]],[1]Подбор!$CJ:$CW,14,0),"")</f>
        <v>0</v>
      </c>
      <c r="AJ535" s="73" t="str">
        <f>IFERROR(VLOOKUP(Подбор[[#This Row],[Артикул]],[1]Подбор!$CJ:$DA,15,0),"")</f>
        <v/>
      </c>
      <c r="AK535" s="73" t="str">
        <f>IFERROR(VLOOKUP(Подбор[[#This Row],[Артикул]],[1]Подбор!$CJ:$DA,16,0),"")</f>
        <v/>
      </c>
      <c r="AL535" s="73" t="str">
        <f>IFERROR(VLOOKUP(Подбор[[#This Row],[Артикул]],[1]Подбор!$CJ:$DA,17,0),"")</f>
        <v/>
      </c>
    </row>
    <row r="536" spans="1:38">
      <c r="A536" s="73" t="s">
        <v>2061</v>
      </c>
      <c r="B536"/>
      <c r="C536"/>
      <c r="D536" t="s">
        <v>578</v>
      </c>
      <c r="E536" t="s">
        <v>578</v>
      </c>
      <c r="F536" t="s">
        <v>578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578</v>
      </c>
      <c r="R536" t="s">
        <v>578</v>
      </c>
      <c r="S536" t="s">
        <v>578</v>
      </c>
      <c r="T536" s="73"/>
      <c r="U536" s="73"/>
      <c r="V536"/>
      <c r="W536" s="73" t="str">
        <f>IFERROR(VLOOKUP(Подбор[[#This Row],[Артикул]],[1]Подбор!$CJ:$CW,2,0),"")</f>
        <v/>
      </c>
      <c r="X536" s="73" t="str">
        <f>IFERROR(VLOOKUP(Подбор[[#This Row],[Артикул]],[1]Подбор!$CJ:$CW,3,0),"")</f>
        <v/>
      </c>
      <c r="Y536" s="73" t="str">
        <f>IFERROR(VLOOKUP(Подбор[[#This Row],[Артикул]],[1]Подбор!$CJ:$CW,4,0),"")</f>
        <v/>
      </c>
      <c r="Z536" s="73">
        <f>IFERROR(VLOOKUP(Подбор[[#This Row],[Артикул]],[1]Подбор!$CJ:$CW,5,0),"")</f>
        <v>0</v>
      </c>
      <c r="AA536" s="73">
        <f>IFERROR(VLOOKUP(Подбор[[#This Row],[Артикул]],[1]Подбор!$CJ:$CW,6,0),"")</f>
        <v>0</v>
      </c>
      <c r="AB536" s="73">
        <f>IFERROR(VLOOKUP(Подбор[[#This Row],[Артикул]],[1]Подбор!$CJ:$CW,7,0),"")</f>
        <v>0</v>
      </c>
      <c r="AC536" s="73">
        <f>IFERROR(VLOOKUP(Подбор[[#This Row],[Артикул]],[1]Подбор!$CJ:$CW,8,0),"")</f>
        <v>0</v>
      </c>
      <c r="AD536" s="73">
        <f>IFERROR(VLOOKUP(Подбор[[#This Row],[Артикул]],[1]Подбор!$CJ:$CW,9,0),"")</f>
        <v>0</v>
      </c>
      <c r="AE536" s="73">
        <f>IFERROR(VLOOKUP(Подбор[[#This Row],[Артикул]],[1]Подбор!$CJ:$CW,10,0),"")</f>
        <v>0</v>
      </c>
      <c r="AF536" s="73">
        <f>IFERROR(VLOOKUP(Подбор[[#This Row],[Артикул]],[1]Подбор!$CJ:$CW,11,0),"")</f>
        <v>0</v>
      </c>
      <c r="AG536" s="73">
        <f>IFERROR(VLOOKUP(Подбор[[#This Row],[Артикул]],[1]Подбор!$CJ:$CW,12,0),"")</f>
        <v>0</v>
      </c>
      <c r="AH536" s="73">
        <f>IFERROR(VLOOKUP(Подбор[[#This Row],[Артикул]],[1]Подбор!$CJ:$CW,13,0),"")</f>
        <v>0</v>
      </c>
      <c r="AI536" s="73">
        <f>IFERROR(VLOOKUP(Подбор[[#This Row],[Артикул]],[1]Подбор!$CJ:$CW,14,0),"")</f>
        <v>0</v>
      </c>
      <c r="AJ536" s="73" t="str">
        <f>IFERROR(VLOOKUP(Подбор[[#This Row],[Артикул]],[1]Подбор!$CJ:$DA,15,0),"")</f>
        <v/>
      </c>
      <c r="AK536" s="73" t="str">
        <f>IFERROR(VLOOKUP(Подбор[[#This Row],[Артикул]],[1]Подбор!$CJ:$DA,16,0),"")</f>
        <v/>
      </c>
      <c r="AL536" s="73" t="str">
        <f>IFERROR(VLOOKUP(Подбор[[#This Row],[Артикул]],[1]Подбор!$CJ:$DA,17,0),"")</f>
        <v/>
      </c>
    </row>
    <row r="537" spans="1:38">
      <c r="A537" s="73" t="s">
        <v>2060</v>
      </c>
      <c r="B537" t="s">
        <v>2250</v>
      </c>
      <c r="C537" t="s">
        <v>2059</v>
      </c>
      <c r="D537">
        <v>0</v>
      </c>
      <c r="E537">
        <v>0</v>
      </c>
      <c r="F537" t="s">
        <v>578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578</v>
      </c>
      <c r="R537" t="s">
        <v>578</v>
      </c>
      <c r="S537" t="s">
        <v>578</v>
      </c>
      <c r="T537" s="73"/>
      <c r="U537" s="73"/>
      <c r="V537"/>
      <c r="W537" s="73">
        <f>IFERROR(VLOOKUP(Подбор[[#This Row],[Артикул]],[1]Подбор!$CJ:$CW,2,0),"")</f>
        <v>0</v>
      </c>
      <c r="X537" s="73">
        <f>IFERROR(VLOOKUP(Подбор[[#This Row],[Артикул]],[1]Подбор!$CJ:$CW,3,0),"")</f>
        <v>0</v>
      </c>
      <c r="Y537" s="73" t="str">
        <f>IFERROR(VLOOKUP(Подбор[[#This Row],[Артикул]],[1]Подбор!$CJ:$CW,4,0),"")</f>
        <v/>
      </c>
      <c r="Z537" s="73">
        <f>IFERROR(VLOOKUP(Подбор[[#This Row],[Артикул]],[1]Подбор!$CJ:$CW,5,0),"")</f>
        <v>0</v>
      </c>
      <c r="AA537" s="73">
        <f>IFERROR(VLOOKUP(Подбор[[#This Row],[Артикул]],[1]Подбор!$CJ:$CW,6,0),"")</f>
        <v>0</v>
      </c>
      <c r="AB537" s="73">
        <f>IFERROR(VLOOKUP(Подбор[[#This Row],[Артикул]],[1]Подбор!$CJ:$CW,7,0),"")</f>
        <v>0</v>
      </c>
      <c r="AC537" s="73">
        <f>IFERROR(VLOOKUP(Подбор[[#This Row],[Артикул]],[1]Подбор!$CJ:$CW,8,0),"")</f>
        <v>0</v>
      </c>
      <c r="AD537" s="73">
        <f>IFERROR(VLOOKUP(Подбор[[#This Row],[Артикул]],[1]Подбор!$CJ:$CW,9,0),"")</f>
        <v>0</v>
      </c>
      <c r="AE537" s="73">
        <f>IFERROR(VLOOKUP(Подбор[[#This Row],[Артикул]],[1]Подбор!$CJ:$CW,10,0),"")</f>
        <v>0</v>
      </c>
      <c r="AF537" s="73">
        <f>IFERROR(VLOOKUP(Подбор[[#This Row],[Артикул]],[1]Подбор!$CJ:$CW,11,0),"")</f>
        <v>0</v>
      </c>
      <c r="AG537" s="73">
        <f>IFERROR(VLOOKUP(Подбор[[#This Row],[Артикул]],[1]Подбор!$CJ:$CW,12,0),"")</f>
        <v>0</v>
      </c>
      <c r="AH537" s="73">
        <f>IFERROR(VLOOKUP(Подбор[[#This Row],[Артикул]],[1]Подбор!$CJ:$CW,13,0),"")</f>
        <v>0</v>
      </c>
      <c r="AI537" s="73">
        <f>IFERROR(VLOOKUP(Подбор[[#This Row],[Артикул]],[1]Подбор!$CJ:$CW,14,0),"")</f>
        <v>0</v>
      </c>
      <c r="AJ537" s="73" t="str">
        <f>IFERROR(VLOOKUP(Подбор[[#This Row],[Артикул]],[1]Подбор!$CJ:$DA,15,0),"")</f>
        <v/>
      </c>
      <c r="AK537" s="73" t="str">
        <f>IFERROR(VLOOKUP(Подбор[[#This Row],[Артикул]],[1]Подбор!$CJ:$DA,16,0),"")</f>
        <v/>
      </c>
      <c r="AL537" s="73" t="str">
        <f>IFERROR(VLOOKUP(Подбор[[#This Row],[Артикул]],[1]Подбор!$CJ:$DA,17,0),"")</f>
        <v/>
      </c>
    </row>
    <row r="538" spans="1:38">
      <c r="A538" s="73" t="s">
        <v>2058</v>
      </c>
      <c r="B538" t="s">
        <v>2250</v>
      </c>
      <c r="C538" t="s">
        <v>2057</v>
      </c>
      <c r="D538">
        <v>0</v>
      </c>
      <c r="E538">
        <v>0</v>
      </c>
      <c r="F538" t="s">
        <v>578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578</v>
      </c>
      <c r="R538" t="s">
        <v>578</v>
      </c>
      <c r="S538" t="s">
        <v>578</v>
      </c>
      <c r="T538" s="73"/>
      <c r="U538" s="73"/>
      <c r="V538"/>
      <c r="W538" s="73">
        <f>IFERROR(VLOOKUP(Подбор[[#This Row],[Артикул]],[1]Подбор!$CJ:$CW,2,0),"")</f>
        <v>0</v>
      </c>
      <c r="X538" s="73">
        <f>IFERROR(VLOOKUP(Подбор[[#This Row],[Артикул]],[1]Подбор!$CJ:$CW,3,0),"")</f>
        <v>0</v>
      </c>
      <c r="Y538" s="73" t="str">
        <f>IFERROR(VLOOKUP(Подбор[[#This Row],[Артикул]],[1]Подбор!$CJ:$CW,4,0),"")</f>
        <v/>
      </c>
      <c r="Z538" s="73">
        <f>IFERROR(VLOOKUP(Подбор[[#This Row],[Артикул]],[1]Подбор!$CJ:$CW,5,0),"")</f>
        <v>0</v>
      </c>
      <c r="AA538" s="73">
        <f>IFERROR(VLOOKUP(Подбор[[#This Row],[Артикул]],[1]Подбор!$CJ:$CW,6,0),"")</f>
        <v>0</v>
      </c>
      <c r="AB538" s="73">
        <f>IFERROR(VLOOKUP(Подбор[[#This Row],[Артикул]],[1]Подбор!$CJ:$CW,7,0),"")</f>
        <v>0</v>
      </c>
      <c r="AC538" s="73">
        <f>IFERROR(VLOOKUP(Подбор[[#This Row],[Артикул]],[1]Подбор!$CJ:$CW,8,0),"")</f>
        <v>0</v>
      </c>
      <c r="AD538" s="73">
        <f>IFERROR(VLOOKUP(Подбор[[#This Row],[Артикул]],[1]Подбор!$CJ:$CW,9,0),"")</f>
        <v>0</v>
      </c>
      <c r="AE538" s="73">
        <f>IFERROR(VLOOKUP(Подбор[[#This Row],[Артикул]],[1]Подбор!$CJ:$CW,10,0),"")</f>
        <v>0</v>
      </c>
      <c r="AF538" s="73">
        <f>IFERROR(VLOOKUP(Подбор[[#This Row],[Артикул]],[1]Подбор!$CJ:$CW,11,0),"")</f>
        <v>0</v>
      </c>
      <c r="AG538" s="73">
        <f>IFERROR(VLOOKUP(Подбор[[#This Row],[Артикул]],[1]Подбор!$CJ:$CW,12,0),"")</f>
        <v>0</v>
      </c>
      <c r="AH538" s="73">
        <f>IFERROR(VLOOKUP(Подбор[[#This Row],[Артикул]],[1]Подбор!$CJ:$CW,13,0),"")</f>
        <v>0</v>
      </c>
      <c r="AI538" s="73">
        <f>IFERROR(VLOOKUP(Подбор[[#This Row],[Артикул]],[1]Подбор!$CJ:$CW,14,0),"")</f>
        <v>0</v>
      </c>
      <c r="AJ538" s="73" t="str">
        <f>IFERROR(VLOOKUP(Подбор[[#This Row],[Артикул]],[1]Подбор!$CJ:$DA,15,0),"")</f>
        <v/>
      </c>
      <c r="AK538" s="73" t="str">
        <f>IFERROR(VLOOKUP(Подбор[[#This Row],[Артикул]],[1]Подбор!$CJ:$DA,16,0),"")</f>
        <v/>
      </c>
      <c r="AL538" s="73" t="str">
        <f>IFERROR(VLOOKUP(Подбор[[#This Row],[Артикул]],[1]Подбор!$CJ:$DA,17,0),"")</f>
        <v/>
      </c>
    </row>
    <row r="539" spans="1:38">
      <c r="A539" s="73" t="s">
        <v>2056</v>
      </c>
      <c r="B539" t="s">
        <v>2250</v>
      </c>
      <c r="C539" t="s">
        <v>2055</v>
      </c>
      <c r="D539">
        <v>0</v>
      </c>
      <c r="E539">
        <v>0</v>
      </c>
      <c r="F539" t="s">
        <v>578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578</v>
      </c>
      <c r="R539" t="s">
        <v>578</v>
      </c>
      <c r="S539" t="s">
        <v>578</v>
      </c>
      <c r="T539" s="73"/>
      <c r="U539" s="73"/>
      <c r="V539"/>
      <c r="W539" s="73">
        <f>IFERROR(VLOOKUP(Подбор[[#This Row],[Артикул]],[1]Подбор!$CJ:$CW,2,0),"")</f>
        <v>0</v>
      </c>
      <c r="X539" s="73">
        <f>IFERROR(VLOOKUP(Подбор[[#This Row],[Артикул]],[1]Подбор!$CJ:$CW,3,0),"")</f>
        <v>0</v>
      </c>
      <c r="Y539" s="73" t="str">
        <f>IFERROR(VLOOKUP(Подбор[[#This Row],[Артикул]],[1]Подбор!$CJ:$CW,4,0),"")</f>
        <v/>
      </c>
      <c r="Z539" s="73">
        <f>IFERROR(VLOOKUP(Подбор[[#This Row],[Артикул]],[1]Подбор!$CJ:$CW,5,0),"")</f>
        <v>0</v>
      </c>
      <c r="AA539" s="73">
        <f>IFERROR(VLOOKUP(Подбор[[#This Row],[Артикул]],[1]Подбор!$CJ:$CW,6,0),"")</f>
        <v>0</v>
      </c>
      <c r="AB539" s="73">
        <f>IFERROR(VLOOKUP(Подбор[[#This Row],[Артикул]],[1]Подбор!$CJ:$CW,7,0),"")</f>
        <v>0</v>
      </c>
      <c r="AC539" s="73">
        <f>IFERROR(VLOOKUP(Подбор[[#This Row],[Артикул]],[1]Подбор!$CJ:$CW,8,0),"")</f>
        <v>0</v>
      </c>
      <c r="AD539" s="73">
        <f>IFERROR(VLOOKUP(Подбор[[#This Row],[Артикул]],[1]Подбор!$CJ:$CW,9,0),"")</f>
        <v>0</v>
      </c>
      <c r="AE539" s="73">
        <f>IFERROR(VLOOKUP(Подбор[[#This Row],[Артикул]],[1]Подбор!$CJ:$CW,10,0),"")</f>
        <v>0</v>
      </c>
      <c r="AF539" s="73">
        <f>IFERROR(VLOOKUP(Подбор[[#This Row],[Артикул]],[1]Подбор!$CJ:$CW,11,0),"")</f>
        <v>0</v>
      </c>
      <c r="AG539" s="73">
        <f>IFERROR(VLOOKUP(Подбор[[#This Row],[Артикул]],[1]Подбор!$CJ:$CW,12,0),"")</f>
        <v>0</v>
      </c>
      <c r="AH539" s="73">
        <f>IFERROR(VLOOKUP(Подбор[[#This Row],[Артикул]],[1]Подбор!$CJ:$CW,13,0),"")</f>
        <v>0</v>
      </c>
      <c r="AI539" s="73">
        <f>IFERROR(VLOOKUP(Подбор[[#This Row],[Артикул]],[1]Подбор!$CJ:$CW,14,0),"")</f>
        <v>0</v>
      </c>
      <c r="AJ539" s="73" t="str">
        <f>IFERROR(VLOOKUP(Подбор[[#This Row],[Артикул]],[1]Подбор!$CJ:$DA,15,0),"")</f>
        <v/>
      </c>
      <c r="AK539" s="73" t="str">
        <f>IFERROR(VLOOKUP(Подбор[[#This Row],[Артикул]],[1]Подбор!$CJ:$DA,16,0),"")</f>
        <v/>
      </c>
      <c r="AL539" s="73" t="str">
        <f>IFERROR(VLOOKUP(Подбор[[#This Row],[Артикул]],[1]Подбор!$CJ:$DA,17,0),"")</f>
        <v/>
      </c>
    </row>
    <row r="540" spans="1:38">
      <c r="A540" s="73" t="s">
        <v>2054</v>
      </c>
      <c r="B540" t="s">
        <v>2250</v>
      </c>
      <c r="C540" t="s">
        <v>2053</v>
      </c>
      <c r="D540">
        <v>0</v>
      </c>
      <c r="E540">
        <v>0</v>
      </c>
      <c r="F540" t="s">
        <v>578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578</v>
      </c>
      <c r="R540" t="s">
        <v>578</v>
      </c>
      <c r="S540" t="s">
        <v>578</v>
      </c>
      <c r="T540" s="73"/>
      <c r="U540" s="73"/>
      <c r="V540"/>
      <c r="W540" s="73">
        <f>IFERROR(VLOOKUP(Подбор[[#This Row],[Артикул]],[1]Подбор!$CJ:$CW,2,0),"")</f>
        <v>0</v>
      </c>
      <c r="X540" s="73">
        <f>IFERROR(VLOOKUP(Подбор[[#This Row],[Артикул]],[1]Подбор!$CJ:$CW,3,0),"")</f>
        <v>0</v>
      </c>
      <c r="Y540" s="73" t="str">
        <f>IFERROR(VLOOKUP(Подбор[[#This Row],[Артикул]],[1]Подбор!$CJ:$CW,4,0),"")</f>
        <v/>
      </c>
      <c r="Z540" s="73">
        <f>IFERROR(VLOOKUP(Подбор[[#This Row],[Артикул]],[1]Подбор!$CJ:$CW,5,0),"")</f>
        <v>0</v>
      </c>
      <c r="AA540" s="73">
        <f>IFERROR(VLOOKUP(Подбор[[#This Row],[Артикул]],[1]Подбор!$CJ:$CW,6,0),"")</f>
        <v>0</v>
      </c>
      <c r="AB540" s="73">
        <f>IFERROR(VLOOKUP(Подбор[[#This Row],[Артикул]],[1]Подбор!$CJ:$CW,7,0),"")</f>
        <v>0</v>
      </c>
      <c r="AC540" s="73">
        <f>IFERROR(VLOOKUP(Подбор[[#This Row],[Артикул]],[1]Подбор!$CJ:$CW,8,0),"")</f>
        <v>0</v>
      </c>
      <c r="AD540" s="73">
        <f>IFERROR(VLOOKUP(Подбор[[#This Row],[Артикул]],[1]Подбор!$CJ:$CW,9,0),"")</f>
        <v>0</v>
      </c>
      <c r="AE540" s="73">
        <f>IFERROR(VLOOKUP(Подбор[[#This Row],[Артикул]],[1]Подбор!$CJ:$CW,10,0),"")</f>
        <v>0</v>
      </c>
      <c r="AF540" s="73">
        <f>IFERROR(VLOOKUP(Подбор[[#This Row],[Артикул]],[1]Подбор!$CJ:$CW,11,0),"")</f>
        <v>0</v>
      </c>
      <c r="AG540" s="73">
        <f>IFERROR(VLOOKUP(Подбор[[#This Row],[Артикул]],[1]Подбор!$CJ:$CW,12,0),"")</f>
        <v>0</v>
      </c>
      <c r="AH540" s="73">
        <f>IFERROR(VLOOKUP(Подбор[[#This Row],[Артикул]],[1]Подбор!$CJ:$CW,13,0),"")</f>
        <v>0</v>
      </c>
      <c r="AI540" s="73">
        <f>IFERROR(VLOOKUP(Подбор[[#This Row],[Артикул]],[1]Подбор!$CJ:$CW,14,0),"")</f>
        <v>0</v>
      </c>
      <c r="AJ540" s="73" t="str">
        <f>IFERROR(VLOOKUP(Подбор[[#This Row],[Артикул]],[1]Подбор!$CJ:$DA,15,0),"")</f>
        <v/>
      </c>
      <c r="AK540" s="73" t="str">
        <f>IFERROR(VLOOKUP(Подбор[[#This Row],[Артикул]],[1]Подбор!$CJ:$DA,16,0),"")</f>
        <v/>
      </c>
      <c r="AL540" s="73" t="str">
        <f>IFERROR(VLOOKUP(Подбор[[#This Row],[Артикул]],[1]Подбор!$CJ:$DA,17,0),"")</f>
        <v/>
      </c>
    </row>
    <row r="541" spans="1:38">
      <c r="A541" s="73" t="s">
        <v>2052</v>
      </c>
      <c r="B541" t="s">
        <v>2250</v>
      </c>
      <c r="C541" t="s">
        <v>2051</v>
      </c>
      <c r="D541">
        <v>0</v>
      </c>
      <c r="E541">
        <v>0</v>
      </c>
      <c r="F541" t="s">
        <v>578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578</v>
      </c>
      <c r="R541" t="s">
        <v>578</v>
      </c>
      <c r="S541" t="s">
        <v>578</v>
      </c>
      <c r="T541" s="73"/>
      <c r="U541" s="73"/>
      <c r="V541"/>
      <c r="W541" s="73">
        <f>IFERROR(VLOOKUP(Подбор[[#This Row],[Артикул]],[1]Подбор!$CJ:$CW,2,0),"")</f>
        <v>0</v>
      </c>
      <c r="X541" s="73">
        <f>IFERROR(VLOOKUP(Подбор[[#This Row],[Артикул]],[1]Подбор!$CJ:$CW,3,0),"")</f>
        <v>0</v>
      </c>
      <c r="Y541" s="73" t="str">
        <f>IFERROR(VLOOKUP(Подбор[[#This Row],[Артикул]],[1]Подбор!$CJ:$CW,4,0),"")</f>
        <v/>
      </c>
      <c r="Z541" s="73">
        <f>IFERROR(VLOOKUP(Подбор[[#This Row],[Артикул]],[1]Подбор!$CJ:$CW,5,0),"")</f>
        <v>0</v>
      </c>
      <c r="AA541" s="73">
        <f>IFERROR(VLOOKUP(Подбор[[#This Row],[Артикул]],[1]Подбор!$CJ:$CW,6,0),"")</f>
        <v>0</v>
      </c>
      <c r="AB541" s="73">
        <f>IFERROR(VLOOKUP(Подбор[[#This Row],[Артикул]],[1]Подбор!$CJ:$CW,7,0),"")</f>
        <v>0</v>
      </c>
      <c r="AC541" s="73">
        <f>IFERROR(VLOOKUP(Подбор[[#This Row],[Артикул]],[1]Подбор!$CJ:$CW,8,0),"")</f>
        <v>0</v>
      </c>
      <c r="AD541" s="73">
        <f>IFERROR(VLOOKUP(Подбор[[#This Row],[Артикул]],[1]Подбор!$CJ:$CW,9,0),"")</f>
        <v>0</v>
      </c>
      <c r="AE541" s="73">
        <f>IFERROR(VLOOKUP(Подбор[[#This Row],[Артикул]],[1]Подбор!$CJ:$CW,10,0),"")</f>
        <v>0</v>
      </c>
      <c r="AF541" s="73">
        <f>IFERROR(VLOOKUP(Подбор[[#This Row],[Артикул]],[1]Подбор!$CJ:$CW,11,0),"")</f>
        <v>0</v>
      </c>
      <c r="AG541" s="73">
        <f>IFERROR(VLOOKUP(Подбор[[#This Row],[Артикул]],[1]Подбор!$CJ:$CW,12,0),"")</f>
        <v>0</v>
      </c>
      <c r="AH541" s="73">
        <f>IFERROR(VLOOKUP(Подбор[[#This Row],[Артикул]],[1]Подбор!$CJ:$CW,13,0),"")</f>
        <v>0</v>
      </c>
      <c r="AI541" s="73">
        <f>IFERROR(VLOOKUP(Подбор[[#This Row],[Артикул]],[1]Подбор!$CJ:$CW,14,0),"")</f>
        <v>0</v>
      </c>
      <c r="AJ541" s="73" t="str">
        <f>IFERROR(VLOOKUP(Подбор[[#This Row],[Артикул]],[1]Подбор!$CJ:$DA,15,0),"")</f>
        <v/>
      </c>
      <c r="AK541" s="73" t="str">
        <f>IFERROR(VLOOKUP(Подбор[[#This Row],[Артикул]],[1]Подбор!$CJ:$DA,16,0),"")</f>
        <v/>
      </c>
      <c r="AL541" s="73" t="str">
        <f>IFERROR(VLOOKUP(Подбор[[#This Row],[Артикул]],[1]Подбор!$CJ:$DA,17,0),"")</f>
        <v/>
      </c>
    </row>
    <row r="542" spans="1:38">
      <c r="A542" s="73" t="s">
        <v>3789</v>
      </c>
      <c r="B542"/>
      <c r="C542"/>
      <c r="D542" t="s">
        <v>578</v>
      </c>
      <c r="E542" t="s">
        <v>578</v>
      </c>
      <c r="F542" t="s">
        <v>578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578</v>
      </c>
      <c r="R542" t="s">
        <v>578</v>
      </c>
      <c r="S542" t="s">
        <v>578</v>
      </c>
      <c r="T542" s="73"/>
      <c r="U542" s="73"/>
      <c r="V542"/>
      <c r="W542" s="73" t="str">
        <f>IFERROR(VLOOKUP(Подбор[[#This Row],[Артикул]],[1]Подбор!$CJ:$CW,2,0),"")</f>
        <v/>
      </c>
      <c r="X542" s="73" t="str">
        <f>IFERROR(VLOOKUP(Подбор[[#This Row],[Артикул]],[1]Подбор!$CJ:$CW,3,0),"")</f>
        <v/>
      </c>
      <c r="Y542" s="73" t="str">
        <f>IFERROR(VLOOKUP(Подбор[[#This Row],[Артикул]],[1]Подбор!$CJ:$CW,4,0),"")</f>
        <v/>
      </c>
      <c r="Z542" s="73">
        <f>IFERROR(VLOOKUP(Подбор[[#This Row],[Артикул]],[1]Подбор!$CJ:$CW,5,0),"")</f>
        <v>0</v>
      </c>
      <c r="AA542" s="73">
        <f>IFERROR(VLOOKUP(Подбор[[#This Row],[Артикул]],[1]Подбор!$CJ:$CW,6,0),"")</f>
        <v>0</v>
      </c>
      <c r="AB542" s="73">
        <f>IFERROR(VLOOKUP(Подбор[[#This Row],[Артикул]],[1]Подбор!$CJ:$CW,7,0),"")</f>
        <v>0</v>
      </c>
      <c r="AC542" s="73">
        <f>IFERROR(VLOOKUP(Подбор[[#This Row],[Артикул]],[1]Подбор!$CJ:$CW,8,0),"")</f>
        <v>0</v>
      </c>
      <c r="AD542" s="73">
        <f>IFERROR(VLOOKUP(Подбор[[#This Row],[Артикул]],[1]Подбор!$CJ:$CW,9,0),"")</f>
        <v>0</v>
      </c>
      <c r="AE542" s="73">
        <f>IFERROR(VLOOKUP(Подбор[[#This Row],[Артикул]],[1]Подбор!$CJ:$CW,10,0),"")</f>
        <v>0</v>
      </c>
      <c r="AF542" s="73">
        <f>IFERROR(VLOOKUP(Подбор[[#This Row],[Артикул]],[1]Подбор!$CJ:$CW,11,0),"")</f>
        <v>0</v>
      </c>
      <c r="AG542" s="73">
        <f>IFERROR(VLOOKUP(Подбор[[#This Row],[Артикул]],[1]Подбор!$CJ:$CW,12,0),"")</f>
        <v>0</v>
      </c>
      <c r="AH542" s="73">
        <f>IFERROR(VLOOKUP(Подбор[[#This Row],[Артикул]],[1]Подбор!$CJ:$CW,13,0),"")</f>
        <v>0</v>
      </c>
      <c r="AI542" s="73">
        <f>IFERROR(VLOOKUP(Подбор[[#This Row],[Артикул]],[1]Подбор!$CJ:$CW,14,0),"")</f>
        <v>0</v>
      </c>
      <c r="AJ542" s="73" t="str">
        <f>IFERROR(VLOOKUP(Подбор[[#This Row],[Артикул]],[1]Подбор!$CJ:$DA,15,0),"")</f>
        <v/>
      </c>
      <c r="AK542" s="73" t="str">
        <f>IFERROR(VLOOKUP(Подбор[[#This Row],[Артикул]],[1]Подбор!$CJ:$DA,16,0),"")</f>
        <v/>
      </c>
      <c r="AL542" s="73" t="str">
        <f>IFERROR(VLOOKUP(Подбор[[#This Row],[Артикул]],[1]Подбор!$CJ:$DA,17,0),"")</f>
        <v/>
      </c>
    </row>
    <row r="543" spans="1:38">
      <c r="A543" s="73" t="s">
        <v>3790</v>
      </c>
      <c r="B543" t="s">
        <v>2250</v>
      </c>
      <c r="C543" t="s">
        <v>3791</v>
      </c>
      <c r="D543">
        <v>0</v>
      </c>
      <c r="E543">
        <v>0</v>
      </c>
      <c r="F543" t="s">
        <v>578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578</v>
      </c>
      <c r="R543" t="s">
        <v>5793</v>
      </c>
      <c r="S543" t="s">
        <v>578</v>
      </c>
      <c r="T543" s="73"/>
      <c r="U543" s="73"/>
      <c r="V543"/>
      <c r="W543" s="73">
        <f>IFERROR(VLOOKUP(Подбор[[#This Row],[Артикул]],[1]Подбор!$CJ:$CW,2,0),"")</f>
        <v>0</v>
      </c>
      <c r="X543" s="73">
        <f>IFERROR(VLOOKUP(Подбор[[#This Row],[Артикул]],[1]Подбор!$CJ:$CW,3,0),"")</f>
        <v>0</v>
      </c>
      <c r="Y543" s="73" t="str">
        <f>IFERROR(VLOOKUP(Подбор[[#This Row],[Артикул]],[1]Подбор!$CJ:$CW,4,0),"")</f>
        <v/>
      </c>
      <c r="Z543" s="73">
        <f>IFERROR(VLOOKUP(Подбор[[#This Row],[Артикул]],[1]Подбор!$CJ:$CW,5,0),"")</f>
        <v>0</v>
      </c>
      <c r="AA543" s="73">
        <f>IFERROR(VLOOKUP(Подбор[[#This Row],[Артикул]],[1]Подбор!$CJ:$CW,6,0),"")</f>
        <v>0</v>
      </c>
      <c r="AB543" s="73">
        <f>IFERROR(VLOOKUP(Подбор[[#This Row],[Артикул]],[1]Подбор!$CJ:$CW,7,0),"")</f>
        <v>0</v>
      </c>
      <c r="AC543" s="73">
        <f>IFERROR(VLOOKUP(Подбор[[#This Row],[Артикул]],[1]Подбор!$CJ:$CW,8,0),"")</f>
        <v>0</v>
      </c>
      <c r="AD543" s="73">
        <f>IFERROR(VLOOKUP(Подбор[[#This Row],[Артикул]],[1]Подбор!$CJ:$CW,9,0),"")</f>
        <v>0</v>
      </c>
      <c r="AE543" s="73">
        <f>IFERROR(VLOOKUP(Подбор[[#This Row],[Артикул]],[1]Подбор!$CJ:$CW,10,0),"")</f>
        <v>0</v>
      </c>
      <c r="AF543" s="73">
        <f>IFERROR(VLOOKUP(Подбор[[#This Row],[Артикул]],[1]Подбор!$CJ:$CW,11,0),"")</f>
        <v>0</v>
      </c>
      <c r="AG543" s="73">
        <f>IFERROR(VLOOKUP(Подбор[[#This Row],[Артикул]],[1]Подбор!$CJ:$CW,12,0),"")</f>
        <v>0</v>
      </c>
      <c r="AH543" s="73">
        <f>IFERROR(VLOOKUP(Подбор[[#This Row],[Артикул]],[1]Подбор!$CJ:$CW,13,0),"")</f>
        <v>0</v>
      </c>
      <c r="AI543" s="73">
        <f>IFERROR(VLOOKUP(Подбор[[#This Row],[Артикул]],[1]Подбор!$CJ:$CW,14,0),"")</f>
        <v>0</v>
      </c>
      <c r="AJ543" s="73" t="str">
        <f>IFERROR(VLOOKUP(Подбор[[#This Row],[Артикул]],[1]Подбор!$CJ:$DA,15,0),"")</f>
        <v/>
      </c>
      <c r="AK543" s="73" t="str">
        <f>IFERROR(VLOOKUP(Подбор[[#This Row],[Артикул]],[1]Подбор!$CJ:$DA,16,0),"")</f>
        <v>https://ipmatika.kz/products/sistema-sbora-i-khraneniya-dannykh-agat-cu-ds/cu-ds-serverPO/</v>
      </c>
      <c r="AL543" s="73" t="str">
        <f>IFERROR(VLOOKUP(Подбор[[#This Row],[Артикул]],[1]Подбор!$CJ:$DA,17,0),"")</f>
        <v/>
      </c>
    </row>
    <row r="544" spans="1:38">
      <c r="A544" s="73" t="s">
        <v>3792</v>
      </c>
      <c r="B544" t="s">
        <v>2250</v>
      </c>
      <c r="C544" t="s">
        <v>3793</v>
      </c>
      <c r="D544">
        <v>0</v>
      </c>
      <c r="E544">
        <v>0</v>
      </c>
      <c r="F544" t="s">
        <v>578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578</v>
      </c>
      <c r="R544" t="s">
        <v>5793</v>
      </c>
      <c r="S544" t="s">
        <v>578</v>
      </c>
      <c r="T544" s="73"/>
      <c r="U544" s="73"/>
      <c r="V544"/>
      <c r="W544" s="73">
        <f>IFERROR(VLOOKUP(Подбор[[#This Row],[Артикул]],[1]Подбор!$CJ:$CW,2,0),"")</f>
        <v>0</v>
      </c>
      <c r="X544" s="73">
        <f>IFERROR(VLOOKUP(Подбор[[#This Row],[Артикул]],[1]Подбор!$CJ:$CW,3,0),"")</f>
        <v>0</v>
      </c>
      <c r="Y544" s="73" t="str">
        <f>IFERROR(VLOOKUP(Подбор[[#This Row],[Артикул]],[1]Подбор!$CJ:$CW,4,0),"")</f>
        <v/>
      </c>
      <c r="Z544" s="73">
        <f>IFERROR(VLOOKUP(Подбор[[#This Row],[Артикул]],[1]Подбор!$CJ:$CW,5,0),"")</f>
        <v>0</v>
      </c>
      <c r="AA544" s="73">
        <f>IFERROR(VLOOKUP(Подбор[[#This Row],[Артикул]],[1]Подбор!$CJ:$CW,6,0),"")</f>
        <v>0</v>
      </c>
      <c r="AB544" s="73">
        <f>IFERROR(VLOOKUP(Подбор[[#This Row],[Артикул]],[1]Подбор!$CJ:$CW,7,0),"")</f>
        <v>0</v>
      </c>
      <c r="AC544" s="73">
        <f>IFERROR(VLOOKUP(Подбор[[#This Row],[Артикул]],[1]Подбор!$CJ:$CW,8,0),"")</f>
        <v>0</v>
      </c>
      <c r="AD544" s="73">
        <f>IFERROR(VLOOKUP(Подбор[[#This Row],[Артикул]],[1]Подбор!$CJ:$CW,9,0),"")</f>
        <v>0</v>
      </c>
      <c r="AE544" s="73">
        <f>IFERROR(VLOOKUP(Подбор[[#This Row],[Артикул]],[1]Подбор!$CJ:$CW,10,0),"")</f>
        <v>0</v>
      </c>
      <c r="AF544" s="73">
        <f>IFERROR(VLOOKUP(Подбор[[#This Row],[Артикул]],[1]Подбор!$CJ:$CW,11,0),"")</f>
        <v>0</v>
      </c>
      <c r="AG544" s="73">
        <f>IFERROR(VLOOKUP(Подбор[[#This Row],[Артикул]],[1]Подбор!$CJ:$CW,12,0),"")</f>
        <v>0</v>
      </c>
      <c r="AH544" s="73">
        <f>IFERROR(VLOOKUP(Подбор[[#This Row],[Артикул]],[1]Подбор!$CJ:$CW,13,0),"")</f>
        <v>0</v>
      </c>
      <c r="AI544" s="73">
        <f>IFERROR(VLOOKUP(Подбор[[#This Row],[Артикул]],[1]Подбор!$CJ:$CW,14,0),"")</f>
        <v>0</v>
      </c>
      <c r="AJ544" s="73" t="str">
        <f>IFERROR(VLOOKUP(Подбор[[#This Row],[Артикул]],[1]Подбор!$CJ:$DA,15,0),"")</f>
        <v/>
      </c>
      <c r="AK544" s="73" t="str">
        <f>IFERROR(VLOOKUP(Подбор[[#This Row],[Артикул]],[1]Подбор!$CJ:$DA,16,0),"")</f>
        <v>https://ipmatika.kz/products/sistema-sbora-i-khraneniya-dannykh-agat-cu-ds/cu-ds-serverPO/</v>
      </c>
      <c r="AL544" s="73" t="str">
        <f>IFERROR(VLOOKUP(Подбор[[#This Row],[Артикул]],[1]Подбор!$CJ:$DA,17,0),"")</f>
        <v/>
      </c>
    </row>
    <row r="545" spans="1:38">
      <c r="A545" s="73" t="s">
        <v>3794</v>
      </c>
      <c r="B545" t="s">
        <v>2250</v>
      </c>
      <c r="C545" t="s">
        <v>3795</v>
      </c>
      <c r="D545">
        <v>0</v>
      </c>
      <c r="E545">
        <v>0</v>
      </c>
      <c r="F545" t="s">
        <v>578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578</v>
      </c>
      <c r="R545" t="s">
        <v>5793</v>
      </c>
      <c r="S545" t="s">
        <v>578</v>
      </c>
      <c r="T545" s="73"/>
      <c r="U545" s="73"/>
      <c r="V545"/>
      <c r="W545" s="73">
        <f>IFERROR(VLOOKUP(Подбор[[#This Row],[Артикул]],[1]Подбор!$CJ:$CW,2,0),"")</f>
        <v>0</v>
      </c>
      <c r="X545" s="73">
        <f>IFERROR(VLOOKUP(Подбор[[#This Row],[Артикул]],[1]Подбор!$CJ:$CW,3,0),"")</f>
        <v>0</v>
      </c>
      <c r="Y545" s="73" t="str">
        <f>IFERROR(VLOOKUP(Подбор[[#This Row],[Артикул]],[1]Подбор!$CJ:$CW,4,0),"")</f>
        <v/>
      </c>
      <c r="Z545" s="73">
        <f>IFERROR(VLOOKUP(Подбор[[#This Row],[Артикул]],[1]Подбор!$CJ:$CW,5,0),"")</f>
        <v>0</v>
      </c>
      <c r="AA545" s="73">
        <f>IFERROR(VLOOKUP(Подбор[[#This Row],[Артикул]],[1]Подбор!$CJ:$CW,6,0),"")</f>
        <v>0</v>
      </c>
      <c r="AB545" s="73">
        <f>IFERROR(VLOOKUP(Подбор[[#This Row],[Артикул]],[1]Подбор!$CJ:$CW,7,0),"")</f>
        <v>0</v>
      </c>
      <c r="AC545" s="73">
        <f>IFERROR(VLOOKUP(Подбор[[#This Row],[Артикул]],[1]Подбор!$CJ:$CW,8,0),"")</f>
        <v>0</v>
      </c>
      <c r="AD545" s="73">
        <f>IFERROR(VLOOKUP(Подбор[[#This Row],[Артикул]],[1]Подбор!$CJ:$CW,9,0),"")</f>
        <v>0</v>
      </c>
      <c r="AE545" s="73">
        <f>IFERROR(VLOOKUP(Подбор[[#This Row],[Артикул]],[1]Подбор!$CJ:$CW,10,0),"")</f>
        <v>0</v>
      </c>
      <c r="AF545" s="73">
        <f>IFERROR(VLOOKUP(Подбор[[#This Row],[Артикул]],[1]Подбор!$CJ:$CW,11,0),"")</f>
        <v>0</v>
      </c>
      <c r="AG545" s="73">
        <f>IFERROR(VLOOKUP(Подбор[[#This Row],[Артикул]],[1]Подбор!$CJ:$CW,12,0),"")</f>
        <v>0</v>
      </c>
      <c r="AH545" s="73">
        <f>IFERROR(VLOOKUP(Подбор[[#This Row],[Артикул]],[1]Подбор!$CJ:$CW,13,0),"")</f>
        <v>0</v>
      </c>
      <c r="AI545" s="73">
        <f>IFERROR(VLOOKUP(Подбор[[#This Row],[Артикул]],[1]Подбор!$CJ:$CW,14,0),"")</f>
        <v>0</v>
      </c>
      <c r="AJ545" s="73" t="str">
        <f>IFERROR(VLOOKUP(Подбор[[#This Row],[Артикул]],[1]Подбор!$CJ:$DA,15,0),"")</f>
        <v/>
      </c>
      <c r="AK545" s="73" t="str">
        <f>IFERROR(VLOOKUP(Подбор[[#This Row],[Артикул]],[1]Подбор!$CJ:$DA,16,0),"")</f>
        <v>https://ipmatika.kz/products/sistema-sbora-i-khraneniya-dannykh-agat-cu-ds/cu-ds-serverPO/</v>
      </c>
      <c r="AL545" s="73" t="str">
        <f>IFERROR(VLOOKUP(Подбор[[#This Row],[Артикул]],[1]Подбор!$CJ:$DA,17,0),"")</f>
        <v/>
      </c>
    </row>
    <row r="546" spans="1:38">
      <c r="A546" s="73" t="s">
        <v>3796</v>
      </c>
      <c r="B546" t="s">
        <v>2250</v>
      </c>
      <c r="C546" t="s">
        <v>3797</v>
      </c>
      <c r="D546">
        <v>0</v>
      </c>
      <c r="E546">
        <v>0</v>
      </c>
      <c r="F546" t="s">
        <v>578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578</v>
      </c>
      <c r="R546" t="s">
        <v>5793</v>
      </c>
      <c r="S546" t="s">
        <v>578</v>
      </c>
      <c r="T546" s="73"/>
      <c r="U546" s="73"/>
      <c r="V546"/>
      <c r="W546" s="73">
        <f>IFERROR(VLOOKUP(Подбор[[#This Row],[Артикул]],[1]Подбор!$CJ:$CW,2,0),"")</f>
        <v>0</v>
      </c>
      <c r="X546" s="73">
        <f>IFERROR(VLOOKUP(Подбор[[#This Row],[Артикул]],[1]Подбор!$CJ:$CW,3,0),"")</f>
        <v>0</v>
      </c>
      <c r="Y546" s="73" t="str">
        <f>IFERROR(VLOOKUP(Подбор[[#This Row],[Артикул]],[1]Подбор!$CJ:$CW,4,0),"")</f>
        <v/>
      </c>
      <c r="Z546" s="73">
        <f>IFERROR(VLOOKUP(Подбор[[#This Row],[Артикул]],[1]Подбор!$CJ:$CW,5,0),"")</f>
        <v>0</v>
      </c>
      <c r="AA546" s="73">
        <f>IFERROR(VLOOKUP(Подбор[[#This Row],[Артикул]],[1]Подбор!$CJ:$CW,6,0),"")</f>
        <v>0</v>
      </c>
      <c r="AB546" s="73">
        <f>IFERROR(VLOOKUP(Подбор[[#This Row],[Артикул]],[1]Подбор!$CJ:$CW,7,0),"")</f>
        <v>0</v>
      </c>
      <c r="AC546" s="73">
        <f>IFERROR(VLOOKUP(Подбор[[#This Row],[Артикул]],[1]Подбор!$CJ:$CW,8,0),"")</f>
        <v>0</v>
      </c>
      <c r="AD546" s="73">
        <f>IFERROR(VLOOKUP(Подбор[[#This Row],[Артикул]],[1]Подбор!$CJ:$CW,9,0),"")</f>
        <v>0</v>
      </c>
      <c r="AE546" s="73">
        <f>IFERROR(VLOOKUP(Подбор[[#This Row],[Артикул]],[1]Подбор!$CJ:$CW,10,0),"")</f>
        <v>0</v>
      </c>
      <c r="AF546" s="73">
        <f>IFERROR(VLOOKUP(Подбор[[#This Row],[Артикул]],[1]Подбор!$CJ:$CW,11,0),"")</f>
        <v>0</v>
      </c>
      <c r="AG546" s="73">
        <f>IFERROR(VLOOKUP(Подбор[[#This Row],[Артикул]],[1]Подбор!$CJ:$CW,12,0),"")</f>
        <v>0</v>
      </c>
      <c r="AH546" s="73">
        <f>IFERROR(VLOOKUP(Подбор[[#This Row],[Артикул]],[1]Подбор!$CJ:$CW,13,0),"")</f>
        <v>0</v>
      </c>
      <c r="AI546" s="73">
        <f>IFERROR(VLOOKUP(Подбор[[#This Row],[Артикул]],[1]Подбор!$CJ:$CW,14,0),"")</f>
        <v>0</v>
      </c>
      <c r="AJ546" s="73" t="str">
        <f>IFERROR(VLOOKUP(Подбор[[#This Row],[Артикул]],[1]Подбор!$CJ:$DA,15,0),"")</f>
        <v/>
      </c>
      <c r="AK546" s="73" t="str">
        <f>IFERROR(VLOOKUP(Подбор[[#This Row],[Артикул]],[1]Подбор!$CJ:$DA,16,0),"")</f>
        <v>https://ipmatika.kz/products/sistema-sbora-i-khraneniya-dannykh-agat-cu-ds/cu-ds-serverPO/</v>
      </c>
      <c r="AL546" s="73" t="str">
        <f>IFERROR(VLOOKUP(Подбор[[#This Row],[Артикул]],[1]Подбор!$CJ:$DA,17,0),"")</f>
        <v/>
      </c>
    </row>
    <row r="547" spans="1:38">
      <c r="A547" s="73" t="s">
        <v>2050</v>
      </c>
      <c r="B547"/>
      <c r="C547"/>
      <c r="D547" t="s">
        <v>578</v>
      </c>
      <c r="E547" t="s">
        <v>578</v>
      </c>
      <c r="F547" t="s">
        <v>578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578</v>
      </c>
      <c r="R547" t="s">
        <v>578</v>
      </c>
      <c r="S547" t="s">
        <v>578</v>
      </c>
      <c r="T547" s="73"/>
      <c r="U547" s="73"/>
      <c r="V547"/>
      <c r="W547" s="73" t="str">
        <f>IFERROR(VLOOKUP(Подбор[[#This Row],[Артикул]],[1]Подбор!$CJ:$CW,2,0),"")</f>
        <v/>
      </c>
      <c r="X547" s="73" t="str">
        <f>IFERROR(VLOOKUP(Подбор[[#This Row],[Артикул]],[1]Подбор!$CJ:$CW,3,0),"")</f>
        <v/>
      </c>
      <c r="Y547" s="73" t="str">
        <f>IFERROR(VLOOKUP(Подбор[[#This Row],[Артикул]],[1]Подбор!$CJ:$CW,4,0),"")</f>
        <v/>
      </c>
      <c r="Z547" s="73">
        <f>IFERROR(VLOOKUP(Подбор[[#This Row],[Артикул]],[1]Подбор!$CJ:$CW,5,0),"")</f>
        <v>0</v>
      </c>
      <c r="AA547" s="73">
        <f>IFERROR(VLOOKUP(Подбор[[#This Row],[Артикул]],[1]Подбор!$CJ:$CW,6,0),"")</f>
        <v>0</v>
      </c>
      <c r="AB547" s="73">
        <f>IFERROR(VLOOKUP(Подбор[[#This Row],[Артикул]],[1]Подбор!$CJ:$CW,7,0),"")</f>
        <v>0</v>
      </c>
      <c r="AC547" s="73">
        <f>IFERROR(VLOOKUP(Подбор[[#This Row],[Артикул]],[1]Подбор!$CJ:$CW,8,0),"")</f>
        <v>0</v>
      </c>
      <c r="AD547" s="73">
        <f>IFERROR(VLOOKUP(Подбор[[#This Row],[Артикул]],[1]Подбор!$CJ:$CW,9,0),"")</f>
        <v>0</v>
      </c>
      <c r="AE547" s="73">
        <f>IFERROR(VLOOKUP(Подбор[[#This Row],[Артикул]],[1]Подбор!$CJ:$CW,10,0),"")</f>
        <v>0</v>
      </c>
      <c r="AF547" s="73">
        <f>IFERROR(VLOOKUP(Подбор[[#This Row],[Артикул]],[1]Подбор!$CJ:$CW,11,0),"")</f>
        <v>0</v>
      </c>
      <c r="AG547" s="73">
        <f>IFERROR(VLOOKUP(Подбор[[#This Row],[Артикул]],[1]Подбор!$CJ:$CW,12,0),"")</f>
        <v>0</v>
      </c>
      <c r="AH547" s="73">
        <f>IFERROR(VLOOKUP(Подбор[[#This Row],[Артикул]],[1]Подбор!$CJ:$CW,13,0),"")</f>
        <v>0</v>
      </c>
      <c r="AI547" s="73">
        <f>IFERROR(VLOOKUP(Подбор[[#This Row],[Артикул]],[1]Подбор!$CJ:$CW,14,0),"")</f>
        <v>0</v>
      </c>
      <c r="AJ547" s="73" t="str">
        <f>IFERROR(VLOOKUP(Подбор[[#This Row],[Артикул]],[1]Подбор!$CJ:$DA,15,0),"")</f>
        <v/>
      </c>
      <c r="AK547" s="73" t="str">
        <f>IFERROR(VLOOKUP(Подбор[[#This Row],[Артикул]],[1]Подбор!$CJ:$DA,16,0),"")</f>
        <v/>
      </c>
      <c r="AL547" s="73" t="str">
        <f>IFERROR(VLOOKUP(Подбор[[#This Row],[Артикул]],[1]Подбор!$CJ:$DA,17,0),"")</f>
        <v/>
      </c>
    </row>
    <row r="548" spans="1:38">
      <c r="A548" s="73" t="s">
        <v>2049</v>
      </c>
      <c r="B548" t="s">
        <v>2250</v>
      </c>
      <c r="C548" t="s">
        <v>3365</v>
      </c>
      <c r="D548">
        <v>0</v>
      </c>
      <c r="E548">
        <v>0</v>
      </c>
      <c r="F548" t="s">
        <v>578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578</v>
      </c>
      <c r="R548" t="s">
        <v>578</v>
      </c>
      <c r="S548" t="s">
        <v>578</v>
      </c>
      <c r="T548" s="73"/>
      <c r="U548" s="73"/>
      <c r="V548"/>
      <c r="W548" s="73">
        <f>IFERROR(VLOOKUP(Подбор[[#This Row],[Артикул]],[1]Подбор!$CJ:$CW,2,0),"")</f>
        <v>0</v>
      </c>
      <c r="X548" s="73">
        <f>IFERROR(VLOOKUP(Подбор[[#This Row],[Артикул]],[1]Подбор!$CJ:$CW,3,0),"")</f>
        <v>0</v>
      </c>
      <c r="Y548" s="73" t="str">
        <f>IFERROR(VLOOKUP(Подбор[[#This Row],[Артикул]],[1]Подбор!$CJ:$CW,4,0),"")</f>
        <v/>
      </c>
      <c r="Z548" s="73">
        <f>IFERROR(VLOOKUP(Подбор[[#This Row],[Артикул]],[1]Подбор!$CJ:$CW,5,0),"")</f>
        <v>0</v>
      </c>
      <c r="AA548" s="73">
        <f>IFERROR(VLOOKUP(Подбор[[#This Row],[Артикул]],[1]Подбор!$CJ:$CW,6,0),"")</f>
        <v>0</v>
      </c>
      <c r="AB548" s="73">
        <f>IFERROR(VLOOKUP(Подбор[[#This Row],[Артикул]],[1]Подбор!$CJ:$CW,7,0),"")</f>
        <v>0</v>
      </c>
      <c r="AC548" s="73">
        <f>IFERROR(VLOOKUP(Подбор[[#This Row],[Артикул]],[1]Подбор!$CJ:$CW,8,0),"")</f>
        <v>0</v>
      </c>
      <c r="AD548" s="73">
        <f>IFERROR(VLOOKUP(Подбор[[#This Row],[Артикул]],[1]Подбор!$CJ:$CW,9,0),"")</f>
        <v>0</v>
      </c>
      <c r="AE548" s="73">
        <f>IFERROR(VLOOKUP(Подбор[[#This Row],[Артикул]],[1]Подбор!$CJ:$CW,10,0),"")</f>
        <v>0</v>
      </c>
      <c r="AF548" s="73">
        <f>IFERROR(VLOOKUP(Подбор[[#This Row],[Артикул]],[1]Подбор!$CJ:$CW,11,0),"")</f>
        <v>0</v>
      </c>
      <c r="AG548" s="73">
        <f>IFERROR(VLOOKUP(Подбор[[#This Row],[Артикул]],[1]Подбор!$CJ:$CW,12,0),"")</f>
        <v>0</v>
      </c>
      <c r="AH548" s="73">
        <f>IFERROR(VLOOKUP(Подбор[[#This Row],[Артикул]],[1]Подбор!$CJ:$CW,13,0),"")</f>
        <v>0</v>
      </c>
      <c r="AI548" s="73">
        <f>IFERROR(VLOOKUP(Подбор[[#This Row],[Артикул]],[1]Подбор!$CJ:$CW,14,0),"")</f>
        <v>0</v>
      </c>
      <c r="AJ548" s="73" t="str">
        <f>IFERROR(VLOOKUP(Подбор[[#This Row],[Артикул]],[1]Подбор!$CJ:$DA,15,0),"")</f>
        <v/>
      </c>
      <c r="AK548" s="73" t="str">
        <f>IFERROR(VLOOKUP(Подбор[[#This Row],[Артикул]],[1]Подбор!$CJ:$DA,16,0),"")</f>
        <v/>
      </c>
      <c r="AL548" s="73" t="str">
        <f>IFERROR(VLOOKUP(Подбор[[#This Row],[Артикул]],[1]Подбор!$CJ:$DA,17,0),"")</f>
        <v/>
      </c>
    </row>
    <row r="549" spans="1:38">
      <c r="A549" s="73" t="s">
        <v>3366</v>
      </c>
      <c r="B549" t="s">
        <v>2250</v>
      </c>
      <c r="C549" t="s">
        <v>3367</v>
      </c>
      <c r="D549">
        <v>0</v>
      </c>
      <c r="E549">
        <v>0</v>
      </c>
      <c r="F549" t="s">
        <v>578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578</v>
      </c>
      <c r="R549" t="s">
        <v>578</v>
      </c>
      <c r="S549" t="s">
        <v>578</v>
      </c>
      <c r="T549" s="73"/>
      <c r="U549" s="73"/>
      <c r="V549"/>
      <c r="W549" s="73">
        <f>IFERROR(VLOOKUP(Подбор[[#This Row],[Артикул]],[1]Подбор!$CJ:$CW,2,0),"")</f>
        <v>0</v>
      </c>
      <c r="X549" s="73">
        <f>IFERROR(VLOOKUP(Подбор[[#This Row],[Артикул]],[1]Подбор!$CJ:$CW,3,0),"")</f>
        <v>0</v>
      </c>
      <c r="Y549" s="73" t="str">
        <f>IFERROR(VLOOKUP(Подбор[[#This Row],[Артикул]],[1]Подбор!$CJ:$CW,4,0),"")</f>
        <v/>
      </c>
      <c r="Z549" s="73">
        <f>IFERROR(VLOOKUP(Подбор[[#This Row],[Артикул]],[1]Подбор!$CJ:$CW,5,0),"")</f>
        <v>0</v>
      </c>
      <c r="AA549" s="73">
        <f>IFERROR(VLOOKUP(Подбор[[#This Row],[Артикул]],[1]Подбор!$CJ:$CW,6,0),"")</f>
        <v>0</v>
      </c>
      <c r="AB549" s="73">
        <f>IFERROR(VLOOKUP(Подбор[[#This Row],[Артикул]],[1]Подбор!$CJ:$CW,7,0),"")</f>
        <v>0</v>
      </c>
      <c r="AC549" s="73">
        <f>IFERROR(VLOOKUP(Подбор[[#This Row],[Артикул]],[1]Подбор!$CJ:$CW,8,0),"")</f>
        <v>0</v>
      </c>
      <c r="AD549" s="73">
        <f>IFERROR(VLOOKUP(Подбор[[#This Row],[Артикул]],[1]Подбор!$CJ:$CW,9,0),"")</f>
        <v>0</v>
      </c>
      <c r="AE549" s="73">
        <f>IFERROR(VLOOKUP(Подбор[[#This Row],[Артикул]],[1]Подбор!$CJ:$CW,10,0),"")</f>
        <v>0</v>
      </c>
      <c r="AF549" s="73">
        <f>IFERROR(VLOOKUP(Подбор[[#This Row],[Артикул]],[1]Подбор!$CJ:$CW,11,0),"")</f>
        <v>0</v>
      </c>
      <c r="AG549" s="73">
        <f>IFERROR(VLOOKUP(Подбор[[#This Row],[Артикул]],[1]Подбор!$CJ:$CW,12,0),"")</f>
        <v>0</v>
      </c>
      <c r="AH549" s="73">
        <f>IFERROR(VLOOKUP(Подбор[[#This Row],[Артикул]],[1]Подбор!$CJ:$CW,13,0),"")</f>
        <v>0</v>
      </c>
      <c r="AI549" s="73">
        <f>IFERROR(VLOOKUP(Подбор[[#This Row],[Артикул]],[1]Подбор!$CJ:$CW,14,0),"")</f>
        <v>0</v>
      </c>
      <c r="AJ549" s="73" t="str">
        <f>IFERROR(VLOOKUP(Подбор[[#This Row],[Артикул]],[1]Подбор!$CJ:$DA,15,0),"")</f>
        <v/>
      </c>
      <c r="AK549" s="73" t="str">
        <f>IFERROR(VLOOKUP(Подбор[[#This Row],[Артикул]],[1]Подбор!$CJ:$DA,16,0),"")</f>
        <v/>
      </c>
      <c r="AL549" s="73" t="str">
        <f>IFERROR(VLOOKUP(Подбор[[#This Row],[Артикул]],[1]Подбор!$CJ:$DA,17,0),"")</f>
        <v/>
      </c>
    </row>
    <row r="550" spans="1:38">
      <c r="A550" s="73" t="s">
        <v>3368</v>
      </c>
      <c r="B550" t="s">
        <v>2250</v>
      </c>
      <c r="C550" t="s">
        <v>3369</v>
      </c>
      <c r="D550">
        <v>0</v>
      </c>
      <c r="E550">
        <v>0</v>
      </c>
      <c r="F550" t="s">
        <v>578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578</v>
      </c>
      <c r="R550" t="s">
        <v>578</v>
      </c>
      <c r="S550" t="s">
        <v>578</v>
      </c>
      <c r="T550" s="73"/>
      <c r="U550" s="73"/>
      <c r="V550"/>
      <c r="W550" s="73">
        <f>IFERROR(VLOOKUP(Подбор[[#This Row],[Артикул]],[1]Подбор!$CJ:$CW,2,0),"")</f>
        <v>0</v>
      </c>
      <c r="X550" s="73">
        <f>IFERROR(VLOOKUP(Подбор[[#This Row],[Артикул]],[1]Подбор!$CJ:$CW,3,0),"")</f>
        <v>0</v>
      </c>
      <c r="Y550" s="73" t="str">
        <f>IFERROR(VLOOKUP(Подбор[[#This Row],[Артикул]],[1]Подбор!$CJ:$CW,4,0),"")</f>
        <v/>
      </c>
      <c r="Z550" s="73">
        <f>IFERROR(VLOOKUP(Подбор[[#This Row],[Артикул]],[1]Подбор!$CJ:$CW,5,0),"")</f>
        <v>0</v>
      </c>
      <c r="AA550" s="73">
        <f>IFERROR(VLOOKUP(Подбор[[#This Row],[Артикул]],[1]Подбор!$CJ:$CW,6,0),"")</f>
        <v>0</v>
      </c>
      <c r="AB550" s="73">
        <f>IFERROR(VLOOKUP(Подбор[[#This Row],[Артикул]],[1]Подбор!$CJ:$CW,7,0),"")</f>
        <v>0</v>
      </c>
      <c r="AC550" s="73">
        <f>IFERROR(VLOOKUP(Подбор[[#This Row],[Артикул]],[1]Подбор!$CJ:$CW,8,0),"")</f>
        <v>0</v>
      </c>
      <c r="AD550" s="73">
        <f>IFERROR(VLOOKUP(Подбор[[#This Row],[Артикул]],[1]Подбор!$CJ:$CW,9,0),"")</f>
        <v>0</v>
      </c>
      <c r="AE550" s="73">
        <f>IFERROR(VLOOKUP(Подбор[[#This Row],[Артикул]],[1]Подбор!$CJ:$CW,10,0),"")</f>
        <v>0</v>
      </c>
      <c r="AF550" s="73">
        <f>IFERROR(VLOOKUP(Подбор[[#This Row],[Артикул]],[1]Подбор!$CJ:$CW,11,0),"")</f>
        <v>0</v>
      </c>
      <c r="AG550" s="73">
        <f>IFERROR(VLOOKUP(Подбор[[#This Row],[Артикул]],[1]Подбор!$CJ:$CW,12,0),"")</f>
        <v>0</v>
      </c>
      <c r="AH550" s="73">
        <f>IFERROR(VLOOKUP(Подбор[[#This Row],[Артикул]],[1]Подбор!$CJ:$CW,13,0),"")</f>
        <v>0</v>
      </c>
      <c r="AI550" s="73">
        <f>IFERROR(VLOOKUP(Подбор[[#This Row],[Артикул]],[1]Подбор!$CJ:$CW,14,0),"")</f>
        <v>0</v>
      </c>
      <c r="AJ550" s="73" t="str">
        <f>IFERROR(VLOOKUP(Подбор[[#This Row],[Артикул]],[1]Подбор!$CJ:$DA,15,0),"")</f>
        <v/>
      </c>
      <c r="AK550" s="73" t="str">
        <f>IFERROR(VLOOKUP(Подбор[[#This Row],[Артикул]],[1]Подбор!$CJ:$DA,16,0),"")</f>
        <v/>
      </c>
      <c r="AL550" s="73" t="str">
        <f>IFERROR(VLOOKUP(Подбор[[#This Row],[Артикул]],[1]Подбор!$CJ:$DA,17,0),"")</f>
        <v/>
      </c>
    </row>
    <row r="551" spans="1:38">
      <c r="A551" s="73" t="s">
        <v>3188</v>
      </c>
      <c r="B551" t="s">
        <v>2250</v>
      </c>
      <c r="C551" t="s">
        <v>3189</v>
      </c>
      <c r="D551">
        <v>0</v>
      </c>
      <c r="E551">
        <v>0</v>
      </c>
      <c r="F551" t="s">
        <v>578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578</v>
      </c>
      <c r="R551" t="s">
        <v>578</v>
      </c>
      <c r="S551" t="s">
        <v>578</v>
      </c>
      <c r="T551" s="73"/>
      <c r="U551" s="73"/>
      <c r="V551"/>
      <c r="W551" s="73">
        <f>IFERROR(VLOOKUP(Подбор[[#This Row],[Артикул]],[1]Подбор!$CJ:$CW,2,0),"")</f>
        <v>0</v>
      </c>
      <c r="X551" s="73">
        <f>IFERROR(VLOOKUP(Подбор[[#This Row],[Артикул]],[1]Подбор!$CJ:$CW,3,0),"")</f>
        <v>0</v>
      </c>
      <c r="Y551" s="73" t="str">
        <f>IFERROR(VLOOKUP(Подбор[[#This Row],[Артикул]],[1]Подбор!$CJ:$CW,4,0),"")</f>
        <v/>
      </c>
      <c r="Z551" s="73">
        <f>IFERROR(VLOOKUP(Подбор[[#This Row],[Артикул]],[1]Подбор!$CJ:$CW,5,0),"")</f>
        <v>0</v>
      </c>
      <c r="AA551" s="73">
        <f>IFERROR(VLOOKUP(Подбор[[#This Row],[Артикул]],[1]Подбор!$CJ:$CW,6,0),"")</f>
        <v>0</v>
      </c>
      <c r="AB551" s="73">
        <f>IFERROR(VLOOKUP(Подбор[[#This Row],[Артикул]],[1]Подбор!$CJ:$CW,7,0),"")</f>
        <v>0</v>
      </c>
      <c r="AC551" s="73">
        <f>IFERROR(VLOOKUP(Подбор[[#This Row],[Артикул]],[1]Подбор!$CJ:$CW,8,0),"")</f>
        <v>0</v>
      </c>
      <c r="AD551" s="73">
        <f>IFERROR(VLOOKUP(Подбор[[#This Row],[Артикул]],[1]Подбор!$CJ:$CW,9,0),"")</f>
        <v>0</v>
      </c>
      <c r="AE551" s="73">
        <f>IFERROR(VLOOKUP(Подбор[[#This Row],[Артикул]],[1]Подбор!$CJ:$CW,10,0),"")</f>
        <v>0</v>
      </c>
      <c r="AF551" s="73">
        <f>IFERROR(VLOOKUP(Подбор[[#This Row],[Артикул]],[1]Подбор!$CJ:$CW,11,0),"")</f>
        <v>0</v>
      </c>
      <c r="AG551" s="73">
        <f>IFERROR(VLOOKUP(Подбор[[#This Row],[Артикул]],[1]Подбор!$CJ:$CW,12,0),"")</f>
        <v>0</v>
      </c>
      <c r="AH551" s="73">
        <f>IFERROR(VLOOKUP(Подбор[[#This Row],[Артикул]],[1]Подбор!$CJ:$CW,13,0),"")</f>
        <v>0</v>
      </c>
      <c r="AI551" s="73">
        <f>IFERROR(VLOOKUP(Подбор[[#This Row],[Артикул]],[1]Подбор!$CJ:$CW,14,0),"")</f>
        <v>0</v>
      </c>
      <c r="AJ551" s="73" t="str">
        <f>IFERROR(VLOOKUP(Подбор[[#This Row],[Артикул]],[1]Подбор!$CJ:$DA,15,0),"")</f>
        <v/>
      </c>
      <c r="AK551" s="73" t="str">
        <f>IFERROR(VLOOKUP(Подбор[[#This Row],[Артикул]],[1]Подбор!$CJ:$DA,16,0),"")</f>
        <v/>
      </c>
      <c r="AL551" s="73" t="str">
        <f>IFERROR(VLOOKUP(Подбор[[#This Row],[Артикул]],[1]Подбор!$CJ:$DA,17,0),"")</f>
        <v/>
      </c>
    </row>
    <row r="552" spans="1:38">
      <c r="A552" s="73" t="s">
        <v>3370</v>
      </c>
      <c r="B552" t="s">
        <v>2250</v>
      </c>
      <c r="C552" t="s">
        <v>3371</v>
      </c>
      <c r="D552">
        <v>0</v>
      </c>
      <c r="E552">
        <v>0</v>
      </c>
      <c r="F552" t="s">
        <v>578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578</v>
      </c>
      <c r="R552" t="s">
        <v>578</v>
      </c>
      <c r="S552" t="s">
        <v>578</v>
      </c>
      <c r="T552" s="73"/>
      <c r="U552" s="73"/>
      <c r="V552"/>
      <c r="W552" s="73">
        <f>IFERROR(VLOOKUP(Подбор[[#This Row],[Артикул]],[1]Подбор!$CJ:$CW,2,0),"")</f>
        <v>0</v>
      </c>
      <c r="X552" s="73">
        <f>IFERROR(VLOOKUP(Подбор[[#This Row],[Артикул]],[1]Подбор!$CJ:$CW,3,0),"")</f>
        <v>0</v>
      </c>
      <c r="Y552" s="73" t="str">
        <f>IFERROR(VLOOKUP(Подбор[[#This Row],[Артикул]],[1]Подбор!$CJ:$CW,4,0),"")</f>
        <v/>
      </c>
      <c r="Z552" s="73">
        <f>IFERROR(VLOOKUP(Подбор[[#This Row],[Артикул]],[1]Подбор!$CJ:$CW,5,0),"")</f>
        <v>0</v>
      </c>
      <c r="AA552" s="73">
        <f>IFERROR(VLOOKUP(Подбор[[#This Row],[Артикул]],[1]Подбор!$CJ:$CW,6,0),"")</f>
        <v>0</v>
      </c>
      <c r="AB552" s="73">
        <f>IFERROR(VLOOKUP(Подбор[[#This Row],[Артикул]],[1]Подбор!$CJ:$CW,7,0),"")</f>
        <v>0</v>
      </c>
      <c r="AC552" s="73">
        <f>IFERROR(VLOOKUP(Подбор[[#This Row],[Артикул]],[1]Подбор!$CJ:$CW,8,0),"")</f>
        <v>0</v>
      </c>
      <c r="AD552" s="73">
        <f>IFERROR(VLOOKUP(Подбор[[#This Row],[Артикул]],[1]Подбор!$CJ:$CW,9,0),"")</f>
        <v>0</v>
      </c>
      <c r="AE552" s="73">
        <f>IFERROR(VLOOKUP(Подбор[[#This Row],[Артикул]],[1]Подбор!$CJ:$CW,10,0),"")</f>
        <v>0</v>
      </c>
      <c r="AF552" s="73">
        <f>IFERROR(VLOOKUP(Подбор[[#This Row],[Артикул]],[1]Подбор!$CJ:$CW,11,0),"")</f>
        <v>0</v>
      </c>
      <c r="AG552" s="73">
        <f>IFERROR(VLOOKUP(Подбор[[#This Row],[Артикул]],[1]Подбор!$CJ:$CW,12,0),"")</f>
        <v>0</v>
      </c>
      <c r="AH552" s="73">
        <f>IFERROR(VLOOKUP(Подбор[[#This Row],[Артикул]],[1]Подбор!$CJ:$CW,13,0),"")</f>
        <v>0</v>
      </c>
      <c r="AI552" s="73">
        <f>IFERROR(VLOOKUP(Подбор[[#This Row],[Артикул]],[1]Подбор!$CJ:$CW,14,0),"")</f>
        <v>0</v>
      </c>
      <c r="AJ552" s="73" t="str">
        <f>IFERROR(VLOOKUP(Подбор[[#This Row],[Артикул]],[1]Подбор!$CJ:$DA,15,0),"")</f>
        <v/>
      </c>
      <c r="AK552" s="73" t="str">
        <f>IFERROR(VLOOKUP(Подбор[[#This Row],[Артикул]],[1]Подбор!$CJ:$DA,16,0),"")</f>
        <v/>
      </c>
      <c r="AL552" s="73" t="str">
        <f>IFERROR(VLOOKUP(Подбор[[#This Row],[Артикул]],[1]Подбор!$CJ:$DA,17,0),"")</f>
        <v/>
      </c>
    </row>
    <row r="553" spans="1:38">
      <c r="A553" s="73" t="s">
        <v>3372</v>
      </c>
      <c r="B553" t="s">
        <v>2250</v>
      </c>
      <c r="C553" t="s">
        <v>3373</v>
      </c>
      <c r="D553">
        <v>0</v>
      </c>
      <c r="E553">
        <v>0</v>
      </c>
      <c r="F553" t="s">
        <v>578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578</v>
      </c>
      <c r="R553" t="s">
        <v>578</v>
      </c>
      <c r="S553" t="s">
        <v>578</v>
      </c>
      <c r="T553" s="73"/>
      <c r="U553" s="73"/>
      <c r="V553"/>
      <c r="W553" s="73">
        <f>IFERROR(VLOOKUP(Подбор[[#This Row],[Артикул]],[1]Подбор!$CJ:$CW,2,0),"")</f>
        <v>0</v>
      </c>
      <c r="X553" s="73">
        <f>IFERROR(VLOOKUP(Подбор[[#This Row],[Артикул]],[1]Подбор!$CJ:$CW,3,0),"")</f>
        <v>0</v>
      </c>
      <c r="Y553" s="73" t="str">
        <f>IFERROR(VLOOKUP(Подбор[[#This Row],[Артикул]],[1]Подбор!$CJ:$CW,4,0),"")</f>
        <v/>
      </c>
      <c r="Z553" s="73">
        <f>IFERROR(VLOOKUP(Подбор[[#This Row],[Артикул]],[1]Подбор!$CJ:$CW,5,0),"")</f>
        <v>0</v>
      </c>
      <c r="AA553" s="73">
        <f>IFERROR(VLOOKUP(Подбор[[#This Row],[Артикул]],[1]Подбор!$CJ:$CW,6,0),"")</f>
        <v>0</v>
      </c>
      <c r="AB553" s="73">
        <f>IFERROR(VLOOKUP(Подбор[[#This Row],[Артикул]],[1]Подбор!$CJ:$CW,7,0),"")</f>
        <v>0</v>
      </c>
      <c r="AC553" s="73">
        <f>IFERROR(VLOOKUP(Подбор[[#This Row],[Артикул]],[1]Подбор!$CJ:$CW,8,0),"")</f>
        <v>0</v>
      </c>
      <c r="AD553" s="73">
        <f>IFERROR(VLOOKUP(Подбор[[#This Row],[Артикул]],[1]Подбор!$CJ:$CW,9,0),"")</f>
        <v>0</v>
      </c>
      <c r="AE553" s="73">
        <f>IFERROR(VLOOKUP(Подбор[[#This Row],[Артикул]],[1]Подбор!$CJ:$CW,10,0),"")</f>
        <v>0</v>
      </c>
      <c r="AF553" s="73">
        <f>IFERROR(VLOOKUP(Подбор[[#This Row],[Артикул]],[1]Подбор!$CJ:$CW,11,0),"")</f>
        <v>0</v>
      </c>
      <c r="AG553" s="73">
        <f>IFERROR(VLOOKUP(Подбор[[#This Row],[Артикул]],[1]Подбор!$CJ:$CW,12,0),"")</f>
        <v>0</v>
      </c>
      <c r="AH553" s="73">
        <f>IFERROR(VLOOKUP(Подбор[[#This Row],[Артикул]],[1]Подбор!$CJ:$CW,13,0),"")</f>
        <v>0</v>
      </c>
      <c r="AI553" s="73">
        <f>IFERROR(VLOOKUP(Подбор[[#This Row],[Артикул]],[1]Подбор!$CJ:$CW,14,0),"")</f>
        <v>0</v>
      </c>
      <c r="AJ553" s="73" t="str">
        <f>IFERROR(VLOOKUP(Подбор[[#This Row],[Артикул]],[1]Подбор!$CJ:$DA,15,0),"")</f>
        <v/>
      </c>
      <c r="AK553" s="73" t="str">
        <f>IFERROR(VLOOKUP(Подбор[[#This Row],[Артикул]],[1]Подбор!$CJ:$DA,16,0),"")</f>
        <v/>
      </c>
      <c r="AL553" s="73" t="str">
        <f>IFERROR(VLOOKUP(Подбор[[#This Row],[Артикул]],[1]Подбор!$CJ:$DA,17,0),"")</f>
        <v/>
      </c>
    </row>
    <row r="554" spans="1:38">
      <c r="A554" s="73" t="s">
        <v>3374</v>
      </c>
      <c r="B554" t="s">
        <v>2250</v>
      </c>
      <c r="C554" t="s">
        <v>3375</v>
      </c>
      <c r="D554">
        <v>0</v>
      </c>
      <c r="E554">
        <v>0</v>
      </c>
      <c r="F554" t="s">
        <v>578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578</v>
      </c>
      <c r="R554" t="s">
        <v>578</v>
      </c>
      <c r="S554" t="s">
        <v>578</v>
      </c>
      <c r="T554" s="73"/>
      <c r="U554" s="73"/>
      <c r="V554"/>
      <c r="W554" s="73">
        <f>IFERROR(VLOOKUP(Подбор[[#This Row],[Артикул]],[1]Подбор!$CJ:$CW,2,0),"")</f>
        <v>0</v>
      </c>
      <c r="X554" s="73">
        <f>IFERROR(VLOOKUP(Подбор[[#This Row],[Артикул]],[1]Подбор!$CJ:$CW,3,0),"")</f>
        <v>0</v>
      </c>
      <c r="Y554" s="73" t="str">
        <f>IFERROR(VLOOKUP(Подбор[[#This Row],[Артикул]],[1]Подбор!$CJ:$CW,4,0),"")</f>
        <v/>
      </c>
      <c r="Z554" s="73">
        <f>IFERROR(VLOOKUP(Подбор[[#This Row],[Артикул]],[1]Подбор!$CJ:$CW,5,0),"")</f>
        <v>0</v>
      </c>
      <c r="AA554" s="73">
        <f>IFERROR(VLOOKUP(Подбор[[#This Row],[Артикул]],[1]Подбор!$CJ:$CW,6,0),"")</f>
        <v>0</v>
      </c>
      <c r="AB554" s="73">
        <f>IFERROR(VLOOKUP(Подбор[[#This Row],[Артикул]],[1]Подбор!$CJ:$CW,7,0),"")</f>
        <v>0</v>
      </c>
      <c r="AC554" s="73">
        <f>IFERROR(VLOOKUP(Подбор[[#This Row],[Артикул]],[1]Подбор!$CJ:$CW,8,0),"")</f>
        <v>0</v>
      </c>
      <c r="AD554" s="73">
        <f>IFERROR(VLOOKUP(Подбор[[#This Row],[Артикул]],[1]Подбор!$CJ:$CW,9,0),"")</f>
        <v>0</v>
      </c>
      <c r="AE554" s="73">
        <f>IFERROR(VLOOKUP(Подбор[[#This Row],[Артикул]],[1]Подбор!$CJ:$CW,10,0),"")</f>
        <v>0</v>
      </c>
      <c r="AF554" s="73">
        <f>IFERROR(VLOOKUP(Подбор[[#This Row],[Артикул]],[1]Подбор!$CJ:$CW,11,0),"")</f>
        <v>0</v>
      </c>
      <c r="AG554" s="73">
        <f>IFERROR(VLOOKUP(Подбор[[#This Row],[Артикул]],[1]Подбор!$CJ:$CW,12,0),"")</f>
        <v>0</v>
      </c>
      <c r="AH554" s="73">
        <f>IFERROR(VLOOKUP(Подбор[[#This Row],[Артикул]],[1]Подбор!$CJ:$CW,13,0),"")</f>
        <v>0</v>
      </c>
      <c r="AI554" s="73">
        <f>IFERROR(VLOOKUP(Подбор[[#This Row],[Артикул]],[1]Подбор!$CJ:$CW,14,0),"")</f>
        <v>0</v>
      </c>
      <c r="AJ554" s="73" t="str">
        <f>IFERROR(VLOOKUP(Подбор[[#This Row],[Артикул]],[1]Подбор!$CJ:$DA,15,0),"")</f>
        <v/>
      </c>
      <c r="AK554" s="73" t="str">
        <f>IFERROR(VLOOKUP(Подбор[[#This Row],[Артикул]],[1]Подбор!$CJ:$DA,16,0),"")</f>
        <v/>
      </c>
      <c r="AL554" s="73" t="str">
        <f>IFERROR(VLOOKUP(Подбор[[#This Row],[Артикул]],[1]Подбор!$CJ:$DA,17,0),"")</f>
        <v/>
      </c>
    </row>
    <row r="555" spans="1:38">
      <c r="A555" s="73" t="s">
        <v>3376</v>
      </c>
      <c r="B555" t="s">
        <v>2250</v>
      </c>
      <c r="C555" t="s">
        <v>3377</v>
      </c>
      <c r="D555">
        <v>0</v>
      </c>
      <c r="E555">
        <v>0</v>
      </c>
      <c r="F555" t="s">
        <v>578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578</v>
      </c>
      <c r="R555" t="s">
        <v>578</v>
      </c>
      <c r="S555" t="s">
        <v>578</v>
      </c>
      <c r="T555" s="73"/>
      <c r="U555" s="73"/>
      <c r="V555"/>
      <c r="W555" s="73">
        <f>IFERROR(VLOOKUP(Подбор[[#This Row],[Артикул]],[1]Подбор!$CJ:$CW,2,0),"")</f>
        <v>0</v>
      </c>
      <c r="X555" s="73">
        <f>IFERROR(VLOOKUP(Подбор[[#This Row],[Артикул]],[1]Подбор!$CJ:$CW,3,0),"")</f>
        <v>0</v>
      </c>
      <c r="Y555" s="73" t="str">
        <f>IFERROR(VLOOKUP(Подбор[[#This Row],[Артикул]],[1]Подбор!$CJ:$CW,4,0),"")</f>
        <v/>
      </c>
      <c r="Z555" s="73">
        <f>IFERROR(VLOOKUP(Подбор[[#This Row],[Артикул]],[1]Подбор!$CJ:$CW,5,0),"")</f>
        <v>0</v>
      </c>
      <c r="AA555" s="73">
        <f>IFERROR(VLOOKUP(Подбор[[#This Row],[Артикул]],[1]Подбор!$CJ:$CW,6,0),"")</f>
        <v>0</v>
      </c>
      <c r="AB555" s="73">
        <f>IFERROR(VLOOKUP(Подбор[[#This Row],[Артикул]],[1]Подбор!$CJ:$CW,7,0),"")</f>
        <v>0</v>
      </c>
      <c r="AC555" s="73">
        <f>IFERROR(VLOOKUP(Подбор[[#This Row],[Артикул]],[1]Подбор!$CJ:$CW,8,0),"")</f>
        <v>0</v>
      </c>
      <c r="AD555" s="73">
        <f>IFERROR(VLOOKUP(Подбор[[#This Row],[Артикул]],[1]Подбор!$CJ:$CW,9,0),"")</f>
        <v>0</v>
      </c>
      <c r="AE555" s="73">
        <f>IFERROR(VLOOKUP(Подбор[[#This Row],[Артикул]],[1]Подбор!$CJ:$CW,10,0),"")</f>
        <v>0</v>
      </c>
      <c r="AF555" s="73">
        <f>IFERROR(VLOOKUP(Подбор[[#This Row],[Артикул]],[1]Подбор!$CJ:$CW,11,0),"")</f>
        <v>0</v>
      </c>
      <c r="AG555" s="73">
        <f>IFERROR(VLOOKUP(Подбор[[#This Row],[Артикул]],[1]Подбор!$CJ:$CW,12,0),"")</f>
        <v>0</v>
      </c>
      <c r="AH555" s="73">
        <f>IFERROR(VLOOKUP(Подбор[[#This Row],[Артикул]],[1]Подбор!$CJ:$CW,13,0),"")</f>
        <v>0</v>
      </c>
      <c r="AI555" s="73">
        <f>IFERROR(VLOOKUP(Подбор[[#This Row],[Артикул]],[1]Подбор!$CJ:$CW,14,0),"")</f>
        <v>0</v>
      </c>
      <c r="AJ555" s="73" t="str">
        <f>IFERROR(VLOOKUP(Подбор[[#This Row],[Артикул]],[1]Подбор!$CJ:$DA,15,0),"")</f>
        <v/>
      </c>
      <c r="AK555" s="73" t="str">
        <f>IFERROR(VLOOKUP(Подбор[[#This Row],[Артикул]],[1]Подбор!$CJ:$DA,16,0),"")</f>
        <v/>
      </c>
      <c r="AL555" s="73" t="str">
        <f>IFERROR(VLOOKUP(Подбор[[#This Row],[Артикул]],[1]Подбор!$CJ:$DA,17,0),"")</f>
        <v/>
      </c>
    </row>
    <row r="556" spans="1:38">
      <c r="A556" s="73" t="s">
        <v>3378</v>
      </c>
      <c r="B556" t="s">
        <v>2250</v>
      </c>
      <c r="C556" t="s">
        <v>3379</v>
      </c>
      <c r="D556">
        <v>0</v>
      </c>
      <c r="E556">
        <v>0</v>
      </c>
      <c r="F556" t="s">
        <v>578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578</v>
      </c>
      <c r="R556" t="s">
        <v>578</v>
      </c>
      <c r="S556" t="s">
        <v>578</v>
      </c>
      <c r="T556" s="73"/>
      <c r="U556" s="73"/>
      <c r="V556"/>
      <c r="W556" s="73">
        <f>IFERROR(VLOOKUP(Подбор[[#This Row],[Артикул]],[1]Подбор!$CJ:$CW,2,0),"")</f>
        <v>0</v>
      </c>
      <c r="X556" s="73">
        <f>IFERROR(VLOOKUP(Подбор[[#This Row],[Артикул]],[1]Подбор!$CJ:$CW,3,0),"")</f>
        <v>0</v>
      </c>
      <c r="Y556" s="73" t="str">
        <f>IFERROR(VLOOKUP(Подбор[[#This Row],[Артикул]],[1]Подбор!$CJ:$CW,4,0),"")</f>
        <v/>
      </c>
      <c r="Z556" s="73">
        <f>IFERROR(VLOOKUP(Подбор[[#This Row],[Артикул]],[1]Подбор!$CJ:$CW,5,0),"")</f>
        <v>0</v>
      </c>
      <c r="AA556" s="73">
        <f>IFERROR(VLOOKUP(Подбор[[#This Row],[Артикул]],[1]Подбор!$CJ:$CW,6,0),"")</f>
        <v>0</v>
      </c>
      <c r="AB556" s="73">
        <f>IFERROR(VLOOKUP(Подбор[[#This Row],[Артикул]],[1]Подбор!$CJ:$CW,7,0),"")</f>
        <v>0</v>
      </c>
      <c r="AC556" s="73">
        <f>IFERROR(VLOOKUP(Подбор[[#This Row],[Артикул]],[1]Подбор!$CJ:$CW,8,0),"")</f>
        <v>0</v>
      </c>
      <c r="AD556" s="73">
        <f>IFERROR(VLOOKUP(Подбор[[#This Row],[Артикул]],[1]Подбор!$CJ:$CW,9,0),"")</f>
        <v>0</v>
      </c>
      <c r="AE556" s="73">
        <f>IFERROR(VLOOKUP(Подбор[[#This Row],[Артикул]],[1]Подбор!$CJ:$CW,10,0),"")</f>
        <v>0</v>
      </c>
      <c r="AF556" s="73">
        <f>IFERROR(VLOOKUP(Подбор[[#This Row],[Артикул]],[1]Подбор!$CJ:$CW,11,0),"")</f>
        <v>0</v>
      </c>
      <c r="AG556" s="73">
        <f>IFERROR(VLOOKUP(Подбор[[#This Row],[Артикул]],[1]Подбор!$CJ:$CW,12,0),"")</f>
        <v>0</v>
      </c>
      <c r="AH556" s="73">
        <f>IFERROR(VLOOKUP(Подбор[[#This Row],[Артикул]],[1]Подбор!$CJ:$CW,13,0),"")</f>
        <v>0</v>
      </c>
      <c r="AI556" s="73">
        <f>IFERROR(VLOOKUP(Подбор[[#This Row],[Артикул]],[1]Подбор!$CJ:$CW,14,0),"")</f>
        <v>0</v>
      </c>
      <c r="AJ556" s="73" t="str">
        <f>IFERROR(VLOOKUP(Подбор[[#This Row],[Артикул]],[1]Подбор!$CJ:$DA,15,0),"")</f>
        <v/>
      </c>
      <c r="AK556" s="73" t="str">
        <f>IFERROR(VLOOKUP(Подбор[[#This Row],[Артикул]],[1]Подбор!$CJ:$DA,16,0),"")</f>
        <v/>
      </c>
      <c r="AL556" s="73" t="str">
        <f>IFERROR(VLOOKUP(Подбор[[#This Row],[Артикул]],[1]Подбор!$CJ:$DA,17,0),"")</f>
        <v/>
      </c>
    </row>
    <row r="557" spans="1:38">
      <c r="A557" s="73" t="s">
        <v>3380</v>
      </c>
      <c r="B557" t="s">
        <v>2250</v>
      </c>
      <c r="C557" t="s">
        <v>3381</v>
      </c>
      <c r="D557">
        <v>0</v>
      </c>
      <c r="E557">
        <v>0</v>
      </c>
      <c r="F557" t="s">
        <v>578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578</v>
      </c>
      <c r="R557" t="s">
        <v>578</v>
      </c>
      <c r="S557" t="s">
        <v>578</v>
      </c>
      <c r="T557" s="73"/>
      <c r="U557" s="73"/>
      <c r="V557"/>
      <c r="W557" s="73">
        <f>IFERROR(VLOOKUP(Подбор[[#This Row],[Артикул]],[1]Подбор!$CJ:$CW,2,0),"")</f>
        <v>0</v>
      </c>
      <c r="X557" s="73">
        <f>IFERROR(VLOOKUP(Подбор[[#This Row],[Артикул]],[1]Подбор!$CJ:$CW,3,0),"")</f>
        <v>0</v>
      </c>
      <c r="Y557" s="73" t="str">
        <f>IFERROR(VLOOKUP(Подбор[[#This Row],[Артикул]],[1]Подбор!$CJ:$CW,4,0),"")</f>
        <v/>
      </c>
      <c r="Z557" s="73">
        <f>IFERROR(VLOOKUP(Подбор[[#This Row],[Артикул]],[1]Подбор!$CJ:$CW,5,0),"")</f>
        <v>0</v>
      </c>
      <c r="AA557" s="73">
        <f>IFERROR(VLOOKUP(Подбор[[#This Row],[Артикул]],[1]Подбор!$CJ:$CW,6,0),"")</f>
        <v>0</v>
      </c>
      <c r="AB557" s="73">
        <f>IFERROR(VLOOKUP(Подбор[[#This Row],[Артикул]],[1]Подбор!$CJ:$CW,7,0),"")</f>
        <v>0</v>
      </c>
      <c r="AC557" s="73">
        <f>IFERROR(VLOOKUP(Подбор[[#This Row],[Артикул]],[1]Подбор!$CJ:$CW,8,0),"")</f>
        <v>0</v>
      </c>
      <c r="AD557" s="73">
        <f>IFERROR(VLOOKUP(Подбор[[#This Row],[Артикул]],[1]Подбор!$CJ:$CW,9,0),"")</f>
        <v>0</v>
      </c>
      <c r="AE557" s="73">
        <f>IFERROR(VLOOKUP(Подбор[[#This Row],[Артикул]],[1]Подбор!$CJ:$CW,10,0),"")</f>
        <v>0</v>
      </c>
      <c r="AF557" s="73">
        <f>IFERROR(VLOOKUP(Подбор[[#This Row],[Артикул]],[1]Подбор!$CJ:$CW,11,0),"")</f>
        <v>0</v>
      </c>
      <c r="AG557" s="73">
        <f>IFERROR(VLOOKUP(Подбор[[#This Row],[Артикул]],[1]Подбор!$CJ:$CW,12,0),"")</f>
        <v>0</v>
      </c>
      <c r="AH557" s="73">
        <f>IFERROR(VLOOKUP(Подбор[[#This Row],[Артикул]],[1]Подбор!$CJ:$CW,13,0),"")</f>
        <v>0</v>
      </c>
      <c r="AI557" s="73">
        <f>IFERROR(VLOOKUP(Подбор[[#This Row],[Артикул]],[1]Подбор!$CJ:$CW,14,0),"")</f>
        <v>0</v>
      </c>
      <c r="AJ557" s="73" t="str">
        <f>IFERROR(VLOOKUP(Подбор[[#This Row],[Артикул]],[1]Подбор!$CJ:$DA,15,0),"")</f>
        <v/>
      </c>
      <c r="AK557" s="73" t="str">
        <f>IFERROR(VLOOKUP(Подбор[[#This Row],[Артикул]],[1]Подбор!$CJ:$DA,16,0),"")</f>
        <v/>
      </c>
      <c r="AL557" s="73" t="str">
        <f>IFERROR(VLOOKUP(Подбор[[#This Row],[Артикул]],[1]Подбор!$CJ:$DA,17,0),"")</f>
        <v/>
      </c>
    </row>
    <row r="558" spans="1:38">
      <c r="A558" s="73" t="s">
        <v>3382</v>
      </c>
      <c r="B558" t="s">
        <v>2250</v>
      </c>
      <c r="C558" t="s">
        <v>3383</v>
      </c>
      <c r="D558">
        <v>0</v>
      </c>
      <c r="E558">
        <v>0</v>
      </c>
      <c r="F558" t="s">
        <v>578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578</v>
      </c>
      <c r="R558" t="s">
        <v>578</v>
      </c>
      <c r="S558" t="s">
        <v>578</v>
      </c>
      <c r="T558" s="73"/>
      <c r="U558" s="73"/>
      <c r="V558"/>
      <c r="W558" s="73">
        <f>IFERROR(VLOOKUP(Подбор[[#This Row],[Артикул]],[1]Подбор!$CJ:$CW,2,0),"")</f>
        <v>0</v>
      </c>
      <c r="X558" s="73">
        <f>IFERROR(VLOOKUP(Подбор[[#This Row],[Артикул]],[1]Подбор!$CJ:$CW,3,0),"")</f>
        <v>0</v>
      </c>
      <c r="Y558" s="73" t="str">
        <f>IFERROR(VLOOKUP(Подбор[[#This Row],[Артикул]],[1]Подбор!$CJ:$CW,4,0),"")</f>
        <v/>
      </c>
      <c r="Z558" s="73">
        <f>IFERROR(VLOOKUP(Подбор[[#This Row],[Артикул]],[1]Подбор!$CJ:$CW,5,0),"")</f>
        <v>0</v>
      </c>
      <c r="AA558" s="73">
        <f>IFERROR(VLOOKUP(Подбор[[#This Row],[Артикул]],[1]Подбор!$CJ:$CW,6,0),"")</f>
        <v>0</v>
      </c>
      <c r="AB558" s="73">
        <f>IFERROR(VLOOKUP(Подбор[[#This Row],[Артикул]],[1]Подбор!$CJ:$CW,7,0),"")</f>
        <v>0</v>
      </c>
      <c r="AC558" s="73">
        <f>IFERROR(VLOOKUP(Подбор[[#This Row],[Артикул]],[1]Подбор!$CJ:$CW,8,0),"")</f>
        <v>0</v>
      </c>
      <c r="AD558" s="73">
        <f>IFERROR(VLOOKUP(Подбор[[#This Row],[Артикул]],[1]Подбор!$CJ:$CW,9,0),"")</f>
        <v>0</v>
      </c>
      <c r="AE558" s="73">
        <f>IFERROR(VLOOKUP(Подбор[[#This Row],[Артикул]],[1]Подбор!$CJ:$CW,10,0),"")</f>
        <v>0</v>
      </c>
      <c r="AF558" s="73">
        <f>IFERROR(VLOOKUP(Подбор[[#This Row],[Артикул]],[1]Подбор!$CJ:$CW,11,0),"")</f>
        <v>0</v>
      </c>
      <c r="AG558" s="73">
        <f>IFERROR(VLOOKUP(Подбор[[#This Row],[Артикул]],[1]Подбор!$CJ:$CW,12,0),"")</f>
        <v>0</v>
      </c>
      <c r="AH558" s="73">
        <f>IFERROR(VLOOKUP(Подбор[[#This Row],[Артикул]],[1]Подбор!$CJ:$CW,13,0),"")</f>
        <v>0</v>
      </c>
      <c r="AI558" s="73">
        <f>IFERROR(VLOOKUP(Подбор[[#This Row],[Артикул]],[1]Подбор!$CJ:$CW,14,0),"")</f>
        <v>0</v>
      </c>
      <c r="AJ558" s="73" t="str">
        <f>IFERROR(VLOOKUP(Подбор[[#This Row],[Артикул]],[1]Подбор!$CJ:$DA,15,0),"")</f>
        <v/>
      </c>
      <c r="AK558" s="73" t="str">
        <f>IFERROR(VLOOKUP(Подбор[[#This Row],[Артикул]],[1]Подбор!$CJ:$DA,16,0),"")</f>
        <v/>
      </c>
      <c r="AL558" s="73" t="str">
        <f>IFERROR(VLOOKUP(Подбор[[#This Row],[Артикул]],[1]Подбор!$CJ:$DA,17,0),"")</f>
        <v/>
      </c>
    </row>
    <row r="559" spans="1:38">
      <c r="A559" s="73" t="s">
        <v>3384</v>
      </c>
      <c r="B559" t="s">
        <v>2250</v>
      </c>
      <c r="C559" t="s">
        <v>3385</v>
      </c>
      <c r="D559">
        <v>0</v>
      </c>
      <c r="E559">
        <v>0</v>
      </c>
      <c r="F559" t="s">
        <v>578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578</v>
      </c>
      <c r="R559" t="s">
        <v>578</v>
      </c>
      <c r="S559" t="s">
        <v>578</v>
      </c>
      <c r="T559" s="73"/>
      <c r="U559" s="73"/>
      <c r="V559"/>
      <c r="W559" s="73">
        <f>IFERROR(VLOOKUP(Подбор[[#This Row],[Артикул]],[1]Подбор!$CJ:$CW,2,0),"")</f>
        <v>0</v>
      </c>
      <c r="X559" s="73">
        <f>IFERROR(VLOOKUP(Подбор[[#This Row],[Артикул]],[1]Подбор!$CJ:$CW,3,0),"")</f>
        <v>0</v>
      </c>
      <c r="Y559" s="73" t="str">
        <f>IFERROR(VLOOKUP(Подбор[[#This Row],[Артикул]],[1]Подбор!$CJ:$CW,4,0),"")</f>
        <v/>
      </c>
      <c r="Z559" s="73">
        <f>IFERROR(VLOOKUP(Подбор[[#This Row],[Артикул]],[1]Подбор!$CJ:$CW,5,0),"")</f>
        <v>0</v>
      </c>
      <c r="AA559" s="73">
        <f>IFERROR(VLOOKUP(Подбор[[#This Row],[Артикул]],[1]Подбор!$CJ:$CW,6,0),"")</f>
        <v>0</v>
      </c>
      <c r="AB559" s="73">
        <f>IFERROR(VLOOKUP(Подбор[[#This Row],[Артикул]],[1]Подбор!$CJ:$CW,7,0),"")</f>
        <v>0</v>
      </c>
      <c r="AC559" s="73">
        <f>IFERROR(VLOOKUP(Подбор[[#This Row],[Артикул]],[1]Подбор!$CJ:$CW,8,0),"")</f>
        <v>0</v>
      </c>
      <c r="AD559" s="73">
        <f>IFERROR(VLOOKUP(Подбор[[#This Row],[Артикул]],[1]Подбор!$CJ:$CW,9,0),"")</f>
        <v>0</v>
      </c>
      <c r="AE559" s="73">
        <f>IFERROR(VLOOKUP(Подбор[[#This Row],[Артикул]],[1]Подбор!$CJ:$CW,10,0),"")</f>
        <v>0</v>
      </c>
      <c r="AF559" s="73">
        <f>IFERROR(VLOOKUP(Подбор[[#This Row],[Артикул]],[1]Подбор!$CJ:$CW,11,0),"")</f>
        <v>0</v>
      </c>
      <c r="AG559" s="73">
        <f>IFERROR(VLOOKUP(Подбор[[#This Row],[Артикул]],[1]Подбор!$CJ:$CW,12,0),"")</f>
        <v>0</v>
      </c>
      <c r="AH559" s="73">
        <f>IFERROR(VLOOKUP(Подбор[[#This Row],[Артикул]],[1]Подбор!$CJ:$CW,13,0),"")</f>
        <v>0</v>
      </c>
      <c r="AI559" s="73">
        <f>IFERROR(VLOOKUP(Подбор[[#This Row],[Артикул]],[1]Подбор!$CJ:$CW,14,0),"")</f>
        <v>0</v>
      </c>
      <c r="AJ559" s="73" t="str">
        <f>IFERROR(VLOOKUP(Подбор[[#This Row],[Артикул]],[1]Подбор!$CJ:$DA,15,0),"")</f>
        <v/>
      </c>
      <c r="AK559" s="73" t="str">
        <f>IFERROR(VLOOKUP(Подбор[[#This Row],[Артикул]],[1]Подбор!$CJ:$DA,16,0),"")</f>
        <v/>
      </c>
      <c r="AL559" s="73" t="str">
        <f>IFERROR(VLOOKUP(Подбор[[#This Row],[Артикул]],[1]Подбор!$CJ:$DA,17,0),"")</f>
        <v/>
      </c>
    </row>
    <row r="560" spans="1:38">
      <c r="A560" s="73" t="s">
        <v>3386</v>
      </c>
      <c r="B560" t="s">
        <v>2250</v>
      </c>
      <c r="C560" t="s">
        <v>3387</v>
      </c>
      <c r="D560">
        <v>0</v>
      </c>
      <c r="E560">
        <v>0</v>
      </c>
      <c r="F560" t="s">
        <v>578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578</v>
      </c>
      <c r="R560" t="s">
        <v>578</v>
      </c>
      <c r="S560" t="s">
        <v>578</v>
      </c>
      <c r="T560" s="73"/>
      <c r="U560" s="73"/>
      <c r="V560"/>
      <c r="W560" s="73">
        <f>IFERROR(VLOOKUP(Подбор[[#This Row],[Артикул]],[1]Подбор!$CJ:$CW,2,0),"")</f>
        <v>0</v>
      </c>
      <c r="X560" s="73">
        <f>IFERROR(VLOOKUP(Подбор[[#This Row],[Артикул]],[1]Подбор!$CJ:$CW,3,0),"")</f>
        <v>0</v>
      </c>
      <c r="Y560" s="73" t="str">
        <f>IFERROR(VLOOKUP(Подбор[[#This Row],[Артикул]],[1]Подбор!$CJ:$CW,4,0),"")</f>
        <v/>
      </c>
      <c r="Z560" s="73">
        <f>IFERROR(VLOOKUP(Подбор[[#This Row],[Артикул]],[1]Подбор!$CJ:$CW,5,0),"")</f>
        <v>0</v>
      </c>
      <c r="AA560" s="73">
        <f>IFERROR(VLOOKUP(Подбор[[#This Row],[Артикул]],[1]Подбор!$CJ:$CW,6,0),"")</f>
        <v>0</v>
      </c>
      <c r="AB560" s="73">
        <f>IFERROR(VLOOKUP(Подбор[[#This Row],[Артикул]],[1]Подбор!$CJ:$CW,7,0),"")</f>
        <v>0</v>
      </c>
      <c r="AC560" s="73">
        <f>IFERROR(VLOOKUP(Подбор[[#This Row],[Артикул]],[1]Подбор!$CJ:$CW,8,0),"")</f>
        <v>0</v>
      </c>
      <c r="AD560" s="73">
        <f>IFERROR(VLOOKUP(Подбор[[#This Row],[Артикул]],[1]Подбор!$CJ:$CW,9,0),"")</f>
        <v>0</v>
      </c>
      <c r="AE560" s="73">
        <f>IFERROR(VLOOKUP(Подбор[[#This Row],[Артикул]],[1]Подбор!$CJ:$CW,10,0),"")</f>
        <v>0</v>
      </c>
      <c r="AF560" s="73">
        <f>IFERROR(VLOOKUP(Подбор[[#This Row],[Артикул]],[1]Подбор!$CJ:$CW,11,0),"")</f>
        <v>0</v>
      </c>
      <c r="AG560" s="73">
        <f>IFERROR(VLOOKUP(Подбор[[#This Row],[Артикул]],[1]Подбор!$CJ:$CW,12,0),"")</f>
        <v>0</v>
      </c>
      <c r="AH560" s="73">
        <f>IFERROR(VLOOKUP(Подбор[[#This Row],[Артикул]],[1]Подбор!$CJ:$CW,13,0),"")</f>
        <v>0</v>
      </c>
      <c r="AI560" s="73">
        <f>IFERROR(VLOOKUP(Подбор[[#This Row],[Артикул]],[1]Подбор!$CJ:$CW,14,0),"")</f>
        <v>0</v>
      </c>
      <c r="AJ560" s="73" t="str">
        <f>IFERROR(VLOOKUP(Подбор[[#This Row],[Артикул]],[1]Подбор!$CJ:$DA,15,0),"")</f>
        <v/>
      </c>
      <c r="AK560" s="73" t="str">
        <f>IFERROR(VLOOKUP(Подбор[[#This Row],[Артикул]],[1]Подбор!$CJ:$DA,16,0),"")</f>
        <v/>
      </c>
      <c r="AL560" s="73" t="str">
        <f>IFERROR(VLOOKUP(Подбор[[#This Row],[Артикул]],[1]Подбор!$CJ:$DA,17,0),"")</f>
        <v/>
      </c>
    </row>
    <row r="561" spans="1:38">
      <c r="A561" s="73" t="s">
        <v>3388</v>
      </c>
      <c r="B561" t="s">
        <v>2250</v>
      </c>
      <c r="C561" t="s">
        <v>3389</v>
      </c>
      <c r="D561">
        <v>0</v>
      </c>
      <c r="E561">
        <v>0</v>
      </c>
      <c r="F561" t="s">
        <v>578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578</v>
      </c>
      <c r="R561" t="s">
        <v>578</v>
      </c>
      <c r="S561" t="s">
        <v>578</v>
      </c>
      <c r="T561" s="73"/>
      <c r="U561" s="73"/>
      <c r="V561"/>
      <c r="W561" s="73">
        <f>IFERROR(VLOOKUP(Подбор[[#This Row],[Артикул]],[1]Подбор!$CJ:$CW,2,0),"")</f>
        <v>0</v>
      </c>
      <c r="X561" s="73">
        <f>IFERROR(VLOOKUP(Подбор[[#This Row],[Артикул]],[1]Подбор!$CJ:$CW,3,0),"")</f>
        <v>0</v>
      </c>
      <c r="Y561" s="73" t="str">
        <f>IFERROR(VLOOKUP(Подбор[[#This Row],[Артикул]],[1]Подбор!$CJ:$CW,4,0),"")</f>
        <v/>
      </c>
      <c r="Z561" s="73">
        <f>IFERROR(VLOOKUP(Подбор[[#This Row],[Артикул]],[1]Подбор!$CJ:$CW,5,0),"")</f>
        <v>0</v>
      </c>
      <c r="AA561" s="73">
        <f>IFERROR(VLOOKUP(Подбор[[#This Row],[Артикул]],[1]Подбор!$CJ:$CW,6,0),"")</f>
        <v>0</v>
      </c>
      <c r="AB561" s="73">
        <f>IFERROR(VLOOKUP(Подбор[[#This Row],[Артикул]],[1]Подбор!$CJ:$CW,7,0),"")</f>
        <v>0</v>
      </c>
      <c r="AC561" s="73">
        <f>IFERROR(VLOOKUP(Подбор[[#This Row],[Артикул]],[1]Подбор!$CJ:$CW,8,0),"")</f>
        <v>0</v>
      </c>
      <c r="AD561" s="73">
        <f>IFERROR(VLOOKUP(Подбор[[#This Row],[Артикул]],[1]Подбор!$CJ:$CW,9,0),"")</f>
        <v>0</v>
      </c>
      <c r="AE561" s="73">
        <f>IFERROR(VLOOKUP(Подбор[[#This Row],[Артикул]],[1]Подбор!$CJ:$CW,10,0),"")</f>
        <v>0</v>
      </c>
      <c r="AF561" s="73">
        <f>IFERROR(VLOOKUP(Подбор[[#This Row],[Артикул]],[1]Подбор!$CJ:$CW,11,0),"")</f>
        <v>0</v>
      </c>
      <c r="AG561" s="73">
        <f>IFERROR(VLOOKUP(Подбор[[#This Row],[Артикул]],[1]Подбор!$CJ:$CW,12,0),"")</f>
        <v>0</v>
      </c>
      <c r="AH561" s="73">
        <f>IFERROR(VLOOKUP(Подбор[[#This Row],[Артикул]],[1]Подбор!$CJ:$CW,13,0),"")</f>
        <v>0</v>
      </c>
      <c r="AI561" s="73">
        <f>IFERROR(VLOOKUP(Подбор[[#This Row],[Артикул]],[1]Подбор!$CJ:$CW,14,0),"")</f>
        <v>0</v>
      </c>
      <c r="AJ561" s="73" t="str">
        <f>IFERROR(VLOOKUP(Подбор[[#This Row],[Артикул]],[1]Подбор!$CJ:$DA,15,0),"")</f>
        <v/>
      </c>
      <c r="AK561" s="73" t="str">
        <f>IFERROR(VLOOKUP(Подбор[[#This Row],[Артикул]],[1]Подбор!$CJ:$DA,16,0),"")</f>
        <v/>
      </c>
      <c r="AL561" s="73" t="str">
        <f>IFERROR(VLOOKUP(Подбор[[#This Row],[Артикул]],[1]Подбор!$CJ:$DA,17,0),"")</f>
        <v/>
      </c>
    </row>
    <row r="562" spans="1:38">
      <c r="A562" s="73" t="s">
        <v>3390</v>
      </c>
      <c r="B562" t="s">
        <v>2250</v>
      </c>
      <c r="C562" t="s">
        <v>3391</v>
      </c>
      <c r="D562">
        <v>0</v>
      </c>
      <c r="E562">
        <v>0</v>
      </c>
      <c r="F562" t="s">
        <v>578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578</v>
      </c>
      <c r="R562" t="s">
        <v>578</v>
      </c>
      <c r="S562" t="s">
        <v>578</v>
      </c>
      <c r="T562" s="73"/>
      <c r="U562" s="73"/>
      <c r="V562"/>
      <c r="W562" s="73">
        <f>IFERROR(VLOOKUP(Подбор[[#This Row],[Артикул]],[1]Подбор!$CJ:$CW,2,0),"")</f>
        <v>0</v>
      </c>
      <c r="X562" s="73">
        <f>IFERROR(VLOOKUP(Подбор[[#This Row],[Артикул]],[1]Подбор!$CJ:$CW,3,0),"")</f>
        <v>0</v>
      </c>
      <c r="Y562" s="73" t="str">
        <f>IFERROR(VLOOKUP(Подбор[[#This Row],[Артикул]],[1]Подбор!$CJ:$CW,4,0),"")</f>
        <v/>
      </c>
      <c r="Z562" s="73">
        <f>IFERROR(VLOOKUP(Подбор[[#This Row],[Артикул]],[1]Подбор!$CJ:$CW,5,0),"")</f>
        <v>0</v>
      </c>
      <c r="AA562" s="73">
        <f>IFERROR(VLOOKUP(Подбор[[#This Row],[Артикул]],[1]Подбор!$CJ:$CW,6,0),"")</f>
        <v>0</v>
      </c>
      <c r="AB562" s="73">
        <f>IFERROR(VLOOKUP(Подбор[[#This Row],[Артикул]],[1]Подбор!$CJ:$CW,7,0),"")</f>
        <v>0</v>
      </c>
      <c r="AC562" s="73">
        <f>IFERROR(VLOOKUP(Подбор[[#This Row],[Артикул]],[1]Подбор!$CJ:$CW,8,0),"")</f>
        <v>0</v>
      </c>
      <c r="AD562" s="73">
        <f>IFERROR(VLOOKUP(Подбор[[#This Row],[Артикул]],[1]Подбор!$CJ:$CW,9,0),"")</f>
        <v>0</v>
      </c>
      <c r="AE562" s="73">
        <f>IFERROR(VLOOKUP(Подбор[[#This Row],[Артикул]],[1]Подбор!$CJ:$CW,10,0),"")</f>
        <v>0</v>
      </c>
      <c r="AF562" s="73">
        <f>IFERROR(VLOOKUP(Подбор[[#This Row],[Артикул]],[1]Подбор!$CJ:$CW,11,0),"")</f>
        <v>0</v>
      </c>
      <c r="AG562" s="73">
        <f>IFERROR(VLOOKUP(Подбор[[#This Row],[Артикул]],[1]Подбор!$CJ:$CW,12,0),"")</f>
        <v>0</v>
      </c>
      <c r="AH562" s="73">
        <f>IFERROR(VLOOKUP(Подбор[[#This Row],[Артикул]],[1]Подбор!$CJ:$CW,13,0),"")</f>
        <v>0</v>
      </c>
      <c r="AI562" s="73">
        <f>IFERROR(VLOOKUP(Подбор[[#This Row],[Артикул]],[1]Подбор!$CJ:$CW,14,0),"")</f>
        <v>0</v>
      </c>
      <c r="AJ562" s="73" t="str">
        <f>IFERROR(VLOOKUP(Подбор[[#This Row],[Артикул]],[1]Подбор!$CJ:$DA,15,0),"")</f>
        <v/>
      </c>
      <c r="AK562" s="73" t="str">
        <f>IFERROR(VLOOKUP(Подбор[[#This Row],[Артикул]],[1]Подбор!$CJ:$DA,16,0),"")</f>
        <v/>
      </c>
      <c r="AL562" s="73" t="str">
        <f>IFERROR(VLOOKUP(Подбор[[#This Row],[Артикул]],[1]Подбор!$CJ:$DA,17,0),"")</f>
        <v/>
      </c>
    </row>
    <row r="563" spans="1:38">
      <c r="A563" s="73" t="s">
        <v>3392</v>
      </c>
      <c r="B563" t="s">
        <v>2250</v>
      </c>
      <c r="C563" t="s">
        <v>3393</v>
      </c>
      <c r="D563">
        <v>0</v>
      </c>
      <c r="E563">
        <v>0</v>
      </c>
      <c r="F563" t="s">
        <v>578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578</v>
      </c>
      <c r="R563" t="s">
        <v>578</v>
      </c>
      <c r="S563" t="s">
        <v>578</v>
      </c>
      <c r="T563" s="73"/>
      <c r="U563" s="73"/>
      <c r="V563"/>
      <c r="W563" s="73">
        <f>IFERROR(VLOOKUP(Подбор[[#This Row],[Артикул]],[1]Подбор!$CJ:$CW,2,0),"")</f>
        <v>0</v>
      </c>
      <c r="X563" s="73">
        <f>IFERROR(VLOOKUP(Подбор[[#This Row],[Артикул]],[1]Подбор!$CJ:$CW,3,0),"")</f>
        <v>0</v>
      </c>
      <c r="Y563" s="73" t="str">
        <f>IFERROR(VLOOKUP(Подбор[[#This Row],[Артикул]],[1]Подбор!$CJ:$CW,4,0),"")</f>
        <v/>
      </c>
      <c r="Z563" s="73">
        <f>IFERROR(VLOOKUP(Подбор[[#This Row],[Артикул]],[1]Подбор!$CJ:$CW,5,0),"")</f>
        <v>0</v>
      </c>
      <c r="AA563" s="73">
        <f>IFERROR(VLOOKUP(Подбор[[#This Row],[Артикул]],[1]Подбор!$CJ:$CW,6,0),"")</f>
        <v>0</v>
      </c>
      <c r="AB563" s="73">
        <f>IFERROR(VLOOKUP(Подбор[[#This Row],[Артикул]],[1]Подбор!$CJ:$CW,7,0),"")</f>
        <v>0</v>
      </c>
      <c r="AC563" s="73">
        <f>IFERROR(VLOOKUP(Подбор[[#This Row],[Артикул]],[1]Подбор!$CJ:$CW,8,0),"")</f>
        <v>0</v>
      </c>
      <c r="AD563" s="73">
        <f>IFERROR(VLOOKUP(Подбор[[#This Row],[Артикул]],[1]Подбор!$CJ:$CW,9,0),"")</f>
        <v>0</v>
      </c>
      <c r="AE563" s="73">
        <f>IFERROR(VLOOKUP(Подбор[[#This Row],[Артикул]],[1]Подбор!$CJ:$CW,10,0),"")</f>
        <v>0</v>
      </c>
      <c r="AF563" s="73">
        <f>IFERROR(VLOOKUP(Подбор[[#This Row],[Артикул]],[1]Подбор!$CJ:$CW,11,0),"")</f>
        <v>0</v>
      </c>
      <c r="AG563" s="73">
        <f>IFERROR(VLOOKUP(Подбор[[#This Row],[Артикул]],[1]Подбор!$CJ:$CW,12,0),"")</f>
        <v>0</v>
      </c>
      <c r="AH563" s="73">
        <f>IFERROR(VLOOKUP(Подбор[[#This Row],[Артикул]],[1]Подбор!$CJ:$CW,13,0),"")</f>
        <v>0</v>
      </c>
      <c r="AI563" s="73">
        <f>IFERROR(VLOOKUP(Подбор[[#This Row],[Артикул]],[1]Подбор!$CJ:$CW,14,0),"")</f>
        <v>0</v>
      </c>
      <c r="AJ563" s="73" t="str">
        <f>IFERROR(VLOOKUP(Подбор[[#This Row],[Артикул]],[1]Подбор!$CJ:$DA,15,0),"")</f>
        <v/>
      </c>
      <c r="AK563" s="73" t="str">
        <f>IFERROR(VLOOKUP(Подбор[[#This Row],[Артикул]],[1]Подбор!$CJ:$DA,16,0),"")</f>
        <v/>
      </c>
      <c r="AL563" s="73" t="str">
        <f>IFERROR(VLOOKUP(Подбор[[#This Row],[Артикул]],[1]Подбор!$CJ:$DA,17,0),"")</f>
        <v/>
      </c>
    </row>
    <row r="564" spans="1:38">
      <c r="A564" s="73" t="s">
        <v>3394</v>
      </c>
      <c r="B564" t="s">
        <v>2250</v>
      </c>
      <c r="C564" t="s">
        <v>3395</v>
      </c>
      <c r="D564">
        <v>0</v>
      </c>
      <c r="E564">
        <v>0</v>
      </c>
      <c r="F564" t="s">
        <v>578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578</v>
      </c>
      <c r="R564" t="s">
        <v>578</v>
      </c>
      <c r="S564" t="s">
        <v>578</v>
      </c>
      <c r="T564" s="73"/>
      <c r="U564" s="73"/>
      <c r="V564"/>
      <c r="W564" s="73">
        <f>IFERROR(VLOOKUP(Подбор[[#This Row],[Артикул]],[1]Подбор!$CJ:$CW,2,0),"")</f>
        <v>0</v>
      </c>
      <c r="X564" s="73">
        <f>IFERROR(VLOOKUP(Подбор[[#This Row],[Артикул]],[1]Подбор!$CJ:$CW,3,0),"")</f>
        <v>0</v>
      </c>
      <c r="Y564" s="73" t="str">
        <f>IFERROR(VLOOKUP(Подбор[[#This Row],[Артикул]],[1]Подбор!$CJ:$CW,4,0),"")</f>
        <v/>
      </c>
      <c r="Z564" s="73">
        <f>IFERROR(VLOOKUP(Подбор[[#This Row],[Артикул]],[1]Подбор!$CJ:$CW,5,0),"")</f>
        <v>0</v>
      </c>
      <c r="AA564" s="73">
        <f>IFERROR(VLOOKUP(Подбор[[#This Row],[Артикул]],[1]Подбор!$CJ:$CW,6,0),"")</f>
        <v>0</v>
      </c>
      <c r="AB564" s="73">
        <f>IFERROR(VLOOKUP(Подбор[[#This Row],[Артикул]],[1]Подбор!$CJ:$CW,7,0),"")</f>
        <v>0</v>
      </c>
      <c r="AC564" s="73">
        <f>IFERROR(VLOOKUP(Подбор[[#This Row],[Артикул]],[1]Подбор!$CJ:$CW,8,0),"")</f>
        <v>0</v>
      </c>
      <c r="AD564" s="73">
        <f>IFERROR(VLOOKUP(Подбор[[#This Row],[Артикул]],[1]Подбор!$CJ:$CW,9,0),"")</f>
        <v>0</v>
      </c>
      <c r="AE564" s="73">
        <f>IFERROR(VLOOKUP(Подбор[[#This Row],[Артикул]],[1]Подбор!$CJ:$CW,10,0),"")</f>
        <v>0</v>
      </c>
      <c r="AF564" s="73">
        <f>IFERROR(VLOOKUP(Подбор[[#This Row],[Артикул]],[1]Подбор!$CJ:$CW,11,0),"")</f>
        <v>0</v>
      </c>
      <c r="AG564" s="73">
        <f>IFERROR(VLOOKUP(Подбор[[#This Row],[Артикул]],[1]Подбор!$CJ:$CW,12,0),"")</f>
        <v>0</v>
      </c>
      <c r="AH564" s="73">
        <f>IFERROR(VLOOKUP(Подбор[[#This Row],[Артикул]],[1]Подбор!$CJ:$CW,13,0),"")</f>
        <v>0</v>
      </c>
      <c r="AI564" s="73">
        <f>IFERROR(VLOOKUP(Подбор[[#This Row],[Артикул]],[1]Подбор!$CJ:$CW,14,0),"")</f>
        <v>0</v>
      </c>
      <c r="AJ564" s="73" t="str">
        <f>IFERROR(VLOOKUP(Подбор[[#This Row],[Артикул]],[1]Подбор!$CJ:$DA,15,0),"")</f>
        <v/>
      </c>
      <c r="AK564" s="73" t="str">
        <f>IFERROR(VLOOKUP(Подбор[[#This Row],[Артикул]],[1]Подбор!$CJ:$DA,16,0),"")</f>
        <v/>
      </c>
      <c r="AL564" s="73" t="str">
        <f>IFERROR(VLOOKUP(Подбор[[#This Row],[Артикул]],[1]Подбор!$CJ:$DA,17,0),"")</f>
        <v/>
      </c>
    </row>
    <row r="565" spans="1:38">
      <c r="A565" s="73" t="s">
        <v>3396</v>
      </c>
      <c r="B565" t="s">
        <v>2250</v>
      </c>
      <c r="C565" t="s">
        <v>3397</v>
      </c>
      <c r="D565">
        <v>0</v>
      </c>
      <c r="E565">
        <v>0</v>
      </c>
      <c r="F565" t="s">
        <v>578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578</v>
      </c>
      <c r="R565" t="s">
        <v>578</v>
      </c>
      <c r="S565" t="s">
        <v>578</v>
      </c>
      <c r="T565" s="73"/>
      <c r="U565" s="73"/>
      <c r="V565"/>
      <c r="W565" s="73">
        <f>IFERROR(VLOOKUP(Подбор[[#This Row],[Артикул]],[1]Подбор!$CJ:$CW,2,0),"")</f>
        <v>0</v>
      </c>
      <c r="X565" s="73">
        <f>IFERROR(VLOOKUP(Подбор[[#This Row],[Артикул]],[1]Подбор!$CJ:$CW,3,0),"")</f>
        <v>0</v>
      </c>
      <c r="Y565" s="73" t="str">
        <f>IFERROR(VLOOKUP(Подбор[[#This Row],[Артикул]],[1]Подбор!$CJ:$CW,4,0),"")</f>
        <v/>
      </c>
      <c r="Z565" s="73">
        <f>IFERROR(VLOOKUP(Подбор[[#This Row],[Артикул]],[1]Подбор!$CJ:$CW,5,0),"")</f>
        <v>0</v>
      </c>
      <c r="AA565" s="73">
        <f>IFERROR(VLOOKUP(Подбор[[#This Row],[Артикул]],[1]Подбор!$CJ:$CW,6,0),"")</f>
        <v>0</v>
      </c>
      <c r="AB565" s="73">
        <f>IFERROR(VLOOKUP(Подбор[[#This Row],[Артикул]],[1]Подбор!$CJ:$CW,7,0),"")</f>
        <v>0</v>
      </c>
      <c r="AC565" s="73">
        <f>IFERROR(VLOOKUP(Подбор[[#This Row],[Артикул]],[1]Подбор!$CJ:$CW,8,0),"")</f>
        <v>0</v>
      </c>
      <c r="AD565" s="73">
        <f>IFERROR(VLOOKUP(Подбор[[#This Row],[Артикул]],[1]Подбор!$CJ:$CW,9,0),"")</f>
        <v>0</v>
      </c>
      <c r="AE565" s="73">
        <f>IFERROR(VLOOKUP(Подбор[[#This Row],[Артикул]],[1]Подбор!$CJ:$CW,10,0),"")</f>
        <v>0</v>
      </c>
      <c r="AF565" s="73">
        <f>IFERROR(VLOOKUP(Подбор[[#This Row],[Артикул]],[1]Подбор!$CJ:$CW,11,0),"")</f>
        <v>0</v>
      </c>
      <c r="AG565" s="73">
        <f>IFERROR(VLOOKUP(Подбор[[#This Row],[Артикул]],[1]Подбор!$CJ:$CW,12,0),"")</f>
        <v>0</v>
      </c>
      <c r="AH565" s="73">
        <f>IFERROR(VLOOKUP(Подбор[[#This Row],[Артикул]],[1]Подбор!$CJ:$CW,13,0),"")</f>
        <v>0</v>
      </c>
      <c r="AI565" s="73">
        <f>IFERROR(VLOOKUP(Подбор[[#This Row],[Артикул]],[1]Подбор!$CJ:$CW,14,0),"")</f>
        <v>0</v>
      </c>
      <c r="AJ565" s="73" t="str">
        <f>IFERROR(VLOOKUP(Подбор[[#This Row],[Артикул]],[1]Подбор!$CJ:$DA,15,0),"")</f>
        <v/>
      </c>
      <c r="AK565" s="73" t="str">
        <f>IFERROR(VLOOKUP(Подбор[[#This Row],[Артикул]],[1]Подбор!$CJ:$DA,16,0),"")</f>
        <v/>
      </c>
      <c r="AL565" s="73" t="str">
        <f>IFERROR(VLOOKUP(Подбор[[#This Row],[Артикул]],[1]Подбор!$CJ:$DA,17,0),"")</f>
        <v/>
      </c>
    </row>
    <row r="566" spans="1:38">
      <c r="A566" s="73" t="s">
        <v>3398</v>
      </c>
      <c r="B566" t="s">
        <v>2250</v>
      </c>
      <c r="C566" t="s">
        <v>3399</v>
      </c>
      <c r="D566">
        <v>0</v>
      </c>
      <c r="E566">
        <v>0</v>
      </c>
      <c r="F566" t="s">
        <v>578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578</v>
      </c>
      <c r="R566" t="s">
        <v>578</v>
      </c>
      <c r="S566" t="s">
        <v>578</v>
      </c>
      <c r="T566" s="73"/>
      <c r="U566" s="73"/>
      <c r="V566"/>
      <c r="W566" s="73">
        <f>IFERROR(VLOOKUP(Подбор[[#This Row],[Артикул]],[1]Подбор!$CJ:$CW,2,0),"")</f>
        <v>0</v>
      </c>
      <c r="X566" s="73">
        <f>IFERROR(VLOOKUP(Подбор[[#This Row],[Артикул]],[1]Подбор!$CJ:$CW,3,0),"")</f>
        <v>0</v>
      </c>
      <c r="Y566" s="73" t="str">
        <f>IFERROR(VLOOKUP(Подбор[[#This Row],[Артикул]],[1]Подбор!$CJ:$CW,4,0),"")</f>
        <v/>
      </c>
      <c r="Z566" s="73">
        <f>IFERROR(VLOOKUP(Подбор[[#This Row],[Артикул]],[1]Подбор!$CJ:$CW,5,0),"")</f>
        <v>0</v>
      </c>
      <c r="AA566" s="73">
        <f>IFERROR(VLOOKUP(Подбор[[#This Row],[Артикул]],[1]Подбор!$CJ:$CW,6,0),"")</f>
        <v>0</v>
      </c>
      <c r="AB566" s="73">
        <f>IFERROR(VLOOKUP(Подбор[[#This Row],[Артикул]],[1]Подбор!$CJ:$CW,7,0),"")</f>
        <v>0</v>
      </c>
      <c r="AC566" s="73">
        <f>IFERROR(VLOOKUP(Подбор[[#This Row],[Артикул]],[1]Подбор!$CJ:$CW,8,0),"")</f>
        <v>0</v>
      </c>
      <c r="AD566" s="73">
        <f>IFERROR(VLOOKUP(Подбор[[#This Row],[Артикул]],[1]Подбор!$CJ:$CW,9,0),"")</f>
        <v>0</v>
      </c>
      <c r="AE566" s="73">
        <f>IFERROR(VLOOKUP(Подбор[[#This Row],[Артикул]],[1]Подбор!$CJ:$CW,10,0),"")</f>
        <v>0</v>
      </c>
      <c r="AF566" s="73">
        <f>IFERROR(VLOOKUP(Подбор[[#This Row],[Артикул]],[1]Подбор!$CJ:$CW,11,0),"")</f>
        <v>0</v>
      </c>
      <c r="AG566" s="73">
        <f>IFERROR(VLOOKUP(Подбор[[#This Row],[Артикул]],[1]Подбор!$CJ:$CW,12,0),"")</f>
        <v>0</v>
      </c>
      <c r="AH566" s="73">
        <f>IFERROR(VLOOKUP(Подбор[[#This Row],[Артикул]],[1]Подбор!$CJ:$CW,13,0),"")</f>
        <v>0</v>
      </c>
      <c r="AI566" s="73">
        <f>IFERROR(VLOOKUP(Подбор[[#This Row],[Артикул]],[1]Подбор!$CJ:$CW,14,0),"")</f>
        <v>0</v>
      </c>
      <c r="AJ566" s="73" t="str">
        <f>IFERROR(VLOOKUP(Подбор[[#This Row],[Артикул]],[1]Подбор!$CJ:$DA,15,0),"")</f>
        <v/>
      </c>
      <c r="AK566" s="73" t="str">
        <f>IFERROR(VLOOKUP(Подбор[[#This Row],[Артикул]],[1]Подбор!$CJ:$DA,16,0),"")</f>
        <v/>
      </c>
      <c r="AL566" s="73" t="str">
        <f>IFERROR(VLOOKUP(Подбор[[#This Row],[Артикул]],[1]Подбор!$CJ:$DA,17,0),"")</f>
        <v/>
      </c>
    </row>
    <row r="567" spans="1:38">
      <c r="A567" s="73" t="s">
        <v>3400</v>
      </c>
      <c r="B567" t="s">
        <v>2250</v>
      </c>
      <c r="C567" t="s">
        <v>3401</v>
      </c>
      <c r="D567">
        <v>0</v>
      </c>
      <c r="E567">
        <v>0</v>
      </c>
      <c r="F567" t="s">
        <v>578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578</v>
      </c>
      <c r="R567" t="s">
        <v>578</v>
      </c>
      <c r="S567" t="s">
        <v>578</v>
      </c>
      <c r="T567" s="73"/>
      <c r="U567" s="73"/>
      <c r="V567"/>
      <c r="W567" s="73">
        <f>IFERROR(VLOOKUP(Подбор[[#This Row],[Артикул]],[1]Подбор!$CJ:$CW,2,0),"")</f>
        <v>0</v>
      </c>
      <c r="X567" s="73">
        <f>IFERROR(VLOOKUP(Подбор[[#This Row],[Артикул]],[1]Подбор!$CJ:$CW,3,0),"")</f>
        <v>0</v>
      </c>
      <c r="Y567" s="73" t="str">
        <f>IFERROR(VLOOKUP(Подбор[[#This Row],[Артикул]],[1]Подбор!$CJ:$CW,4,0),"")</f>
        <v/>
      </c>
      <c r="Z567" s="73">
        <f>IFERROR(VLOOKUP(Подбор[[#This Row],[Артикул]],[1]Подбор!$CJ:$CW,5,0),"")</f>
        <v>0</v>
      </c>
      <c r="AA567" s="73">
        <f>IFERROR(VLOOKUP(Подбор[[#This Row],[Артикул]],[1]Подбор!$CJ:$CW,6,0),"")</f>
        <v>0</v>
      </c>
      <c r="AB567" s="73">
        <f>IFERROR(VLOOKUP(Подбор[[#This Row],[Артикул]],[1]Подбор!$CJ:$CW,7,0),"")</f>
        <v>0</v>
      </c>
      <c r="AC567" s="73">
        <f>IFERROR(VLOOKUP(Подбор[[#This Row],[Артикул]],[1]Подбор!$CJ:$CW,8,0),"")</f>
        <v>0</v>
      </c>
      <c r="AD567" s="73">
        <f>IFERROR(VLOOKUP(Подбор[[#This Row],[Артикул]],[1]Подбор!$CJ:$CW,9,0),"")</f>
        <v>0</v>
      </c>
      <c r="AE567" s="73">
        <f>IFERROR(VLOOKUP(Подбор[[#This Row],[Артикул]],[1]Подбор!$CJ:$CW,10,0),"")</f>
        <v>0</v>
      </c>
      <c r="AF567" s="73">
        <f>IFERROR(VLOOKUP(Подбор[[#This Row],[Артикул]],[1]Подбор!$CJ:$CW,11,0),"")</f>
        <v>0</v>
      </c>
      <c r="AG567" s="73">
        <f>IFERROR(VLOOKUP(Подбор[[#This Row],[Артикул]],[1]Подбор!$CJ:$CW,12,0),"")</f>
        <v>0</v>
      </c>
      <c r="AH567" s="73">
        <f>IFERROR(VLOOKUP(Подбор[[#This Row],[Артикул]],[1]Подбор!$CJ:$CW,13,0),"")</f>
        <v>0</v>
      </c>
      <c r="AI567" s="73">
        <f>IFERROR(VLOOKUP(Подбор[[#This Row],[Артикул]],[1]Подбор!$CJ:$CW,14,0),"")</f>
        <v>0</v>
      </c>
      <c r="AJ567" s="73" t="str">
        <f>IFERROR(VLOOKUP(Подбор[[#This Row],[Артикул]],[1]Подбор!$CJ:$DA,15,0),"")</f>
        <v/>
      </c>
      <c r="AK567" s="73" t="str">
        <f>IFERROR(VLOOKUP(Подбор[[#This Row],[Артикул]],[1]Подбор!$CJ:$DA,16,0),"")</f>
        <v/>
      </c>
      <c r="AL567" s="73" t="str">
        <f>IFERROR(VLOOKUP(Подбор[[#This Row],[Артикул]],[1]Подбор!$CJ:$DA,17,0),"")</f>
        <v/>
      </c>
    </row>
    <row r="568" spans="1:38">
      <c r="A568" s="73" t="s">
        <v>3402</v>
      </c>
      <c r="B568" t="s">
        <v>2250</v>
      </c>
      <c r="C568" t="s">
        <v>3403</v>
      </c>
      <c r="D568">
        <v>0</v>
      </c>
      <c r="E568">
        <v>0</v>
      </c>
      <c r="F568" t="s">
        <v>578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578</v>
      </c>
      <c r="R568" t="s">
        <v>578</v>
      </c>
      <c r="S568" t="s">
        <v>578</v>
      </c>
      <c r="T568" s="73"/>
      <c r="U568" s="73"/>
      <c r="V568"/>
      <c r="W568" s="73">
        <f>IFERROR(VLOOKUP(Подбор[[#This Row],[Артикул]],[1]Подбор!$CJ:$CW,2,0),"")</f>
        <v>0</v>
      </c>
      <c r="X568" s="73">
        <f>IFERROR(VLOOKUP(Подбор[[#This Row],[Артикул]],[1]Подбор!$CJ:$CW,3,0),"")</f>
        <v>0</v>
      </c>
      <c r="Y568" s="73" t="str">
        <f>IFERROR(VLOOKUP(Подбор[[#This Row],[Артикул]],[1]Подбор!$CJ:$CW,4,0),"")</f>
        <v/>
      </c>
      <c r="Z568" s="73">
        <f>IFERROR(VLOOKUP(Подбор[[#This Row],[Артикул]],[1]Подбор!$CJ:$CW,5,0),"")</f>
        <v>0</v>
      </c>
      <c r="AA568" s="73">
        <f>IFERROR(VLOOKUP(Подбор[[#This Row],[Артикул]],[1]Подбор!$CJ:$CW,6,0),"")</f>
        <v>0</v>
      </c>
      <c r="AB568" s="73">
        <f>IFERROR(VLOOKUP(Подбор[[#This Row],[Артикул]],[1]Подбор!$CJ:$CW,7,0),"")</f>
        <v>0</v>
      </c>
      <c r="AC568" s="73">
        <f>IFERROR(VLOOKUP(Подбор[[#This Row],[Артикул]],[1]Подбор!$CJ:$CW,8,0),"")</f>
        <v>0</v>
      </c>
      <c r="AD568" s="73">
        <f>IFERROR(VLOOKUP(Подбор[[#This Row],[Артикул]],[1]Подбор!$CJ:$CW,9,0),"")</f>
        <v>0</v>
      </c>
      <c r="AE568" s="73">
        <f>IFERROR(VLOOKUP(Подбор[[#This Row],[Артикул]],[1]Подбор!$CJ:$CW,10,0),"")</f>
        <v>0</v>
      </c>
      <c r="AF568" s="73">
        <f>IFERROR(VLOOKUP(Подбор[[#This Row],[Артикул]],[1]Подбор!$CJ:$CW,11,0),"")</f>
        <v>0</v>
      </c>
      <c r="AG568" s="73">
        <f>IFERROR(VLOOKUP(Подбор[[#This Row],[Артикул]],[1]Подбор!$CJ:$CW,12,0),"")</f>
        <v>0</v>
      </c>
      <c r="AH568" s="73">
        <f>IFERROR(VLOOKUP(Подбор[[#This Row],[Артикул]],[1]Подбор!$CJ:$CW,13,0),"")</f>
        <v>0</v>
      </c>
      <c r="AI568" s="73">
        <f>IFERROR(VLOOKUP(Подбор[[#This Row],[Артикул]],[1]Подбор!$CJ:$CW,14,0),"")</f>
        <v>0</v>
      </c>
      <c r="AJ568" s="73" t="str">
        <f>IFERROR(VLOOKUP(Подбор[[#This Row],[Артикул]],[1]Подбор!$CJ:$DA,15,0),"")</f>
        <v/>
      </c>
      <c r="AK568" s="73" t="str">
        <f>IFERROR(VLOOKUP(Подбор[[#This Row],[Артикул]],[1]Подбор!$CJ:$DA,16,0),"")</f>
        <v/>
      </c>
      <c r="AL568" s="73" t="str">
        <f>IFERROR(VLOOKUP(Подбор[[#This Row],[Артикул]],[1]Подбор!$CJ:$DA,17,0),"")</f>
        <v/>
      </c>
    </row>
    <row r="569" spans="1:38">
      <c r="A569" s="73" t="s">
        <v>3404</v>
      </c>
      <c r="B569" t="s">
        <v>2250</v>
      </c>
      <c r="C569" t="s">
        <v>3405</v>
      </c>
      <c r="D569">
        <v>0</v>
      </c>
      <c r="E569">
        <v>0</v>
      </c>
      <c r="F569" t="s">
        <v>578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578</v>
      </c>
      <c r="R569" t="s">
        <v>578</v>
      </c>
      <c r="S569" t="s">
        <v>578</v>
      </c>
      <c r="T569" s="73"/>
      <c r="U569" s="73"/>
      <c r="V569"/>
      <c r="W569" s="73">
        <f>IFERROR(VLOOKUP(Подбор[[#This Row],[Артикул]],[1]Подбор!$CJ:$CW,2,0),"")</f>
        <v>0</v>
      </c>
      <c r="X569" s="73">
        <f>IFERROR(VLOOKUP(Подбор[[#This Row],[Артикул]],[1]Подбор!$CJ:$CW,3,0),"")</f>
        <v>0</v>
      </c>
      <c r="Y569" s="73" t="str">
        <f>IFERROR(VLOOKUP(Подбор[[#This Row],[Артикул]],[1]Подбор!$CJ:$CW,4,0),"")</f>
        <v/>
      </c>
      <c r="Z569" s="73">
        <f>IFERROR(VLOOKUP(Подбор[[#This Row],[Артикул]],[1]Подбор!$CJ:$CW,5,0),"")</f>
        <v>0</v>
      </c>
      <c r="AA569" s="73">
        <f>IFERROR(VLOOKUP(Подбор[[#This Row],[Артикул]],[1]Подбор!$CJ:$CW,6,0),"")</f>
        <v>0</v>
      </c>
      <c r="AB569" s="73">
        <f>IFERROR(VLOOKUP(Подбор[[#This Row],[Артикул]],[1]Подбор!$CJ:$CW,7,0),"")</f>
        <v>0</v>
      </c>
      <c r="AC569" s="73">
        <f>IFERROR(VLOOKUP(Подбор[[#This Row],[Артикул]],[1]Подбор!$CJ:$CW,8,0),"")</f>
        <v>0</v>
      </c>
      <c r="AD569" s="73">
        <f>IFERROR(VLOOKUP(Подбор[[#This Row],[Артикул]],[1]Подбор!$CJ:$CW,9,0),"")</f>
        <v>0</v>
      </c>
      <c r="AE569" s="73">
        <f>IFERROR(VLOOKUP(Подбор[[#This Row],[Артикул]],[1]Подбор!$CJ:$CW,10,0),"")</f>
        <v>0</v>
      </c>
      <c r="AF569" s="73">
        <f>IFERROR(VLOOKUP(Подбор[[#This Row],[Артикул]],[1]Подбор!$CJ:$CW,11,0),"")</f>
        <v>0</v>
      </c>
      <c r="AG569" s="73">
        <f>IFERROR(VLOOKUP(Подбор[[#This Row],[Артикул]],[1]Подбор!$CJ:$CW,12,0),"")</f>
        <v>0</v>
      </c>
      <c r="AH569" s="73">
        <f>IFERROR(VLOOKUP(Подбор[[#This Row],[Артикул]],[1]Подбор!$CJ:$CW,13,0),"")</f>
        <v>0</v>
      </c>
      <c r="AI569" s="73">
        <f>IFERROR(VLOOKUP(Подбор[[#This Row],[Артикул]],[1]Подбор!$CJ:$CW,14,0),"")</f>
        <v>0</v>
      </c>
      <c r="AJ569" s="73" t="str">
        <f>IFERROR(VLOOKUP(Подбор[[#This Row],[Артикул]],[1]Подбор!$CJ:$DA,15,0),"")</f>
        <v/>
      </c>
      <c r="AK569" s="73" t="str">
        <f>IFERROR(VLOOKUP(Подбор[[#This Row],[Артикул]],[1]Подбор!$CJ:$DA,16,0),"")</f>
        <v/>
      </c>
      <c r="AL569" s="73" t="str">
        <f>IFERROR(VLOOKUP(Подбор[[#This Row],[Артикул]],[1]Подбор!$CJ:$DA,17,0),"")</f>
        <v/>
      </c>
    </row>
    <row r="570" spans="1:38">
      <c r="A570" s="73" t="s">
        <v>3406</v>
      </c>
      <c r="B570" t="s">
        <v>2250</v>
      </c>
      <c r="C570" t="s">
        <v>3407</v>
      </c>
      <c r="D570">
        <v>0</v>
      </c>
      <c r="E570">
        <v>0</v>
      </c>
      <c r="F570" t="s">
        <v>578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578</v>
      </c>
      <c r="R570" t="s">
        <v>578</v>
      </c>
      <c r="S570" t="s">
        <v>578</v>
      </c>
      <c r="T570" s="73"/>
      <c r="U570" s="73"/>
      <c r="V570"/>
      <c r="W570" s="73">
        <f>IFERROR(VLOOKUP(Подбор[[#This Row],[Артикул]],[1]Подбор!$CJ:$CW,2,0),"")</f>
        <v>0</v>
      </c>
      <c r="X570" s="73">
        <f>IFERROR(VLOOKUP(Подбор[[#This Row],[Артикул]],[1]Подбор!$CJ:$CW,3,0),"")</f>
        <v>0</v>
      </c>
      <c r="Y570" s="73" t="str">
        <f>IFERROR(VLOOKUP(Подбор[[#This Row],[Артикул]],[1]Подбор!$CJ:$CW,4,0),"")</f>
        <v/>
      </c>
      <c r="Z570" s="73">
        <f>IFERROR(VLOOKUP(Подбор[[#This Row],[Артикул]],[1]Подбор!$CJ:$CW,5,0),"")</f>
        <v>0</v>
      </c>
      <c r="AA570" s="73">
        <f>IFERROR(VLOOKUP(Подбор[[#This Row],[Артикул]],[1]Подбор!$CJ:$CW,6,0),"")</f>
        <v>0</v>
      </c>
      <c r="AB570" s="73">
        <f>IFERROR(VLOOKUP(Подбор[[#This Row],[Артикул]],[1]Подбор!$CJ:$CW,7,0),"")</f>
        <v>0</v>
      </c>
      <c r="AC570" s="73">
        <f>IFERROR(VLOOKUP(Подбор[[#This Row],[Артикул]],[1]Подбор!$CJ:$CW,8,0),"")</f>
        <v>0</v>
      </c>
      <c r="AD570" s="73">
        <f>IFERROR(VLOOKUP(Подбор[[#This Row],[Артикул]],[1]Подбор!$CJ:$CW,9,0),"")</f>
        <v>0</v>
      </c>
      <c r="AE570" s="73">
        <f>IFERROR(VLOOKUP(Подбор[[#This Row],[Артикул]],[1]Подбор!$CJ:$CW,10,0),"")</f>
        <v>0</v>
      </c>
      <c r="AF570" s="73">
        <f>IFERROR(VLOOKUP(Подбор[[#This Row],[Артикул]],[1]Подбор!$CJ:$CW,11,0),"")</f>
        <v>0</v>
      </c>
      <c r="AG570" s="73">
        <f>IFERROR(VLOOKUP(Подбор[[#This Row],[Артикул]],[1]Подбор!$CJ:$CW,12,0),"")</f>
        <v>0</v>
      </c>
      <c r="AH570" s="73">
        <f>IFERROR(VLOOKUP(Подбор[[#This Row],[Артикул]],[1]Подбор!$CJ:$CW,13,0),"")</f>
        <v>0</v>
      </c>
      <c r="AI570" s="73">
        <f>IFERROR(VLOOKUP(Подбор[[#This Row],[Артикул]],[1]Подбор!$CJ:$CW,14,0),"")</f>
        <v>0</v>
      </c>
      <c r="AJ570" s="73" t="str">
        <f>IFERROR(VLOOKUP(Подбор[[#This Row],[Артикул]],[1]Подбор!$CJ:$DA,15,0),"")</f>
        <v/>
      </c>
      <c r="AK570" s="73" t="str">
        <f>IFERROR(VLOOKUP(Подбор[[#This Row],[Артикул]],[1]Подбор!$CJ:$DA,16,0),"")</f>
        <v/>
      </c>
      <c r="AL570" s="73" t="str">
        <f>IFERROR(VLOOKUP(Подбор[[#This Row],[Артикул]],[1]Подбор!$CJ:$DA,17,0),"")</f>
        <v/>
      </c>
    </row>
    <row r="571" spans="1:38">
      <c r="A571" s="73" t="s">
        <v>3408</v>
      </c>
      <c r="B571" t="s">
        <v>2250</v>
      </c>
      <c r="C571" t="s">
        <v>3409</v>
      </c>
      <c r="D571">
        <v>0</v>
      </c>
      <c r="E571">
        <v>0</v>
      </c>
      <c r="F571" t="s">
        <v>578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578</v>
      </c>
      <c r="R571" t="s">
        <v>578</v>
      </c>
      <c r="S571" t="s">
        <v>578</v>
      </c>
      <c r="T571" s="73"/>
      <c r="U571" s="73"/>
      <c r="V571"/>
      <c r="W571" s="73">
        <f>IFERROR(VLOOKUP(Подбор[[#This Row],[Артикул]],[1]Подбор!$CJ:$CW,2,0),"")</f>
        <v>0</v>
      </c>
      <c r="X571" s="73">
        <f>IFERROR(VLOOKUP(Подбор[[#This Row],[Артикул]],[1]Подбор!$CJ:$CW,3,0),"")</f>
        <v>0</v>
      </c>
      <c r="Y571" s="73" t="str">
        <f>IFERROR(VLOOKUP(Подбор[[#This Row],[Артикул]],[1]Подбор!$CJ:$CW,4,0),"")</f>
        <v/>
      </c>
      <c r="Z571" s="73">
        <f>IFERROR(VLOOKUP(Подбор[[#This Row],[Артикул]],[1]Подбор!$CJ:$CW,5,0),"")</f>
        <v>0</v>
      </c>
      <c r="AA571" s="73">
        <f>IFERROR(VLOOKUP(Подбор[[#This Row],[Артикул]],[1]Подбор!$CJ:$CW,6,0),"")</f>
        <v>0</v>
      </c>
      <c r="AB571" s="73">
        <f>IFERROR(VLOOKUP(Подбор[[#This Row],[Артикул]],[1]Подбор!$CJ:$CW,7,0),"")</f>
        <v>0</v>
      </c>
      <c r="AC571" s="73">
        <f>IFERROR(VLOOKUP(Подбор[[#This Row],[Артикул]],[1]Подбор!$CJ:$CW,8,0),"")</f>
        <v>0</v>
      </c>
      <c r="AD571" s="73">
        <f>IFERROR(VLOOKUP(Подбор[[#This Row],[Артикул]],[1]Подбор!$CJ:$CW,9,0),"")</f>
        <v>0</v>
      </c>
      <c r="AE571" s="73">
        <f>IFERROR(VLOOKUP(Подбор[[#This Row],[Артикул]],[1]Подбор!$CJ:$CW,10,0),"")</f>
        <v>0</v>
      </c>
      <c r="AF571" s="73">
        <f>IFERROR(VLOOKUP(Подбор[[#This Row],[Артикул]],[1]Подбор!$CJ:$CW,11,0),"")</f>
        <v>0</v>
      </c>
      <c r="AG571" s="73">
        <f>IFERROR(VLOOKUP(Подбор[[#This Row],[Артикул]],[1]Подбор!$CJ:$CW,12,0),"")</f>
        <v>0</v>
      </c>
      <c r="AH571" s="73">
        <f>IFERROR(VLOOKUP(Подбор[[#This Row],[Артикул]],[1]Подбор!$CJ:$CW,13,0),"")</f>
        <v>0</v>
      </c>
      <c r="AI571" s="73">
        <f>IFERROR(VLOOKUP(Подбор[[#This Row],[Артикул]],[1]Подбор!$CJ:$CW,14,0),"")</f>
        <v>0</v>
      </c>
      <c r="AJ571" s="73" t="str">
        <f>IFERROR(VLOOKUP(Подбор[[#This Row],[Артикул]],[1]Подбор!$CJ:$DA,15,0),"")</f>
        <v/>
      </c>
      <c r="AK571" s="73" t="str">
        <f>IFERROR(VLOOKUP(Подбор[[#This Row],[Артикул]],[1]Подбор!$CJ:$DA,16,0),"")</f>
        <v/>
      </c>
      <c r="AL571" s="73" t="str">
        <f>IFERROR(VLOOKUP(Подбор[[#This Row],[Артикул]],[1]Подбор!$CJ:$DA,17,0),"")</f>
        <v/>
      </c>
    </row>
    <row r="572" spans="1:38">
      <c r="A572" s="73" t="s">
        <v>3410</v>
      </c>
      <c r="B572" t="s">
        <v>2250</v>
      </c>
      <c r="C572" t="s">
        <v>3411</v>
      </c>
      <c r="D572">
        <v>0</v>
      </c>
      <c r="E572">
        <v>0</v>
      </c>
      <c r="F572" t="s">
        <v>578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578</v>
      </c>
      <c r="R572" t="s">
        <v>578</v>
      </c>
      <c r="S572" t="s">
        <v>578</v>
      </c>
      <c r="T572" s="73"/>
      <c r="U572" s="73"/>
      <c r="V572"/>
      <c r="W572" s="73">
        <f>IFERROR(VLOOKUP(Подбор[[#This Row],[Артикул]],[1]Подбор!$CJ:$CW,2,0),"")</f>
        <v>0</v>
      </c>
      <c r="X572" s="73">
        <f>IFERROR(VLOOKUP(Подбор[[#This Row],[Артикул]],[1]Подбор!$CJ:$CW,3,0),"")</f>
        <v>0</v>
      </c>
      <c r="Y572" s="73" t="str">
        <f>IFERROR(VLOOKUP(Подбор[[#This Row],[Артикул]],[1]Подбор!$CJ:$CW,4,0),"")</f>
        <v/>
      </c>
      <c r="Z572" s="73">
        <f>IFERROR(VLOOKUP(Подбор[[#This Row],[Артикул]],[1]Подбор!$CJ:$CW,5,0),"")</f>
        <v>0</v>
      </c>
      <c r="AA572" s="73">
        <f>IFERROR(VLOOKUP(Подбор[[#This Row],[Артикул]],[1]Подбор!$CJ:$CW,6,0),"")</f>
        <v>0</v>
      </c>
      <c r="AB572" s="73">
        <f>IFERROR(VLOOKUP(Подбор[[#This Row],[Артикул]],[1]Подбор!$CJ:$CW,7,0),"")</f>
        <v>0</v>
      </c>
      <c r="AC572" s="73">
        <f>IFERROR(VLOOKUP(Подбор[[#This Row],[Артикул]],[1]Подбор!$CJ:$CW,8,0),"")</f>
        <v>0</v>
      </c>
      <c r="AD572" s="73">
        <f>IFERROR(VLOOKUP(Подбор[[#This Row],[Артикул]],[1]Подбор!$CJ:$CW,9,0),"")</f>
        <v>0</v>
      </c>
      <c r="AE572" s="73">
        <f>IFERROR(VLOOKUP(Подбор[[#This Row],[Артикул]],[1]Подбор!$CJ:$CW,10,0),"")</f>
        <v>0</v>
      </c>
      <c r="AF572" s="73">
        <f>IFERROR(VLOOKUP(Подбор[[#This Row],[Артикул]],[1]Подбор!$CJ:$CW,11,0),"")</f>
        <v>0</v>
      </c>
      <c r="AG572" s="73">
        <f>IFERROR(VLOOKUP(Подбор[[#This Row],[Артикул]],[1]Подбор!$CJ:$CW,12,0),"")</f>
        <v>0</v>
      </c>
      <c r="AH572" s="73">
        <f>IFERROR(VLOOKUP(Подбор[[#This Row],[Артикул]],[1]Подбор!$CJ:$CW,13,0),"")</f>
        <v>0</v>
      </c>
      <c r="AI572" s="73">
        <f>IFERROR(VLOOKUP(Подбор[[#This Row],[Артикул]],[1]Подбор!$CJ:$CW,14,0),"")</f>
        <v>0</v>
      </c>
      <c r="AJ572" s="73" t="str">
        <f>IFERROR(VLOOKUP(Подбор[[#This Row],[Артикул]],[1]Подбор!$CJ:$DA,15,0),"")</f>
        <v/>
      </c>
      <c r="AK572" s="73" t="str">
        <f>IFERROR(VLOOKUP(Подбор[[#This Row],[Артикул]],[1]Подбор!$CJ:$DA,16,0),"")</f>
        <v/>
      </c>
      <c r="AL572" s="73" t="str">
        <f>IFERROR(VLOOKUP(Подбор[[#This Row],[Артикул]],[1]Подбор!$CJ:$DA,17,0),"")</f>
        <v/>
      </c>
    </row>
    <row r="573" spans="1:38">
      <c r="A573" s="73" t="s">
        <v>3412</v>
      </c>
      <c r="B573" t="s">
        <v>2250</v>
      </c>
      <c r="C573" t="s">
        <v>3413</v>
      </c>
      <c r="D573">
        <v>0</v>
      </c>
      <c r="E573">
        <v>0</v>
      </c>
      <c r="F573" t="s">
        <v>578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578</v>
      </c>
      <c r="R573" t="s">
        <v>578</v>
      </c>
      <c r="S573" t="s">
        <v>578</v>
      </c>
      <c r="T573" s="73"/>
      <c r="U573" s="73"/>
      <c r="V573"/>
      <c r="W573" s="73">
        <f>IFERROR(VLOOKUP(Подбор[[#This Row],[Артикул]],[1]Подбор!$CJ:$CW,2,0),"")</f>
        <v>0</v>
      </c>
      <c r="X573" s="73">
        <f>IFERROR(VLOOKUP(Подбор[[#This Row],[Артикул]],[1]Подбор!$CJ:$CW,3,0),"")</f>
        <v>0</v>
      </c>
      <c r="Y573" s="73" t="str">
        <f>IFERROR(VLOOKUP(Подбор[[#This Row],[Артикул]],[1]Подбор!$CJ:$CW,4,0),"")</f>
        <v/>
      </c>
      <c r="Z573" s="73">
        <f>IFERROR(VLOOKUP(Подбор[[#This Row],[Артикул]],[1]Подбор!$CJ:$CW,5,0),"")</f>
        <v>0</v>
      </c>
      <c r="AA573" s="73">
        <f>IFERROR(VLOOKUP(Подбор[[#This Row],[Артикул]],[1]Подбор!$CJ:$CW,6,0),"")</f>
        <v>0</v>
      </c>
      <c r="AB573" s="73">
        <f>IFERROR(VLOOKUP(Подбор[[#This Row],[Артикул]],[1]Подбор!$CJ:$CW,7,0),"")</f>
        <v>0</v>
      </c>
      <c r="AC573" s="73">
        <f>IFERROR(VLOOKUP(Подбор[[#This Row],[Артикул]],[1]Подбор!$CJ:$CW,8,0),"")</f>
        <v>0</v>
      </c>
      <c r="AD573" s="73">
        <f>IFERROR(VLOOKUP(Подбор[[#This Row],[Артикул]],[1]Подбор!$CJ:$CW,9,0),"")</f>
        <v>0</v>
      </c>
      <c r="AE573" s="73">
        <f>IFERROR(VLOOKUP(Подбор[[#This Row],[Артикул]],[1]Подбор!$CJ:$CW,10,0),"")</f>
        <v>0</v>
      </c>
      <c r="AF573" s="73">
        <f>IFERROR(VLOOKUP(Подбор[[#This Row],[Артикул]],[1]Подбор!$CJ:$CW,11,0),"")</f>
        <v>0</v>
      </c>
      <c r="AG573" s="73">
        <f>IFERROR(VLOOKUP(Подбор[[#This Row],[Артикул]],[1]Подбор!$CJ:$CW,12,0),"")</f>
        <v>0</v>
      </c>
      <c r="AH573" s="73">
        <f>IFERROR(VLOOKUP(Подбор[[#This Row],[Артикул]],[1]Подбор!$CJ:$CW,13,0),"")</f>
        <v>0</v>
      </c>
      <c r="AI573" s="73">
        <f>IFERROR(VLOOKUP(Подбор[[#This Row],[Артикул]],[1]Подбор!$CJ:$CW,14,0),"")</f>
        <v>0</v>
      </c>
      <c r="AJ573" s="73" t="str">
        <f>IFERROR(VLOOKUP(Подбор[[#This Row],[Артикул]],[1]Подбор!$CJ:$DA,15,0),"")</f>
        <v/>
      </c>
      <c r="AK573" s="73" t="str">
        <f>IFERROR(VLOOKUP(Подбор[[#This Row],[Артикул]],[1]Подбор!$CJ:$DA,16,0),"")</f>
        <v/>
      </c>
      <c r="AL573" s="73" t="str">
        <f>IFERROR(VLOOKUP(Подбор[[#This Row],[Артикул]],[1]Подбор!$CJ:$DA,17,0),"")</f>
        <v/>
      </c>
    </row>
    <row r="574" spans="1:38">
      <c r="A574" s="73" t="s">
        <v>3414</v>
      </c>
      <c r="B574" t="s">
        <v>2250</v>
      </c>
      <c r="C574" t="s">
        <v>3415</v>
      </c>
      <c r="D574">
        <v>0</v>
      </c>
      <c r="E574">
        <v>0</v>
      </c>
      <c r="F574" t="s">
        <v>578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578</v>
      </c>
      <c r="R574" t="s">
        <v>578</v>
      </c>
      <c r="S574" t="s">
        <v>578</v>
      </c>
      <c r="T574" s="73"/>
      <c r="U574" s="73"/>
      <c r="V574"/>
      <c r="W574" s="73">
        <f>IFERROR(VLOOKUP(Подбор[[#This Row],[Артикул]],[1]Подбор!$CJ:$CW,2,0),"")</f>
        <v>0</v>
      </c>
      <c r="X574" s="73">
        <f>IFERROR(VLOOKUP(Подбор[[#This Row],[Артикул]],[1]Подбор!$CJ:$CW,3,0),"")</f>
        <v>0</v>
      </c>
      <c r="Y574" s="73" t="str">
        <f>IFERROR(VLOOKUP(Подбор[[#This Row],[Артикул]],[1]Подбор!$CJ:$CW,4,0),"")</f>
        <v/>
      </c>
      <c r="Z574" s="73">
        <f>IFERROR(VLOOKUP(Подбор[[#This Row],[Артикул]],[1]Подбор!$CJ:$CW,5,0),"")</f>
        <v>0</v>
      </c>
      <c r="AA574" s="73">
        <f>IFERROR(VLOOKUP(Подбор[[#This Row],[Артикул]],[1]Подбор!$CJ:$CW,6,0),"")</f>
        <v>0</v>
      </c>
      <c r="AB574" s="73">
        <f>IFERROR(VLOOKUP(Подбор[[#This Row],[Артикул]],[1]Подбор!$CJ:$CW,7,0),"")</f>
        <v>0</v>
      </c>
      <c r="AC574" s="73">
        <f>IFERROR(VLOOKUP(Подбор[[#This Row],[Артикул]],[1]Подбор!$CJ:$CW,8,0),"")</f>
        <v>0</v>
      </c>
      <c r="AD574" s="73">
        <f>IFERROR(VLOOKUP(Подбор[[#This Row],[Артикул]],[1]Подбор!$CJ:$CW,9,0),"")</f>
        <v>0</v>
      </c>
      <c r="AE574" s="73">
        <f>IFERROR(VLOOKUP(Подбор[[#This Row],[Артикул]],[1]Подбор!$CJ:$CW,10,0),"")</f>
        <v>0</v>
      </c>
      <c r="AF574" s="73">
        <f>IFERROR(VLOOKUP(Подбор[[#This Row],[Артикул]],[1]Подбор!$CJ:$CW,11,0),"")</f>
        <v>0</v>
      </c>
      <c r="AG574" s="73">
        <f>IFERROR(VLOOKUP(Подбор[[#This Row],[Артикул]],[1]Подбор!$CJ:$CW,12,0),"")</f>
        <v>0</v>
      </c>
      <c r="AH574" s="73">
        <f>IFERROR(VLOOKUP(Подбор[[#This Row],[Артикул]],[1]Подбор!$CJ:$CW,13,0),"")</f>
        <v>0</v>
      </c>
      <c r="AI574" s="73">
        <f>IFERROR(VLOOKUP(Подбор[[#This Row],[Артикул]],[1]Подбор!$CJ:$CW,14,0),"")</f>
        <v>0</v>
      </c>
      <c r="AJ574" s="73" t="str">
        <f>IFERROR(VLOOKUP(Подбор[[#This Row],[Артикул]],[1]Подбор!$CJ:$DA,15,0),"")</f>
        <v/>
      </c>
      <c r="AK574" s="73" t="str">
        <f>IFERROR(VLOOKUP(Подбор[[#This Row],[Артикул]],[1]Подбор!$CJ:$DA,16,0),"")</f>
        <v/>
      </c>
      <c r="AL574" s="73" t="str">
        <f>IFERROR(VLOOKUP(Подбор[[#This Row],[Артикул]],[1]Подбор!$CJ:$DA,17,0),"")</f>
        <v/>
      </c>
    </row>
    <row r="575" spans="1:38">
      <c r="A575" s="73" t="s">
        <v>3416</v>
      </c>
      <c r="B575" t="s">
        <v>2250</v>
      </c>
      <c r="C575" t="s">
        <v>3417</v>
      </c>
      <c r="D575">
        <v>0</v>
      </c>
      <c r="E575">
        <v>0</v>
      </c>
      <c r="F575" t="s">
        <v>578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578</v>
      </c>
      <c r="R575" t="s">
        <v>578</v>
      </c>
      <c r="S575" t="s">
        <v>578</v>
      </c>
      <c r="T575" s="73"/>
      <c r="U575" s="73"/>
      <c r="V575"/>
      <c r="W575" s="73">
        <f>IFERROR(VLOOKUP(Подбор[[#This Row],[Артикул]],[1]Подбор!$CJ:$CW,2,0),"")</f>
        <v>0</v>
      </c>
      <c r="X575" s="73">
        <f>IFERROR(VLOOKUP(Подбор[[#This Row],[Артикул]],[1]Подбор!$CJ:$CW,3,0),"")</f>
        <v>0</v>
      </c>
      <c r="Y575" s="73" t="str">
        <f>IFERROR(VLOOKUP(Подбор[[#This Row],[Артикул]],[1]Подбор!$CJ:$CW,4,0),"")</f>
        <v/>
      </c>
      <c r="Z575" s="73">
        <f>IFERROR(VLOOKUP(Подбор[[#This Row],[Артикул]],[1]Подбор!$CJ:$CW,5,0),"")</f>
        <v>0</v>
      </c>
      <c r="AA575" s="73">
        <f>IFERROR(VLOOKUP(Подбор[[#This Row],[Артикул]],[1]Подбор!$CJ:$CW,6,0),"")</f>
        <v>0</v>
      </c>
      <c r="AB575" s="73">
        <f>IFERROR(VLOOKUP(Подбор[[#This Row],[Артикул]],[1]Подбор!$CJ:$CW,7,0),"")</f>
        <v>0</v>
      </c>
      <c r="AC575" s="73">
        <f>IFERROR(VLOOKUP(Подбор[[#This Row],[Артикул]],[1]Подбор!$CJ:$CW,8,0),"")</f>
        <v>0</v>
      </c>
      <c r="AD575" s="73">
        <f>IFERROR(VLOOKUP(Подбор[[#This Row],[Артикул]],[1]Подбор!$CJ:$CW,9,0),"")</f>
        <v>0</v>
      </c>
      <c r="AE575" s="73">
        <f>IFERROR(VLOOKUP(Подбор[[#This Row],[Артикул]],[1]Подбор!$CJ:$CW,10,0),"")</f>
        <v>0</v>
      </c>
      <c r="AF575" s="73">
        <f>IFERROR(VLOOKUP(Подбор[[#This Row],[Артикул]],[1]Подбор!$CJ:$CW,11,0),"")</f>
        <v>0</v>
      </c>
      <c r="AG575" s="73">
        <f>IFERROR(VLOOKUP(Подбор[[#This Row],[Артикул]],[1]Подбор!$CJ:$CW,12,0),"")</f>
        <v>0</v>
      </c>
      <c r="AH575" s="73">
        <f>IFERROR(VLOOKUP(Подбор[[#This Row],[Артикул]],[1]Подбор!$CJ:$CW,13,0),"")</f>
        <v>0</v>
      </c>
      <c r="AI575" s="73">
        <f>IFERROR(VLOOKUP(Подбор[[#This Row],[Артикул]],[1]Подбор!$CJ:$CW,14,0),"")</f>
        <v>0</v>
      </c>
      <c r="AJ575" s="73" t="str">
        <f>IFERROR(VLOOKUP(Подбор[[#This Row],[Артикул]],[1]Подбор!$CJ:$DA,15,0),"")</f>
        <v/>
      </c>
      <c r="AK575" s="73" t="str">
        <f>IFERROR(VLOOKUP(Подбор[[#This Row],[Артикул]],[1]Подбор!$CJ:$DA,16,0),"")</f>
        <v/>
      </c>
      <c r="AL575" s="73" t="str">
        <f>IFERROR(VLOOKUP(Подбор[[#This Row],[Артикул]],[1]Подбор!$CJ:$DA,17,0),"")</f>
        <v/>
      </c>
    </row>
    <row r="576" spans="1:38">
      <c r="A576" s="73" t="s">
        <v>3418</v>
      </c>
      <c r="B576" t="s">
        <v>2250</v>
      </c>
      <c r="C576" t="s">
        <v>3419</v>
      </c>
      <c r="D576">
        <v>0</v>
      </c>
      <c r="E576">
        <v>0</v>
      </c>
      <c r="F576" t="s">
        <v>578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 t="s">
        <v>578</v>
      </c>
      <c r="R576" t="s">
        <v>578</v>
      </c>
      <c r="S576" t="s">
        <v>578</v>
      </c>
      <c r="T576" s="73"/>
      <c r="U576" s="73"/>
      <c r="V576"/>
      <c r="W576" s="73">
        <f>IFERROR(VLOOKUP(Подбор[[#This Row],[Артикул]],[1]Подбор!$CJ:$CW,2,0),"")</f>
        <v>0</v>
      </c>
      <c r="X576" s="73">
        <f>IFERROR(VLOOKUP(Подбор[[#This Row],[Артикул]],[1]Подбор!$CJ:$CW,3,0),"")</f>
        <v>0</v>
      </c>
      <c r="Y576" s="73" t="str">
        <f>IFERROR(VLOOKUP(Подбор[[#This Row],[Артикул]],[1]Подбор!$CJ:$CW,4,0),"")</f>
        <v/>
      </c>
      <c r="Z576" s="73">
        <f>IFERROR(VLOOKUP(Подбор[[#This Row],[Артикул]],[1]Подбор!$CJ:$CW,5,0),"")</f>
        <v>0</v>
      </c>
      <c r="AA576" s="73">
        <f>IFERROR(VLOOKUP(Подбор[[#This Row],[Артикул]],[1]Подбор!$CJ:$CW,6,0),"")</f>
        <v>0</v>
      </c>
      <c r="AB576" s="73">
        <f>IFERROR(VLOOKUP(Подбор[[#This Row],[Артикул]],[1]Подбор!$CJ:$CW,7,0),"")</f>
        <v>0</v>
      </c>
      <c r="AC576" s="73">
        <f>IFERROR(VLOOKUP(Подбор[[#This Row],[Артикул]],[1]Подбор!$CJ:$CW,8,0),"")</f>
        <v>0</v>
      </c>
      <c r="AD576" s="73">
        <f>IFERROR(VLOOKUP(Подбор[[#This Row],[Артикул]],[1]Подбор!$CJ:$CW,9,0),"")</f>
        <v>0</v>
      </c>
      <c r="AE576" s="73">
        <f>IFERROR(VLOOKUP(Подбор[[#This Row],[Артикул]],[1]Подбор!$CJ:$CW,10,0),"")</f>
        <v>0</v>
      </c>
      <c r="AF576" s="73">
        <f>IFERROR(VLOOKUP(Подбор[[#This Row],[Артикул]],[1]Подбор!$CJ:$CW,11,0),"")</f>
        <v>0</v>
      </c>
      <c r="AG576" s="73">
        <f>IFERROR(VLOOKUP(Подбор[[#This Row],[Артикул]],[1]Подбор!$CJ:$CW,12,0),"")</f>
        <v>0</v>
      </c>
      <c r="AH576" s="73">
        <f>IFERROR(VLOOKUP(Подбор[[#This Row],[Артикул]],[1]Подбор!$CJ:$CW,13,0),"")</f>
        <v>0</v>
      </c>
      <c r="AI576" s="73">
        <f>IFERROR(VLOOKUP(Подбор[[#This Row],[Артикул]],[1]Подбор!$CJ:$CW,14,0),"")</f>
        <v>1</v>
      </c>
      <c r="AJ576" s="73" t="str">
        <f>IFERROR(VLOOKUP(Подбор[[#This Row],[Артикул]],[1]Подбор!$CJ:$DA,15,0),"")</f>
        <v/>
      </c>
      <c r="AK576" s="73" t="str">
        <f>IFERROR(VLOOKUP(Подбор[[#This Row],[Артикул]],[1]Подбор!$CJ:$DA,16,0),"")</f>
        <v/>
      </c>
      <c r="AL576" s="73" t="str">
        <f>IFERROR(VLOOKUP(Подбор[[#This Row],[Артикул]],[1]Подбор!$CJ:$DA,17,0),"")</f>
        <v/>
      </c>
    </row>
    <row r="577" spans="1:38">
      <c r="A577" s="73" t="s">
        <v>3420</v>
      </c>
      <c r="B577" t="s">
        <v>2250</v>
      </c>
      <c r="C577" t="s">
        <v>3421</v>
      </c>
      <c r="D577">
        <v>0</v>
      </c>
      <c r="E577">
        <v>0</v>
      </c>
      <c r="F577" t="s">
        <v>578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578</v>
      </c>
      <c r="R577" t="s">
        <v>578</v>
      </c>
      <c r="S577" t="s">
        <v>578</v>
      </c>
      <c r="T577" s="73"/>
      <c r="U577" s="73"/>
      <c r="V577"/>
      <c r="W577" s="73">
        <f>IFERROR(VLOOKUP(Подбор[[#This Row],[Артикул]],[1]Подбор!$CJ:$CW,2,0),"")</f>
        <v>0</v>
      </c>
      <c r="X577" s="73">
        <f>IFERROR(VLOOKUP(Подбор[[#This Row],[Артикул]],[1]Подбор!$CJ:$CW,3,0),"")</f>
        <v>0</v>
      </c>
      <c r="Y577" s="73" t="str">
        <f>IFERROR(VLOOKUP(Подбор[[#This Row],[Артикул]],[1]Подбор!$CJ:$CW,4,0),"")</f>
        <v/>
      </c>
      <c r="Z577" s="73">
        <f>IFERROR(VLOOKUP(Подбор[[#This Row],[Артикул]],[1]Подбор!$CJ:$CW,5,0),"")</f>
        <v>0</v>
      </c>
      <c r="AA577" s="73">
        <f>IFERROR(VLOOKUP(Подбор[[#This Row],[Артикул]],[1]Подбор!$CJ:$CW,6,0),"")</f>
        <v>0</v>
      </c>
      <c r="AB577" s="73">
        <f>IFERROR(VLOOKUP(Подбор[[#This Row],[Артикул]],[1]Подбор!$CJ:$CW,7,0),"")</f>
        <v>0</v>
      </c>
      <c r="AC577" s="73">
        <f>IFERROR(VLOOKUP(Подбор[[#This Row],[Артикул]],[1]Подбор!$CJ:$CW,8,0),"")</f>
        <v>0</v>
      </c>
      <c r="AD577" s="73">
        <f>IFERROR(VLOOKUP(Подбор[[#This Row],[Артикул]],[1]Подбор!$CJ:$CW,9,0),"")</f>
        <v>0</v>
      </c>
      <c r="AE577" s="73">
        <f>IFERROR(VLOOKUP(Подбор[[#This Row],[Артикул]],[1]Подбор!$CJ:$CW,10,0),"")</f>
        <v>0</v>
      </c>
      <c r="AF577" s="73">
        <f>IFERROR(VLOOKUP(Подбор[[#This Row],[Артикул]],[1]Подбор!$CJ:$CW,11,0),"")</f>
        <v>0</v>
      </c>
      <c r="AG577" s="73">
        <f>IFERROR(VLOOKUP(Подбор[[#This Row],[Артикул]],[1]Подбор!$CJ:$CW,12,0),"")</f>
        <v>0</v>
      </c>
      <c r="AH577" s="73">
        <f>IFERROR(VLOOKUP(Подбор[[#This Row],[Артикул]],[1]Подбор!$CJ:$CW,13,0),"")</f>
        <v>0</v>
      </c>
      <c r="AI577" s="73">
        <f>IFERROR(VLOOKUP(Подбор[[#This Row],[Артикул]],[1]Подбор!$CJ:$CW,14,0),"")</f>
        <v>0</v>
      </c>
      <c r="AJ577" s="73" t="str">
        <f>IFERROR(VLOOKUP(Подбор[[#This Row],[Артикул]],[1]Подбор!$CJ:$DA,15,0),"")</f>
        <v/>
      </c>
      <c r="AK577" s="73" t="str">
        <f>IFERROR(VLOOKUP(Подбор[[#This Row],[Артикул]],[1]Подбор!$CJ:$DA,16,0),"")</f>
        <v/>
      </c>
      <c r="AL577" s="73" t="str">
        <f>IFERROR(VLOOKUP(Подбор[[#This Row],[Артикул]],[1]Подбор!$CJ:$DA,17,0),"")</f>
        <v/>
      </c>
    </row>
    <row r="578" spans="1:38">
      <c r="A578" s="73" t="s">
        <v>3422</v>
      </c>
      <c r="B578" t="s">
        <v>2250</v>
      </c>
      <c r="C578" t="s">
        <v>3423</v>
      </c>
      <c r="D578">
        <v>0</v>
      </c>
      <c r="E578">
        <v>0</v>
      </c>
      <c r="F578" t="s">
        <v>578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578</v>
      </c>
      <c r="R578" t="s">
        <v>578</v>
      </c>
      <c r="S578" t="s">
        <v>578</v>
      </c>
      <c r="T578" s="73"/>
      <c r="U578" s="73"/>
      <c r="V578"/>
      <c r="W578" s="73">
        <f>IFERROR(VLOOKUP(Подбор[[#This Row],[Артикул]],[1]Подбор!$CJ:$CW,2,0),"")</f>
        <v>0</v>
      </c>
      <c r="X578" s="73">
        <f>IFERROR(VLOOKUP(Подбор[[#This Row],[Артикул]],[1]Подбор!$CJ:$CW,3,0),"")</f>
        <v>0</v>
      </c>
      <c r="Y578" s="73" t="str">
        <f>IFERROR(VLOOKUP(Подбор[[#This Row],[Артикул]],[1]Подбор!$CJ:$CW,4,0),"")</f>
        <v/>
      </c>
      <c r="Z578" s="73">
        <f>IFERROR(VLOOKUP(Подбор[[#This Row],[Артикул]],[1]Подбор!$CJ:$CW,5,0),"")</f>
        <v>0</v>
      </c>
      <c r="AA578" s="73">
        <f>IFERROR(VLOOKUP(Подбор[[#This Row],[Артикул]],[1]Подбор!$CJ:$CW,6,0),"")</f>
        <v>0</v>
      </c>
      <c r="AB578" s="73">
        <f>IFERROR(VLOOKUP(Подбор[[#This Row],[Артикул]],[1]Подбор!$CJ:$CW,7,0),"")</f>
        <v>0</v>
      </c>
      <c r="AC578" s="73">
        <f>IFERROR(VLOOKUP(Подбор[[#This Row],[Артикул]],[1]Подбор!$CJ:$CW,8,0),"")</f>
        <v>0</v>
      </c>
      <c r="AD578" s="73">
        <f>IFERROR(VLOOKUP(Подбор[[#This Row],[Артикул]],[1]Подбор!$CJ:$CW,9,0),"")</f>
        <v>0</v>
      </c>
      <c r="AE578" s="73">
        <f>IFERROR(VLOOKUP(Подбор[[#This Row],[Артикул]],[1]Подбор!$CJ:$CW,10,0),"")</f>
        <v>0</v>
      </c>
      <c r="AF578" s="73">
        <f>IFERROR(VLOOKUP(Подбор[[#This Row],[Артикул]],[1]Подбор!$CJ:$CW,11,0),"")</f>
        <v>0</v>
      </c>
      <c r="AG578" s="73">
        <f>IFERROR(VLOOKUP(Подбор[[#This Row],[Артикул]],[1]Подбор!$CJ:$CW,12,0),"")</f>
        <v>0</v>
      </c>
      <c r="AH578" s="73">
        <f>IFERROR(VLOOKUP(Подбор[[#This Row],[Артикул]],[1]Подбор!$CJ:$CW,13,0),"")</f>
        <v>0</v>
      </c>
      <c r="AI578" s="73">
        <f>IFERROR(VLOOKUP(Подбор[[#This Row],[Артикул]],[1]Подбор!$CJ:$CW,14,0),"")</f>
        <v>0</v>
      </c>
      <c r="AJ578" s="73" t="str">
        <f>IFERROR(VLOOKUP(Подбор[[#This Row],[Артикул]],[1]Подбор!$CJ:$DA,15,0),"")</f>
        <v/>
      </c>
      <c r="AK578" s="73" t="str">
        <f>IFERROR(VLOOKUP(Подбор[[#This Row],[Артикул]],[1]Подбор!$CJ:$DA,16,0),"")</f>
        <v/>
      </c>
      <c r="AL578" s="73" t="str">
        <f>IFERROR(VLOOKUP(Подбор[[#This Row],[Артикул]],[1]Подбор!$CJ:$DA,17,0),"")</f>
        <v/>
      </c>
    </row>
    <row r="579" spans="1:38">
      <c r="A579" s="73" t="s">
        <v>3424</v>
      </c>
      <c r="B579" t="s">
        <v>2250</v>
      </c>
      <c r="C579" t="s">
        <v>3425</v>
      </c>
      <c r="D579">
        <v>0</v>
      </c>
      <c r="E579">
        <v>0</v>
      </c>
      <c r="F579" t="s">
        <v>578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578</v>
      </c>
      <c r="R579" t="s">
        <v>578</v>
      </c>
      <c r="S579" t="s">
        <v>578</v>
      </c>
      <c r="T579" s="73"/>
      <c r="U579" s="73"/>
      <c r="V579"/>
      <c r="W579" s="73">
        <f>IFERROR(VLOOKUP(Подбор[[#This Row],[Артикул]],[1]Подбор!$CJ:$CW,2,0),"")</f>
        <v>0</v>
      </c>
      <c r="X579" s="73">
        <f>IFERROR(VLOOKUP(Подбор[[#This Row],[Артикул]],[1]Подбор!$CJ:$CW,3,0),"")</f>
        <v>0</v>
      </c>
      <c r="Y579" s="73" t="str">
        <f>IFERROR(VLOOKUP(Подбор[[#This Row],[Артикул]],[1]Подбор!$CJ:$CW,4,0),"")</f>
        <v/>
      </c>
      <c r="Z579" s="73">
        <f>IFERROR(VLOOKUP(Подбор[[#This Row],[Артикул]],[1]Подбор!$CJ:$CW,5,0),"")</f>
        <v>0</v>
      </c>
      <c r="AA579" s="73">
        <f>IFERROR(VLOOKUP(Подбор[[#This Row],[Артикул]],[1]Подбор!$CJ:$CW,6,0),"")</f>
        <v>0</v>
      </c>
      <c r="AB579" s="73">
        <f>IFERROR(VLOOKUP(Подбор[[#This Row],[Артикул]],[1]Подбор!$CJ:$CW,7,0),"")</f>
        <v>0</v>
      </c>
      <c r="AC579" s="73">
        <f>IFERROR(VLOOKUP(Подбор[[#This Row],[Артикул]],[1]Подбор!$CJ:$CW,8,0),"")</f>
        <v>0</v>
      </c>
      <c r="AD579" s="73">
        <f>IFERROR(VLOOKUP(Подбор[[#This Row],[Артикул]],[1]Подбор!$CJ:$CW,9,0),"")</f>
        <v>0</v>
      </c>
      <c r="AE579" s="73">
        <f>IFERROR(VLOOKUP(Подбор[[#This Row],[Артикул]],[1]Подбор!$CJ:$CW,10,0),"")</f>
        <v>0</v>
      </c>
      <c r="AF579" s="73">
        <f>IFERROR(VLOOKUP(Подбор[[#This Row],[Артикул]],[1]Подбор!$CJ:$CW,11,0),"")</f>
        <v>0</v>
      </c>
      <c r="AG579" s="73">
        <f>IFERROR(VLOOKUP(Подбор[[#This Row],[Артикул]],[1]Подбор!$CJ:$CW,12,0),"")</f>
        <v>0</v>
      </c>
      <c r="AH579" s="73">
        <f>IFERROR(VLOOKUP(Подбор[[#This Row],[Артикул]],[1]Подбор!$CJ:$CW,13,0),"")</f>
        <v>0</v>
      </c>
      <c r="AI579" s="73">
        <f>IFERROR(VLOOKUP(Подбор[[#This Row],[Артикул]],[1]Подбор!$CJ:$CW,14,0),"")</f>
        <v>0</v>
      </c>
      <c r="AJ579" s="73" t="str">
        <f>IFERROR(VLOOKUP(Подбор[[#This Row],[Артикул]],[1]Подбор!$CJ:$DA,15,0),"")</f>
        <v/>
      </c>
      <c r="AK579" s="73" t="str">
        <f>IFERROR(VLOOKUP(Подбор[[#This Row],[Артикул]],[1]Подбор!$CJ:$DA,16,0),"")</f>
        <v/>
      </c>
      <c r="AL579" s="73" t="str">
        <f>IFERROR(VLOOKUP(Подбор[[#This Row],[Артикул]],[1]Подбор!$CJ:$DA,17,0),"")</f>
        <v/>
      </c>
    </row>
    <row r="580" spans="1:38">
      <c r="A580" s="73" t="s">
        <v>3798</v>
      </c>
      <c r="B580" t="s">
        <v>2250</v>
      </c>
      <c r="C580" t="s">
        <v>3799</v>
      </c>
      <c r="D580" t="s">
        <v>578</v>
      </c>
      <c r="E580" t="s">
        <v>578</v>
      </c>
      <c r="F580" t="s">
        <v>578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578</v>
      </c>
      <c r="R580" t="s">
        <v>578</v>
      </c>
      <c r="S580" t="s">
        <v>578</v>
      </c>
      <c r="T580" s="73"/>
      <c r="U580" s="73"/>
      <c r="V580"/>
      <c r="W580" s="73" t="str">
        <f>IFERROR(VLOOKUP(Подбор[[#This Row],[Артикул]],[1]Подбор!$CJ:$CW,2,0),"")</f>
        <v/>
      </c>
      <c r="X580" s="73" t="str">
        <f>IFERROR(VLOOKUP(Подбор[[#This Row],[Артикул]],[1]Подбор!$CJ:$CW,3,0),"")</f>
        <v/>
      </c>
      <c r="Y580" s="73" t="str">
        <f>IFERROR(VLOOKUP(Подбор[[#This Row],[Артикул]],[1]Подбор!$CJ:$CW,4,0),"")</f>
        <v/>
      </c>
      <c r="Z580" s="73">
        <f>IFERROR(VLOOKUP(Подбор[[#This Row],[Артикул]],[1]Подбор!$CJ:$CW,5,0),"")</f>
        <v>0</v>
      </c>
      <c r="AA580" s="73">
        <f>IFERROR(VLOOKUP(Подбор[[#This Row],[Артикул]],[1]Подбор!$CJ:$CW,6,0),"")</f>
        <v>0</v>
      </c>
      <c r="AB580" s="73">
        <f>IFERROR(VLOOKUP(Подбор[[#This Row],[Артикул]],[1]Подбор!$CJ:$CW,7,0),"")</f>
        <v>0</v>
      </c>
      <c r="AC580" s="73">
        <f>IFERROR(VLOOKUP(Подбор[[#This Row],[Артикул]],[1]Подбор!$CJ:$CW,8,0),"")</f>
        <v>0</v>
      </c>
      <c r="AD580" s="73">
        <f>IFERROR(VLOOKUP(Подбор[[#This Row],[Артикул]],[1]Подбор!$CJ:$CW,9,0),"")</f>
        <v>0</v>
      </c>
      <c r="AE580" s="73">
        <f>IFERROR(VLOOKUP(Подбор[[#This Row],[Артикул]],[1]Подбор!$CJ:$CW,10,0),"")</f>
        <v>0</v>
      </c>
      <c r="AF580" s="73">
        <f>IFERROR(VLOOKUP(Подбор[[#This Row],[Артикул]],[1]Подбор!$CJ:$CW,11,0),"")</f>
        <v>0</v>
      </c>
      <c r="AG580" s="73">
        <f>IFERROR(VLOOKUP(Подбор[[#This Row],[Артикул]],[1]Подбор!$CJ:$CW,12,0),"")</f>
        <v>0</v>
      </c>
      <c r="AH580" s="73">
        <f>IFERROR(VLOOKUP(Подбор[[#This Row],[Артикул]],[1]Подбор!$CJ:$CW,13,0),"")</f>
        <v>0</v>
      </c>
      <c r="AI580" s="73">
        <f>IFERROR(VLOOKUP(Подбор[[#This Row],[Артикул]],[1]Подбор!$CJ:$CW,14,0),"")</f>
        <v>0</v>
      </c>
      <c r="AJ580" s="73" t="str">
        <f>IFERROR(VLOOKUP(Подбор[[#This Row],[Артикул]],[1]Подбор!$CJ:$DA,15,0),"")</f>
        <v/>
      </c>
      <c r="AK580" s="73" t="str">
        <f>IFERROR(VLOOKUP(Подбор[[#This Row],[Артикул]],[1]Подбор!$CJ:$DA,16,0),"")</f>
        <v/>
      </c>
      <c r="AL580" s="73" t="str">
        <f>IFERROR(VLOOKUP(Подбор[[#This Row],[Артикул]],[1]Подбор!$CJ:$DA,17,0),"")</f>
        <v/>
      </c>
    </row>
    <row r="581" spans="1:38">
      <c r="A581" s="73" t="s">
        <v>3426</v>
      </c>
      <c r="B581" t="s">
        <v>2250</v>
      </c>
      <c r="C581" t="s">
        <v>3427</v>
      </c>
      <c r="D581">
        <v>0</v>
      </c>
      <c r="E581">
        <v>0</v>
      </c>
      <c r="F581" t="s">
        <v>578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578</v>
      </c>
      <c r="R581" t="s">
        <v>578</v>
      </c>
      <c r="S581" t="s">
        <v>578</v>
      </c>
      <c r="T581" s="73"/>
      <c r="U581" s="73"/>
      <c r="V581"/>
      <c r="W581" s="73">
        <f>IFERROR(VLOOKUP(Подбор[[#This Row],[Артикул]],[1]Подбор!$CJ:$CW,2,0),"")</f>
        <v>0</v>
      </c>
      <c r="X581" s="73">
        <f>IFERROR(VLOOKUP(Подбор[[#This Row],[Артикул]],[1]Подбор!$CJ:$CW,3,0),"")</f>
        <v>0</v>
      </c>
      <c r="Y581" s="73" t="str">
        <f>IFERROR(VLOOKUP(Подбор[[#This Row],[Артикул]],[1]Подбор!$CJ:$CW,4,0),"")</f>
        <v/>
      </c>
      <c r="Z581" s="73">
        <f>IFERROR(VLOOKUP(Подбор[[#This Row],[Артикул]],[1]Подбор!$CJ:$CW,5,0),"")</f>
        <v>0</v>
      </c>
      <c r="AA581" s="73">
        <f>IFERROR(VLOOKUP(Подбор[[#This Row],[Артикул]],[1]Подбор!$CJ:$CW,6,0),"")</f>
        <v>0</v>
      </c>
      <c r="AB581" s="73">
        <f>IFERROR(VLOOKUP(Подбор[[#This Row],[Артикул]],[1]Подбор!$CJ:$CW,7,0),"")</f>
        <v>0</v>
      </c>
      <c r="AC581" s="73">
        <f>IFERROR(VLOOKUP(Подбор[[#This Row],[Артикул]],[1]Подбор!$CJ:$CW,8,0),"")</f>
        <v>0</v>
      </c>
      <c r="AD581" s="73">
        <f>IFERROR(VLOOKUP(Подбор[[#This Row],[Артикул]],[1]Подбор!$CJ:$CW,9,0),"")</f>
        <v>0</v>
      </c>
      <c r="AE581" s="73">
        <f>IFERROR(VLOOKUP(Подбор[[#This Row],[Артикул]],[1]Подбор!$CJ:$CW,10,0),"")</f>
        <v>0</v>
      </c>
      <c r="AF581" s="73">
        <f>IFERROR(VLOOKUP(Подбор[[#This Row],[Артикул]],[1]Подбор!$CJ:$CW,11,0),"")</f>
        <v>0</v>
      </c>
      <c r="AG581" s="73">
        <f>IFERROR(VLOOKUP(Подбор[[#This Row],[Артикул]],[1]Подбор!$CJ:$CW,12,0),"")</f>
        <v>0</v>
      </c>
      <c r="AH581" s="73">
        <f>IFERROR(VLOOKUP(Подбор[[#This Row],[Артикул]],[1]Подбор!$CJ:$CW,13,0),"")</f>
        <v>0</v>
      </c>
      <c r="AI581" s="73">
        <f>IFERROR(VLOOKUP(Подбор[[#This Row],[Артикул]],[1]Подбор!$CJ:$CW,14,0),"")</f>
        <v>0</v>
      </c>
      <c r="AJ581" s="73" t="str">
        <f>IFERROR(VLOOKUP(Подбор[[#This Row],[Артикул]],[1]Подбор!$CJ:$DA,15,0),"")</f>
        <v/>
      </c>
      <c r="AK581" s="73" t="str">
        <f>IFERROR(VLOOKUP(Подбор[[#This Row],[Артикул]],[1]Подбор!$CJ:$DA,16,0),"")</f>
        <v/>
      </c>
      <c r="AL581" s="73" t="str">
        <f>IFERROR(VLOOKUP(Подбор[[#This Row],[Артикул]],[1]Подбор!$CJ:$DA,17,0),"")</f>
        <v/>
      </c>
    </row>
    <row r="582" spans="1:38">
      <c r="A582" s="73" t="s">
        <v>2048</v>
      </c>
      <c r="B582" t="s">
        <v>2250</v>
      </c>
      <c r="C582" t="s">
        <v>3428</v>
      </c>
      <c r="D582">
        <v>0</v>
      </c>
      <c r="E582">
        <v>0</v>
      </c>
      <c r="F582" t="s">
        <v>578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578</v>
      </c>
      <c r="R582" t="s">
        <v>578</v>
      </c>
      <c r="S582" t="s">
        <v>578</v>
      </c>
      <c r="T582" s="73"/>
      <c r="U582" s="73"/>
      <c r="V582"/>
      <c r="W582" s="73">
        <f>IFERROR(VLOOKUP(Подбор[[#This Row],[Артикул]],[1]Подбор!$CJ:$CW,2,0),"")</f>
        <v>0</v>
      </c>
      <c r="X582" s="73">
        <f>IFERROR(VLOOKUP(Подбор[[#This Row],[Артикул]],[1]Подбор!$CJ:$CW,3,0),"")</f>
        <v>0</v>
      </c>
      <c r="Y582" s="73" t="str">
        <f>IFERROR(VLOOKUP(Подбор[[#This Row],[Артикул]],[1]Подбор!$CJ:$CW,4,0),"")</f>
        <v/>
      </c>
      <c r="Z582" s="73">
        <f>IFERROR(VLOOKUP(Подбор[[#This Row],[Артикул]],[1]Подбор!$CJ:$CW,5,0),"")</f>
        <v>0</v>
      </c>
      <c r="AA582" s="73">
        <f>IFERROR(VLOOKUP(Подбор[[#This Row],[Артикул]],[1]Подбор!$CJ:$CW,6,0),"")</f>
        <v>0</v>
      </c>
      <c r="AB582" s="73">
        <f>IFERROR(VLOOKUP(Подбор[[#This Row],[Артикул]],[1]Подбор!$CJ:$CW,7,0),"")</f>
        <v>0</v>
      </c>
      <c r="AC582" s="73">
        <f>IFERROR(VLOOKUP(Подбор[[#This Row],[Артикул]],[1]Подбор!$CJ:$CW,8,0),"")</f>
        <v>0</v>
      </c>
      <c r="AD582" s="73">
        <f>IFERROR(VLOOKUP(Подбор[[#This Row],[Артикул]],[1]Подбор!$CJ:$CW,9,0),"")</f>
        <v>0</v>
      </c>
      <c r="AE582" s="73">
        <f>IFERROR(VLOOKUP(Подбор[[#This Row],[Артикул]],[1]Подбор!$CJ:$CW,10,0),"")</f>
        <v>0</v>
      </c>
      <c r="AF582" s="73">
        <f>IFERROR(VLOOKUP(Подбор[[#This Row],[Артикул]],[1]Подбор!$CJ:$CW,11,0),"")</f>
        <v>0</v>
      </c>
      <c r="AG582" s="73">
        <f>IFERROR(VLOOKUP(Подбор[[#This Row],[Артикул]],[1]Подбор!$CJ:$CW,12,0),"")</f>
        <v>0</v>
      </c>
      <c r="AH582" s="73">
        <f>IFERROR(VLOOKUP(Подбор[[#This Row],[Артикул]],[1]Подбор!$CJ:$CW,13,0),"")</f>
        <v>0</v>
      </c>
      <c r="AI582" s="73">
        <f>IFERROR(VLOOKUP(Подбор[[#This Row],[Артикул]],[1]Подбор!$CJ:$CW,14,0),"")</f>
        <v>0</v>
      </c>
      <c r="AJ582" s="73" t="str">
        <f>IFERROR(VLOOKUP(Подбор[[#This Row],[Артикул]],[1]Подбор!$CJ:$DA,15,0),"")</f>
        <v/>
      </c>
      <c r="AK582" s="73" t="str">
        <f>IFERROR(VLOOKUP(Подбор[[#This Row],[Артикул]],[1]Подбор!$CJ:$DA,16,0),"")</f>
        <v/>
      </c>
      <c r="AL582" s="73" t="str">
        <f>IFERROR(VLOOKUP(Подбор[[#This Row],[Артикул]],[1]Подбор!$CJ:$DA,17,0),"")</f>
        <v/>
      </c>
    </row>
    <row r="583" spans="1:38">
      <c r="A583" s="73" t="s">
        <v>3429</v>
      </c>
      <c r="B583" t="s">
        <v>2250</v>
      </c>
      <c r="C583" t="s">
        <v>3430</v>
      </c>
      <c r="D583">
        <v>0</v>
      </c>
      <c r="E583">
        <v>0</v>
      </c>
      <c r="F583" t="s">
        <v>578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578</v>
      </c>
      <c r="R583" t="s">
        <v>578</v>
      </c>
      <c r="S583" t="s">
        <v>578</v>
      </c>
      <c r="T583" s="73"/>
      <c r="U583" s="73"/>
      <c r="V583"/>
      <c r="W583" s="73">
        <f>IFERROR(VLOOKUP(Подбор[[#This Row],[Артикул]],[1]Подбор!$CJ:$CW,2,0),"")</f>
        <v>0</v>
      </c>
      <c r="X583" s="73">
        <f>IFERROR(VLOOKUP(Подбор[[#This Row],[Артикул]],[1]Подбор!$CJ:$CW,3,0),"")</f>
        <v>0</v>
      </c>
      <c r="Y583" s="73" t="str">
        <f>IFERROR(VLOOKUP(Подбор[[#This Row],[Артикул]],[1]Подбор!$CJ:$CW,4,0),"")</f>
        <v/>
      </c>
      <c r="Z583" s="73">
        <f>IFERROR(VLOOKUP(Подбор[[#This Row],[Артикул]],[1]Подбор!$CJ:$CW,5,0),"")</f>
        <v>0</v>
      </c>
      <c r="AA583" s="73">
        <f>IFERROR(VLOOKUP(Подбор[[#This Row],[Артикул]],[1]Подбор!$CJ:$CW,6,0),"")</f>
        <v>0</v>
      </c>
      <c r="AB583" s="73">
        <f>IFERROR(VLOOKUP(Подбор[[#This Row],[Артикул]],[1]Подбор!$CJ:$CW,7,0),"")</f>
        <v>0</v>
      </c>
      <c r="AC583" s="73">
        <f>IFERROR(VLOOKUP(Подбор[[#This Row],[Артикул]],[1]Подбор!$CJ:$CW,8,0),"")</f>
        <v>0</v>
      </c>
      <c r="AD583" s="73">
        <f>IFERROR(VLOOKUP(Подбор[[#This Row],[Артикул]],[1]Подбор!$CJ:$CW,9,0),"")</f>
        <v>0</v>
      </c>
      <c r="AE583" s="73">
        <f>IFERROR(VLOOKUP(Подбор[[#This Row],[Артикул]],[1]Подбор!$CJ:$CW,10,0),"")</f>
        <v>0</v>
      </c>
      <c r="AF583" s="73">
        <f>IFERROR(VLOOKUP(Подбор[[#This Row],[Артикул]],[1]Подбор!$CJ:$CW,11,0),"")</f>
        <v>0</v>
      </c>
      <c r="AG583" s="73">
        <f>IFERROR(VLOOKUP(Подбор[[#This Row],[Артикул]],[1]Подбор!$CJ:$CW,12,0),"")</f>
        <v>0</v>
      </c>
      <c r="AH583" s="73">
        <f>IFERROR(VLOOKUP(Подбор[[#This Row],[Артикул]],[1]Подбор!$CJ:$CW,13,0),"")</f>
        <v>0</v>
      </c>
      <c r="AI583" s="73">
        <f>IFERROR(VLOOKUP(Подбор[[#This Row],[Артикул]],[1]Подбор!$CJ:$CW,14,0),"")</f>
        <v>0</v>
      </c>
      <c r="AJ583" s="73" t="str">
        <f>IFERROR(VLOOKUP(Подбор[[#This Row],[Артикул]],[1]Подбор!$CJ:$DA,15,0),"")</f>
        <v/>
      </c>
      <c r="AK583" s="73" t="str">
        <f>IFERROR(VLOOKUP(Подбор[[#This Row],[Артикул]],[1]Подбор!$CJ:$DA,16,0),"")</f>
        <v/>
      </c>
      <c r="AL583" s="73" t="str">
        <f>IFERROR(VLOOKUP(Подбор[[#This Row],[Артикул]],[1]Подбор!$CJ:$DA,17,0),"")</f>
        <v/>
      </c>
    </row>
    <row r="584" spans="1:38">
      <c r="A584" s="73" t="s">
        <v>3431</v>
      </c>
      <c r="B584" t="s">
        <v>2250</v>
      </c>
      <c r="C584" t="s">
        <v>3432</v>
      </c>
      <c r="D584">
        <v>0</v>
      </c>
      <c r="E584">
        <v>0</v>
      </c>
      <c r="F584" t="s">
        <v>578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578</v>
      </c>
      <c r="R584" t="s">
        <v>578</v>
      </c>
      <c r="S584" t="s">
        <v>578</v>
      </c>
      <c r="T584" s="73"/>
      <c r="U584" s="73"/>
      <c r="V584"/>
      <c r="W584" s="73">
        <f>IFERROR(VLOOKUP(Подбор[[#This Row],[Артикул]],[1]Подбор!$CJ:$CW,2,0),"")</f>
        <v>0</v>
      </c>
      <c r="X584" s="73">
        <f>IFERROR(VLOOKUP(Подбор[[#This Row],[Артикул]],[1]Подбор!$CJ:$CW,3,0),"")</f>
        <v>0</v>
      </c>
      <c r="Y584" s="73" t="str">
        <f>IFERROR(VLOOKUP(Подбор[[#This Row],[Артикул]],[1]Подбор!$CJ:$CW,4,0),"")</f>
        <v/>
      </c>
      <c r="Z584" s="73">
        <f>IFERROR(VLOOKUP(Подбор[[#This Row],[Артикул]],[1]Подбор!$CJ:$CW,5,0),"")</f>
        <v>0</v>
      </c>
      <c r="AA584" s="73">
        <f>IFERROR(VLOOKUP(Подбор[[#This Row],[Артикул]],[1]Подбор!$CJ:$CW,6,0),"")</f>
        <v>0</v>
      </c>
      <c r="AB584" s="73">
        <f>IFERROR(VLOOKUP(Подбор[[#This Row],[Артикул]],[1]Подбор!$CJ:$CW,7,0),"")</f>
        <v>0</v>
      </c>
      <c r="AC584" s="73">
        <f>IFERROR(VLOOKUP(Подбор[[#This Row],[Артикул]],[1]Подбор!$CJ:$CW,8,0),"")</f>
        <v>0</v>
      </c>
      <c r="AD584" s="73">
        <f>IFERROR(VLOOKUP(Подбор[[#This Row],[Артикул]],[1]Подбор!$CJ:$CW,9,0),"")</f>
        <v>0</v>
      </c>
      <c r="AE584" s="73">
        <f>IFERROR(VLOOKUP(Подбор[[#This Row],[Артикул]],[1]Подбор!$CJ:$CW,10,0),"")</f>
        <v>0</v>
      </c>
      <c r="AF584" s="73">
        <f>IFERROR(VLOOKUP(Подбор[[#This Row],[Артикул]],[1]Подбор!$CJ:$CW,11,0),"")</f>
        <v>0</v>
      </c>
      <c r="AG584" s="73">
        <f>IFERROR(VLOOKUP(Подбор[[#This Row],[Артикул]],[1]Подбор!$CJ:$CW,12,0),"")</f>
        <v>0</v>
      </c>
      <c r="AH584" s="73">
        <f>IFERROR(VLOOKUP(Подбор[[#This Row],[Артикул]],[1]Подбор!$CJ:$CW,13,0),"")</f>
        <v>0</v>
      </c>
      <c r="AI584" s="73">
        <f>IFERROR(VLOOKUP(Подбор[[#This Row],[Артикул]],[1]Подбор!$CJ:$CW,14,0),"")</f>
        <v>0</v>
      </c>
      <c r="AJ584" s="73" t="str">
        <f>IFERROR(VLOOKUP(Подбор[[#This Row],[Артикул]],[1]Подбор!$CJ:$DA,15,0),"")</f>
        <v/>
      </c>
      <c r="AK584" s="73" t="str">
        <f>IFERROR(VLOOKUP(Подбор[[#This Row],[Артикул]],[1]Подбор!$CJ:$DA,16,0),"")</f>
        <v/>
      </c>
      <c r="AL584" s="73" t="str">
        <f>IFERROR(VLOOKUP(Подбор[[#This Row],[Артикул]],[1]Подбор!$CJ:$DA,17,0),"")</f>
        <v/>
      </c>
    </row>
    <row r="585" spans="1:38">
      <c r="A585" s="73" t="s">
        <v>3190</v>
      </c>
      <c r="B585" t="s">
        <v>2250</v>
      </c>
      <c r="C585" t="s">
        <v>3191</v>
      </c>
      <c r="D585" t="s">
        <v>578</v>
      </c>
      <c r="E585" t="s">
        <v>578</v>
      </c>
      <c r="F585" t="s">
        <v>578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578</v>
      </c>
      <c r="R585" t="s">
        <v>578</v>
      </c>
      <c r="S585" t="s">
        <v>578</v>
      </c>
      <c r="T585" s="73"/>
      <c r="U585" s="73"/>
      <c r="V585"/>
      <c r="W585" s="73" t="str">
        <f>IFERROR(VLOOKUP(Подбор[[#This Row],[Артикул]],[1]Подбор!$CJ:$CW,2,0),"")</f>
        <v/>
      </c>
      <c r="X585" s="73" t="str">
        <f>IFERROR(VLOOKUP(Подбор[[#This Row],[Артикул]],[1]Подбор!$CJ:$CW,3,0),"")</f>
        <v/>
      </c>
      <c r="Y585" s="73" t="str">
        <f>IFERROR(VLOOKUP(Подбор[[#This Row],[Артикул]],[1]Подбор!$CJ:$CW,4,0),"")</f>
        <v/>
      </c>
      <c r="Z585" s="73">
        <f>IFERROR(VLOOKUP(Подбор[[#This Row],[Артикул]],[1]Подбор!$CJ:$CW,5,0),"")</f>
        <v>0</v>
      </c>
      <c r="AA585" s="73">
        <f>IFERROR(VLOOKUP(Подбор[[#This Row],[Артикул]],[1]Подбор!$CJ:$CW,6,0),"")</f>
        <v>0</v>
      </c>
      <c r="AB585" s="73">
        <f>IFERROR(VLOOKUP(Подбор[[#This Row],[Артикул]],[1]Подбор!$CJ:$CW,7,0),"")</f>
        <v>0</v>
      </c>
      <c r="AC585" s="73">
        <f>IFERROR(VLOOKUP(Подбор[[#This Row],[Артикул]],[1]Подбор!$CJ:$CW,8,0),"")</f>
        <v>0</v>
      </c>
      <c r="AD585" s="73">
        <f>IFERROR(VLOOKUP(Подбор[[#This Row],[Артикул]],[1]Подбор!$CJ:$CW,9,0),"")</f>
        <v>0</v>
      </c>
      <c r="AE585" s="73">
        <f>IFERROR(VLOOKUP(Подбор[[#This Row],[Артикул]],[1]Подбор!$CJ:$CW,10,0),"")</f>
        <v>0</v>
      </c>
      <c r="AF585" s="73">
        <f>IFERROR(VLOOKUP(Подбор[[#This Row],[Артикул]],[1]Подбор!$CJ:$CW,11,0),"")</f>
        <v>0</v>
      </c>
      <c r="AG585" s="73">
        <f>IFERROR(VLOOKUP(Подбор[[#This Row],[Артикул]],[1]Подбор!$CJ:$CW,12,0),"")</f>
        <v>0</v>
      </c>
      <c r="AH585" s="73">
        <f>IFERROR(VLOOKUP(Подбор[[#This Row],[Артикул]],[1]Подбор!$CJ:$CW,13,0),"")</f>
        <v>0</v>
      </c>
      <c r="AI585" s="73">
        <f>IFERROR(VLOOKUP(Подбор[[#This Row],[Артикул]],[1]Подбор!$CJ:$CW,14,0),"")</f>
        <v>0</v>
      </c>
      <c r="AJ585" s="73" t="str">
        <f>IFERROR(VLOOKUP(Подбор[[#This Row],[Артикул]],[1]Подбор!$CJ:$DA,15,0),"")</f>
        <v/>
      </c>
      <c r="AK585" s="73" t="str">
        <f>IFERROR(VLOOKUP(Подбор[[#This Row],[Артикул]],[1]Подбор!$CJ:$DA,16,0),"")</f>
        <v/>
      </c>
      <c r="AL585" s="73" t="str">
        <f>IFERROR(VLOOKUP(Подбор[[#This Row],[Артикул]],[1]Подбор!$CJ:$DA,17,0),"")</f>
        <v/>
      </c>
    </row>
    <row r="586" spans="1:38">
      <c r="A586" s="73" t="s">
        <v>2047</v>
      </c>
      <c r="B586"/>
      <c r="C586"/>
      <c r="D586" t="s">
        <v>578</v>
      </c>
      <c r="E586" t="s">
        <v>578</v>
      </c>
      <c r="F586" t="s">
        <v>578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578</v>
      </c>
      <c r="R586" t="s">
        <v>578</v>
      </c>
      <c r="S586" t="s">
        <v>578</v>
      </c>
      <c r="T586" s="73"/>
      <c r="U586" s="73"/>
      <c r="V586"/>
      <c r="W586" s="73" t="str">
        <f>IFERROR(VLOOKUP(Подбор[[#This Row],[Артикул]],[1]Подбор!$CJ:$CW,2,0),"")</f>
        <v/>
      </c>
      <c r="X586" s="73" t="str">
        <f>IFERROR(VLOOKUP(Подбор[[#This Row],[Артикул]],[1]Подбор!$CJ:$CW,3,0),"")</f>
        <v/>
      </c>
      <c r="Y586" s="73" t="str">
        <f>IFERROR(VLOOKUP(Подбор[[#This Row],[Артикул]],[1]Подбор!$CJ:$CW,4,0),"")</f>
        <v/>
      </c>
      <c r="Z586" s="73">
        <f>IFERROR(VLOOKUP(Подбор[[#This Row],[Артикул]],[1]Подбор!$CJ:$CW,5,0),"")</f>
        <v>0</v>
      </c>
      <c r="AA586" s="73">
        <f>IFERROR(VLOOKUP(Подбор[[#This Row],[Артикул]],[1]Подбор!$CJ:$CW,6,0),"")</f>
        <v>0</v>
      </c>
      <c r="AB586" s="73">
        <f>IFERROR(VLOOKUP(Подбор[[#This Row],[Артикул]],[1]Подбор!$CJ:$CW,7,0),"")</f>
        <v>0</v>
      </c>
      <c r="AC586" s="73">
        <f>IFERROR(VLOOKUP(Подбор[[#This Row],[Артикул]],[1]Подбор!$CJ:$CW,8,0),"")</f>
        <v>0</v>
      </c>
      <c r="AD586" s="73">
        <f>IFERROR(VLOOKUP(Подбор[[#This Row],[Артикул]],[1]Подбор!$CJ:$CW,9,0),"")</f>
        <v>0</v>
      </c>
      <c r="AE586" s="73">
        <f>IFERROR(VLOOKUP(Подбор[[#This Row],[Артикул]],[1]Подбор!$CJ:$CW,10,0),"")</f>
        <v>0</v>
      </c>
      <c r="AF586" s="73">
        <f>IFERROR(VLOOKUP(Подбор[[#This Row],[Артикул]],[1]Подбор!$CJ:$CW,11,0),"")</f>
        <v>0</v>
      </c>
      <c r="AG586" s="73">
        <f>IFERROR(VLOOKUP(Подбор[[#This Row],[Артикул]],[1]Подбор!$CJ:$CW,12,0),"")</f>
        <v>0</v>
      </c>
      <c r="AH586" s="73">
        <f>IFERROR(VLOOKUP(Подбор[[#This Row],[Артикул]],[1]Подбор!$CJ:$CW,13,0),"")</f>
        <v>0</v>
      </c>
      <c r="AI586" s="73">
        <f>IFERROR(VLOOKUP(Подбор[[#This Row],[Артикул]],[1]Подбор!$CJ:$CW,14,0),"")</f>
        <v>0</v>
      </c>
      <c r="AJ586" s="73" t="str">
        <f>IFERROR(VLOOKUP(Подбор[[#This Row],[Артикул]],[1]Подбор!$CJ:$DA,15,0),"")</f>
        <v/>
      </c>
      <c r="AK586" s="73" t="str">
        <f>IFERROR(VLOOKUP(Подбор[[#This Row],[Артикул]],[1]Подбор!$CJ:$DA,16,0),"")</f>
        <v/>
      </c>
      <c r="AL586" s="73" t="str">
        <f>IFERROR(VLOOKUP(Подбор[[#This Row],[Артикул]],[1]Подбор!$CJ:$DA,17,0),"")</f>
        <v/>
      </c>
    </row>
    <row r="587" spans="1:38">
      <c r="A587" s="73" t="s">
        <v>5133</v>
      </c>
      <c r="B587" t="s">
        <v>2250</v>
      </c>
      <c r="C587" t="s">
        <v>5134</v>
      </c>
      <c r="D587">
        <v>0</v>
      </c>
      <c r="E587">
        <v>0</v>
      </c>
      <c r="F587" t="s">
        <v>578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578</v>
      </c>
      <c r="R587" t="s">
        <v>5794</v>
      </c>
      <c r="S587" t="s">
        <v>578</v>
      </c>
      <c r="T587" s="73"/>
      <c r="U587" s="73"/>
      <c r="V587"/>
      <c r="W587" s="73">
        <f>IFERROR(VLOOKUP(Подбор[[#This Row],[Артикул]],[1]Подбор!$CJ:$CW,2,0),"")</f>
        <v>0</v>
      </c>
      <c r="X587" s="73">
        <f>IFERROR(VLOOKUP(Подбор[[#This Row],[Артикул]],[1]Подбор!$CJ:$CW,3,0),"")</f>
        <v>0</v>
      </c>
      <c r="Y587" s="73" t="str">
        <f>IFERROR(VLOOKUP(Подбор[[#This Row],[Артикул]],[1]Подбор!$CJ:$CW,4,0),"")</f>
        <v/>
      </c>
      <c r="Z587" s="73">
        <f>IFERROR(VLOOKUP(Подбор[[#This Row],[Артикул]],[1]Подбор!$CJ:$CW,5,0),"")</f>
        <v>0</v>
      </c>
      <c r="AA587" s="73">
        <f>IFERROR(VLOOKUP(Подбор[[#This Row],[Артикул]],[1]Подбор!$CJ:$CW,6,0),"")</f>
        <v>0</v>
      </c>
      <c r="AB587" s="73">
        <f>IFERROR(VLOOKUP(Подбор[[#This Row],[Артикул]],[1]Подбор!$CJ:$CW,7,0),"")</f>
        <v>0</v>
      </c>
      <c r="AC587" s="73">
        <f>IFERROR(VLOOKUP(Подбор[[#This Row],[Артикул]],[1]Подбор!$CJ:$CW,8,0),"")</f>
        <v>0</v>
      </c>
      <c r="AD587" s="73">
        <f>IFERROR(VLOOKUP(Подбор[[#This Row],[Артикул]],[1]Подбор!$CJ:$CW,9,0),"")</f>
        <v>0</v>
      </c>
      <c r="AE587" s="73">
        <f>IFERROR(VLOOKUP(Подбор[[#This Row],[Артикул]],[1]Подбор!$CJ:$CW,10,0),"")</f>
        <v>0</v>
      </c>
      <c r="AF587" s="73">
        <f>IFERROR(VLOOKUP(Подбор[[#This Row],[Артикул]],[1]Подбор!$CJ:$CW,11,0),"")</f>
        <v>0</v>
      </c>
      <c r="AG587" s="73">
        <f>IFERROR(VLOOKUP(Подбор[[#This Row],[Артикул]],[1]Подбор!$CJ:$CW,12,0),"")</f>
        <v>0</v>
      </c>
      <c r="AH587" s="73">
        <f>IFERROR(VLOOKUP(Подбор[[#This Row],[Артикул]],[1]Подбор!$CJ:$CW,13,0),"")</f>
        <v>0</v>
      </c>
      <c r="AI587" s="73">
        <f>IFERROR(VLOOKUP(Подбор[[#This Row],[Артикул]],[1]Подбор!$CJ:$CW,14,0),"")</f>
        <v>0</v>
      </c>
      <c r="AJ587" s="73" t="str">
        <f>IFERROR(VLOOKUP(Подбор[[#This Row],[Артикул]],[1]Подбор!$CJ:$DA,15,0),"")</f>
        <v/>
      </c>
      <c r="AK587" s="73" t="str">
        <f>IFERROR(VLOOKUP(Подбор[[#This Row],[Артикул]],[1]Подбор!$CJ:$DA,16,0),"")</f>
        <v>https://ipmatika.kz/products/agat-cu-sbc/Agat-SB%D1-1/</v>
      </c>
      <c r="AL587" s="73" t="str">
        <f>IFERROR(VLOOKUP(Подбор[[#This Row],[Артикул]],[1]Подбор!$CJ:$DA,17,0),"")</f>
        <v/>
      </c>
    </row>
    <row r="588" spans="1:38">
      <c r="A588" s="73" t="s">
        <v>5135</v>
      </c>
      <c r="B588" t="s">
        <v>2250</v>
      </c>
      <c r="C588" t="s">
        <v>5136</v>
      </c>
      <c r="D588">
        <v>0</v>
      </c>
      <c r="E588">
        <v>0</v>
      </c>
      <c r="F588" t="s">
        <v>578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578</v>
      </c>
      <c r="R588" t="s">
        <v>5794</v>
      </c>
      <c r="S588" t="s">
        <v>578</v>
      </c>
      <c r="T588" s="73"/>
      <c r="U588" s="73"/>
      <c r="V588"/>
      <c r="W588" s="73">
        <f>IFERROR(VLOOKUP(Подбор[[#This Row],[Артикул]],[1]Подбор!$CJ:$CW,2,0),"")</f>
        <v>0</v>
      </c>
      <c r="X588" s="73">
        <f>IFERROR(VLOOKUP(Подбор[[#This Row],[Артикул]],[1]Подбор!$CJ:$CW,3,0),"")</f>
        <v>0</v>
      </c>
      <c r="Y588" s="73" t="str">
        <f>IFERROR(VLOOKUP(Подбор[[#This Row],[Артикул]],[1]Подбор!$CJ:$CW,4,0),"")</f>
        <v/>
      </c>
      <c r="Z588" s="73">
        <f>IFERROR(VLOOKUP(Подбор[[#This Row],[Артикул]],[1]Подбор!$CJ:$CW,5,0),"")</f>
        <v>0</v>
      </c>
      <c r="AA588" s="73">
        <f>IFERROR(VLOOKUP(Подбор[[#This Row],[Артикул]],[1]Подбор!$CJ:$CW,6,0),"")</f>
        <v>0</v>
      </c>
      <c r="AB588" s="73">
        <f>IFERROR(VLOOKUP(Подбор[[#This Row],[Артикул]],[1]Подбор!$CJ:$CW,7,0),"")</f>
        <v>0</v>
      </c>
      <c r="AC588" s="73">
        <f>IFERROR(VLOOKUP(Подбор[[#This Row],[Артикул]],[1]Подбор!$CJ:$CW,8,0),"")</f>
        <v>0</v>
      </c>
      <c r="AD588" s="73">
        <f>IFERROR(VLOOKUP(Подбор[[#This Row],[Артикул]],[1]Подбор!$CJ:$CW,9,0),"")</f>
        <v>0</v>
      </c>
      <c r="AE588" s="73">
        <f>IFERROR(VLOOKUP(Подбор[[#This Row],[Артикул]],[1]Подбор!$CJ:$CW,10,0),"")</f>
        <v>0</v>
      </c>
      <c r="AF588" s="73">
        <f>IFERROR(VLOOKUP(Подбор[[#This Row],[Артикул]],[1]Подбор!$CJ:$CW,11,0),"")</f>
        <v>0</v>
      </c>
      <c r="AG588" s="73">
        <f>IFERROR(VLOOKUP(Подбор[[#This Row],[Артикул]],[1]Подбор!$CJ:$CW,12,0),"")</f>
        <v>0</v>
      </c>
      <c r="AH588" s="73">
        <f>IFERROR(VLOOKUP(Подбор[[#This Row],[Артикул]],[1]Подбор!$CJ:$CW,13,0),"")</f>
        <v>0</v>
      </c>
      <c r="AI588" s="73">
        <f>IFERROR(VLOOKUP(Подбор[[#This Row],[Артикул]],[1]Подбор!$CJ:$CW,14,0),"")</f>
        <v>0</v>
      </c>
      <c r="AJ588" s="73" t="str">
        <f>IFERROR(VLOOKUP(Подбор[[#This Row],[Артикул]],[1]Подбор!$CJ:$DA,15,0),"")</f>
        <v/>
      </c>
      <c r="AK588" s="73" t="str">
        <f>IFERROR(VLOOKUP(Подбор[[#This Row],[Артикул]],[1]Подбор!$CJ:$DA,16,0),"")</f>
        <v>https://ipmatika.kz/products/agat-cu-sbc/Agat-SB%D1-1/</v>
      </c>
      <c r="AL588" s="73" t="str">
        <f>IFERROR(VLOOKUP(Подбор[[#This Row],[Артикул]],[1]Подбор!$CJ:$DA,17,0),"")</f>
        <v/>
      </c>
    </row>
    <row r="589" spans="1:38">
      <c r="A589" s="73" t="s">
        <v>2046</v>
      </c>
      <c r="B589" t="s">
        <v>2250</v>
      </c>
      <c r="C589" t="s">
        <v>2045</v>
      </c>
      <c r="D589">
        <v>0</v>
      </c>
      <c r="E589">
        <v>0</v>
      </c>
      <c r="F589" t="s">
        <v>578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578</v>
      </c>
      <c r="R589" t="s">
        <v>5794</v>
      </c>
      <c r="S589" t="s">
        <v>578</v>
      </c>
      <c r="T589" s="73"/>
      <c r="U589" s="73"/>
      <c r="V589"/>
      <c r="W589" s="73">
        <f>IFERROR(VLOOKUP(Подбор[[#This Row],[Артикул]],[1]Подбор!$CJ:$CW,2,0),"")</f>
        <v>0</v>
      </c>
      <c r="X589" s="73">
        <f>IFERROR(VLOOKUP(Подбор[[#This Row],[Артикул]],[1]Подбор!$CJ:$CW,3,0),"")</f>
        <v>0</v>
      </c>
      <c r="Y589" s="73" t="str">
        <f>IFERROR(VLOOKUP(Подбор[[#This Row],[Артикул]],[1]Подбор!$CJ:$CW,4,0),"")</f>
        <v/>
      </c>
      <c r="Z589" s="73">
        <f>IFERROR(VLOOKUP(Подбор[[#This Row],[Артикул]],[1]Подбор!$CJ:$CW,5,0),"")</f>
        <v>0</v>
      </c>
      <c r="AA589" s="73">
        <f>IFERROR(VLOOKUP(Подбор[[#This Row],[Артикул]],[1]Подбор!$CJ:$CW,6,0),"")</f>
        <v>0</v>
      </c>
      <c r="AB589" s="73">
        <f>IFERROR(VLOOKUP(Подбор[[#This Row],[Артикул]],[1]Подбор!$CJ:$CW,7,0),"")</f>
        <v>0</v>
      </c>
      <c r="AC589" s="73">
        <f>IFERROR(VLOOKUP(Подбор[[#This Row],[Артикул]],[1]Подбор!$CJ:$CW,8,0),"")</f>
        <v>0</v>
      </c>
      <c r="AD589" s="73">
        <f>IFERROR(VLOOKUP(Подбор[[#This Row],[Артикул]],[1]Подбор!$CJ:$CW,9,0),"")</f>
        <v>0</v>
      </c>
      <c r="AE589" s="73">
        <f>IFERROR(VLOOKUP(Подбор[[#This Row],[Артикул]],[1]Подбор!$CJ:$CW,10,0),"")</f>
        <v>0</v>
      </c>
      <c r="AF589" s="73">
        <f>IFERROR(VLOOKUP(Подбор[[#This Row],[Артикул]],[1]Подбор!$CJ:$CW,11,0),"")</f>
        <v>0</v>
      </c>
      <c r="AG589" s="73">
        <f>IFERROR(VLOOKUP(Подбор[[#This Row],[Артикул]],[1]Подбор!$CJ:$CW,12,0),"")</f>
        <v>0</v>
      </c>
      <c r="AH589" s="73">
        <f>IFERROR(VLOOKUP(Подбор[[#This Row],[Артикул]],[1]Подбор!$CJ:$CW,13,0),"")</f>
        <v>0</v>
      </c>
      <c r="AI589" s="73">
        <f>IFERROR(VLOOKUP(Подбор[[#This Row],[Артикул]],[1]Подбор!$CJ:$CW,14,0),"")</f>
        <v>0</v>
      </c>
      <c r="AJ589" s="73" t="str">
        <f>IFERROR(VLOOKUP(Подбор[[#This Row],[Артикул]],[1]Подбор!$CJ:$DA,15,0),"")</f>
        <v/>
      </c>
      <c r="AK589" s="73" t="str">
        <f>IFERROR(VLOOKUP(Подбор[[#This Row],[Артикул]],[1]Подбор!$CJ:$DA,16,0),"")</f>
        <v>https://ipmatika.kz/products/agat-cu-sbc/Agat-SB%D1-1/</v>
      </c>
      <c r="AL589" s="73" t="str">
        <f>IFERROR(VLOOKUP(Подбор[[#This Row],[Артикул]],[1]Подбор!$CJ:$DA,17,0),"")</f>
        <v/>
      </c>
    </row>
    <row r="590" spans="1:38">
      <c r="A590" s="73" t="s">
        <v>2044</v>
      </c>
      <c r="B590" t="s">
        <v>2250</v>
      </c>
      <c r="C590" t="s">
        <v>2043</v>
      </c>
      <c r="D590">
        <v>0</v>
      </c>
      <c r="E590">
        <v>0</v>
      </c>
      <c r="F590" t="s">
        <v>578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578</v>
      </c>
      <c r="R590" t="s">
        <v>5795</v>
      </c>
      <c r="S590" t="s">
        <v>578</v>
      </c>
      <c r="T590" s="73"/>
      <c r="U590" s="73"/>
      <c r="V590"/>
      <c r="W590" s="73">
        <f>IFERROR(VLOOKUP(Подбор[[#This Row],[Артикул]],[1]Подбор!$CJ:$CW,2,0),"")</f>
        <v>0</v>
      </c>
      <c r="X590" s="73">
        <f>IFERROR(VLOOKUP(Подбор[[#This Row],[Артикул]],[1]Подбор!$CJ:$CW,3,0),"")</f>
        <v>0</v>
      </c>
      <c r="Y590" s="73" t="str">
        <f>IFERROR(VLOOKUP(Подбор[[#This Row],[Артикул]],[1]Подбор!$CJ:$CW,4,0),"")</f>
        <v/>
      </c>
      <c r="Z590" s="73">
        <f>IFERROR(VLOOKUP(Подбор[[#This Row],[Артикул]],[1]Подбор!$CJ:$CW,5,0),"")</f>
        <v>0</v>
      </c>
      <c r="AA590" s="73">
        <f>IFERROR(VLOOKUP(Подбор[[#This Row],[Артикул]],[1]Подбор!$CJ:$CW,6,0),"")</f>
        <v>0</v>
      </c>
      <c r="AB590" s="73">
        <f>IFERROR(VLOOKUP(Подбор[[#This Row],[Артикул]],[1]Подбор!$CJ:$CW,7,0),"")</f>
        <v>0</v>
      </c>
      <c r="AC590" s="73">
        <f>IFERROR(VLOOKUP(Подбор[[#This Row],[Артикул]],[1]Подбор!$CJ:$CW,8,0),"")</f>
        <v>0</v>
      </c>
      <c r="AD590" s="73">
        <f>IFERROR(VLOOKUP(Подбор[[#This Row],[Артикул]],[1]Подбор!$CJ:$CW,9,0),"")</f>
        <v>0</v>
      </c>
      <c r="AE590" s="73">
        <f>IFERROR(VLOOKUP(Подбор[[#This Row],[Артикул]],[1]Подбор!$CJ:$CW,10,0),"")</f>
        <v>0</v>
      </c>
      <c r="AF590" s="73">
        <f>IFERROR(VLOOKUP(Подбор[[#This Row],[Артикул]],[1]Подбор!$CJ:$CW,11,0),"")</f>
        <v>0</v>
      </c>
      <c r="AG590" s="73">
        <f>IFERROR(VLOOKUP(Подбор[[#This Row],[Артикул]],[1]Подбор!$CJ:$CW,12,0),"")</f>
        <v>0</v>
      </c>
      <c r="AH590" s="73">
        <f>IFERROR(VLOOKUP(Подбор[[#This Row],[Артикул]],[1]Подбор!$CJ:$CW,13,0),"")</f>
        <v>0</v>
      </c>
      <c r="AI590" s="73">
        <f>IFERROR(VLOOKUP(Подбор[[#This Row],[Артикул]],[1]Подбор!$CJ:$CW,14,0),"")</f>
        <v>0</v>
      </c>
      <c r="AJ590" s="73" t="str">
        <f>IFERROR(VLOOKUP(Подбор[[#This Row],[Артикул]],[1]Подбор!$CJ:$DA,15,0),"")</f>
        <v/>
      </c>
      <c r="AK590" s="73" t="str">
        <f>IFERROR(VLOOKUP(Подбор[[#This Row],[Артикул]],[1]Подбор!$CJ:$DA,16,0),"")</f>
        <v>https://ipmatika.kz/products/agat-cu-sbc/APK-CU-7212-SB%D1-100/</v>
      </c>
      <c r="AL590" s="73" t="str">
        <f>IFERROR(VLOOKUP(Подбор[[#This Row],[Артикул]],[1]Подбор!$CJ:$DA,17,0),"")</f>
        <v/>
      </c>
    </row>
    <row r="591" spans="1:38">
      <c r="A591" s="73" t="s">
        <v>2042</v>
      </c>
      <c r="B591" t="s">
        <v>2250</v>
      </c>
      <c r="C591" t="s">
        <v>2041</v>
      </c>
      <c r="D591">
        <v>0</v>
      </c>
      <c r="E591">
        <v>0</v>
      </c>
      <c r="F591" t="s">
        <v>578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578</v>
      </c>
      <c r="R591" t="s">
        <v>5796</v>
      </c>
      <c r="S591" t="s">
        <v>578</v>
      </c>
      <c r="T591" s="73"/>
      <c r="U591" s="73"/>
      <c r="V591"/>
      <c r="W591" s="73">
        <f>IFERROR(VLOOKUP(Подбор[[#This Row],[Артикул]],[1]Подбор!$CJ:$CW,2,0),"")</f>
        <v>0</v>
      </c>
      <c r="X591" s="73">
        <f>IFERROR(VLOOKUP(Подбор[[#This Row],[Артикул]],[1]Подбор!$CJ:$CW,3,0),"")</f>
        <v>0</v>
      </c>
      <c r="Y591" s="73" t="str">
        <f>IFERROR(VLOOKUP(Подбор[[#This Row],[Артикул]],[1]Подбор!$CJ:$CW,4,0),"")</f>
        <v/>
      </c>
      <c r="Z591" s="73">
        <f>IFERROR(VLOOKUP(Подбор[[#This Row],[Артикул]],[1]Подбор!$CJ:$CW,5,0),"")</f>
        <v>0</v>
      </c>
      <c r="AA591" s="73">
        <f>IFERROR(VLOOKUP(Подбор[[#This Row],[Артикул]],[1]Подбор!$CJ:$CW,6,0),"")</f>
        <v>0</v>
      </c>
      <c r="AB591" s="73">
        <f>IFERROR(VLOOKUP(Подбор[[#This Row],[Артикул]],[1]Подбор!$CJ:$CW,7,0),"")</f>
        <v>0</v>
      </c>
      <c r="AC591" s="73">
        <f>IFERROR(VLOOKUP(Подбор[[#This Row],[Артикул]],[1]Подбор!$CJ:$CW,8,0),"")</f>
        <v>0</v>
      </c>
      <c r="AD591" s="73">
        <f>IFERROR(VLOOKUP(Подбор[[#This Row],[Артикул]],[1]Подбор!$CJ:$CW,9,0),"")</f>
        <v>0</v>
      </c>
      <c r="AE591" s="73">
        <f>IFERROR(VLOOKUP(Подбор[[#This Row],[Артикул]],[1]Подбор!$CJ:$CW,10,0),"")</f>
        <v>0</v>
      </c>
      <c r="AF591" s="73">
        <f>IFERROR(VLOOKUP(Подбор[[#This Row],[Артикул]],[1]Подбор!$CJ:$CW,11,0),"")</f>
        <v>0</v>
      </c>
      <c r="AG591" s="73">
        <f>IFERROR(VLOOKUP(Подбор[[#This Row],[Артикул]],[1]Подбор!$CJ:$CW,12,0),"")</f>
        <v>0</v>
      </c>
      <c r="AH591" s="73">
        <f>IFERROR(VLOOKUP(Подбор[[#This Row],[Артикул]],[1]Подбор!$CJ:$CW,13,0),"")</f>
        <v>0</v>
      </c>
      <c r="AI591" s="73">
        <f>IFERROR(VLOOKUP(Подбор[[#This Row],[Артикул]],[1]Подбор!$CJ:$CW,14,0),"")</f>
        <v>0</v>
      </c>
      <c r="AJ591" s="73" t="str">
        <f>IFERROR(VLOOKUP(Подбор[[#This Row],[Артикул]],[1]Подбор!$CJ:$DA,15,0),"")</f>
        <v/>
      </c>
      <c r="AK591" s="73" t="str">
        <f>IFERROR(VLOOKUP(Подбор[[#This Row],[Артикул]],[1]Подбор!$CJ:$DA,16,0),"")</f>
        <v>https://ipmatika.kz/products/agat-cu-sbc/APK-CU-7212-SB%D1-25/</v>
      </c>
      <c r="AL591" s="73" t="str">
        <f>IFERROR(VLOOKUP(Подбор[[#This Row],[Артикул]],[1]Подбор!$CJ:$DA,17,0),"")</f>
        <v/>
      </c>
    </row>
    <row r="592" spans="1:38">
      <c r="A592" s="73" t="s">
        <v>2040</v>
      </c>
      <c r="B592" t="s">
        <v>2250</v>
      </c>
      <c r="C592" t="s">
        <v>2039</v>
      </c>
      <c r="D592">
        <v>0</v>
      </c>
      <c r="E592">
        <v>0</v>
      </c>
      <c r="F592" t="s">
        <v>578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578</v>
      </c>
      <c r="R592" t="s">
        <v>5797</v>
      </c>
      <c r="S592" t="s">
        <v>578</v>
      </c>
      <c r="T592" s="73"/>
      <c r="U592" s="73"/>
      <c r="V592"/>
      <c r="W592" s="73">
        <f>IFERROR(VLOOKUP(Подбор[[#This Row],[Артикул]],[1]Подбор!$CJ:$CW,2,0),"")</f>
        <v>0</v>
      </c>
      <c r="X592" s="73">
        <f>IFERROR(VLOOKUP(Подбор[[#This Row],[Артикул]],[1]Подбор!$CJ:$CW,3,0),"")</f>
        <v>0</v>
      </c>
      <c r="Y592" s="73" t="str">
        <f>IFERROR(VLOOKUP(Подбор[[#This Row],[Артикул]],[1]Подбор!$CJ:$CW,4,0),"")</f>
        <v/>
      </c>
      <c r="Z592" s="73">
        <f>IFERROR(VLOOKUP(Подбор[[#This Row],[Артикул]],[1]Подбор!$CJ:$CW,5,0),"")</f>
        <v>0</v>
      </c>
      <c r="AA592" s="73">
        <f>IFERROR(VLOOKUP(Подбор[[#This Row],[Артикул]],[1]Подбор!$CJ:$CW,6,0),"")</f>
        <v>0</v>
      </c>
      <c r="AB592" s="73">
        <f>IFERROR(VLOOKUP(Подбор[[#This Row],[Артикул]],[1]Подбор!$CJ:$CW,7,0),"")</f>
        <v>0</v>
      </c>
      <c r="AC592" s="73">
        <f>IFERROR(VLOOKUP(Подбор[[#This Row],[Артикул]],[1]Подбор!$CJ:$CW,8,0),"")</f>
        <v>0</v>
      </c>
      <c r="AD592" s="73">
        <f>IFERROR(VLOOKUP(Подбор[[#This Row],[Артикул]],[1]Подбор!$CJ:$CW,9,0),"")</f>
        <v>0</v>
      </c>
      <c r="AE592" s="73">
        <f>IFERROR(VLOOKUP(Подбор[[#This Row],[Артикул]],[1]Подбор!$CJ:$CW,10,0),"")</f>
        <v>0</v>
      </c>
      <c r="AF592" s="73">
        <f>IFERROR(VLOOKUP(Подбор[[#This Row],[Артикул]],[1]Подбор!$CJ:$CW,11,0),"")</f>
        <v>0</v>
      </c>
      <c r="AG592" s="73">
        <f>IFERROR(VLOOKUP(Подбор[[#This Row],[Артикул]],[1]Подбор!$CJ:$CW,12,0),"")</f>
        <v>0</v>
      </c>
      <c r="AH592" s="73">
        <f>IFERROR(VLOOKUP(Подбор[[#This Row],[Артикул]],[1]Подбор!$CJ:$CW,13,0),"")</f>
        <v>0</v>
      </c>
      <c r="AI592" s="73">
        <f>IFERROR(VLOOKUP(Подбор[[#This Row],[Артикул]],[1]Подбор!$CJ:$CW,14,0),"")</f>
        <v>0</v>
      </c>
      <c r="AJ592" s="73" t="str">
        <f>IFERROR(VLOOKUP(Подбор[[#This Row],[Артикул]],[1]Подбор!$CJ:$DA,15,0),"")</f>
        <v/>
      </c>
      <c r="AK592" s="73" t="str">
        <f>IFERROR(VLOOKUP(Подбор[[#This Row],[Артикул]],[1]Подбор!$CJ:$DA,16,0),"")</f>
        <v>https://ipmatika.kz/products/agat-cu-sbc/APK-CU-7212-SB%D1-250/</v>
      </c>
      <c r="AL592" s="73" t="str">
        <f>IFERROR(VLOOKUP(Подбор[[#This Row],[Артикул]],[1]Подбор!$CJ:$DA,17,0),"")</f>
        <v/>
      </c>
    </row>
    <row r="593" spans="1:38">
      <c r="A593" s="73" t="s">
        <v>2038</v>
      </c>
      <c r="B593" t="s">
        <v>2250</v>
      </c>
      <c r="C593" t="s">
        <v>2037</v>
      </c>
      <c r="D593">
        <v>0</v>
      </c>
      <c r="E593">
        <v>0</v>
      </c>
      <c r="F593" t="s">
        <v>578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578</v>
      </c>
      <c r="R593" t="s">
        <v>5798</v>
      </c>
      <c r="S593" t="s">
        <v>578</v>
      </c>
      <c r="T593" s="73"/>
      <c r="U593" s="73"/>
      <c r="V593"/>
      <c r="W593" s="73">
        <f>IFERROR(VLOOKUP(Подбор[[#This Row],[Артикул]],[1]Подбор!$CJ:$CW,2,0),"")</f>
        <v>0</v>
      </c>
      <c r="X593" s="73">
        <f>IFERROR(VLOOKUP(Подбор[[#This Row],[Артикул]],[1]Подбор!$CJ:$CW,3,0),"")</f>
        <v>0</v>
      </c>
      <c r="Y593" s="73" t="str">
        <f>IFERROR(VLOOKUP(Подбор[[#This Row],[Артикул]],[1]Подбор!$CJ:$CW,4,0),"")</f>
        <v/>
      </c>
      <c r="Z593" s="73">
        <f>IFERROR(VLOOKUP(Подбор[[#This Row],[Артикул]],[1]Подбор!$CJ:$CW,5,0),"")</f>
        <v>0</v>
      </c>
      <c r="AA593" s="73">
        <f>IFERROR(VLOOKUP(Подбор[[#This Row],[Артикул]],[1]Подбор!$CJ:$CW,6,0),"")</f>
        <v>0</v>
      </c>
      <c r="AB593" s="73">
        <f>IFERROR(VLOOKUP(Подбор[[#This Row],[Артикул]],[1]Подбор!$CJ:$CW,7,0),"")</f>
        <v>0</v>
      </c>
      <c r="AC593" s="73">
        <f>IFERROR(VLOOKUP(Подбор[[#This Row],[Артикул]],[1]Подбор!$CJ:$CW,8,0),"")</f>
        <v>0</v>
      </c>
      <c r="AD593" s="73">
        <f>IFERROR(VLOOKUP(Подбор[[#This Row],[Артикул]],[1]Подбор!$CJ:$CW,9,0),"")</f>
        <v>0</v>
      </c>
      <c r="AE593" s="73">
        <f>IFERROR(VLOOKUP(Подбор[[#This Row],[Артикул]],[1]Подбор!$CJ:$CW,10,0),"")</f>
        <v>0</v>
      </c>
      <c r="AF593" s="73">
        <f>IFERROR(VLOOKUP(Подбор[[#This Row],[Артикул]],[1]Подбор!$CJ:$CW,11,0),"")</f>
        <v>0</v>
      </c>
      <c r="AG593" s="73">
        <f>IFERROR(VLOOKUP(Подбор[[#This Row],[Артикул]],[1]Подбор!$CJ:$CW,12,0),"")</f>
        <v>0</v>
      </c>
      <c r="AH593" s="73">
        <f>IFERROR(VLOOKUP(Подбор[[#This Row],[Артикул]],[1]Подбор!$CJ:$CW,13,0),"")</f>
        <v>0</v>
      </c>
      <c r="AI593" s="73">
        <f>IFERROR(VLOOKUP(Подбор[[#This Row],[Артикул]],[1]Подбор!$CJ:$CW,14,0),"")</f>
        <v>0</v>
      </c>
      <c r="AJ593" s="73" t="str">
        <f>IFERROR(VLOOKUP(Подбор[[#This Row],[Артикул]],[1]Подбор!$CJ:$DA,15,0),"")</f>
        <v/>
      </c>
      <c r="AK593" s="73" t="str">
        <f>IFERROR(VLOOKUP(Подбор[[#This Row],[Артикул]],[1]Подбор!$CJ:$DA,16,0),"")</f>
        <v>https://ipmatika.kz/products/agat-cu-sbc/APK-CU-7212-SB%D1-50/</v>
      </c>
      <c r="AL593" s="73" t="str">
        <f>IFERROR(VLOOKUP(Подбор[[#This Row],[Артикул]],[1]Подбор!$CJ:$DA,17,0),"")</f>
        <v/>
      </c>
    </row>
    <row r="594" spans="1:38">
      <c r="A594" s="73" t="s">
        <v>2036</v>
      </c>
      <c r="B594" t="s">
        <v>2250</v>
      </c>
      <c r="C594" t="s">
        <v>2035</v>
      </c>
      <c r="D594">
        <v>0</v>
      </c>
      <c r="E594">
        <v>0</v>
      </c>
      <c r="F594" t="s">
        <v>578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578</v>
      </c>
      <c r="R594" t="s">
        <v>5799</v>
      </c>
      <c r="S594" t="s">
        <v>578</v>
      </c>
      <c r="T594" s="73"/>
      <c r="U594" s="73"/>
      <c r="V594"/>
      <c r="W594" s="73">
        <f>IFERROR(VLOOKUP(Подбор[[#This Row],[Артикул]],[1]Подбор!$CJ:$CW,2,0),"")</f>
        <v>0</v>
      </c>
      <c r="X594" s="73">
        <f>IFERROR(VLOOKUP(Подбор[[#This Row],[Артикул]],[1]Подбор!$CJ:$CW,3,0),"")</f>
        <v>0</v>
      </c>
      <c r="Y594" s="73" t="str">
        <f>IFERROR(VLOOKUP(Подбор[[#This Row],[Артикул]],[1]Подбор!$CJ:$CW,4,0),"")</f>
        <v/>
      </c>
      <c r="Z594" s="73">
        <f>IFERROR(VLOOKUP(Подбор[[#This Row],[Артикул]],[1]Подбор!$CJ:$CW,5,0),"")</f>
        <v>0</v>
      </c>
      <c r="AA594" s="73">
        <f>IFERROR(VLOOKUP(Подбор[[#This Row],[Артикул]],[1]Подбор!$CJ:$CW,6,0),"")</f>
        <v>0</v>
      </c>
      <c r="AB594" s="73">
        <f>IFERROR(VLOOKUP(Подбор[[#This Row],[Артикул]],[1]Подбор!$CJ:$CW,7,0),"")</f>
        <v>0</v>
      </c>
      <c r="AC594" s="73">
        <f>IFERROR(VLOOKUP(Подбор[[#This Row],[Артикул]],[1]Подбор!$CJ:$CW,8,0),"")</f>
        <v>0</v>
      </c>
      <c r="AD594" s="73">
        <f>IFERROR(VLOOKUP(Подбор[[#This Row],[Артикул]],[1]Подбор!$CJ:$CW,9,0),"")</f>
        <v>0</v>
      </c>
      <c r="AE594" s="73">
        <f>IFERROR(VLOOKUP(Подбор[[#This Row],[Артикул]],[1]Подбор!$CJ:$CW,10,0),"")</f>
        <v>0</v>
      </c>
      <c r="AF594" s="73">
        <f>IFERROR(VLOOKUP(Подбор[[#This Row],[Артикул]],[1]Подбор!$CJ:$CW,11,0),"")</f>
        <v>0</v>
      </c>
      <c r="AG594" s="73">
        <f>IFERROR(VLOOKUP(Подбор[[#This Row],[Артикул]],[1]Подбор!$CJ:$CW,12,0),"")</f>
        <v>0</v>
      </c>
      <c r="AH594" s="73">
        <f>IFERROR(VLOOKUP(Подбор[[#This Row],[Артикул]],[1]Подбор!$CJ:$CW,13,0),"")</f>
        <v>0</v>
      </c>
      <c r="AI594" s="73">
        <f>IFERROR(VLOOKUP(Подбор[[#This Row],[Артикул]],[1]Подбор!$CJ:$CW,14,0),"")</f>
        <v>0</v>
      </c>
      <c r="AJ594" s="73" t="str">
        <f>IFERROR(VLOOKUP(Подбор[[#This Row],[Артикул]],[1]Подбор!$CJ:$DA,15,0),"")</f>
        <v/>
      </c>
      <c r="AK594" s="73" t="str">
        <f>IFERROR(VLOOKUP(Подбор[[#This Row],[Артикул]],[1]Подбор!$CJ:$DA,16,0),"")</f>
        <v>https://ipmatika.kz/products/agat-cu-sbc/APK-CU-7212-SB%D1-500/</v>
      </c>
      <c r="AL594" s="73" t="str">
        <f>IFERROR(VLOOKUP(Подбор[[#This Row],[Артикул]],[1]Подбор!$CJ:$DA,17,0),"")</f>
        <v/>
      </c>
    </row>
    <row r="595" spans="1:38">
      <c r="A595" s="73" t="s">
        <v>2034</v>
      </c>
      <c r="B595"/>
      <c r="C595"/>
      <c r="D595" t="s">
        <v>578</v>
      </c>
      <c r="E595" t="s">
        <v>578</v>
      </c>
      <c r="F595" t="s">
        <v>578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578</v>
      </c>
      <c r="R595" t="s">
        <v>578</v>
      </c>
      <c r="S595" t="s">
        <v>578</v>
      </c>
      <c r="T595" s="73"/>
      <c r="U595" s="73"/>
      <c r="V595"/>
      <c r="W595" s="73" t="str">
        <f>IFERROR(VLOOKUP(Подбор[[#This Row],[Артикул]],[1]Подбор!$CJ:$CW,2,0),"")</f>
        <v/>
      </c>
      <c r="X595" s="73" t="str">
        <f>IFERROR(VLOOKUP(Подбор[[#This Row],[Артикул]],[1]Подбор!$CJ:$CW,3,0),"")</f>
        <v/>
      </c>
      <c r="Y595" s="73" t="str">
        <f>IFERROR(VLOOKUP(Подбор[[#This Row],[Артикул]],[1]Подбор!$CJ:$CW,4,0),"")</f>
        <v/>
      </c>
      <c r="Z595" s="73">
        <f>IFERROR(VLOOKUP(Подбор[[#This Row],[Артикул]],[1]Подбор!$CJ:$CW,5,0),"")</f>
        <v>0</v>
      </c>
      <c r="AA595" s="73">
        <f>IFERROR(VLOOKUP(Подбор[[#This Row],[Артикул]],[1]Подбор!$CJ:$CW,6,0),"")</f>
        <v>0</v>
      </c>
      <c r="AB595" s="73">
        <f>IFERROR(VLOOKUP(Подбор[[#This Row],[Артикул]],[1]Подбор!$CJ:$CW,7,0),"")</f>
        <v>0</v>
      </c>
      <c r="AC595" s="73">
        <f>IFERROR(VLOOKUP(Подбор[[#This Row],[Артикул]],[1]Подбор!$CJ:$CW,8,0),"")</f>
        <v>0</v>
      </c>
      <c r="AD595" s="73">
        <f>IFERROR(VLOOKUP(Подбор[[#This Row],[Артикул]],[1]Подбор!$CJ:$CW,9,0),"")</f>
        <v>0</v>
      </c>
      <c r="AE595" s="73">
        <f>IFERROR(VLOOKUP(Подбор[[#This Row],[Артикул]],[1]Подбор!$CJ:$CW,10,0),"")</f>
        <v>0</v>
      </c>
      <c r="AF595" s="73">
        <f>IFERROR(VLOOKUP(Подбор[[#This Row],[Артикул]],[1]Подбор!$CJ:$CW,11,0),"")</f>
        <v>0</v>
      </c>
      <c r="AG595" s="73">
        <f>IFERROR(VLOOKUP(Подбор[[#This Row],[Артикул]],[1]Подбор!$CJ:$CW,12,0),"")</f>
        <v>0</v>
      </c>
      <c r="AH595" s="73">
        <f>IFERROR(VLOOKUP(Подбор[[#This Row],[Артикул]],[1]Подбор!$CJ:$CW,13,0),"")</f>
        <v>0</v>
      </c>
      <c r="AI595" s="73">
        <f>IFERROR(VLOOKUP(Подбор[[#This Row],[Артикул]],[1]Подбор!$CJ:$CW,14,0),"")</f>
        <v>0</v>
      </c>
      <c r="AJ595" s="73" t="str">
        <f>IFERROR(VLOOKUP(Подбор[[#This Row],[Артикул]],[1]Подбор!$CJ:$DA,15,0),"")</f>
        <v/>
      </c>
      <c r="AK595" s="73" t="str">
        <f>IFERROR(VLOOKUP(Подбор[[#This Row],[Артикул]],[1]Подбор!$CJ:$DA,16,0),"")</f>
        <v/>
      </c>
      <c r="AL595" s="73" t="str">
        <f>IFERROR(VLOOKUP(Подбор[[#This Row],[Артикул]],[1]Подбор!$CJ:$DA,17,0),"")</f>
        <v/>
      </c>
    </row>
    <row r="596" spans="1:38">
      <c r="A596" s="73" t="s">
        <v>3800</v>
      </c>
      <c r="B596"/>
      <c r="C596"/>
      <c r="D596" t="s">
        <v>578</v>
      </c>
      <c r="E596" t="s">
        <v>578</v>
      </c>
      <c r="F596" t="s">
        <v>578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578</v>
      </c>
      <c r="R596" t="s">
        <v>578</v>
      </c>
      <c r="S596" t="s">
        <v>578</v>
      </c>
      <c r="T596" s="73"/>
      <c r="U596" s="73"/>
      <c r="V596"/>
      <c r="W596" s="73" t="str">
        <f>IFERROR(VLOOKUP(Подбор[[#This Row],[Артикул]],[1]Подбор!$CJ:$CW,2,0),"")</f>
        <v/>
      </c>
      <c r="X596" s="73" t="str">
        <f>IFERROR(VLOOKUP(Подбор[[#This Row],[Артикул]],[1]Подбор!$CJ:$CW,3,0),"")</f>
        <v/>
      </c>
      <c r="Y596" s="73" t="str">
        <f>IFERROR(VLOOKUP(Подбор[[#This Row],[Артикул]],[1]Подбор!$CJ:$CW,4,0),"")</f>
        <v/>
      </c>
      <c r="Z596" s="73">
        <f>IFERROR(VLOOKUP(Подбор[[#This Row],[Артикул]],[1]Подбор!$CJ:$CW,5,0),"")</f>
        <v>0</v>
      </c>
      <c r="AA596" s="73">
        <f>IFERROR(VLOOKUP(Подбор[[#This Row],[Артикул]],[1]Подбор!$CJ:$CW,6,0),"")</f>
        <v>0</v>
      </c>
      <c r="AB596" s="73">
        <f>IFERROR(VLOOKUP(Подбор[[#This Row],[Артикул]],[1]Подбор!$CJ:$CW,7,0),"")</f>
        <v>0</v>
      </c>
      <c r="AC596" s="73">
        <f>IFERROR(VLOOKUP(Подбор[[#This Row],[Артикул]],[1]Подбор!$CJ:$CW,8,0),"")</f>
        <v>0</v>
      </c>
      <c r="AD596" s="73">
        <f>IFERROR(VLOOKUP(Подбор[[#This Row],[Артикул]],[1]Подбор!$CJ:$CW,9,0),"")</f>
        <v>0</v>
      </c>
      <c r="AE596" s="73">
        <f>IFERROR(VLOOKUP(Подбор[[#This Row],[Артикул]],[1]Подбор!$CJ:$CW,10,0),"")</f>
        <v>0</v>
      </c>
      <c r="AF596" s="73">
        <f>IFERROR(VLOOKUP(Подбор[[#This Row],[Артикул]],[1]Подбор!$CJ:$CW,11,0),"")</f>
        <v>0</v>
      </c>
      <c r="AG596" s="73">
        <f>IFERROR(VLOOKUP(Подбор[[#This Row],[Артикул]],[1]Подбор!$CJ:$CW,12,0),"")</f>
        <v>0</v>
      </c>
      <c r="AH596" s="73">
        <f>IFERROR(VLOOKUP(Подбор[[#This Row],[Артикул]],[1]Подбор!$CJ:$CW,13,0),"")</f>
        <v>0</v>
      </c>
      <c r="AI596" s="73">
        <f>IFERROR(VLOOKUP(Подбор[[#This Row],[Артикул]],[1]Подбор!$CJ:$CW,14,0),"")</f>
        <v>0</v>
      </c>
      <c r="AJ596" s="73" t="str">
        <f>IFERROR(VLOOKUP(Подбор[[#This Row],[Артикул]],[1]Подбор!$CJ:$DA,15,0),"")</f>
        <v/>
      </c>
      <c r="AK596" s="73" t="str">
        <f>IFERROR(VLOOKUP(Подбор[[#This Row],[Артикул]],[1]Подбор!$CJ:$DA,16,0),"")</f>
        <v/>
      </c>
      <c r="AL596" s="73" t="str">
        <f>IFERROR(VLOOKUP(Подбор[[#This Row],[Артикул]],[1]Подбор!$CJ:$DA,17,0),"")</f>
        <v/>
      </c>
    </row>
    <row r="597" spans="1:38">
      <c r="A597" s="73" t="s">
        <v>3801</v>
      </c>
      <c r="B597" t="s">
        <v>2250</v>
      </c>
      <c r="C597" t="s">
        <v>3802</v>
      </c>
      <c r="D597">
        <v>0</v>
      </c>
      <c r="E597">
        <v>0</v>
      </c>
      <c r="F597" t="s">
        <v>578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578</v>
      </c>
      <c r="R597" t="s">
        <v>5793</v>
      </c>
      <c r="S597" t="s">
        <v>578</v>
      </c>
      <c r="T597" s="73"/>
      <c r="U597" s="73"/>
      <c r="V597"/>
      <c r="W597" s="73">
        <f>IFERROR(VLOOKUP(Подбор[[#This Row],[Артикул]],[1]Подбор!$CJ:$CW,2,0),"")</f>
        <v>0</v>
      </c>
      <c r="X597" s="73">
        <f>IFERROR(VLOOKUP(Подбор[[#This Row],[Артикул]],[1]Подбор!$CJ:$CW,3,0),"")</f>
        <v>0</v>
      </c>
      <c r="Y597" s="73" t="str">
        <f>IFERROR(VLOOKUP(Подбор[[#This Row],[Артикул]],[1]Подбор!$CJ:$CW,4,0),"")</f>
        <v/>
      </c>
      <c r="Z597" s="73">
        <f>IFERROR(VLOOKUP(Подбор[[#This Row],[Артикул]],[1]Подбор!$CJ:$CW,5,0),"")</f>
        <v>0</v>
      </c>
      <c r="AA597" s="73">
        <f>IFERROR(VLOOKUP(Подбор[[#This Row],[Артикул]],[1]Подбор!$CJ:$CW,6,0),"")</f>
        <v>0</v>
      </c>
      <c r="AB597" s="73">
        <f>IFERROR(VLOOKUP(Подбор[[#This Row],[Артикул]],[1]Подбор!$CJ:$CW,7,0),"")</f>
        <v>0</v>
      </c>
      <c r="AC597" s="73">
        <f>IFERROR(VLOOKUP(Подбор[[#This Row],[Артикул]],[1]Подбор!$CJ:$CW,8,0),"")</f>
        <v>0</v>
      </c>
      <c r="AD597" s="73">
        <f>IFERROR(VLOOKUP(Подбор[[#This Row],[Артикул]],[1]Подбор!$CJ:$CW,9,0),"")</f>
        <v>0</v>
      </c>
      <c r="AE597" s="73">
        <f>IFERROR(VLOOKUP(Подбор[[#This Row],[Артикул]],[1]Подбор!$CJ:$CW,10,0),"")</f>
        <v>0</v>
      </c>
      <c r="AF597" s="73">
        <f>IFERROR(VLOOKUP(Подбор[[#This Row],[Артикул]],[1]Подбор!$CJ:$CW,11,0),"")</f>
        <v>0</v>
      </c>
      <c r="AG597" s="73">
        <f>IFERROR(VLOOKUP(Подбор[[#This Row],[Артикул]],[1]Подбор!$CJ:$CW,12,0),"")</f>
        <v>0</v>
      </c>
      <c r="AH597" s="73">
        <f>IFERROR(VLOOKUP(Подбор[[#This Row],[Артикул]],[1]Подбор!$CJ:$CW,13,0),"")</f>
        <v>0</v>
      </c>
      <c r="AI597" s="73">
        <f>IFERROR(VLOOKUP(Подбор[[#This Row],[Артикул]],[1]Подбор!$CJ:$CW,14,0),"")</f>
        <v>0</v>
      </c>
      <c r="AJ597" s="73" t="str">
        <f>IFERROR(VLOOKUP(Подбор[[#This Row],[Артикул]],[1]Подбор!$CJ:$DA,15,0),"")</f>
        <v/>
      </c>
      <c r="AK597" s="73" t="str">
        <f>IFERROR(VLOOKUP(Подбор[[#This Row],[Артикул]],[1]Подбор!$CJ:$DA,16,0),"")</f>
        <v>https://ipmatika.kz/products/sistema-sbora-i-khraneniya-dannykh-agat-cu-ds/cu-ds-serverPO/</v>
      </c>
      <c r="AL597" s="73" t="str">
        <f>IFERROR(VLOOKUP(Подбор[[#This Row],[Артикул]],[1]Подбор!$CJ:$DA,17,0),"")</f>
        <v/>
      </c>
    </row>
    <row r="598" spans="1:38">
      <c r="A598" s="73" t="s">
        <v>3803</v>
      </c>
      <c r="B598" t="s">
        <v>2250</v>
      </c>
      <c r="C598" t="s">
        <v>3804</v>
      </c>
      <c r="D598">
        <v>0</v>
      </c>
      <c r="E598">
        <v>0</v>
      </c>
      <c r="F598" t="s">
        <v>578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578</v>
      </c>
      <c r="R598" t="s">
        <v>5793</v>
      </c>
      <c r="S598" t="s">
        <v>578</v>
      </c>
      <c r="T598" s="73"/>
      <c r="U598" s="73"/>
      <c r="V598"/>
      <c r="W598" s="73">
        <f>IFERROR(VLOOKUP(Подбор[[#This Row],[Артикул]],[1]Подбор!$CJ:$CW,2,0),"")</f>
        <v>0</v>
      </c>
      <c r="X598" s="73">
        <f>IFERROR(VLOOKUP(Подбор[[#This Row],[Артикул]],[1]Подбор!$CJ:$CW,3,0),"")</f>
        <v>0</v>
      </c>
      <c r="Y598" s="73" t="str">
        <f>IFERROR(VLOOKUP(Подбор[[#This Row],[Артикул]],[1]Подбор!$CJ:$CW,4,0),"")</f>
        <v/>
      </c>
      <c r="Z598" s="73">
        <f>IFERROR(VLOOKUP(Подбор[[#This Row],[Артикул]],[1]Подбор!$CJ:$CW,5,0),"")</f>
        <v>0</v>
      </c>
      <c r="AA598" s="73">
        <f>IFERROR(VLOOKUP(Подбор[[#This Row],[Артикул]],[1]Подбор!$CJ:$CW,6,0),"")</f>
        <v>0</v>
      </c>
      <c r="AB598" s="73">
        <f>IFERROR(VLOOKUP(Подбор[[#This Row],[Артикул]],[1]Подбор!$CJ:$CW,7,0),"")</f>
        <v>0</v>
      </c>
      <c r="AC598" s="73">
        <f>IFERROR(VLOOKUP(Подбор[[#This Row],[Артикул]],[1]Подбор!$CJ:$CW,8,0),"")</f>
        <v>0</v>
      </c>
      <c r="AD598" s="73">
        <f>IFERROR(VLOOKUP(Подбор[[#This Row],[Артикул]],[1]Подбор!$CJ:$CW,9,0),"")</f>
        <v>0</v>
      </c>
      <c r="AE598" s="73">
        <f>IFERROR(VLOOKUP(Подбор[[#This Row],[Артикул]],[1]Подбор!$CJ:$CW,10,0),"")</f>
        <v>0</v>
      </c>
      <c r="AF598" s="73">
        <f>IFERROR(VLOOKUP(Подбор[[#This Row],[Артикул]],[1]Подбор!$CJ:$CW,11,0),"")</f>
        <v>0</v>
      </c>
      <c r="AG598" s="73">
        <f>IFERROR(VLOOKUP(Подбор[[#This Row],[Артикул]],[1]Подбор!$CJ:$CW,12,0),"")</f>
        <v>0</v>
      </c>
      <c r="AH598" s="73">
        <f>IFERROR(VLOOKUP(Подбор[[#This Row],[Артикул]],[1]Подбор!$CJ:$CW,13,0),"")</f>
        <v>0</v>
      </c>
      <c r="AI598" s="73">
        <f>IFERROR(VLOOKUP(Подбор[[#This Row],[Артикул]],[1]Подбор!$CJ:$CW,14,0),"")</f>
        <v>0</v>
      </c>
      <c r="AJ598" s="73" t="str">
        <f>IFERROR(VLOOKUP(Подбор[[#This Row],[Артикул]],[1]Подбор!$CJ:$DA,15,0),"")</f>
        <v/>
      </c>
      <c r="AK598" s="73" t="str">
        <f>IFERROR(VLOOKUP(Подбор[[#This Row],[Артикул]],[1]Подбор!$CJ:$DA,16,0),"")</f>
        <v>https://ipmatika.kz/products/sistema-sbora-i-khraneniya-dannykh-agat-cu-ds/cu-ds-serverPO/</v>
      </c>
      <c r="AL598" s="73" t="str">
        <f>IFERROR(VLOOKUP(Подбор[[#This Row],[Артикул]],[1]Подбор!$CJ:$DA,17,0),"")</f>
        <v/>
      </c>
    </row>
    <row r="599" spans="1:38">
      <c r="A599" s="73" t="s">
        <v>3805</v>
      </c>
      <c r="B599" t="s">
        <v>2250</v>
      </c>
      <c r="C599" t="s">
        <v>3806</v>
      </c>
      <c r="D599">
        <v>0</v>
      </c>
      <c r="E599">
        <v>0</v>
      </c>
      <c r="F599" t="s">
        <v>578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578</v>
      </c>
      <c r="R599" t="s">
        <v>5793</v>
      </c>
      <c r="S599" t="s">
        <v>578</v>
      </c>
      <c r="T599" s="73"/>
      <c r="U599" s="73"/>
      <c r="V599"/>
      <c r="W599" s="73">
        <f>IFERROR(VLOOKUP(Подбор[[#This Row],[Артикул]],[1]Подбор!$CJ:$CW,2,0),"")</f>
        <v>0</v>
      </c>
      <c r="X599" s="73">
        <f>IFERROR(VLOOKUP(Подбор[[#This Row],[Артикул]],[1]Подбор!$CJ:$CW,3,0),"")</f>
        <v>0</v>
      </c>
      <c r="Y599" s="73" t="str">
        <f>IFERROR(VLOOKUP(Подбор[[#This Row],[Артикул]],[1]Подбор!$CJ:$CW,4,0),"")</f>
        <v/>
      </c>
      <c r="Z599" s="73">
        <f>IFERROR(VLOOKUP(Подбор[[#This Row],[Артикул]],[1]Подбор!$CJ:$CW,5,0),"")</f>
        <v>0</v>
      </c>
      <c r="AA599" s="73">
        <f>IFERROR(VLOOKUP(Подбор[[#This Row],[Артикул]],[1]Подбор!$CJ:$CW,6,0),"")</f>
        <v>0</v>
      </c>
      <c r="AB599" s="73">
        <f>IFERROR(VLOOKUP(Подбор[[#This Row],[Артикул]],[1]Подбор!$CJ:$CW,7,0),"")</f>
        <v>0</v>
      </c>
      <c r="AC599" s="73">
        <f>IFERROR(VLOOKUP(Подбор[[#This Row],[Артикул]],[1]Подбор!$CJ:$CW,8,0),"")</f>
        <v>0</v>
      </c>
      <c r="AD599" s="73">
        <f>IFERROR(VLOOKUP(Подбор[[#This Row],[Артикул]],[1]Подбор!$CJ:$CW,9,0),"")</f>
        <v>0</v>
      </c>
      <c r="AE599" s="73">
        <f>IFERROR(VLOOKUP(Подбор[[#This Row],[Артикул]],[1]Подбор!$CJ:$CW,10,0),"")</f>
        <v>0</v>
      </c>
      <c r="AF599" s="73">
        <f>IFERROR(VLOOKUP(Подбор[[#This Row],[Артикул]],[1]Подбор!$CJ:$CW,11,0),"")</f>
        <v>0</v>
      </c>
      <c r="AG599" s="73">
        <f>IFERROR(VLOOKUP(Подбор[[#This Row],[Артикул]],[1]Подбор!$CJ:$CW,12,0),"")</f>
        <v>0</v>
      </c>
      <c r="AH599" s="73">
        <f>IFERROR(VLOOKUP(Подбор[[#This Row],[Артикул]],[1]Подбор!$CJ:$CW,13,0),"")</f>
        <v>0</v>
      </c>
      <c r="AI599" s="73">
        <f>IFERROR(VLOOKUP(Подбор[[#This Row],[Артикул]],[1]Подбор!$CJ:$CW,14,0),"")</f>
        <v>0</v>
      </c>
      <c r="AJ599" s="73" t="str">
        <f>IFERROR(VLOOKUP(Подбор[[#This Row],[Артикул]],[1]Подбор!$CJ:$DA,15,0),"")</f>
        <v/>
      </c>
      <c r="AK599" s="73" t="str">
        <f>IFERROR(VLOOKUP(Подбор[[#This Row],[Артикул]],[1]Подбор!$CJ:$DA,16,0),"")</f>
        <v>https://ipmatika.kz/products/sistema-sbora-i-khraneniya-dannykh-agat-cu-ds/cu-ds-serverPO/</v>
      </c>
      <c r="AL599" s="73" t="str">
        <f>IFERROR(VLOOKUP(Подбор[[#This Row],[Артикул]],[1]Подбор!$CJ:$DA,17,0),"")</f>
        <v/>
      </c>
    </row>
    <row r="600" spans="1:38">
      <c r="A600" s="73" t="s">
        <v>3807</v>
      </c>
      <c r="B600" t="s">
        <v>2250</v>
      </c>
      <c r="C600" t="s">
        <v>3808</v>
      </c>
      <c r="D600">
        <v>0</v>
      </c>
      <c r="E600">
        <v>0</v>
      </c>
      <c r="F600" t="s">
        <v>578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578</v>
      </c>
      <c r="R600" t="s">
        <v>5793</v>
      </c>
      <c r="S600" t="s">
        <v>578</v>
      </c>
      <c r="T600" s="73"/>
      <c r="U600" s="73"/>
      <c r="V600"/>
      <c r="W600" s="73">
        <f>IFERROR(VLOOKUP(Подбор[[#This Row],[Артикул]],[1]Подбор!$CJ:$CW,2,0),"")</f>
        <v>0</v>
      </c>
      <c r="X600" s="73">
        <f>IFERROR(VLOOKUP(Подбор[[#This Row],[Артикул]],[1]Подбор!$CJ:$CW,3,0),"")</f>
        <v>0</v>
      </c>
      <c r="Y600" s="73" t="str">
        <f>IFERROR(VLOOKUP(Подбор[[#This Row],[Артикул]],[1]Подбор!$CJ:$CW,4,0),"")</f>
        <v/>
      </c>
      <c r="Z600" s="73">
        <f>IFERROR(VLOOKUP(Подбор[[#This Row],[Артикул]],[1]Подбор!$CJ:$CW,5,0),"")</f>
        <v>0</v>
      </c>
      <c r="AA600" s="73">
        <f>IFERROR(VLOOKUP(Подбор[[#This Row],[Артикул]],[1]Подбор!$CJ:$CW,6,0),"")</f>
        <v>0</v>
      </c>
      <c r="AB600" s="73">
        <f>IFERROR(VLOOKUP(Подбор[[#This Row],[Артикул]],[1]Подбор!$CJ:$CW,7,0),"")</f>
        <v>0</v>
      </c>
      <c r="AC600" s="73">
        <f>IFERROR(VLOOKUP(Подбор[[#This Row],[Артикул]],[1]Подбор!$CJ:$CW,8,0),"")</f>
        <v>0</v>
      </c>
      <c r="AD600" s="73">
        <f>IFERROR(VLOOKUP(Подбор[[#This Row],[Артикул]],[1]Подбор!$CJ:$CW,9,0),"")</f>
        <v>0</v>
      </c>
      <c r="AE600" s="73">
        <f>IFERROR(VLOOKUP(Подбор[[#This Row],[Артикул]],[1]Подбор!$CJ:$CW,10,0),"")</f>
        <v>0</v>
      </c>
      <c r="AF600" s="73">
        <f>IFERROR(VLOOKUP(Подбор[[#This Row],[Артикул]],[1]Подбор!$CJ:$CW,11,0),"")</f>
        <v>0</v>
      </c>
      <c r="AG600" s="73">
        <f>IFERROR(VLOOKUP(Подбор[[#This Row],[Артикул]],[1]Подбор!$CJ:$CW,12,0),"")</f>
        <v>0</v>
      </c>
      <c r="AH600" s="73">
        <f>IFERROR(VLOOKUP(Подбор[[#This Row],[Артикул]],[1]Подбор!$CJ:$CW,13,0),"")</f>
        <v>0</v>
      </c>
      <c r="AI600" s="73">
        <f>IFERROR(VLOOKUP(Подбор[[#This Row],[Артикул]],[1]Подбор!$CJ:$CW,14,0),"")</f>
        <v>0</v>
      </c>
      <c r="AJ600" s="73" t="str">
        <f>IFERROR(VLOOKUP(Подбор[[#This Row],[Артикул]],[1]Подбор!$CJ:$DA,15,0),"")</f>
        <v/>
      </c>
      <c r="AK600" s="73" t="str">
        <f>IFERROR(VLOOKUP(Подбор[[#This Row],[Артикул]],[1]Подбор!$CJ:$DA,16,0),"")</f>
        <v>https://ipmatika.kz/products/sistema-sbora-i-khraneniya-dannykh-agat-cu-ds/cu-ds-serverPO/</v>
      </c>
      <c r="AL600" s="73" t="str">
        <f>IFERROR(VLOOKUP(Подбор[[#This Row],[Артикул]],[1]Подбор!$CJ:$DA,17,0),"")</f>
        <v/>
      </c>
    </row>
    <row r="601" spans="1:38">
      <c r="A601" s="73" t="s">
        <v>2033</v>
      </c>
      <c r="B601"/>
      <c r="C601"/>
      <c r="D601" t="s">
        <v>578</v>
      </c>
      <c r="E601" t="s">
        <v>578</v>
      </c>
      <c r="F601" t="s">
        <v>578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578</v>
      </c>
      <c r="R601" t="s">
        <v>578</v>
      </c>
      <c r="S601" t="s">
        <v>578</v>
      </c>
      <c r="T601" s="73"/>
      <c r="U601" s="73"/>
      <c r="V601"/>
      <c r="W601" s="73" t="str">
        <f>IFERROR(VLOOKUP(Подбор[[#This Row],[Артикул]],[1]Подбор!$CJ:$CW,2,0),"")</f>
        <v/>
      </c>
      <c r="X601" s="73" t="str">
        <f>IFERROR(VLOOKUP(Подбор[[#This Row],[Артикул]],[1]Подбор!$CJ:$CW,3,0),"")</f>
        <v/>
      </c>
      <c r="Y601" s="73" t="str">
        <f>IFERROR(VLOOKUP(Подбор[[#This Row],[Артикул]],[1]Подбор!$CJ:$CW,4,0),"")</f>
        <v/>
      </c>
      <c r="Z601" s="73">
        <f>IFERROR(VLOOKUP(Подбор[[#This Row],[Артикул]],[1]Подбор!$CJ:$CW,5,0),"")</f>
        <v>0</v>
      </c>
      <c r="AA601" s="73">
        <f>IFERROR(VLOOKUP(Подбор[[#This Row],[Артикул]],[1]Подбор!$CJ:$CW,6,0),"")</f>
        <v>0</v>
      </c>
      <c r="AB601" s="73">
        <f>IFERROR(VLOOKUP(Подбор[[#This Row],[Артикул]],[1]Подбор!$CJ:$CW,7,0),"")</f>
        <v>0</v>
      </c>
      <c r="AC601" s="73">
        <f>IFERROR(VLOOKUP(Подбор[[#This Row],[Артикул]],[1]Подбор!$CJ:$CW,8,0),"")</f>
        <v>0</v>
      </c>
      <c r="AD601" s="73">
        <f>IFERROR(VLOOKUP(Подбор[[#This Row],[Артикул]],[1]Подбор!$CJ:$CW,9,0),"")</f>
        <v>0</v>
      </c>
      <c r="AE601" s="73">
        <f>IFERROR(VLOOKUP(Подбор[[#This Row],[Артикул]],[1]Подбор!$CJ:$CW,10,0),"")</f>
        <v>0</v>
      </c>
      <c r="AF601" s="73">
        <f>IFERROR(VLOOKUP(Подбор[[#This Row],[Артикул]],[1]Подбор!$CJ:$CW,11,0),"")</f>
        <v>0</v>
      </c>
      <c r="AG601" s="73">
        <f>IFERROR(VLOOKUP(Подбор[[#This Row],[Артикул]],[1]Подбор!$CJ:$CW,12,0),"")</f>
        <v>0</v>
      </c>
      <c r="AH601" s="73">
        <f>IFERROR(VLOOKUP(Подбор[[#This Row],[Артикул]],[1]Подбор!$CJ:$CW,13,0),"")</f>
        <v>0</v>
      </c>
      <c r="AI601" s="73">
        <f>IFERROR(VLOOKUP(Подбор[[#This Row],[Артикул]],[1]Подбор!$CJ:$CW,14,0),"")</f>
        <v>0</v>
      </c>
      <c r="AJ601" s="73" t="str">
        <f>IFERROR(VLOOKUP(Подбор[[#This Row],[Артикул]],[1]Подбор!$CJ:$DA,15,0),"")</f>
        <v/>
      </c>
      <c r="AK601" s="73" t="str">
        <f>IFERROR(VLOOKUP(Подбор[[#This Row],[Артикул]],[1]Подбор!$CJ:$DA,16,0),"")</f>
        <v/>
      </c>
      <c r="AL601" s="73" t="str">
        <f>IFERROR(VLOOKUP(Подбор[[#This Row],[Артикул]],[1]Подбор!$CJ:$DA,17,0),"")</f>
        <v/>
      </c>
    </row>
    <row r="602" spans="1:38">
      <c r="A602" s="73" t="s">
        <v>2032</v>
      </c>
      <c r="B602"/>
      <c r="C602"/>
      <c r="D602" t="s">
        <v>578</v>
      </c>
      <c r="E602" t="s">
        <v>578</v>
      </c>
      <c r="F602" t="s">
        <v>578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578</v>
      </c>
      <c r="R602" t="s">
        <v>578</v>
      </c>
      <c r="S602" t="s">
        <v>578</v>
      </c>
      <c r="T602" s="73"/>
      <c r="U602" s="73"/>
      <c r="V602"/>
      <c r="W602" s="73" t="str">
        <f>IFERROR(VLOOKUP(Подбор[[#This Row],[Артикул]],[1]Подбор!$CJ:$CW,2,0),"")</f>
        <v/>
      </c>
      <c r="X602" s="73" t="str">
        <f>IFERROR(VLOOKUP(Подбор[[#This Row],[Артикул]],[1]Подбор!$CJ:$CW,3,0),"")</f>
        <v/>
      </c>
      <c r="Y602" s="73" t="str">
        <f>IFERROR(VLOOKUP(Подбор[[#This Row],[Артикул]],[1]Подбор!$CJ:$CW,4,0),"")</f>
        <v/>
      </c>
      <c r="Z602" s="73">
        <f>IFERROR(VLOOKUP(Подбор[[#This Row],[Артикул]],[1]Подбор!$CJ:$CW,5,0),"")</f>
        <v>0</v>
      </c>
      <c r="AA602" s="73">
        <f>IFERROR(VLOOKUP(Подбор[[#This Row],[Артикул]],[1]Подбор!$CJ:$CW,6,0),"")</f>
        <v>0</v>
      </c>
      <c r="AB602" s="73">
        <f>IFERROR(VLOOKUP(Подбор[[#This Row],[Артикул]],[1]Подбор!$CJ:$CW,7,0),"")</f>
        <v>0</v>
      </c>
      <c r="AC602" s="73">
        <f>IFERROR(VLOOKUP(Подбор[[#This Row],[Артикул]],[1]Подбор!$CJ:$CW,8,0),"")</f>
        <v>0</v>
      </c>
      <c r="AD602" s="73">
        <f>IFERROR(VLOOKUP(Подбор[[#This Row],[Артикул]],[1]Подбор!$CJ:$CW,9,0),"")</f>
        <v>0</v>
      </c>
      <c r="AE602" s="73">
        <f>IFERROR(VLOOKUP(Подбор[[#This Row],[Артикул]],[1]Подбор!$CJ:$CW,10,0),"")</f>
        <v>0</v>
      </c>
      <c r="AF602" s="73">
        <f>IFERROR(VLOOKUP(Подбор[[#This Row],[Артикул]],[1]Подбор!$CJ:$CW,11,0),"")</f>
        <v>0</v>
      </c>
      <c r="AG602" s="73">
        <f>IFERROR(VLOOKUP(Подбор[[#This Row],[Артикул]],[1]Подбор!$CJ:$CW,12,0),"")</f>
        <v>0</v>
      </c>
      <c r="AH602" s="73">
        <f>IFERROR(VLOOKUP(Подбор[[#This Row],[Артикул]],[1]Подбор!$CJ:$CW,13,0),"")</f>
        <v>0</v>
      </c>
      <c r="AI602" s="73">
        <f>IFERROR(VLOOKUP(Подбор[[#This Row],[Артикул]],[1]Подбор!$CJ:$CW,14,0),"")</f>
        <v>0</v>
      </c>
      <c r="AJ602" s="73" t="str">
        <f>IFERROR(VLOOKUP(Подбор[[#This Row],[Артикул]],[1]Подбор!$CJ:$DA,15,0),"")</f>
        <v/>
      </c>
      <c r="AK602" s="73" t="str">
        <f>IFERROR(VLOOKUP(Подбор[[#This Row],[Артикул]],[1]Подбор!$CJ:$DA,16,0),"")</f>
        <v/>
      </c>
      <c r="AL602" s="73" t="str">
        <f>IFERROR(VLOOKUP(Подбор[[#This Row],[Артикул]],[1]Подбор!$CJ:$DA,17,0),"")</f>
        <v/>
      </c>
    </row>
    <row r="603" spans="1:38">
      <c r="A603" s="73" t="s">
        <v>2031</v>
      </c>
      <c r="B603" t="s">
        <v>2250</v>
      </c>
      <c r="C603" t="s">
        <v>2030</v>
      </c>
      <c r="D603">
        <v>0</v>
      </c>
      <c r="E603">
        <v>0</v>
      </c>
      <c r="F603" t="s">
        <v>578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578</v>
      </c>
      <c r="R603" t="s">
        <v>5800</v>
      </c>
      <c r="S603" t="s">
        <v>578</v>
      </c>
      <c r="T603" s="73"/>
      <c r="U603" s="73"/>
      <c r="V603"/>
      <c r="W603" s="73">
        <f>IFERROR(VLOOKUP(Подбор[[#This Row],[Артикул]],[1]Подбор!$CJ:$CW,2,0),"")</f>
        <v>0</v>
      </c>
      <c r="X603" s="73">
        <f>IFERROR(VLOOKUP(Подбор[[#This Row],[Артикул]],[1]Подбор!$CJ:$CW,3,0),"")</f>
        <v>0</v>
      </c>
      <c r="Y603" s="73" t="str">
        <f>IFERROR(VLOOKUP(Подбор[[#This Row],[Артикул]],[1]Подбор!$CJ:$CW,4,0),"")</f>
        <v/>
      </c>
      <c r="Z603" s="73">
        <f>IFERROR(VLOOKUP(Подбор[[#This Row],[Артикул]],[1]Подбор!$CJ:$CW,5,0),"")</f>
        <v>0</v>
      </c>
      <c r="AA603" s="73">
        <f>IFERROR(VLOOKUP(Подбор[[#This Row],[Артикул]],[1]Подбор!$CJ:$CW,6,0),"")</f>
        <v>0</v>
      </c>
      <c r="AB603" s="73">
        <f>IFERROR(VLOOKUP(Подбор[[#This Row],[Артикул]],[1]Подбор!$CJ:$CW,7,0),"")</f>
        <v>0</v>
      </c>
      <c r="AC603" s="73">
        <f>IFERROR(VLOOKUP(Подбор[[#This Row],[Артикул]],[1]Подбор!$CJ:$CW,8,0),"")</f>
        <v>0</v>
      </c>
      <c r="AD603" s="73">
        <f>IFERROR(VLOOKUP(Подбор[[#This Row],[Артикул]],[1]Подбор!$CJ:$CW,9,0),"")</f>
        <v>0</v>
      </c>
      <c r="AE603" s="73">
        <f>IFERROR(VLOOKUP(Подбор[[#This Row],[Артикул]],[1]Подбор!$CJ:$CW,10,0),"")</f>
        <v>0</v>
      </c>
      <c r="AF603" s="73">
        <f>IFERROR(VLOOKUP(Подбор[[#This Row],[Артикул]],[1]Подбор!$CJ:$CW,11,0),"")</f>
        <v>0</v>
      </c>
      <c r="AG603" s="73">
        <f>IFERROR(VLOOKUP(Подбор[[#This Row],[Артикул]],[1]Подбор!$CJ:$CW,12,0),"")</f>
        <v>0</v>
      </c>
      <c r="AH603" s="73">
        <f>IFERROR(VLOOKUP(Подбор[[#This Row],[Артикул]],[1]Подбор!$CJ:$CW,13,0),"")</f>
        <v>0</v>
      </c>
      <c r="AI603" s="73">
        <f>IFERROR(VLOOKUP(Подбор[[#This Row],[Артикул]],[1]Подбор!$CJ:$CW,14,0),"")</f>
        <v>0</v>
      </c>
      <c r="AJ603" s="73" t="str">
        <f>IFERROR(VLOOKUP(Подбор[[#This Row],[Артикул]],[1]Подбор!$CJ:$DA,15,0),"")</f>
        <v/>
      </c>
      <c r="AK603" s="73" t="str">
        <f>IFERROR(VLOOKUP(Подбор[[#This Row],[Артикул]],[1]Подбор!$CJ:$DA,16,0),"")</f>
        <v>https://ipmatika.kz/products/avtonomnyy-apparatno-programmnyy-kompleks-sprut-sr/sprut-sr-4000-base/</v>
      </c>
      <c r="AL603" s="73" t="str">
        <f>IFERROR(VLOOKUP(Подбор[[#This Row],[Артикул]],[1]Подбор!$CJ:$DA,17,0),"")</f>
        <v/>
      </c>
    </row>
    <row r="604" spans="1:38">
      <c r="A604" s="73" t="s">
        <v>2029</v>
      </c>
      <c r="B604" t="s">
        <v>2250</v>
      </c>
      <c r="C604" t="s">
        <v>2028</v>
      </c>
      <c r="D604">
        <v>0</v>
      </c>
      <c r="E604">
        <v>0</v>
      </c>
      <c r="F604" t="s">
        <v>578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578</v>
      </c>
      <c r="R604" t="s">
        <v>5801</v>
      </c>
      <c r="S604" t="s">
        <v>578</v>
      </c>
      <c r="T604" s="73"/>
      <c r="U604" s="73"/>
      <c r="V604"/>
      <c r="W604" s="73">
        <f>IFERROR(VLOOKUP(Подбор[[#This Row],[Артикул]],[1]Подбор!$CJ:$CW,2,0),"")</f>
        <v>0</v>
      </c>
      <c r="X604" s="73">
        <f>IFERROR(VLOOKUP(Подбор[[#This Row],[Артикул]],[1]Подбор!$CJ:$CW,3,0),"")</f>
        <v>0</v>
      </c>
      <c r="Y604" s="73" t="str">
        <f>IFERROR(VLOOKUP(Подбор[[#This Row],[Артикул]],[1]Подбор!$CJ:$CW,4,0),"")</f>
        <v/>
      </c>
      <c r="Z604" s="73">
        <f>IFERROR(VLOOKUP(Подбор[[#This Row],[Артикул]],[1]Подбор!$CJ:$CW,5,0),"")</f>
        <v>0</v>
      </c>
      <c r="AA604" s="73">
        <f>IFERROR(VLOOKUP(Подбор[[#This Row],[Артикул]],[1]Подбор!$CJ:$CW,6,0),"")</f>
        <v>0</v>
      </c>
      <c r="AB604" s="73">
        <f>IFERROR(VLOOKUP(Подбор[[#This Row],[Артикул]],[1]Подбор!$CJ:$CW,7,0),"")</f>
        <v>0</v>
      </c>
      <c r="AC604" s="73">
        <f>IFERROR(VLOOKUP(Подбор[[#This Row],[Артикул]],[1]Подбор!$CJ:$CW,8,0),"")</f>
        <v>0</v>
      </c>
      <c r="AD604" s="73">
        <f>IFERROR(VLOOKUP(Подбор[[#This Row],[Артикул]],[1]Подбор!$CJ:$CW,9,0),"")</f>
        <v>0</v>
      </c>
      <c r="AE604" s="73">
        <f>IFERROR(VLOOKUP(Подбор[[#This Row],[Артикул]],[1]Подбор!$CJ:$CW,10,0),"")</f>
        <v>0</v>
      </c>
      <c r="AF604" s="73">
        <f>IFERROR(VLOOKUP(Подбор[[#This Row],[Артикул]],[1]Подбор!$CJ:$CW,11,0),"")</f>
        <v>0</v>
      </c>
      <c r="AG604" s="73">
        <f>IFERROR(VLOOKUP(Подбор[[#This Row],[Артикул]],[1]Подбор!$CJ:$CW,12,0),"")</f>
        <v>0</v>
      </c>
      <c r="AH604" s="73">
        <f>IFERROR(VLOOKUP(Подбор[[#This Row],[Артикул]],[1]Подбор!$CJ:$CW,13,0),"")</f>
        <v>0</v>
      </c>
      <c r="AI604" s="73">
        <f>IFERROR(VLOOKUP(Подбор[[#This Row],[Артикул]],[1]Подбор!$CJ:$CW,14,0),"")</f>
        <v>0</v>
      </c>
      <c r="AJ604" s="73" t="str">
        <f>IFERROR(VLOOKUP(Подбор[[#This Row],[Артикул]],[1]Подбор!$CJ:$DA,15,0),"")</f>
        <v/>
      </c>
      <c r="AK604" s="73" t="str">
        <f>IFERROR(VLOOKUP(Подбор[[#This Row],[Артикул]],[1]Подбор!$CJ:$DA,16,0),"")</f>
        <v>https://ipmatika.kz/products/avtonomnyy-apparatno-programmnyy-kompleks-sprut-sr/sprut-sr-4000-professional/</v>
      </c>
      <c r="AL604" s="73" t="str">
        <f>IFERROR(VLOOKUP(Подбор[[#This Row],[Артикул]],[1]Подбор!$CJ:$DA,17,0),"")</f>
        <v/>
      </c>
    </row>
    <row r="605" spans="1:38">
      <c r="A605" s="73" t="s">
        <v>2027</v>
      </c>
      <c r="B605" t="s">
        <v>2250</v>
      </c>
      <c r="C605" t="s">
        <v>2026</v>
      </c>
      <c r="D605">
        <v>0</v>
      </c>
      <c r="E605">
        <v>0</v>
      </c>
      <c r="F605" t="s">
        <v>578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578</v>
      </c>
      <c r="R605" t="s">
        <v>5802</v>
      </c>
      <c r="S605" t="s">
        <v>578</v>
      </c>
      <c r="T605" s="73"/>
      <c r="U605" s="73"/>
      <c r="V605"/>
      <c r="W605" s="73">
        <f>IFERROR(VLOOKUP(Подбор[[#This Row],[Артикул]],[1]Подбор!$CJ:$CW,2,0),"")</f>
        <v>0</v>
      </c>
      <c r="X605" s="73">
        <f>IFERROR(VLOOKUP(Подбор[[#This Row],[Артикул]],[1]Подбор!$CJ:$CW,3,0),"")</f>
        <v>0</v>
      </c>
      <c r="Y605" s="73" t="str">
        <f>IFERROR(VLOOKUP(Подбор[[#This Row],[Артикул]],[1]Подбор!$CJ:$CW,4,0),"")</f>
        <v/>
      </c>
      <c r="Z605" s="73">
        <f>IFERROR(VLOOKUP(Подбор[[#This Row],[Артикул]],[1]Подбор!$CJ:$CW,5,0),"")</f>
        <v>0</v>
      </c>
      <c r="AA605" s="73">
        <f>IFERROR(VLOOKUP(Подбор[[#This Row],[Артикул]],[1]Подбор!$CJ:$CW,6,0),"")</f>
        <v>0</v>
      </c>
      <c r="AB605" s="73">
        <f>IFERROR(VLOOKUP(Подбор[[#This Row],[Артикул]],[1]Подбор!$CJ:$CW,7,0),"")</f>
        <v>0</v>
      </c>
      <c r="AC605" s="73">
        <f>IFERROR(VLOOKUP(Подбор[[#This Row],[Артикул]],[1]Подбор!$CJ:$CW,8,0),"")</f>
        <v>0</v>
      </c>
      <c r="AD605" s="73">
        <f>IFERROR(VLOOKUP(Подбор[[#This Row],[Артикул]],[1]Подбор!$CJ:$CW,9,0),"")</f>
        <v>0</v>
      </c>
      <c r="AE605" s="73">
        <f>IFERROR(VLOOKUP(Подбор[[#This Row],[Артикул]],[1]Подбор!$CJ:$CW,10,0),"")</f>
        <v>0</v>
      </c>
      <c r="AF605" s="73">
        <f>IFERROR(VLOOKUP(Подбор[[#This Row],[Артикул]],[1]Подбор!$CJ:$CW,11,0),"")</f>
        <v>0</v>
      </c>
      <c r="AG605" s="73">
        <f>IFERROR(VLOOKUP(Подбор[[#This Row],[Артикул]],[1]Подбор!$CJ:$CW,12,0),"")</f>
        <v>0</v>
      </c>
      <c r="AH605" s="73">
        <f>IFERROR(VLOOKUP(Подбор[[#This Row],[Артикул]],[1]Подбор!$CJ:$CW,13,0),"")</f>
        <v>0</v>
      </c>
      <c r="AI605" s="73">
        <f>IFERROR(VLOOKUP(Подбор[[#This Row],[Артикул]],[1]Подбор!$CJ:$CW,14,0),"")</f>
        <v>0</v>
      </c>
      <c r="AJ605" s="73" t="str">
        <f>IFERROR(VLOOKUP(Подбор[[#This Row],[Артикул]],[1]Подбор!$CJ:$DA,15,0),"")</f>
        <v/>
      </c>
      <c r="AK605" s="73" t="str">
        <f>IFERROR(VLOOKUP(Подбор[[#This Row],[Артикул]],[1]Подбор!$CJ:$DA,16,0),"")</f>
        <v>https://ipmatika.kz/products/avtonomnyy-apparatno-programmnyy-kompleks-sprut-sr/sprut-sr4000-ultimate/</v>
      </c>
      <c r="AL605" s="73" t="str">
        <f>IFERROR(VLOOKUP(Подбор[[#This Row],[Артикул]],[1]Подбор!$CJ:$DA,17,0),"")</f>
        <v/>
      </c>
    </row>
    <row r="606" spans="1:38">
      <c r="A606" s="73" t="s">
        <v>2025</v>
      </c>
      <c r="B606"/>
      <c r="C606"/>
      <c r="D606" t="s">
        <v>578</v>
      </c>
      <c r="E606" t="s">
        <v>578</v>
      </c>
      <c r="F606" t="s">
        <v>578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578</v>
      </c>
      <c r="R606" t="s">
        <v>578</v>
      </c>
      <c r="S606" t="s">
        <v>578</v>
      </c>
      <c r="T606" s="73"/>
      <c r="U606" s="73"/>
      <c r="V606"/>
      <c r="W606" s="73" t="str">
        <f>IFERROR(VLOOKUP(Подбор[[#This Row],[Артикул]],[1]Подбор!$CJ:$CW,2,0),"")</f>
        <v/>
      </c>
      <c r="X606" s="73" t="str">
        <f>IFERROR(VLOOKUP(Подбор[[#This Row],[Артикул]],[1]Подбор!$CJ:$CW,3,0),"")</f>
        <v/>
      </c>
      <c r="Y606" s="73" t="str">
        <f>IFERROR(VLOOKUP(Подбор[[#This Row],[Артикул]],[1]Подбор!$CJ:$CW,4,0),"")</f>
        <v/>
      </c>
      <c r="Z606" s="73">
        <f>IFERROR(VLOOKUP(Подбор[[#This Row],[Артикул]],[1]Подбор!$CJ:$CW,5,0),"")</f>
        <v>0</v>
      </c>
      <c r="AA606" s="73">
        <f>IFERROR(VLOOKUP(Подбор[[#This Row],[Артикул]],[1]Подбор!$CJ:$CW,6,0),"")</f>
        <v>0</v>
      </c>
      <c r="AB606" s="73">
        <f>IFERROR(VLOOKUP(Подбор[[#This Row],[Артикул]],[1]Подбор!$CJ:$CW,7,0),"")</f>
        <v>0</v>
      </c>
      <c r="AC606" s="73">
        <f>IFERROR(VLOOKUP(Подбор[[#This Row],[Артикул]],[1]Подбор!$CJ:$CW,8,0),"")</f>
        <v>0</v>
      </c>
      <c r="AD606" s="73">
        <f>IFERROR(VLOOKUP(Подбор[[#This Row],[Артикул]],[1]Подбор!$CJ:$CW,9,0),"")</f>
        <v>0</v>
      </c>
      <c r="AE606" s="73">
        <f>IFERROR(VLOOKUP(Подбор[[#This Row],[Артикул]],[1]Подбор!$CJ:$CW,10,0),"")</f>
        <v>0</v>
      </c>
      <c r="AF606" s="73">
        <f>IFERROR(VLOOKUP(Подбор[[#This Row],[Артикул]],[1]Подбор!$CJ:$CW,11,0),"")</f>
        <v>0</v>
      </c>
      <c r="AG606" s="73">
        <f>IFERROR(VLOOKUP(Подбор[[#This Row],[Артикул]],[1]Подбор!$CJ:$CW,12,0),"")</f>
        <v>0</v>
      </c>
      <c r="AH606" s="73">
        <f>IFERROR(VLOOKUP(Подбор[[#This Row],[Артикул]],[1]Подбор!$CJ:$CW,13,0),"")</f>
        <v>0</v>
      </c>
      <c r="AI606" s="73">
        <f>IFERROR(VLOOKUP(Подбор[[#This Row],[Артикул]],[1]Подбор!$CJ:$CW,14,0),"")</f>
        <v>0</v>
      </c>
      <c r="AJ606" s="73" t="str">
        <f>IFERROR(VLOOKUP(Подбор[[#This Row],[Артикул]],[1]Подбор!$CJ:$DA,15,0),"")</f>
        <v/>
      </c>
      <c r="AK606" s="73" t="str">
        <f>IFERROR(VLOOKUP(Подбор[[#This Row],[Артикул]],[1]Подбор!$CJ:$DA,16,0),"")</f>
        <v/>
      </c>
      <c r="AL606" s="73" t="str">
        <f>IFERROR(VLOOKUP(Подбор[[#This Row],[Артикул]],[1]Подбор!$CJ:$DA,17,0),"")</f>
        <v/>
      </c>
    </row>
    <row r="607" spans="1:38">
      <c r="A607" s="73" t="s">
        <v>3906</v>
      </c>
      <c r="B607" t="s">
        <v>2250</v>
      </c>
      <c r="C607" t="s">
        <v>3907</v>
      </c>
      <c r="D607">
        <v>0</v>
      </c>
      <c r="E607">
        <v>0</v>
      </c>
      <c r="F607" t="s">
        <v>578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578</v>
      </c>
      <c r="R607" t="s">
        <v>578</v>
      </c>
      <c r="S607" t="s">
        <v>578</v>
      </c>
      <c r="T607" s="73"/>
      <c r="U607" s="73"/>
      <c r="V607"/>
      <c r="W607" s="73">
        <f>IFERROR(VLOOKUP(Подбор[[#This Row],[Артикул]],[1]Подбор!$CJ:$CW,2,0),"")</f>
        <v>0</v>
      </c>
      <c r="X607" s="73">
        <f>IFERROR(VLOOKUP(Подбор[[#This Row],[Артикул]],[1]Подбор!$CJ:$CW,3,0),"")</f>
        <v>0</v>
      </c>
      <c r="Y607" s="73" t="str">
        <f>IFERROR(VLOOKUP(Подбор[[#This Row],[Артикул]],[1]Подбор!$CJ:$CW,4,0),"")</f>
        <v/>
      </c>
      <c r="Z607" s="73">
        <f>IFERROR(VLOOKUP(Подбор[[#This Row],[Артикул]],[1]Подбор!$CJ:$CW,5,0),"")</f>
        <v>0</v>
      </c>
      <c r="AA607" s="73">
        <f>IFERROR(VLOOKUP(Подбор[[#This Row],[Артикул]],[1]Подбор!$CJ:$CW,6,0),"")</f>
        <v>0</v>
      </c>
      <c r="AB607" s="73">
        <f>IFERROR(VLOOKUP(Подбор[[#This Row],[Артикул]],[1]Подбор!$CJ:$CW,7,0),"")</f>
        <v>0</v>
      </c>
      <c r="AC607" s="73">
        <f>IFERROR(VLOOKUP(Подбор[[#This Row],[Артикул]],[1]Подбор!$CJ:$CW,8,0),"")</f>
        <v>0</v>
      </c>
      <c r="AD607" s="73">
        <f>IFERROR(VLOOKUP(Подбор[[#This Row],[Артикул]],[1]Подбор!$CJ:$CW,9,0),"")</f>
        <v>0</v>
      </c>
      <c r="AE607" s="73">
        <f>IFERROR(VLOOKUP(Подбор[[#This Row],[Артикул]],[1]Подбор!$CJ:$CW,10,0),"")</f>
        <v>0</v>
      </c>
      <c r="AF607" s="73">
        <f>IFERROR(VLOOKUP(Подбор[[#This Row],[Артикул]],[1]Подбор!$CJ:$CW,11,0),"")</f>
        <v>0</v>
      </c>
      <c r="AG607" s="73">
        <f>IFERROR(VLOOKUP(Подбор[[#This Row],[Артикул]],[1]Подбор!$CJ:$CW,12,0),"")</f>
        <v>0</v>
      </c>
      <c r="AH607" s="73">
        <f>IFERROR(VLOOKUP(Подбор[[#This Row],[Артикул]],[1]Подбор!$CJ:$CW,13,0),"")</f>
        <v>0</v>
      </c>
      <c r="AI607" s="73">
        <f>IFERROR(VLOOKUP(Подбор[[#This Row],[Артикул]],[1]Подбор!$CJ:$CW,14,0),"")</f>
        <v>0</v>
      </c>
      <c r="AJ607" s="73" t="str">
        <f>IFERROR(VLOOKUP(Подбор[[#This Row],[Артикул]],[1]Подбор!$CJ:$DA,15,0),"")</f>
        <v/>
      </c>
      <c r="AK607" s="73" t="str">
        <f>IFERROR(VLOOKUP(Подбор[[#This Row],[Артикул]],[1]Подбор!$CJ:$DA,16,0),"")</f>
        <v/>
      </c>
      <c r="AL607" s="73" t="str">
        <f>IFERROR(VLOOKUP(Подбор[[#This Row],[Артикул]],[1]Подбор!$CJ:$DA,17,0),"")</f>
        <v/>
      </c>
    </row>
    <row r="608" spans="1:38">
      <c r="A608" s="73" t="s">
        <v>2024</v>
      </c>
      <c r="B608" t="s">
        <v>2250</v>
      </c>
      <c r="C608" t="s">
        <v>2023</v>
      </c>
      <c r="D608" t="s">
        <v>578</v>
      </c>
      <c r="E608" t="s">
        <v>578</v>
      </c>
      <c r="F608" t="s">
        <v>578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578</v>
      </c>
      <c r="R608" t="s">
        <v>578</v>
      </c>
      <c r="S608" t="s">
        <v>578</v>
      </c>
      <c r="T608" s="73"/>
      <c r="U608" s="73"/>
      <c r="V608"/>
      <c r="W608" s="73" t="str">
        <f>IFERROR(VLOOKUP(Подбор[[#This Row],[Артикул]],[1]Подбор!$CJ:$CW,2,0),"")</f>
        <v/>
      </c>
      <c r="X608" s="73" t="str">
        <f>IFERROR(VLOOKUP(Подбор[[#This Row],[Артикул]],[1]Подбор!$CJ:$CW,3,0),"")</f>
        <v/>
      </c>
      <c r="Y608" s="73" t="str">
        <f>IFERROR(VLOOKUP(Подбор[[#This Row],[Артикул]],[1]Подбор!$CJ:$CW,4,0),"")</f>
        <v/>
      </c>
      <c r="Z608" s="73">
        <f>IFERROR(VLOOKUP(Подбор[[#This Row],[Артикул]],[1]Подбор!$CJ:$CW,5,0),"")</f>
        <v>0</v>
      </c>
      <c r="AA608" s="73">
        <f>IFERROR(VLOOKUP(Подбор[[#This Row],[Артикул]],[1]Подбор!$CJ:$CW,6,0),"")</f>
        <v>0</v>
      </c>
      <c r="AB608" s="73">
        <f>IFERROR(VLOOKUP(Подбор[[#This Row],[Артикул]],[1]Подбор!$CJ:$CW,7,0),"")</f>
        <v>0</v>
      </c>
      <c r="AC608" s="73">
        <f>IFERROR(VLOOKUP(Подбор[[#This Row],[Артикул]],[1]Подбор!$CJ:$CW,8,0),"")</f>
        <v>0</v>
      </c>
      <c r="AD608" s="73">
        <f>IFERROR(VLOOKUP(Подбор[[#This Row],[Артикул]],[1]Подбор!$CJ:$CW,9,0),"")</f>
        <v>0</v>
      </c>
      <c r="AE608" s="73">
        <f>IFERROR(VLOOKUP(Подбор[[#This Row],[Артикул]],[1]Подбор!$CJ:$CW,10,0),"")</f>
        <v>0</v>
      </c>
      <c r="AF608" s="73">
        <f>IFERROR(VLOOKUP(Подбор[[#This Row],[Артикул]],[1]Подбор!$CJ:$CW,11,0),"")</f>
        <v>0</v>
      </c>
      <c r="AG608" s="73">
        <f>IFERROR(VLOOKUP(Подбор[[#This Row],[Артикул]],[1]Подбор!$CJ:$CW,12,0),"")</f>
        <v>0</v>
      </c>
      <c r="AH608" s="73">
        <f>IFERROR(VLOOKUP(Подбор[[#This Row],[Артикул]],[1]Подбор!$CJ:$CW,13,0),"")</f>
        <v>0</v>
      </c>
      <c r="AI608" s="73">
        <f>IFERROR(VLOOKUP(Подбор[[#This Row],[Артикул]],[1]Подбор!$CJ:$CW,14,0),"")</f>
        <v>0</v>
      </c>
      <c r="AJ608" s="73" t="str">
        <f>IFERROR(VLOOKUP(Подбор[[#This Row],[Артикул]],[1]Подбор!$CJ:$DA,15,0),"")</f>
        <v/>
      </c>
      <c r="AK608" s="73" t="str">
        <f>IFERROR(VLOOKUP(Подбор[[#This Row],[Артикул]],[1]Подбор!$CJ:$DA,16,0),"")</f>
        <v/>
      </c>
      <c r="AL608" s="73" t="str">
        <f>IFERROR(VLOOKUP(Подбор[[#This Row],[Артикул]],[1]Подбор!$CJ:$DA,17,0),"")</f>
        <v/>
      </c>
    </row>
    <row r="609" spans="1:38">
      <c r="A609" s="73" t="s">
        <v>2022</v>
      </c>
      <c r="B609" t="s">
        <v>2250</v>
      </c>
      <c r="C609" t="s">
        <v>2021</v>
      </c>
      <c r="D609">
        <v>0</v>
      </c>
      <c r="E609">
        <v>0</v>
      </c>
      <c r="F609" t="s">
        <v>578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578</v>
      </c>
      <c r="R609" t="s">
        <v>578</v>
      </c>
      <c r="S609" t="s">
        <v>578</v>
      </c>
      <c r="T609" s="73"/>
      <c r="U609" s="73"/>
      <c r="V609"/>
      <c r="W609" s="73">
        <f>IFERROR(VLOOKUP(Подбор[[#This Row],[Артикул]],[1]Подбор!$CJ:$CW,2,0),"")</f>
        <v>0</v>
      </c>
      <c r="X609" s="73">
        <f>IFERROR(VLOOKUP(Подбор[[#This Row],[Артикул]],[1]Подбор!$CJ:$CW,3,0),"")</f>
        <v>0</v>
      </c>
      <c r="Y609" s="73" t="str">
        <f>IFERROR(VLOOKUP(Подбор[[#This Row],[Артикул]],[1]Подбор!$CJ:$CW,4,0),"")</f>
        <v/>
      </c>
      <c r="Z609" s="73">
        <f>IFERROR(VLOOKUP(Подбор[[#This Row],[Артикул]],[1]Подбор!$CJ:$CW,5,0),"")</f>
        <v>0</v>
      </c>
      <c r="AA609" s="73">
        <f>IFERROR(VLOOKUP(Подбор[[#This Row],[Артикул]],[1]Подбор!$CJ:$CW,6,0),"")</f>
        <v>0</v>
      </c>
      <c r="AB609" s="73">
        <f>IFERROR(VLOOKUP(Подбор[[#This Row],[Артикул]],[1]Подбор!$CJ:$CW,7,0),"")</f>
        <v>0</v>
      </c>
      <c r="AC609" s="73">
        <f>IFERROR(VLOOKUP(Подбор[[#This Row],[Артикул]],[1]Подбор!$CJ:$CW,8,0),"")</f>
        <v>0</v>
      </c>
      <c r="AD609" s="73">
        <f>IFERROR(VLOOKUP(Подбор[[#This Row],[Артикул]],[1]Подбор!$CJ:$CW,9,0),"")</f>
        <v>0</v>
      </c>
      <c r="AE609" s="73">
        <f>IFERROR(VLOOKUP(Подбор[[#This Row],[Артикул]],[1]Подбор!$CJ:$CW,10,0),"")</f>
        <v>0</v>
      </c>
      <c r="AF609" s="73">
        <f>IFERROR(VLOOKUP(Подбор[[#This Row],[Артикул]],[1]Подбор!$CJ:$CW,11,0),"")</f>
        <v>0</v>
      </c>
      <c r="AG609" s="73">
        <f>IFERROR(VLOOKUP(Подбор[[#This Row],[Артикул]],[1]Подбор!$CJ:$CW,12,0),"")</f>
        <v>0</v>
      </c>
      <c r="AH609" s="73">
        <f>IFERROR(VLOOKUP(Подбор[[#This Row],[Артикул]],[1]Подбор!$CJ:$CW,13,0),"")</f>
        <v>0</v>
      </c>
      <c r="AI609" s="73">
        <f>IFERROR(VLOOKUP(Подбор[[#This Row],[Артикул]],[1]Подбор!$CJ:$CW,14,0),"")</f>
        <v>0</v>
      </c>
      <c r="AJ609" s="73" t="str">
        <f>IFERROR(VLOOKUP(Подбор[[#This Row],[Артикул]],[1]Подбор!$CJ:$DA,15,0),"")</f>
        <v/>
      </c>
      <c r="AK609" s="73" t="str">
        <f>IFERROR(VLOOKUP(Подбор[[#This Row],[Артикул]],[1]Подбор!$CJ:$DA,16,0),"")</f>
        <v/>
      </c>
      <c r="AL609" s="73" t="str">
        <f>IFERROR(VLOOKUP(Подбор[[#This Row],[Артикул]],[1]Подбор!$CJ:$DA,17,0),"")</f>
        <v/>
      </c>
    </row>
    <row r="610" spans="1:38">
      <c r="A610" s="73" t="s">
        <v>2020</v>
      </c>
      <c r="B610" t="s">
        <v>2250</v>
      </c>
      <c r="C610" t="s">
        <v>2019</v>
      </c>
      <c r="D610" t="s">
        <v>578</v>
      </c>
      <c r="E610" t="s">
        <v>578</v>
      </c>
      <c r="F610" t="s">
        <v>578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578</v>
      </c>
      <c r="R610" t="s">
        <v>578</v>
      </c>
      <c r="S610" t="s">
        <v>578</v>
      </c>
      <c r="T610" s="73"/>
      <c r="U610" s="73"/>
      <c r="V610"/>
      <c r="W610" s="73" t="str">
        <f>IFERROR(VLOOKUP(Подбор[[#This Row],[Артикул]],[1]Подбор!$CJ:$CW,2,0),"")</f>
        <v/>
      </c>
      <c r="X610" s="73" t="str">
        <f>IFERROR(VLOOKUP(Подбор[[#This Row],[Артикул]],[1]Подбор!$CJ:$CW,3,0),"")</f>
        <v/>
      </c>
      <c r="Y610" s="73" t="str">
        <f>IFERROR(VLOOKUP(Подбор[[#This Row],[Артикул]],[1]Подбор!$CJ:$CW,4,0),"")</f>
        <v/>
      </c>
      <c r="Z610" s="73">
        <f>IFERROR(VLOOKUP(Подбор[[#This Row],[Артикул]],[1]Подбор!$CJ:$CW,5,0),"")</f>
        <v>0</v>
      </c>
      <c r="AA610" s="73">
        <f>IFERROR(VLOOKUP(Подбор[[#This Row],[Артикул]],[1]Подбор!$CJ:$CW,6,0),"")</f>
        <v>0</v>
      </c>
      <c r="AB610" s="73">
        <f>IFERROR(VLOOKUP(Подбор[[#This Row],[Артикул]],[1]Подбор!$CJ:$CW,7,0),"")</f>
        <v>0</v>
      </c>
      <c r="AC610" s="73">
        <f>IFERROR(VLOOKUP(Подбор[[#This Row],[Артикул]],[1]Подбор!$CJ:$CW,8,0),"")</f>
        <v>0</v>
      </c>
      <c r="AD610" s="73">
        <f>IFERROR(VLOOKUP(Подбор[[#This Row],[Артикул]],[1]Подбор!$CJ:$CW,9,0),"")</f>
        <v>0</v>
      </c>
      <c r="AE610" s="73">
        <f>IFERROR(VLOOKUP(Подбор[[#This Row],[Артикул]],[1]Подбор!$CJ:$CW,10,0),"")</f>
        <v>0</v>
      </c>
      <c r="AF610" s="73">
        <f>IFERROR(VLOOKUP(Подбор[[#This Row],[Артикул]],[1]Подбор!$CJ:$CW,11,0),"")</f>
        <v>0</v>
      </c>
      <c r="AG610" s="73">
        <f>IFERROR(VLOOKUP(Подбор[[#This Row],[Артикул]],[1]Подбор!$CJ:$CW,12,0),"")</f>
        <v>0</v>
      </c>
      <c r="AH610" s="73">
        <f>IFERROR(VLOOKUP(Подбор[[#This Row],[Артикул]],[1]Подбор!$CJ:$CW,13,0),"")</f>
        <v>0</v>
      </c>
      <c r="AI610" s="73">
        <f>IFERROR(VLOOKUP(Подбор[[#This Row],[Артикул]],[1]Подбор!$CJ:$CW,14,0),"")</f>
        <v>0</v>
      </c>
      <c r="AJ610" s="73" t="str">
        <f>IFERROR(VLOOKUP(Подбор[[#This Row],[Артикул]],[1]Подбор!$CJ:$DA,15,0),"")</f>
        <v/>
      </c>
      <c r="AK610" s="73" t="str">
        <f>IFERROR(VLOOKUP(Подбор[[#This Row],[Артикул]],[1]Подбор!$CJ:$DA,16,0),"")</f>
        <v/>
      </c>
      <c r="AL610" s="73" t="str">
        <f>IFERROR(VLOOKUP(Подбор[[#This Row],[Артикул]],[1]Подбор!$CJ:$DA,17,0),"")</f>
        <v/>
      </c>
    </row>
    <row r="611" spans="1:38">
      <c r="A611" s="73" t="s">
        <v>3093</v>
      </c>
      <c r="B611" t="s">
        <v>2250</v>
      </c>
      <c r="C611" t="s">
        <v>3908</v>
      </c>
      <c r="D611">
        <v>0</v>
      </c>
      <c r="E611">
        <v>0</v>
      </c>
      <c r="F611" t="s">
        <v>578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578</v>
      </c>
      <c r="R611" t="s">
        <v>578</v>
      </c>
      <c r="S611" t="s">
        <v>578</v>
      </c>
      <c r="T611" s="73"/>
      <c r="U611" s="73"/>
      <c r="V611"/>
      <c r="W611" s="73">
        <f>IFERROR(VLOOKUP(Подбор[[#This Row],[Артикул]],[1]Подбор!$CJ:$CW,2,0),"")</f>
        <v>0</v>
      </c>
      <c r="X611" s="73">
        <f>IFERROR(VLOOKUP(Подбор[[#This Row],[Артикул]],[1]Подбор!$CJ:$CW,3,0),"")</f>
        <v>0</v>
      </c>
      <c r="Y611" s="73" t="str">
        <f>IFERROR(VLOOKUP(Подбор[[#This Row],[Артикул]],[1]Подбор!$CJ:$CW,4,0),"")</f>
        <v/>
      </c>
      <c r="Z611" s="73">
        <f>IFERROR(VLOOKUP(Подбор[[#This Row],[Артикул]],[1]Подбор!$CJ:$CW,5,0),"")</f>
        <v>0</v>
      </c>
      <c r="AA611" s="73">
        <f>IFERROR(VLOOKUP(Подбор[[#This Row],[Артикул]],[1]Подбор!$CJ:$CW,6,0),"")</f>
        <v>0</v>
      </c>
      <c r="AB611" s="73">
        <f>IFERROR(VLOOKUP(Подбор[[#This Row],[Артикул]],[1]Подбор!$CJ:$CW,7,0),"")</f>
        <v>0</v>
      </c>
      <c r="AC611" s="73">
        <f>IFERROR(VLOOKUP(Подбор[[#This Row],[Артикул]],[1]Подбор!$CJ:$CW,8,0),"")</f>
        <v>0</v>
      </c>
      <c r="AD611" s="73">
        <f>IFERROR(VLOOKUP(Подбор[[#This Row],[Артикул]],[1]Подбор!$CJ:$CW,9,0),"")</f>
        <v>0</v>
      </c>
      <c r="AE611" s="73">
        <f>IFERROR(VLOOKUP(Подбор[[#This Row],[Артикул]],[1]Подбор!$CJ:$CW,10,0),"")</f>
        <v>0</v>
      </c>
      <c r="AF611" s="73">
        <f>IFERROR(VLOOKUP(Подбор[[#This Row],[Артикул]],[1]Подбор!$CJ:$CW,11,0),"")</f>
        <v>0</v>
      </c>
      <c r="AG611" s="73">
        <f>IFERROR(VLOOKUP(Подбор[[#This Row],[Артикул]],[1]Подбор!$CJ:$CW,12,0),"")</f>
        <v>0</v>
      </c>
      <c r="AH611" s="73">
        <f>IFERROR(VLOOKUP(Подбор[[#This Row],[Артикул]],[1]Подбор!$CJ:$CW,13,0),"")</f>
        <v>0</v>
      </c>
      <c r="AI611" s="73">
        <f>IFERROR(VLOOKUP(Подбор[[#This Row],[Артикул]],[1]Подбор!$CJ:$CW,14,0),"")</f>
        <v>0</v>
      </c>
      <c r="AJ611" s="73" t="str">
        <f>IFERROR(VLOOKUP(Подбор[[#This Row],[Артикул]],[1]Подбор!$CJ:$DA,15,0),"")</f>
        <v/>
      </c>
      <c r="AK611" s="73" t="str">
        <f>IFERROR(VLOOKUP(Подбор[[#This Row],[Артикул]],[1]Подбор!$CJ:$DA,16,0),"")</f>
        <v/>
      </c>
      <c r="AL611" s="73" t="str">
        <f>IFERROR(VLOOKUP(Подбор[[#This Row],[Артикул]],[1]Подбор!$CJ:$DA,17,0),"")</f>
        <v/>
      </c>
    </row>
    <row r="612" spans="1:38">
      <c r="A612" s="73" t="s">
        <v>3094</v>
      </c>
      <c r="B612" t="s">
        <v>2250</v>
      </c>
      <c r="C612" t="s">
        <v>3909</v>
      </c>
      <c r="D612">
        <v>0</v>
      </c>
      <c r="E612">
        <v>0</v>
      </c>
      <c r="F612" t="s">
        <v>578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578</v>
      </c>
      <c r="R612" t="s">
        <v>578</v>
      </c>
      <c r="S612" t="s">
        <v>578</v>
      </c>
      <c r="T612" s="73"/>
      <c r="U612" s="73"/>
      <c r="V612"/>
      <c r="W612" s="73">
        <f>IFERROR(VLOOKUP(Подбор[[#This Row],[Артикул]],[1]Подбор!$CJ:$CW,2,0),"")</f>
        <v>0</v>
      </c>
      <c r="X612" s="73">
        <f>IFERROR(VLOOKUP(Подбор[[#This Row],[Артикул]],[1]Подбор!$CJ:$CW,3,0),"")</f>
        <v>0</v>
      </c>
      <c r="Y612" s="73" t="str">
        <f>IFERROR(VLOOKUP(Подбор[[#This Row],[Артикул]],[1]Подбор!$CJ:$CW,4,0),"")</f>
        <v/>
      </c>
      <c r="Z612" s="73">
        <f>IFERROR(VLOOKUP(Подбор[[#This Row],[Артикул]],[1]Подбор!$CJ:$CW,5,0),"")</f>
        <v>0</v>
      </c>
      <c r="AA612" s="73">
        <f>IFERROR(VLOOKUP(Подбор[[#This Row],[Артикул]],[1]Подбор!$CJ:$CW,6,0),"")</f>
        <v>0</v>
      </c>
      <c r="AB612" s="73">
        <f>IFERROR(VLOOKUP(Подбор[[#This Row],[Артикул]],[1]Подбор!$CJ:$CW,7,0),"")</f>
        <v>0</v>
      </c>
      <c r="AC612" s="73">
        <f>IFERROR(VLOOKUP(Подбор[[#This Row],[Артикул]],[1]Подбор!$CJ:$CW,8,0),"")</f>
        <v>0</v>
      </c>
      <c r="AD612" s="73">
        <f>IFERROR(VLOOKUP(Подбор[[#This Row],[Артикул]],[1]Подбор!$CJ:$CW,9,0),"")</f>
        <v>0</v>
      </c>
      <c r="AE612" s="73">
        <f>IFERROR(VLOOKUP(Подбор[[#This Row],[Артикул]],[1]Подбор!$CJ:$CW,10,0),"")</f>
        <v>0</v>
      </c>
      <c r="AF612" s="73">
        <f>IFERROR(VLOOKUP(Подбор[[#This Row],[Артикул]],[1]Подбор!$CJ:$CW,11,0),"")</f>
        <v>0</v>
      </c>
      <c r="AG612" s="73">
        <f>IFERROR(VLOOKUP(Подбор[[#This Row],[Артикул]],[1]Подбор!$CJ:$CW,12,0),"")</f>
        <v>0</v>
      </c>
      <c r="AH612" s="73">
        <f>IFERROR(VLOOKUP(Подбор[[#This Row],[Артикул]],[1]Подбор!$CJ:$CW,13,0),"")</f>
        <v>0</v>
      </c>
      <c r="AI612" s="73">
        <f>IFERROR(VLOOKUP(Подбор[[#This Row],[Артикул]],[1]Подбор!$CJ:$CW,14,0),"")</f>
        <v>0</v>
      </c>
      <c r="AJ612" s="73" t="str">
        <f>IFERROR(VLOOKUP(Подбор[[#This Row],[Артикул]],[1]Подбор!$CJ:$DA,15,0),"")</f>
        <v/>
      </c>
      <c r="AK612" s="73" t="str">
        <f>IFERROR(VLOOKUP(Подбор[[#This Row],[Артикул]],[1]Подбор!$CJ:$DA,16,0),"")</f>
        <v/>
      </c>
      <c r="AL612" s="73" t="str">
        <f>IFERROR(VLOOKUP(Подбор[[#This Row],[Артикул]],[1]Подбор!$CJ:$DA,17,0),"")</f>
        <v/>
      </c>
    </row>
    <row r="613" spans="1:38">
      <c r="A613" s="73" t="s">
        <v>3095</v>
      </c>
      <c r="B613" t="s">
        <v>2250</v>
      </c>
      <c r="C613" t="s">
        <v>3910</v>
      </c>
      <c r="D613">
        <v>0</v>
      </c>
      <c r="E613">
        <v>0</v>
      </c>
      <c r="F613" t="s">
        <v>578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578</v>
      </c>
      <c r="R613" t="s">
        <v>578</v>
      </c>
      <c r="S613" t="s">
        <v>578</v>
      </c>
      <c r="T613" s="73"/>
      <c r="U613" s="73"/>
      <c r="V613"/>
      <c r="W613" s="73">
        <f>IFERROR(VLOOKUP(Подбор[[#This Row],[Артикул]],[1]Подбор!$CJ:$CW,2,0),"")</f>
        <v>0</v>
      </c>
      <c r="X613" s="73">
        <f>IFERROR(VLOOKUP(Подбор[[#This Row],[Артикул]],[1]Подбор!$CJ:$CW,3,0),"")</f>
        <v>0</v>
      </c>
      <c r="Y613" s="73" t="str">
        <f>IFERROR(VLOOKUP(Подбор[[#This Row],[Артикул]],[1]Подбор!$CJ:$CW,4,0),"")</f>
        <v/>
      </c>
      <c r="Z613" s="73">
        <f>IFERROR(VLOOKUP(Подбор[[#This Row],[Артикул]],[1]Подбор!$CJ:$CW,5,0),"")</f>
        <v>0</v>
      </c>
      <c r="AA613" s="73">
        <f>IFERROR(VLOOKUP(Подбор[[#This Row],[Артикул]],[1]Подбор!$CJ:$CW,6,0),"")</f>
        <v>0</v>
      </c>
      <c r="AB613" s="73">
        <f>IFERROR(VLOOKUP(Подбор[[#This Row],[Артикул]],[1]Подбор!$CJ:$CW,7,0),"")</f>
        <v>0</v>
      </c>
      <c r="AC613" s="73">
        <f>IFERROR(VLOOKUP(Подбор[[#This Row],[Артикул]],[1]Подбор!$CJ:$CW,8,0),"")</f>
        <v>0</v>
      </c>
      <c r="AD613" s="73">
        <f>IFERROR(VLOOKUP(Подбор[[#This Row],[Артикул]],[1]Подбор!$CJ:$CW,9,0),"")</f>
        <v>0</v>
      </c>
      <c r="AE613" s="73">
        <f>IFERROR(VLOOKUP(Подбор[[#This Row],[Артикул]],[1]Подбор!$CJ:$CW,10,0),"")</f>
        <v>0</v>
      </c>
      <c r="AF613" s="73">
        <f>IFERROR(VLOOKUP(Подбор[[#This Row],[Артикул]],[1]Подбор!$CJ:$CW,11,0),"")</f>
        <v>0</v>
      </c>
      <c r="AG613" s="73">
        <f>IFERROR(VLOOKUP(Подбор[[#This Row],[Артикул]],[1]Подбор!$CJ:$CW,12,0),"")</f>
        <v>0</v>
      </c>
      <c r="AH613" s="73">
        <f>IFERROR(VLOOKUP(Подбор[[#This Row],[Артикул]],[1]Подбор!$CJ:$CW,13,0),"")</f>
        <v>0</v>
      </c>
      <c r="AI613" s="73">
        <f>IFERROR(VLOOKUP(Подбор[[#This Row],[Артикул]],[1]Подбор!$CJ:$CW,14,0),"")</f>
        <v>0</v>
      </c>
      <c r="AJ613" s="73" t="str">
        <f>IFERROR(VLOOKUP(Подбор[[#This Row],[Артикул]],[1]Подбор!$CJ:$DA,15,0),"")</f>
        <v/>
      </c>
      <c r="AK613" s="73" t="str">
        <f>IFERROR(VLOOKUP(Подбор[[#This Row],[Артикул]],[1]Подбор!$CJ:$DA,16,0),"")</f>
        <v/>
      </c>
      <c r="AL613" s="73" t="str">
        <f>IFERROR(VLOOKUP(Подбор[[#This Row],[Артикул]],[1]Подбор!$CJ:$DA,17,0),"")</f>
        <v/>
      </c>
    </row>
    <row r="614" spans="1:38">
      <c r="A614" s="73" t="s">
        <v>3096</v>
      </c>
      <c r="B614" t="s">
        <v>2250</v>
      </c>
      <c r="C614" t="s">
        <v>3911</v>
      </c>
      <c r="D614">
        <v>0</v>
      </c>
      <c r="E614">
        <v>0</v>
      </c>
      <c r="F614" t="s">
        <v>578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578</v>
      </c>
      <c r="R614" t="s">
        <v>578</v>
      </c>
      <c r="S614" t="s">
        <v>578</v>
      </c>
      <c r="T614" s="73"/>
      <c r="U614" s="73"/>
      <c r="V614"/>
      <c r="W614" s="73">
        <f>IFERROR(VLOOKUP(Подбор[[#This Row],[Артикул]],[1]Подбор!$CJ:$CW,2,0),"")</f>
        <v>0</v>
      </c>
      <c r="X614" s="73">
        <f>IFERROR(VLOOKUP(Подбор[[#This Row],[Артикул]],[1]Подбор!$CJ:$CW,3,0),"")</f>
        <v>0</v>
      </c>
      <c r="Y614" s="73" t="str">
        <f>IFERROR(VLOOKUP(Подбор[[#This Row],[Артикул]],[1]Подбор!$CJ:$CW,4,0),"")</f>
        <v/>
      </c>
      <c r="Z614" s="73">
        <f>IFERROR(VLOOKUP(Подбор[[#This Row],[Артикул]],[1]Подбор!$CJ:$CW,5,0),"")</f>
        <v>0</v>
      </c>
      <c r="AA614" s="73">
        <f>IFERROR(VLOOKUP(Подбор[[#This Row],[Артикул]],[1]Подбор!$CJ:$CW,6,0),"")</f>
        <v>0</v>
      </c>
      <c r="AB614" s="73">
        <f>IFERROR(VLOOKUP(Подбор[[#This Row],[Артикул]],[1]Подбор!$CJ:$CW,7,0),"")</f>
        <v>0</v>
      </c>
      <c r="AC614" s="73">
        <f>IFERROR(VLOOKUP(Подбор[[#This Row],[Артикул]],[1]Подбор!$CJ:$CW,8,0),"")</f>
        <v>0</v>
      </c>
      <c r="AD614" s="73">
        <f>IFERROR(VLOOKUP(Подбор[[#This Row],[Артикул]],[1]Подбор!$CJ:$CW,9,0),"")</f>
        <v>0</v>
      </c>
      <c r="AE614" s="73">
        <f>IFERROR(VLOOKUP(Подбор[[#This Row],[Артикул]],[1]Подбор!$CJ:$CW,10,0),"")</f>
        <v>0</v>
      </c>
      <c r="AF614" s="73">
        <f>IFERROR(VLOOKUP(Подбор[[#This Row],[Артикул]],[1]Подбор!$CJ:$CW,11,0),"")</f>
        <v>0</v>
      </c>
      <c r="AG614" s="73">
        <f>IFERROR(VLOOKUP(Подбор[[#This Row],[Артикул]],[1]Подбор!$CJ:$CW,12,0),"")</f>
        <v>0</v>
      </c>
      <c r="AH614" s="73">
        <f>IFERROR(VLOOKUP(Подбор[[#This Row],[Артикул]],[1]Подбор!$CJ:$CW,13,0),"")</f>
        <v>0</v>
      </c>
      <c r="AI614" s="73">
        <f>IFERROR(VLOOKUP(Подбор[[#This Row],[Артикул]],[1]Подбор!$CJ:$CW,14,0),"")</f>
        <v>0</v>
      </c>
      <c r="AJ614" s="73" t="str">
        <f>IFERROR(VLOOKUP(Подбор[[#This Row],[Артикул]],[1]Подбор!$CJ:$DA,15,0),"")</f>
        <v/>
      </c>
      <c r="AK614" s="73" t="str">
        <f>IFERROR(VLOOKUP(Подбор[[#This Row],[Артикул]],[1]Подбор!$CJ:$DA,16,0),"")</f>
        <v/>
      </c>
      <c r="AL614" s="73" t="str">
        <f>IFERROR(VLOOKUP(Подбор[[#This Row],[Артикул]],[1]Подбор!$CJ:$DA,17,0),"")</f>
        <v/>
      </c>
    </row>
    <row r="615" spans="1:38">
      <c r="A615" s="73" t="s">
        <v>3097</v>
      </c>
      <c r="B615" t="s">
        <v>2250</v>
      </c>
      <c r="C615" t="s">
        <v>3912</v>
      </c>
      <c r="D615">
        <v>0</v>
      </c>
      <c r="E615">
        <v>0</v>
      </c>
      <c r="F615" t="s">
        <v>578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578</v>
      </c>
      <c r="R615" t="s">
        <v>578</v>
      </c>
      <c r="S615" t="s">
        <v>578</v>
      </c>
      <c r="T615" s="73"/>
      <c r="U615" s="73"/>
      <c r="V615"/>
      <c r="W615" s="73">
        <f>IFERROR(VLOOKUP(Подбор[[#This Row],[Артикул]],[1]Подбор!$CJ:$CW,2,0),"")</f>
        <v>0</v>
      </c>
      <c r="X615" s="73">
        <f>IFERROR(VLOOKUP(Подбор[[#This Row],[Артикул]],[1]Подбор!$CJ:$CW,3,0),"")</f>
        <v>0</v>
      </c>
      <c r="Y615" s="73" t="str">
        <f>IFERROR(VLOOKUP(Подбор[[#This Row],[Артикул]],[1]Подбор!$CJ:$CW,4,0),"")</f>
        <v/>
      </c>
      <c r="Z615" s="73">
        <f>IFERROR(VLOOKUP(Подбор[[#This Row],[Артикул]],[1]Подбор!$CJ:$CW,5,0),"")</f>
        <v>0</v>
      </c>
      <c r="AA615" s="73">
        <f>IFERROR(VLOOKUP(Подбор[[#This Row],[Артикул]],[1]Подбор!$CJ:$CW,6,0),"")</f>
        <v>0</v>
      </c>
      <c r="AB615" s="73">
        <f>IFERROR(VLOOKUP(Подбор[[#This Row],[Артикул]],[1]Подбор!$CJ:$CW,7,0),"")</f>
        <v>0</v>
      </c>
      <c r="AC615" s="73">
        <f>IFERROR(VLOOKUP(Подбор[[#This Row],[Артикул]],[1]Подбор!$CJ:$CW,8,0),"")</f>
        <v>0</v>
      </c>
      <c r="AD615" s="73">
        <f>IFERROR(VLOOKUP(Подбор[[#This Row],[Артикул]],[1]Подбор!$CJ:$CW,9,0),"")</f>
        <v>0</v>
      </c>
      <c r="AE615" s="73">
        <f>IFERROR(VLOOKUP(Подбор[[#This Row],[Артикул]],[1]Подбор!$CJ:$CW,10,0),"")</f>
        <v>0</v>
      </c>
      <c r="AF615" s="73">
        <f>IFERROR(VLOOKUP(Подбор[[#This Row],[Артикул]],[1]Подбор!$CJ:$CW,11,0),"")</f>
        <v>0</v>
      </c>
      <c r="AG615" s="73">
        <f>IFERROR(VLOOKUP(Подбор[[#This Row],[Артикул]],[1]Подбор!$CJ:$CW,12,0),"")</f>
        <v>0</v>
      </c>
      <c r="AH615" s="73">
        <f>IFERROR(VLOOKUP(Подбор[[#This Row],[Артикул]],[1]Подбор!$CJ:$CW,13,0),"")</f>
        <v>0</v>
      </c>
      <c r="AI615" s="73">
        <f>IFERROR(VLOOKUP(Подбор[[#This Row],[Артикул]],[1]Подбор!$CJ:$CW,14,0),"")</f>
        <v>0</v>
      </c>
      <c r="AJ615" s="73" t="str">
        <f>IFERROR(VLOOKUP(Подбор[[#This Row],[Артикул]],[1]Подбор!$CJ:$DA,15,0),"")</f>
        <v/>
      </c>
      <c r="AK615" s="73" t="str">
        <f>IFERROR(VLOOKUP(Подбор[[#This Row],[Артикул]],[1]Подбор!$CJ:$DA,16,0),"")</f>
        <v/>
      </c>
      <c r="AL615" s="73" t="str">
        <f>IFERROR(VLOOKUP(Подбор[[#This Row],[Артикул]],[1]Подбор!$CJ:$DA,17,0),"")</f>
        <v/>
      </c>
    </row>
    <row r="616" spans="1:38">
      <c r="A616" s="73" t="s">
        <v>3098</v>
      </c>
      <c r="B616" t="s">
        <v>2250</v>
      </c>
      <c r="C616" t="s">
        <v>3913</v>
      </c>
      <c r="D616">
        <v>0</v>
      </c>
      <c r="E616">
        <v>0</v>
      </c>
      <c r="F616" t="s">
        <v>578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578</v>
      </c>
      <c r="R616" t="s">
        <v>578</v>
      </c>
      <c r="S616" t="s">
        <v>578</v>
      </c>
      <c r="T616" s="73"/>
      <c r="U616" s="73"/>
      <c r="V616"/>
      <c r="W616" s="73">
        <f>IFERROR(VLOOKUP(Подбор[[#This Row],[Артикул]],[1]Подбор!$CJ:$CW,2,0),"")</f>
        <v>0</v>
      </c>
      <c r="X616" s="73">
        <f>IFERROR(VLOOKUP(Подбор[[#This Row],[Артикул]],[1]Подбор!$CJ:$CW,3,0),"")</f>
        <v>0</v>
      </c>
      <c r="Y616" s="73" t="str">
        <f>IFERROR(VLOOKUP(Подбор[[#This Row],[Артикул]],[1]Подбор!$CJ:$CW,4,0),"")</f>
        <v/>
      </c>
      <c r="Z616" s="73">
        <f>IFERROR(VLOOKUP(Подбор[[#This Row],[Артикул]],[1]Подбор!$CJ:$CW,5,0),"")</f>
        <v>0</v>
      </c>
      <c r="AA616" s="73">
        <f>IFERROR(VLOOKUP(Подбор[[#This Row],[Артикул]],[1]Подбор!$CJ:$CW,6,0),"")</f>
        <v>0</v>
      </c>
      <c r="AB616" s="73">
        <f>IFERROR(VLOOKUP(Подбор[[#This Row],[Артикул]],[1]Подбор!$CJ:$CW,7,0),"")</f>
        <v>0</v>
      </c>
      <c r="AC616" s="73">
        <f>IFERROR(VLOOKUP(Подбор[[#This Row],[Артикул]],[1]Подбор!$CJ:$CW,8,0),"")</f>
        <v>0</v>
      </c>
      <c r="AD616" s="73">
        <f>IFERROR(VLOOKUP(Подбор[[#This Row],[Артикул]],[1]Подбор!$CJ:$CW,9,0),"")</f>
        <v>0</v>
      </c>
      <c r="AE616" s="73">
        <f>IFERROR(VLOOKUP(Подбор[[#This Row],[Артикул]],[1]Подбор!$CJ:$CW,10,0),"")</f>
        <v>0</v>
      </c>
      <c r="AF616" s="73">
        <f>IFERROR(VLOOKUP(Подбор[[#This Row],[Артикул]],[1]Подбор!$CJ:$CW,11,0),"")</f>
        <v>0</v>
      </c>
      <c r="AG616" s="73">
        <f>IFERROR(VLOOKUP(Подбор[[#This Row],[Артикул]],[1]Подбор!$CJ:$CW,12,0),"")</f>
        <v>0</v>
      </c>
      <c r="AH616" s="73">
        <f>IFERROR(VLOOKUP(Подбор[[#This Row],[Артикул]],[1]Подбор!$CJ:$CW,13,0),"")</f>
        <v>0</v>
      </c>
      <c r="AI616" s="73">
        <f>IFERROR(VLOOKUP(Подбор[[#This Row],[Артикул]],[1]Подбор!$CJ:$CW,14,0),"")</f>
        <v>0</v>
      </c>
      <c r="AJ616" s="73" t="str">
        <f>IFERROR(VLOOKUP(Подбор[[#This Row],[Артикул]],[1]Подбор!$CJ:$DA,15,0),"")</f>
        <v/>
      </c>
      <c r="AK616" s="73" t="str">
        <f>IFERROR(VLOOKUP(Подбор[[#This Row],[Артикул]],[1]Подбор!$CJ:$DA,16,0),"")</f>
        <v/>
      </c>
      <c r="AL616" s="73" t="str">
        <f>IFERROR(VLOOKUP(Подбор[[#This Row],[Артикул]],[1]Подбор!$CJ:$DA,17,0),"")</f>
        <v/>
      </c>
    </row>
    <row r="617" spans="1:38">
      <c r="A617" s="73" t="s">
        <v>3099</v>
      </c>
      <c r="B617" t="s">
        <v>2250</v>
      </c>
      <c r="C617" t="s">
        <v>3914</v>
      </c>
      <c r="D617">
        <v>0</v>
      </c>
      <c r="E617">
        <v>0</v>
      </c>
      <c r="F617" t="s">
        <v>578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578</v>
      </c>
      <c r="R617" t="s">
        <v>578</v>
      </c>
      <c r="S617" t="s">
        <v>578</v>
      </c>
      <c r="T617" s="73"/>
      <c r="U617" s="73"/>
      <c r="V617"/>
      <c r="W617" s="73">
        <f>IFERROR(VLOOKUP(Подбор[[#This Row],[Артикул]],[1]Подбор!$CJ:$CW,2,0),"")</f>
        <v>0</v>
      </c>
      <c r="X617" s="73">
        <f>IFERROR(VLOOKUP(Подбор[[#This Row],[Артикул]],[1]Подбор!$CJ:$CW,3,0),"")</f>
        <v>0</v>
      </c>
      <c r="Y617" s="73" t="str">
        <f>IFERROR(VLOOKUP(Подбор[[#This Row],[Артикул]],[1]Подбор!$CJ:$CW,4,0),"")</f>
        <v/>
      </c>
      <c r="Z617" s="73">
        <f>IFERROR(VLOOKUP(Подбор[[#This Row],[Артикул]],[1]Подбор!$CJ:$CW,5,0),"")</f>
        <v>0</v>
      </c>
      <c r="AA617" s="73">
        <f>IFERROR(VLOOKUP(Подбор[[#This Row],[Артикул]],[1]Подбор!$CJ:$CW,6,0),"")</f>
        <v>0</v>
      </c>
      <c r="AB617" s="73">
        <f>IFERROR(VLOOKUP(Подбор[[#This Row],[Артикул]],[1]Подбор!$CJ:$CW,7,0),"")</f>
        <v>0</v>
      </c>
      <c r="AC617" s="73">
        <f>IFERROR(VLOOKUP(Подбор[[#This Row],[Артикул]],[1]Подбор!$CJ:$CW,8,0),"")</f>
        <v>0</v>
      </c>
      <c r="AD617" s="73">
        <f>IFERROR(VLOOKUP(Подбор[[#This Row],[Артикул]],[1]Подбор!$CJ:$CW,9,0),"")</f>
        <v>0</v>
      </c>
      <c r="AE617" s="73">
        <f>IFERROR(VLOOKUP(Подбор[[#This Row],[Артикул]],[1]Подбор!$CJ:$CW,10,0),"")</f>
        <v>0</v>
      </c>
      <c r="AF617" s="73">
        <f>IFERROR(VLOOKUP(Подбор[[#This Row],[Артикул]],[1]Подбор!$CJ:$CW,11,0),"")</f>
        <v>0</v>
      </c>
      <c r="AG617" s="73">
        <f>IFERROR(VLOOKUP(Подбор[[#This Row],[Артикул]],[1]Подбор!$CJ:$CW,12,0),"")</f>
        <v>0</v>
      </c>
      <c r="AH617" s="73">
        <f>IFERROR(VLOOKUP(Подбор[[#This Row],[Артикул]],[1]Подбор!$CJ:$CW,13,0),"")</f>
        <v>0</v>
      </c>
      <c r="AI617" s="73">
        <f>IFERROR(VLOOKUP(Подбор[[#This Row],[Артикул]],[1]Подбор!$CJ:$CW,14,0),"")</f>
        <v>0</v>
      </c>
      <c r="AJ617" s="73" t="str">
        <f>IFERROR(VLOOKUP(Подбор[[#This Row],[Артикул]],[1]Подбор!$CJ:$DA,15,0),"")</f>
        <v/>
      </c>
      <c r="AK617" s="73" t="str">
        <f>IFERROR(VLOOKUP(Подбор[[#This Row],[Артикул]],[1]Подбор!$CJ:$DA,16,0),"")</f>
        <v/>
      </c>
      <c r="AL617" s="73" t="str">
        <f>IFERROR(VLOOKUP(Подбор[[#This Row],[Артикул]],[1]Подбор!$CJ:$DA,17,0),"")</f>
        <v/>
      </c>
    </row>
    <row r="618" spans="1:38">
      <c r="A618" s="73" t="s">
        <v>3100</v>
      </c>
      <c r="B618" t="s">
        <v>2250</v>
      </c>
      <c r="C618" t="s">
        <v>3915</v>
      </c>
      <c r="D618">
        <v>0</v>
      </c>
      <c r="E618">
        <v>0</v>
      </c>
      <c r="F618" t="s">
        <v>578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578</v>
      </c>
      <c r="R618" t="s">
        <v>578</v>
      </c>
      <c r="S618" t="s">
        <v>578</v>
      </c>
      <c r="T618" s="73"/>
      <c r="U618" s="73"/>
      <c r="V618"/>
      <c r="W618" s="73">
        <f>IFERROR(VLOOKUP(Подбор[[#This Row],[Артикул]],[1]Подбор!$CJ:$CW,2,0),"")</f>
        <v>0</v>
      </c>
      <c r="X618" s="73">
        <f>IFERROR(VLOOKUP(Подбор[[#This Row],[Артикул]],[1]Подбор!$CJ:$CW,3,0),"")</f>
        <v>0</v>
      </c>
      <c r="Y618" s="73" t="str">
        <f>IFERROR(VLOOKUP(Подбор[[#This Row],[Артикул]],[1]Подбор!$CJ:$CW,4,0),"")</f>
        <v/>
      </c>
      <c r="Z618" s="73">
        <f>IFERROR(VLOOKUP(Подбор[[#This Row],[Артикул]],[1]Подбор!$CJ:$CW,5,0),"")</f>
        <v>0</v>
      </c>
      <c r="AA618" s="73">
        <f>IFERROR(VLOOKUP(Подбор[[#This Row],[Артикул]],[1]Подбор!$CJ:$CW,6,0),"")</f>
        <v>0</v>
      </c>
      <c r="AB618" s="73">
        <f>IFERROR(VLOOKUP(Подбор[[#This Row],[Артикул]],[1]Подбор!$CJ:$CW,7,0),"")</f>
        <v>0</v>
      </c>
      <c r="AC618" s="73">
        <f>IFERROR(VLOOKUP(Подбор[[#This Row],[Артикул]],[1]Подбор!$CJ:$CW,8,0),"")</f>
        <v>0</v>
      </c>
      <c r="AD618" s="73">
        <f>IFERROR(VLOOKUP(Подбор[[#This Row],[Артикул]],[1]Подбор!$CJ:$CW,9,0),"")</f>
        <v>0</v>
      </c>
      <c r="AE618" s="73">
        <f>IFERROR(VLOOKUP(Подбор[[#This Row],[Артикул]],[1]Подбор!$CJ:$CW,10,0),"")</f>
        <v>0</v>
      </c>
      <c r="AF618" s="73">
        <f>IFERROR(VLOOKUP(Подбор[[#This Row],[Артикул]],[1]Подбор!$CJ:$CW,11,0),"")</f>
        <v>0</v>
      </c>
      <c r="AG618" s="73">
        <f>IFERROR(VLOOKUP(Подбор[[#This Row],[Артикул]],[1]Подбор!$CJ:$CW,12,0),"")</f>
        <v>0</v>
      </c>
      <c r="AH618" s="73">
        <f>IFERROR(VLOOKUP(Подбор[[#This Row],[Артикул]],[1]Подбор!$CJ:$CW,13,0),"")</f>
        <v>0</v>
      </c>
      <c r="AI618" s="73">
        <f>IFERROR(VLOOKUP(Подбор[[#This Row],[Артикул]],[1]Подбор!$CJ:$CW,14,0),"")</f>
        <v>0</v>
      </c>
      <c r="AJ618" s="73" t="str">
        <f>IFERROR(VLOOKUP(Подбор[[#This Row],[Артикул]],[1]Подбор!$CJ:$DA,15,0),"")</f>
        <v/>
      </c>
      <c r="AK618" s="73" t="str">
        <f>IFERROR(VLOOKUP(Подбор[[#This Row],[Артикул]],[1]Подбор!$CJ:$DA,16,0),"")</f>
        <v/>
      </c>
      <c r="AL618" s="73" t="str">
        <f>IFERROR(VLOOKUP(Подбор[[#This Row],[Артикул]],[1]Подбор!$CJ:$DA,17,0),"")</f>
        <v/>
      </c>
    </row>
    <row r="619" spans="1:38">
      <c r="A619" s="73" t="s">
        <v>3101</v>
      </c>
      <c r="B619" t="s">
        <v>2250</v>
      </c>
      <c r="C619" t="s">
        <v>3916</v>
      </c>
      <c r="D619">
        <v>0</v>
      </c>
      <c r="E619">
        <v>0</v>
      </c>
      <c r="F619" t="s">
        <v>578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578</v>
      </c>
      <c r="R619" t="s">
        <v>578</v>
      </c>
      <c r="S619" t="s">
        <v>578</v>
      </c>
      <c r="T619" s="73"/>
      <c r="U619" s="73"/>
      <c r="V619"/>
      <c r="W619" s="73">
        <f>IFERROR(VLOOKUP(Подбор[[#This Row],[Артикул]],[1]Подбор!$CJ:$CW,2,0),"")</f>
        <v>0</v>
      </c>
      <c r="X619" s="73">
        <f>IFERROR(VLOOKUP(Подбор[[#This Row],[Артикул]],[1]Подбор!$CJ:$CW,3,0),"")</f>
        <v>0</v>
      </c>
      <c r="Y619" s="73" t="str">
        <f>IFERROR(VLOOKUP(Подбор[[#This Row],[Артикул]],[1]Подбор!$CJ:$CW,4,0),"")</f>
        <v/>
      </c>
      <c r="Z619" s="73">
        <f>IFERROR(VLOOKUP(Подбор[[#This Row],[Артикул]],[1]Подбор!$CJ:$CW,5,0),"")</f>
        <v>0</v>
      </c>
      <c r="AA619" s="73">
        <f>IFERROR(VLOOKUP(Подбор[[#This Row],[Артикул]],[1]Подбор!$CJ:$CW,6,0),"")</f>
        <v>0</v>
      </c>
      <c r="AB619" s="73">
        <f>IFERROR(VLOOKUP(Подбор[[#This Row],[Артикул]],[1]Подбор!$CJ:$CW,7,0),"")</f>
        <v>0</v>
      </c>
      <c r="AC619" s="73">
        <f>IFERROR(VLOOKUP(Подбор[[#This Row],[Артикул]],[1]Подбор!$CJ:$CW,8,0),"")</f>
        <v>0</v>
      </c>
      <c r="AD619" s="73">
        <f>IFERROR(VLOOKUP(Подбор[[#This Row],[Артикул]],[1]Подбор!$CJ:$CW,9,0),"")</f>
        <v>0</v>
      </c>
      <c r="AE619" s="73">
        <f>IFERROR(VLOOKUP(Подбор[[#This Row],[Артикул]],[1]Подбор!$CJ:$CW,10,0),"")</f>
        <v>0</v>
      </c>
      <c r="AF619" s="73">
        <f>IFERROR(VLOOKUP(Подбор[[#This Row],[Артикул]],[1]Подбор!$CJ:$CW,11,0),"")</f>
        <v>0</v>
      </c>
      <c r="AG619" s="73">
        <f>IFERROR(VLOOKUP(Подбор[[#This Row],[Артикул]],[1]Подбор!$CJ:$CW,12,0),"")</f>
        <v>0</v>
      </c>
      <c r="AH619" s="73">
        <f>IFERROR(VLOOKUP(Подбор[[#This Row],[Артикул]],[1]Подбор!$CJ:$CW,13,0),"")</f>
        <v>0</v>
      </c>
      <c r="AI619" s="73">
        <f>IFERROR(VLOOKUP(Подбор[[#This Row],[Артикул]],[1]Подбор!$CJ:$CW,14,0),"")</f>
        <v>0</v>
      </c>
      <c r="AJ619" s="73" t="str">
        <f>IFERROR(VLOOKUP(Подбор[[#This Row],[Артикул]],[1]Подбор!$CJ:$DA,15,0),"")</f>
        <v/>
      </c>
      <c r="AK619" s="73" t="str">
        <f>IFERROR(VLOOKUP(Подбор[[#This Row],[Артикул]],[1]Подбор!$CJ:$DA,16,0),"")</f>
        <v/>
      </c>
      <c r="AL619" s="73" t="str">
        <f>IFERROR(VLOOKUP(Подбор[[#This Row],[Артикул]],[1]Подбор!$CJ:$DA,17,0),"")</f>
        <v/>
      </c>
    </row>
    <row r="620" spans="1:38">
      <c r="A620" s="73" t="s">
        <v>2018</v>
      </c>
      <c r="B620"/>
      <c r="C620"/>
      <c r="D620" t="s">
        <v>578</v>
      </c>
      <c r="E620" t="s">
        <v>578</v>
      </c>
      <c r="F620" t="s">
        <v>578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578</v>
      </c>
      <c r="R620" t="s">
        <v>578</v>
      </c>
      <c r="S620" t="s">
        <v>578</v>
      </c>
      <c r="T620" s="73"/>
      <c r="U620" s="73"/>
      <c r="V620"/>
      <c r="W620" s="73" t="str">
        <f>IFERROR(VLOOKUP(Подбор[[#This Row],[Артикул]],[1]Подбор!$CJ:$CW,2,0),"")</f>
        <v/>
      </c>
      <c r="X620" s="73" t="str">
        <f>IFERROR(VLOOKUP(Подбор[[#This Row],[Артикул]],[1]Подбор!$CJ:$CW,3,0),"")</f>
        <v/>
      </c>
      <c r="Y620" s="73" t="str">
        <f>IFERROR(VLOOKUP(Подбор[[#This Row],[Артикул]],[1]Подбор!$CJ:$CW,4,0),"")</f>
        <v/>
      </c>
      <c r="Z620" s="73">
        <f>IFERROR(VLOOKUP(Подбор[[#This Row],[Артикул]],[1]Подбор!$CJ:$CW,5,0),"")</f>
        <v>0</v>
      </c>
      <c r="AA620" s="73">
        <f>IFERROR(VLOOKUP(Подбор[[#This Row],[Артикул]],[1]Подбор!$CJ:$CW,6,0),"")</f>
        <v>0</v>
      </c>
      <c r="AB620" s="73">
        <f>IFERROR(VLOOKUP(Подбор[[#This Row],[Артикул]],[1]Подбор!$CJ:$CW,7,0),"")</f>
        <v>0</v>
      </c>
      <c r="AC620" s="73">
        <f>IFERROR(VLOOKUP(Подбор[[#This Row],[Артикул]],[1]Подбор!$CJ:$CW,8,0),"")</f>
        <v>0</v>
      </c>
      <c r="AD620" s="73">
        <f>IFERROR(VLOOKUP(Подбор[[#This Row],[Артикул]],[1]Подбор!$CJ:$CW,9,0),"")</f>
        <v>0</v>
      </c>
      <c r="AE620" s="73">
        <f>IFERROR(VLOOKUP(Подбор[[#This Row],[Артикул]],[1]Подбор!$CJ:$CW,10,0),"")</f>
        <v>0</v>
      </c>
      <c r="AF620" s="73">
        <f>IFERROR(VLOOKUP(Подбор[[#This Row],[Артикул]],[1]Подбор!$CJ:$CW,11,0),"")</f>
        <v>0</v>
      </c>
      <c r="AG620" s="73">
        <f>IFERROR(VLOOKUP(Подбор[[#This Row],[Артикул]],[1]Подбор!$CJ:$CW,12,0),"")</f>
        <v>0</v>
      </c>
      <c r="AH620" s="73">
        <f>IFERROR(VLOOKUP(Подбор[[#This Row],[Артикул]],[1]Подбор!$CJ:$CW,13,0),"")</f>
        <v>0</v>
      </c>
      <c r="AI620" s="73">
        <f>IFERROR(VLOOKUP(Подбор[[#This Row],[Артикул]],[1]Подбор!$CJ:$CW,14,0),"")</f>
        <v>0</v>
      </c>
      <c r="AJ620" s="73" t="str">
        <f>IFERROR(VLOOKUP(Подбор[[#This Row],[Артикул]],[1]Подбор!$CJ:$DA,15,0),"")</f>
        <v/>
      </c>
      <c r="AK620" s="73" t="str">
        <f>IFERROR(VLOOKUP(Подбор[[#This Row],[Артикул]],[1]Подбор!$CJ:$DA,16,0),"")</f>
        <v/>
      </c>
      <c r="AL620" s="73" t="str">
        <f>IFERROR(VLOOKUP(Подбор[[#This Row],[Артикул]],[1]Подбор!$CJ:$DA,17,0),"")</f>
        <v/>
      </c>
    </row>
    <row r="621" spans="1:38">
      <c r="A621" s="73" t="s">
        <v>2606</v>
      </c>
      <c r="B621" t="s">
        <v>2250</v>
      </c>
      <c r="C621" t="s">
        <v>2607</v>
      </c>
      <c r="D621">
        <v>0</v>
      </c>
      <c r="E621">
        <v>0</v>
      </c>
      <c r="F621" t="s">
        <v>578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578</v>
      </c>
      <c r="R621" t="s">
        <v>578</v>
      </c>
      <c r="S621" t="s">
        <v>578</v>
      </c>
      <c r="T621" s="73"/>
      <c r="U621" s="73"/>
      <c r="V621"/>
      <c r="W621" s="73">
        <f>IFERROR(VLOOKUP(Подбор[[#This Row],[Артикул]],[1]Подбор!$CJ:$CW,2,0),"")</f>
        <v>0</v>
      </c>
      <c r="X621" s="73">
        <f>IFERROR(VLOOKUP(Подбор[[#This Row],[Артикул]],[1]Подбор!$CJ:$CW,3,0),"")</f>
        <v>0</v>
      </c>
      <c r="Y621" s="73" t="str">
        <f>IFERROR(VLOOKUP(Подбор[[#This Row],[Артикул]],[1]Подбор!$CJ:$CW,4,0),"")</f>
        <v/>
      </c>
      <c r="Z621" s="73">
        <f>IFERROR(VLOOKUP(Подбор[[#This Row],[Артикул]],[1]Подбор!$CJ:$CW,5,0),"")</f>
        <v>0</v>
      </c>
      <c r="AA621" s="73">
        <f>IFERROR(VLOOKUP(Подбор[[#This Row],[Артикул]],[1]Подбор!$CJ:$CW,6,0),"")</f>
        <v>0</v>
      </c>
      <c r="AB621" s="73">
        <f>IFERROR(VLOOKUP(Подбор[[#This Row],[Артикул]],[1]Подбор!$CJ:$CW,7,0),"")</f>
        <v>0</v>
      </c>
      <c r="AC621" s="73">
        <f>IFERROR(VLOOKUP(Подбор[[#This Row],[Артикул]],[1]Подбор!$CJ:$CW,8,0),"")</f>
        <v>0</v>
      </c>
      <c r="AD621" s="73">
        <f>IFERROR(VLOOKUP(Подбор[[#This Row],[Артикул]],[1]Подбор!$CJ:$CW,9,0),"")</f>
        <v>0</v>
      </c>
      <c r="AE621" s="73">
        <f>IFERROR(VLOOKUP(Подбор[[#This Row],[Артикул]],[1]Подбор!$CJ:$CW,10,0),"")</f>
        <v>0</v>
      </c>
      <c r="AF621" s="73">
        <f>IFERROR(VLOOKUP(Подбор[[#This Row],[Артикул]],[1]Подбор!$CJ:$CW,11,0),"")</f>
        <v>0</v>
      </c>
      <c r="AG621" s="73">
        <f>IFERROR(VLOOKUP(Подбор[[#This Row],[Артикул]],[1]Подбор!$CJ:$CW,12,0),"")</f>
        <v>0</v>
      </c>
      <c r="AH621" s="73">
        <f>IFERROR(VLOOKUP(Подбор[[#This Row],[Артикул]],[1]Подбор!$CJ:$CW,13,0),"")</f>
        <v>0</v>
      </c>
      <c r="AI621" s="73">
        <f>IFERROR(VLOOKUP(Подбор[[#This Row],[Артикул]],[1]Подбор!$CJ:$CW,14,0),"")</f>
        <v>0</v>
      </c>
      <c r="AJ621" s="73" t="str">
        <f>IFERROR(VLOOKUP(Подбор[[#This Row],[Артикул]],[1]Подбор!$CJ:$DA,15,0),"")</f>
        <v/>
      </c>
      <c r="AK621" s="73" t="str">
        <f>IFERROR(VLOOKUP(Подбор[[#This Row],[Артикул]],[1]Подбор!$CJ:$DA,16,0),"")</f>
        <v/>
      </c>
      <c r="AL621" s="73" t="str">
        <f>IFERROR(VLOOKUP(Подбор[[#This Row],[Артикул]],[1]Подбор!$CJ:$DA,17,0),"")</f>
        <v/>
      </c>
    </row>
    <row r="622" spans="1:38">
      <c r="A622" s="73" t="s">
        <v>2608</v>
      </c>
      <c r="B622" t="s">
        <v>2250</v>
      </c>
      <c r="C622" t="s">
        <v>2609</v>
      </c>
      <c r="D622" t="s">
        <v>578</v>
      </c>
      <c r="E622" t="s">
        <v>578</v>
      </c>
      <c r="F622" t="s">
        <v>578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578</v>
      </c>
      <c r="R622" t="s">
        <v>578</v>
      </c>
      <c r="S622" t="s">
        <v>578</v>
      </c>
      <c r="T622" s="73"/>
      <c r="U622" s="73"/>
      <c r="V622"/>
      <c r="W622" s="73" t="str">
        <f>IFERROR(VLOOKUP(Подбор[[#This Row],[Артикул]],[1]Подбор!$CJ:$CW,2,0),"")</f>
        <v/>
      </c>
      <c r="X622" s="73" t="str">
        <f>IFERROR(VLOOKUP(Подбор[[#This Row],[Артикул]],[1]Подбор!$CJ:$CW,3,0),"")</f>
        <v/>
      </c>
      <c r="Y622" s="73" t="str">
        <f>IFERROR(VLOOKUP(Подбор[[#This Row],[Артикул]],[1]Подбор!$CJ:$CW,4,0),"")</f>
        <v/>
      </c>
      <c r="Z622" s="73">
        <f>IFERROR(VLOOKUP(Подбор[[#This Row],[Артикул]],[1]Подбор!$CJ:$CW,5,0),"")</f>
        <v>0</v>
      </c>
      <c r="AA622" s="73">
        <f>IFERROR(VLOOKUP(Подбор[[#This Row],[Артикул]],[1]Подбор!$CJ:$CW,6,0),"")</f>
        <v>0</v>
      </c>
      <c r="AB622" s="73">
        <f>IFERROR(VLOOKUP(Подбор[[#This Row],[Артикул]],[1]Подбор!$CJ:$CW,7,0),"")</f>
        <v>0</v>
      </c>
      <c r="AC622" s="73">
        <f>IFERROR(VLOOKUP(Подбор[[#This Row],[Артикул]],[1]Подбор!$CJ:$CW,8,0),"")</f>
        <v>0</v>
      </c>
      <c r="AD622" s="73">
        <f>IFERROR(VLOOKUP(Подбор[[#This Row],[Артикул]],[1]Подбор!$CJ:$CW,9,0),"")</f>
        <v>0</v>
      </c>
      <c r="AE622" s="73">
        <f>IFERROR(VLOOKUP(Подбор[[#This Row],[Артикул]],[1]Подбор!$CJ:$CW,10,0),"")</f>
        <v>0</v>
      </c>
      <c r="AF622" s="73">
        <f>IFERROR(VLOOKUP(Подбор[[#This Row],[Артикул]],[1]Подбор!$CJ:$CW,11,0),"")</f>
        <v>0</v>
      </c>
      <c r="AG622" s="73">
        <f>IFERROR(VLOOKUP(Подбор[[#This Row],[Артикул]],[1]Подбор!$CJ:$CW,12,0),"")</f>
        <v>0</v>
      </c>
      <c r="AH622" s="73">
        <f>IFERROR(VLOOKUP(Подбор[[#This Row],[Артикул]],[1]Подбор!$CJ:$CW,13,0),"")</f>
        <v>0</v>
      </c>
      <c r="AI622" s="73">
        <f>IFERROR(VLOOKUP(Подбор[[#This Row],[Артикул]],[1]Подбор!$CJ:$CW,14,0),"")</f>
        <v>0</v>
      </c>
      <c r="AJ622" s="73" t="str">
        <f>IFERROR(VLOOKUP(Подбор[[#This Row],[Артикул]],[1]Подбор!$CJ:$DA,15,0),"")</f>
        <v/>
      </c>
      <c r="AK622" s="73" t="str">
        <f>IFERROR(VLOOKUP(Подбор[[#This Row],[Артикул]],[1]Подбор!$CJ:$DA,16,0),"")</f>
        <v/>
      </c>
      <c r="AL622" s="73" t="str">
        <f>IFERROR(VLOOKUP(Подбор[[#This Row],[Артикул]],[1]Подбор!$CJ:$DA,17,0),"")</f>
        <v/>
      </c>
    </row>
    <row r="623" spans="1:38">
      <c r="A623" s="73" t="s">
        <v>2610</v>
      </c>
      <c r="B623" t="s">
        <v>2250</v>
      </c>
      <c r="C623" t="s">
        <v>2611</v>
      </c>
      <c r="D623">
        <v>0</v>
      </c>
      <c r="E623">
        <v>0</v>
      </c>
      <c r="F623" t="s">
        <v>578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578</v>
      </c>
      <c r="R623" t="s">
        <v>578</v>
      </c>
      <c r="S623" t="s">
        <v>578</v>
      </c>
      <c r="T623" s="73"/>
      <c r="U623" s="73"/>
      <c r="V623"/>
      <c r="W623" s="73">
        <f>IFERROR(VLOOKUP(Подбор[[#This Row],[Артикул]],[1]Подбор!$CJ:$CW,2,0),"")</f>
        <v>0</v>
      </c>
      <c r="X623" s="73">
        <f>IFERROR(VLOOKUP(Подбор[[#This Row],[Артикул]],[1]Подбор!$CJ:$CW,3,0),"")</f>
        <v>0</v>
      </c>
      <c r="Y623" s="73" t="str">
        <f>IFERROR(VLOOKUP(Подбор[[#This Row],[Артикул]],[1]Подбор!$CJ:$CW,4,0),"")</f>
        <v/>
      </c>
      <c r="Z623" s="73">
        <f>IFERROR(VLOOKUP(Подбор[[#This Row],[Артикул]],[1]Подбор!$CJ:$CW,5,0),"")</f>
        <v>0</v>
      </c>
      <c r="AA623" s="73">
        <f>IFERROR(VLOOKUP(Подбор[[#This Row],[Артикул]],[1]Подбор!$CJ:$CW,6,0),"")</f>
        <v>0</v>
      </c>
      <c r="AB623" s="73">
        <f>IFERROR(VLOOKUP(Подбор[[#This Row],[Артикул]],[1]Подбор!$CJ:$CW,7,0),"")</f>
        <v>0</v>
      </c>
      <c r="AC623" s="73">
        <f>IFERROR(VLOOKUP(Подбор[[#This Row],[Артикул]],[1]Подбор!$CJ:$CW,8,0),"")</f>
        <v>0</v>
      </c>
      <c r="AD623" s="73">
        <f>IFERROR(VLOOKUP(Подбор[[#This Row],[Артикул]],[1]Подбор!$CJ:$CW,9,0),"")</f>
        <v>0</v>
      </c>
      <c r="AE623" s="73">
        <f>IFERROR(VLOOKUP(Подбор[[#This Row],[Артикул]],[1]Подбор!$CJ:$CW,10,0),"")</f>
        <v>0</v>
      </c>
      <c r="AF623" s="73">
        <f>IFERROR(VLOOKUP(Подбор[[#This Row],[Артикул]],[1]Подбор!$CJ:$CW,11,0),"")</f>
        <v>0</v>
      </c>
      <c r="AG623" s="73">
        <f>IFERROR(VLOOKUP(Подбор[[#This Row],[Артикул]],[1]Подбор!$CJ:$CW,12,0),"")</f>
        <v>0</v>
      </c>
      <c r="AH623" s="73">
        <f>IFERROR(VLOOKUP(Подбор[[#This Row],[Артикул]],[1]Подбор!$CJ:$CW,13,0),"")</f>
        <v>0</v>
      </c>
      <c r="AI623" s="73">
        <f>IFERROR(VLOOKUP(Подбор[[#This Row],[Артикул]],[1]Подбор!$CJ:$CW,14,0),"")</f>
        <v>0</v>
      </c>
      <c r="AJ623" s="73" t="str">
        <f>IFERROR(VLOOKUP(Подбор[[#This Row],[Артикул]],[1]Подбор!$CJ:$DA,15,0),"")</f>
        <v/>
      </c>
      <c r="AK623" s="73" t="str">
        <f>IFERROR(VLOOKUP(Подбор[[#This Row],[Артикул]],[1]Подбор!$CJ:$DA,16,0),"")</f>
        <v/>
      </c>
      <c r="AL623" s="73" t="str">
        <f>IFERROR(VLOOKUP(Подбор[[#This Row],[Артикул]],[1]Подбор!$CJ:$DA,17,0),"")</f>
        <v/>
      </c>
    </row>
    <row r="624" spans="1:38">
      <c r="A624" s="73" t="s">
        <v>2612</v>
      </c>
      <c r="B624" t="s">
        <v>2250</v>
      </c>
      <c r="C624" t="s">
        <v>2613</v>
      </c>
      <c r="D624">
        <v>0</v>
      </c>
      <c r="E624">
        <v>0</v>
      </c>
      <c r="F624" t="s">
        <v>578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578</v>
      </c>
      <c r="R624" t="s">
        <v>578</v>
      </c>
      <c r="S624" t="s">
        <v>578</v>
      </c>
      <c r="T624" s="73"/>
      <c r="U624" s="73"/>
      <c r="V624"/>
      <c r="W624" s="73">
        <f>IFERROR(VLOOKUP(Подбор[[#This Row],[Артикул]],[1]Подбор!$CJ:$CW,2,0),"")</f>
        <v>0</v>
      </c>
      <c r="X624" s="73">
        <f>IFERROR(VLOOKUP(Подбор[[#This Row],[Артикул]],[1]Подбор!$CJ:$CW,3,0),"")</f>
        <v>0</v>
      </c>
      <c r="Y624" s="73" t="str">
        <f>IFERROR(VLOOKUP(Подбор[[#This Row],[Артикул]],[1]Подбор!$CJ:$CW,4,0),"")</f>
        <v/>
      </c>
      <c r="Z624" s="73">
        <f>IFERROR(VLOOKUP(Подбор[[#This Row],[Артикул]],[1]Подбор!$CJ:$CW,5,0),"")</f>
        <v>0</v>
      </c>
      <c r="AA624" s="73">
        <f>IFERROR(VLOOKUP(Подбор[[#This Row],[Артикул]],[1]Подбор!$CJ:$CW,6,0),"")</f>
        <v>0</v>
      </c>
      <c r="AB624" s="73">
        <f>IFERROR(VLOOKUP(Подбор[[#This Row],[Артикул]],[1]Подбор!$CJ:$CW,7,0),"")</f>
        <v>0</v>
      </c>
      <c r="AC624" s="73">
        <f>IFERROR(VLOOKUP(Подбор[[#This Row],[Артикул]],[1]Подбор!$CJ:$CW,8,0),"")</f>
        <v>0</v>
      </c>
      <c r="AD624" s="73">
        <f>IFERROR(VLOOKUP(Подбор[[#This Row],[Артикул]],[1]Подбор!$CJ:$CW,9,0),"")</f>
        <v>0</v>
      </c>
      <c r="AE624" s="73">
        <f>IFERROR(VLOOKUP(Подбор[[#This Row],[Артикул]],[1]Подбор!$CJ:$CW,10,0),"")</f>
        <v>0</v>
      </c>
      <c r="AF624" s="73">
        <f>IFERROR(VLOOKUP(Подбор[[#This Row],[Артикул]],[1]Подбор!$CJ:$CW,11,0),"")</f>
        <v>0</v>
      </c>
      <c r="AG624" s="73">
        <f>IFERROR(VLOOKUP(Подбор[[#This Row],[Артикул]],[1]Подбор!$CJ:$CW,12,0),"")</f>
        <v>0</v>
      </c>
      <c r="AH624" s="73">
        <f>IFERROR(VLOOKUP(Подбор[[#This Row],[Артикул]],[1]Подбор!$CJ:$CW,13,0),"")</f>
        <v>0</v>
      </c>
      <c r="AI624" s="73">
        <f>IFERROR(VLOOKUP(Подбор[[#This Row],[Артикул]],[1]Подбор!$CJ:$CW,14,0),"")</f>
        <v>0</v>
      </c>
      <c r="AJ624" s="73" t="str">
        <f>IFERROR(VLOOKUP(Подбор[[#This Row],[Артикул]],[1]Подбор!$CJ:$DA,15,0),"")</f>
        <v/>
      </c>
      <c r="AK624" s="73" t="str">
        <f>IFERROR(VLOOKUP(Подбор[[#This Row],[Артикул]],[1]Подбор!$CJ:$DA,16,0),"")</f>
        <v/>
      </c>
      <c r="AL624" s="73" t="str">
        <f>IFERROR(VLOOKUP(Подбор[[#This Row],[Артикул]],[1]Подбор!$CJ:$DA,17,0),"")</f>
        <v/>
      </c>
    </row>
    <row r="625" spans="1:38">
      <c r="A625" s="73" t="s">
        <v>2614</v>
      </c>
      <c r="B625" t="s">
        <v>2250</v>
      </c>
      <c r="C625" t="s">
        <v>2615</v>
      </c>
      <c r="D625">
        <v>0</v>
      </c>
      <c r="E625">
        <v>0</v>
      </c>
      <c r="F625" t="s">
        <v>578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578</v>
      </c>
      <c r="R625" t="s">
        <v>578</v>
      </c>
      <c r="S625" t="s">
        <v>578</v>
      </c>
      <c r="T625" s="73"/>
      <c r="U625" s="73"/>
      <c r="V625"/>
      <c r="W625" s="73">
        <f>IFERROR(VLOOKUP(Подбор[[#This Row],[Артикул]],[1]Подбор!$CJ:$CW,2,0),"")</f>
        <v>0</v>
      </c>
      <c r="X625" s="73">
        <f>IFERROR(VLOOKUP(Подбор[[#This Row],[Артикул]],[1]Подбор!$CJ:$CW,3,0),"")</f>
        <v>0</v>
      </c>
      <c r="Y625" s="73" t="str">
        <f>IFERROR(VLOOKUP(Подбор[[#This Row],[Артикул]],[1]Подбор!$CJ:$CW,4,0),"")</f>
        <v/>
      </c>
      <c r="Z625" s="73">
        <f>IFERROR(VLOOKUP(Подбор[[#This Row],[Артикул]],[1]Подбор!$CJ:$CW,5,0),"")</f>
        <v>0</v>
      </c>
      <c r="AA625" s="73">
        <f>IFERROR(VLOOKUP(Подбор[[#This Row],[Артикул]],[1]Подбор!$CJ:$CW,6,0),"")</f>
        <v>0</v>
      </c>
      <c r="AB625" s="73">
        <f>IFERROR(VLOOKUP(Подбор[[#This Row],[Артикул]],[1]Подбор!$CJ:$CW,7,0),"")</f>
        <v>0</v>
      </c>
      <c r="AC625" s="73">
        <f>IFERROR(VLOOKUP(Подбор[[#This Row],[Артикул]],[1]Подбор!$CJ:$CW,8,0),"")</f>
        <v>0</v>
      </c>
      <c r="AD625" s="73">
        <f>IFERROR(VLOOKUP(Подбор[[#This Row],[Артикул]],[1]Подбор!$CJ:$CW,9,0),"")</f>
        <v>0</v>
      </c>
      <c r="AE625" s="73">
        <f>IFERROR(VLOOKUP(Подбор[[#This Row],[Артикул]],[1]Подбор!$CJ:$CW,10,0),"")</f>
        <v>0</v>
      </c>
      <c r="AF625" s="73">
        <f>IFERROR(VLOOKUP(Подбор[[#This Row],[Артикул]],[1]Подбор!$CJ:$CW,11,0),"")</f>
        <v>0</v>
      </c>
      <c r="AG625" s="73">
        <f>IFERROR(VLOOKUP(Подбор[[#This Row],[Артикул]],[1]Подбор!$CJ:$CW,12,0),"")</f>
        <v>0</v>
      </c>
      <c r="AH625" s="73">
        <f>IFERROR(VLOOKUP(Подбор[[#This Row],[Артикул]],[1]Подбор!$CJ:$CW,13,0),"")</f>
        <v>0</v>
      </c>
      <c r="AI625" s="73">
        <f>IFERROR(VLOOKUP(Подбор[[#This Row],[Артикул]],[1]Подбор!$CJ:$CW,14,0),"")</f>
        <v>0</v>
      </c>
      <c r="AJ625" s="73" t="str">
        <f>IFERROR(VLOOKUP(Подбор[[#This Row],[Артикул]],[1]Подбор!$CJ:$DA,15,0),"")</f>
        <v/>
      </c>
      <c r="AK625" s="73" t="str">
        <f>IFERROR(VLOOKUP(Подбор[[#This Row],[Артикул]],[1]Подбор!$CJ:$DA,16,0),"")</f>
        <v/>
      </c>
      <c r="AL625" s="73" t="str">
        <f>IFERROR(VLOOKUP(Подбор[[#This Row],[Артикул]],[1]Подбор!$CJ:$DA,17,0),"")</f>
        <v/>
      </c>
    </row>
    <row r="626" spans="1:38">
      <c r="A626" s="73" t="s">
        <v>2616</v>
      </c>
      <c r="B626" t="s">
        <v>2250</v>
      </c>
      <c r="C626" t="s">
        <v>2617</v>
      </c>
      <c r="D626">
        <v>0</v>
      </c>
      <c r="E626">
        <v>0</v>
      </c>
      <c r="F626" t="s">
        <v>578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578</v>
      </c>
      <c r="R626" t="s">
        <v>578</v>
      </c>
      <c r="S626" t="s">
        <v>578</v>
      </c>
      <c r="T626" s="73"/>
      <c r="U626" s="73"/>
      <c r="V626"/>
      <c r="W626" s="73">
        <f>IFERROR(VLOOKUP(Подбор[[#This Row],[Артикул]],[1]Подбор!$CJ:$CW,2,0),"")</f>
        <v>0</v>
      </c>
      <c r="X626" s="73">
        <f>IFERROR(VLOOKUP(Подбор[[#This Row],[Артикул]],[1]Подбор!$CJ:$CW,3,0),"")</f>
        <v>0</v>
      </c>
      <c r="Y626" s="73" t="str">
        <f>IFERROR(VLOOKUP(Подбор[[#This Row],[Артикул]],[1]Подбор!$CJ:$CW,4,0),"")</f>
        <v/>
      </c>
      <c r="Z626" s="73">
        <f>IFERROR(VLOOKUP(Подбор[[#This Row],[Артикул]],[1]Подбор!$CJ:$CW,5,0),"")</f>
        <v>0</v>
      </c>
      <c r="AA626" s="73">
        <f>IFERROR(VLOOKUP(Подбор[[#This Row],[Артикул]],[1]Подбор!$CJ:$CW,6,0),"")</f>
        <v>0</v>
      </c>
      <c r="AB626" s="73">
        <f>IFERROR(VLOOKUP(Подбор[[#This Row],[Артикул]],[1]Подбор!$CJ:$CW,7,0),"")</f>
        <v>0</v>
      </c>
      <c r="AC626" s="73">
        <f>IFERROR(VLOOKUP(Подбор[[#This Row],[Артикул]],[1]Подбор!$CJ:$CW,8,0),"")</f>
        <v>0</v>
      </c>
      <c r="AD626" s="73">
        <f>IFERROR(VLOOKUP(Подбор[[#This Row],[Артикул]],[1]Подбор!$CJ:$CW,9,0),"")</f>
        <v>0</v>
      </c>
      <c r="AE626" s="73">
        <f>IFERROR(VLOOKUP(Подбор[[#This Row],[Артикул]],[1]Подбор!$CJ:$CW,10,0),"")</f>
        <v>0</v>
      </c>
      <c r="AF626" s="73">
        <f>IFERROR(VLOOKUP(Подбор[[#This Row],[Артикул]],[1]Подбор!$CJ:$CW,11,0),"")</f>
        <v>0</v>
      </c>
      <c r="AG626" s="73">
        <f>IFERROR(VLOOKUP(Подбор[[#This Row],[Артикул]],[1]Подбор!$CJ:$CW,12,0),"")</f>
        <v>0</v>
      </c>
      <c r="AH626" s="73">
        <f>IFERROR(VLOOKUP(Подбор[[#This Row],[Артикул]],[1]Подбор!$CJ:$CW,13,0),"")</f>
        <v>0</v>
      </c>
      <c r="AI626" s="73">
        <f>IFERROR(VLOOKUP(Подбор[[#This Row],[Артикул]],[1]Подбор!$CJ:$CW,14,0),"")</f>
        <v>0</v>
      </c>
      <c r="AJ626" s="73" t="str">
        <f>IFERROR(VLOOKUP(Подбор[[#This Row],[Артикул]],[1]Подбор!$CJ:$DA,15,0),"")</f>
        <v/>
      </c>
      <c r="AK626" s="73" t="str">
        <f>IFERROR(VLOOKUP(Подбор[[#This Row],[Артикул]],[1]Подбор!$CJ:$DA,16,0),"")</f>
        <v/>
      </c>
      <c r="AL626" s="73" t="str">
        <f>IFERROR(VLOOKUP(Подбор[[#This Row],[Артикул]],[1]Подбор!$CJ:$DA,17,0),"")</f>
        <v/>
      </c>
    </row>
    <row r="627" spans="1:38">
      <c r="A627" s="73" t="s">
        <v>2618</v>
      </c>
      <c r="B627" t="s">
        <v>2250</v>
      </c>
      <c r="C627" t="s">
        <v>2619</v>
      </c>
      <c r="D627">
        <v>0</v>
      </c>
      <c r="E627">
        <v>0</v>
      </c>
      <c r="F627" t="s">
        <v>578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578</v>
      </c>
      <c r="R627" t="s">
        <v>578</v>
      </c>
      <c r="S627" t="s">
        <v>578</v>
      </c>
      <c r="T627" s="73"/>
      <c r="U627" s="73"/>
      <c r="V627"/>
      <c r="W627" s="73">
        <f>IFERROR(VLOOKUP(Подбор[[#This Row],[Артикул]],[1]Подбор!$CJ:$CW,2,0),"")</f>
        <v>0</v>
      </c>
      <c r="X627" s="73">
        <f>IFERROR(VLOOKUP(Подбор[[#This Row],[Артикул]],[1]Подбор!$CJ:$CW,3,0),"")</f>
        <v>0</v>
      </c>
      <c r="Y627" s="73" t="str">
        <f>IFERROR(VLOOKUP(Подбор[[#This Row],[Артикул]],[1]Подбор!$CJ:$CW,4,0),"")</f>
        <v/>
      </c>
      <c r="Z627" s="73">
        <f>IFERROR(VLOOKUP(Подбор[[#This Row],[Артикул]],[1]Подбор!$CJ:$CW,5,0),"")</f>
        <v>0</v>
      </c>
      <c r="AA627" s="73">
        <f>IFERROR(VLOOKUP(Подбор[[#This Row],[Артикул]],[1]Подбор!$CJ:$CW,6,0),"")</f>
        <v>0</v>
      </c>
      <c r="AB627" s="73">
        <f>IFERROR(VLOOKUP(Подбор[[#This Row],[Артикул]],[1]Подбор!$CJ:$CW,7,0),"")</f>
        <v>0</v>
      </c>
      <c r="AC627" s="73">
        <f>IFERROR(VLOOKUP(Подбор[[#This Row],[Артикул]],[1]Подбор!$CJ:$CW,8,0),"")</f>
        <v>0</v>
      </c>
      <c r="AD627" s="73">
        <f>IFERROR(VLOOKUP(Подбор[[#This Row],[Артикул]],[1]Подбор!$CJ:$CW,9,0),"")</f>
        <v>0</v>
      </c>
      <c r="AE627" s="73">
        <f>IFERROR(VLOOKUP(Подбор[[#This Row],[Артикул]],[1]Подбор!$CJ:$CW,10,0),"")</f>
        <v>0</v>
      </c>
      <c r="AF627" s="73">
        <f>IFERROR(VLOOKUP(Подбор[[#This Row],[Артикул]],[1]Подбор!$CJ:$CW,11,0),"")</f>
        <v>0</v>
      </c>
      <c r="AG627" s="73">
        <f>IFERROR(VLOOKUP(Подбор[[#This Row],[Артикул]],[1]Подбор!$CJ:$CW,12,0),"")</f>
        <v>0</v>
      </c>
      <c r="AH627" s="73">
        <f>IFERROR(VLOOKUP(Подбор[[#This Row],[Артикул]],[1]Подбор!$CJ:$CW,13,0),"")</f>
        <v>0</v>
      </c>
      <c r="AI627" s="73">
        <f>IFERROR(VLOOKUP(Подбор[[#This Row],[Артикул]],[1]Подбор!$CJ:$CW,14,0),"")</f>
        <v>0</v>
      </c>
      <c r="AJ627" s="73" t="str">
        <f>IFERROR(VLOOKUP(Подбор[[#This Row],[Артикул]],[1]Подбор!$CJ:$DA,15,0),"")</f>
        <v/>
      </c>
      <c r="AK627" s="73" t="str">
        <f>IFERROR(VLOOKUP(Подбор[[#This Row],[Артикул]],[1]Подбор!$CJ:$DA,16,0),"")</f>
        <v/>
      </c>
      <c r="AL627" s="73" t="str">
        <f>IFERROR(VLOOKUP(Подбор[[#This Row],[Артикул]],[1]Подбор!$CJ:$DA,17,0),"")</f>
        <v/>
      </c>
    </row>
    <row r="628" spans="1:38">
      <c r="A628" s="73" t="s">
        <v>2620</v>
      </c>
      <c r="B628" t="s">
        <v>2250</v>
      </c>
      <c r="C628" t="s">
        <v>2621</v>
      </c>
      <c r="D628">
        <v>0</v>
      </c>
      <c r="E628">
        <v>0</v>
      </c>
      <c r="F628" t="s">
        <v>578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578</v>
      </c>
      <c r="R628" t="s">
        <v>578</v>
      </c>
      <c r="S628" t="s">
        <v>578</v>
      </c>
      <c r="T628" s="73"/>
      <c r="U628" s="73"/>
      <c r="V628"/>
      <c r="W628" s="73">
        <f>IFERROR(VLOOKUP(Подбор[[#This Row],[Артикул]],[1]Подбор!$CJ:$CW,2,0),"")</f>
        <v>0</v>
      </c>
      <c r="X628" s="73">
        <f>IFERROR(VLOOKUP(Подбор[[#This Row],[Артикул]],[1]Подбор!$CJ:$CW,3,0),"")</f>
        <v>0</v>
      </c>
      <c r="Y628" s="73" t="str">
        <f>IFERROR(VLOOKUP(Подбор[[#This Row],[Артикул]],[1]Подбор!$CJ:$CW,4,0),"")</f>
        <v/>
      </c>
      <c r="Z628" s="73">
        <f>IFERROR(VLOOKUP(Подбор[[#This Row],[Артикул]],[1]Подбор!$CJ:$CW,5,0),"")</f>
        <v>0</v>
      </c>
      <c r="AA628" s="73">
        <f>IFERROR(VLOOKUP(Подбор[[#This Row],[Артикул]],[1]Подбор!$CJ:$CW,6,0),"")</f>
        <v>0</v>
      </c>
      <c r="AB628" s="73">
        <f>IFERROR(VLOOKUP(Подбор[[#This Row],[Артикул]],[1]Подбор!$CJ:$CW,7,0),"")</f>
        <v>0</v>
      </c>
      <c r="AC628" s="73">
        <f>IFERROR(VLOOKUP(Подбор[[#This Row],[Артикул]],[1]Подбор!$CJ:$CW,8,0),"")</f>
        <v>0</v>
      </c>
      <c r="AD628" s="73">
        <f>IFERROR(VLOOKUP(Подбор[[#This Row],[Артикул]],[1]Подбор!$CJ:$CW,9,0),"")</f>
        <v>0</v>
      </c>
      <c r="AE628" s="73">
        <f>IFERROR(VLOOKUP(Подбор[[#This Row],[Артикул]],[1]Подбор!$CJ:$CW,10,0),"")</f>
        <v>0</v>
      </c>
      <c r="AF628" s="73">
        <f>IFERROR(VLOOKUP(Подбор[[#This Row],[Артикул]],[1]Подбор!$CJ:$CW,11,0),"")</f>
        <v>0</v>
      </c>
      <c r="AG628" s="73">
        <f>IFERROR(VLOOKUP(Подбор[[#This Row],[Артикул]],[1]Подбор!$CJ:$CW,12,0),"")</f>
        <v>0</v>
      </c>
      <c r="AH628" s="73">
        <f>IFERROR(VLOOKUP(Подбор[[#This Row],[Артикул]],[1]Подбор!$CJ:$CW,13,0),"")</f>
        <v>0</v>
      </c>
      <c r="AI628" s="73">
        <f>IFERROR(VLOOKUP(Подбор[[#This Row],[Артикул]],[1]Подбор!$CJ:$CW,14,0),"")</f>
        <v>0</v>
      </c>
      <c r="AJ628" s="73" t="str">
        <f>IFERROR(VLOOKUP(Подбор[[#This Row],[Артикул]],[1]Подбор!$CJ:$DA,15,0),"")</f>
        <v/>
      </c>
      <c r="AK628" s="73" t="str">
        <f>IFERROR(VLOOKUP(Подбор[[#This Row],[Артикул]],[1]Подбор!$CJ:$DA,16,0),"")</f>
        <v/>
      </c>
      <c r="AL628" s="73" t="str">
        <f>IFERROR(VLOOKUP(Подбор[[#This Row],[Артикул]],[1]Подбор!$CJ:$DA,17,0),"")</f>
        <v/>
      </c>
    </row>
    <row r="629" spans="1:38">
      <c r="A629" s="73" t="s">
        <v>2622</v>
      </c>
      <c r="B629" t="s">
        <v>2250</v>
      </c>
      <c r="C629" t="s">
        <v>2623</v>
      </c>
      <c r="D629">
        <v>0</v>
      </c>
      <c r="E629">
        <v>0</v>
      </c>
      <c r="F629" t="s">
        <v>578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578</v>
      </c>
      <c r="R629" t="s">
        <v>578</v>
      </c>
      <c r="S629" t="s">
        <v>578</v>
      </c>
      <c r="T629" s="73"/>
      <c r="U629" s="73"/>
      <c r="V629"/>
      <c r="W629" s="73">
        <f>IFERROR(VLOOKUP(Подбор[[#This Row],[Артикул]],[1]Подбор!$CJ:$CW,2,0),"")</f>
        <v>0</v>
      </c>
      <c r="X629" s="73">
        <f>IFERROR(VLOOKUP(Подбор[[#This Row],[Артикул]],[1]Подбор!$CJ:$CW,3,0),"")</f>
        <v>0</v>
      </c>
      <c r="Y629" s="73" t="str">
        <f>IFERROR(VLOOKUP(Подбор[[#This Row],[Артикул]],[1]Подбор!$CJ:$CW,4,0),"")</f>
        <v/>
      </c>
      <c r="Z629" s="73">
        <f>IFERROR(VLOOKUP(Подбор[[#This Row],[Артикул]],[1]Подбор!$CJ:$CW,5,0),"")</f>
        <v>0</v>
      </c>
      <c r="AA629" s="73">
        <f>IFERROR(VLOOKUP(Подбор[[#This Row],[Артикул]],[1]Подбор!$CJ:$CW,6,0),"")</f>
        <v>0</v>
      </c>
      <c r="AB629" s="73">
        <f>IFERROR(VLOOKUP(Подбор[[#This Row],[Артикул]],[1]Подбор!$CJ:$CW,7,0),"")</f>
        <v>0</v>
      </c>
      <c r="AC629" s="73">
        <f>IFERROR(VLOOKUP(Подбор[[#This Row],[Артикул]],[1]Подбор!$CJ:$CW,8,0),"")</f>
        <v>0</v>
      </c>
      <c r="AD629" s="73">
        <f>IFERROR(VLOOKUP(Подбор[[#This Row],[Артикул]],[1]Подбор!$CJ:$CW,9,0),"")</f>
        <v>0</v>
      </c>
      <c r="AE629" s="73">
        <f>IFERROR(VLOOKUP(Подбор[[#This Row],[Артикул]],[1]Подбор!$CJ:$CW,10,0),"")</f>
        <v>0</v>
      </c>
      <c r="AF629" s="73">
        <f>IFERROR(VLOOKUP(Подбор[[#This Row],[Артикул]],[1]Подбор!$CJ:$CW,11,0),"")</f>
        <v>0</v>
      </c>
      <c r="AG629" s="73">
        <f>IFERROR(VLOOKUP(Подбор[[#This Row],[Артикул]],[1]Подбор!$CJ:$CW,12,0),"")</f>
        <v>0</v>
      </c>
      <c r="AH629" s="73">
        <f>IFERROR(VLOOKUP(Подбор[[#This Row],[Артикул]],[1]Подбор!$CJ:$CW,13,0),"")</f>
        <v>0</v>
      </c>
      <c r="AI629" s="73">
        <f>IFERROR(VLOOKUP(Подбор[[#This Row],[Артикул]],[1]Подбор!$CJ:$CW,14,0),"")</f>
        <v>0</v>
      </c>
      <c r="AJ629" s="73" t="str">
        <f>IFERROR(VLOOKUP(Подбор[[#This Row],[Артикул]],[1]Подбор!$CJ:$DA,15,0),"")</f>
        <v/>
      </c>
      <c r="AK629" s="73" t="str">
        <f>IFERROR(VLOOKUP(Подбор[[#This Row],[Артикул]],[1]Подбор!$CJ:$DA,16,0),"")</f>
        <v/>
      </c>
      <c r="AL629" s="73" t="str">
        <f>IFERROR(VLOOKUP(Подбор[[#This Row],[Артикул]],[1]Подбор!$CJ:$DA,17,0),"")</f>
        <v/>
      </c>
    </row>
    <row r="630" spans="1:38">
      <c r="A630" s="73" t="s">
        <v>2624</v>
      </c>
      <c r="B630" t="s">
        <v>2250</v>
      </c>
      <c r="C630" t="s">
        <v>2625</v>
      </c>
      <c r="D630">
        <v>0</v>
      </c>
      <c r="E630">
        <v>0</v>
      </c>
      <c r="F630" t="s">
        <v>578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578</v>
      </c>
      <c r="R630" t="s">
        <v>578</v>
      </c>
      <c r="S630" t="s">
        <v>578</v>
      </c>
      <c r="T630" s="73"/>
      <c r="U630" s="73"/>
      <c r="V630"/>
      <c r="W630" s="73">
        <f>IFERROR(VLOOKUP(Подбор[[#This Row],[Артикул]],[1]Подбор!$CJ:$CW,2,0),"")</f>
        <v>0</v>
      </c>
      <c r="X630" s="73">
        <f>IFERROR(VLOOKUP(Подбор[[#This Row],[Артикул]],[1]Подбор!$CJ:$CW,3,0),"")</f>
        <v>0</v>
      </c>
      <c r="Y630" s="73" t="str">
        <f>IFERROR(VLOOKUP(Подбор[[#This Row],[Артикул]],[1]Подбор!$CJ:$CW,4,0),"")</f>
        <v/>
      </c>
      <c r="Z630" s="73">
        <f>IFERROR(VLOOKUP(Подбор[[#This Row],[Артикул]],[1]Подбор!$CJ:$CW,5,0),"")</f>
        <v>0</v>
      </c>
      <c r="AA630" s="73">
        <f>IFERROR(VLOOKUP(Подбор[[#This Row],[Артикул]],[1]Подбор!$CJ:$CW,6,0),"")</f>
        <v>0</v>
      </c>
      <c r="AB630" s="73">
        <f>IFERROR(VLOOKUP(Подбор[[#This Row],[Артикул]],[1]Подбор!$CJ:$CW,7,0),"")</f>
        <v>0</v>
      </c>
      <c r="AC630" s="73">
        <f>IFERROR(VLOOKUP(Подбор[[#This Row],[Артикул]],[1]Подбор!$CJ:$CW,8,0),"")</f>
        <v>0</v>
      </c>
      <c r="AD630" s="73">
        <f>IFERROR(VLOOKUP(Подбор[[#This Row],[Артикул]],[1]Подбор!$CJ:$CW,9,0),"")</f>
        <v>0</v>
      </c>
      <c r="AE630" s="73">
        <f>IFERROR(VLOOKUP(Подбор[[#This Row],[Артикул]],[1]Подбор!$CJ:$CW,10,0),"")</f>
        <v>0</v>
      </c>
      <c r="AF630" s="73">
        <f>IFERROR(VLOOKUP(Подбор[[#This Row],[Артикул]],[1]Подбор!$CJ:$CW,11,0),"")</f>
        <v>0</v>
      </c>
      <c r="AG630" s="73">
        <f>IFERROR(VLOOKUP(Подбор[[#This Row],[Артикул]],[1]Подбор!$CJ:$CW,12,0),"")</f>
        <v>0</v>
      </c>
      <c r="AH630" s="73">
        <f>IFERROR(VLOOKUP(Подбор[[#This Row],[Артикул]],[1]Подбор!$CJ:$CW,13,0),"")</f>
        <v>0</v>
      </c>
      <c r="AI630" s="73">
        <f>IFERROR(VLOOKUP(Подбор[[#This Row],[Артикул]],[1]Подбор!$CJ:$CW,14,0),"")</f>
        <v>0</v>
      </c>
      <c r="AJ630" s="73" t="str">
        <f>IFERROR(VLOOKUP(Подбор[[#This Row],[Артикул]],[1]Подбор!$CJ:$DA,15,0),"")</f>
        <v/>
      </c>
      <c r="AK630" s="73" t="str">
        <f>IFERROR(VLOOKUP(Подбор[[#This Row],[Артикул]],[1]Подбор!$CJ:$DA,16,0),"")</f>
        <v/>
      </c>
      <c r="AL630" s="73" t="str">
        <f>IFERROR(VLOOKUP(Подбор[[#This Row],[Артикул]],[1]Подбор!$CJ:$DA,17,0),"")</f>
        <v/>
      </c>
    </row>
    <row r="631" spans="1:38">
      <c r="A631" s="73" t="s">
        <v>2626</v>
      </c>
      <c r="B631" t="s">
        <v>2250</v>
      </c>
      <c r="C631" t="s">
        <v>2627</v>
      </c>
      <c r="D631">
        <v>0</v>
      </c>
      <c r="E631">
        <v>0</v>
      </c>
      <c r="F631" t="s">
        <v>578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578</v>
      </c>
      <c r="R631" t="s">
        <v>578</v>
      </c>
      <c r="S631" t="s">
        <v>578</v>
      </c>
      <c r="T631" s="73"/>
      <c r="U631" s="73"/>
      <c r="V631"/>
      <c r="W631" s="73">
        <f>IFERROR(VLOOKUP(Подбор[[#This Row],[Артикул]],[1]Подбор!$CJ:$CW,2,0),"")</f>
        <v>0</v>
      </c>
      <c r="X631" s="73">
        <f>IFERROR(VLOOKUP(Подбор[[#This Row],[Артикул]],[1]Подбор!$CJ:$CW,3,0),"")</f>
        <v>0</v>
      </c>
      <c r="Y631" s="73" t="str">
        <f>IFERROR(VLOOKUP(Подбор[[#This Row],[Артикул]],[1]Подбор!$CJ:$CW,4,0),"")</f>
        <v/>
      </c>
      <c r="Z631" s="73">
        <f>IFERROR(VLOOKUP(Подбор[[#This Row],[Артикул]],[1]Подбор!$CJ:$CW,5,0),"")</f>
        <v>0</v>
      </c>
      <c r="AA631" s="73">
        <f>IFERROR(VLOOKUP(Подбор[[#This Row],[Артикул]],[1]Подбор!$CJ:$CW,6,0),"")</f>
        <v>0</v>
      </c>
      <c r="AB631" s="73">
        <f>IFERROR(VLOOKUP(Подбор[[#This Row],[Артикул]],[1]Подбор!$CJ:$CW,7,0),"")</f>
        <v>0</v>
      </c>
      <c r="AC631" s="73">
        <f>IFERROR(VLOOKUP(Подбор[[#This Row],[Артикул]],[1]Подбор!$CJ:$CW,8,0),"")</f>
        <v>0</v>
      </c>
      <c r="AD631" s="73">
        <f>IFERROR(VLOOKUP(Подбор[[#This Row],[Артикул]],[1]Подбор!$CJ:$CW,9,0),"")</f>
        <v>0</v>
      </c>
      <c r="AE631" s="73">
        <f>IFERROR(VLOOKUP(Подбор[[#This Row],[Артикул]],[1]Подбор!$CJ:$CW,10,0),"")</f>
        <v>0</v>
      </c>
      <c r="AF631" s="73">
        <f>IFERROR(VLOOKUP(Подбор[[#This Row],[Артикул]],[1]Подбор!$CJ:$CW,11,0),"")</f>
        <v>0</v>
      </c>
      <c r="AG631" s="73">
        <f>IFERROR(VLOOKUP(Подбор[[#This Row],[Артикул]],[1]Подбор!$CJ:$CW,12,0),"")</f>
        <v>0</v>
      </c>
      <c r="AH631" s="73">
        <f>IFERROR(VLOOKUP(Подбор[[#This Row],[Артикул]],[1]Подбор!$CJ:$CW,13,0),"")</f>
        <v>0</v>
      </c>
      <c r="AI631" s="73">
        <f>IFERROR(VLOOKUP(Подбор[[#This Row],[Артикул]],[1]Подбор!$CJ:$CW,14,0),"")</f>
        <v>0</v>
      </c>
      <c r="AJ631" s="73" t="str">
        <f>IFERROR(VLOOKUP(Подбор[[#This Row],[Артикул]],[1]Подбор!$CJ:$DA,15,0),"")</f>
        <v/>
      </c>
      <c r="AK631" s="73" t="str">
        <f>IFERROR(VLOOKUP(Подбор[[#This Row],[Артикул]],[1]Подбор!$CJ:$DA,16,0),"")</f>
        <v/>
      </c>
      <c r="AL631" s="73" t="str">
        <f>IFERROR(VLOOKUP(Подбор[[#This Row],[Артикул]],[1]Подбор!$CJ:$DA,17,0),"")</f>
        <v/>
      </c>
    </row>
    <row r="632" spans="1:38">
      <c r="A632" s="73" t="s">
        <v>2017</v>
      </c>
      <c r="B632" t="s">
        <v>2250</v>
      </c>
      <c r="C632" t="s">
        <v>2016</v>
      </c>
      <c r="D632">
        <v>0</v>
      </c>
      <c r="E632">
        <v>0</v>
      </c>
      <c r="F632" t="s">
        <v>578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578</v>
      </c>
      <c r="R632" t="s">
        <v>578</v>
      </c>
      <c r="S632" t="s">
        <v>578</v>
      </c>
      <c r="T632" s="73"/>
      <c r="U632" s="73"/>
      <c r="V632"/>
      <c r="W632" s="73">
        <f>IFERROR(VLOOKUP(Подбор[[#This Row],[Артикул]],[1]Подбор!$CJ:$CW,2,0),"")</f>
        <v>0</v>
      </c>
      <c r="X632" s="73">
        <f>IFERROR(VLOOKUP(Подбор[[#This Row],[Артикул]],[1]Подбор!$CJ:$CW,3,0),"")</f>
        <v>0</v>
      </c>
      <c r="Y632" s="73" t="str">
        <f>IFERROR(VLOOKUP(Подбор[[#This Row],[Артикул]],[1]Подбор!$CJ:$CW,4,0),"")</f>
        <v/>
      </c>
      <c r="Z632" s="73">
        <f>IFERROR(VLOOKUP(Подбор[[#This Row],[Артикул]],[1]Подбор!$CJ:$CW,5,0),"")</f>
        <v>0</v>
      </c>
      <c r="AA632" s="73">
        <f>IFERROR(VLOOKUP(Подбор[[#This Row],[Артикул]],[1]Подбор!$CJ:$CW,6,0),"")</f>
        <v>0</v>
      </c>
      <c r="AB632" s="73">
        <f>IFERROR(VLOOKUP(Подбор[[#This Row],[Артикул]],[1]Подбор!$CJ:$CW,7,0),"")</f>
        <v>0</v>
      </c>
      <c r="AC632" s="73">
        <f>IFERROR(VLOOKUP(Подбор[[#This Row],[Артикул]],[1]Подбор!$CJ:$CW,8,0),"")</f>
        <v>0</v>
      </c>
      <c r="AD632" s="73">
        <f>IFERROR(VLOOKUP(Подбор[[#This Row],[Артикул]],[1]Подбор!$CJ:$CW,9,0),"")</f>
        <v>0</v>
      </c>
      <c r="AE632" s="73">
        <f>IFERROR(VLOOKUP(Подбор[[#This Row],[Артикул]],[1]Подбор!$CJ:$CW,10,0),"")</f>
        <v>0</v>
      </c>
      <c r="AF632" s="73">
        <f>IFERROR(VLOOKUP(Подбор[[#This Row],[Артикул]],[1]Подбор!$CJ:$CW,11,0),"")</f>
        <v>0</v>
      </c>
      <c r="AG632" s="73">
        <f>IFERROR(VLOOKUP(Подбор[[#This Row],[Артикул]],[1]Подбор!$CJ:$CW,12,0),"")</f>
        <v>0</v>
      </c>
      <c r="AH632" s="73">
        <f>IFERROR(VLOOKUP(Подбор[[#This Row],[Артикул]],[1]Подбор!$CJ:$CW,13,0),"")</f>
        <v>0</v>
      </c>
      <c r="AI632" s="73">
        <f>IFERROR(VLOOKUP(Подбор[[#This Row],[Артикул]],[1]Подбор!$CJ:$CW,14,0),"")</f>
        <v>0</v>
      </c>
      <c r="AJ632" s="73" t="str">
        <f>IFERROR(VLOOKUP(Подбор[[#This Row],[Артикул]],[1]Подбор!$CJ:$DA,15,0),"")</f>
        <v/>
      </c>
      <c r="AK632" s="73" t="str">
        <f>IFERROR(VLOOKUP(Подбор[[#This Row],[Артикул]],[1]Подбор!$CJ:$DA,16,0),"")</f>
        <v/>
      </c>
      <c r="AL632" s="73" t="str">
        <f>IFERROR(VLOOKUP(Подбор[[#This Row],[Артикул]],[1]Подбор!$CJ:$DA,17,0),"")</f>
        <v/>
      </c>
    </row>
    <row r="633" spans="1:38">
      <c r="A633" s="73" t="s">
        <v>2015</v>
      </c>
      <c r="B633" t="s">
        <v>2250</v>
      </c>
      <c r="C633" t="s">
        <v>2014</v>
      </c>
      <c r="D633">
        <v>0</v>
      </c>
      <c r="E633">
        <v>0</v>
      </c>
      <c r="F633" t="s">
        <v>578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578</v>
      </c>
      <c r="R633" t="s">
        <v>578</v>
      </c>
      <c r="S633" t="s">
        <v>578</v>
      </c>
      <c r="T633" s="73"/>
      <c r="U633" s="73"/>
      <c r="V633"/>
      <c r="W633" s="73">
        <f>IFERROR(VLOOKUP(Подбор[[#This Row],[Артикул]],[1]Подбор!$CJ:$CW,2,0),"")</f>
        <v>0</v>
      </c>
      <c r="X633" s="73">
        <f>IFERROR(VLOOKUP(Подбор[[#This Row],[Артикул]],[1]Подбор!$CJ:$CW,3,0),"")</f>
        <v>0</v>
      </c>
      <c r="Y633" s="73" t="str">
        <f>IFERROR(VLOOKUP(Подбор[[#This Row],[Артикул]],[1]Подбор!$CJ:$CW,4,0),"")</f>
        <v/>
      </c>
      <c r="Z633" s="73">
        <f>IFERROR(VLOOKUP(Подбор[[#This Row],[Артикул]],[1]Подбор!$CJ:$CW,5,0),"")</f>
        <v>0</v>
      </c>
      <c r="AA633" s="73">
        <f>IFERROR(VLOOKUP(Подбор[[#This Row],[Артикул]],[1]Подбор!$CJ:$CW,6,0),"")</f>
        <v>0</v>
      </c>
      <c r="AB633" s="73">
        <f>IFERROR(VLOOKUP(Подбор[[#This Row],[Артикул]],[1]Подбор!$CJ:$CW,7,0),"")</f>
        <v>0</v>
      </c>
      <c r="AC633" s="73">
        <f>IFERROR(VLOOKUP(Подбор[[#This Row],[Артикул]],[1]Подбор!$CJ:$CW,8,0),"")</f>
        <v>0</v>
      </c>
      <c r="AD633" s="73">
        <f>IFERROR(VLOOKUP(Подбор[[#This Row],[Артикул]],[1]Подбор!$CJ:$CW,9,0),"")</f>
        <v>0</v>
      </c>
      <c r="AE633" s="73">
        <f>IFERROR(VLOOKUP(Подбор[[#This Row],[Артикул]],[1]Подбор!$CJ:$CW,10,0),"")</f>
        <v>0</v>
      </c>
      <c r="AF633" s="73">
        <f>IFERROR(VLOOKUP(Подбор[[#This Row],[Артикул]],[1]Подбор!$CJ:$CW,11,0),"")</f>
        <v>0</v>
      </c>
      <c r="AG633" s="73">
        <f>IFERROR(VLOOKUP(Подбор[[#This Row],[Артикул]],[1]Подбор!$CJ:$CW,12,0),"")</f>
        <v>0</v>
      </c>
      <c r="AH633" s="73">
        <f>IFERROR(VLOOKUP(Подбор[[#This Row],[Артикул]],[1]Подбор!$CJ:$CW,13,0),"")</f>
        <v>0</v>
      </c>
      <c r="AI633" s="73">
        <f>IFERROR(VLOOKUP(Подбор[[#This Row],[Артикул]],[1]Подбор!$CJ:$CW,14,0),"")</f>
        <v>0</v>
      </c>
      <c r="AJ633" s="73" t="str">
        <f>IFERROR(VLOOKUP(Подбор[[#This Row],[Артикул]],[1]Подбор!$CJ:$DA,15,0),"")</f>
        <v/>
      </c>
      <c r="AK633" s="73" t="str">
        <f>IFERROR(VLOOKUP(Подбор[[#This Row],[Артикул]],[1]Подбор!$CJ:$DA,16,0),"")</f>
        <v/>
      </c>
      <c r="AL633" s="73" t="str">
        <f>IFERROR(VLOOKUP(Подбор[[#This Row],[Артикул]],[1]Подбор!$CJ:$DA,17,0),"")</f>
        <v/>
      </c>
    </row>
    <row r="634" spans="1:38">
      <c r="A634" s="73" t="s">
        <v>2628</v>
      </c>
      <c r="B634" t="s">
        <v>2250</v>
      </c>
      <c r="C634" t="s">
        <v>2629</v>
      </c>
      <c r="D634">
        <v>0</v>
      </c>
      <c r="E634">
        <v>0</v>
      </c>
      <c r="F634" t="s">
        <v>578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578</v>
      </c>
      <c r="R634" t="s">
        <v>578</v>
      </c>
      <c r="S634" t="s">
        <v>578</v>
      </c>
      <c r="T634" s="73"/>
      <c r="U634" s="73"/>
      <c r="V634"/>
      <c r="W634" s="73">
        <f>IFERROR(VLOOKUP(Подбор[[#This Row],[Артикул]],[1]Подбор!$CJ:$CW,2,0),"")</f>
        <v>0</v>
      </c>
      <c r="X634" s="73">
        <f>IFERROR(VLOOKUP(Подбор[[#This Row],[Артикул]],[1]Подбор!$CJ:$CW,3,0),"")</f>
        <v>0</v>
      </c>
      <c r="Y634" s="73" t="str">
        <f>IFERROR(VLOOKUP(Подбор[[#This Row],[Артикул]],[1]Подбор!$CJ:$CW,4,0),"")</f>
        <v/>
      </c>
      <c r="Z634" s="73">
        <f>IFERROR(VLOOKUP(Подбор[[#This Row],[Артикул]],[1]Подбор!$CJ:$CW,5,0),"")</f>
        <v>0</v>
      </c>
      <c r="AA634" s="73">
        <f>IFERROR(VLOOKUP(Подбор[[#This Row],[Артикул]],[1]Подбор!$CJ:$CW,6,0),"")</f>
        <v>0</v>
      </c>
      <c r="AB634" s="73">
        <f>IFERROR(VLOOKUP(Подбор[[#This Row],[Артикул]],[1]Подбор!$CJ:$CW,7,0),"")</f>
        <v>0</v>
      </c>
      <c r="AC634" s="73">
        <f>IFERROR(VLOOKUP(Подбор[[#This Row],[Артикул]],[1]Подбор!$CJ:$CW,8,0),"")</f>
        <v>0</v>
      </c>
      <c r="AD634" s="73">
        <f>IFERROR(VLOOKUP(Подбор[[#This Row],[Артикул]],[1]Подбор!$CJ:$CW,9,0),"")</f>
        <v>0</v>
      </c>
      <c r="AE634" s="73">
        <f>IFERROR(VLOOKUP(Подбор[[#This Row],[Артикул]],[1]Подбор!$CJ:$CW,10,0),"")</f>
        <v>0</v>
      </c>
      <c r="AF634" s="73">
        <f>IFERROR(VLOOKUP(Подбор[[#This Row],[Артикул]],[1]Подбор!$CJ:$CW,11,0),"")</f>
        <v>0</v>
      </c>
      <c r="AG634" s="73">
        <f>IFERROR(VLOOKUP(Подбор[[#This Row],[Артикул]],[1]Подбор!$CJ:$CW,12,0),"")</f>
        <v>0</v>
      </c>
      <c r="AH634" s="73">
        <f>IFERROR(VLOOKUP(Подбор[[#This Row],[Артикул]],[1]Подбор!$CJ:$CW,13,0),"")</f>
        <v>0</v>
      </c>
      <c r="AI634" s="73">
        <f>IFERROR(VLOOKUP(Подбор[[#This Row],[Артикул]],[1]Подбор!$CJ:$CW,14,0),"")</f>
        <v>0</v>
      </c>
      <c r="AJ634" s="73" t="str">
        <f>IFERROR(VLOOKUP(Подбор[[#This Row],[Артикул]],[1]Подбор!$CJ:$DA,15,0),"")</f>
        <v/>
      </c>
      <c r="AK634" s="73" t="str">
        <f>IFERROR(VLOOKUP(Подбор[[#This Row],[Артикул]],[1]Подбор!$CJ:$DA,16,0),"")</f>
        <v/>
      </c>
      <c r="AL634" s="73" t="str">
        <f>IFERROR(VLOOKUP(Подбор[[#This Row],[Артикул]],[1]Подбор!$CJ:$DA,17,0),"")</f>
        <v/>
      </c>
    </row>
    <row r="635" spans="1:38">
      <c r="A635" s="73" t="s">
        <v>2630</v>
      </c>
      <c r="B635" t="s">
        <v>2250</v>
      </c>
      <c r="C635" t="s">
        <v>2631</v>
      </c>
      <c r="D635">
        <v>0</v>
      </c>
      <c r="E635">
        <v>0</v>
      </c>
      <c r="F635" t="s">
        <v>578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578</v>
      </c>
      <c r="R635" t="s">
        <v>578</v>
      </c>
      <c r="S635" t="s">
        <v>578</v>
      </c>
      <c r="T635" s="73"/>
      <c r="U635" s="73"/>
      <c r="V635"/>
      <c r="W635" s="73">
        <f>IFERROR(VLOOKUP(Подбор[[#This Row],[Артикул]],[1]Подбор!$CJ:$CW,2,0),"")</f>
        <v>0</v>
      </c>
      <c r="X635" s="73">
        <f>IFERROR(VLOOKUP(Подбор[[#This Row],[Артикул]],[1]Подбор!$CJ:$CW,3,0),"")</f>
        <v>0</v>
      </c>
      <c r="Y635" s="73" t="str">
        <f>IFERROR(VLOOKUP(Подбор[[#This Row],[Артикул]],[1]Подбор!$CJ:$CW,4,0),"")</f>
        <v/>
      </c>
      <c r="Z635" s="73">
        <f>IFERROR(VLOOKUP(Подбор[[#This Row],[Артикул]],[1]Подбор!$CJ:$CW,5,0),"")</f>
        <v>0</v>
      </c>
      <c r="AA635" s="73">
        <f>IFERROR(VLOOKUP(Подбор[[#This Row],[Артикул]],[1]Подбор!$CJ:$CW,6,0),"")</f>
        <v>0</v>
      </c>
      <c r="AB635" s="73">
        <f>IFERROR(VLOOKUP(Подбор[[#This Row],[Артикул]],[1]Подбор!$CJ:$CW,7,0),"")</f>
        <v>0</v>
      </c>
      <c r="AC635" s="73">
        <f>IFERROR(VLOOKUP(Подбор[[#This Row],[Артикул]],[1]Подбор!$CJ:$CW,8,0),"")</f>
        <v>0</v>
      </c>
      <c r="AD635" s="73">
        <f>IFERROR(VLOOKUP(Подбор[[#This Row],[Артикул]],[1]Подбор!$CJ:$CW,9,0),"")</f>
        <v>0</v>
      </c>
      <c r="AE635" s="73">
        <f>IFERROR(VLOOKUP(Подбор[[#This Row],[Артикул]],[1]Подбор!$CJ:$CW,10,0),"")</f>
        <v>0</v>
      </c>
      <c r="AF635" s="73">
        <f>IFERROR(VLOOKUP(Подбор[[#This Row],[Артикул]],[1]Подбор!$CJ:$CW,11,0),"")</f>
        <v>0</v>
      </c>
      <c r="AG635" s="73">
        <f>IFERROR(VLOOKUP(Подбор[[#This Row],[Артикул]],[1]Подбор!$CJ:$CW,12,0),"")</f>
        <v>0</v>
      </c>
      <c r="AH635" s="73">
        <f>IFERROR(VLOOKUP(Подбор[[#This Row],[Артикул]],[1]Подбор!$CJ:$CW,13,0),"")</f>
        <v>0</v>
      </c>
      <c r="AI635" s="73">
        <f>IFERROR(VLOOKUP(Подбор[[#This Row],[Артикул]],[1]Подбор!$CJ:$CW,14,0),"")</f>
        <v>0</v>
      </c>
      <c r="AJ635" s="73" t="str">
        <f>IFERROR(VLOOKUP(Подбор[[#This Row],[Артикул]],[1]Подбор!$CJ:$DA,15,0),"")</f>
        <v/>
      </c>
      <c r="AK635" s="73" t="str">
        <f>IFERROR(VLOOKUP(Подбор[[#This Row],[Артикул]],[1]Подбор!$CJ:$DA,16,0),"")</f>
        <v/>
      </c>
      <c r="AL635" s="73" t="str">
        <f>IFERROR(VLOOKUP(Подбор[[#This Row],[Артикул]],[1]Подбор!$CJ:$DA,17,0),"")</f>
        <v/>
      </c>
    </row>
    <row r="636" spans="1:38">
      <c r="A636" s="73" t="s">
        <v>2632</v>
      </c>
      <c r="B636"/>
      <c r="C636"/>
      <c r="D636" t="s">
        <v>578</v>
      </c>
      <c r="E636" t="s">
        <v>578</v>
      </c>
      <c r="F636" t="s">
        <v>578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578</v>
      </c>
      <c r="R636" t="s">
        <v>578</v>
      </c>
      <c r="S636" t="s">
        <v>578</v>
      </c>
      <c r="T636" s="73"/>
      <c r="U636" s="73"/>
      <c r="V636"/>
      <c r="W636" s="73" t="str">
        <f>IFERROR(VLOOKUP(Подбор[[#This Row],[Артикул]],[1]Подбор!$CJ:$CW,2,0),"")</f>
        <v/>
      </c>
      <c r="X636" s="73" t="str">
        <f>IFERROR(VLOOKUP(Подбор[[#This Row],[Артикул]],[1]Подбор!$CJ:$CW,3,0),"")</f>
        <v/>
      </c>
      <c r="Y636" s="73" t="str">
        <f>IFERROR(VLOOKUP(Подбор[[#This Row],[Артикул]],[1]Подбор!$CJ:$CW,4,0),"")</f>
        <v/>
      </c>
      <c r="Z636" s="73">
        <f>IFERROR(VLOOKUP(Подбор[[#This Row],[Артикул]],[1]Подбор!$CJ:$CW,5,0),"")</f>
        <v>0</v>
      </c>
      <c r="AA636" s="73">
        <f>IFERROR(VLOOKUP(Подбор[[#This Row],[Артикул]],[1]Подбор!$CJ:$CW,6,0),"")</f>
        <v>0</v>
      </c>
      <c r="AB636" s="73">
        <f>IFERROR(VLOOKUP(Подбор[[#This Row],[Артикул]],[1]Подбор!$CJ:$CW,7,0),"")</f>
        <v>0</v>
      </c>
      <c r="AC636" s="73">
        <f>IFERROR(VLOOKUP(Подбор[[#This Row],[Артикул]],[1]Подбор!$CJ:$CW,8,0),"")</f>
        <v>0</v>
      </c>
      <c r="AD636" s="73">
        <f>IFERROR(VLOOKUP(Подбор[[#This Row],[Артикул]],[1]Подбор!$CJ:$CW,9,0),"")</f>
        <v>0</v>
      </c>
      <c r="AE636" s="73">
        <f>IFERROR(VLOOKUP(Подбор[[#This Row],[Артикул]],[1]Подбор!$CJ:$CW,10,0),"")</f>
        <v>0</v>
      </c>
      <c r="AF636" s="73">
        <f>IFERROR(VLOOKUP(Подбор[[#This Row],[Артикул]],[1]Подбор!$CJ:$CW,11,0),"")</f>
        <v>0</v>
      </c>
      <c r="AG636" s="73">
        <f>IFERROR(VLOOKUP(Подбор[[#This Row],[Артикул]],[1]Подбор!$CJ:$CW,12,0),"")</f>
        <v>0</v>
      </c>
      <c r="AH636" s="73">
        <f>IFERROR(VLOOKUP(Подбор[[#This Row],[Артикул]],[1]Подбор!$CJ:$CW,13,0),"")</f>
        <v>0</v>
      </c>
      <c r="AI636" s="73">
        <f>IFERROR(VLOOKUP(Подбор[[#This Row],[Артикул]],[1]Подбор!$CJ:$CW,14,0),"")</f>
        <v>0</v>
      </c>
      <c r="AJ636" s="73" t="str">
        <f>IFERROR(VLOOKUP(Подбор[[#This Row],[Артикул]],[1]Подбор!$CJ:$DA,15,0),"")</f>
        <v/>
      </c>
      <c r="AK636" s="73" t="str">
        <f>IFERROR(VLOOKUP(Подбор[[#This Row],[Артикул]],[1]Подбор!$CJ:$DA,16,0),"")</f>
        <v/>
      </c>
      <c r="AL636" s="73" t="str">
        <f>IFERROR(VLOOKUP(Подбор[[#This Row],[Артикул]],[1]Подбор!$CJ:$DA,17,0),"")</f>
        <v/>
      </c>
    </row>
    <row r="637" spans="1:38">
      <c r="A637" s="73" t="s">
        <v>2633</v>
      </c>
      <c r="B637"/>
      <c r="C637"/>
      <c r="D637" t="s">
        <v>578</v>
      </c>
      <c r="E637" t="s">
        <v>578</v>
      </c>
      <c r="F637" t="s">
        <v>578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578</v>
      </c>
      <c r="R637" t="s">
        <v>578</v>
      </c>
      <c r="S637" t="s">
        <v>578</v>
      </c>
      <c r="T637" s="73"/>
      <c r="U637" s="73"/>
      <c r="V637"/>
      <c r="W637" s="73" t="str">
        <f>IFERROR(VLOOKUP(Подбор[[#This Row],[Артикул]],[1]Подбор!$CJ:$CW,2,0),"")</f>
        <v/>
      </c>
      <c r="X637" s="73" t="str">
        <f>IFERROR(VLOOKUP(Подбор[[#This Row],[Артикул]],[1]Подбор!$CJ:$CW,3,0),"")</f>
        <v/>
      </c>
      <c r="Y637" s="73" t="str">
        <f>IFERROR(VLOOKUP(Подбор[[#This Row],[Артикул]],[1]Подбор!$CJ:$CW,4,0),"")</f>
        <v/>
      </c>
      <c r="Z637" s="73">
        <f>IFERROR(VLOOKUP(Подбор[[#This Row],[Артикул]],[1]Подбор!$CJ:$CW,5,0),"")</f>
        <v>0</v>
      </c>
      <c r="AA637" s="73">
        <f>IFERROR(VLOOKUP(Подбор[[#This Row],[Артикул]],[1]Подбор!$CJ:$CW,6,0),"")</f>
        <v>0</v>
      </c>
      <c r="AB637" s="73">
        <f>IFERROR(VLOOKUP(Подбор[[#This Row],[Артикул]],[1]Подбор!$CJ:$CW,7,0),"")</f>
        <v>0</v>
      </c>
      <c r="AC637" s="73">
        <f>IFERROR(VLOOKUP(Подбор[[#This Row],[Артикул]],[1]Подбор!$CJ:$CW,8,0),"")</f>
        <v>0</v>
      </c>
      <c r="AD637" s="73">
        <f>IFERROR(VLOOKUP(Подбор[[#This Row],[Артикул]],[1]Подбор!$CJ:$CW,9,0),"")</f>
        <v>0</v>
      </c>
      <c r="AE637" s="73">
        <f>IFERROR(VLOOKUP(Подбор[[#This Row],[Артикул]],[1]Подбор!$CJ:$CW,10,0),"")</f>
        <v>0</v>
      </c>
      <c r="AF637" s="73">
        <f>IFERROR(VLOOKUP(Подбор[[#This Row],[Артикул]],[1]Подбор!$CJ:$CW,11,0),"")</f>
        <v>0</v>
      </c>
      <c r="AG637" s="73">
        <f>IFERROR(VLOOKUP(Подбор[[#This Row],[Артикул]],[1]Подбор!$CJ:$CW,12,0),"")</f>
        <v>0</v>
      </c>
      <c r="AH637" s="73">
        <f>IFERROR(VLOOKUP(Подбор[[#This Row],[Артикул]],[1]Подбор!$CJ:$CW,13,0),"")</f>
        <v>0</v>
      </c>
      <c r="AI637" s="73">
        <f>IFERROR(VLOOKUP(Подбор[[#This Row],[Артикул]],[1]Подбор!$CJ:$CW,14,0),"")</f>
        <v>0</v>
      </c>
      <c r="AJ637" s="73" t="str">
        <f>IFERROR(VLOOKUP(Подбор[[#This Row],[Артикул]],[1]Подбор!$CJ:$DA,15,0),"")</f>
        <v/>
      </c>
      <c r="AK637" s="73" t="str">
        <f>IFERROR(VLOOKUP(Подбор[[#This Row],[Артикул]],[1]Подбор!$CJ:$DA,16,0),"")</f>
        <v/>
      </c>
      <c r="AL637" s="73" t="str">
        <f>IFERROR(VLOOKUP(Подбор[[#This Row],[Артикул]],[1]Подбор!$CJ:$DA,17,0),"")</f>
        <v/>
      </c>
    </row>
    <row r="638" spans="1:38">
      <c r="A638" s="73" t="s">
        <v>2634</v>
      </c>
      <c r="B638" t="s">
        <v>2250</v>
      </c>
      <c r="C638" t="s">
        <v>2635</v>
      </c>
      <c r="D638">
        <v>0</v>
      </c>
      <c r="E638">
        <v>0</v>
      </c>
      <c r="F638" t="s">
        <v>578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578</v>
      </c>
      <c r="R638" t="s">
        <v>578</v>
      </c>
      <c r="S638" t="s">
        <v>578</v>
      </c>
      <c r="T638" s="73"/>
      <c r="U638" s="73"/>
      <c r="V638"/>
      <c r="W638" s="73">
        <f>IFERROR(VLOOKUP(Подбор[[#This Row],[Артикул]],[1]Подбор!$CJ:$CW,2,0),"")</f>
        <v>0</v>
      </c>
      <c r="X638" s="73">
        <f>IFERROR(VLOOKUP(Подбор[[#This Row],[Артикул]],[1]Подбор!$CJ:$CW,3,0),"")</f>
        <v>0</v>
      </c>
      <c r="Y638" s="73" t="str">
        <f>IFERROR(VLOOKUP(Подбор[[#This Row],[Артикул]],[1]Подбор!$CJ:$CW,4,0),"")</f>
        <v/>
      </c>
      <c r="Z638" s="73">
        <f>IFERROR(VLOOKUP(Подбор[[#This Row],[Артикул]],[1]Подбор!$CJ:$CW,5,0),"")</f>
        <v>0</v>
      </c>
      <c r="AA638" s="73">
        <f>IFERROR(VLOOKUP(Подбор[[#This Row],[Артикул]],[1]Подбор!$CJ:$CW,6,0),"")</f>
        <v>0</v>
      </c>
      <c r="AB638" s="73">
        <f>IFERROR(VLOOKUP(Подбор[[#This Row],[Артикул]],[1]Подбор!$CJ:$CW,7,0),"")</f>
        <v>0</v>
      </c>
      <c r="AC638" s="73">
        <f>IFERROR(VLOOKUP(Подбор[[#This Row],[Артикул]],[1]Подбор!$CJ:$CW,8,0),"")</f>
        <v>0</v>
      </c>
      <c r="AD638" s="73">
        <f>IFERROR(VLOOKUP(Подбор[[#This Row],[Артикул]],[1]Подбор!$CJ:$CW,9,0),"")</f>
        <v>0</v>
      </c>
      <c r="AE638" s="73">
        <f>IFERROR(VLOOKUP(Подбор[[#This Row],[Артикул]],[1]Подбор!$CJ:$CW,10,0),"")</f>
        <v>0</v>
      </c>
      <c r="AF638" s="73">
        <f>IFERROR(VLOOKUP(Подбор[[#This Row],[Артикул]],[1]Подбор!$CJ:$CW,11,0),"")</f>
        <v>0</v>
      </c>
      <c r="AG638" s="73">
        <f>IFERROR(VLOOKUP(Подбор[[#This Row],[Артикул]],[1]Подбор!$CJ:$CW,12,0),"")</f>
        <v>0</v>
      </c>
      <c r="AH638" s="73">
        <f>IFERROR(VLOOKUP(Подбор[[#This Row],[Артикул]],[1]Подбор!$CJ:$CW,13,0),"")</f>
        <v>0</v>
      </c>
      <c r="AI638" s="73">
        <f>IFERROR(VLOOKUP(Подбор[[#This Row],[Артикул]],[1]Подбор!$CJ:$CW,14,0),"")</f>
        <v>0</v>
      </c>
      <c r="AJ638" s="73" t="str">
        <f>IFERROR(VLOOKUP(Подбор[[#This Row],[Артикул]],[1]Подбор!$CJ:$DA,15,0),"")</f>
        <v/>
      </c>
      <c r="AK638" s="73" t="str">
        <f>IFERROR(VLOOKUP(Подбор[[#This Row],[Артикул]],[1]Подбор!$CJ:$DA,16,0),"")</f>
        <v/>
      </c>
      <c r="AL638" s="73" t="str">
        <f>IFERROR(VLOOKUP(Подбор[[#This Row],[Артикул]],[1]Подбор!$CJ:$DA,17,0),"")</f>
        <v/>
      </c>
    </row>
    <row r="639" spans="1:38">
      <c r="A639" s="73" t="s">
        <v>2636</v>
      </c>
      <c r="B639" t="s">
        <v>2250</v>
      </c>
      <c r="C639" t="s">
        <v>2637</v>
      </c>
      <c r="D639">
        <v>0</v>
      </c>
      <c r="E639">
        <v>0</v>
      </c>
      <c r="F639" t="s">
        <v>578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578</v>
      </c>
      <c r="R639" t="s">
        <v>578</v>
      </c>
      <c r="S639" t="s">
        <v>578</v>
      </c>
      <c r="T639" s="73"/>
      <c r="U639" s="73"/>
      <c r="V639"/>
      <c r="W639" s="73">
        <f>IFERROR(VLOOKUP(Подбор[[#This Row],[Артикул]],[1]Подбор!$CJ:$CW,2,0),"")</f>
        <v>0</v>
      </c>
      <c r="X639" s="73">
        <f>IFERROR(VLOOKUP(Подбор[[#This Row],[Артикул]],[1]Подбор!$CJ:$CW,3,0),"")</f>
        <v>0</v>
      </c>
      <c r="Y639" s="73" t="str">
        <f>IFERROR(VLOOKUP(Подбор[[#This Row],[Артикул]],[1]Подбор!$CJ:$CW,4,0),"")</f>
        <v/>
      </c>
      <c r="Z639" s="73">
        <f>IFERROR(VLOOKUP(Подбор[[#This Row],[Артикул]],[1]Подбор!$CJ:$CW,5,0),"")</f>
        <v>0</v>
      </c>
      <c r="AA639" s="73">
        <f>IFERROR(VLOOKUP(Подбор[[#This Row],[Артикул]],[1]Подбор!$CJ:$CW,6,0),"")</f>
        <v>0</v>
      </c>
      <c r="AB639" s="73">
        <f>IFERROR(VLOOKUP(Подбор[[#This Row],[Артикул]],[1]Подбор!$CJ:$CW,7,0),"")</f>
        <v>0</v>
      </c>
      <c r="AC639" s="73">
        <f>IFERROR(VLOOKUP(Подбор[[#This Row],[Артикул]],[1]Подбор!$CJ:$CW,8,0),"")</f>
        <v>0</v>
      </c>
      <c r="AD639" s="73">
        <f>IFERROR(VLOOKUP(Подбор[[#This Row],[Артикул]],[1]Подбор!$CJ:$CW,9,0),"")</f>
        <v>0</v>
      </c>
      <c r="AE639" s="73">
        <f>IFERROR(VLOOKUP(Подбор[[#This Row],[Артикул]],[1]Подбор!$CJ:$CW,10,0),"")</f>
        <v>0</v>
      </c>
      <c r="AF639" s="73">
        <f>IFERROR(VLOOKUP(Подбор[[#This Row],[Артикул]],[1]Подбор!$CJ:$CW,11,0),"")</f>
        <v>0</v>
      </c>
      <c r="AG639" s="73">
        <f>IFERROR(VLOOKUP(Подбор[[#This Row],[Артикул]],[1]Подбор!$CJ:$CW,12,0),"")</f>
        <v>0</v>
      </c>
      <c r="AH639" s="73">
        <f>IFERROR(VLOOKUP(Подбор[[#This Row],[Артикул]],[1]Подбор!$CJ:$CW,13,0),"")</f>
        <v>0</v>
      </c>
      <c r="AI639" s="73">
        <f>IFERROR(VLOOKUP(Подбор[[#This Row],[Артикул]],[1]Подбор!$CJ:$CW,14,0),"")</f>
        <v>0</v>
      </c>
      <c r="AJ639" s="73" t="str">
        <f>IFERROR(VLOOKUP(Подбор[[#This Row],[Артикул]],[1]Подбор!$CJ:$DA,15,0),"")</f>
        <v/>
      </c>
      <c r="AK639" s="73" t="str">
        <f>IFERROR(VLOOKUP(Подбор[[#This Row],[Артикул]],[1]Подбор!$CJ:$DA,16,0),"")</f>
        <v/>
      </c>
      <c r="AL639" s="73" t="str">
        <f>IFERROR(VLOOKUP(Подбор[[#This Row],[Артикул]],[1]Подбор!$CJ:$DA,17,0),"")</f>
        <v/>
      </c>
    </row>
    <row r="640" spans="1:38">
      <c r="A640" s="73" t="s">
        <v>2638</v>
      </c>
      <c r="B640" t="s">
        <v>2250</v>
      </c>
      <c r="C640" t="s">
        <v>3433</v>
      </c>
      <c r="D640">
        <v>0</v>
      </c>
      <c r="E640">
        <v>0</v>
      </c>
      <c r="F640" t="s">
        <v>578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578</v>
      </c>
      <c r="R640" t="s">
        <v>578</v>
      </c>
      <c r="S640" t="s">
        <v>578</v>
      </c>
      <c r="T640" s="73"/>
      <c r="U640" s="73"/>
      <c r="V640"/>
      <c r="W640" s="73">
        <f>IFERROR(VLOOKUP(Подбор[[#This Row],[Артикул]],[1]Подбор!$CJ:$CW,2,0),"")</f>
        <v>0</v>
      </c>
      <c r="X640" s="73">
        <f>IFERROR(VLOOKUP(Подбор[[#This Row],[Артикул]],[1]Подбор!$CJ:$CW,3,0),"")</f>
        <v>0</v>
      </c>
      <c r="Y640" s="73" t="str">
        <f>IFERROR(VLOOKUP(Подбор[[#This Row],[Артикул]],[1]Подбор!$CJ:$CW,4,0),"")</f>
        <v/>
      </c>
      <c r="Z640" s="73">
        <f>IFERROR(VLOOKUP(Подбор[[#This Row],[Артикул]],[1]Подбор!$CJ:$CW,5,0),"")</f>
        <v>0</v>
      </c>
      <c r="AA640" s="73">
        <f>IFERROR(VLOOKUP(Подбор[[#This Row],[Артикул]],[1]Подбор!$CJ:$CW,6,0),"")</f>
        <v>0</v>
      </c>
      <c r="AB640" s="73">
        <f>IFERROR(VLOOKUP(Подбор[[#This Row],[Артикул]],[1]Подбор!$CJ:$CW,7,0),"")</f>
        <v>0</v>
      </c>
      <c r="AC640" s="73">
        <f>IFERROR(VLOOKUP(Подбор[[#This Row],[Артикул]],[1]Подбор!$CJ:$CW,8,0),"")</f>
        <v>0</v>
      </c>
      <c r="AD640" s="73">
        <f>IFERROR(VLOOKUP(Подбор[[#This Row],[Артикул]],[1]Подбор!$CJ:$CW,9,0),"")</f>
        <v>0</v>
      </c>
      <c r="AE640" s="73">
        <f>IFERROR(VLOOKUP(Подбор[[#This Row],[Артикул]],[1]Подбор!$CJ:$CW,10,0),"")</f>
        <v>0</v>
      </c>
      <c r="AF640" s="73">
        <f>IFERROR(VLOOKUP(Подбор[[#This Row],[Артикул]],[1]Подбор!$CJ:$CW,11,0),"")</f>
        <v>0</v>
      </c>
      <c r="AG640" s="73">
        <f>IFERROR(VLOOKUP(Подбор[[#This Row],[Артикул]],[1]Подбор!$CJ:$CW,12,0),"")</f>
        <v>0</v>
      </c>
      <c r="AH640" s="73">
        <f>IFERROR(VLOOKUP(Подбор[[#This Row],[Артикул]],[1]Подбор!$CJ:$CW,13,0),"")</f>
        <v>0</v>
      </c>
      <c r="AI640" s="73">
        <f>IFERROR(VLOOKUP(Подбор[[#This Row],[Артикул]],[1]Подбор!$CJ:$CW,14,0),"")</f>
        <v>0</v>
      </c>
      <c r="AJ640" s="73" t="str">
        <f>IFERROR(VLOOKUP(Подбор[[#This Row],[Артикул]],[1]Подбор!$CJ:$DA,15,0),"")</f>
        <v/>
      </c>
      <c r="AK640" s="73" t="str">
        <f>IFERROR(VLOOKUP(Подбор[[#This Row],[Артикул]],[1]Подбор!$CJ:$DA,16,0),"")</f>
        <v/>
      </c>
      <c r="AL640" s="73" t="str">
        <f>IFERROR(VLOOKUP(Подбор[[#This Row],[Артикул]],[1]Подбор!$CJ:$DA,17,0),"")</f>
        <v/>
      </c>
    </row>
    <row r="641" spans="1:38">
      <c r="A641" s="73" t="s">
        <v>2639</v>
      </c>
      <c r="B641" t="s">
        <v>2250</v>
      </c>
      <c r="C641" t="s">
        <v>3434</v>
      </c>
      <c r="D641">
        <v>0</v>
      </c>
      <c r="E641">
        <v>0</v>
      </c>
      <c r="F641" t="s">
        <v>578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578</v>
      </c>
      <c r="R641" t="s">
        <v>578</v>
      </c>
      <c r="S641" t="s">
        <v>578</v>
      </c>
      <c r="T641" s="73"/>
      <c r="U641" s="73"/>
      <c r="V641"/>
      <c r="W641" s="73">
        <f>IFERROR(VLOOKUP(Подбор[[#This Row],[Артикул]],[1]Подбор!$CJ:$CW,2,0),"")</f>
        <v>0</v>
      </c>
      <c r="X641" s="73">
        <f>IFERROR(VLOOKUP(Подбор[[#This Row],[Артикул]],[1]Подбор!$CJ:$CW,3,0),"")</f>
        <v>0</v>
      </c>
      <c r="Y641" s="73" t="str">
        <f>IFERROR(VLOOKUP(Подбор[[#This Row],[Артикул]],[1]Подбор!$CJ:$CW,4,0),"")</f>
        <v/>
      </c>
      <c r="Z641" s="73">
        <f>IFERROR(VLOOKUP(Подбор[[#This Row],[Артикул]],[1]Подбор!$CJ:$CW,5,0),"")</f>
        <v>0</v>
      </c>
      <c r="AA641" s="73">
        <f>IFERROR(VLOOKUP(Подбор[[#This Row],[Артикул]],[1]Подбор!$CJ:$CW,6,0),"")</f>
        <v>0</v>
      </c>
      <c r="AB641" s="73">
        <f>IFERROR(VLOOKUP(Подбор[[#This Row],[Артикул]],[1]Подбор!$CJ:$CW,7,0),"")</f>
        <v>0</v>
      </c>
      <c r="AC641" s="73">
        <f>IFERROR(VLOOKUP(Подбор[[#This Row],[Артикул]],[1]Подбор!$CJ:$CW,8,0),"")</f>
        <v>0</v>
      </c>
      <c r="AD641" s="73">
        <f>IFERROR(VLOOKUP(Подбор[[#This Row],[Артикул]],[1]Подбор!$CJ:$CW,9,0),"")</f>
        <v>0</v>
      </c>
      <c r="AE641" s="73">
        <f>IFERROR(VLOOKUP(Подбор[[#This Row],[Артикул]],[1]Подбор!$CJ:$CW,10,0),"")</f>
        <v>0</v>
      </c>
      <c r="AF641" s="73">
        <f>IFERROR(VLOOKUP(Подбор[[#This Row],[Артикул]],[1]Подбор!$CJ:$CW,11,0),"")</f>
        <v>0</v>
      </c>
      <c r="AG641" s="73">
        <f>IFERROR(VLOOKUP(Подбор[[#This Row],[Артикул]],[1]Подбор!$CJ:$CW,12,0),"")</f>
        <v>0</v>
      </c>
      <c r="AH641" s="73">
        <f>IFERROR(VLOOKUP(Подбор[[#This Row],[Артикул]],[1]Подбор!$CJ:$CW,13,0),"")</f>
        <v>0</v>
      </c>
      <c r="AI641" s="73">
        <f>IFERROR(VLOOKUP(Подбор[[#This Row],[Артикул]],[1]Подбор!$CJ:$CW,14,0),"")</f>
        <v>0</v>
      </c>
      <c r="AJ641" s="73" t="str">
        <f>IFERROR(VLOOKUP(Подбор[[#This Row],[Артикул]],[1]Подбор!$CJ:$DA,15,0),"")</f>
        <v/>
      </c>
      <c r="AK641" s="73" t="str">
        <f>IFERROR(VLOOKUP(Подбор[[#This Row],[Артикул]],[1]Подбор!$CJ:$DA,16,0),"")</f>
        <v/>
      </c>
      <c r="AL641" s="73" t="str">
        <f>IFERROR(VLOOKUP(Подбор[[#This Row],[Артикул]],[1]Подбор!$CJ:$DA,17,0),"")</f>
        <v/>
      </c>
    </row>
    <row r="642" spans="1:38">
      <c r="A642" s="73" t="s">
        <v>2853</v>
      </c>
      <c r="B642"/>
      <c r="C642"/>
      <c r="D642" t="s">
        <v>578</v>
      </c>
      <c r="E642" t="s">
        <v>578</v>
      </c>
      <c r="F642" t="s">
        <v>578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578</v>
      </c>
      <c r="R642" t="s">
        <v>578</v>
      </c>
      <c r="S642" t="s">
        <v>578</v>
      </c>
      <c r="T642" s="73"/>
      <c r="U642" s="73"/>
      <c r="V642"/>
      <c r="W642" s="73" t="str">
        <f>IFERROR(VLOOKUP(Подбор[[#This Row],[Артикул]],[1]Подбор!$CJ:$CW,2,0),"")</f>
        <v/>
      </c>
      <c r="X642" s="73" t="str">
        <f>IFERROR(VLOOKUP(Подбор[[#This Row],[Артикул]],[1]Подбор!$CJ:$CW,3,0),"")</f>
        <v/>
      </c>
      <c r="Y642" s="73" t="str">
        <f>IFERROR(VLOOKUP(Подбор[[#This Row],[Артикул]],[1]Подбор!$CJ:$CW,4,0),"")</f>
        <v/>
      </c>
      <c r="Z642" s="73">
        <f>IFERROR(VLOOKUP(Подбор[[#This Row],[Артикул]],[1]Подбор!$CJ:$CW,5,0),"")</f>
        <v>0</v>
      </c>
      <c r="AA642" s="73">
        <f>IFERROR(VLOOKUP(Подбор[[#This Row],[Артикул]],[1]Подбор!$CJ:$CW,6,0),"")</f>
        <v>0</v>
      </c>
      <c r="AB642" s="73">
        <f>IFERROR(VLOOKUP(Подбор[[#This Row],[Артикул]],[1]Подбор!$CJ:$CW,7,0),"")</f>
        <v>0</v>
      </c>
      <c r="AC642" s="73">
        <f>IFERROR(VLOOKUP(Подбор[[#This Row],[Артикул]],[1]Подбор!$CJ:$CW,8,0),"")</f>
        <v>0</v>
      </c>
      <c r="AD642" s="73">
        <f>IFERROR(VLOOKUP(Подбор[[#This Row],[Артикул]],[1]Подбор!$CJ:$CW,9,0),"")</f>
        <v>0</v>
      </c>
      <c r="AE642" s="73">
        <f>IFERROR(VLOOKUP(Подбор[[#This Row],[Артикул]],[1]Подбор!$CJ:$CW,10,0),"")</f>
        <v>0</v>
      </c>
      <c r="AF642" s="73">
        <f>IFERROR(VLOOKUP(Подбор[[#This Row],[Артикул]],[1]Подбор!$CJ:$CW,11,0),"")</f>
        <v>0</v>
      </c>
      <c r="AG642" s="73">
        <f>IFERROR(VLOOKUP(Подбор[[#This Row],[Артикул]],[1]Подбор!$CJ:$CW,12,0),"")</f>
        <v>0</v>
      </c>
      <c r="AH642" s="73">
        <f>IFERROR(VLOOKUP(Подбор[[#This Row],[Артикул]],[1]Подбор!$CJ:$CW,13,0),"")</f>
        <v>0</v>
      </c>
      <c r="AI642" s="73">
        <f>IFERROR(VLOOKUP(Подбор[[#This Row],[Артикул]],[1]Подбор!$CJ:$CW,14,0),"")</f>
        <v>0</v>
      </c>
      <c r="AJ642" s="73" t="str">
        <f>IFERROR(VLOOKUP(Подбор[[#This Row],[Артикул]],[1]Подбор!$CJ:$DA,15,0),"")</f>
        <v/>
      </c>
      <c r="AK642" s="73" t="str">
        <f>IFERROR(VLOOKUP(Подбор[[#This Row],[Артикул]],[1]Подбор!$CJ:$DA,16,0),"")</f>
        <v/>
      </c>
      <c r="AL642" s="73" t="str">
        <f>IFERROR(VLOOKUP(Подбор[[#This Row],[Артикул]],[1]Подбор!$CJ:$DA,17,0),"")</f>
        <v/>
      </c>
    </row>
    <row r="643" spans="1:38">
      <c r="A643" s="73" t="s">
        <v>3435</v>
      </c>
      <c r="B643" t="s">
        <v>2250</v>
      </c>
      <c r="C643" t="s">
        <v>3436</v>
      </c>
      <c r="D643">
        <v>0</v>
      </c>
      <c r="E643">
        <v>0</v>
      </c>
      <c r="F643" t="s">
        <v>578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578</v>
      </c>
      <c r="R643" t="s">
        <v>578</v>
      </c>
      <c r="S643" t="s">
        <v>578</v>
      </c>
      <c r="T643" s="73"/>
      <c r="U643" s="73"/>
      <c r="V643"/>
      <c r="W643" s="73">
        <f>IFERROR(VLOOKUP(Подбор[[#This Row],[Артикул]],[1]Подбор!$CJ:$CW,2,0),"")</f>
        <v>0</v>
      </c>
      <c r="X643" s="73">
        <f>IFERROR(VLOOKUP(Подбор[[#This Row],[Артикул]],[1]Подбор!$CJ:$CW,3,0),"")</f>
        <v>0</v>
      </c>
      <c r="Y643" s="73" t="str">
        <f>IFERROR(VLOOKUP(Подбор[[#This Row],[Артикул]],[1]Подбор!$CJ:$CW,4,0),"")</f>
        <v/>
      </c>
      <c r="Z643" s="73">
        <f>IFERROR(VLOOKUP(Подбор[[#This Row],[Артикул]],[1]Подбор!$CJ:$CW,5,0),"")</f>
        <v>0</v>
      </c>
      <c r="AA643" s="73">
        <f>IFERROR(VLOOKUP(Подбор[[#This Row],[Артикул]],[1]Подбор!$CJ:$CW,6,0),"")</f>
        <v>0</v>
      </c>
      <c r="AB643" s="73">
        <f>IFERROR(VLOOKUP(Подбор[[#This Row],[Артикул]],[1]Подбор!$CJ:$CW,7,0),"")</f>
        <v>0</v>
      </c>
      <c r="AC643" s="73">
        <f>IFERROR(VLOOKUP(Подбор[[#This Row],[Артикул]],[1]Подбор!$CJ:$CW,8,0),"")</f>
        <v>0</v>
      </c>
      <c r="AD643" s="73">
        <f>IFERROR(VLOOKUP(Подбор[[#This Row],[Артикул]],[1]Подбор!$CJ:$CW,9,0),"")</f>
        <v>0</v>
      </c>
      <c r="AE643" s="73">
        <f>IFERROR(VLOOKUP(Подбор[[#This Row],[Артикул]],[1]Подбор!$CJ:$CW,10,0),"")</f>
        <v>0</v>
      </c>
      <c r="AF643" s="73">
        <f>IFERROR(VLOOKUP(Подбор[[#This Row],[Артикул]],[1]Подбор!$CJ:$CW,11,0),"")</f>
        <v>0</v>
      </c>
      <c r="AG643" s="73">
        <f>IFERROR(VLOOKUP(Подбор[[#This Row],[Артикул]],[1]Подбор!$CJ:$CW,12,0),"")</f>
        <v>0</v>
      </c>
      <c r="AH643" s="73">
        <f>IFERROR(VLOOKUP(Подбор[[#This Row],[Артикул]],[1]Подбор!$CJ:$CW,13,0),"")</f>
        <v>0</v>
      </c>
      <c r="AI643" s="73">
        <f>IFERROR(VLOOKUP(Подбор[[#This Row],[Артикул]],[1]Подбор!$CJ:$CW,14,0),"")</f>
        <v>0</v>
      </c>
      <c r="AJ643" s="73" t="str">
        <f>IFERROR(VLOOKUP(Подбор[[#This Row],[Артикул]],[1]Подбор!$CJ:$DA,15,0),"")</f>
        <v/>
      </c>
      <c r="AK643" s="73" t="str">
        <f>IFERROR(VLOOKUP(Подбор[[#This Row],[Артикул]],[1]Подбор!$CJ:$DA,16,0),"")</f>
        <v/>
      </c>
      <c r="AL643" s="73" t="str">
        <f>IFERROR(VLOOKUP(Подбор[[#This Row],[Артикул]],[1]Подбор!$CJ:$DA,17,0),"")</f>
        <v/>
      </c>
    </row>
    <row r="644" spans="1:38">
      <c r="A644" s="73" t="s">
        <v>3437</v>
      </c>
      <c r="B644" t="s">
        <v>2250</v>
      </c>
      <c r="C644" t="s">
        <v>3438</v>
      </c>
      <c r="D644">
        <v>0</v>
      </c>
      <c r="E644">
        <v>0</v>
      </c>
      <c r="F644" t="s">
        <v>578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578</v>
      </c>
      <c r="R644" t="s">
        <v>578</v>
      </c>
      <c r="S644" t="s">
        <v>578</v>
      </c>
      <c r="T644" s="73"/>
      <c r="U644" s="73"/>
      <c r="V644"/>
      <c r="W644" s="73">
        <f>IFERROR(VLOOKUP(Подбор[[#This Row],[Артикул]],[1]Подбор!$CJ:$CW,2,0),"")</f>
        <v>0</v>
      </c>
      <c r="X644" s="73">
        <f>IFERROR(VLOOKUP(Подбор[[#This Row],[Артикул]],[1]Подбор!$CJ:$CW,3,0),"")</f>
        <v>0</v>
      </c>
      <c r="Y644" s="73" t="str">
        <f>IFERROR(VLOOKUP(Подбор[[#This Row],[Артикул]],[1]Подбор!$CJ:$CW,4,0),"")</f>
        <v/>
      </c>
      <c r="Z644" s="73">
        <f>IFERROR(VLOOKUP(Подбор[[#This Row],[Артикул]],[1]Подбор!$CJ:$CW,5,0),"")</f>
        <v>0</v>
      </c>
      <c r="AA644" s="73">
        <f>IFERROR(VLOOKUP(Подбор[[#This Row],[Артикул]],[1]Подбор!$CJ:$CW,6,0),"")</f>
        <v>0</v>
      </c>
      <c r="AB644" s="73">
        <f>IFERROR(VLOOKUP(Подбор[[#This Row],[Артикул]],[1]Подбор!$CJ:$CW,7,0),"")</f>
        <v>0</v>
      </c>
      <c r="AC644" s="73">
        <f>IFERROR(VLOOKUP(Подбор[[#This Row],[Артикул]],[1]Подбор!$CJ:$CW,8,0),"")</f>
        <v>0</v>
      </c>
      <c r="AD644" s="73">
        <f>IFERROR(VLOOKUP(Подбор[[#This Row],[Артикул]],[1]Подбор!$CJ:$CW,9,0),"")</f>
        <v>0</v>
      </c>
      <c r="AE644" s="73">
        <f>IFERROR(VLOOKUP(Подбор[[#This Row],[Артикул]],[1]Подбор!$CJ:$CW,10,0),"")</f>
        <v>0</v>
      </c>
      <c r="AF644" s="73">
        <f>IFERROR(VLOOKUP(Подбор[[#This Row],[Артикул]],[1]Подбор!$CJ:$CW,11,0),"")</f>
        <v>0</v>
      </c>
      <c r="AG644" s="73">
        <f>IFERROR(VLOOKUP(Подбор[[#This Row],[Артикул]],[1]Подбор!$CJ:$CW,12,0),"")</f>
        <v>0</v>
      </c>
      <c r="AH644" s="73">
        <f>IFERROR(VLOOKUP(Подбор[[#This Row],[Артикул]],[1]Подбор!$CJ:$CW,13,0),"")</f>
        <v>0</v>
      </c>
      <c r="AI644" s="73">
        <f>IFERROR(VLOOKUP(Подбор[[#This Row],[Артикул]],[1]Подбор!$CJ:$CW,14,0),"")</f>
        <v>0</v>
      </c>
      <c r="AJ644" s="73" t="str">
        <f>IFERROR(VLOOKUP(Подбор[[#This Row],[Артикул]],[1]Подбор!$CJ:$DA,15,0),"")</f>
        <v/>
      </c>
      <c r="AK644" s="73" t="str">
        <f>IFERROR(VLOOKUP(Подбор[[#This Row],[Артикул]],[1]Подбор!$CJ:$DA,16,0),"")</f>
        <v/>
      </c>
      <c r="AL644" s="73" t="str">
        <f>IFERROR(VLOOKUP(Подбор[[#This Row],[Артикул]],[1]Подбор!$CJ:$DA,17,0),"")</f>
        <v/>
      </c>
    </row>
    <row r="645" spans="1:38">
      <c r="A645" s="73" t="s">
        <v>3439</v>
      </c>
      <c r="B645" t="s">
        <v>2250</v>
      </c>
      <c r="C645" t="s">
        <v>3440</v>
      </c>
      <c r="D645">
        <v>0</v>
      </c>
      <c r="E645">
        <v>0</v>
      </c>
      <c r="F645" t="s">
        <v>578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578</v>
      </c>
      <c r="R645" t="s">
        <v>578</v>
      </c>
      <c r="S645" t="s">
        <v>578</v>
      </c>
      <c r="T645" s="73"/>
      <c r="U645" s="73"/>
      <c r="V645"/>
      <c r="W645" s="73">
        <f>IFERROR(VLOOKUP(Подбор[[#This Row],[Артикул]],[1]Подбор!$CJ:$CW,2,0),"")</f>
        <v>0</v>
      </c>
      <c r="X645" s="73">
        <f>IFERROR(VLOOKUP(Подбор[[#This Row],[Артикул]],[1]Подбор!$CJ:$CW,3,0),"")</f>
        <v>0</v>
      </c>
      <c r="Y645" s="73" t="str">
        <f>IFERROR(VLOOKUP(Подбор[[#This Row],[Артикул]],[1]Подбор!$CJ:$CW,4,0),"")</f>
        <v/>
      </c>
      <c r="Z645" s="73">
        <f>IFERROR(VLOOKUP(Подбор[[#This Row],[Артикул]],[1]Подбор!$CJ:$CW,5,0),"")</f>
        <v>0</v>
      </c>
      <c r="AA645" s="73">
        <f>IFERROR(VLOOKUP(Подбор[[#This Row],[Артикул]],[1]Подбор!$CJ:$CW,6,0),"")</f>
        <v>0</v>
      </c>
      <c r="AB645" s="73">
        <f>IFERROR(VLOOKUP(Подбор[[#This Row],[Артикул]],[1]Подбор!$CJ:$CW,7,0),"")</f>
        <v>0</v>
      </c>
      <c r="AC645" s="73">
        <f>IFERROR(VLOOKUP(Подбор[[#This Row],[Артикул]],[1]Подбор!$CJ:$CW,8,0),"")</f>
        <v>0</v>
      </c>
      <c r="AD645" s="73">
        <f>IFERROR(VLOOKUP(Подбор[[#This Row],[Артикул]],[1]Подбор!$CJ:$CW,9,0),"")</f>
        <v>0</v>
      </c>
      <c r="AE645" s="73">
        <f>IFERROR(VLOOKUP(Подбор[[#This Row],[Артикул]],[1]Подбор!$CJ:$CW,10,0),"")</f>
        <v>0</v>
      </c>
      <c r="AF645" s="73">
        <f>IFERROR(VLOOKUP(Подбор[[#This Row],[Артикул]],[1]Подбор!$CJ:$CW,11,0),"")</f>
        <v>0</v>
      </c>
      <c r="AG645" s="73">
        <f>IFERROR(VLOOKUP(Подбор[[#This Row],[Артикул]],[1]Подбор!$CJ:$CW,12,0),"")</f>
        <v>0</v>
      </c>
      <c r="AH645" s="73">
        <f>IFERROR(VLOOKUP(Подбор[[#This Row],[Артикул]],[1]Подбор!$CJ:$CW,13,0),"")</f>
        <v>0</v>
      </c>
      <c r="AI645" s="73">
        <f>IFERROR(VLOOKUP(Подбор[[#This Row],[Артикул]],[1]Подбор!$CJ:$CW,14,0),"")</f>
        <v>0</v>
      </c>
      <c r="AJ645" s="73" t="str">
        <f>IFERROR(VLOOKUP(Подбор[[#This Row],[Артикул]],[1]Подбор!$CJ:$DA,15,0),"")</f>
        <v/>
      </c>
      <c r="AK645" s="73" t="str">
        <f>IFERROR(VLOOKUP(Подбор[[#This Row],[Артикул]],[1]Подбор!$CJ:$DA,16,0),"")</f>
        <v/>
      </c>
      <c r="AL645" s="73" t="str">
        <f>IFERROR(VLOOKUP(Подбор[[#This Row],[Артикул]],[1]Подбор!$CJ:$DA,17,0),"")</f>
        <v/>
      </c>
    </row>
    <row r="646" spans="1:38">
      <c r="A646" s="73" t="s">
        <v>3441</v>
      </c>
      <c r="B646" t="s">
        <v>2250</v>
      </c>
      <c r="C646" t="s">
        <v>3442</v>
      </c>
      <c r="D646">
        <v>0</v>
      </c>
      <c r="E646">
        <v>0</v>
      </c>
      <c r="F646" t="s">
        <v>578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578</v>
      </c>
      <c r="R646" t="s">
        <v>578</v>
      </c>
      <c r="S646" t="s">
        <v>578</v>
      </c>
      <c r="T646" s="73"/>
      <c r="U646" s="73"/>
      <c r="V646"/>
      <c r="W646" s="73">
        <f>IFERROR(VLOOKUP(Подбор[[#This Row],[Артикул]],[1]Подбор!$CJ:$CW,2,0),"")</f>
        <v>0</v>
      </c>
      <c r="X646" s="73">
        <f>IFERROR(VLOOKUP(Подбор[[#This Row],[Артикул]],[1]Подбор!$CJ:$CW,3,0),"")</f>
        <v>0</v>
      </c>
      <c r="Y646" s="73" t="str">
        <f>IFERROR(VLOOKUP(Подбор[[#This Row],[Артикул]],[1]Подбор!$CJ:$CW,4,0),"")</f>
        <v/>
      </c>
      <c r="Z646" s="73">
        <f>IFERROR(VLOOKUP(Подбор[[#This Row],[Артикул]],[1]Подбор!$CJ:$CW,5,0),"")</f>
        <v>0</v>
      </c>
      <c r="AA646" s="73">
        <f>IFERROR(VLOOKUP(Подбор[[#This Row],[Артикул]],[1]Подбор!$CJ:$CW,6,0),"")</f>
        <v>0</v>
      </c>
      <c r="AB646" s="73">
        <f>IFERROR(VLOOKUP(Подбор[[#This Row],[Артикул]],[1]Подбор!$CJ:$CW,7,0),"")</f>
        <v>0</v>
      </c>
      <c r="AC646" s="73">
        <f>IFERROR(VLOOKUP(Подбор[[#This Row],[Артикул]],[1]Подбор!$CJ:$CW,8,0),"")</f>
        <v>0</v>
      </c>
      <c r="AD646" s="73">
        <f>IFERROR(VLOOKUP(Подбор[[#This Row],[Артикул]],[1]Подбор!$CJ:$CW,9,0),"")</f>
        <v>0</v>
      </c>
      <c r="AE646" s="73">
        <f>IFERROR(VLOOKUP(Подбор[[#This Row],[Артикул]],[1]Подбор!$CJ:$CW,10,0),"")</f>
        <v>0</v>
      </c>
      <c r="AF646" s="73">
        <f>IFERROR(VLOOKUP(Подбор[[#This Row],[Артикул]],[1]Подбор!$CJ:$CW,11,0),"")</f>
        <v>0</v>
      </c>
      <c r="AG646" s="73">
        <f>IFERROR(VLOOKUP(Подбор[[#This Row],[Артикул]],[1]Подбор!$CJ:$CW,12,0),"")</f>
        <v>0</v>
      </c>
      <c r="AH646" s="73">
        <f>IFERROR(VLOOKUP(Подбор[[#This Row],[Артикул]],[1]Подбор!$CJ:$CW,13,0),"")</f>
        <v>0</v>
      </c>
      <c r="AI646" s="73">
        <f>IFERROR(VLOOKUP(Подбор[[#This Row],[Артикул]],[1]Подбор!$CJ:$CW,14,0),"")</f>
        <v>0</v>
      </c>
      <c r="AJ646" s="73" t="str">
        <f>IFERROR(VLOOKUP(Подбор[[#This Row],[Артикул]],[1]Подбор!$CJ:$DA,15,0),"")</f>
        <v/>
      </c>
      <c r="AK646" s="73" t="str">
        <f>IFERROR(VLOOKUP(Подбор[[#This Row],[Артикул]],[1]Подбор!$CJ:$DA,16,0),"")</f>
        <v/>
      </c>
      <c r="AL646" s="73" t="str">
        <f>IFERROR(VLOOKUP(Подбор[[#This Row],[Артикул]],[1]Подбор!$CJ:$DA,17,0),"")</f>
        <v/>
      </c>
    </row>
    <row r="647" spans="1:38">
      <c r="A647" s="73" t="s">
        <v>3443</v>
      </c>
      <c r="B647" t="s">
        <v>2250</v>
      </c>
      <c r="C647" t="s">
        <v>3444</v>
      </c>
      <c r="D647">
        <v>0</v>
      </c>
      <c r="E647">
        <v>0</v>
      </c>
      <c r="F647" t="s">
        <v>578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578</v>
      </c>
      <c r="R647" t="s">
        <v>578</v>
      </c>
      <c r="S647" t="s">
        <v>578</v>
      </c>
      <c r="T647" s="73"/>
      <c r="U647" s="73"/>
      <c r="V647"/>
      <c r="W647" s="73">
        <f>IFERROR(VLOOKUP(Подбор[[#This Row],[Артикул]],[1]Подбор!$CJ:$CW,2,0),"")</f>
        <v>0</v>
      </c>
      <c r="X647" s="73">
        <f>IFERROR(VLOOKUP(Подбор[[#This Row],[Артикул]],[1]Подбор!$CJ:$CW,3,0),"")</f>
        <v>0</v>
      </c>
      <c r="Y647" s="73" t="str">
        <f>IFERROR(VLOOKUP(Подбор[[#This Row],[Артикул]],[1]Подбор!$CJ:$CW,4,0),"")</f>
        <v/>
      </c>
      <c r="Z647" s="73">
        <f>IFERROR(VLOOKUP(Подбор[[#This Row],[Артикул]],[1]Подбор!$CJ:$CW,5,0),"")</f>
        <v>0</v>
      </c>
      <c r="AA647" s="73">
        <f>IFERROR(VLOOKUP(Подбор[[#This Row],[Артикул]],[1]Подбор!$CJ:$CW,6,0),"")</f>
        <v>0</v>
      </c>
      <c r="AB647" s="73">
        <f>IFERROR(VLOOKUP(Подбор[[#This Row],[Артикул]],[1]Подбор!$CJ:$CW,7,0),"")</f>
        <v>0</v>
      </c>
      <c r="AC647" s="73">
        <f>IFERROR(VLOOKUP(Подбор[[#This Row],[Артикул]],[1]Подбор!$CJ:$CW,8,0),"")</f>
        <v>0</v>
      </c>
      <c r="AD647" s="73">
        <f>IFERROR(VLOOKUP(Подбор[[#This Row],[Артикул]],[1]Подбор!$CJ:$CW,9,0),"")</f>
        <v>0</v>
      </c>
      <c r="AE647" s="73">
        <f>IFERROR(VLOOKUP(Подбор[[#This Row],[Артикул]],[1]Подбор!$CJ:$CW,10,0),"")</f>
        <v>0</v>
      </c>
      <c r="AF647" s="73">
        <f>IFERROR(VLOOKUP(Подбор[[#This Row],[Артикул]],[1]Подбор!$CJ:$CW,11,0),"")</f>
        <v>0</v>
      </c>
      <c r="AG647" s="73">
        <f>IFERROR(VLOOKUP(Подбор[[#This Row],[Артикул]],[1]Подбор!$CJ:$CW,12,0),"")</f>
        <v>0</v>
      </c>
      <c r="AH647" s="73">
        <f>IFERROR(VLOOKUP(Подбор[[#This Row],[Артикул]],[1]Подбор!$CJ:$CW,13,0),"")</f>
        <v>0</v>
      </c>
      <c r="AI647" s="73">
        <f>IFERROR(VLOOKUP(Подбор[[#This Row],[Артикул]],[1]Подбор!$CJ:$CW,14,0),"")</f>
        <v>0</v>
      </c>
      <c r="AJ647" s="73" t="str">
        <f>IFERROR(VLOOKUP(Подбор[[#This Row],[Артикул]],[1]Подбор!$CJ:$DA,15,0),"")</f>
        <v/>
      </c>
      <c r="AK647" s="73" t="str">
        <f>IFERROR(VLOOKUP(Подбор[[#This Row],[Артикул]],[1]Подбор!$CJ:$DA,16,0),"")</f>
        <v/>
      </c>
      <c r="AL647" s="73" t="str">
        <f>IFERROR(VLOOKUP(Подбор[[#This Row],[Артикул]],[1]Подбор!$CJ:$DA,17,0),"")</f>
        <v/>
      </c>
    </row>
    <row r="648" spans="1:38">
      <c r="A648" s="73" t="s">
        <v>3445</v>
      </c>
      <c r="B648" t="s">
        <v>2250</v>
      </c>
      <c r="C648" t="s">
        <v>3446</v>
      </c>
      <c r="D648">
        <v>0</v>
      </c>
      <c r="E648">
        <v>0</v>
      </c>
      <c r="F648" t="s">
        <v>578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578</v>
      </c>
      <c r="R648" t="s">
        <v>578</v>
      </c>
      <c r="S648" t="s">
        <v>578</v>
      </c>
      <c r="T648" s="73"/>
      <c r="U648" s="73"/>
      <c r="V648"/>
      <c r="W648" s="73">
        <f>IFERROR(VLOOKUP(Подбор[[#This Row],[Артикул]],[1]Подбор!$CJ:$CW,2,0),"")</f>
        <v>0</v>
      </c>
      <c r="X648" s="73">
        <f>IFERROR(VLOOKUP(Подбор[[#This Row],[Артикул]],[1]Подбор!$CJ:$CW,3,0),"")</f>
        <v>0</v>
      </c>
      <c r="Y648" s="73" t="str">
        <f>IFERROR(VLOOKUP(Подбор[[#This Row],[Артикул]],[1]Подбор!$CJ:$CW,4,0),"")</f>
        <v/>
      </c>
      <c r="Z648" s="73">
        <f>IFERROR(VLOOKUP(Подбор[[#This Row],[Артикул]],[1]Подбор!$CJ:$CW,5,0),"")</f>
        <v>0</v>
      </c>
      <c r="AA648" s="73">
        <f>IFERROR(VLOOKUP(Подбор[[#This Row],[Артикул]],[1]Подбор!$CJ:$CW,6,0),"")</f>
        <v>0</v>
      </c>
      <c r="AB648" s="73">
        <f>IFERROR(VLOOKUP(Подбор[[#This Row],[Артикул]],[1]Подбор!$CJ:$CW,7,0),"")</f>
        <v>0</v>
      </c>
      <c r="AC648" s="73">
        <f>IFERROR(VLOOKUP(Подбор[[#This Row],[Артикул]],[1]Подбор!$CJ:$CW,8,0),"")</f>
        <v>0</v>
      </c>
      <c r="AD648" s="73">
        <f>IFERROR(VLOOKUP(Подбор[[#This Row],[Артикул]],[1]Подбор!$CJ:$CW,9,0),"")</f>
        <v>0</v>
      </c>
      <c r="AE648" s="73">
        <f>IFERROR(VLOOKUP(Подбор[[#This Row],[Артикул]],[1]Подбор!$CJ:$CW,10,0),"")</f>
        <v>0</v>
      </c>
      <c r="AF648" s="73">
        <f>IFERROR(VLOOKUP(Подбор[[#This Row],[Артикул]],[1]Подбор!$CJ:$CW,11,0),"")</f>
        <v>0</v>
      </c>
      <c r="AG648" s="73">
        <f>IFERROR(VLOOKUP(Подбор[[#This Row],[Артикул]],[1]Подбор!$CJ:$CW,12,0),"")</f>
        <v>0</v>
      </c>
      <c r="AH648" s="73">
        <f>IFERROR(VLOOKUP(Подбор[[#This Row],[Артикул]],[1]Подбор!$CJ:$CW,13,0),"")</f>
        <v>0</v>
      </c>
      <c r="AI648" s="73">
        <f>IFERROR(VLOOKUP(Подбор[[#This Row],[Артикул]],[1]Подбор!$CJ:$CW,14,0),"")</f>
        <v>0</v>
      </c>
      <c r="AJ648" s="73" t="str">
        <f>IFERROR(VLOOKUP(Подбор[[#This Row],[Артикул]],[1]Подбор!$CJ:$DA,15,0),"")</f>
        <v/>
      </c>
      <c r="AK648" s="73" t="str">
        <f>IFERROR(VLOOKUP(Подбор[[#This Row],[Артикул]],[1]Подбор!$CJ:$DA,16,0),"")</f>
        <v/>
      </c>
      <c r="AL648" s="73" t="str">
        <f>IFERROR(VLOOKUP(Подбор[[#This Row],[Артикул]],[1]Подбор!$CJ:$DA,17,0),"")</f>
        <v/>
      </c>
    </row>
    <row r="649" spans="1:38">
      <c r="A649" s="73" t="s">
        <v>3447</v>
      </c>
      <c r="B649" t="s">
        <v>2250</v>
      </c>
      <c r="C649" t="s">
        <v>3448</v>
      </c>
      <c r="D649">
        <v>0</v>
      </c>
      <c r="E649">
        <v>0</v>
      </c>
      <c r="F649" t="s">
        <v>578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578</v>
      </c>
      <c r="R649" t="s">
        <v>578</v>
      </c>
      <c r="S649" t="s">
        <v>578</v>
      </c>
      <c r="T649" s="73"/>
      <c r="U649" s="73"/>
      <c r="V649"/>
      <c r="W649" s="73">
        <f>IFERROR(VLOOKUP(Подбор[[#This Row],[Артикул]],[1]Подбор!$CJ:$CW,2,0),"")</f>
        <v>0</v>
      </c>
      <c r="X649" s="73">
        <f>IFERROR(VLOOKUP(Подбор[[#This Row],[Артикул]],[1]Подбор!$CJ:$CW,3,0),"")</f>
        <v>0</v>
      </c>
      <c r="Y649" s="73" t="str">
        <f>IFERROR(VLOOKUP(Подбор[[#This Row],[Артикул]],[1]Подбор!$CJ:$CW,4,0),"")</f>
        <v/>
      </c>
      <c r="Z649" s="73">
        <f>IFERROR(VLOOKUP(Подбор[[#This Row],[Артикул]],[1]Подбор!$CJ:$CW,5,0),"")</f>
        <v>0</v>
      </c>
      <c r="AA649" s="73">
        <f>IFERROR(VLOOKUP(Подбор[[#This Row],[Артикул]],[1]Подбор!$CJ:$CW,6,0),"")</f>
        <v>0</v>
      </c>
      <c r="AB649" s="73">
        <f>IFERROR(VLOOKUP(Подбор[[#This Row],[Артикул]],[1]Подбор!$CJ:$CW,7,0),"")</f>
        <v>0</v>
      </c>
      <c r="AC649" s="73">
        <f>IFERROR(VLOOKUP(Подбор[[#This Row],[Артикул]],[1]Подбор!$CJ:$CW,8,0),"")</f>
        <v>0</v>
      </c>
      <c r="AD649" s="73">
        <f>IFERROR(VLOOKUP(Подбор[[#This Row],[Артикул]],[1]Подбор!$CJ:$CW,9,0),"")</f>
        <v>0</v>
      </c>
      <c r="AE649" s="73">
        <f>IFERROR(VLOOKUP(Подбор[[#This Row],[Артикул]],[1]Подбор!$CJ:$CW,10,0),"")</f>
        <v>0</v>
      </c>
      <c r="AF649" s="73">
        <f>IFERROR(VLOOKUP(Подбор[[#This Row],[Артикул]],[1]Подбор!$CJ:$CW,11,0),"")</f>
        <v>0</v>
      </c>
      <c r="AG649" s="73">
        <f>IFERROR(VLOOKUP(Подбор[[#This Row],[Артикул]],[1]Подбор!$CJ:$CW,12,0),"")</f>
        <v>0</v>
      </c>
      <c r="AH649" s="73">
        <f>IFERROR(VLOOKUP(Подбор[[#This Row],[Артикул]],[1]Подбор!$CJ:$CW,13,0),"")</f>
        <v>0</v>
      </c>
      <c r="AI649" s="73">
        <f>IFERROR(VLOOKUP(Подбор[[#This Row],[Артикул]],[1]Подбор!$CJ:$CW,14,0),"")</f>
        <v>0</v>
      </c>
      <c r="AJ649" s="73" t="str">
        <f>IFERROR(VLOOKUP(Подбор[[#This Row],[Артикул]],[1]Подбор!$CJ:$DA,15,0),"")</f>
        <v/>
      </c>
      <c r="AK649" s="73" t="str">
        <f>IFERROR(VLOOKUP(Подбор[[#This Row],[Артикул]],[1]Подбор!$CJ:$DA,16,0),"")</f>
        <v/>
      </c>
      <c r="AL649" s="73" t="str">
        <f>IFERROR(VLOOKUP(Подбор[[#This Row],[Артикул]],[1]Подбор!$CJ:$DA,17,0),"")</f>
        <v/>
      </c>
    </row>
    <row r="650" spans="1:38">
      <c r="A650" s="73" t="s">
        <v>3449</v>
      </c>
      <c r="B650" t="s">
        <v>2250</v>
      </c>
      <c r="C650" t="s">
        <v>3450</v>
      </c>
      <c r="D650">
        <v>0</v>
      </c>
      <c r="E650">
        <v>0</v>
      </c>
      <c r="F650" t="s">
        <v>578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578</v>
      </c>
      <c r="R650" t="s">
        <v>578</v>
      </c>
      <c r="S650" t="s">
        <v>578</v>
      </c>
      <c r="T650" s="73"/>
      <c r="U650" s="73"/>
      <c r="V650"/>
      <c r="W650" s="73">
        <f>IFERROR(VLOOKUP(Подбор[[#This Row],[Артикул]],[1]Подбор!$CJ:$CW,2,0),"")</f>
        <v>0</v>
      </c>
      <c r="X650" s="73">
        <f>IFERROR(VLOOKUP(Подбор[[#This Row],[Артикул]],[1]Подбор!$CJ:$CW,3,0),"")</f>
        <v>0</v>
      </c>
      <c r="Y650" s="73" t="str">
        <f>IFERROR(VLOOKUP(Подбор[[#This Row],[Артикул]],[1]Подбор!$CJ:$CW,4,0),"")</f>
        <v/>
      </c>
      <c r="Z650" s="73">
        <f>IFERROR(VLOOKUP(Подбор[[#This Row],[Артикул]],[1]Подбор!$CJ:$CW,5,0),"")</f>
        <v>0</v>
      </c>
      <c r="AA650" s="73">
        <f>IFERROR(VLOOKUP(Подбор[[#This Row],[Артикул]],[1]Подбор!$CJ:$CW,6,0),"")</f>
        <v>0</v>
      </c>
      <c r="AB650" s="73">
        <f>IFERROR(VLOOKUP(Подбор[[#This Row],[Артикул]],[1]Подбор!$CJ:$CW,7,0),"")</f>
        <v>0</v>
      </c>
      <c r="AC650" s="73">
        <f>IFERROR(VLOOKUP(Подбор[[#This Row],[Артикул]],[1]Подбор!$CJ:$CW,8,0),"")</f>
        <v>0</v>
      </c>
      <c r="AD650" s="73">
        <f>IFERROR(VLOOKUP(Подбор[[#This Row],[Артикул]],[1]Подбор!$CJ:$CW,9,0),"")</f>
        <v>0</v>
      </c>
      <c r="AE650" s="73">
        <f>IFERROR(VLOOKUP(Подбор[[#This Row],[Артикул]],[1]Подбор!$CJ:$CW,10,0),"")</f>
        <v>0</v>
      </c>
      <c r="AF650" s="73">
        <f>IFERROR(VLOOKUP(Подбор[[#This Row],[Артикул]],[1]Подбор!$CJ:$CW,11,0),"")</f>
        <v>0</v>
      </c>
      <c r="AG650" s="73">
        <f>IFERROR(VLOOKUP(Подбор[[#This Row],[Артикул]],[1]Подбор!$CJ:$CW,12,0),"")</f>
        <v>0</v>
      </c>
      <c r="AH650" s="73">
        <f>IFERROR(VLOOKUP(Подбор[[#This Row],[Артикул]],[1]Подбор!$CJ:$CW,13,0),"")</f>
        <v>0</v>
      </c>
      <c r="AI650" s="73">
        <f>IFERROR(VLOOKUP(Подбор[[#This Row],[Артикул]],[1]Подбор!$CJ:$CW,14,0),"")</f>
        <v>0</v>
      </c>
      <c r="AJ650" s="73" t="str">
        <f>IFERROR(VLOOKUP(Подбор[[#This Row],[Артикул]],[1]Подбор!$CJ:$DA,15,0),"")</f>
        <v/>
      </c>
      <c r="AK650" s="73" t="str">
        <f>IFERROR(VLOOKUP(Подбор[[#This Row],[Артикул]],[1]Подбор!$CJ:$DA,16,0),"")</f>
        <v/>
      </c>
      <c r="AL650" s="73" t="str">
        <f>IFERROR(VLOOKUP(Подбор[[#This Row],[Артикул]],[1]Подбор!$CJ:$DA,17,0),"")</f>
        <v/>
      </c>
    </row>
    <row r="651" spans="1:38">
      <c r="A651" s="73" t="s">
        <v>3451</v>
      </c>
      <c r="B651" t="s">
        <v>2250</v>
      </c>
      <c r="C651" t="s">
        <v>3452</v>
      </c>
      <c r="D651">
        <v>0</v>
      </c>
      <c r="E651">
        <v>0</v>
      </c>
      <c r="F651" t="s">
        <v>578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578</v>
      </c>
      <c r="R651" t="s">
        <v>578</v>
      </c>
      <c r="S651" t="s">
        <v>578</v>
      </c>
      <c r="T651" s="73"/>
      <c r="U651" s="73"/>
      <c r="V651"/>
      <c r="W651" s="73">
        <f>IFERROR(VLOOKUP(Подбор[[#This Row],[Артикул]],[1]Подбор!$CJ:$CW,2,0),"")</f>
        <v>0</v>
      </c>
      <c r="X651" s="73">
        <f>IFERROR(VLOOKUP(Подбор[[#This Row],[Артикул]],[1]Подбор!$CJ:$CW,3,0),"")</f>
        <v>0</v>
      </c>
      <c r="Y651" s="73" t="str">
        <f>IFERROR(VLOOKUP(Подбор[[#This Row],[Артикул]],[1]Подбор!$CJ:$CW,4,0),"")</f>
        <v/>
      </c>
      <c r="Z651" s="73">
        <f>IFERROR(VLOOKUP(Подбор[[#This Row],[Артикул]],[1]Подбор!$CJ:$CW,5,0),"")</f>
        <v>0</v>
      </c>
      <c r="AA651" s="73">
        <f>IFERROR(VLOOKUP(Подбор[[#This Row],[Артикул]],[1]Подбор!$CJ:$CW,6,0),"")</f>
        <v>0</v>
      </c>
      <c r="AB651" s="73">
        <f>IFERROR(VLOOKUP(Подбор[[#This Row],[Артикул]],[1]Подбор!$CJ:$CW,7,0),"")</f>
        <v>0</v>
      </c>
      <c r="AC651" s="73">
        <f>IFERROR(VLOOKUP(Подбор[[#This Row],[Артикул]],[1]Подбор!$CJ:$CW,8,0),"")</f>
        <v>0</v>
      </c>
      <c r="AD651" s="73">
        <f>IFERROR(VLOOKUP(Подбор[[#This Row],[Артикул]],[1]Подбор!$CJ:$CW,9,0),"")</f>
        <v>0</v>
      </c>
      <c r="AE651" s="73">
        <f>IFERROR(VLOOKUP(Подбор[[#This Row],[Артикул]],[1]Подбор!$CJ:$CW,10,0),"")</f>
        <v>0</v>
      </c>
      <c r="AF651" s="73">
        <f>IFERROR(VLOOKUP(Подбор[[#This Row],[Артикул]],[1]Подбор!$CJ:$CW,11,0),"")</f>
        <v>0</v>
      </c>
      <c r="AG651" s="73">
        <f>IFERROR(VLOOKUP(Подбор[[#This Row],[Артикул]],[1]Подбор!$CJ:$CW,12,0),"")</f>
        <v>0</v>
      </c>
      <c r="AH651" s="73">
        <f>IFERROR(VLOOKUP(Подбор[[#This Row],[Артикул]],[1]Подбор!$CJ:$CW,13,0),"")</f>
        <v>0</v>
      </c>
      <c r="AI651" s="73">
        <f>IFERROR(VLOOKUP(Подбор[[#This Row],[Артикул]],[1]Подбор!$CJ:$CW,14,0),"")</f>
        <v>0</v>
      </c>
      <c r="AJ651" s="73" t="str">
        <f>IFERROR(VLOOKUP(Подбор[[#This Row],[Артикул]],[1]Подбор!$CJ:$DA,15,0),"")</f>
        <v/>
      </c>
      <c r="AK651" s="73" t="str">
        <f>IFERROR(VLOOKUP(Подбор[[#This Row],[Артикул]],[1]Подбор!$CJ:$DA,16,0),"")</f>
        <v/>
      </c>
      <c r="AL651" s="73" t="str">
        <f>IFERROR(VLOOKUP(Подбор[[#This Row],[Артикул]],[1]Подбор!$CJ:$DA,17,0),"")</f>
        <v/>
      </c>
    </row>
    <row r="652" spans="1:38">
      <c r="A652" s="73" t="s">
        <v>3453</v>
      </c>
      <c r="B652" t="s">
        <v>2250</v>
      </c>
      <c r="C652" t="s">
        <v>3454</v>
      </c>
      <c r="D652">
        <v>0</v>
      </c>
      <c r="E652">
        <v>0</v>
      </c>
      <c r="F652" t="s">
        <v>578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578</v>
      </c>
      <c r="R652" t="s">
        <v>578</v>
      </c>
      <c r="S652" t="s">
        <v>578</v>
      </c>
      <c r="T652" s="73"/>
      <c r="U652" s="73"/>
      <c r="V652"/>
      <c r="W652" s="73">
        <f>IFERROR(VLOOKUP(Подбор[[#This Row],[Артикул]],[1]Подбор!$CJ:$CW,2,0),"")</f>
        <v>0</v>
      </c>
      <c r="X652" s="73">
        <f>IFERROR(VLOOKUP(Подбор[[#This Row],[Артикул]],[1]Подбор!$CJ:$CW,3,0),"")</f>
        <v>0</v>
      </c>
      <c r="Y652" s="73" t="str">
        <f>IFERROR(VLOOKUP(Подбор[[#This Row],[Артикул]],[1]Подбор!$CJ:$CW,4,0),"")</f>
        <v/>
      </c>
      <c r="Z652" s="73">
        <f>IFERROR(VLOOKUP(Подбор[[#This Row],[Артикул]],[1]Подбор!$CJ:$CW,5,0),"")</f>
        <v>0</v>
      </c>
      <c r="AA652" s="73">
        <f>IFERROR(VLOOKUP(Подбор[[#This Row],[Артикул]],[1]Подбор!$CJ:$CW,6,0),"")</f>
        <v>0</v>
      </c>
      <c r="AB652" s="73">
        <f>IFERROR(VLOOKUP(Подбор[[#This Row],[Артикул]],[1]Подбор!$CJ:$CW,7,0),"")</f>
        <v>0</v>
      </c>
      <c r="AC652" s="73">
        <f>IFERROR(VLOOKUP(Подбор[[#This Row],[Артикул]],[1]Подбор!$CJ:$CW,8,0),"")</f>
        <v>0</v>
      </c>
      <c r="AD652" s="73">
        <f>IFERROR(VLOOKUP(Подбор[[#This Row],[Артикул]],[1]Подбор!$CJ:$CW,9,0),"")</f>
        <v>0</v>
      </c>
      <c r="AE652" s="73">
        <f>IFERROR(VLOOKUP(Подбор[[#This Row],[Артикул]],[1]Подбор!$CJ:$CW,10,0),"")</f>
        <v>0</v>
      </c>
      <c r="AF652" s="73">
        <f>IFERROR(VLOOKUP(Подбор[[#This Row],[Артикул]],[1]Подбор!$CJ:$CW,11,0),"")</f>
        <v>0</v>
      </c>
      <c r="AG652" s="73">
        <f>IFERROR(VLOOKUP(Подбор[[#This Row],[Артикул]],[1]Подбор!$CJ:$CW,12,0),"")</f>
        <v>0</v>
      </c>
      <c r="AH652" s="73">
        <f>IFERROR(VLOOKUP(Подбор[[#This Row],[Артикул]],[1]Подбор!$CJ:$CW,13,0),"")</f>
        <v>0</v>
      </c>
      <c r="AI652" s="73">
        <f>IFERROR(VLOOKUP(Подбор[[#This Row],[Артикул]],[1]Подбор!$CJ:$CW,14,0),"")</f>
        <v>0</v>
      </c>
      <c r="AJ652" s="73" t="str">
        <f>IFERROR(VLOOKUP(Подбор[[#This Row],[Артикул]],[1]Подбор!$CJ:$DA,15,0),"")</f>
        <v/>
      </c>
      <c r="AK652" s="73" t="str">
        <f>IFERROR(VLOOKUP(Подбор[[#This Row],[Артикул]],[1]Подбор!$CJ:$DA,16,0),"")</f>
        <v/>
      </c>
      <c r="AL652" s="73" t="str">
        <f>IFERROR(VLOOKUP(Подбор[[#This Row],[Артикул]],[1]Подбор!$CJ:$DA,17,0),"")</f>
        <v/>
      </c>
    </row>
    <row r="653" spans="1:38">
      <c r="A653" s="73" t="s">
        <v>3455</v>
      </c>
      <c r="B653" t="s">
        <v>2250</v>
      </c>
      <c r="C653" t="s">
        <v>3456</v>
      </c>
      <c r="D653" t="s">
        <v>578</v>
      </c>
      <c r="E653" t="s">
        <v>578</v>
      </c>
      <c r="F653" t="s">
        <v>578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578</v>
      </c>
      <c r="R653" t="s">
        <v>578</v>
      </c>
      <c r="S653" t="s">
        <v>578</v>
      </c>
      <c r="T653" s="73"/>
      <c r="U653" s="73"/>
      <c r="V653"/>
      <c r="W653" s="73" t="str">
        <f>IFERROR(VLOOKUP(Подбор[[#This Row],[Артикул]],[1]Подбор!$CJ:$CW,2,0),"")</f>
        <v/>
      </c>
      <c r="X653" s="73" t="str">
        <f>IFERROR(VLOOKUP(Подбор[[#This Row],[Артикул]],[1]Подбор!$CJ:$CW,3,0),"")</f>
        <v/>
      </c>
      <c r="Y653" s="73" t="str">
        <f>IFERROR(VLOOKUP(Подбор[[#This Row],[Артикул]],[1]Подбор!$CJ:$CW,4,0),"")</f>
        <v/>
      </c>
      <c r="Z653" s="73">
        <f>IFERROR(VLOOKUP(Подбор[[#This Row],[Артикул]],[1]Подбор!$CJ:$CW,5,0),"")</f>
        <v>0</v>
      </c>
      <c r="AA653" s="73">
        <f>IFERROR(VLOOKUP(Подбор[[#This Row],[Артикул]],[1]Подбор!$CJ:$CW,6,0),"")</f>
        <v>0</v>
      </c>
      <c r="AB653" s="73">
        <f>IFERROR(VLOOKUP(Подбор[[#This Row],[Артикул]],[1]Подбор!$CJ:$CW,7,0),"")</f>
        <v>0</v>
      </c>
      <c r="AC653" s="73">
        <f>IFERROR(VLOOKUP(Подбор[[#This Row],[Артикул]],[1]Подбор!$CJ:$CW,8,0),"")</f>
        <v>0</v>
      </c>
      <c r="AD653" s="73">
        <f>IFERROR(VLOOKUP(Подбор[[#This Row],[Артикул]],[1]Подбор!$CJ:$CW,9,0),"")</f>
        <v>0</v>
      </c>
      <c r="AE653" s="73">
        <f>IFERROR(VLOOKUP(Подбор[[#This Row],[Артикул]],[1]Подбор!$CJ:$CW,10,0),"")</f>
        <v>0</v>
      </c>
      <c r="AF653" s="73">
        <f>IFERROR(VLOOKUP(Подбор[[#This Row],[Артикул]],[1]Подбор!$CJ:$CW,11,0),"")</f>
        <v>0</v>
      </c>
      <c r="AG653" s="73">
        <f>IFERROR(VLOOKUP(Подбор[[#This Row],[Артикул]],[1]Подбор!$CJ:$CW,12,0),"")</f>
        <v>0</v>
      </c>
      <c r="AH653" s="73">
        <f>IFERROR(VLOOKUP(Подбор[[#This Row],[Артикул]],[1]Подбор!$CJ:$CW,13,0),"")</f>
        <v>0</v>
      </c>
      <c r="AI653" s="73">
        <f>IFERROR(VLOOKUP(Подбор[[#This Row],[Артикул]],[1]Подбор!$CJ:$CW,14,0),"")</f>
        <v>0</v>
      </c>
      <c r="AJ653" s="73" t="str">
        <f>IFERROR(VLOOKUP(Подбор[[#This Row],[Артикул]],[1]Подбор!$CJ:$DA,15,0),"")</f>
        <v/>
      </c>
      <c r="AK653" s="73" t="str">
        <f>IFERROR(VLOOKUP(Подбор[[#This Row],[Артикул]],[1]Подбор!$CJ:$DA,16,0),"")</f>
        <v/>
      </c>
      <c r="AL653" s="73" t="str">
        <f>IFERROR(VLOOKUP(Подбор[[#This Row],[Артикул]],[1]Подбор!$CJ:$DA,17,0),"")</f>
        <v/>
      </c>
    </row>
    <row r="654" spans="1:38">
      <c r="A654" s="73" t="s">
        <v>3457</v>
      </c>
      <c r="B654" t="s">
        <v>2250</v>
      </c>
      <c r="C654" t="s">
        <v>3458</v>
      </c>
      <c r="D654">
        <v>0</v>
      </c>
      <c r="E654">
        <v>0</v>
      </c>
      <c r="F654" t="s">
        <v>578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578</v>
      </c>
      <c r="R654" t="s">
        <v>578</v>
      </c>
      <c r="S654" t="s">
        <v>578</v>
      </c>
      <c r="T654" s="73"/>
      <c r="U654" s="73"/>
      <c r="V654"/>
      <c r="W654" s="73">
        <f>IFERROR(VLOOKUP(Подбор[[#This Row],[Артикул]],[1]Подбор!$CJ:$CW,2,0),"")</f>
        <v>0</v>
      </c>
      <c r="X654" s="73">
        <f>IFERROR(VLOOKUP(Подбор[[#This Row],[Артикул]],[1]Подбор!$CJ:$CW,3,0),"")</f>
        <v>0</v>
      </c>
      <c r="Y654" s="73" t="str">
        <f>IFERROR(VLOOKUP(Подбор[[#This Row],[Артикул]],[1]Подбор!$CJ:$CW,4,0),"")</f>
        <v/>
      </c>
      <c r="Z654" s="73">
        <f>IFERROR(VLOOKUP(Подбор[[#This Row],[Артикул]],[1]Подбор!$CJ:$CW,5,0),"")</f>
        <v>0</v>
      </c>
      <c r="AA654" s="73">
        <f>IFERROR(VLOOKUP(Подбор[[#This Row],[Артикул]],[1]Подбор!$CJ:$CW,6,0),"")</f>
        <v>0</v>
      </c>
      <c r="AB654" s="73">
        <f>IFERROR(VLOOKUP(Подбор[[#This Row],[Артикул]],[1]Подбор!$CJ:$CW,7,0),"")</f>
        <v>0</v>
      </c>
      <c r="AC654" s="73">
        <f>IFERROR(VLOOKUP(Подбор[[#This Row],[Артикул]],[1]Подбор!$CJ:$CW,8,0),"")</f>
        <v>0</v>
      </c>
      <c r="AD654" s="73">
        <f>IFERROR(VLOOKUP(Подбор[[#This Row],[Артикул]],[1]Подбор!$CJ:$CW,9,0),"")</f>
        <v>0</v>
      </c>
      <c r="AE654" s="73">
        <f>IFERROR(VLOOKUP(Подбор[[#This Row],[Артикул]],[1]Подбор!$CJ:$CW,10,0),"")</f>
        <v>0</v>
      </c>
      <c r="AF654" s="73">
        <f>IFERROR(VLOOKUP(Подбор[[#This Row],[Артикул]],[1]Подбор!$CJ:$CW,11,0),"")</f>
        <v>0</v>
      </c>
      <c r="AG654" s="73">
        <f>IFERROR(VLOOKUP(Подбор[[#This Row],[Артикул]],[1]Подбор!$CJ:$CW,12,0),"")</f>
        <v>0</v>
      </c>
      <c r="AH654" s="73">
        <f>IFERROR(VLOOKUP(Подбор[[#This Row],[Артикул]],[1]Подбор!$CJ:$CW,13,0),"")</f>
        <v>0</v>
      </c>
      <c r="AI654" s="73">
        <f>IFERROR(VLOOKUP(Подбор[[#This Row],[Артикул]],[1]Подбор!$CJ:$CW,14,0),"")</f>
        <v>0</v>
      </c>
      <c r="AJ654" s="73" t="str">
        <f>IFERROR(VLOOKUP(Подбор[[#This Row],[Артикул]],[1]Подбор!$CJ:$DA,15,0),"")</f>
        <v/>
      </c>
      <c r="AK654" s="73" t="str">
        <f>IFERROR(VLOOKUP(Подбор[[#This Row],[Артикул]],[1]Подбор!$CJ:$DA,16,0),"")</f>
        <v/>
      </c>
      <c r="AL654" s="73" t="str">
        <f>IFERROR(VLOOKUP(Подбор[[#This Row],[Артикул]],[1]Подбор!$CJ:$DA,17,0),"")</f>
        <v/>
      </c>
    </row>
    <row r="655" spans="1:38">
      <c r="A655" s="73" t="s">
        <v>3459</v>
      </c>
      <c r="B655" t="s">
        <v>2250</v>
      </c>
      <c r="C655" t="s">
        <v>3460</v>
      </c>
      <c r="D655">
        <v>0</v>
      </c>
      <c r="E655">
        <v>0</v>
      </c>
      <c r="F655" t="s">
        <v>578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578</v>
      </c>
      <c r="R655" t="s">
        <v>578</v>
      </c>
      <c r="S655" t="s">
        <v>578</v>
      </c>
      <c r="T655" s="73"/>
      <c r="U655" s="73"/>
      <c r="V655"/>
      <c r="W655" s="73">
        <f>IFERROR(VLOOKUP(Подбор[[#This Row],[Артикул]],[1]Подбор!$CJ:$CW,2,0),"")</f>
        <v>0</v>
      </c>
      <c r="X655" s="73">
        <f>IFERROR(VLOOKUP(Подбор[[#This Row],[Артикул]],[1]Подбор!$CJ:$CW,3,0),"")</f>
        <v>0</v>
      </c>
      <c r="Y655" s="73" t="str">
        <f>IFERROR(VLOOKUP(Подбор[[#This Row],[Артикул]],[1]Подбор!$CJ:$CW,4,0),"")</f>
        <v/>
      </c>
      <c r="Z655" s="73">
        <f>IFERROR(VLOOKUP(Подбор[[#This Row],[Артикул]],[1]Подбор!$CJ:$CW,5,0),"")</f>
        <v>0</v>
      </c>
      <c r="AA655" s="73">
        <f>IFERROR(VLOOKUP(Подбор[[#This Row],[Артикул]],[1]Подбор!$CJ:$CW,6,0),"")</f>
        <v>0</v>
      </c>
      <c r="AB655" s="73">
        <f>IFERROR(VLOOKUP(Подбор[[#This Row],[Артикул]],[1]Подбор!$CJ:$CW,7,0),"")</f>
        <v>0</v>
      </c>
      <c r="AC655" s="73">
        <f>IFERROR(VLOOKUP(Подбор[[#This Row],[Артикул]],[1]Подбор!$CJ:$CW,8,0),"")</f>
        <v>0</v>
      </c>
      <c r="AD655" s="73">
        <f>IFERROR(VLOOKUP(Подбор[[#This Row],[Артикул]],[1]Подбор!$CJ:$CW,9,0),"")</f>
        <v>0</v>
      </c>
      <c r="AE655" s="73">
        <f>IFERROR(VLOOKUP(Подбор[[#This Row],[Артикул]],[1]Подбор!$CJ:$CW,10,0),"")</f>
        <v>0</v>
      </c>
      <c r="AF655" s="73">
        <f>IFERROR(VLOOKUP(Подбор[[#This Row],[Артикул]],[1]Подбор!$CJ:$CW,11,0),"")</f>
        <v>0</v>
      </c>
      <c r="AG655" s="73">
        <f>IFERROR(VLOOKUP(Подбор[[#This Row],[Артикул]],[1]Подбор!$CJ:$CW,12,0),"")</f>
        <v>0</v>
      </c>
      <c r="AH655" s="73">
        <f>IFERROR(VLOOKUP(Подбор[[#This Row],[Артикул]],[1]Подбор!$CJ:$CW,13,0),"")</f>
        <v>0</v>
      </c>
      <c r="AI655" s="73">
        <f>IFERROR(VLOOKUP(Подбор[[#This Row],[Артикул]],[1]Подбор!$CJ:$CW,14,0),"")</f>
        <v>0</v>
      </c>
      <c r="AJ655" s="73" t="str">
        <f>IFERROR(VLOOKUP(Подбор[[#This Row],[Артикул]],[1]Подбор!$CJ:$DA,15,0),"")</f>
        <v/>
      </c>
      <c r="AK655" s="73" t="str">
        <f>IFERROR(VLOOKUP(Подбор[[#This Row],[Артикул]],[1]Подбор!$CJ:$DA,16,0),"")</f>
        <v/>
      </c>
      <c r="AL655" s="73" t="str">
        <f>IFERROR(VLOOKUP(Подбор[[#This Row],[Артикул]],[1]Подбор!$CJ:$DA,17,0),"")</f>
        <v/>
      </c>
    </row>
    <row r="656" spans="1:38">
      <c r="A656" s="73" t="s">
        <v>3461</v>
      </c>
      <c r="B656" t="s">
        <v>2250</v>
      </c>
      <c r="C656" t="s">
        <v>3462</v>
      </c>
      <c r="D656">
        <v>0</v>
      </c>
      <c r="E656">
        <v>0</v>
      </c>
      <c r="F656" t="s">
        <v>578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578</v>
      </c>
      <c r="R656" t="s">
        <v>578</v>
      </c>
      <c r="S656" t="s">
        <v>578</v>
      </c>
      <c r="T656" s="73"/>
      <c r="U656" s="73"/>
      <c r="V656"/>
      <c r="W656" s="73">
        <f>IFERROR(VLOOKUP(Подбор[[#This Row],[Артикул]],[1]Подбор!$CJ:$CW,2,0),"")</f>
        <v>0</v>
      </c>
      <c r="X656" s="73">
        <f>IFERROR(VLOOKUP(Подбор[[#This Row],[Артикул]],[1]Подбор!$CJ:$CW,3,0),"")</f>
        <v>0</v>
      </c>
      <c r="Y656" s="73" t="str">
        <f>IFERROR(VLOOKUP(Подбор[[#This Row],[Артикул]],[1]Подбор!$CJ:$CW,4,0),"")</f>
        <v/>
      </c>
      <c r="Z656" s="73">
        <f>IFERROR(VLOOKUP(Подбор[[#This Row],[Артикул]],[1]Подбор!$CJ:$CW,5,0),"")</f>
        <v>0</v>
      </c>
      <c r="AA656" s="73">
        <f>IFERROR(VLOOKUP(Подбор[[#This Row],[Артикул]],[1]Подбор!$CJ:$CW,6,0),"")</f>
        <v>0</v>
      </c>
      <c r="AB656" s="73">
        <f>IFERROR(VLOOKUP(Подбор[[#This Row],[Артикул]],[1]Подбор!$CJ:$CW,7,0),"")</f>
        <v>0</v>
      </c>
      <c r="AC656" s="73">
        <f>IFERROR(VLOOKUP(Подбор[[#This Row],[Артикул]],[1]Подбор!$CJ:$CW,8,0),"")</f>
        <v>0</v>
      </c>
      <c r="AD656" s="73">
        <f>IFERROR(VLOOKUP(Подбор[[#This Row],[Артикул]],[1]Подбор!$CJ:$CW,9,0),"")</f>
        <v>0</v>
      </c>
      <c r="AE656" s="73">
        <f>IFERROR(VLOOKUP(Подбор[[#This Row],[Артикул]],[1]Подбор!$CJ:$CW,10,0),"")</f>
        <v>0</v>
      </c>
      <c r="AF656" s="73">
        <f>IFERROR(VLOOKUP(Подбор[[#This Row],[Артикул]],[1]Подбор!$CJ:$CW,11,0),"")</f>
        <v>0</v>
      </c>
      <c r="AG656" s="73">
        <f>IFERROR(VLOOKUP(Подбор[[#This Row],[Артикул]],[1]Подбор!$CJ:$CW,12,0),"")</f>
        <v>0</v>
      </c>
      <c r="AH656" s="73">
        <f>IFERROR(VLOOKUP(Подбор[[#This Row],[Артикул]],[1]Подбор!$CJ:$CW,13,0),"")</f>
        <v>0</v>
      </c>
      <c r="AI656" s="73">
        <f>IFERROR(VLOOKUP(Подбор[[#This Row],[Артикул]],[1]Подбор!$CJ:$CW,14,0),"")</f>
        <v>0</v>
      </c>
      <c r="AJ656" s="73" t="str">
        <f>IFERROR(VLOOKUP(Подбор[[#This Row],[Артикул]],[1]Подбор!$CJ:$DA,15,0),"")</f>
        <v/>
      </c>
      <c r="AK656" s="73" t="str">
        <f>IFERROR(VLOOKUP(Подбор[[#This Row],[Артикул]],[1]Подбор!$CJ:$DA,16,0),"")</f>
        <v/>
      </c>
      <c r="AL656" s="73" t="str">
        <f>IFERROR(VLOOKUP(Подбор[[#This Row],[Артикул]],[1]Подбор!$CJ:$DA,17,0),"")</f>
        <v/>
      </c>
    </row>
    <row r="657" spans="1:38">
      <c r="A657" s="73" t="s">
        <v>3463</v>
      </c>
      <c r="B657" t="s">
        <v>2250</v>
      </c>
      <c r="C657" t="s">
        <v>3464</v>
      </c>
      <c r="D657">
        <v>0</v>
      </c>
      <c r="E657">
        <v>0</v>
      </c>
      <c r="F657" t="s">
        <v>578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578</v>
      </c>
      <c r="R657" t="s">
        <v>578</v>
      </c>
      <c r="S657" t="s">
        <v>578</v>
      </c>
      <c r="T657" s="73"/>
      <c r="U657" s="73"/>
      <c r="V657"/>
      <c r="W657" s="73">
        <f>IFERROR(VLOOKUP(Подбор[[#This Row],[Артикул]],[1]Подбор!$CJ:$CW,2,0),"")</f>
        <v>0</v>
      </c>
      <c r="X657" s="73">
        <f>IFERROR(VLOOKUP(Подбор[[#This Row],[Артикул]],[1]Подбор!$CJ:$CW,3,0),"")</f>
        <v>0</v>
      </c>
      <c r="Y657" s="73" t="str">
        <f>IFERROR(VLOOKUP(Подбор[[#This Row],[Артикул]],[1]Подбор!$CJ:$CW,4,0),"")</f>
        <v/>
      </c>
      <c r="Z657" s="73">
        <f>IFERROR(VLOOKUP(Подбор[[#This Row],[Артикул]],[1]Подбор!$CJ:$CW,5,0),"")</f>
        <v>0</v>
      </c>
      <c r="AA657" s="73">
        <f>IFERROR(VLOOKUP(Подбор[[#This Row],[Артикул]],[1]Подбор!$CJ:$CW,6,0),"")</f>
        <v>0</v>
      </c>
      <c r="AB657" s="73">
        <f>IFERROR(VLOOKUP(Подбор[[#This Row],[Артикул]],[1]Подбор!$CJ:$CW,7,0),"")</f>
        <v>0</v>
      </c>
      <c r="AC657" s="73">
        <f>IFERROR(VLOOKUP(Подбор[[#This Row],[Артикул]],[1]Подбор!$CJ:$CW,8,0),"")</f>
        <v>0</v>
      </c>
      <c r="AD657" s="73">
        <f>IFERROR(VLOOKUP(Подбор[[#This Row],[Артикул]],[1]Подбор!$CJ:$CW,9,0),"")</f>
        <v>0</v>
      </c>
      <c r="AE657" s="73">
        <f>IFERROR(VLOOKUP(Подбор[[#This Row],[Артикул]],[1]Подбор!$CJ:$CW,10,0),"")</f>
        <v>0</v>
      </c>
      <c r="AF657" s="73">
        <f>IFERROR(VLOOKUP(Подбор[[#This Row],[Артикул]],[1]Подбор!$CJ:$CW,11,0),"")</f>
        <v>0</v>
      </c>
      <c r="AG657" s="73">
        <f>IFERROR(VLOOKUP(Подбор[[#This Row],[Артикул]],[1]Подбор!$CJ:$CW,12,0),"")</f>
        <v>0</v>
      </c>
      <c r="AH657" s="73">
        <f>IFERROR(VLOOKUP(Подбор[[#This Row],[Артикул]],[1]Подбор!$CJ:$CW,13,0),"")</f>
        <v>0</v>
      </c>
      <c r="AI657" s="73">
        <f>IFERROR(VLOOKUP(Подбор[[#This Row],[Артикул]],[1]Подбор!$CJ:$CW,14,0),"")</f>
        <v>0</v>
      </c>
      <c r="AJ657" s="73" t="str">
        <f>IFERROR(VLOOKUP(Подбор[[#This Row],[Артикул]],[1]Подбор!$CJ:$DA,15,0),"")</f>
        <v/>
      </c>
      <c r="AK657" s="73" t="str">
        <f>IFERROR(VLOOKUP(Подбор[[#This Row],[Артикул]],[1]Подбор!$CJ:$DA,16,0),"")</f>
        <v/>
      </c>
      <c r="AL657" s="73" t="str">
        <f>IFERROR(VLOOKUP(Подбор[[#This Row],[Артикул]],[1]Подбор!$CJ:$DA,17,0),"")</f>
        <v/>
      </c>
    </row>
    <row r="658" spans="1:38">
      <c r="A658" s="73" t="s">
        <v>3465</v>
      </c>
      <c r="B658" t="s">
        <v>2250</v>
      </c>
      <c r="C658" t="s">
        <v>3466</v>
      </c>
      <c r="D658">
        <v>0</v>
      </c>
      <c r="E658">
        <v>0</v>
      </c>
      <c r="F658" t="s">
        <v>578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578</v>
      </c>
      <c r="R658" t="s">
        <v>578</v>
      </c>
      <c r="S658" t="s">
        <v>578</v>
      </c>
      <c r="T658" s="73"/>
      <c r="U658" s="73"/>
      <c r="V658"/>
      <c r="W658" s="73">
        <f>IFERROR(VLOOKUP(Подбор[[#This Row],[Артикул]],[1]Подбор!$CJ:$CW,2,0),"")</f>
        <v>0</v>
      </c>
      <c r="X658" s="73">
        <f>IFERROR(VLOOKUP(Подбор[[#This Row],[Артикул]],[1]Подбор!$CJ:$CW,3,0),"")</f>
        <v>0</v>
      </c>
      <c r="Y658" s="73" t="str">
        <f>IFERROR(VLOOKUP(Подбор[[#This Row],[Артикул]],[1]Подбор!$CJ:$CW,4,0),"")</f>
        <v/>
      </c>
      <c r="Z658" s="73">
        <f>IFERROR(VLOOKUP(Подбор[[#This Row],[Артикул]],[1]Подбор!$CJ:$CW,5,0),"")</f>
        <v>0</v>
      </c>
      <c r="AA658" s="73">
        <f>IFERROR(VLOOKUP(Подбор[[#This Row],[Артикул]],[1]Подбор!$CJ:$CW,6,0),"")</f>
        <v>0</v>
      </c>
      <c r="AB658" s="73">
        <f>IFERROR(VLOOKUP(Подбор[[#This Row],[Артикул]],[1]Подбор!$CJ:$CW,7,0),"")</f>
        <v>0</v>
      </c>
      <c r="AC658" s="73">
        <f>IFERROR(VLOOKUP(Подбор[[#This Row],[Артикул]],[1]Подбор!$CJ:$CW,8,0),"")</f>
        <v>0</v>
      </c>
      <c r="AD658" s="73">
        <f>IFERROR(VLOOKUP(Подбор[[#This Row],[Артикул]],[1]Подбор!$CJ:$CW,9,0),"")</f>
        <v>0</v>
      </c>
      <c r="AE658" s="73">
        <f>IFERROR(VLOOKUP(Подбор[[#This Row],[Артикул]],[1]Подбор!$CJ:$CW,10,0),"")</f>
        <v>0</v>
      </c>
      <c r="AF658" s="73">
        <f>IFERROR(VLOOKUP(Подбор[[#This Row],[Артикул]],[1]Подбор!$CJ:$CW,11,0),"")</f>
        <v>0</v>
      </c>
      <c r="AG658" s="73">
        <f>IFERROR(VLOOKUP(Подбор[[#This Row],[Артикул]],[1]Подбор!$CJ:$CW,12,0),"")</f>
        <v>0</v>
      </c>
      <c r="AH658" s="73">
        <f>IFERROR(VLOOKUP(Подбор[[#This Row],[Артикул]],[1]Подбор!$CJ:$CW,13,0),"")</f>
        <v>0</v>
      </c>
      <c r="AI658" s="73">
        <f>IFERROR(VLOOKUP(Подбор[[#This Row],[Артикул]],[1]Подбор!$CJ:$CW,14,0),"")</f>
        <v>0</v>
      </c>
      <c r="AJ658" s="73" t="str">
        <f>IFERROR(VLOOKUP(Подбор[[#This Row],[Артикул]],[1]Подбор!$CJ:$DA,15,0),"")</f>
        <v/>
      </c>
      <c r="AK658" s="73" t="str">
        <f>IFERROR(VLOOKUP(Подбор[[#This Row],[Артикул]],[1]Подбор!$CJ:$DA,16,0),"")</f>
        <v/>
      </c>
      <c r="AL658" s="73" t="str">
        <f>IFERROR(VLOOKUP(Подбор[[#This Row],[Артикул]],[1]Подбор!$CJ:$DA,17,0),"")</f>
        <v/>
      </c>
    </row>
    <row r="659" spans="1:38">
      <c r="A659" s="73" t="s">
        <v>3467</v>
      </c>
      <c r="B659" t="s">
        <v>2250</v>
      </c>
      <c r="C659" t="s">
        <v>3468</v>
      </c>
      <c r="D659">
        <v>0</v>
      </c>
      <c r="E659">
        <v>0</v>
      </c>
      <c r="F659" t="s">
        <v>578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578</v>
      </c>
      <c r="R659" t="s">
        <v>578</v>
      </c>
      <c r="S659" t="s">
        <v>578</v>
      </c>
      <c r="T659" s="73"/>
      <c r="U659" s="73"/>
      <c r="V659"/>
      <c r="W659" s="73">
        <f>IFERROR(VLOOKUP(Подбор[[#This Row],[Артикул]],[1]Подбор!$CJ:$CW,2,0),"")</f>
        <v>0</v>
      </c>
      <c r="X659" s="73">
        <f>IFERROR(VLOOKUP(Подбор[[#This Row],[Артикул]],[1]Подбор!$CJ:$CW,3,0),"")</f>
        <v>0</v>
      </c>
      <c r="Y659" s="73" t="str">
        <f>IFERROR(VLOOKUP(Подбор[[#This Row],[Артикул]],[1]Подбор!$CJ:$CW,4,0),"")</f>
        <v/>
      </c>
      <c r="Z659" s="73">
        <f>IFERROR(VLOOKUP(Подбор[[#This Row],[Артикул]],[1]Подбор!$CJ:$CW,5,0),"")</f>
        <v>0</v>
      </c>
      <c r="AA659" s="73">
        <f>IFERROR(VLOOKUP(Подбор[[#This Row],[Артикул]],[1]Подбор!$CJ:$CW,6,0),"")</f>
        <v>0</v>
      </c>
      <c r="AB659" s="73">
        <f>IFERROR(VLOOKUP(Подбор[[#This Row],[Артикул]],[1]Подбор!$CJ:$CW,7,0),"")</f>
        <v>0</v>
      </c>
      <c r="AC659" s="73">
        <f>IFERROR(VLOOKUP(Подбор[[#This Row],[Артикул]],[1]Подбор!$CJ:$CW,8,0),"")</f>
        <v>0</v>
      </c>
      <c r="AD659" s="73">
        <f>IFERROR(VLOOKUP(Подбор[[#This Row],[Артикул]],[1]Подбор!$CJ:$CW,9,0),"")</f>
        <v>0</v>
      </c>
      <c r="AE659" s="73">
        <f>IFERROR(VLOOKUP(Подбор[[#This Row],[Артикул]],[1]Подбор!$CJ:$CW,10,0),"")</f>
        <v>0</v>
      </c>
      <c r="AF659" s="73">
        <f>IFERROR(VLOOKUP(Подбор[[#This Row],[Артикул]],[1]Подбор!$CJ:$CW,11,0),"")</f>
        <v>0</v>
      </c>
      <c r="AG659" s="73">
        <f>IFERROR(VLOOKUP(Подбор[[#This Row],[Артикул]],[1]Подбор!$CJ:$CW,12,0),"")</f>
        <v>0</v>
      </c>
      <c r="AH659" s="73">
        <f>IFERROR(VLOOKUP(Подбор[[#This Row],[Артикул]],[1]Подбор!$CJ:$CW,13,0),"")</f>
        <v>0</v>
      </c>
      <c r="AI659" s="73">
        <f>IFERROR(VLOOKUP(Подбор[[#This Row],[Артикул]],[1]Подбор!$CJ:$CW,14,0),"")</f>
        <v>0</v>
      </c>
      <c r="AJ659" s="73" t="str">
        <f>IFERROR(VLOOKUP(Подбор[[#This Row],[Артикул]],[1]Подбор!$CJ:$DA,15,0),"")</f>
        <v/>
      </c>
      <c r="AK659" s="73" t="str">
        <f>IFERROR(VLOOKUP(Подбор[[#This Row],[Артикул]],[1]Подбор!$CJ:$DA,16,0),"")</f>
        <v/>
      </c>
      <c r="AL659" s="73" t="str">
        <f>IFERROR(VLOOKUP(Подбор[[#This Row],[Артикул]],[1]Подбор!$CJ:$DA,17,0),"")</f>
        <v/>
      </c>
    </row>
    <row r="660" spans="1:38">
      <c r="A660" s="73" t="s">
        <v>2854</v>
      </c>
      <c r="B660" t="s">
        <v>2250</v>
      </c>
      <c r="C660" t="s">
        <v>2855</v>
      </c>
      <c r="D660">
        <v>0</v>
      </c>
      <c r="E660">
        <v>0</v>
      </c>
      <c r="F660" t="s">
        <v>578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578</v>
      </c>
      <c r="R660" t="s">
        <v>578</v>
      </c>
      <c r="S660" t="s">
        <v>578</v>
      </c>
      <c r="T660" s="73"/>
      <c r="U660" s="73"/>
      <c r="V660"/>
      <c r="W660" s="73">
        <f>IFERROR(VLOOKUP(Подбор[[#This Row],[Артикул]],[1]Подбор!$CJ:$CW,2,0),"")</f>
        <v>0</v>
      </c>
      <c r="X660" s="73">
        <f>IFERROR(VLOOKUP(Подбор[[#This Row],[Артикул]],[1]Подбор!$CJ:$CW,3,0),"")</f>
        <v>0</v>
      </c>
      <c r="Y660" s="73" t="str">
        <f>IFERROR(VLOOKUP(Подбор[[#This Row],[Артикул]],[1]Подбор!$CJ:$CW,4,0),"")</f>
        <v/>
      </c>
      <c r="Z660" s="73">
        <f>IFERROR(VLOOKUP(Подбор[[#This Row],[Артикул]],[1]Подбор!$CJ:$CW,5,0),"")</f>
        <v>0</v>
      </c>
      <c r="AA660" s="73">
        <f>IFERROR(VLOOKUP(Подбор[[#This Row],[Артикул]],[1]Подбор!$CJ:$CW,6,0),"")</f>
        <v>0</v>
      </c>
      <c r="AB660" s="73">
        <f>IFERROR(VLOOKUP(Подбор[[#This Row],[Артикул]],[1]Подбор!$CJ:$CW,7,0),"")</f>
        <v>0</v>
      </c>
      <c r="AC660" s="73">
        <f>IFERROR(VLOOKUP(Подбор[[#This Row],[Артикул]],[1]Подбор!$CJ:$CW,8,0),"")</f>
        <v>0</v>
      </c>
      <c r="AD660" s="73">
        <f>IFERROR(VLOOKUP(Подбор[[#This Row],[Артикул]],[1]Подбор!$CJ:$CW,9,0),"")</f>
        <v>0</v>
      </c>
      <c r="AE660" s="73">
        <f>IFERROR(VLOOKUP(Подбор[[#This Row],[Артикул]],[1]Подбор!$CJ:$CW,10,0),"")</f>
        <v>0</v>
      </c>
      <c r="AF660" s="73">
        <f>IFERROR(VLOOKUP(Подбор[[#This Row],[Артикул]],[1]Подбор!$CJ:$CW,11,0),"")</f>
        <v>0</v>
      </c>
      <c r="AG660" s="73">
        <f>IFERROR(VLOOKUP(Подбор[[#This Row],[Артикул]],[1]Подбор!$CJ:$CW,12,0),"")</f>
        <v>0</v>
      </c>
      <c r="AH660" s="73">
        <f>IFERROR(VLOOKUP(Подбор[[#This Row],[Артикул]],[1]Подбор!$CJ:$CW,13,0),"")</f>
        <v>0</v>
      </c>
      <c r="AI660" s="73">
        <f>IFERROR(VLOOKUP(Подбор[[#This Row],[Артикул]],[1]Подбор!$CJ:$CW,14,0),"")</f>
        <v>0</v>
      </c>
      <c r="AJ660" s="73" t="str">
        <f>IFERROR(VLOOKUP(Подбор[[#This Row],[Артикул]],[1]Подбор!$CJ:$DA,15,0),"")</f>
        <v/>
      </c>
      <c r="AK660" s="73" t="str">
        <f>IFERROR(VLOOKUP(Подбор[[#This Row],[Артикул]],[1]Подбор!$CJ:$DA,16,0),"")</f>
        <v/>
      </c>
      <c r="AL660" s="73" t="str">
        <f>IFERROR(VLOOKUP(Подбор[[#This Row],[Артикул]],[1]Подбор!$CJ:$DA,17,0),"")</f>
        <v/>
      </c>
    </row>
    <row r="661" spans="1:38">
      <c r="A661" s="73" t="s">
        <v>2856</v>
      </c>
      <c r="B661" t="s">
        <v>2250</v>
      </c>
      <c r="C661" t="s">
        <v>2857</v>
      </c>
      <c r="D661">
        <v>0</v>
      </c>
      <c r="E661">
        <v>0</v>
      </c>
      <c r="F661" t="s">
        <v>578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578</v>
      </c>
      <c r="R661" t="s">
        <v>578</v>
      </c>
      <c r="S661" t="s">
        <v>578</v>
      </c>
      <c r="T661" s="73"/>
      <c r="U661" s="73"/>
      <c r="V661"/>
      <c r="W661" s="73">
        <f>IFERROR(VLOOKUP(Подбор[[#This Row],[Артикул]],[1]Подбор!$CJ:$CW,2,0),"")</f>
        <v>0</v>
      </c>
      <c r="X661" s="73">
        <f>IFERROR(VLOOKUP(Подбор[[#This Row],[Артикул]],[1]Подбор!$CJ:$CW,3,0),"")</f>
        <v>0</v>
      </c>
      <c r="Y661" s="73" t="str">
        <f>IFERROR(VLOOKUP(Подбор[[#This Row],[Артикул]],[1]Подбор!$CJ:$CW,4,0),"")</f>
        <v/>
      </c>
      <c r="Z661" s="73">
        <f>IFERROR(VLOOKUP(Подбор[[#This Row],[Артикул]],[1]Подбор!$CJ:$CW,5,0),"")</f>
        <v>0</v>
      </c>
      <c r="AA661" s="73">
        <f>IFERROR(VLOOKUP(Подбор[[#This Row],[Артикул]],[1]Подбор!$CJ:$CW,6,0),"")</f>
        <v>0</v>
      </c>
      <c r="AB661" s="73">
        <f>IFERROR(VLOOKUP(Подбор[[#This Row],[Артикул]],[1]Подбор!$CJ:$CW,7,0),"")</f>
        <v>0</v>
      </c>
      <c r="AC661" s="73">
        <f>IFERROR(VLOOKUP(Подбор[[#This Row],[Артикул]],[1]Подбор!$CJ:$CW,8,0),"")</f>
        <v>0</v>
      </c>
      <c r="AD661" s="73">
        <f>IFERROR(VLOOKUP(Подбор[[#This Row],[Артикул]],[1]Подбор!$CJ:$CW,9,0),"")</f>
        <v>0</v>
      </c>
      <c r="AE661" s="73">
        <f>IFERROR(VLOOKUP(Подбор[[#This Row],[Артикул]],[1]Подбор!$CJ:$CW,10,0),"")</f>
        <v>0</v>
      </c>
      <c r="AF661" s="73">
        <f>IFERROR(VLOOKUP(Подбор[[#This Row],[Артикул]],[1]Подбор!$CJ:$CW,11,0),"")</f>
        <v>0</v>
      </c>
      <c r="AG661" s="73">
        <f>IFERROR(VLOOKUP(Подбор[[#This Row],[Артикул]],[1]Подбор!$CJ:$CW,12,0),"")</f>
        <v>0</v>
      </c>
      <c r="AH661" s="73">
        <f>IFERROR(VLOOKUP(Подбор[[#This Row],[Артикул]],[1]Подбор!$CJ:$CW,13,0),"")</f>
        <v>0</v>
      </c>
      <c r="AI661" s="73">
        <f>IFERROR(VLOOKUP(Подбор[[#This Row],[Артикул]],[1]Подбор!$CJ:$CW,14,0),"")</f>
        <v>0</v>
      </c>
      <c r="AJ661" s="73" t="str">
        <f>IFERROR(VLOOKUP(Подбор[[#This Row],[Артикул]],[1]Подбор!$CJ:$DA,15,0),"")</f>
        <v/>
      </c>
      <c r="AK661" s="73" t="str">
        <f>IFERROR(VLOOKUP(Подбор[[#This Row],[Артикул]],[1]Подбор!$CJ:$DA,16,0),"")</f>
        <v/>
      </c>
      <c r="AL661" s="73" t="str">
        <f>IFERROR(VLOOKUP(Подбор[[#This Row],[Артикул]],[1]Подбор!$CJ:$DA,17,0),"")</f>
        <v/>
      </c>
    </row>
    <row r="662" spans="1:38">
      <c r="A662" s="73" t="s">
        <v>2858</v>
      </c>
      <c r="B662" t="s">
        <v>2250</v>
      </c>
      <c r="C662" t="s">
        <v>2859</v>
      </c>
      <c r="D662">
        <v>0</v>
      </c>
      <c r="E662">
        <v>0</v>
      </c>
      <c r="F662" t="s">
        <v>578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578</v>
      </c>
      <c r="R662" t="s">
        <v>578</v>
      </c>
      <c r="S662" t="s">
        <v>578</v>
      </c>
      <c r="T662" s="73"/>
      <c r="U662" s="73"/>
      <c r="V662"/>
      <c r="W662" s="73">
        <f>IFERROR(VLOOKUP(Подбор[[#This Row],[Артикул]],[1]Подбор!$CJ:$CW,2,0),"")</f>
        <v>0</v>
      </c>
      <c r="X662" s="73">
        <f>IFERROR(VLOOKUP(Подбор[[#This Row],[Артикул]],[1]Подбор!$CJ:$CW,3,0),"")</f>
        <v>0</v>
      </c>
      <c r="Y662" s="73" t="str">
        <f>IFERROR(VLOOKUP(Подбор[[#This Row],[Артикул]],[1]Подбор!$CJ:$CW,4,0),"")</f>
        <v/>
      </c>
      <c r="Z662" s="73">
        <f>IFERROR(VLOOKUP(Подбор[[#This Row],[Артикул]],[1]Подбор!$CJ:$CW,5,0),"")</f>
        <v>0</v>
      </c>
      <c r="AA662" s="73">
        <f>IFERROR(VLOOKUP(Подбор[[#This Row],[Артикул]],[1]Подбор!$CJ:$CW,6,0),"")</f>
        <v>0</v>
      </c>
      <c r="AB662" s="73">
        <f>IFERROR(VLOOKUP(Подбор[[#This Row],[Артикул]],[1]Подбор!$CJ:$CW,7,0),"")</f>
        <v>0</v>
      </c>
      <c r="AC662" s="73">
        <f>IFERROR(VLOOKUP(Подбор[[#This Row],[Артикул]],[1]Подбор!$CJ:$CW,8,0),"")</f>
        <v>0</v>
      </c>
      <c r="AD662" s="73">
        <f>IFERROR(VLOOKUP(Подбор[[#This Row],[Артикул]],[1]Подбор!$CJ:$CW,9,0),"")</f>
        <v>0</v>
      </c>
      <c r="AE662" s="73">
        <f>IFERROR(VLOOKUP(Подбор[[#This Row],[Артикул]],[1]Подбор!$CJ:$CW,10,0),"")</f>
        <v>0</v>
      </c>
      <c r="AF662" s="73">
        <f>IFERROR(VLOOKUP(Подбор[[#This Row],[Артикул]],[1]Подбор!$CJ:$CW,11,0),"")</f>
        <v>0</v>
      </c>
      <c r="AG662" s="73">
        <f>IFERROR(VLOOKUP(Подбор[[#This Row],[Артикул]],[1]Подбор!$CJ:$CW,12,0),"")</f>
        <v>0</v>
      </c>
      <c r="AH662" s="73">
        <f>IFERROR(VLOOKUP(Подбор[[#This Row],[Артикул]],[1]Подбор!$CJ:$CW,13,0),"")</f>
        <v>0</v>
      </c>
      <c r="AI662" s="73">
        <f>IFERROR(VLOOKUP(Подбор[[#This Row],[Артикул]],[1]Подбор!$CJ:$CW,14,0),"")</f>
        <v>0</v>
      </c>
      <c r="AJ662" s="73" t="str">
        <f>IFERROR(VLOOKUP(Подбор[[#This Row],[Артикул]],[1]Подбор!$CJ:$DA,15,0),"")</f>
        <v/>
      </c>
      <c r="AK662" s="73" t="str">
        <f>IFERROR(VLOOKUP(Подбор[[#This Row],[Артикул]],[1]Подбор!$CJ:$DA,16,0),"")</f>
        <v/>
      </c>
      <c r="AL662" s="73" t="str">
        <f>IFERROR(VLOOKUP(Подбор[[#This Row],[Артикул]],[1]Подбор!$CJ:$DA,17,0),"")</f>
        <v/>
      </c>
    </row>
    <row r="663" spans="1:38">
      <c r="A663" s="73" t="s">
        <v>2860</v>
      </c>
      <c r="B663" t="s">
        <v>2250</v>
      </c>
      <c r="C663" t="s">
        <v>2861</v>
      </c>
      <c r="D663">
        <v>0</v>
      </c>
      <c r="E663">
        <v>0</v>
      </c>
      <c r="F663" t="s">
        <v>578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578</v>
      </c>
      <c r="R663" t="s">
        <v>578</v>
      </c>
      <c r="S663" t="s">
        <v>578</v>
      </c>
      <c r="T663" s="73"/>
      <c r="U663" s="73"/>
      <c r="V663"/>
      <c r="W663" s="73">
        <f>IFERROR(VLOOKUP(Подбор[[#This Row],[Артикул]],[1]Подбор!$CJ:$CW,2,0),"")</f>
        <v>0</v>
      </c>
      <c r="X663" s="73">
        <f>IFERROR(VLOOKUP(Подбор[[#This Row],[Артикул]],[1]Подбор!$CJ:$CW,3,0),"")</f>
        <v>0</v>
      </c>
      <c r="Y663" s="73" t="str">
        <f>IFERROR(VLOOKUP(Подбор[[#This Row],[Артикул]],[1]Подбор!$CJ:$CW,4,0),"")</f>
        <v/>
      </c>
      <c r="Z663" s="73">
        <f>IFERROR(VLOOKUP(Подбор[[#This Row],[Артикул]],[1]Подбор!$CJ:$CW,5,0),"")</f>
        <v>0</v>
      </c>
      <c r="AA663" s="73">
        <f>IFERROR(VLOOKUP(Подбор[[#This Row],[Артикул]],[1]Подбор!$CJ:$CW,6,0),"")</f>
        <v>0</v>
      </c>
      <c r="AB663" s="73">
        <f>IFERROR(VLOOKUP(Подбор[[#This Row],[Артикул]],[1]Подбор!$CJ:$CW,7,0),"")</f>
        <v>0</v>
      </c>
      <c r="AC663" s="73">
        <f>IFERROR(VLOOKUP(Подбор[[#This Row],[Артикул]],[1]Подбор!$CJ:$CW,8,0),"")</f>
        <v>0</v>
      </c>
      <c r="AD663" s="73">
        <f>IFERROR(VLOOKUP(Подбор[[#This Row],[Артикул]],[1]Подбор!$CJ:$CW,9,0),"")</f>
        <v>0</v>
      </c>
      <c r="AE663" s="73">
        <f>IFERROR(VLOOKUP(Подбор[[#This Row],[Артикул]],[1]Подбор!$CJ:$CW,10,0),"")</f>
        <v>0</v>
      </c>
      <c r="AF663" s="73">
        <f>IFERROR(VLOOKUP(Подбор[[#This Row],[Артикул]],[1]Подбор!$CJ:$CW,11,0),"")</f>
        <v>0</v>
      </c>
      <c r="AG663" s="73">
        <f>IFERROR(VLOOKUP(Подбор[[#This Row],[Артикул]],[1]Подбор!$CJ:$CW,12,0),"")</f>
        <v>0</v>
      </c>
      <c r="AH663" s="73">
        <f>IFERROR(VLOOKUP(Подбор[[#This Row],[Артикул]],[1]Подбор!$CJ:$CW,13,0),"")</f>
        <v>0</v>
      </c>
      <c r="AI663" s="73">
        <f>IFERROR(VLOOKUP(Подбор[[#This Row],[Артикул]],[1]Подбор!$CJ:$CW,14,0),"")</f>
        <v>0</v>
      </c>
      <c r="AJ663" s="73" t="str">
        <f>IFERROR(VLOOKUP(Подбор[[#This Row],[Артикул]],[1]Подбор!$CJ:$DA,15,0),"")</f>
        <v/>
      </c>
      <c r="AK663" s="73" t="str">
        <f>IFERROR(VLOOKUP(Подбор[[#This Row],[Артикул]],[1]Подбор!$CJ:$DA,16,0),"")</f>
        <v/>
      </c>
      <c r="AL663" s="73" t="str">
        <f>IFERROR(VLOOKUP(Подбор[[#This Row],[Артикул]],[1]Подбор!$CJ:$DA,17,0),"")</f>
        <v/>
      </c>
    </row>
    <row r="664" spans="1:38">
      <c r="A664" s="73" t="s">
        <v>2862</v>
      </c>
      <c r="B664" t="s">
        <v>2250</v>
      </c>
      <c r="C664" t="s">
        <v>2863</v>
      </c>
      <c r="D664">
        <v>0</v>
      </c>
      <c r="E664">
        <v>0</v>
      </c>
      <c r="F664" t="s">
        <v>578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578</v>
      </c>
      <c r="R664" t="s">
        <v>578</v>
      </c>
      <c r="S664" t="s">
        <v>578</v>
      </c>
      <c r="T664" s="73"/>
      <c r="U664" s="73"/>
      <c r="V664"/>
      <c r="W664" s="73">
        <f>IFERROR(VLOOKUP(Подбор[[#This Row],[Артикул]],[1]Подбор!$CJ:$CW,2,0),"")</f>
        <v>0</v>
      </c>
      <c r="X664" s="73">
        <f>IFERROR(VLOOKUP(Подбор[[#This Row],[Артикул]],[1]Подбор!$CJ:$CW,3,0),"")</f>
        <v>0</v>
      </c>
      <c r="Y664" s="73" t="str">
        <f>IFERROR(VLOOKUP(Подбор[[#This Row],[Артикул]],[1]Подбор!$CJ:$CW,4,0),"")</f>
        <v/>
      </c>
      <c r="Z664" s="73">
        <f>IFERROR(VLOOKUP(Подбор[[#This Row],[Артикул]],[1]Подбор!$CJ:$CW,5,0),"")</f>
        <v>0</v>
      </c>
      <c r="AA664" s="73">
        <f>IFERROR(VLOOKUP(Подбор[[#This Row],[Артикул]],[1]Подбор!$CJ:$CW,6,0),"")</f>
        <v>0</v>
      </c>
      <c r="AB664" s="73">
        <f>IFERROR(VLOOKUP(Подбор[[#This Row],[Артикул]],[1]Подбор!$CJ:$CW,7,0),"")</f>
        <v>0</v>
      </c>
      <c r="AC664" s="73">
        <f>IFERROR(VLOOKUP(Подбор[[#This Row],[Артикул]],[1]Подбор!$CJ:$CW,8,0),"")</f>
        <v>0</v>
      </c>
      <c r="AD664" s="73">
        <f>IFERROR(VLOOKUP(Подбор[[#This Row],[Артикул]],[1]Подбор!$CJ:$CW,9,0),"")</f>
        <v>0</v>
      </c>
      <c r="AE664" s="73">
        <f>IFERROR(VLOOKUP(Подбор[[#This Row],[Артикул]],[1]Подбор!$CJ:$CW,10,0),"")</f>
        <v>0</v>
      </c>
      <c r="AF664" s="73">
        <f>IFERROR(VLOOKUP(Подбор[[#This Row],[Артикул]],[1]Подбор!$CJ:$CW,11,0),"")</f>
        <v>0</v>
      </c>
      <c r="AG664" s="73">
        <f>IFERROR(VLOOKUP(Подбор[[#This Row],[Артикул]],[1]Подбор!$CJ:$CW,12,0),"")</f>
        <v>0</v>
      </c>
      <c r="AH664" s="73">
        <f>IFERROR(VLOOKUP(Подбор[[#This Row],[Артикул]],[1]Подбор!$CJ:$CW,13,0),"")</f>
        <v>0</v>
      </c>
      <c r="AI664" s="73">
        <f>IFERROR(VLOOKUP(Подбор[[#This Row],[Артикул]],[1]Подбор!$CJ:$CW,14,0),"")</f>
        <v>0</v>
      </c>
      <c r="AJ664" s="73" t="str">
        <f>IFERROR(VLOOKUP(Подбор[[#This Row],[Артикул]],[1]Подбор!$CJ:$DA,15,0),"")</f>
        <v/>
      </c>
      <c r="AK664" s="73" t="str">
        <f>IFERROR(VLOOKUP(Подбор[[#This Row],[Артикул]],[1]Подбор!$CJ:$DA,16,0),"")</f>
        <v/>
      </c>
      <c r="AL664" s="73" t="str">
        <f>IFERROR(VLOOKUP(Подбор[[#This Row],[Артикул]],[1]Подбор!$CJ:$DA,17,0),"")</f>
        <v/>
      </c>
    </row>
    <row r="665" spans="1:38">
      <c r="A665" s="73" t="s">
        <v>2864</v>
      </c>
      <c r="B665" t="s">
        <v>2250</v>
      </c>
      <c r="C665" t="s">
        <v>2865</v>
      </c>
      <c r="D665">
        <v>0</v>
      </c>
      <c r="E665">
        <v>0</v>
      </c>
      <c r="F665" t="s">
        <v>578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578</v>
      </c>
      <c r="R665" t="s">
        <v>578</v>
      </c>
      <c r="S665" t="s">
        <v>578</v>
      </c>
      <c r="T665" s="73"/>
      <c r="U665" s="73"/>
      <c r="V665"/>
      <c r="W665" s="73">
        <f>IFERROR(VLOOKUP(Подбор[[#This Row],[Артикул]],[1]Подбор!$CJ:$CW,2,0),"")</f>
        <v>0</v>
      </c>
      <c r="X665" s="73">
        <f>IFERROR(VLOOKUP(Подбор[[#This Row],[Артикул]],[1]Подбор!$CJ:$CW,3,0),"")</f>
        <v>0</v>
      </c>
      <c r="Y665" s="73" t="str">
        <f>IFERROR(VLOOKUP(Подбор[[#This Row],[Артикул]],[1]Подбор!$CJ:$CW,4,0),"")</f>
        <v/>
      </c>
      <c r="Z665" s="73">
        <f>IFERROR(VLOOKUP(Подбор[[#This Row],[Артикул]],[1]Подбор!$CJ:$CW,5,0),"")</f>
        <v>0</v>
      </c>
      <c r="AA665" s="73">
        <f>IFERROR(VLOOKUP(Подбор[[#This Row],[Артикул]],[1]Подбор!$CJ:$CW,6,0),"")</f>
        <v>0</v>
      </c>
      <c r="AB665" s="73">
        <f>IFERROR(VLOOKUP(Подбор[[#This Row],[Артикул]],[1]Подбор!$CJ:$CW,7,0),"")</f>
        <v>0</v>
      </c>
      <c r="AC665" s="73">
        <f>IFERROR(VLOOKUP(Подбор[[#This Row],[Артикул]],[1]Подбор!$CJ:$CW,8,0),"")</f>
        <v>0</v>
      </c>
      <c r="AD665" s="73">
        <f>IFERROR(VLOOKUP(Подбор[[#This Row],[Артикул]],[1]Подбор!$CJ:$CW,9,0),"")</f>
        <v>0</v>
      </c>
      <c r="AE665" s="73">
        <f>IFERROR(VLOOKUP(Подбор[[#This Row],[Артикул]],[1]Подбор!$CJ:$CW,10,0),"")</f>
        <v>0</v>
      </c>
      <c r="AF665" s="73">
        <f>IFERROR(VLOOKUP(Подбор[[#This Row],[Артикул]],[1]Подбор!$CJ:$CW,11,0),"")</f>
        <v>0</v>
      </c>
      <c r="AG665" s="73">
        <f>IFERROR(VLOOKUP(Подбор[[#This Row],[Артикул]],[1]Подбор!$CJ:$CW,12,0),"")</f>
        <v>0</v>
      </c>
      <c r="AH665" s="73">
        <f>IFERROR(VLOOKUP(Подбор[[#This Row],[Артикул]],[1]Подбор!$CJ:$CW,13,0),"")</f>
        <v>0</v>
      </c>
      <c r="AI665" s="73">
        <f>IFERROR(VLOOKUP(Подбор[[#This Row],[Артикул]],[1]Подбор!$CJ:$CW,14,0),"")</f>
        <v>0</v>
      </c>
      <c r="AJ665" s="73" t="str">
        <f>IFERROR(VLOOKUP(Подбор[[#This Row],[Артикул]],[1]Подбор!$CJ:$DA,15,0),"")</f>
        <v/>
      </c>
      <c r="AK665" s="73" t="str">
        <f>IFERROR(VLOOKUP(Подбор[[#This Row],[Артикул]],[1]Подбор!$CJ:$DA,16,0),"")</f>
        <v/>
      </c>
      <c r="AL665" s="73" t="str">
        <f>IFERROR(VLOOKUP(Подбор[[#This Row],[Артикул]],[1]Подбор!$CJ:$DA,17,0),"")</f>
        <v/>
      </c>
    </row>
    <row r="666" spans="1:38">
      <c r="A666" s="73" t="s">
        <v>2866</v>
      </c>
      <c r="B666" t="s">
        <v>2250</v>
      </c>
      <c r="C666" t="s">
        <v>2867</v>
      </c>
      <c r="D666">
        <v>0</v>
      </c>
      <c r="E666">
        <v>0</v>
      </c>
      <c r="F666" t="s">
        <v>578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578</v>
      </c>
      <c r="R666" t="s">
        <v>578</v>
      </c>
      <c r="S666" t="s">
        <v>578</v>
      </c>
      <c r="T666" s="73"/>
      <c r="U666" s="73"/>
      <c r="V666"/>
      <c r="W666" s="73">
        <f>IFERROR(VLOOKUP(Подбор[[#This Row],[Артикул]],[1]Подбор!$CJ:$CW,2,0),"")</f>
        <v>0</v>
      </c>
      <c r="X666" s="73">
        <f>IFERROR(VLOOKUP(Подбор[[#This Row],[Артикул]],[1]Подбор!$CJ:$CW,3,0),"")</f>
        <v>0</v>
      </c>
      <c r="Y666" s="73" t="str">
        <f>IFERROR(VLOOKUP(Подбор[[#This Row],[Артикул]],[1]Подбор!$CJ:$CW,4,0),"")</f>
        <v/>
      </c>
      <c r="Z666" s="73">
        <f>IFERROR(VLOOKUP(Подбор[[#This Row],[Артикул]],[1]Подбор!$CJ:$CW,5,0),"")</f>
        <v>0</v>
      </c>
      <c r="AA666" s="73">
        <f>IFERROR(VLOOKUP(Подбор[[#This Row],[Артикул]],[1]Подбор!$CJ:$CW,6,0),"")</f>
        <v>0</v>
      </c>
      <c r="AB666" s="73">
        <f>IFERROR(VLOOKUP(Подбор[[#This Row],[Артикул]],[1]Подбор!$CJ:$CW,7,0),"")</f>
        <v>0</v>
      </c>
      <c r="AC666" s="73">
        <f>IFERROR(VLOOKUP(Подбор[[#This Row],[Артикул]],[1]Подбор!$CJ:$CW,8,0),"")</f>
        <v>0</v>
      </c>
      <c r="AD666" s="73">
        <f>IFERROR(VLOOKUP(Подбор[[#This Row],[Артикул]],[1]Подбор!$CJ:$CW,9,0),"")</f>
        <v>0</v>
      </c>
      <c r="AE666" s="73">
        <f>IFERROR(VLOOKUP(Подбор[[#This Row],[Артикул]],[1]Подбор!$CJ:$CW,10,0),"")</f>
        <v>0</v>
      </c>
      <c r="AF666" s="73">
        <f>IFERROR(VLOOKUP(Подбор[[#This Row],[Артикул]],[1]Подбор!$CJ:$CW,11,0),"")</f>
        <v>0</v>
      </c>
      <c r="AG666" s="73">
        <f>IFERROR(VLOOKUP(Подбор[[#This Row],[Артикул]],[1]Подбор!$CJ:$CW,12,0),"")</f>
        <v>0</v>
      </c>
      <c r="AH666" s="73">
        <f>IFERROR(VLOOKUP(Подбор[[#This Row],[Артикул]],[1]Подбор!$CJ:$CW,13,0),"")</f>
        <v>0</v>
      </c>
      <c r="AI666" s="73">
        <f>IFERROR(VLOOKUP(Подбор[[#This Row],[Артикул]],[1]Подбор!$CJ:$CW,14,0),"")</f>
        <v>0</v>
      </c>
      <c r="AJ666" s="73" t="str">
        <f>IFERROR(VLOOKUP(Подбор[[#This Row],[Артикул]],[1]Подбор!$CJ:$DA,15,0),"")</f>
        <v/>
      </c>
      <c r="AK666" s="73" t="str">
        <f>IFERROR(VLOOKUP(Подбор[[#This Row],[Артикул]],[1]Подбор!$CJ:$DA,16,0),"")</f>
        <v/>
      </c>
      <c r="AL666" s="73" t="str">
        <f>IFERROR(VLOOKUP(Подбор[[#This Row],[Артикул]],[1]Подбор!$CJ:$DA,17,0),"")</f>
        <v/>
      </c>
    </row>
    <row r="667" spans="1:38">
      <c r="A667" s="73" t="s">
        <v>2868</v>
      </c>
      <c r="B667" t="s">
        <v>2250</v>
      </c>
      <c r="C667" t="s">
        <v>2869</v>
      </c>
      <c r="D667">
        <v>0</v>
      </c>
      <c r="E667">
        <v>0</v>
      </c>
      <c r="F667" t="s">
        <v>578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578</v>
      </c>
      <c r="R667" t="s">
        <v>578</v>
      </c>
      <c r="S667" t="s">
        <v>578</v>
      </c>
      <c r="T667" s="73"/>
      <c r="U667" s="73"/>
      <c r="V667"/>
      <c r="W667" s="73">
        <f>IFERROR(VLOOKUP(Подбор[[#This Row],[Артикул]],[1]Подбор!$CJ:$CW,2,0),"")</f>
        <v>0</v>
      </c>
      <c r="X667" s="73">
        <f>IFERROR(VLOOKUP(Подбор[[#This Row],[Артикул]],[1]Подбор!$CJ:$CW,3,0),"")</f>
        <v>0</v>
      </c>
      <c r="Y667" s="73" t="str">
        <f>IFERROR(VLOOKUP(Подбор[[#This Row],[Артикул]],[1]Подбор!$CJ:$CW,4,0),"")</f>
        <v/>
      </c>
      <c r="Z667" s="73">
        <f>IFERROR(VLOOKUP(Подбор[[#This Row],[Артикул]],[1]Подбор!$CJ:$CW,5,0),"")</f>
        <v>0</v>
      </c>
      <c r="AA667" s="73">
        <f>IFERROR(VLOOKUP(Подбор[[#This Row],[Артикул]],[1]Подбор!$CJ:$CW,6,0),"")</f>
        <v>0</v>
      </c>
      <c r="AB667" s="73">
        <f>IFERROR(VLOOKUP(Подбор[[#This Row],[Артикул]],[1]Подбор!$CJ:$CW,7,0),"")</f>
        <v>0</v>
      </c>
      <c r="AC667" s="73">
        <f>IFERROR(VLOOKUP(Подбор[[#This Row],[Артикул]],[1]Подбор!$CJ:$CW,8,0),"")</f>
        <v>0</v>
      </c>
      <c r="AD667" s="73">
        <f>IFERROR(VLOOKUP(Подбор[[#This Row],[Артикул]],[1]Подбор!$CJ:$CW,9,0),"")</f>
        <v>0</v>
      </c>
      <c r="AE667" s="73">
        <f>IFERROR(VLOOKUP(Подбор[[#This Row],[Артикул]],[1]Подбор!$CJ:$CW,10,0),"")</f>
        <v>0</v>
      </c>
      <c r="AF667" s="73">
        <f>IFERROR(VLOOKUP(Подбор[[#This Row],[Артикул]],[1]Подбор!$CJ:$CW,11,0),"")</f>
        <v>0</v>
      </c>
      <c r="AG667" s="73">
        <f>IFERROR(VLOOKUP(Подбор[[#This Row],[Артикул]],[1]Подбор!$CJ:$CW,12,0),"")</f>
        <v>0</v>
      </c>
      <c r="AH667" s="73">
        <f>IFERROR(VLOOKUP(Подбор[[#This Row],[Артикул]],[1]Подбор!$CJ:$CW,13,0),"")</f>
        <v>0</v>
      </c>
      <c r="AI667" s="73">
        <f>IFERROR(VLOOKUP(Подбор[[#This Row],[Артикул]],[1]Подбор!$CJ:$CW,14,0),"")</f>
        <v>0</v>
      </c>
      <c r="AJ667" s="73" t="str">
        <f>IFERROR(VLOOKUP(Подбор[[#This Row],[Артикул]],[1]Подбор!$CJ:$DA,15,0),"")</f>
        <v/>
      </c>
      <c r="AK667" s="73" t="str">
        <f>IFERROR(VLOOKUP(Подбор[[#This Row],[Артикул]],[1]Подбор!$CJ:$DA,16,0),"")</f>
        <v/>
      </c>
      <c r="AL667" s="73" t="str">
        <f>IFERROR(VLOOKUP(Подбор[[#This Row],[Артикул]],[1]Подбор!$CJ:$DA,17,0),"")</f>
        <v/>
      </c>
    </row>
    <row r="668" spans="1:38">
      <c r="A668" s="73" t="s">
        <v>2870</v>
      </c>
      <c r="B668" t="s">
        <v>2250</v>
      </c>
      <c r="C668" t="s">
        <v>2871</v>
      </c>
      <c r="D668">
        <v>0</v>
      </c>
      <c r="E668">
        <v>0</v>
      </c>
      <c r="F668" t="s">
        <v>578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578</v>
      </c>
      <c r="R668" t="s">
        <v>578</v>
      </c>
      <c r="S668" t="s">
        <v>578</v>
      </c>
      <c r="T668" s="73"/>
      <c r="U668" s="73"/>
      <c r="V668"/>
      <c r="W668" s="73">
        <f>IFERROR(VLOOKUP(Подбор[[#This Row],[Артикул]],[1]Подбор!$CJ:$CW,2,0),"")</f>
        <v>0</v>
      </c>
      <c r="X668" s="73">
        <f>IFERROR(VLOOKUP(Подбор[[#This Row],[Артикул]],[1]Подбор!$CJ:$CW,3,0),"")</f>
        <v>0</v>
      </c>
      <c r="Y668" s="73" t="str">
        <f>IFERROR(VLOOKUP(Подбор[[#This Row],[Артикул]],[1]Подбор!$CJ:$CW,4,0),"")</f>
        <v/>
      </c>
      <c r="Z668" s="73">
        <f>IFERROR(VLOOKUP(Подбор[[#This Row],[Артикул]],[1]Подбор!$CJ:$CW,5,0),"")</f>
        <v>0</v>
      </c>
      <c r="AA668" s="73">
        <f>IFERROR(VLOOKUP(Подбор[[#This Row],[Артикул]],[1]Подбор!$CJ:$CW,6,0),"")</f>
        <v>0</v>
      </c>
      <c r="AB668" s="73">
        <f>IFERROR(VLOOKUP(Подбор[[#This Row],[Артикул]],[1]Подбор!$CJ:$CW,7,0),"")</f>
        <v>0</v>
      </c>
      <c r="AC668" s="73">
        <f>IFERROR(VLOOKUP(Подбор[[#This Row],[Артикул]],[1]Подбор!$CJ:$CW,8,0),"")</f>
        <v>0</v>
      </c>
      <c r="AD668" s="73">
        <f>IFERROR(VLOOKUP(Подбор[[#This Row],[Артикул]],[1]Подбор!$CJ:$CW,9,0),"")</f>
        <v>0</v>
      </c>
      <c r="AE668" s="73">
        <f>IFERROR(VLOOKUP(Подбор[[#This Row],[Артикул]],[1]Подбор!$CJ:$CW,10,0),"")</f>
        <v>0</v>
      </c>
      <c r="AF668" s="73">
        <f>IFERROR(VLOOKUP(Подбор[[#This Row],[Артикул]],[1]Подбор!$CJ:$CW,11,0),"")</f>
        <v>0</v>
      </c>
      <c r="AG668" s="73">
        <f>IFERROR(VLOOKUP(Подбор[[#This Row],[Артикул]],[1]Подбор!$CJ:$CW,12,0),"")</f>
        <v>0</v>
      </c>
      <c r="AH668" s="73">
        <f>IFERROR(VLOOKUP(Подбор[[#This Row],[Артикул]],[1]Подбор!$CJ:$CW,13,0),"")</f>
        <v>0</v>
      </c>
      <c r="AI668" s="73">
        <f>IFERROR(VLOOKUP(Подбор[[#This Row],[Артикул]],[1]Подбор!$CJ:$CW,14,0),"")</f>
        <v>0</v>
      </c>
      <c r="AJ668" s="73" t="str">
        <f>IFERROR(VLOOKUP(Подбор[[#This Row],[Артикул]],[1]Подбор!$CJ:$DA,15,0),"")</f>
        <v/>
      </c>
      <c r="AK668" s="73" t="str">
        <f>IFERROR(VLOOKUP(Подбор[[#This Row],[Артикул]],[1]Подбор!$CJ:$DA,16,0),"")</f>
        <v/>
      </c>
      <c r="AL668" s="73" t="str">
        <f>IFERROR(VLOOKUP(Подбор[[#This Row],[Артикул]],[1]Подбор!$CJ:$DA,17,0),"")</f>
        <v/>
      </c>
    </row>
    <row r="669" spans="1:38">
      <c r="A669" s="73" t="s">
        <v>2872</v>
      </c>
      <c r="B669" t="s">
        <v>2250</v>
      </c>
      <c r="C669" t="s">
        <v>2873</v>
      </c>
      <c r="D669">
        <v>0</v>
      </c>
      <c r="E669">
        <v>0</v>
      </c>
      <c r="F669" t="s">
        <v>578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578</v>
      </c>
      <c r="R669" t="s">
        <v>578</v>
      </c>
      <c r="S669" t="s">
        <v>578</v>
      </c>
      <c r="T669" s="73"/>
      <c r="U669" s="73"/>
      <c r="V669"/>
      <c r="W669" s="73">
        <f>IFERROR(VLOOKUP(Подбор[[#This Row],[Артикул]],[1]Подбор!$CJ:$CW,2,0),"")</f>
        <v>0</v>
      </c>
      <c r="X669" s="73">
        <f>IFERROR(VLOOKUP(Подбор[[#This Row],[Артикул]],[1]Подбор!$CJ:$CW,3,0),"")</f>
        <v>0</v>
      </c>
      <c r="Y669" s="73" t="str">
        <f>IFERROR(VLOOKUP(Подбор[[#This Row],[Артикул]],[1]Подбор!$CJ:$CW,4,0),"")</f>
        <v/>
      </c>
      <c r="Z669" s="73">
        <f>IFERROR(VLOOKUP(Подбор[[#This Row],[Артикул]],[1]Подбор!$CJ:$CW,5,0),"")</f>
        <v>0</v>
      </c>
      <c r="AA669" s="73">
        <f>IFERROR(VLOOKUP(Подбор[[#This Row],[Артикул]],[1]Подбор!$CJ:$CW,6,0),"")</f>
        <v>0</v>
      </c>
      <c r="AB669" s="73">
        <f>IFERROR(VLOOKUP(Подбор[[#This Row],[Артикул]],[1]Подбор!$CJ:$CW,7,0),"")</f>
        <v>0</v>
      </c>
      <c r="AC669" s="73">
        <f>IFERROR(VLOOKUP(Подбор[[#This Row],[Артикул]],[1]Подбор!$CJ:$CW,8,0),"")</f>
        <v>0</v>
      </c>
      <c r="AD669" s="73">
        <f>IFERROR(VLOOKUP(Подбор[[#This Row],[Артикул]],[1]Подбор!$CJ:$CW,9,0),"")</f>
        <v>0</v>
      </c>
      <c r="AE669" s="73">
        <f>IFERROR(VLOOKUP(Подбор[[#This Row],[Артикул]],[1]Подбор!$CJ:$CW,10,0),"")</f>
        <v>0</v>
      </c>
      <c r="AF669" s="73">
        <f>IFERROR(VLOOKUP(Подбор[[#This Row],[Артикул]],[1]Подбор!$CJ:$CW,11,0),"")</f>
        <v>0</v>
      </c>
      <c r="AG669" s="73">
        <f>IFERROR(VLOOKUP(Подбор[[#This Row],[Артикул]],[1]Подбор!$CJ:$CW,12,0),"")</f>
        <v>0</v>
      </c>
      <c r="AH669" s="73">
        <f>IFERROR(VLOOKUP(Подбор[[#This Row],[Артикул]],[1]Подбор!$CJ:$CW,13,0),"")</f>
        <v>0</v>
      </c>
      <c r="AI669" s="73">
        <f>IFERROR(VLOOKUP(Подбор[[#This Row],[Артикул]],[1]Подбор!$CJ:$CW,14,0),"")</f>
        <v>0</v>
      </c>
      <c r="AJ669" s="73" t="str">
        <f>IFERROR(VLOOKUP(Подбор[[#This Row],[Артикул]],[1]Подбор!$CJ:$DA,15,0),"")</f>
        <v/>
      </c>
      <c r="AK669" s="73" t="str">
        <f>IFERROR(VLOOKUP(Подбор[[#This Row],[Артикул]],[1]Подбор!$CJ:$DA,16,0),"")</f>
        <v/>
      </c>
      <c r="AL669" s="73" t="str">
        <f>IFERROR(VLOOKUP(Подбор[[#This Row],[Артикул]],[1]Подбор!$CJ:$DA,17,0),"")</f>
        <v/>
      </c>
    </row>
    <row r="670" spans="1:38">
      <c r="A670" s="73" t="s">
        <v>1992</v>
      </c>
      <c r="B670" t="s">
        <v>2250</v>
      </c>
      <c r="C670" t="s">
        <v>1991</v>
      </c>
      <c r="D670">
        <v>0</v>
      </c>
      <c r="E670">
        <v>0</v>
      </c>
      <c r="F670" t="s">
        <v>578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578</v>
      </c>
      <c r="R670" t="s">
        <v>578</v>
      </c>
      <c r="S670" t="s">
        <v>578</v>
      </c>
      <c r="T670" s="73"/>
      <c r="U670" s="73"/>
      <c r="V670"/>
      <c r="W670" s="73">
        <f>IFERROR(VLOOKUP(Подбор[[#This Row],[Артикул]],[1]Подбор!$CJ:$CW,2,0),"")</f>
        <v>0</v>
      </c>
      <c r="X670" s="73">
        <f>IFERROR(VLOOKUP(Подбор[[#This Row],[Артикул]],[1]Подбор!$CJ:$CW,3,0),"")</f>
        <v>0</v>
      </c>
      <c r="Y670" s="73" t="str">
        <f>IFERROR(VLOOKUP(Подбор[[#This Row],[Артикул]],[1]Подбор!$CJ:$CW,4,0),"")</f>
        <v/>
      </c>
      <c r="Z670" s="73">
        <f>IFERROR(VLOOKUP(Подбор[[#This Row],[Артикул]],[1]Подбор!$CJ:$CW,5,0),"")</f>
        <v>0</v>
      </c>
      <c r="AA670" s="73">
        <f>IFERROR(VLOOKUP(Подбор[[#This Row],[Артикул]],[1]Подбор!$CJ:$CW,6,0),"")</f>
        <v>0</v>
      </c>
      <c r="AB670" s="73">
        <f>IFERROR(VLOOKUP(Подбор[[#This Row],[Артикул]],[1]Подбор!$CJ:$CW,7,0),"")</f>
        <v>0</v>
      </c>
      <c r="AC670" s="73">
        <f>IFERROR(VLOOKUP(Подбор[[#This Row],[Артикул]],[1]Подбор!$CJ:$CW,8,0),"")</f>
        <v>0</v>
      </c>
      <c r="AD670" s="73">
        <f>IFERROR(VLOOKUP(Подбор[[#This Row],[Артикул]],[1]Подбор!$CJ:$CW,9,0),"")</f>
        <v>0</v>
      </c>
      <c r="AE670" s="73">
        <f>IFERROR(VLOOKUP(Подбор[[#This Row],[Артикул]],[1]Подбор!$CJ:$CW,10,0),"")</f>
        <v>0</v>
      </c>
      <c r="AF670" s="73">
        <f>IFERROR(VLOOKUP(Подбор[[#This Row],[Артикул]],[1]Подбор!$CJ:$CW,11,0),"")</f>
        <v>0</v>
      </c>
      <c r="AG670" s="73">
        <f>IFERROR(VLOOKUP(Подбор[[#This Row],[Артикул]],[1]Подбор!$CJ:$CW,12,0),"")</f>
        <v>0</v>
      </c>
      <c r="AH670" s="73">
        <f>IFERROR(VLOOKUP(Подбор[[#This Row],[Артикул]],[1]Подбор!$CJ:$CW,13,0),"")</f>
        <v>0</v>
      </c>
      <c r="AI670" s="73">
        <f>IFERROR(VLOOKUP(Подбор[[#This Row],[Артикул]],[1]Подбор!$CJ:$CW,14,0),"")</f>
        <v>0</v>
      </c>
      <c r="AJ670" s="73" t="str">
        <f>IFERROR(VLOOKUP(Подбор[[#This Row],[Артикул]],[1]Подбор!$CJ:$DA,15,0),"")</f>
        <v/>
      </c>
      <c r="AK670" s="73" t="str">
        <f>IFERROR(VLOOKUP(Подбор[[#This Row],[Артикул]],[1]Подбор!$CJ:$DA,16,0),"")</f>
        <v/>
      </c>
      <c r="AL670" s="73" t="str">
        <f>IFERROR(VLOOKUP(Подбор[[#This Row],[Артикул]],[1]Подбор!$CJ:$DA,17,0),"")</f>
        <v/>
      </c>
    </row>
    <row r="671" spans="1:38">
      <c r="A671" s="73" t="s">
        <v>2632</v>
      </c>
      <c r="B671"/>
      <c r="C671"/>
      <c r="D671" t="s">
        <v>578</v>
      </c>
      <c r="E671" t="s">
        <v>578</v>
      </c>
      <c r="F671" t="s">
        <v>578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578</v>
      </c>
      <c r="R671" t="s">
        <v>578</v>
      </c>
      <c r="S671" t="s">
        <v>578</v>
      </c>
      <c r="T671" s="73"/>
      <c r="U671" s="73"/>
      <c r="V671"/>
      <c r="W671" s="73" t="str">
        <f>IFERROR(VLOOKUP(Подбор[[#This Row],[Артикул]],[1]Подбор!$CJ:$CW,2,0),"")</f>
        <v/>
      </c>
      <c r="X671" s="73" t="str">
        <f>IFERROR(VLOOKUP(Подбор[[#This Row],[Артикул]],[1]Подбор!$CJ:$CW,3,0),"")</f>
        <v/>
      </c>
      <c r="Y671" s="73" t="str">
        <f>IFERROR(VLOOKUP(Подбор[[#This Row],[Артикул]],[1]Подбор!$CJ:$CW,4,0),"")</f>
        <v/>
      </c>
      <c r="Z671" s="73">
        <f>IFERROR(VLOOKUP(Подбор[[#This Row],[Артикул]],[1]Подбор!$CJ:$CW,5,0),"")</f>
        <v>0</v>
      </c>
      <c r="AA671" s="73">
        <f>IFERROR(VLOOKUP(Подбор[[#This Row],[Артикул]],[1]Подбор!$CJ:$CW,6,0),"")</f>
        <v>0</v>
      </c>
      <c r="AB671" s="73">
        <f>IFERROR(VLOOKUP(Подбор[[#This Row],[Артикул]],[1]Подбор!$CJ:$CW,7,0),"")</f>
        <v>0</v>
      </c>
      <c r="AC671" s="73">
        <f>IFERROR(VLOOKUP(Подбор[[#This Row],[Артикул]],[1]Подбор!$CJ:$CW,8,0),"")</f>
        <v>0</v>
      </c>
      <c r="AD671" s="73">
        <f>IFERROR(VLOOKUP(Подбор[[#This Row],[Артикул]],[1]Подбор!$CJ:$CW,9,0),"")</f>
        <v>0</v>
      </c>
      <c r="AE671" s="73">
        <f>IFERROR(VLOOKUP(Подбор[[#This Row],[Артикул]],[1]Подбор!$CJ:$CW,10,0),"")</f>
        <v>0</v>
      </c>
      <c r="AF671" s="73">
        <f>IFERROR(VLOOKUP(Подбор[[#This Row],[Артикул]],[1]Подбор!$CJ:$CW,11,0),"")</f>
        <v>0</v>
      </c>
      <c r="AG671" s="73">
        <f>IFERROR(VLOOKUP(Подбор[[#This Row],[Артикул]],[1]Подбор!$CJ:$CW,12,0),"")</f>
        <v>0</v>
      </c>
      <c r="AH671" s="73">
        <f>IFERROR(VLOOKUP(Подбор[[#This Row],[Артикул]],[1]Подбор!$CJ:$CW,13,0),"")</f>
        <v>0</v>
      </c>
      <c r="AI671" s="73">
        <f>IFERROR(VLOOKUP(Подбор[[#This Row],[Артикул]],[1]Подбор!$CJ:$CW,14,0),"")</f>
        <v>0</v>
      </c>
      <c r="AJ671" s="73" t="str">
        <f>IFERROR(VLOOKUP(Подбор[[#This Row],[Артикул]],[1]Подбор!$CJ:$DA,15,0),"")</f>
        <v/>
      </c>
      <c r="AK671" s="73" t="str">
        <f>IFERROR(VLOOKUP(Подбор[[#This Row],[Артикул]],[1]Подбор!$CJ:$DA,16,0),"")</f>
        <v/>
      </c>
      <c r="AL671" s="73" t="str">
        <f>IFERROR(VLOOKUP(Подбор[[#This Row],[Артикул]],[1]Подбор!$CJ:$DA,17,0),"")</f>
        <v/>
      </c>
    </row>
    <row r="672" spans="1:38">
      <c r="A672" s="73" t="s">
        <v>3469</v>
      </c>
      <c r="B672" t="s">
        <v>2250</v>
      </c>
      <c r="C672" t="s">
        <v>3470</v>
      </c>
      <c r="D672">
        <v>0</v>
      </c>
      <c r="E672">
        <v>0</v>
      </c>
      <c r="F672" t="s">
        <v>578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578</v>
      </c>
      <c r="R672" t="s">
        <v>578</v>
      </c>
      <c r="S672" t="s">
        <v>578</v>
      </c>
      <c r="T672" s="73"/>
      <c r="U672" s="73"/>
      <c r="V672"/>
      <c r="W672" s="73">
        <f>IFERROR(VLOOKUP(Подбор[[#This Row],[Артикул]],[1]Подбор!$CJ:$CW,2,0),"")</f>
        <v>0</v>
      </c>
      <c r="X672" s="73">
        <f>IFERROR(VLOOKUP(Подбор[[#This Row],[Артикул]],[1]Подбор!$CJ:$CW,3,0),"")</f>
        <v>0</v>
      </c>
      <c r="Y672" s="73" t="str">
        <f>IFERROR(VLOOKUP(Подбор[[#This Row],[Артикул]],[1]Подбор!$CJ:$CW,4,0),"")</f>
        <v/>
      </c>
      <c r="Z672" s="73">
        <f>IFERROR(VLOOKUP(Подбор[[#This Row],[Артикул]],[1]Подбор!$CJ:$CW,5,0),"")</f>
        <v>0</v>
      </c>
      <c r="AA672" s="73">
        <f>IFERROR(VLOOKUP(Подбор[[#This Row],[Артикул]],[1]Подбор!$CJ:$CW,6,0),"")</f>
        <v>0</v>
      </c>
      <c r="AB672" s="73">
        <f>IFERROR(VLOOKUP(Подбор[[#This Row],[Артикул]],[1]Подбор!$CJ:$CW,7,0),"")</f>
        <v>0</v>
      </c>
      <c r="AC672" s="73">
        <f>IFERROR(VLOOKUP(Подбор[[#This Row],[Артикул]],[1]Подбор!$CJ:$CW,8,0),"")</f>
        <v>0</v>
      </c>
      <c r="AD672" s="73">
        <f>IFERROR(VLOOKUP(Подбор[[#This Row],[Артикул]],[1]Подбор!$CJ:$CW,9,0),"")</f>
        <v>0</v>
      </c>
      <c r="AE672" s="73">
        <f>IFERROR(VLOOKUP(Подбор[[#This Row],[Артикул]],[1]Подбор!$CJ:$CW,10,0),"")</f>
        <v>0</v>
      </c>
      <c r="AF672" s="73">
        <f>IFERROR(VLOOKUP(Подбор[[#This Row],[Артикул]],[1]Подбор!$CJ:$CW,11,0),"")</f>
        <v>0</v>
      </c>
      <c r="AG672" s="73">
        <f>IFERROR(VLOOKUP(Подбор[[#This Row],[Артикул]],[1]Подбор!$CJ:$CW,12,0),"")</f>
        <v>0</v>
      </c>
      <c r="AH672" s="73">
        <f>IFERROR(VLOOKUP(Подбор[[#This Row],[Артикул]],[1]Подбор!$CJ:$CW,13,0),"")</f>
        <v>0</v>
      </c>
      <c r="AI672" s="73">
        <f>IFERROR(VLOOKUP(Подбор[[#This Row],[Артикул]],[1]Подбор!$CJ:$CW,14,0),"")</f>
        <v>0</v>
      </c>
      <c r="AJ672" s="73" t="str">
        <f>IFERROR(VLOOKUP(Подбор[[#This Row],[Артикул]],[1]Подбор!$CJ:$DA,15,0),"")</f>
        <v/>
      </c>
      <c r="AK672" s="73" t="str">
        <f>IFERROR(VLOOKUP(Подбор[[#This Row],[Артикул]],[1]Подбор!$CJ:$DA,16,0),"")</f>
        <v/>
      </c>
      <c r="AL672" s="73" t="str">
        <f>IFERROR(VLOOKUP(Подбор[[#This Row],[Артикул]],[1]Подбор!$CJ:$DA,17,0),"")</f>
        <v/>
      </c>
    </row>
    <row r="673" spans="1:38">
      <c r="A673" s="73" t="s">
        <v>3471</v>
      </c>
      <c r="B673" t="s">
        <v>2250</v>
      </c>
      <c r="C673" t="s">
        <v>3472</v>
      </c>
      <c r="D673">
        <v>0</v>
      </c>
      <c r="E673">
        <v>0</v>
      </c>
      <c r="F673" t="s">
        <v>578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578</v>
      </c>
      <c r="R673" t="s">
        <v>578</v>
      </c>
      <c r="S673" t="s">
        <v>578</v>
      </c>
      <c r="T673" s="73"/>
      <c r="U673" s="73"/>
      <c r="V673"/>
      <c r="W673" s="73">
        <f>IFERROR(VLOOKUP(Подбор[[#This Row],[Артикул]],[1]Подбор!$CJ:$CW,2,0),"")</f>
        <v>0</v>
      </c>
      <c r="X673" s="73">
        <f>IFERROR(VLOOKUP(Подбор[[#This Row],[Артикул]],[1]Подбор!$CJ:$CW,3,0),"")</f>
        <v>0</v>
      </c>
      <c r="Y673" s="73" t="str">
        <f>IFERROR(VLOOKUP(Подбор[[#This Row],[Артикул]],[1]Подбор!$CJ:$CW,4,0),"")</f>
        <v/>
      </c>
      <c r="Z673" s="73">
        <f>IFERROR(VLOOKUP(Подбор[[#This Row],[Артикул]],[1]Подбор!$CJ:$CW,5,0),"")</f>
        <v>0</v>
      </c>
      <c r="AA673" s="73">
        <f>IFERROR(VLOOKUP(Подбор[[#This Row],[Артикул]],[1]Подбор!$CJ:$CW,6,0),"")</f>
        <v>0</v>
      </c>
      <c r="AB673" s="73">
        <f>IFERROR(VLOOKUP(Подбор[[#This Row],[Артикул]],[1]Подбор!$CJ:$CW,7,0),"")</f>
        <v>0</v>
      </c>
      <c r="AC673" s="73">
        <f>IFERROR(VLOOKUP(Подбор[[#This Row],[Артикул]],[1]Подбор!$CJ:$CW,8,0),"")</f>
        <v>0</v>
      </c>
      <c r="AD673" s="73">
        <f>IFERROR(VLOOKUP(Подбор[[#This Row],[Артикул]],[1]Подбор!$CJ:$CW,9,0),"")</f>
        <v>0</v>
      </c>
      <c r="AE673" s="73">
        <f>IFERROR(VLOOKUP(Подбор[[#This Row],[Артикул]],[1]Подбор!$CJ:$CW,10,0),"")</f>
        <v>0</v>
      </c>
      <c r="AF673" s="73">
        <f>IFERROR(VLOOKUP(Подбор[[#This Row],[Артикул]],[1]Подбор!$CJ:$CW,11,0),"")</f>
        <v>0</v>
      </c>
      <c r="AG673" s="73">
        <f>IFERROR(VLOOKUP(Подбор[[#This Row],[Артикул]],[1]Подбор!$CJ:$CW,12,0),"")</f>
        <v>0</v>
      </c>
      <c r="AH673" s="73">
        <f>IFERROR(VLOOKUP(Подбор[[#This Row],[Артикул]],[1]Подбор!$CJ:$CW,13,0),"")</f>
        <v>0</v>
      </c>
      <c r="AI673" s="73">
        <f>IFERROR(VLOOKUP(Подбор[[#This Row],[Артикул]],[1]Подбор!$CJ:$CW,14,0),"")</f>
        <v>0</v>
      </c>
      <c r="AJ673" s="73" t="str">
        <f>IFERROR(VLOOKUP(Подбор[[#This Row],[Артикул]],[1]Подбор!$CJ:$DA,15,0),"")</f>
        <v/>
      </c>
      <c r="AK673" s="73" t="str">
        <f>IFERROR(VLOOKUP(Подбор[[#This Row],[Артикул]],[1]Подбор!$CJ:$DA,16,0),"")</f>
        <v/>
      </c>
      <c r="AL673" s="73" t="str">
        <f>IFERROR(VLOOKUP(Подбор[[#This Row],[Артикул]],[1]Подбор!$CJ:$DA,17,0),"")</f>
        <v/>
      </c>
    </row>
    <row r="674" spans="1:38">
      <c r="A674" s="73" t="s">
        <v>3473</v>
      </c>
      <c r="B674" t="s">
        <v>2250</v>
      </c>
      <c r="C674" t="s">
        <v>3474</v>
      </c>
      <c r="D674">
        <v>0</v>
      </c>
      <c r="E674">
        <v>0</v>
      </c>
      <c r="F674" t="s">
        <v>578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578</v>
      </c>
      <c r="R674" t="s">
        <v>578</v>
      </c>
      <c r="S674" t="s">
        <v>578</v>
      </c>
      <c r="T674" s="73"/>
      <c r="U674" s="73"/>
      <c r="V674"/>
      <c r="W674" s="73">
        <f>IFERROR(VLOOKUP(Подбор[[#This Row],[Артикул]],[1]Подбор!$CJ:$CW,2,0),"")</f>
        <v>0</v>
      </c>
      <c r="X674" s="73">
        <f>IFERROR(VLOOKUP(Подбор[[#This Row],[Артикул]],[1]Подбор!$CJ:$CW,3,0),"")</f>
        <v>0</v>
      </c>
      <c r="Y674" s="73" t="str">
        <f>IFERROR(VLOOKUP(Подбор[[#This Row],[Артикул]],[1]Подбор!$CJ:$CW,4,0),"")</f>
        <v/>
      </c>
      <c r="Z674" s="73">
        <f>IFERROR(VLOOKUP(Подбор[[#This Row],[Артикул]],[1]Подбор!$CJ:$CW,5,0),"")</f>
        <v>0</v>
      </c>
      <c r="AA674" s="73">
        <f>IFERROR(VLOOKUP(Подбор[[#This Row],[Артикул]],[1]Подбор!$CJ:$CW,6,0),"")</f>
        <v>0</v>
      </c>
      <c r="AB674" s="73">
        <f>IFERROR(VLOOKUP(Подбор[[#This Row],[Артикул]],[1]Подбор!$CJ:$CW,7,0),"")</f>
        <v>0</v>
      </c>
      <c r="AC674" s="73">
        <f>IFERROR(VLOOKUP(Подбор[[#This Row],[Артикул]],[1]Подбор!$CJ:$CW,8,0),"")</f>
        <v>0</v>
      </c>
      <c r="AD674" s="73">
        <f>IFERROR(VLOOKUP(Подбор[[#This Row],[Артикул]],[1]Подбор!$CJ:$CW,9,0),"")</f>
        <v>0</v>
      </c>
      <c r="AE674" s="73">
        <f>IFERROR(VLOOKUP(Подбор[[#This Row],[Артикул]],[1]Подбор!$CJ:$CW,10,0),"")</f>
        <v>0</v>
      </c>
      <c r="AF674" s="73">
        <f>IFERROR(VLOOKUP(Подбор[[#This Row],[Артикул]],[1]Подбор!$CJ:$CW,11,0),"")</f>
        <v>0</v>
      </c>
      <c r="AG674" s="73">
        <f>IFERROR(VLOOKUP(Подбор[[#This Row],[Артикул]],[1]Подбор!$CJ:$CW,12,0),"")</f>
        <v>0</v>
      </c>
      <c r="AH674" s="73">
        <f>IFERROR(VLOOKUP(Подбор[[#This Row],[Артикул]],[1]Подбор!$CJ:$CW,13,0),"")</f>
        <v>0</v>
      </c>
      <c r="AI674" s="73">
        <f>IFERROR(VLOOKUP(Подбор[[#This Row],[Артикул]],[1]Подбор!$CJ:$CW,14,0),"")</f>
        <v>0</v>
      </c>
      <c r="AJ674" s="73" t="str">
        <f>IFERROR(VLOOKUP(Подбор[[#This Row],[Артикул]],[1]Подбор!$CJ:$DA,15,0),"")</f>
        <v/>
      </c>
      <c r="AK674" s="73" t="str">
        <f>IFERROR(VLOOKUP(Подбор[[#This Row],[Артикул]],[1]Подбор!$CJ:$DA,16,0),"")</f>
        <v/>
      </c>
      <c r="AL674" s="73" t="str">
        <f>IFERROR(VLOOKUP(Подбор[[#This Row],[Артикул]],[1]Подбор!$CJ:$DA,17,0),"")</f>
        <v/>
      </c>
    </row>
    <row r="675" spans="1:38">
      <c r="A675" s="73" t="s">
        <v>3475</v>
      </c>
      <c r="B675" t="s">
        <v>2250</v>
      </c>
      <c r="C675" t="s">
        <v>3476</v>
      </c>
      <c r="D675">
        <v>0</v>
      </c>
      <c r="E675">
        <v>0</v>
      </c>
      <c r="F675" t="s">
        <v>578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578</v>
      </c>
      <c r="R675" t="s">
        <v>578</v>
      </c>
      <c r="S675" t="s">
        <v>578</v>
      </c>
      <c r="T675" s="73"/>
      <c r="U675" s="73"/>
      <c r="V675"/>
      <c r="W675" s="73">
        <f>IFERROR(VLOOKUP(Подбор[[#This Row],[Артикул]],[1]Подбор!$CJ:$CW,2,0),"")</f>
        <v>0</v>
      </c>
      <c r="X675" s="73">
        <f>IFERROR(VLOOKUP(Подбор[[#This Row],[Артикул]],[1]Подбор!$CJ:$CW,3,0),"")</f>
        <v>0</v>
      </c>
      <c r="Y675" s="73" t="str">
        <f>IFERROR(VLOOKUP(Подбор[[#This Row],[Артикул]],[1]Подбор!$CJ:$CW,4,0),"")</f>
        <v/>
      </c>
      <c r="Z675" s="73">
        <f>IFERROR(VLOOKUP(Подбор[[#This Row],[Артикул]],[1]Подбор!$CJ:$CW,5,0),"")</f>
        <v>0</v>
      </c>
      <c r="AA675" s="73">
        <f>IFERROR(VLOOKUP(Подбор[[#This Row],[Артикул]],[1]Подбор!$CJ:$CW,6,0),"")</f>
        <v>0</v>
      </c>
      <c r="AB675" s="73">
        <f>IFERROR(VLOOKUP(Подбор[[#This Row],[Артикул]],[1]Подбор!$CJ:$CW,7,0),"")</f>
        <v>0</v>
      </c>
      <c r="AC675" s="73">
        <f>IFERROR(VLOOKUP(Подбор[[#This Row],[Артикул]],[1]Подбор!$CJ:$CW,8,0),"")</f>
        <v>0</v>
      </c>
      <c r="AD675" s="73">
        <f>IFERROR(VLOOKUP(Подбор[[#This Row],[Артикул]],[1]Подбор!$CJ:$CW,9,0),"")</f>
        <v>0</v>
      </c>
      <c r="AE675" s="73">
        <f>IFERROR(VLOOKUP(Подбор[[#This Row],[Артикул]],[1]Подбор!$CJ:$CW,10,0),"")</f>
        <v>0</v>
      </c>
      <c r="AF675" s="73">
        <f>IFERROR(VLOOKUP(Подбор[[#This Row],[Артикул]],[1]Подбор!$CJ:$CW,11,0),"")</f>
        <v>0</v>
      </c>
      <c r="AG675" s="73">
        <f>IFERROR(VLOOKUP(Подбор[[#This Row],[Артикул]],[1]Подбор!$CJ:$CW,12,0),"")</f>
        <v>0</v>
      </c>
      <c r="AH675" s="73">
        <f>IFERROR(VLOOKUP(Подбор[[#This Row],[Артикул]],[1]Подбор!$CJ:$CW,13,0),"")</f>
        <v>0</v>
      </c>
      <c r="AI675" s="73">
        <f>IFERROR(VLOOKUP(Подбор[[#This Row],[Артикул]],[1]Подбор!$CJ:$CW,14,0),"")</f>
        <v>0</v>
      </c>
      <c r="AJ675" s="73" t="str">
        <f>IFERROR(VLOOKUP(Подбор[[#This Row],[Артикул]],[1]Подбор!$CJ:$DA,15,0),"")</f>
        <v/>
      </c>
      <c r="AK675" s="73" t="str">
        <f>IFERROR(VLOOKUP(Подбор[[#This Row],[Артикул]],[1]Подбор!$CJ:$DA,16,0),"")</f>
        <v/>
      </c>
      <c r="AL675" s="73" t="str">
        <f>IFERROR(VLOOKUP(Подбор[[#This Row],[Артикул]],[1]Подбор!$CJ:$DA,17,0),"")</f>
        <v/>
      </c>
    </row>
    <row r="676" spans="1:38">
      <c r="A676" s="73" t="s">
        <v>3477</v>
      </c>
      <c r="B676" t="s">
        <v>2250</v>
      </c>
      <c r="C676" t="s">
        <v>3478</v>
      </c>
      <c r="D676">
        <v>0</v>
      </c>
      <c r="E676">
        <v>0</v>
      </c>
      <c r="F676" t="s">
        <v>578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578</v>
      </c>
      <c r="R676" t="s">
        <v>578</v>
      </c>
      <c r="S676" t="s">
        <v>578</v>
      </c>
      <c r="T676" s="73"/>
      <c r="U676" s="73"/>
      <c r="V676"/>
      <c r="W676" s="73">
        <f>IFERROR(VLOOKUP(Подбор[[#This Row],[Артикул]],[1]Подбор!$CJ:$CW,2,0),"")</f>
        <v>0</v>
      </c>
      <c r="X676" s="73">
        <f>IFERROR(VLOOKUP(Подбор[[#This Row],[Артикул]],[1]Подбор!$CJ:$CW,3,0),"")</f>
        <v>0</v>
      </c>
      <c r="Y676" s="73" t="str">
        <f>IFERROR(VLOOKUP(Подбор[[#This Row],[Артикул]],[1]Подбор!$CJ:$CW,4,0),"")</f>
        <v/>
      </c>
      <c r="Z676" s="73">
        <f>IFERROR(VLOOKUP(Подбор[[#This Row],[Артикул]],[1]Подбор!$CJ:$CW,5,0),"")</f>
        <v>0</v>
      </c>
      <c r="AA676" s="73">
        <f>IFERROR(VLOOKUP(Подбор[[#This Row],[Артикул]],[1]Подбор!$CJ:$CW,6,0),"")</f>
        <v>0</v>
      </c>
      <c r="AB676" s="73">
        <f>IFERROR(VLOOKUP(Подбор[[#This Row],[Артикул]],[1]Подбор!$CJ:$CW,7,0),"")</f>
        <v>0</v>
      </c>
      <c r="AC676" s="73">
        <f>IFERROR(VLOOKUP(Подбор[[#This Row],[Артикул]],[1]Подбор!$CJ:$CW,8,0),"")</f>
        <v>0</v>
      </c>
      <c r="AD676" s="73">
        <f>IFERROR(VLOOKUP(Подбор[[#This Row],[Артикул]],[1]Подбор!$CJ:$CW,9,0),"")</f>
        <v>0</v>
      </c>
      <c r="AE676" s="73">
        <f>IFERROR(VLOOKUP(Подбор[[#This Row],[Артикул]],[1]Подбор!$CJ:$CW,10,0),"")</f>
        <v>0</v>
      </c>
      <c r="AF676" s="73">
        <f>IFERROR(VLOOKUP(Подбор[[#This Row],[Артикул]],[1]Подбор!$CJ:$CW,11,0),"")</f>
        <v>0</v>
      </c>
      <c r="AG676" s="73">
        <f>IFERROR(VLOOKUP(Подбор[[#This Row],[Артикул]],[1]Подбор!$CJ:$CW,12,0),"")</f>
        <v>0</v>
      </c>
      <c r="AH676" s="73">
        <f>IFERROR(VLOOKUP(Подбор[[#This Row],[Артикул]],[1]Подбор!$CJ:$CW,13,0),"")</f>
        <v>0</v>
      </c>
      <c r="AI676" s="73">
        <f>IFERROR(VLOOKUP(Подбор[[#This Row],[Артикул]],[1]Подбор!$CJ:$CW,14,0),"")</f>
        <v>0</v>
      </c>
      <c r="AJ676" s="73" t="str">
        <f>IFERROR(VLOOKUP(Подбор[[#This Row],[Артикул]],[1]Подбор!$CJ:$DA,15,0),"")</f>
        <v/>
      </c>
      <c r="AK676" s="73" t="str">
        <f>IFERROR(VLOOKUP(Подбор[[#This Row],[Артикул]],[1]Подбор!$CJ:$DA,16,0),"")</f>
        <v/>
      </c>
      <c r="AL676" s="73" t="str">
        <f>IFERROR(VLOOKUP(Подбор[[#This Row],[Артикул]],[1]Подбор!$CJ:$DA,17,0),"")</f>
        <v/>
      </c>
    </row>
    <row r="677" spans="1:38">
      <c r="A677" s="73" t="s">
        <v>3479</v>
      </c>
      <c r="B677" t="s">
        <v>2250</v>
      </c>
      <c r="C677" t="s">
        <v>3480</v>
      </c>
      <c r="D677">
        <v>0</v>
      </c>
      <c r="E677">
        <v>0</v>
      </c>
      <c r="F677" t="s">
        <v>578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578</v>
      </c>
      <c r="R677" t="s">
        <v>578</v>
      </c>
      <c r="S677" t="s">
        <v>578</v>
      </c>
      <c r="T677" s="73"/>
      <c r="U677" s="73"/>
      <c r="V677"/>
      <c r="W677" s="73">
        <f>IFERROR(VLOOKUP(Подбор[[#This Row],[Артикул]],[1]Подбор!$CJ:$CW,2,0),"")</f>
        <v>0</v>
      </c>
      <c r="X677" s="73">
        <f>IFERROR(VLOOKUP(Подбор[[#This Row],[Артикул]],[1]Подбор!$CJ:$CW,3,0),"")</f>
        <v>0</v>
      </c>
      <c r="Y677" s="73" t="str">
        <f>IFERROR(VLOOKUP(Подбор[[#This Row],[Артикул]],[1]Подбор!$CJ:$CW,4,0),"")</f>
        <v/>
      </c>
      <c r="Z677" s="73">
        <f>IFERROR(VLOOKUP(Подбор[[#This Row],[Артикул]],[1]Подбор!$CJ:$CW,5,0),"")</f>
        <v>0</v>
      </c>
      <c r="AA677" s="73">
        <f>IFERROR(VLOOKUP(Подбор[[#This Row],[Артикул]],[1]Подбор!$CJ:$CW,6,0),"")</f>
        <v>0</v>
      </c>
      <c r="AB677" s="73">
        <f>IFERROR(VLOOKUP(Подбор[[#This Row],[Артикул]],[1]Подбор!$CJ:$CW,7,0),"")</f>
        <v>0</v>
      </c>
      <c r="AC677" s="73">
        <f>IFERROR(VLOOKUP(Подбор[[#This Row],[Артикул]],[1]Подбор!$CJ:$CW,8,0),"")</f>
        <v>0</v>
      </c>
      <c r="AD677" s="73">
        <f>IFERROR(VLOOKUP(Подбор[[#This Row],[Артикул]],[1]Подбор!$CJ:$CW,9,0),"")</f>
        <v>0</v>
      </c>
      <c r="AE677" s="73">
        <f>IFERROR(VLOOKUP(Подбор[[#This Row],[Артикул]],[1]Подбор!$CJ:$CW,10,0),"")</f>
        <v>0</v>
      </c>
      <c r="AF677" s="73">
        <f>IFERROR(VLOOKUP(Подбор[[#This Row],[Артикул]],[1]Подбор!$CJ:$CW,11,0),"")</f>
        <v>0</v>
      </c>
      <c r="AG677" s="73">
        <f>IFERROR(VLOOKUP(Подбор[[#This Row],[Артикул]],[1]Подбор!$CJ:$CW,12,0),"")</f>
        <v>0</v>
      </c>
      <c r="AH677" s="73">
        <f>IFERROR(VLOOKUP(Подбор[[#This Row],[Артикул]],[1]Подбор!$CJ:$CW,13,0),"")</f>
        <v>0</v>
      </c>
      <c r="AI677" s="73">
        <f>IFERROR(VLOOKUP(Подбор[[#This Row],[Артикул]],[1]Подбор!$CJ:$CW,14,0),"")</f>
        <v>0</v>
      </c>
      <c r="AJ677" s="73" t="str">
        <f>IFERROR(VLOOKUP(Подбор[[#This Row],[Артикул]],[1]Подбор!$CJ:$DA,15,0),"")</f>
        <v/>
      </c>
      <c r="AK677" s="73" t="str">
        <f>IFERROR(VLOOKUP(Подбор[[#This Row],[Артикул]],[1]Подбор!$CJ:$DA,16,0),"")</f>
        <v/>
      </c>
      <c r="AL677" s="73" t="str">
        <f>IFERROR(VLOOKUP(Подбор[[#This Row],[Артикул]],[1]Подбор!$CJ:$DA,17,0),"")</f>
        <v/>
      </c>
    </row>
    <row r="678" spans="1:38">
      <c r="A678" s="73" t="s">
        <v>3481</v>
      </c>
      <c r="B678" t="s">
        <v>2250</v>
      </c>
      <c r="C678" t="s">
        <v>3482</v>
      </c>
      <c r="D678">
        <v>0</v>
      </c>
      <c r="E678">
        <v>0</v>
      </c>
      <c r="F678" t="s">
        <v>578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578</v>
      </c>
      <c r="R678" t="s">
        <v>578</v>
      </c>
      <c r="S678" t="s">
        <v>578</v>
      </c>
      <c r="T678" s="73"/>
      <c r="U678" s="73"/>
      <c r="V678"/>
      <c r="W678" s="73">
        <f>IFERROR(VLOOKUP(Подбор[[#This Row],[Артикул]],[1]Подбор!$CJ:$CW,2,0),"")</f>
        <v>0</v>
      </c>
      <c r="X678" s="73">
        <f>IFERROR(VLOOKUP(Подбор[[#This Row],[Артикул]],[1]Подбор!$CJ:$CW,3,0),"")</f>
        <v>0</v>
      </c>
      <c r="Y678" s="73" t="str">
        <f>IFERROR(VLOOKUP(Подбор[[#This Row],[Артикул]],[1]Подбор!$CJ:$CW,4,0),"")</f>
        <v/>
      </c>
      <c r="Z678" s="73">
        <f>IFERROR(VLOOKUP(Подбор[[#This Row],[Артикул]],[1]Подбор!$CJ:$CW,5,0),"")</f>
        <v>0</v>
      </c>
      <c r="AA678" s="73">
        <f>IFERROR(VLOOKUP(Подбор[[#This Row],[Артикул]],[1]Подбор!$CJ:$CW,6,0),"")</f>
        <v>0</v>
      </c>
      <c r="AB678" s="73">
        <f>IFERROR(VLOOKUP(Подбор[[#This Row],[Артикул]],[1]Подбор!$CJ:$CW,7,0),"")</f>
        <v>0</v>
      </c>
      <c r="AC678" s="73">
        <f>IFERROR(VLOOKUP(Подбор[[#This Row],[Артикул]],[1]Подбор!$CJ:$CW,8,0),"")</f>
        <v>0</v>
      </c>
      <c r="AD678" s="73">
        <f>IFERROR(VLOOKUP(Подбор[[#This Row],[Артикул]],[1]Подбор!$CJ:$CW,9,0),"")</f>
        <v>0</v>
      </c>
      <c r="AE678" s="73">
        <f>IFERROR(VLOOKUP(Подбор[[#This Row],[Артикул]],[1]Подбор!$CJ:$CW,10,0),"")</f>
        <v>0</v>
      </c>
      <c r="AF678" s="73">
        <f>IFERROR(VLOOKUP(Подбор[[#This Row],[Артикул]],[1]Подбор!$CJ:$CW,11,0),"")</f>
        <v>0</v>
      </c>
      <c r="AG678" s="73">
        <f>IFERROR(VLOOKUP(Подбор[[#This Row],[Артикул]],[1]Подбор!$CJ:$CW,12,0),"")</f>
        <v>0</v>
      </c>
      <c r="AH678" s="73">
        <f>IFERROR(VLOOKUP(Подбор[[#This Row],[Артикул]],[1]Подбор!$CJ:$CW,13,0),"")</f>
        <v>0</v>
      </c>
      <c r="AI678" s="73">
        <f>IFERROR(VLOOKUP(Подбор[[#This Row],[Артикул]],[1]Подбор!$CJ:$CW,14,0),"")</f>
        <v>0</v>
      </c>
      <c r="AJ678" s="73" t="str">
        <f>IFERROR(VLOOKUP(Подбор[[#This Row],[Артикул]],[1]Подбор!$CJ:$DA,15,0),"")</f>
        <v/>
      </c>
      <c r="AK678" s="73" t="str">
        <f>IFERROR(VLOOKUP(Подбор[[#This Row],[Артикул]],[1]Подбор!$CJ:$DA,16,0),"")</f>
        <v/>
      </c>
      <c r="AL678" s="73" t="str">
        <f>IFERROR(VLOOKUP(Подбор[[#This Row],[Артикул]],[1]Подбор!$CJ:$DA,17,0),"")</f>
        <v/>
      </c>
    </row>
    <row r="679" spans="1:38">
      <c r="A679" s="73" t="s">
        <v>3483</v>
      </c>
      <c r="B679" t="s">
        <v>2250</v>
      </c>
      <c r="C679" t="s">
        <v>3484</v>
      </c>
      <c r="D679">
        <v>0</v>
      </c>
      <c r="E679">
        <v>0</v>
      </c>
      <c r="F679" t="s">
        <v>578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578</v>
      </c>
      <c r="R679" t="s">
        <v>578</v>
      </c>
      <c r="S679" t="s">
        <v>578</v>
      </c>
      <c r="T679" s="73"/>
      <c r="U679" s="73"/>
      <c r="V679"/>
      <c r="W679" s="73">
        <f>IFERROR(VLOOKUP(Подбор[[#This Row],[Артикул]],[1]Подбор!$CJ:$CW,2,0),"")</f>
        <v>0</v>
      </c>
      <c r="X679" s="73">
        <f>IFERROR(VLOOKUP(Подбор[[#This Row],[Артикул]],[1]Подбор!$CJ:$CW,3,0),"")</f>
        <v>0</v>
      </c>
      <c r="Y679" s="73" t="str">
        <f>IFERROR(VLOOKUP(Подбор[[#This Row],[Артикул]],[1]Подбор!$CJ:$CW,4,0),"")</f>
        <v/>
      </c>
      <c r="Z679" s="73">
        <f>IFERROR(VLOOKUP(Подбор[[#This Row],[Артикул]],[1]Подбор!$CJ:$CW,5,0),"")</f>
        <v>0</v>
      </c>
      <c r="AA679" s="73">
        <f>IFERROR(VLOOKUP(Подбор[[#This Row],[Артикул]],[1]Подбор!$CJ:$CW,6,0),"")</f>
        <v>0</v>
      </c>
      <c r="AB679" s="73">
        <f>IFERROR(VLOOKUP(Подбор[[#This Row],[Артикул]],[1]Подбор!$CJ:$CW,7,0),"")</f>
        <v>0</v>
      </c>
      <c r="AC679" s="73">
        <f>IFERROR(VLOOKUP(Подбор[[#This Row],[Артикул]],[1]Подбор!$CJ:$CW,8,0),"")</f>
        <v>0</v>
      </c>
      <c r="AD679" s="73">
        <f>IFERROR(VLOOKUP(Подбор[[#This Row],[Артикул]],[1]Подбор!$CJ:$CW,9,0),"")</f>
        <v>0</v>
      </c>
      <c r="AE679" s="73">
        <f>IFERROR(VLOOKUP(Подбор[[#This Row],[Артикул]],[1]Подбор!$CJ:$CW,10,0),"")</f>
        <v>0</v>
      </c>
      <c r="AF679" s="73">
        <f>IFERROR(VLOOKUP(Подбор[[#This Row],[Артикул]],[1]Подбор!$CJ:$CW,11,0),"")</f>
        <v>0</v>
      </c>
      <c r="AG679" s="73">
        <f>IFERROR(VLOOKUP(Подбор[[#This Row],[Артикул]],[1]Подбор!$CJ:$CW,12,0),"")</f>
        <v>0</v>
      </c>
      <c r="AH679" s="73">
        <f>IFERROR(VLOOKUP(Подбор[[#This Row],[Артикул]],[1]Подбор!$CJ:$CW,13,0),"")</f>
        <v>0</v>
      </c>
      <c r="AI679" s="73">
        <f>IFERROR(VLOOKUP(Подбор[[#This Row],[Артикул]],[1]Подбор!$CJ:$CW,14,0),"")</f>
        <v>0</v>
      </c>
      <c r="AJ679" s="73" t="str">
        <f>IFERROR(VLOOKUP(Подбор[[#This Row],[Артикул]],[1]Подбор!$CJ:$DA,15,0),"")</f>
        <v/>
      </c>
      <c r="AK679" s="73" t="str">
        <f>IFERROR(VLOOKUP(Подбор[[#This Row],[Артикул]],[1]Подбор!$CJ:$DA,16,0),"")</f>
        <v/>
      </c>
      <c r="AL679" s="73" t="str">
        <f>IFERROR(VLOOKUP(Подбор[[#This Row],[Артикул]],[1]Подбор!$CJ:$DA,17,0),"")</f>
        <v/>
      </c>
    </row>
    <row r="680" spans="1:38">
      <c r="A680" s="73" t="s">
        <v>3485</v>
      </c>
      <c r="B680" t="s">
        <v>2250</v>
      </c>
      <c r="C680" t="s">
        <v>3486</v>
      </c>
      <c r="D680">
        <v>0</v>
      </c>
      <c r="E680">
        <v>0</v>
      </c>
      <c r="F680" t="s">
        <v>578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578</v>
      </c>
      <c r="R680" t="s">
        <v>578</v>
      </c>
      <c r="S680" t="s">
        <v>578</v>
      </c>
      <c r="T680" s="73"/>
      <c r="U680" s="73"/>
      <c r="V680"/>
      <c r="W680" s="73">
        <f>IFERROR(VLOOKUP(Подбор[[#This Row],[Артикул]],[1]Подбор!$CJ:$CW,2,0),"")</f>
        <v>0</v>
      </c>
      <c r="X680" s="73">
        <f>IFERROR(VLOOKUP(Подбор[[#This Row],[Артикул]],[1]Подбор!$CJ:$CW,3,0),"")</f>
        <v>0</v>
      </c>
      <c r="Y680" s="73" t="str">
        <f>IFERROR(VLOOKUP(Подбор[[#This Row],[Артикул]],[1]Подбор!$CJ:$CW,4,0),"")</f>
        <v/>
      </c>
      <c r="Z680" s="73">
        <f>IFERROR(VLOOKUP(Подбор[[#This Row],[Артикул]],[1]Подбор!$CJ:$CW,5,0),"")</f>
        <v>0</v>
      </c>
      <c r="AA680" s="73">
        <f>IFERROR(VLOOKUP(Подбор[[#This Row],[Артикул]],[1]Подбор!$CJ:$CW,6,0),"")</f>
        <v>0</v>
      </c>
      <c r="AB680" s="73">
        <f>IFERROR(VLOOKUP(Подбор[[#This Row],[Артикул]],[1]Подбор!$CJ:$CW,7,0),"")</f>
        <v>0</v>
      </c>
      <c r="AC680" s="73">
        <f>IFERROR(VLOOKUP(Подбор[[#This Row],[Артикул]],[1]Подбор!$CJ:$CW,8,0),"")</f>
        <v>0</v>
      </c>
      <c r="AD680" s="73">
        <f>IFERROR(VLOOKUP(Подбор[[#This Row],[Артикул]],[1]Подбор!$CJ:$CW,9,0),"")</f>
        <v>0</v>
      </c>
      <c r="AE680" s="73">
        <f>IFERROR(VLOOKUP(Подбор[[#This Row],[Артикул]],[1]Подбор!$CJ:$CW,10,0),"")</f>
        <v>0</v>
      </c>
      <c r="AF680" s="73">
        <f>IFERROR(VLOOKUP(Подбор[[#This Row],[Артикул]],[1]Подбор!$CJ:$CW,11,0),"")</f>
        <v>0</v>
      </c>
      <c r="AG680" s="73">
        <f>IFERROR(VLOOKUP(Подбор[[#This Row],[Артикул]],[1]Подбор!$CJ:$CW,12,0),"")</f>
        <v>0</v>
      </c>
      <c r="AH680" s="73">
        <f>IFERROR(VLOOKUP(Подбор[[#This Row],[Артикул]],[1]Подбор!$CJ:$CW,13,0),"")</f>
        <v>0</v>
      </c>
      <c r="AI680" s="73">
        <f>IFERROR(VLOOKUP(Подбор[[#This Row],[Артикул]],[1]Подбор!$CJ:$CW,14,0),"")</f>
        <v>0</v>
      </c>
      <c r="AJ680" s="73" t="str">
        <f>IFERROR(VLOOKUP(Подбор[[#This Row],[Артикул]],[1]Подбор!$CJ:$DA,15,0),"")</f>
        <v/>
      </c>
      <c r="AK680" s="73" t="str">
        <f>IFERROR(VLOOKUP(Подбор[[#This Row],[Артикул]],[1]Подбор!$CJ:$DA,16,0),"")</f>
        <v/>
      </c>
      <c r="AL680" s="73" t="str">
        <f>IFERROR(VLOOKUP(Подбор[[#This Row],[Артикул]],[1]Подбор!$CJ:$DA,17,0),"")</f>
        <v/>
      </c>
    </row>
    <row r="681" spans="1:38">
      <c r="A681" s="73" t="s">
        <v>3487</v>
      </c>
      <c r="B681" t="s">
        <v>2250</v>
      </c>
      <c r="C681" t="s">
        <v>3488</v>
      </c>
      <c r="D681">
        <v>0</v>
      </c>
      <c r="E681">
        <v>0</v>
      </c>
      <c r="F681" t="s">
        <v>578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578</v>
      </c>
      <c r="R681" t="s">
        <v>578</v>
      </c>
      <c r="S681" t="s">
        <v>578</v>
      </c>
      <c r="T681" s="73"/>
      <c r="U681" s="73"/>
      <c r="V681"/>
      <c r="W681" s="73">
        <f>IFERROR(VLOOKUP(Подбор[[#This Row],[Артикул]],[1]Подбор!$CJ:$CW,2,0),"")</f>
        <v>0</v>
      </c>
      <c r="X681" s="73">
        <f>IFERROR(VLOOKUP(Подбор[[#This Row],[Артикул]],[1]Подбор!$CJ:$CW,3,0),"")</f>
        <v>0</v>
      </c>
      <c r="Y681" s="73" t="str">
        <f>IFERROR(VLOOKUP(Подбор[[#This Row],[Артикул]],[1]Подбор!$CJ:$CW,4,0),"")</f>
        <v/>
      </c>
      <c r="Z681" s="73">
        <f>IFERROR(VLOOKUP(Подбор[[#This Row],[Артикул]],[1]Подбор!$CJ:$CW,5,0),"")</f>
        <v>0</v>
      </c>
      <c r="AA681" s="73">
        <f>IFERROR(VLOOKUP(Подбор[[#This Row],[Артикул]],[1]Подбор!$CJ:$CW,6,0),"")</f>
        <v>0</v>
      </c>
      <c r="AB681" s="73">
        <f>IFERROR(VLOOKUP(Подбор[[#This Row],[Артикул]],[1]Подбор!$CJ:$CW,7,0),"")</f>
        <v>0</v>
      </c>
      <c r="AC681" s="73">
        <f>IFERROR(VLOOKUP(Подбор[[#This Row],[Артикул]],[1]Подбор!$CJ:$CW,8,0),"")</f>
        <v>0</v>
      </c>
      <c r="AD681" s="73">
        <f>IFERROR(VLOOKUP(Подбор[[#This Row],[Артикул]],[1]Подбор!$CJ:$CW,9,0),"")</f>
        <v>0</v>
      </c>
      <c r="AE681" s="73">
        <f>IFERROR(VLOOKUP(Подбор[[#This Row],[Артикул]],[1]Подбор!$CJ:$CW,10,0),"")</f>
        <v>0</v>
      </c>
      <c r="AF681" s="73">
        <f>IFERROR(VLOOKUP(Подбор[[#This Row],[Артикул]],[1]Подбор!$CJ:$CW,11,0),"")</f>
        <v>0</v>
      </c>
      <c r="AG681" s="73">
        <f>IFERROR(VLOOKUP(Подбор[[#This Row],[Артикул]],[1]Подбор!$CJ:$CW,12,0),"")</f>
        <v>0</v>
      </c>
      <c r="AH681" s="73">
        <f>IFERROR(VLOOKUP(Подбор[[#This Row],[Артикул]],[1]Подбор!$CJ:$CW,13,0),"")</f>
        <v>0</v>
      </c>
      <c r="AI681" s="73">
        <f>IFERROR(VLOOKUP(Подбор[[#This Row],[Артикул]],[1]Подбор!$CJ:$CW,14,0),"")</f>
        <v>0</v>
      </c>
      <c r="AJ681" s="73" t="str">
        <f>IFERROR(VLOOKUP(Подбор[[#This Row],[Артикул]],[1]Подбор!$CJ:$DA,15,0),"")</f>
        <v/>
      </c>
      <c r="AK681" s="73" t="str">
        <f>IFERROR(VLOOKUP(Подбор[[#This Row],[Артикул]],[1]Подбор!$CJ:$DA,16,0),"")</f>
        <v/>
      </c>
      <c r="AL681" s="73" t="str">
        <f>IFERROR(VLOOKUP(Подбор[[#This Row],[Артикул]],[1]Подбор!$CJ:$DA,17,0),"")</f>
        <v/>
      </c>
    </row>
    <row r="682" spans="1:38">
      <c r="A682" s="73" t="s">
        <v>3489</v>
      </c>
      <c r="B682" t="s">
        <v>2250</v>
      </c>
      <c r="C682" t="s">
        <v>3490</v>
      </c>
      <c r="D682">
        <v>0</v>
      </c>
      <c r="E682">
        <v>0</v>
      </c>
      <c r="F682" t="s">
        <v>578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578</v>
      </c>
      <c r="R682" t="s">
        <v>578</v>
      </c>
      <c r="S682" t="s">
        <v>578</v>
      </c>
      <c r="T682" s="73"/>
      <c r="U682" s="73"/>
      <c r="V682"/>
      <c r="W682" s="73">
        <f>IFERROR(VLOOKUP(Подбор[[#This Row],[Артикул]],[1]Подбор!$CJ:$CW,2,0),"")</f>
        <v>0</v>
      </c>
      <c r="X682" s="73">
        <f>IFERROR(VLOOKUP(Подбор[[#This Row],[Артикул]],[1]Подбор!$CJ:$CW,3,0),"")</f>
        <v>0</v>
      </c>
      <c r="Y682" s="73" t="str">
        <f>IFERROR(VLOOKUP(Подбор[[#This Row],[Артикул]],[1]Подбор!$CJ:$CW,4,0),"")</f>
        <v/>
      </c>
      <c r="Z682" s="73">
        <f>IFERROR(VLOOKUP(Подбор[[#This Row],[Артикул]],[1]Подбор!$CJ:$CW,5,0),"")</f>
        <v>0</v>
      </c>
      <c r="AA682" s="73">
        <f>IFERROR(VLOOKUP(Подбор[[#This Row],[Артикул]],[1]Подбор!$CJ:$CW,6,0),"")</f>
        <v>0</v>
      </c>
      <c r="AB682" s="73">
        <f>IFERROR(VLOOKUP(Подбор[[#This Row],[Артикул]],[1]Подбор!$CJ:$CW,7,0),"")</f>
        <v>0</v>
      </c>
      <c r="AC682" s="73">
        <f>IFERROR(VLOOKUP(Подбор[[#This Row],[Артикул]],[1]Подбор!$CJ:$CW,8,0),"")</f>
        <v>0</v>
      </c>
      <c r="AD682" s="73">
        <f>IFERROR(VLOOKUP(Подбор[[#This Row],[Артикул]],[1]Подбор!$CJ:$CW,9,0),"")</f>
        <v>0</v>
      </c>
      <c r="AE682" s="73">
        <f>IFERROR(VLOOKUP(Подбор[[#This Row],[Артикул]],[1]Подбор!$CJ:$CW,10,0),"")</f>
        <v>0</v>
      </c>
      <c r="AF682" s="73">
        <f>IFERROR(VLOOKUP(Подбор[[#This Row],[Артикул]],[1]Подбор!$CJ:$CW,11,0),"")</f>
        <v>0</v>
      </c>
      <c r="AG682" s="73">
        <f>IFERROR(VLOOKUP(Подбор[[#This Row],[Артикул]],[1]Подбор!$CJ:$CW,12,0),"")</f>
        <v>0</v>
      </c>
      <c r="AH682" s="73">
        <f>IFERROR(VLOOKUP(Подбор[[#This Row],[Артикул]],[1]Подбор!$CJ:$CW,13,0),"")</f>
        <v>0</v>
      </c>
      <c r="AI682" s="73">
        <f>IFERROR(VLOOKUP(Подбор[[#This Row],[Артикул]],[1]Подбор!$CJ:$CW,14,0),"")</f>
        <v>0</v>
      </c>
      <c r="AJ682" s="73" t="str">
        <f>IFERROR(VLOOKUP(Подбор[[#This Row],[Артикул]],[1]Подбор!$CJ:$DA,15,0),"")</f>
        <v/>
      </c>
      <c r="AK682" s="73" t="str">
        <f>IFERROR(VLOOKUP(Подбор[[#This Row],[Артикул]],[1]Подбор!$CJ:$DA,16,0),"")</f>
        <v/>
      </c>
      <c r="AL682" s="73" t="str">
        <f>IFERROR(VLOOKUP(Подбор[[#This Row],[Артикул]],[1]Подбор!$CJ:$DA,17,0),"")</f>
        <v/>
      </c>
    </row>
    <row r="683" spans="1:38">
      <c r="A683" s="73" t="s">
        <v>3491</v>
      </c>
      <c r="B683" t="s">
        <v>2250</v>
      </c>
      <c r="C683" t="s">
        <v>3492</v>
      </c>
      <c r="D683">
        <v>0</v>
      </c>
      <c r="E683">
        <v>0</v>
      </c>
      <c r="F683" t="s">
        <v>578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578</v>
      </c>
      <c r="R683" t="s">
        <v>578</v>
      </c>
      <c r="S683" t="s">
        <v>578</v>
      </c>
      <c r="T683" s="73"/>
      <c r="U683" s="73"/>
      <c r="V683"/>
      <c r="W683" s="73">
        <f>IFERROR(VLOOKUP(Подбор[[#This Row],[Артикул]],[1]Подбор!$CJ:$CW,2,0),"")</f>
        <v>0</v>
      </c>
      <c r="X683" s="73">
        <f>IFERROR(VLOOKUP(Подбор[[#This Row],[Артикул]],[1]Подбор!$CJ:$CW,3,0),"")</f>
        <v>0</v>
      </c>
      <c r="Y683" s="73" t="str">
        <f>IFERROR(VLOOKUP(Подбор[[#This Row],[Артикул]],[1]Подбор!$CJ:$CW,4,0),"")</f>
        <v/>
      </c>
      <c r="Z683" s="73">
        <f>IFERROR(VLOOKUP(Подбор[[#This Row],[Артикул]],[1]Подбор!$CJ:$CW,5,0),"")</f>
        <v>0</v>
      </c>
      <c r="AA683" s="73">
        <f>IFERROR(VLOOKUP(Подбор[[#This Row],[Артикул]],[1]Подбор!$CJ:$CW,6,0),"")</f>
        <v>0</v>
      </c>
      <c r="AB683" s="73">
        <f>IFERROR(VLOOKUP(Подбор[[#This Row],[Артикул]],[1]Подбор!$CJ:$CW,7,0),"")</f>
        <v>0</v>
      </c>
      <c r="AC683" s="73">
        <f>IFERROR(VLOOKUP(Подбор[[#This Row],[Артикул]],[1]Подбор!$CJ:$CW,8,0),"")</f>
        <v>0</v>
      </c>
      <c r="AD683" s="73">
        <f>IFERROR(VLOOKUP(Подбор[[#This Row],[Артикул]],[1]Подбор!$CJ:$CW,9,0),"")</f>
        <v>0</v>
      </c>
      <c r="AE683" s="73">
        <f>IFERROR(VLOOKUP(Подбор[[#This Row],[Артикул]],[1]Подбор!$CJ:$CW,10,0),"")</f>
        <v>0</v>
      </c>
      <c r="AF683" s="73">
        <f>IFERROR(VLOOKUP(Подбор[[#This Row],[Артикул]],[1]Подбор!$CJ:$CW,11,0),"")</f>
        <v>0</v>
      </c>
      <c r="AG683" s="73">
        <f>IFERROR(VLOOKUP(Подбор[[#This Row],[Артикул]],[1]Подбор!$CJ:$CW,12,0),"")</f>
        <v>0</v>
      </c>
      <c r="AH683" s="73">
        <f>IFERROR(VLOOKUP(Подбор[[#This Row],[Артикул]],[1]Подбор!$CJ:$CW,13,0),"")</f>
        <v>0</v>
      </c>
      <c r="AI683" s="73">
        <f>IFERROR(VLOOKUP(Подбор[[#This Row],[Артикул]],[1]Подбор!$CJ:$CW,14,0),"")</f>
        <v>0</v>
      </c>
      <c r="AJ683" s="73" t="str">
        <f>IFERROR(VLOOKUP(Подбор[[#This Row],[Артикул]],[1]Подбор!$CJ:$DA,15,0),"")</f>
        <v/>
      </c>
      <c r="AK683" s="73" t="str">
        <f>IFERROR(VLOOKUP(Подбор[[#This Row],[Артикул]],[1]Подбор!$CJ:$DA,16,0),"")</f>
        <v/>
      </c>
      <c r="AL683" s="73" t="str">
        <f>IFERROR(VLOOKUP(Подбор[[#This Row],[Артикул]],[1]Подбор!$CJ:$DA,17,0),"")</f>
        <v/>
      </c>
    </row>
    <row r="684" spans="1:38">
      <c r="A684" s="73" t="s">
        <v>3493</v>
      </c>
      <c r="B684" t="s">
        <v>2250</v>
      </c>
      <c r="C684" t="s">
        <v>3494</v>
      </c>
      <c r="D684">
        <v>0</v>
      </c>
      <c r="E684">
        <v>0</v>
      </c>
      <c r="F684" t="s">
        <v>578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578</v>
      </c>
      <c r="R684" t="s">
        <v>578</v>
      </c>
      <c r="S684" t="s">
        <v>578</v>
      </c>
      <c r="T684" s="73"/>
      <c r="U684" s="73"/>
      <c r="V684"/>
      <c r="W684" s="73">
        <f>IFERROR(VLOOKUP(Подбор[[#This Row],[Артикул]],[1]Подбор!$CJ:$CW,2,0),"")</f>
        <v>0</v>
      </c>
      <c r="X684" s="73">
        <f>IFERROR(VLOOKUP(Подбор[[#This Row],[Артикул]],[1]Подбор!$CJ:$CW,3,0),"")</f>
        <v>0</v>
      </c>
      <c r="Y684" s="73" t="str">
        <f>IFERROR(VLOOKUP(Подбор[[#This Row],[Артикул]],[1]Подбор!$CJ:$CW,4,0),"")</f>
        <v/>
      </c>
      <c r="Z684" s="73">
        <f>IFERROR(VLOOKUP(Подбор[[#This Row],[Артикул]],[1]Подбор!$CJ:$CW,5,0),"")</f>
        <v>0</v>
      </c>
      <c r="AA684" s="73">
        <f>IFERROR(VLOOKUP(Подбор[[#This Row],[Артикул]],[1]Подбор!$CJ:$CW,6,0),"")</f>
        <v>0</v>
      </c>
      <c r="AB684" s="73">
        <f>IFERROR(VLOOKUP(Подбор[[#This Row],[Артикул]],[1]Подбор!$CJ:$CW,7,0),"")</f>
        <v>0</v>
      </c>
      <c r="AC684" s="73">
        <f>IFERROR(VLOOKUP(Подбор[[#This Row],[Артикул]],[1]Подбор!$CJ:$CW,8,0),"")</f>
        <v>0</v>
      </c>
      <c r="AD684" s="73">
        <f>IFERROR(VLOOKUP(Подбор[[#This Row],[Артикул]],[1]Подбор!$CJ:$CW,9,0),"")</f>
        <v>0</v>
      </c>
      <c r="AE684" s="73">
        <f>IFERROR(VLOOKUP(Подбор[[#This Row],[Артикул]],[1]Подбор!$CJ:$CW,10,0),"")</f>
        <v>0</v>
      </c>
      <c r="AF684" s="73">
        <f>IFERROR(VLOOKUP(Подбор[[#This Row],[Артикул]],[1]Подбор!$CJ:$CW,11,0),"")</f>
        <v>0</v>
      </c>
      <c r="AG684" s="73">
        <f>IFERROR(VLOOKUP(Подбор[[#This Row],[Артикул]],[1]Подбор!$CJ:$CW,12,0),"")</f>
        <v>0</v>
      </c>
      <c r="AH684" s="73">
        <f>IFERROR(VLOOKUP(Подбор[[#This Row],[Артикул]],[1]Подбор!$CJ:$CW,13,0),"")</f>
        <v>0</v>
      </c>
      <c r="AI684" s="73">
        <f>IFERROR(VLOOKUP(Подбор[[#This Row],[Артикул]],[1]Подбор!$CJ:$CW,14,0),"")</f>
        <v>0</v>
      </c>
      <c r="AJ684" s="73" t="str">
        <f>IFERROR(VLOOKUP(Подбор[[#This Row],[Артикул]],[1]Подбор!$CJ:$DA,15,0),"")</f>
        <v/>
      </c>
      <c r="AK684" s="73" t="str">
        <f>IFERROR(VLOOKUP(Подбор[[#This Row],[Артикул]],[1]Подбор!$CJ:$DA,16,0),"")</f>
        <v/>
      </c>
      <c r="AL684" s="73" t="str">
        <f>IFERROR(VLOOKUP(Подбор[[#This Row],[Артикул]],[1]Подбор!$CJ:$DA,17,0),"")</f>
        <v/>
      </c>
    </row>
    <row r="685" spans="1:38">
      <c r="A685" s="73" t="s">
        <v>3495</v>
      </c>
      <c r="B685" t="s">
        <v>2250</v>
      </c>
      <c r="C685" t="s">
        <v>3496</v>
      </c>
      <c r="D685">
        <v>0</v>
      </c>
      <c r="E685">
        <v>0</v>
      </c>
      <c r="F685" t="s">
        <v>578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578</v>
      </c>
      <c r="R685" t="s">
        <v>578</v>
      </c>
      <c r="S685" t="s">
        <v>578</v>
      </c>
      <c r="T685" s="73"/>
      <c r="U685" s="73"/>
      <c r="V685"/>
      <c r="W685" s="73">
        <f>IFERROR(VLOOKUP(Подбор[[#This Row],[Артикул]],[1]Подбор!$CJ:$CW,2,0),"")</f>
        <v>0</v>
      </c>
      <c r="X685" s="73">
        <f>IFERROR(VLOOKUP(Подбор[[#This Row],[Артикул]],[1]Подбор!$CJ:$CW,3,0),"")</f>
        <v>0</v>
      </c>
      <c r="Y685" s="73" t="str">
        <f>IFERROR(VLOOKUP(Подбор[[#This Row],[Артикул]],[1]Подбор!$CJ:$CW,4,0),"")</f>
        <v/>
      </c>
      <c r="Z685" s="73">
        <f>IFERROR(VLOOKUP(Подбор[[#This Row],[Артикул]],[1]Подбор!$CJ:$CW,5,0),"")</f>
        <v>0</v>
      </c>
      <c r="AA685" s="73">
        <f>IFERROR(VLOOKUP(Подбор[[#This Row],[Артикул]],[1]Подбор!$CJ:$CW,6,0),"")</f>
        <v>0</v>
      </c>
      <c r="AB685" s="73">
        <f>IFERROR(VLOOKUP(Подбор[[#This Row],[Артикул]],[1]Подбор!$CJ:$CW,7,0),"")</f>
        <v>0</v>
      </c>
      <c r="AC685" s="73">
        <f>IFERROR(VLOOKUP(Подбор[[#This Row],[Артикул]],[1]Подбор!$CJ:$CW,8,0),"")</f>
        <v>0</v>
      </c>
      <c r="AD685" s="73">
        <f>IFERROR(VLOOKUP(Подбор[[#This Row],[Артикул]],[1]Подбор!$CJ:$CW,9,0),"")</f>
        <v>0</v>
      </c>
      <c r="AE685" s="73">
        <f>IFERROR(VLOOKUP(Подбор[[#This Row],[Артикул]],[1]Подбор!$CJ:$CW,10,0),"")</f>
        <v>0</v>
      </c>
      <c r="AF685" s="73">
        <f>IFERROR(VLOOKUP(Подбор[[#This Row],[Артикул]],[1]Подбор!$CJ:$CW,11,0),"")</f>
        <v>0</v>
      </c>
      <c r="AG685" s="73">
        <f>IFERROR(VLOOKUP(Подбор[[#This Row],[Артикул]],[1]Подбор!$CJ:$CW,12,0),"")</f>
        <v>0</v>
      </c>
      <c r="AH685" s="73">
        <f>IFERROR(VLOOKUP(Подбор[[#This Row],[Артикул]],[1]Подбор!$CJ:$CW,13,0),"")</f>
        <v>0</v>
      </c>
      <c r="AI685" s="73">
        <f>IFERROR(VLOOKUP(Подбор[[#This Row],[Артикул]],[1]Подбор!$CJ:$CW,14,0),"")</f>
        <v>0</v>
      </c>
      <c r="AJ685" s="73" t="str">
        <f>IFERROR(VLOOKUP(Подбор[[#This Row],[Артикул]],[1]Подбор!$CJ:$DA,15,0),"")</f>
        <v/>
      </c>
      <c r="AK685" s="73" t="str">
        <f>IFERROR(VLOOKUP(Подбор[[#This Row],[Артикул]],[1]Подбор!$CJ:$DA,16,0),"")</f>
        <v/>
      </c>
      <c r="AL685" s="73" t="str">
        <f>IFERROR(VLOOKUP(Подбор[[#This Row],[Артикул]],[1]Подбор!$CJ:$DA,17,0),"")</f>
        <v/>
      </c>
    </row>
    <row r="686" spans="1:38">
      <c r="A686" s="73" t="s">
        <v>3497</v>
      </c>
      <c r="B686" t="s">
        <v>2250</v>
      </c>
      <c r="C686" t="s">
        <v>3498</v>
      </c>
      <c r="D686">
        <v>0</v>
      </c>
      <c r="E686">
        <v>0</v>
      </c>
      <c r="F686" t="s">
        <v>578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578</v>
      </c>
      <c r="R686" t="s">
        <v>578</v>
      </c>
      <c r="S686" t="s">
        <v>578</v>
      </c>
      <c r="T686" s="73"/>
      <c r="U686" s="73"/>
      <c r="V686"/>
      <c r="W686" s="73">
        <f>IFERROR(VLOOKUP(Подбор[[#This Row],[Артикул]],[1]Подбор!$CJ:$CW,2,0),"")</f>
        <v>0</v>
      </c>
      <c r="X686" s="73">
        <f>IFERROR(VLOOKUP(Подбор[[#This Row],[Артикул]],[1]Подбор!$CJ:$CW,3,0),"")</f>
        <v>0</v>
      </c>
      <c r="Y686" s="73" t="str">
        <f>IFERROR(VLOOKUP(Подбор[[#This Row],[Артикул]],[1]Подбор!$CJ:$CW,4,0),"")</f>
        <v/>
      </c>
      <c r="Z686" s="73">
        <f>IFERROR(VLOOKUP(Подбор[[#This Row],[Артикул]],[1]Подбор!$CJ:$CW,5,0),"")</f>
        <v>0</v>
      </c>
      <c r="AA686" s="73">
        <f>IFERROR(VLOOKUP(Подбор[[#This Row],[Артикул]],[1]Подбор!$CJ:$CW,6,0),"")</f>
        <v>0</v>
      </c>
      <c r="AB686" s="73">
        <f>IFERROR(VLOOKUP(Подбор[[#This Row],[Артикул]],[1]Подбор!$CJ:$CW,7,0),"")</f>
        <v>0</v>
      </c>
      <c r="AC686" s="73">
        <f>IFERROR(VLOOKUP(Подбор[[#This Row],[Артикул]],[1]Подбор!$CJ:$CW,8,0),"")</f>
        <v>0</v>
      </c>
      <c r="AD686" s="73">
        <f>IFERROR(VLOOKUP(Подбор[[#This Row],[Артикул]],[1]Подбор!$CJ:$CW,9,0),"")</f>
        <v>0</v>
      </c>
      <c r="AE686" s="73">
        <f>IFERROR(VLOOKUP(Подбор[[#This Row],[Артикул]],[1]Подбор!$CJ:$CW,10,0),"")</f>
        <v>0</v>
      </c>
      <c r="AF686" s="73">
        <f>IFERROR(VLOOKUP(Подбор[[#This Row],[Артикул]],[1]Подбор!$CJ:$CW,11,0),"")</f>
        <v>0</v>
      </c>
      <c r="AG686" s="73">
        <f>IFERROR(VLOOKUP(Подбор[[#This Row],[Артикул]],[1]Подбор!$CJ:$CW,12,0),"")</f>
        <v>0</v>
      </c>
      <c r="AH686" s="73">
        <f>IFERROR(VLOOKUP(Подбор[[#This Row],[Артикул]],[1]Подбор!$CJ:$CW,13,0),"")</f>
        <v>0</v>
      </c>
      <c r="AI686" s="73">
        <f>IFERROR(VLOOKUP(Подбор[[#This Row],[Артикул]],[1]Подбор!$CJ:$CW,14,0),"")</f>
        <v>0</v>
      </c>
      <c r="AJ686" s="73" t="str">
        <f>IFERROR(VLOOKUP(Подбор[[#This Row],[Артикул]],[1]Подбор!$CJ:$DA,15,0),"")</f>
        <v/>
      </c>
      <c r="AK686" s="73" t="str">
        <f>IFERROR(VLOOKUP(Подбор[[#This Row],[Артикул]],[1]Подбор!$CJ:$DA,16,0),"")</f>
        <v/>
      </c>
      <c r="AL686" s="73" t="str">
        <f>IFERROR(VLOOKUP(Подбор[[#This Row],[Артикул]],[1]Подбор!$CJ:$DA,17,0),"")</f>
        <v/>
      </c>
    </row>
    <row r="687" spans="1:38">
      <c r="A687" s="73" t="s">
        <v>3499</v>
      </c>
      <c r="B687" t="s">
        <v>2250</v>
      </c>
      <c r="C687" t="s">
        <v>3500</v>
      </c>
      <c r="D687">
        <v>0</v>
      </c>
      <c r="E687">
        <v>0</v>
      </c>
      <c r="F687" t="s">
        <v>578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578</v>
      </c>
      <c r="R687" t="s">
        <v>578</v>
      </c>
      <c r="S687" t="s">
        <v>578</v>
      </c>
      <c r="T687" s="73"/>
      <c r="U687" s="73"/>
      <c r="V687"/>
      <c r="W687" s="73">
        <f>IFERROR(VLOOKUP(Подбор[[#This Row],[Артикул]],[1]Подбор!$CJ:$CW,2,0),"")</f>
        <v>0</v>
      </c>
      <c r="X687" s="73">
        <f>IFERROR(VLOOKUP(Подбор[[#This Row],[Артикул]],[1]Подбор!$CJ:$CW,3,0),"")</f>
        <v>0</v>
      </c>
      <c r="Y687" s="73" t="str">
        <f>IFERROR(VLOOKUP(Подбор[[#This Row],[Артикул]],[1]Подбор!$CJ:$CW,4,0),"")</f>
        <v/>
      </c>
      <c r="Z687" s="73">
        <f>IFERROR(VLOOKUP(Подбор[[#This Row],[Артикул]],[1]Подбор!$CJ:$CW,5,0),"")</f>
        <v>0</v>
      </c>
      <c r="AA687" s="73">
        <f>IFERROR(VLOOKUP(Подбор[[#This Row],[Артикул]],[1]Подбор!$CJ:$CW,6,0),"")</f>
        <v>0</v>
      </c>
      <c r="AB687" s="73">
        <f>IFERROR(VLOOKUP(Подбор[[#This Row],[Артикул]],[1]Подбор!$CJ:$CW,7,0),"")</f>
        <v>0</v>
      </c>
      <c r="AC687" s="73">
        <f>IFERROR(VLOOKUP(Подбор[[#This Row],[Артикул]],[1]Подбор!$CJ:$CW,8,0),"")</f>
        <v>0</v>
      </c>
      <c r="AD687" s="73">
        <f>IFERROR(VLOOKUP(Подбор[[#This Row],[Артикул]],[1]Подбор!$CJ:$CW,9,0),"")</f>
        <v>0</v>
      </c>
      <c r="AE687" s="73">
        <f>IFERROR(VLOOKUP(Подбор[[#This Row],[Артикул]],[1]Подбор!$CJ:$CW,10,0),"")</f>
        <v>0</v>
      </c>
      <c r="AF687" s="73">
        <f>IFERROR(VLOOKUP(Подбор[[#This Row],[Артикул]],[1]Подбор!$CJ:$CW,11,0),"")</f>
        <v>0</v>
      </c>
      <c r="AG687" s="73">
        <f>IFERROR(VLOOKUP(Подбор[[#This Row],[Артикул]],[1]Подбор!$CJ:$CW,12,0),"")</f>
        <v>0</v>
      </c>
      <c r="AH687" s="73">
        <f>IFERROR(VLOOKUP(Подбор[[#This Row],[Артикул]],[1]Подбор!$CJ:$CW,13,0),"")</f>
        <v>0</v>
      </c>
      <c r="AI687" s="73">
        <f>IFERROR(VLOOKUP(Подбор[[#This Row],[Артикул]],[1]Подбор!$CJ:$CW,14,0),"")</f>
        <v>0</v>
      </c>
      <c r="AJ687" s="73" t="str">
        <f>IFERROR(VLOOKUP(Подбор[[#This Row],[Артикул]],[1]Подбор!$CJ:$DA,15,0),"")</f>
        <v/>
      </c>
      <c r="AK687" s="73" t="str">
        <f>IFERROR(VLOOKUP(Подбор[[#This Row],[Артикул]],[1]Подбор!$CJ:$DA,16,0),"")</f>
        <v/>
      </c>
      <c r="AL687" s="73" t="str">
        <f>IFERROR(VLOOKUP(Подбор[[#This Row],[Артикул]],[1]Подбор!$CJ:$DA,17,0),"")</f>
        <v/>
      </c>
    </row>
    <row r="688" spans="1:38">
      <c r="A688" s="73" t="s">
        <v>2013</v>
      </c>
      <c r="B688"/>
      <c r="C688"/>
      <c r="D688" t="s">
        <v>578</v>
      </c>
      <c r="E688" t="s">
        <v>578</v>
      </c>
      <c r="F688" t="s">
        <v>578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578</v>
      </c>
      <c r="R688" t="s">
        <v>578</v>
      </c>
      <c r="S688" t="s">
        <v>578</v>
      </c>
      <c r="T688" s="73"/>
      <c r="U688" s="73"/>
      <c r="V688"/>
      <c r="W688" s="73" t="str">
        <f>IFERROR(VLOOKUP(Подбор[[#This Row],[Артикул]],[1]Подбор!$CJ:$CW,2,0),"")</f>
        <v/>
      </c>
      <c r="X688" s="73" t="str">
        <f>IFERROR(VLOOKUP(Подбор[[#This Row],[Артикул]],[1]Подбор!$CJ:$CW,3,0),"")</f>
        <v/>
      </c>
      <c r="Y688" s="73" t="str">
        <f>IFERROR(VLOOKUP(Подбор[[#This Row],[Артикул]],[1]Подбор!$CJ:$CW,4,0),"")</f>
        <v/>
      </c>
      <c r="Z688" s="73">
        <f>IFERROR(VLOOKUP(Подбор[[#This Row],[Артикул]],[1]Подбор!$CJ:$CW,5,0),"")</f>
        <v>0</v>
      </c>
      <c r="AA688" s="73">
        <f>IFERROR(VLOOKUP(Подбор[[#This Row],[Артикул]],[1]Подбор!$CJ:$CW,6,0),"")</f>
        <v>0</v>
      </c>
      <c r="AB688" s="73">
        <f>IFERROR(VLOOKUP(Подбор[[#This Row],[Артикул]],[1]Подбор!$CJ:$CW,7,0),"")</f>
        <v>0</v>
      </c>
      <c r="AC688" s="73">
        <f>IFERROR(VLOOKUP(Подбор[[#This Row],[Артикул]],[1]Подбор!$CJ:$CW,8,0),"")</f>
        <v>0</v>
      </c>
      <c r="AD688" s="73">
        <f>IFERROR(VLOOKUP(Подбор[[#This Row],[Артикул]],[1]Подбор!$CJ:$CW,9,0),"")</f>
        <v>0</v>
      </c>
      <c r="AE688" s="73">
        <f>IFERROR(VLOOKUP(Подбор[[#This Row],[Артикул]],[1]Подбор!$CJ:$CW,10,0),"")</f>
        <v>0</v>
      </c>
      <c r="AF688" s="73">
        <f>IFERROR(VLOOKUP(Подбор[[#This Row],[Артикул]],[1]Подбор!$CJ:$CW,11,0),"")</f>
        <v>0</v>
      </c>
      <c r="AG688" s="73">
        <f>IFERROR(VLOOKUP(Подбор[[#This Row],[Артикул]],[1]Подбор!$CJ:$CW,12,0),"")</f>
        <v>0</v>
      </c>
      <c r="AH688" s="73">
        <f>IFERROR(VLOOKUP(Подбор[[#This Row],[Артикул]],[1]Подбор!$CJ:$CW,13,0),"")</f>
        <v>0</v>
      </c>
      <c r="AI688" s="73">
        <f>IFERROR(VLOOKUP(Подбор[[#This Row],[Артикул]],[1]Подбор!$CJ:$CW,14,0),"")</f>
        <v>0</v>
      </c>
      <c r="AJ688" s="73" t="str">
        <f>IFERROR(VLOOKUP(Подбор[[#This Row],[Артикул]],[1]Подбор!$CJ:$DA,15,0),"")</f>
        <v/>
      </c>
      <c r="AK688" s="73" t="str">
        <f>IFERROR(VLOOKUP(Подбор[[#This Row],[Артикул]],[1]Подбор!$CJ:$DA,16,0),"")</f>
        <v/>
      </c>
      <c r="AL688" s="73" t="str">
        <f>IFERROR(VLOOKUP(Подбор[[#This Row],[Артикул]],[1]Подбор!$CJ:$DA,17,0),"")</f>
        <v/>
      </c>
    </row>
    <row r="689" spans="1:38">
      <c r="A689" s="73" t="s">
        <v>3192</v>
      </c>
      <c r="B689"/>
      <c r="C689"/>
      <c r="D689" t="s">
        <v>578</v>
      </c>
      <c r="E689" t="s">
        <v>578</v>
      </c>
      <c r="F689" t="s">
        <v>578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578</v>
      </c>
      <c r="R689" t="s">
        <v>578</v>
      </c>
      <c r="S689" t="s">
        <v>578</v>
      </c>
      <c r="T689" s="73"/>
      <c r="U689" s="73"/>
      <c r="V689"/>
      <c r="W689" s="73" t="str">
        <f>IFERROR(VLOOKUP(Подбор[[#This Row],[Артикул]],[1]Подбор!$CJ:$CW,2,0),"")</f>
        <v/>
      </c>
      <c r="X689" s="73" t="str">
        <f>IFERROR(VLOOKUP(Подбор[[#This Row],[Артикул]],[1]Подбор!$CJ:$CW,3,0),"")</f>
        <v/>
      </c>
      <c r="Y689" s="73" t="str">
        <f>IFERROR(VLOOKUP(Подбор[[#This Row],[Артикул]],[1]Подбор!$CJ:$CW,4,0),"")</f>
        <v/>
      </c>
      <c r="Z689" s="73">
        <f>IFERROR(VLOOKUP(Подбор[[#This Row],[Артикул]],[1]Подбор!$CJ:$CW,5,0),"")</f>
        <v>0</v>
      </c>
      <c r="AA689" s="73">
        <f>IFERROR(VLOOKUP(Подбор[[#This Row],[Артикул]],[1]Подбор!$CJ:$CW,6,0),"")</f>
        <v>0</v>
      </c>
      <c r="AB689" s="73">
        <f>IFERROR(VLOOKUP(Подбор[[#This Row],[Артикул]],[1]Подбор!$CJ:$CW,7,0),"")</f>
        <v>0</v>
      </c>
      <c r="AC689" s="73">
        <f>IFERROR(VLOOKUP(Подбор[[#This Row],[Артикул]],[1]Подбор!$CJ:$CW,8,0),"")</f>
        <v>0</v>
      </c>
      <c r="AD689" s="73">
        <f>IFERROR(VLOOKUP(Подбор[[#This Row],[Артикул]],[1]Подбор!$CJ:$CW,9,0),"")</f>
        <v>0</v>
      </c>
      <c r="AE689" s="73">
        <f>IFERROR(VLOOKUP(Подбор[[#This Row],[Артикул]],[1]Подбор!$CJ:$CW,10,0),"")</f>
        <v>0</v>
      </c>
      <c r="AF689" s="73">
        <f>IFERROR(VLOOKUP(Подбор[[#This Row],[Артикул]],[1]Подбор!$CJ:$CW,11,0),"")</f>
        <v>0</v>
      </c>
      <c r="AG689" s="73">
        <f>IFERROR(VLOOKUP(Подбор[[#This Row],[Артикул]],[1]Подбор!$CJ:$CW,12,0),"")</f>
        <v>0</v>
      </c>
      <c r="AH689" s="73">
        <f>IFERROR(VLOOKUP(Подбор[[#This Row],[Артикул]],[1]Подбор!$CJ:$CW,13,0),"")</f>
        <v>0</v>
      </c>
      <c r="AI689" s="73">
        <f>IFERROR(VLOOKUP(Подбор[[#This Row],[Артикул]],[1]Подбор!$CJ:$CW,14,0),"")</f>
        <v>0</v>
      </c>
      <c r="AJ689" s="73" t="str">
        <f>IFERROR(VLOOKUP(Подбор[[#This Row],[Артикул]],[1]Подбор!$CJ:$DA,15,0),"")</f>
        <v/>
      </c>
      <c r="AK689" s="73" t="str">
        <f>IFERROR(VLOOKUP(Подбор[[#This Row],[Артикул]],[1]Подбор!$CJ:$DA,16,0),"")</f>
        <v/>
      </c>
      <c r="AL689" s="73" t="str">
        <f>IFERROR(VLOOKUP(Подбор[[#This Row],[Артикул]],[1]Подбор!$CJ:$DA,17,0),"")</f>
        <v/>
      </c>
    </row>
    <row r="690" spans="1:38">
      <c r="A690" s="73" t="s">
        <v>2638</v>
      </c>
      <c r="B690" t="s">
        <v>2250</v>
      </c>
      <c r="C690" t="s">
        <v>3193</v>
      </c>
      <c r="D690">
        <v>0</v>
      </c>
      <c r="E690">
        <v>0</v>
      </c>
      <c r="F690" t="s">
        <v>578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578</v>
      </c>
      <c r="R690" t="s">
        <v>578</v>
      </c>
      <c r="S690" t="s">
        <v>578</v>
      </c>
      <c r="T690" s="73"/>
      <c r="U690" s="73"/>
      <c r="V690"/>
      <c r="W690" s="73">
        <f>IFERROR(VLOOKUP(Подбор[[#This Row],[Артикул]],[1]Подбор!$CJ:$CW,2,0),"")</f>
        <v>0</v>
      </c>
      <c r="X690" s="73">
        <f>IFERROR(VLOOKUP(Подбор[[#This Row],[Артикул]],[1]Подбор!$CJ:$CW,3,0),"")</f>
        <v>0</v>
      </c>
      <c r="Y690" s="73" t="str">
        <f>IFERROR(VLOOKUP(Подбор[[#This Row],[Артикул]],[1]Подбор!$CJ:$CW,4,0),"")</f>
        <v/>
      </c>
      <c r="Z690" s="73">
        <f>IFERROR(VLOOKUP(Подбор[[#This Row],[Артикул]],[1]Подбор!$CJ:$CW,5,0),"")</f>
        <v>0</v>
      </c>
      <c r="AA690" s="73">
        <f>IFERROR(VLOOKUP(Подбор[[#This Row],[Артикул]],[1]Подбор!$CJ:$CW,6,0),"")</f>
        <v>0</v>
      </c>
      <c r="AB690" s="73">
        <f>IFERROR(VLOOKUP(Подбор[[#This Row],[Артикул]],[1]Подбор!$CJ:$CW,7,0),"")</f>
        <v>0</v>
      </c>
      <c r="AC690" s="73">
        <f>IFERROR(VLOOKUP(Подбор[[#This Row],[Артикул]],[1]Подбор!$CJ:$CW,8,0),"")</f>
        <v>0</v>
      </c>
      <c r="AD690" s="73">
        <f>IFERROR(VLOOKUP(Подбор[[#This Row],[Артикул]],[1]Подбор!$CJ:$CW,9,0),"")</f>
        <v>0</v>
      </c>
      <c r="AE690" s="73">
        <f>IFERROR(VLOOKUP(Подбор[[#This Row],[Артикул]],[1]Подбор!$CJ:$CW,10,0),"")</f>
        <v>0</v>
      </c>
      <c r="AF690" s="73">
        <f>IFERROR(VLOOKUP(Подбор[[#This Row],[Артикул]],[1]Подбор!$CJ:$CW,11,0),"")</f>
        <v>0</v>
      </c>
      <c r="AG690" s="73">
        <f>IFERROR(VLOOKUP(Подбор[[#This Row],[Артикул]],[1]Подбор!$CJ:$CW,12,0),"")</f>
        <v>0</v>
      </c>
      <c r="AH690" s="73">
        <f>IFERROR(VLOOKUP(Подбор[[#This Row],[Артикул]],[1]Подбор!$CJ:$CW,13,0),"")</f>
        <v>0</v>
      </c>
      <c r="AI690" s="73">
        <f>IFERROR(VLOOKUP(Подбор[[#This Row],[Артикул]],[1]Подбор!$CJ:$CW,14,0),"")</f>
        <v>0</v>
      </c>
      <c r="AJ690" s="73" t="str">
        <f>IFERROR(VLOOKUP(Подбор[[#This Row],[Артикул]],[1]Подбор!$CJ:$DA,15,0),"")</f>
        <v/>
      </c>
      <c r="AK690" s="73" t="str">
        <f>IFERROR(VLOOKUP(Подбор[[#This Row],[Артикул]],[1]Подбор!$CJ:$DA,16,0),"")</f>
        <v/>
      </c>
      <c r="AL690" s="73" t="str">
        <f>IFERROR(VLOOKUP(Подбор[[#This Row],[Артикул]],[1]Подбор!$CJ:$DA,17,0),"")</f>
        <v/>
      </c>
    </row>
    <row r="691" spans="1:38">
      <c r="A691" s="73" t="s">
        <v>2639</v>
      </c>
      <c r="B691" t="s">
        <v>2250</v>
      </c>
      <c r="C691" t="s">
        <v>3194</v>
      </c>
      <c r="D691">
        <v>0</v>
      </c>
      <c r="E691">
        <v>0</v>
      </c>
      <c r="F691" t="s">
        <v>578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578</v>
      </c>
      <c r="R691" t="s">
        <v>578</v>
      </c>
      <c r="S691" t="s">
        <v>578</v>
      </c>
      <c r="T691" s="73"/>
      <c r="U691" s="73"/>
      <c r="V691"/>
      <c r="W691" s="73">
        <f>IFERROR(VLOOKUP(Подбор[[#This Row],[Артикул]],[1]Подбор!$CJ:$CW,2,0),"")</f>
        <v>0</v>
      </c>
      <c r="X691" s="73">
        <f>IFERROR(VLOOKUP(Подбор[[#This Row],[Артикул]],[1]Подбор!$CJ:$CW,3,0),"")</f>
        <v>0</v>
      </c>
      <c r="Y691" s="73" t="str">
        <f>IFERROR(VLOOKUP(Подбор[[#This Row],[Артикул]],[1]Подбор!$CJ:$CW,4,0),"")</f>
        <v/>
      </c>
      <c r="Z691" s="73">
        <f>IFERROR(VLOOKUP(Подбор[[#This Row],[Артикул]],[1]Подбор!$CJ:$CW,5,0),"")</f>
        <v>0</v>
      </c>
      <c r="AA691" s="73">
        <f>IFERROR(VLOOKUP(Подбор[[#This Row],[Артикул]],[1]Подбор!$CJ:$CW,6,0),"")</f>
        <v>0</v>
      </c>
      <c r="AB691" s="73">
        <f>IFERROR(VLOOKUP(Подбор[[#This Row],[Артикул]],[1]Подбор!$CJ:$CW,7,0),"")</f>
        <v>0</v>
      </c>
      <c r="AC691" s="73">
        <f>IFERROR(VLOOKUP(Подбор[[#This Row],[Артикул]],[1]Подбор!$CJ:$CW,8,0),"")</f>
        <v>0</v>
      </c>
      <c r="AD691" s="73">
        <f>IFERROR(VLOOKUP(Подбор[[#This Row],[Артикул]],[1]Подбор!$CJ:$CW,9,0),"")</f>
        <v>0</v>
      </c>
      <c r="AE691" s="73">
        <f>IFERROR(VLOOKUP(Подбор[[#This Row],[Артикул]],[1]Подбор!$CJ:$CW,10,0),"")</f>
        <v>0</v>
      </c>
      <c r="AF691" s="73">
        <f>IFERROR(VLOOKUP(Подбор[[#This Row],[Артикул]],[1]Подбор!$CJ:$CW,11,0),"")</f>
        <v>0</v>
      </c>
      <c r="AG691" s="73">
        <f>IFERROR(VLOOKUP(Подбор[[#This Row],[Артикул]],[1]Подбор!$CJ:$CW,12,0),"")</f>
        <v>0</v>
      </c>
      <c r="AH691" s="73">
        <f>IFERROR(VLOOKUP(Подбор[[#This Row],[Артикул]],[1]Подбор!$CJ:$CW,13,0),"")</f>
        <v>0</v>
      </c>
      <c r="AI691" s="73">
        <f>IFERROR(VLOOKUP(Подбор[[#This Row],[Артикул]],[1]Подбор!$CJ:$CW,14,0),"")</f>
        <v>0</v>
      </c>
      <c r="AJ691" s="73" t="str">
        <f>IFERROR(VLOOKUP(Подбор[[#This Row],[Артикул]],[1]Подбор!$CJ:$DA,15,0),"")</f>
        <v/>
      </c>
      <c r="AK691" s="73" t="str">
        <f>IFERROR(VLOOKUP(Подбор[[#This Row],[Артикул]],[1]Подбор!$CJ:$DA,16,0),"")</f>
        <v/>
      </c>
      <c r="AL691" s="73" t="str">
        <f>IFERROR(VLOOKUP(Подбор[[#This Row],[Артикул]],[1]Подбор!$CJ:$DA,17,0),"")</f>
        <v/>
      </c>
    </row>
    <row r="692" spans="1:38">
      <c r="A692" s="73" t="s">
        <v>3092</v>
      </c>
      <c r="B692"/>
      <c r="C692"/>
      <c r="D692" t="s">
        <v>578</v>
      </c>
      <c r="E692" t="s">
        <v>578</v>
      </c>
      <c r="F692" t="s">
        <v>578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578</v>
      </c>
      <c r="R692" t="s">
        <v>578</v>
      </c>
      <c r="S692" t="s">
        <v>578</v>
      </c>
      <c r="T692" s="73"/>
      <c r="U692" s="73"/>
      <c r="V692"/>
      <c r="W692" s="73" t="str">
        <f>IFERROR(VLOOKUP(Подбор[[#This Row],[Артикул]],[1]Подбор!$CJ:$CW,2,0),"")</f>
        <v/>
      </c>
      <c r="X692" s="73" t="str">
        <f>IFERROR(VLOOKUP(Подбор[[#This Row],[Артикул]],[1]Подбор!$CJ:$CW,3,0),"")</f>
        <v/>
      </c>
      <c r="Y692" s="73" t="str">
        <f>IFERROR(VLOOKUP(Подбор[[#This Row],[Артикул]],[1]Подбор!$CJ:$CW,4,0),"")</f>
        <v/>
      </c>
      <c r="Z692" s="73">
        <f>IFERROR(VLOOKUP(Подбор[[#This Row],[Артикул]],[1]Подбор!$CJ:$CW,5,0),"")</f>
        <v>0</v>
      </c>
      <c r="AA692" s="73">
        <f>IFERROR(VLOOKUP(Подбор[[#This Row],[Артикул]],[1]Подбор!$CJ:$CW,6,0),"")</f>
        <v>0</v>
      </c>
      <c r="AB692" s="73">
        <f>IFERROR(VLOOKUP(Подбор[[#This Row],[Артикул]],[1]Подбор!$CJ:$CW,7,0),"")</f>
        <v>0</v>
      </c>
      <c r="AC692" s="73">
        <f>IFERROR(VLOOKUP(Подбор[[#This Row],[Артикул]],[1]Подбор!$CJ:$CW,8,0),"")</f>
        <v>0</v>
      </c>
      <c r="AD692" s="73">
        <f>IFERROR(VLOOKUP(Подбор[[#This Row],[Артикул]],[1]Подбор!$CJ:$CW,9,0),"")</f>
        <v>0</v>
      </c>
      <c r="AE692" s="73">
        <f>IFERROR(VLOOKUP(Подбор[[#This Row],[Артикул]],[1]Подбор!$CJ:$CW,10,0),"")</f>
        <v>0</v>
      </c>
      <c r="AF692" s="73">
        <f>IFERROR(VLOOKUP(Подбор[[#This Row],[Артикул]],[1]Подбор!$CJ:$CW,11,0),"")</f>
        <v>0</v>
      </c>
      <c r="AG692" s="73">
        <f>IFERROR(VLOOKUP(Подбор[[#This Row],[Артикул]],[1]Подбор!$CJ:$CW,12,0),"")</f>
        <v>0</v>
      </c>
      <c r="AH692" s="73">
        <f>IFERROR(VLOOKUP(Подбор[[#This Row],[Артикул]],[1]Подбор!$CJ:$CW,13,0),"")</f>
        <v>0</v>
      </c>
      <c r="AI692" s="73">
        <f>IFERROR(VLOOKUP(Подбор[[#This Row],[Артикул]],[1]Подбор!$CJ:$CW,14,0),"")</f>
        <v>0</v>
      </c>
      <c r="AJ692" s="73" t="str">
        <f>IFERROR(VLOOKUP(Подбор[[#This Row],[Артикул]],[1]Подбор!$CJ:$DA,15,0),"")</f>
        <v/>
      </c>
      <c r="AK692" s="73" t="str">
        <f>IFERROR(VLOOKUP(Подбор[[#This Row],[Артикул]],[1]Подбор!$CJ:$DA,16,0),"")</f>
        <v/>
      </c>
      <c r="AL692" s="73" t="str">
        <f>IFERROR(VLOOKUP(Подбор[[#This Row],[Артикул]],[1]Подбор!$CJ:$DA,17,0),"")</f>
        <v/>
      </c>
    </row>
    <row r="693" spans="1:38">
      <c r="A693" s="73" t="s">
        <v>3093</v>
      </c>
      <c r="B693" t="s">
        <v>2250</v>
      </c>
      <c r="C693" t="s">
        <v>3093</v>
      </c>
      <c r="D693">
        <v>0</v>
      </c>
      <c r="E693">
        <v>0</v>
      </c>
      <c r="F693" t="s">
        <v>578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578</v>
      </c>
      <c r="R693" t="s">
        <v>578</v>
      </c>
      <c r="S693" t="s">
        <v>578</v>
      </c>
      <c r="T693" s="73"/>
      <c r="U693" s="73"/>
      <c r="V693"/>
      <c r="W693" s="73">
        <f>IFERROR(VLOOKUP(Подбор[[#This Row],[Артикул]],[1]Подбор!$CJ:$CW,2,0),"")</f>
        <v>0</v>
      </c>
      <c r="X693" s="73">
        <f>IFERROR(VLOOKUP(Подбор[[#This Row],[Артикул]],[1]Подбор!$CJ:$CW,3,0),"")</f>
        <v>0</v>
      </c>
      <c r="Y693" s="73" t="str">
        <f>IFERROR(VLOOKUP(Подбор[[#This Row],[Артикул]],[1]Подбор!$CJ:$CW,4,0),"")</f>
        <v/>
      </c>
      <c r="Z693" s="73">
        <f>IFERROR(VLOOKUP(Подбор[[#This Row],[Артикул]],[1]Подбор!$CJ:$CW,5,0),"")</f>
        <v>0</v>
      </c>
      <c r="AA693" s="73">
        <f>IFERROR(VLOOKUP(Подбор[[#This Row],[Артикул]],[1]Подбор!$CJ:$CW,6,0),"")</f>
        <v>0</v>
      </c>
      <c r="AB693" s="73">
        <f>IFERROR(VLOOKUP(Подбор[[#This Row],[Артикул]],[1]Подбор!$CJ:$CW,7,0),"")</f>
        <v>0</v>
      </c>
      <c r="AC693" s="73">
        <f>IFERROR(VLOOKUP(Подбор[[#This Row],[Артикул]],[1]Подбор!$CJ:$CW,8,0),"")</f>
        <v>0</v>
      </c>
      <c r="AD693" s="73">
        <f>IFERROR(VLOOKUP(Подбор[[#This Row],[Артикул]],[1]Подбор!$CJ:$CW,9,0),"")</f>
        <v>0</v>
      </c>
      <c r="AE693" s="73">
        <f>IFERROR(VLOOKUP(Подбор[[#This Row],[Артикул]],[1]Подбор!$CJ:$CW,10,0),"")</f>
        <v>0</v>
      </c>
      <c r="AF693" s="73">
        <f>IFERROR(VLOOKUP(Подбор[[#This Row],[Артикул]],[1]Подбор!$CJ:$CW,11,0),"")</f>
        <v>0</v>
      </c>
      <c r="AG693" s="73">
        <f>IFERROR(VLOOKUP(Подбор[[#This Row],[Артикул]],[1]Подбор!$CJ:$CW,12,0),"")</f>
        <v>0</v>
      </c>
      <c r="AH693" s="73">
        <f>IFERROR(VLOOKUP(Подбор[[#This Row],[Артикул]],[1]Подбор!$CJ:$CW,13,0),"")</f>
        <v>0</v>
      </c>
      <c r="AI693" s="73">
        <f>IFERROR(VLOOKUP(Подбор[[#This Row],[Артикул]],[1]Подбор!$CJ:$CW,14,0),"")</f>
        <v>0</v>
      </c>
      <c r="AJ693" s="73" t="str">
        <f>IFERROR(VLOOKUP(Подбор[[#This Row],[Артикул]],[1]Подбор!$CJ:$DA,15,0),"")</f>
        <v/>
      </c>
      <c r="AK693" s="73" t="str">
        <f>IFERROR(VLOOKUP(Подбор[[#This Row],[Артикул]],[1]Подбор!$CJ:$DA,16,0),"")</f>
        <v/>
      </c>
      <c r="AL693" s="73" t="str">
        <f>IFERROR(VLOOKUP(Подбор[[#This Row],[Артикул]],[1]Подбор!$CJ:$DA,17,0),"")</f>
        <v/>
      </c>
    </row>
    <row r="694" spans="1:38">
      <c r="A694" s="73" t="s">
        <v>3094</v>
      </c>
      <c r="B694" t="s">
        <v>2250</v>
      </c>
      <c r="C694" t="s">
        <v>3094</v>
      </c>
      <c r="D694">
        <v>0</v>
      </c>
      <c r="E694">
        <v>0</v>
      </c>
      <c r="F694" t="s">
        <v>578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578</v>
      </c>
      <c r="R694" t="s">
        <v>578</v>
      </c>
      <c r="S694" t="s">
        <v>578</v>
      </c>
      <c r="T694" s="73"/>
      <c r="U694" s="73"/>
      <c r="V694"/>
      <c r="W694" s="73">
        <f>IFERROR(VLOOKUP(Подбор[[#This Row],[Артикул]],[1]Подбор!$CJ:$CW,2,0),"")</f>
        <v>0</v>
      </c>
      <c r="X694" s="73">
        <f>IFERROR(VLOOKUP(Подбор[[#This Row],[Артикул]],[1]Подбор!$CJ:$CW,3,0),"")</f>
        <v>0</v>
      </c>
      <c r="Y694" s="73" t="str">
        <f>IFERROR(VLOOKUP(Подбор[[#This Row],[Артикул]],[1]Подбор!$CJ:$CW,4,0),"")</f>
        <v/>
      </c>
      <c r="Z694" s="73">
        <f>IFERROR(VLOOKUP(Подбор[[#This Row],[Артикул]],[1]Подбор!$CJ:$CW,5,0),"")</f>
        <v>0</v>
      </c>
      <c r="AA694" s="73">
        <f>IFERROR(VLOOKUP(Подбор[[#This Row],[Артикул]],[1]Подбор!$CJ:$CW,6,0),"")</f>
        <v>0</v>
      </c>
      <c r="AB694" s="73">
        <f>IFERROR(VLOOKUP(Подбор[[#This Row],[Артикул]],[1]Подбор!$CJ:$CW,7,0),"")</f>
        <v>0</v>
      </c>
      <c r="AC694" s="73">
        <f>IFERROR(VLOOKUP(Подбор[[#This Row],[Артикул]],[1]Подбор!$CJ:$CW,8,0),"")</f>
        <v>0</v>
      </c>
      <c r="AD694" s="73">
        <f>IFERROR(VLOOKUP(Подбор[[#This Row],[Артикул]],[1]Подбор!$CJ:$CW,9,0),"")</f>
        <v>0</v>
      </c>
      <c r="AE694" s="73">
        <f>IFERROR(VLOOKUP(Подбор[[#This Row],[Артикул]],[1]Подбор!$CJ:$CW,10,0),"")</f>
        <v>0</v>
      </c>
      <c r="AF694" s="73">
        <f>IFERROR(VLOOKUP(Подбор[[#This Row],[Артикул]],[1]Подбор!$CJ:$CW,11,0),"")</f>
        <v>0</v>
      </c>
      <c r="AG694" s="73">
        <f>IFERROR(VLOOKUP(Подбор[[#This Row],[Артикул]],[1]Подбор!$CJ:$CW,12,0),"")</f>
        <v>0</v>
      </c>
      <c r="AH694" s="73">
        <f>IFERROR(VLOOKUP(Подбор[[#This Row],[Артикул]],[1]Подбор!$CJ:$CW,13,0),"")</f>
        <v>0</v>
      </c>
      <c r="AI694" s="73">
        <f>IFERROR(VLOOKUP(Подбор[[#This Row],[Артикул]],[1]Подбор!$CJ:$CW,14,0),"")</f>
        <v>0</v>
      </c>
      <c r="AJ694" s="73" t="str">
        <f>IFERROR(VLOOKUP(Подбор[[#This Row],[Артикул]],[1]Подбор!$CJ:$DA,15,0),"")</f>
        <v/>
      </c>
      <c r="AK694" s="73" t="str">
        <f>IFERROR(VLOOKUP(Подбор[[#This Row],[Артикул]],[1]Подбор!$CJ:$DA,16,0),"")</f>
        <v/>
      </c>
      <c r="AL694" s="73" t="str">
        <f>IFERROR(VLOOKUP(Подбор[[#This Row],[Артикул]],[1]Подбор!$CJ:$DA,17,0),"")</f>
        <v/>
      </c>
    </row>
    <row r="695" spans="1:38">
      <c r="A695" s="73" t="s">
        <v>3095</v>
      </c>
      <c r="B695" t="s">
        <v>2250</v>
      </c>
      <c r="C695" t="s">
        <v>3095</v>
      </c>
      <c r="D695">
        <v>0</v>
      </c>
      <c r="E695">
        <v>0</v>
      </c>
      <c r="F695" t="s">
        <v>578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578</v>
      </c>
      <c r="R695" t="s">
        <v>578</v>
      </c>
      <c r="S695" t="s">
        <v>578</v>
      </c>
      <c r="T695" s="73"/>
      <c r="U695" s="73"/>
      <c r="V695"/>
      <c r="W695" s="73">
        <f>IFERROR(VLOOKUP(Подбор[[#This Row],[Артикул]],[1]Подбор!$CJ:$CW,2,0),"")</f>
        <v>0</v>
      </c>
      <c r="X695" s="73">
        <f>IFERROR(VLOOKUP(Подбор[[#This Row],[Артикул]],[1]Подбор!$CJ:$CW,3,0),"")</f>
        <v>0</v>
      </c>
      <c r="Y695" s="73" t="str">
        <f>IFERROR(VLOOKUP(Подбор[[#This Row],[Артикул]],[1]Подбор!$CJ:$CW,4,0),"")</f>
        <v/>
      </c>
      <c r="Z695" s="73">
        <f>IFERROR(VLOOKUP(Подбор[[#This Row],[Артикул]],[1]Подбор!$CJ:$CW,5,0),"")</f>
        <v>0</v>
      </c>
      <c r="AA695" s="73">
        <f>IFERROR(VLOOKUP(Подбор[[#This Row],[Артикул]],[1]Подбор!$CJ:$CW,6,0),"")</f>
        <v>0</v>
      </c>
      <c r="AB695" s="73">
        <f>IFERROR(VLOOKUP(Подбор[[#This Row],[Артикул]],[1]Подбор!$CJ:$CW,7,0),"")</f>
        <v>0</v>
      </c>
      <c r="AC695" s="73">
        <f>IFERROR(VLOOKUP(Подбор[[#This Row],[Артикул]],[1]Подбор!$CJ:$CW,8,0),"")</f>
        <v>0</v>
      </c>
      <c r="AD695" s="73">
        <f>IFERROR(VLOOKUP(Подбор[[#This Row],[Артикул]],[1]Подбор!$CJ:$CW,9,0),"")</f>
        <v>0</v>
      </c>
      <c r="AE695" s="73">
        <f>IFERROR(VLOOKUP(Подбор[[#This Row],[Артикул]],[1]Подбор!$CJ:$CW,10,0),"")</f>
        <v>0</v>
      </c>
      <c r="AF695" s="73">
        <f>IFERROR(VLOOKUP(Подбор[[#This Row],[Артикул]],[1]Подбор!$CJ:$CW,11,0),"")</f>
        <v>0</v>
      </c>
      <c r="AG695" s="73">
        <f>IFERROR(VLOOKUP(Подбор[[#This Row],[Артикул]],[1]Подбор!$CJ:$CW,12,0),"")</f>
        <v>0</v>
      </c>
      <c r="AH695" s="73">
        <f>IFERROR(VLOOKUP(Подбор[[#This Row],[Артикул]],[1]Подбор!$CJ:$CW,13,0),"")</f>
        <v>0</v>
      </c>
      <c r="AI695" s="73">
        <f>IFERROR(VLOOKUP(Подбор[[#This Row],[Артикул]],[1]Подбор!$CJ:$CW,14,0),"")</f>
        <v>0</v>
      </c>
      <c r="AJ695" s="73" t="str">
        <f>IFERROR(VLOOKUP(Подбор[[#This Row],[Артикул]],[1]Подбор!$CJ:$DA,15,0),"")</f>
        <v/>
      </c>
      <c r="AK695" s="73" t="str">
        <f>IFERROR(VLOOKUP(Подбор[[#This Row],[Артикул]],[1]Подбор!$CJ:$DA,16,0),"")</f>
        <v/>
      </c>
      <c r="AL695" s="73" t="str">
        <f>IFERROR(VLOOKUP(Подбор[[#This Row],[Артикул]],[1]Подбор!$CJ:$DA,17,0),"")</f>
        <v/>
      </c>
    </row>
    <row r="696" spans="1:38">
      <c r="A696" s="73" t="s">
        <v>3096</v>
      </c>
      <c r="B696" t="s">
        <v>2250</v>
      </c>
      <c r="C696" t="s">
        <v>3096</v>
      </c>
      <c r="D696">
        <v>0</v>
      </c>
      <c r="E696">
        <v>0</v>
      </c>
      <c r="F696" t="s">
        <v>578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578</v>
      </c>
      <c r="R696" t="s">
        <v>578</v>
      </c>
      <c r="S696" t="s">
        <v>578</v>
      </c>
      <c r="T696" s="73"/>
      <c r="U696" s="73"/>
      <c r="V696"/>
      <c r="W696" s="73">
        <f>IFERROR(VLOOKUP(Подбор[[#This Row],[Артикул]],[1]Подбор!$CJ:$CW,2,0),"")</f>
        <v>0</v>
      </c>
      <c r="X696" s="73">
        <f>IFERROR(VLOOKUP(Подбор[[#This Row],[Артикул]],[1]Подбор!$CJ:$CW,3,0),"")</f>
        <v>0</v>
      </c>
      <c r="Y696" s="73" t="str">
        <f>IFERROR(VLOOKUP(Подбор[[#This Row],[Артикул]],[1]Подбор!$CJ:$CW,4,0),"")</f>
        <v/>
      </c>
      <c r="Z696" s="73">
        <f>IFERROR(VLOOKUP(Подбор[[#This Row],[Артикул]],[1]Подбор!$CJ:$CW,5,0),"")</f>
        <v>0</v>
      </c>
      <c r="AA696" s="73">
        <f>IFERROR(VLOOKUP(Подбор[[#This Row],[Артикул]],[1]Подбор!$CJ:$CW,6,0),"")</f>
        <v>0</v>
      </c>
      <c r="AB696" s="73">
        <f>IFERROR(VLOOKUP(Подбор[[#This Row],[Артикул]],[1]Подбор!$CJ:$CW,7,0),"")</f>
        <v>0</v>
      </c>
      <c r="AC696" s="73">
        <f>IFERROR(VLOOKUP(Подбор[[#This Row],[Артикул]],[1]Подбор!$CJ:$CW,8,0),"")</f>
        <v>0</v>
      </c>
      <c r="AD696" s="73">
        <f>IFERROR(VLOOKUP(Подбор[[#This Row],[Артикул]],[1]Подбор!$CJ:$CW,9,0),"")</f>
        <v>0</v>
      </c>
      <c r="AE696" s="73">
        <f>IFERROR(VLOOKUP(Подбор[[#This Row],[Артикул]],[1]Подбор!$CJ:$CW,10,0),"")</f>
        <v>0</v>
      </c>
      <c r="AF696" s="73">
        <f>IFERROR(VLOOKUP(Подбор[[#This Row],[Артикул]],[1]Подбор!$CJ:$CW,11,0),"")</f>
        <v>0</v>
      </c>
      <c r="AG696" s="73">
        <f>IFERROR(VLOOKUP(Подбор[[#This Row],[Артикул]],[1]Подбор!$CJ:$CW,12,0),"")</f>
        <v>0</v>
      </c>
      <c r="AH696" s="73">
        <f>IFERROR(VLOOKUP(Подбор[[#This Row],[Артикул]],[1]Подбор!$CJ:$CW,13,0),"")</f>
        <v>0</v>
      </c>
      <c r="AI696" s="73">
        <f>IFERROR(VLOOKUP(Подбор[[#This Row],[Артикул]],[1]Подбор!$CJ:$CW,14,0),"")</f>
        <v>0</v>
      </c>
      <c r="AJ696" s="73" t="str">
        <f>IFERROR(VLOOKUP(Подбор[[#This Row],[Артикул]],[1]Подбор!$CJ:$DA,15,0),"")</f>
        <v/>
      </c>
      <c r="AK696" s="73" t="str">
        <f>IFERROR(VLOOKUP(Подбор[[#This Row],[Артикул]],[1]Подбор!$CJ:$DA,16,0),"")</f>
        <v/>
      </c>
      <c r="AL696" s="73" t="str">
        <f>IFERROR(VLOOKUP(Подбор[[#This Row],[Артикул]],[1]Подбор!$CJ:$DA,17,0),"")</f>
        <v/>
      </c>
    </row>
    <row r="697" spans="1:38">
      <c r="A697" s="73" t="s">
        <v>3097</v>
      </c>
      <c r="B697" t="s">
        <v>2250</v>
      </c>
      <c r="C697" t="s">
        <v>3097</v>
      </c>
      <c r="D697">
        <v>0</v>
      </c>
      <c r="E697">
        <v>0</v>
      </c>
      <c r="F697" t="s">
        <v>578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578</v>
      </c>
      <c r="R697" t="s">
        <v>578</v>
      </c>
      <c r="S697" t="s">
        <v>578</v>
      </c>
      <c r="T697" s="73"/>
      <c r="U697" s="73"/>
      <c r="V697"/>
      <c r="W697" s="73">
        <f>IFERROR(VLOOKUP(Подбор[[#This Row],[Артикул]],[1]Подбор!$CJ:$CW,2,0),"")</f>
        <v>0</v>
      </c>
      <c r="X697" s="73">
        <f>IFERROR(VLOOKUP(Подбор[[#This Row],[Артикул]],[1]Подбор!$CJ:$CW,3,0),"")</f>
        <v>0</v>
      </c>
      <c r="Y697" s="73" t="str">
        <f>IFERROR(VLOOKUP(Подбор[[#This Row],[Артикул]],[1]Подбор!$CJ:$CW,4,0),"")</f>
        <v/>
      </c>
      <c r="Z697" s="73">
        <f>IFERROR(VLOOKUP(Подбор[[#This Row],[Артикул]],[1]Подбор!$CJ:$CW,5,0),"")</f>
        <v>0</v>
      </c>
      <c r="AA697" s="73">
        <f>IFERROR(VLOOKUP(Подбор[[#This Row],[Артикул]],[1]Подбор!$CJ:$CW,6,0),"")</f>
        <v>0</v>
      </c>
      <c r="AB697" s="73">
        <f>IFERROR(VLOOKUP(Подбор[[#This Row],[Артикул]],[1]Подбор!$CJ:$CW,7,0),"")</f>
        <v>0</v>
      </c>
      <c r="AC697" s="73">
        <f>IFERROR(VLOOKUP(Подбор[[#This Row],[Артикул]],[1]Подбор!$CJ:$CW,8,0),"")</f>
        <v>0</v>
      </c>
      <c r="AD697" s="73">
        <f>IFERROR(VLOOKUP(Подбор[[#This Row],[Артикул]],[1]Подбор!$CJ:$CW,9,0),"")</f>
        <v>0</v>
      </c>
      <c r="AE697" s="73">
        <f>IFERROR(VLOOKUP(Подбор[[#This Row],[Артикул]],[1]Подбор!$CJ:$CW,10,0),"")</f>
        <v>0</v>
      </c>
      <c r="AF697" s="73">
        <f>IFERROR(VLOOKUP(Подбор[[#This Row],[Артикул]],[1]Подбор!$CJ:$CW,11,0),"")</f>
        <v>0</v>
      </c>
      <c r="AG697" s="73">
        <f>IFERROR(VLOOKUP(Подбор[[#This Row],[Артикул]],[1]Подбор!$CJ:$CW,12,0),"")</f>
        <v>0</v>
      </c>
      <c r="AH697" s="73">
        <f>IFERROR(VLOOKUP(Подбор[[#This Row],[Артикул]],[1]Подбор!$CJ:$CW,13,0),"")</f>
        <v>0</v>
      </c>
      <c r="AI697" s="73">
        <f>IFERROR(VLOOKUP(Подбор[[#This Row],[Артикул]],[1]Подбор!$CJ:$CW,14,0),"")</f>
        <v>0</v>
      </c>
      <c r="AJ697" s="73" t="str">
        <f>IFERROR(VLOOKUP(Подбор[[#This Row],[Артикул]],[1]Подбор!$CJ:$DA,15,0),"")</f>
        <v/>
      </c>
      <c r="AK697" s="73" t="str">
        <f>IFERROR(VLOOKUP(Подбор[[#This Row],[Артикул]],[1]Подбор!$CJ:$DA,16,0),"")</f>
        <v/>
      </c>
      <c r="AL697" s="73" t="str">
        <f>IFERROR(VLOOKUP(Подбор[[#This Row],[Артикул]],[1]Подбор!$CJ:$DA,17,0),"")</f>
        <v/>
      </c>
    </row>
    <row r="698" spans="1:38">
      <c r="A698" s="73" t="s">
        <v>3098</v>
      </c>
      <c r="B698" t="s">
        <v>2250</v>
      </c>
      <c r="C698" t="s">
        <v>3098</v>
      </c>
      <c r="D698">
        <v>0</v>
      </c>
      <c r="E698">
        <v>0</v>
      </c>
      <c r="F698" t="s">
        <v>578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578</v>
      </c>
      <c r="R698" t="s">
        <v>578</v>
      </c>
      <c r="S698" t="s">
        <v>578</v>
      </c>
      <c r="T698" s="73"/>
      <c r="U698" s="73"/>
      <c r="V698"/>
      <c r="W698" s="73">
        <f>IFERROR(VLOOKUP(Подбор[[#This Row],[Артикул]],[1]Подбор!$CJ:$CW,2,0),"")</f>
        <v>0</v>
      </c>
      <c r="X698" s="73">
        <f>IFERROR(VLOOKUP(Подбор[[#This Row],[Артикул]],[1]Подбор!$CJ:$CW,3,0),"")</f>
        <v>0</v>
      </c>
      <c r="Y698" s="73" t="str">
        <f>IFERROR(VLOOKUP(Подбор[[#This Row],[Артикул]],[1]Подбор!$CJ:$CW,4,0),"")</f>
        <v/>
      </c>
      <c r="Z698" s="73">
        <f>IFERROR(VLOOKUP(Подбор[[#This Row],[Артикул]],[1]Подбор!$CJ:$CW,5,0),"")</f>
        <v>0</v>
      </c>
      <c r="AA698" s="73">
        <f>IFERROR(VLOOKUP(Подбор[[#This Row],[Артикул]],[1]Подбор!$CJ:$CW,6,0),"")</f>
        <v>0</v>
      </c>
      <c r="AB698" s="73">
        <f>IFERROR(VLOOKUP(Подбор[[#This Row],[Артикул]],[1]Подбор!$CJ:$CW,7,0),"")</f>
        <v>0</v>
      </c>
      <c r="AC698" s="73">
        <f>IFERROR(VLOOKUP(Подбор[[#This Row],[Артикул]],[1]Подбор!$CJ:$CW,8,0),"")</f>
        <v>0</v>
      </c>
      <c r="AD698" s="73">
        <f>IFERROR(VLOOKUP(Подбор[[#This Row],[Артикул]],[1]Подбор!$CJ:$CW,9,0),"")</f>
        <v>0</v>
      </c>
      <c r="AE698" s="73">
        <f>IFERROR(VLOOKUP(Подбор[[#This Row],[Артикул]],[1]Подбор!$CJ:$CW,10,0),"")</f>
        <v>0</v>
      </c>
      <c r="AF698" s="73">
        <f>IFERROR(VLOOKUP(Подбор[[#This Row],[Артикул]],[1]Подбор!$CJ:$CW,11,0),"")</f>
        <v>0</v>
      </c>
      <c r="AG698" s="73">
        <f>IFERROR(VLOOKUP(Подбор[[#This Row],[Артикул]],[1]Подбор!$CJ:$CW,12,0),"")</f>
        <v>0</v>
      </c>
      <c r="AH698" s="73">
        <f>IFERROR(VLOOKUP(Подбор[[#This Row],[Артикул]],[1]Подбор!$CJ:$CW,13,0),"")</f>
        <v>0</v>
      </c>
      <c r="AI698" s="73">
        <f>IFERROR(VLOOKUP(Подбор[[#This Row],[Артикул]],[1]Подбор!$CJ:$CW,14,0),"")</f>
        <v>0</v>
      </c>
      <c r="AJ698" s="73" t="str">
        <f>IFERROR(VLOOKUP(Подбор[[#This Row],[Артикул]],[1]Подбор!$CJ:$DA,15,0),"")</f>
        <v/>
      </c>
      <c r="AK698" s="73" t="str">
        <f>IFERROR(VLOOKUP(Подбор[[#This Row],[Артикул]],[1]Подбор!$CJ:$DA,16,0),"")</f>
        <v/>
      </c>
      <c r="AL698" s="73" t="str">
        <f>IFERROR(VLOOKUP(Подбор[[#This Row],[Артикул]],[1]Подбор!$CJ:$DA,17,0),"")</f>
        <v/>
      </c>
    </row>
    <row r="699" spans="1:38">
      <c r="A699" s="73" t="s">
        <v>3099</v>
      </c>
      <c r="B699" t="s">
        <v>2250</v>
      </c>
      <c r="C699" t="s">
        <v>3099</v>
      </c>
      <c r="D699">
        <v>0</v>
      </c>
      <c r="E699">
        <v>0</v>
      </c>
      <c r="F699" t="s">
        <v>578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578</v>
      </c>
      <c r="R699" t="s">
        <v>578</v>
      </c>
      <c r="S699" t="s">
        <v>578</v>
      </c>
      <c r="T699" s="73"/>
      <c r="U699" s="73"/>
      <c r="V699"/>
      <c r="W699" s="73">
        <f>IFERROR(VLOOKUP(Подбор[[#This Row],[Артикул]],[1]Подбор!$CJ:$CW,2,0),"")</f>
        <v>0</v>
      </c>
      <c r="X699" s="73">
        <f>IFERROR(VLOOKUP(Подбор[[#This Row],[Артикул]],[1]Подбор!$CJ:$CW,3,0),"")</f>
        <v>0</v>
      </c>
      <c r="Y699" s="73" t="str">
        <f>IFERROR(VLOOKUP(Подбор[[#This Row],[Артикул]],[1]Подбор!$CJ:$CW,4,0),"")</f>
        <v/>
      </c>
      <c r="Z699" s="73">
        <f>IFERROR(VLOOKUP(Подбор[[#This Row],[Артикул]],[1]Подбор!$CJ:$CW,5,0),"")</f>
        <v>0</v>
      </c>
      <c r="AA699" s="73">
        <f>IFERROR(VLOOKUP(Подбор[[#This Row],[Артикул]],[1]Подбор!$CJ:$CW,6,0),"")</f>
        <v>0</v>
      </c>
      <c r="AB699" s="73">
        <f>IFERROR(VLOOKUP(Подбор[[#This Row],[Артикул]],[1]Подбор!$CJ:$CW,7,0),"")</f>
        <v>0</v>
      </c>
      <c r="AC699" s="73">
        <f>IFERROR(VLOOKUP(Подбор[[#This Row],[Артикул]],[1]Подбор!$CJ:$CW,8,0),"")</f>
        <v>0</v>
      </c>
      <c r="AD699" s="73">
        <f>IFERROR(VLOOKUP(Подбор[[#This Row],[Артикул]],[1]Подбор!$CJ:$CW,9,0),"")</f>
        <v>0</v>
      </c>
      <c r="AE699" s="73">
        <f>IFERROR(VLOOKUP(Подбор[[#This Row],[Артикул]],[1]Подбор!$CJ:$CW,10,0),"")</f>
        <v>0</v>
      </c>
      <c r="AF699" s="73">
        <f>IFERROR(VLOOKUP(Подбор[[#This Row],[Артикул]],[1]Подбор!$CJ:$CW,11,0),"")</f>
        <v>0</v>
      </c>
      <c r="AG699" s="73">
        <f>IFERROR(VLOOKUP(Подбор[[#This Row],[Артикул]],[1]Подбор!$CJ:$CW,12,0),"")</f>
        <v>0</v>
      </c>
      <c r="AH699" s="73">
        <f>IFERROR(VLOOKUP(Подбор[[#This Row],[Артикул]],[1]Подбор!$CJ:$CW,13,0),"")</f>
        <v>0</v>
      </c>
      <c r="AI699" s="73">
        <f>IFERROR(VLOOKUP(Подбор[[#This Row],[Артикул]],[1]Подбор!$CJ:$CW,14,0),"")</f>
        <v>0</v>
      </c>
      <c r="AJ699" s="73" t="str">
        <f>IFERROR(VLOOKUP(Подбор[[#This Row],[Артикул]],[1]Подбор!$CJ:$DA,15,0),"")</f>
        <v/>
      </c>
      <c r="AK699" s="73" t="str">
        <f>IFERROR(VLOOKUP(Подбор[[#This Row],[Артикул]],[1]Подбор!$CJ:$DA,16,0),"")</f>
        <v/>
      </c>
      <c r="AL699" s="73" t="str">
        <f>IFERROR(VLOOKUP(Подбор[[#This Row],[Артикул]],[1]Подбор!$CJ:$DA,17,0),"")</f>
        <v/>
      </c>
    </row>
    <row r="700" spans="1:38">
      <c r="A700" s="73" t="s">
        <v>3100</v>
      </c>
      <c r="B700" t="s">
        <v>2250</v>
      </c>
      <c r="C700" t="s">
        <v>3100</v>
      </c>
      <c r="D700">
        <v>0</v>
      </c>
      <c r="E700">
        <v>0</v>
      </c>
      <c r="F700" t="s">
        <v>578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578</v>
      </c>
      <c r="R700" t="s">
        <v>578</v>
      </c>
      <c r="S700" t="s">
        <v>578</v>
      </c>
      <c r="T700" s="73"/>
      <c r="U700" s="73"/>
      <c r="V700"/>
      <c r="W700" s="73">
        <f>IFERROR(VLOOKUP(Подбор[[#This Row],[Артикул]],[1]Подбор!$CJ:$CW,2,0),"")</f>
        <v>0</v>
      </c>
      <c r="X700" s="73">
        <f>IFERROR(VLOOKUP(Подбор[[#This Row],[Артикул]],[1]Подбор!$CJ:$CW,3,0),"")</f>
        <v>0</v>
      </c>
      <c r="Y700" s="73" t="str">
        <f>IFERROR(VLOOKUP(Подбор[[#This Row],[Артикул]],[1]Подбор!$CJ:$CW,4,0),"")</f>
        <v/>
      </c>
      <c r="Z700" s="73">
        <f>IFERROR(VLOOKUP(Подбор[[#This Row],[Артикул]],[1]Подбор!$CJ:$CW,5,0),"")</f>
        <v>0</v>
      </c>
      <c r="AA700" s="73">
        <f>IFERROR(VLOOKUP(Подбор[[#This Row],[Артикул]],[1]Подбор!$CJ:$CW,6,0),"")</f>
        <v>0</v>
      </c>
      <c r="AB700" s="73">
        <f>IFERROR(VLOOKUP(Подбор[[#This Row],[Артикул]],[1]Подбор!$CJ:$CW,7,0),"")</f>
        <v>0</v>
      </c>
      <c r="AC700" s="73">
        <f>IFERROR(VLOOKUP(Подбор[[#This Row],[Артикул]],[1]Подбор!$CJ:$CW,8,0),"")</f>
        <v>0</v>
      </c>
      <c r="AD700" s="73">
        <f>IFERROR(VLOOKUP(Подбор[[#This Row],[Артикул]],[1]Подбор!$CJ:$CW,9,0),"")</f>
        <v>0</v>
      </c>
      <c r="AE700" s="73">
        <f>IFERROR(VLOOKUP(Подбор[[#This Row],[Артикул]],[1]Подбор!$CJ:$CW,10,0),"")</f>
        <v>0</v>
      </c>
      <c r="AF700" s="73">
        <f>IFERROR(VLOOKUP(Подбор[[#This Row],[Артикул]],[1]Подбор!$CJ:$CW,11,0),"")</f>
        <v>0</v>
      </c>
      <c r="AG700" s="73">
        <f>IFERROR(VLOOKUP(Подбор[[#This Row],[Артикул]],[1]Подбор!$CJ:$CW,12,0),"")</f>
        <v>0</v>
      </c>
      <c r="AH700" s="73">
        <f>IFERROR(VLOOKUP(Подбор[[#This Row],[Артикул]],[1]Подбор!$CJ:$CW,13,0),"")</f>
        <v>0</v>
      </c>
      <c r="AI700" s="73">
        <f>IFERROR(VLOOKUP(Подбор[[#This Row],[Артикул]],[1]Подбор!$CJ:$CW,14,0),"")</f>
        <v>0</v>
      </c>
      <c r="AJ700" s="73" t="str">
        <f>IFERROR(VLOOKUP(Подбор[[#This Row],[Артикул]],[1]Подбор!$CJ:$DA,15,0),"")</f>
        <v/>
      </c>
      <c r="AK700" s="73" t="str">
        <f>IFERROR(VLOOKUP(Подбор[[#This Row],[Артикул]],[1]Подбор!$CJ:$DA,16,0),"")</f>
        <v/>
      </c>
      <c r="AL700" s="73" t="str">
        <f>IFERROR(VLOOKUP(Подбор[[#This Row],[Артикул]],[1]Подбор!$CJ:$DA,17,0),"")</f>
        <v/>
      </c>
    </row>
    <row r="701" spans="1:38">
      <c r="A701" s="73" t="s">
        <v>3101</v>
      </c>
      <c r="B701" t="s">
        <v>2250</v>
      </c>
      <c r="C701" t="s">
        <v>3101</v>
      </c>
      <c r="D701">
        <v>0</v>
      </c>
      <c r="E701">
        <v>0</v>
      </c>
      <c r="F701" t="s">
        <v>578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578</v>
      </c>
      <c r="R701" t="s">
        <v>578</v>
      </c>
      <c r="S701" t="s">
        <v>578</v>
      </c>
      <c r="T701" s="73"/>
      <c r="U701" s="73"/>
      <c r="V701"/>
      <c r="W701" s="73">
        <f>IFERROR(VLOOKUP(Подбор[[#This Row],[Артикул]],[1]Подбор!$CJ:$CW,2,0),"")</f>
        <v>0</v>
      </c>
      <c r="X701" s="73">
        <f>IFERROR(VLOOKUP(Подбор[[#This Row],[Артикул]],[1]Подбор!$CJ:$CW,3,0),"")</f>
        <v>0</v>
      </c>
      <c r="Y701" s="73" t="str">
        <f>IFERROR(VLOOKUP(Подбор[[#This Row],[Артикул]],[1]Подбор!$CJ:$CW,4,0),"")</f>
        <v/>
      </c>
      <c r="Z701" s="73">
        <f>IFERROR(VLOOKUP(Подбор[[#This Row],[Артикул]],[1]Подбор!$CJ:$CW,5,0),"")</f>
        <v>0</v>
      </c>
      <c r="AA701" s="73">
        <f>IFERROR(VLOOKUP(Подбор[[#This Row],[Артикул]],[1]Подбор!$CJ:$CW,6,0),"")</f>
        <v>0</v>
      </c>
      <c r="AB701" s="73">
        <f>IFERROR(VLOOKUP(Подбор[[#This Row],[Артикул]],[1]Подбор!$CJ:$CW,7,0),"")</f>
        <v>0</v>
      </c>
      <c r="AC701" s="73">
        <f>IFERROR(VLOOKUP(Подбор[[#This Row],[Артикул]],[1]Подбор!$CJ:$CW,8,0),"")</f>
        <v>0</v>
      </c>
      <c r="AD701" s="73">
        <f>IFERROR(VLOOKUP(Подбор[[#This Row],[Артикул]],[1]Подбор!$CJ:$CW,9,0),"")</f>
        <v>0</v>
      </c>
      <c r="AE701" s="73">
        <f>IFERROR(VLOOKUP(Подбор[[#This Row],[Артикул]],[1]Подбор!$CJ:$CW,10,0),"")</f>
        <v>0</v>
      </c>
      <c r="AF701" s="73">
        <f>IFERROR(VLOOKUP(Подбор[[#This Row],[Артикул]],[1]Подбор!$CJ:$CW,11,0),"")</f>
        <v>0</v>
      </c>
      <c r="AG701" s="73">
        <f>IFERROR(VLOOKUP(Подбор[[#This Row],[Артикул]],[1]Подбор!$CJ:$CW,12,0),"")</f>
        <v>0</v>
      </c>
      <c r="AH701" s="73">
        <f>IFERROR(VLOOKUP(Подбор[[#This Row],[Артикул]],[1]Подбор!$CJ:$CW,13,0),"")</f>
        <v>0</v>
      </c>
      <c r="AI701" s="73">
        <f>IFERROR(VLOOKUP(Подбор[[#This Row],[Артикул]],[1]Подбор!$CJ:$CW,14,0),"")</f>
        <v>0</v>
      </c>
      <c r="AJ701" s="73" t="str">
        <f>IFERROR(VLOOKUP(Подбор[[#This Row],[Артикул]],[1]Подбор!$CJ:$DA,15,0),"")</f>
        <v/>
      </c>
      <c r="AK701" s="73" t="str">
        <f>IFERROR(VLOOKUP(Подбор[[#This Row],[Артикул]],[1]Подбор!$CJ:$DA,16,0),"")</f>
        <v/>
      </c>
      <c r="AL701" s="73" t="str">
        <f>IFERROR(VLOOKUP(Подбор[[#This Row],[Артикул]],[1]Подбор!$CJ:$DA,17,0),"")</f>
        <v/>
      </c>
    </row>
    <row r="702" spans="1:38">
      <c r="A702" s="73" t="s">
        <v>3195</v>
      </c>
      <c r="B702"/>
      <c r="C702"/>
      <c r="D702" t="s">
        <v>578</v>
      </c>
      <c r="E702" t="s">
        <v>578</v>
      </c>
      <c r="F702" t="s">
        <v>578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578</v>
      </c>
      <c r="R702" t="s">
        <v>578</v>
      </c>
      <c r="S702" t="s">
        <v>578</v>
      </c>
      <c r="T702" s="73"/>
      <c r="U702" s="73"/>
      <c r="V702"/>
      <c r="W702" s="73" t="str">
        <f>IFERROR(VLOOKUP(Подбор[[#This Row],[Артикул]],[1]Подбор!$CJ:$CW,2,0),"")</f>
        <v/>
      </c>
      <c r="X702" s="73" t="str">
        <f>IFERROR(VLOOKUP(Подбор[[#This Row],[Артикул]],[1]Подбор!$CJ:$CW,3,0),"")</f>
        <v/>
      </c>
      <c r="Y702" s="73" t="str">
        <f>IFERROR(VLOOKUP(Подбор[[#This Row],[Артикул]],[1]Подбор!$CJ:$CW,4,0),"")</f>
        <v/>
      </c>
      <c r="Z702" s="73">
        <f>IFERROR(VLOOKUP(Подбор[[#This Row],[Артикул]],[1]Подбор!$CJ:$CW,5,0),"")</f>
        <v>0</v>
      </c>
      <c r="AA702" s="73">
        <f>IFERROR(VLOOKUP(Подбор[[#This Row],[Артикул]],[1]Подбор!$CJ:$CW,6,0),"")</f>
        <v>0</v>
      </c>
      <c r="AB702" s="73">
        <f>IFERROR(VLOOKUP(Подбор[[#This Row],[Артикул]],[1]Подбор!$CJ:$CW,7,0),"")</f>
        <v>0</v>
      </c>
      <c r="AC702" s="73">
        <f>IFERROR(VLOOKUP(Подбор[[#This Row],[Артикул]],[1]Подбор!$CJ:$CW,8,0),"")</f>
        <v>0</v>
      </c>
      <c r="AD702" s="73">
        <f>IFERROR(VLOOKUP(Подбор[[#This Row],[Артикул]],[1]Подбор!$CJ:$CW,9,0),"")</f>
        <v>0</v>
      </c>
      <c r="AE702" s="73">
        <f>IFERROR(VLOOKUP(Подбор[[#This Row],[Артикул]],[1]Подбор!$CJ:$CW,10,0),"")</f>
        <v>0</v>
      </c>
      <c r="AF702" s="73">
        <f>IFERROR(VLOOKUP(Подбор[[#This Row],[Артикул]],[1]Подбор!$CJ:$CW,11,0),"")</f>
        <v>0</v>
      </c>
      <c r="AG702" s="73">
        <f>IFERROR(VLOOKUP(Подбор[[#This Row],[Артикул]],[1]Подбор!$CJ:$CW,12,0),"")</f>
        <v>0</v>
      </c>
      <c r="AH702" s="73">
        <f>IFERROR(VLOOKUP(Подбор[[#This Row],[Артикул]],[1]Подбор!$CJ:$CW,13,0),"")</f>
        <v>0</v>
      </c>
      <c r="AI702" s="73">
        <f>IFERROR(VLOOKUP(Подбор[[#This Row],[Артикул]],[1]Подбор!$CJ:$CW,14,0),"")</f>
        <v>0</v>
      </c>
      <c r="AJ702" s="73" t="str">
        <f>IFERROR(VLOOKUP(Подбор[[#This Row],[Артикул]],[1]Подбор!$CJ:$DA,15,0),"")</f>
        <v/>
      </c>
      <c r="AK702" s="73" t="str">
        <f>IFERROR(VLOOKUP(Подбор[[#This Row],[Артикул]],[1]Подбор!$CJ:$DA,16,0),"")</f>
        <v/>
      </c>
      <c r="AL702" s="73" t="str">
        <f>IFERROR(VLOOKUP(Подбор[[#This Row],[Артикул]],[1]Подбор!$CJ:$DA,17,0),"")</f>
        <v/>
      </c>
    </row>
    <row r="703" spans="1:38">
      <c r="A703" s="73" t="s">
        <v>2012</v>
      </c>
      <c r="B703" t="s">
        <v>2250</v>
      </c>
      <c r="C703" t="s">
        <v>3196</v>
      </c>
      <c r="D703">
        <v>0</v>
      </c>
      <c r="E703">
        <v>0</v>
      </c>
      <c r="F703" t="s">
        <v>578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578</v>
      </c>
      <c r="R703" t="s">
        <v>578</v>
      </c>
      <c r="S703" t="s">
        <v>578</v>
      </c>
      <c r="T703" s="73"/>
      <c r="U703" s="73"/>
      <c r="V703"/>
      <c r="W703" s="73">
        <f>IFERROR(VLOOKUP(Подбор[[#This Row],[Артикул]],[1]Подбор!$CJ:$CW,2,0),"")</f>
        <v>0</v>
      </c>
      <c r="X703" s="73">
        <f>IFERROR(VLOOKUP(Подбор[[#This Row],[Артикул]],[1]Подбор!$CJ:$CW,3,0),"")</f>
        <v>0</v>
      </c>
      <c r="Y703" s="73" t="str">
        <f>IFERROR(VLOOKUP(Подбор[[#This Row],[Артикул]],[1]Подбор!$CJ:$CW,4,0),"")</f>
        <v/>
      </c>
      <c r="Z703" s="73">
        <f>IFERROR(VLOOKUP(Подбор[[#This Row],[Артикул]],[1]Подбор!$CJ:$CW,5,0),"")</f>
        <v>0</v>
      </c>
      <c r="AA703" s="73">
        <f>IFERROR(VLOOKUP(Подбор[[#This Row],[Артикул]],[1]Подбор!$CJ:$CW,6,0),"")</f>
        <v>0</v>
      </c>
      <c r="AB703" s="73">
        <f>IFERROR(VLOOKUP(Подбор[[#This Row],[Артикул]],[1]Подбор!$CJ:$CW,7,0),"")</f>
        <v>0</v>
      </c>
      <c r="AC703" s="73">
        <f>IFERROR(VLOOKUP(Подбор[[#This Row],[Артикул]],[1]Подбор!$CJ:$CW,8,0),"")</f>
        <v>0</v>
      </c>
      <c r="AD703" s="73">
        <f>IFERROR(VLOOKUP(Подбор[[#This Row],[Артикул]],[1]Подбор!$CJ:$CW,9,0),"")</f>
        <v>0</v>
      </c>
      <c r="AE703" s="73">
        <f>IFERROR(VLOOKUP(Подбор[[#This Row],[Артикул]],[1]Подбор!$CJ:$CW,10,0),"")</f>
        <v>0</v>
      </c>
      <c r="AF703" s="73">
        <f>IFERROR(VLOOKUP(Подбор[[#This Row],[Артикул]],[1]Подбор!$CJ:$CW,11,0),"")</f>
        <v>0</v>
      </c>
      <c r="AG703" s="73">
        <f>IFERROR(VLOOKUP(Подбор[[#This Row],[Артикул]],[1]Подбор!$CJ:$CW,12,0),"")</f>
        <v>0</v>
      </c>
      <c r="AH703" s="73">
        <f>IFERROR(VLOOKUP(Подбор[[#This Row],[Артикул]],[1]Подбор!$CJ:$CW,13,0),"")</f>
        <v>0</v>
      </c>
      <c r="AI703" s="73">
        <f>IFERROR(VLOOKUP(Подбор[[#This Row],[Артикул]],[1]Подбор!$CJ:$CW,14,0),"")</f>
        <v>0</v>
      </c>
      <c r="AJ703" s="73" t="str">
        <f>IFERROR(VLOOKUP(Подбор[[#This Row],[Артикул]],[1]Подбор!$CJ:$DA,15,0),"")</f>
        <v/>
      </c>
      <c r="AK703" s="73" t="str">
        <f>IFERROR(VLOOKUP(Подбор[[#This Row],[Артикул]],[1]Подбор!$CJ:$DA,16,0),"")</f>
        <v/>
      </c>
      <c r="AL703" s="73" t="str">
        <f>IFERROR(VLOOKUP(Подбор[[#This Row],[Артикул]],[1]Подбор!$CJ:$DA,17,0),"")</f>
        <v/>
      </c>
    </row>
    <row r="704" spans="1:38">
      <c r="A704" s="73" t="s">
        <v>2010</v>
      </c>
      <c r="B704" t="s">
        <v>2250</v>
      </c>
      <c r="C704" t="s">
        <v>3197</v>
      </c>
      <c r="D704">
        <v>0</v>
      </c>
      <c r="E704">
        <v>0</v>
      </c>
      <c r="F704" t="s">
        <v>578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578</v>
      </c>
      <c r="R704" t="s">
        <v>578</v>
      </c>
      <c r="S704" t="s">
        <v>578</v>
      </c>
      <c r="T704" s="73"/>
      <c r="U704" s="73"/>
      <c r="V704"/>
      <c r="W704" s="73">
        <f>IFERROR(VLOOKUP(Подбор[[#This Row],[Артикул]],[1]Подбор!$CJ:$CW,2,0),"")</f>
        <v>0</v>
      </c>
      <c r="X704" s="73">
        <f>IFERROR(VLOOKUP(Подбор[[#This Row],[Артикул]],[1]Подбор!$CJ:$CW,3,0),"")</f>
        <v>0</v>
      </c>
      <c r="Y704" s="73" t="str">
        <f>IFERROR(VLOOKUP(Подбор[[#This Row],[Артикул]],[1]Подбор!$CJ:$CW,4,0),"")</f>
        <v/>
      </c>
      <c r="Z704" s="73">
        <f>IFERROR(VLOOKUP(Подбор[[#This Row],[Артикул]],[1]Подбор!$CJ:$CW,5,0),"")</f>
        <v>0</v>
      </c>
      <c r="AA704" s="73">
        <f>IFERROR(VLOOKUP(Подбор[[#This Row],[Артикул]],[1]Подбор!$CJ:$CW,6,0),"")</f>
        <v>0</v>
      </c>
      <c r="AB704" s="73">
        <f>IFERROR(VLOOKUP(Подбор[[#This Row],[Артикул]],[1]Подбор!$CJ:$CW,7,0),"")</f>
        <v>0</v>
      </c>
      <c r="AC704" s="73">
        <f>IFERROR(VLOOKUP(Подбор[[#This Row],[Артикул]],[1]Подбор!$CJ:$CW,8,0),"")</f>
        <v>0</v>
      </c>
      <c r="AD704" s="73">
        <f>IFERROR(VLOOKUP(Подбор[[#This Row],[Артикул]],[1]Подбор!$CJ:$CW,9,0),"")</f>
        <v>0</v>
      </c>
      <c r="AE704" s="73">
        <f>IFERROR(VLOOKUP(Подбор[[#This Row],[Артикул]],[1]Подбор!$CJ:$CW,10,0),"")</f>
        <v>0</v>
      </c>
      <c r="AF704" s="73">
        <f>IFERROR(VLOOKUP(Подбор[[#This Row],[Артикул]],[1]Подбор!$CJ:$CW,11,0),"")</f>
        <v>0</v>
      </c>
      <c r="AG704" s="73">
        <f>IFERROR(VLOOKUP(Подбор[[#This Row],[Артикул]],[1]Подбор!$CJ:$CW,12,0),"")</f>
        <v>0</v>
      </c>
      <c r="AH704" s="73">
        <f>IFERROR(VLOOKUP(Подбор[[#This Row],[Артикул]],[1]Подбор!$CJ:$CW,13,0),"")</f>
        <v>0</v>
      </c>
      <c r="AI704" s="73">
        <f>IFERROR(VLOOKUP(Подбор[[#This Row],[Артикул]],[1]Подбор!$CJ:$CW,14,0),"")</f>
        <v>0</v>
      </c>
      <c r="AJ704" s="73" t="str">
        <f>IFERROR(VLOOKUP(Подбор[[#This Row],[Артикул]],[1]Подбор!$CJ:$DA,15,0),"")</f>
        <v/>
      </c>
      <c r="AK704" s="73" t="str">
        <f>IFERROR(VLOOKUP(Подбор[[#This Row],[Артикул]],[1]Подбор!$CJ:$DA,16,0),"")</f>
        <v/>
      </c>
      <c r="AL704" s="73" t="str">
        <f>IFERROR(VLOOKUP(Подбор[[#This Row],[Артикул]],[1]Подбор!$CJ:$DA,17,0),"")</f>
        <v/>
      </c>
    </row>
    <row r="705" spans="1:38">
      <c r="A705" s="73" t="s">
        <v>2008</v>
      </c>
      <c r="B705" t="s">
        <v>2250</v>
      </c>
      <c r="C705" t="s">
        <v>3198</v>
      </c>
      <c r="D705">
        <v>0</v>
      </c>
      <c r="E705">
        <v>0</v>
      </c>
      <c r="F705" t="s">
        <v>578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578</v>
      </c>
      <c r="R705" t="s">
        <v>578</v>
      </c>
      <c r="S705" t="s">
        <v>578</v>
      </c>
      <c r="T705" s="73"/>
      <c r="U705" s="73"/>
      <c r="V705"/>
      <c r="W705" s="73">
        <f>IFERROR(VLOOKUP(Подбор[[#This Row],[Артикул]],[1]Подбор!$CJ:$CW,2,0),"")</f>
        <v>0</v>
      </c>
      <c r="X705" s="73">
        <f>IFERROR(VLOOKUP(Подбор[[#This Row],[Артикул]],[1]Подбор!$CJ:$CW,3,0),"")</f>
        <v>0</v>
      </c>
      <c r="Y705" s="73" t="str">
        <f>IFERROR(VLOOKUP(Подбор[[#This Row],[Артикул]],[1]Подбор!$CJ:$CW,4,0),"")</f>
        <v/>
      </c>
      <c r="Z705" s="73">
        <f>IFERROR(VLOOKUP(Подбор[[#This Row],[Артикул]],[1]Подбор!$CJ:$CW,5,0),"")</f>
        <v>0</v>
      </c>
      <c r="AA705" s="73">
        <f>IFERROR(VLOOKUP(Подбор[[#This Row],[Артикул]],[1]Подбор!$CJ:$CW,6,0),"")</f>
        <v>0</v>
      </c>
      <c r="AB705" s="73">
        <f>IFERROR(VLOOKUP(Подбор[[#This Row],[Артикул]],[1]Подбор!$CJ:$CW,7,0),"")</f>
        <v>0</v>
      </c>
      <c r="AC705" s="73">
        <f>IFERROR(VLOOKUP(Подбор[[#This Row],[Артикул]],[1]Подбор!$CJ:$CW,8,0),"")</f>
        <v>0</v>
      </c>
      <c r="AD705" s="73">
        <f>IFERROR(VLOOKUP(Подбор[[#This Row],[Артикул]],[1]Подбор!$CJ:$CW,9,0),"")</f>
        <v>0</v>
      </c>
      <c r="AE705" s="73">
        <f>IFERROR(VLOOKUP(Подбор[[#This Row],[Артикул]],[1]Подбор!$CJ:$CW,10,0),"")</f>
        <v>0</v>
      </c>
      <c r="AF705" s="73">
        <f>IFERROR(VLOOKUP(Подбор[[#This Row],[Артикул]],[1]Подбор!$CJ:$CW,11,0),"")</f>
        <v>0</v>
      </c>
      <c r="AG705" s="73">
        <f>IFERROR(VLOOKUP(Подбор[[#This Row],[Артикул]],[1]Подбор!$CJ:$CW,12,0),"")</f>
        <v>0</v>
      </c>
      <c r="AH705" s="73">
        <f>IFERROR(VLOOKUP(Подбор[[#This Row],[Артикул]],[1]Подбор!$CJ:$CW,13,0),"")</f>
        <v>0</v>
      </c>
      <c r="AI705" s="73">
        <f>IFERROR(VLOOKUP(Подбор[[#This Row],[Артикул]],[1]Подбор!$CJ:$CW,14,0),"")</f>
        <v>0</v>
      </c>
      <c r="AJ705" s="73" t="str">
        <f>IFERROR(VLOOKUP(Подбор[[#This Row],[Артикул]],[1]Подбор!$CJ:$DA,15,0),"")</f>
        <v/>
      </c>
      <c r="AK705" s="73" t="str">
        <f>IFERROR(VLOOKUP(Подбор[[#This Row],[Артикул]],[1]Подбор!$CJ:$DA,16,0),"")</f>
        <v/>
      </c>
      <c r="AL705" s="73" t="str">
        <f>IFERROR(VLOOKUP(Подбор[[#This Row],[Артикул]],[1]Подбор!$CJ:$DA,17,0),"")</f>
        <v/>
      </c>
    </row>
    <row r="706" spans="1:38">
      <c r="A706" s="73" t="s">
        <v>2006</v>
      </c>
      <c r="B706" t="s">
        <v>2250</v>
      </c>
      <c r="C706" t="s">
        <v>3199</v>
      </c>
      <c r="D706">
        <v>0</v>
      </c>
      <c r="E706">
        <v>0</v>
      </c>
      <c r="F706" t="s">
        <v>578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578</v>
      </c>
      <c r="R706" t="s">
        <v>578</v>
      </c>
      <c r="S706" t="s">
        <v>578</v>
      </c>
      <c r="T706" s="73"/>
      <c r="U706" s="73"/>
      <c r="V706"/>
      <c r="W706" s="73">
        <f>IFERROR(VLOOKUP(Подбор[[#This Row],[Артикул]],[1]Подбор!$CJ:$CW,2,0),"")</f>
        <v>0</v>
      </c>
      <c r="X706" s="73">
        <f>IFERROR(VLOOKUP(Подбор[[#This Row],[Артикул]],[1]Подбор!$CJ:$CW,3,0),"")</f>
        <v>0</v>
      </c>
      <c r="Y706" s="73" t="str">
        <f>IFERROR(VLOOKUP(Подбор[[#This Row],[Артикул]],[1]Подбор!$CJ:$CW,4,0),"")</f>
        <v/>
      </c>
      <c r="Z706" s="73">
        <f>IFERROR(VLOOKUP(Подбор[[#This Row],[Артикул]],[1]Подбор!$CJ:$CW,5,0),"")</f>
        <v>0</v>
      </c>
      <c r="AA706" s="73">
        <f>IFERROR(VLOOKUP(Подбор[[#This Row],[Артикул]],[1]Подбор!$CJ:$CW,6,0),"")</f>
        <v>0</v>
      </c>
      <c r="AB706" s="73">
        <f>IFERROR(VLOOKUP(Подбор[[#This Row],[Артикул]],[1]Подбор!$CJ:$CW,7,0),"")</f>
        <v>0</v>
      </c>
      <c r="AC706" s="73">
        <f>IFERROR(VLOOKUP(Подбор[[#This Row],[Артикул]],[1]Подбор!$CJ:$CW,8,0),"")</f>
        <v>0</v>
      </c>
      <c r="AD706" s="73">
        <f>IFERROR(VLOOKUP(Подбор[[#This Row],[Артикул]],[1]Подбор!$CJ:$CW,9,0),"")</f>
        <v>0</v>
      </c>
      <c r="AE706" s="73">
        <f>IFERROR(VLOOKUP(Подбор[[#This Row],[Артикул]],[1]Подбор!$CJ:$CW,10,0),"")</f>
        <v>0</v>
      </c>
      <c r="AF706" s="73">
        <f>IFERROR(VLOOKUP(Подбор[[#This Row],[Артикул]],[1]Подбор!$CJ:$CW,11,0),"")</f>
        <v>0</v>
      </c>
      <c r="AG706" s="73">
        <f>IFERROR(VLOOKUP(Подбор[[#This Row],[Артикул]],[1]Подбор!$CJ:$CW,12,0),"")</f>
        <v>0</v>
      </c>
      <c r="AH706" s="73">
        <f>IFERROR(VLOOKUP(Подбор[[#This Row],[Артикул]],[1]Подбор!$CJ:$CW,13,0),"")</f>
        <v>0</v>
      </c>
      <c r="AI706" s="73">
        <f>IFERROR(VLOOKUP(Подбор[[#This Row],[Артикул]],[1]Подбор!$CJ:$CW,14,0),"")</f>
        <v>0</v>
      </c>
      <c r="AJ706" s="73" t="str">
        <f>IFERROR(VLOOKUP(Подбор[[#This Row],[Артикул]],[1]Подбор!$CJ:$DA,15,0),"")</f>
        <v/>
      </c>
      <c r="AK706" s="73" t="str">
        <f>IFERROR(VLOOKUP(Подбор[[#This Row],[Артикул]],[1]Подбор!$CJ:$DA,16,0),"")</f>
        <v/>
      </c>
      <c r="AL706" s="73" t="str">
        <f>IFERROR(VLOOKUP(Подбор[[#This Row],[Артикул]],[1]Подбор!$CJ:$DA,17,0),"")</f>
        <v/>
      </c>
    </row>
    <row r="707" spans="1:38">
      <c r="A707" s="73" t="s">
        <v>2004</v>
      </c>
      <c r="B707" t="s">
        <v>2250</v>
      </c>
      <c r="C707" t="s">
        <v>3200</v>
      </c>
      <c r="D707">
        <v>0</v>
      </c>
      <c r="E707">
        <v>0</v>
      </c>
      <c r="F707" t="s">
        <v>578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578</v>
      </c>
      <c r="R707" t="s">
        <v>578</v>
      </c>
      <c r="S707" t="s">
        <v>578</v>
      </c>
      <c r="T707" s="73"/>
      <c r="U707" s="73"/>
      <c r="V707"/>
      <c r="W707" s="73">
        <f>IFERROR(VLOOKUP(Подбор[[#This Row],[Артикул]],[1]Подбор!$CJ:$CW,2,0),"")</f>
        <v>0</v>
      </c>
      <c r="X707" s="73">
        <f>IFERROR(VLOOKUP(Подбор[[#This Row],[Артикул]],[1]Подбор!$CJ:$CW,3,0),"")</f>
        <v>0</v>
      </c>
      <c r="Y707" s="73" t="str">
        <f>IFERROR(VLOOKUP(Подбор[[#This Row],[Артикул]],[1]Подбор!$CJ:$CW,4,0),"")</f>
        <v/>
      </c>
      <c r="Z707" s="73">
        <f>IFERROR(VLOOKUP(Подбор[[#This Row],[Артикул]],[1]Подбор!$CJ:$CW,5,0),"")</f>
        <v>0</v>
      </c>
      <c r="AA707" s="73">
        <f>IFERROR(VLOOKUP(Подбор[[#This Row],[Артикул]],[1]Подбор!$CJ:$CW,6,0),"")</f>
        <v>0</v>
      </c>
      <c r="AB707" s="73">
        <f>IFERROR(VLOOKUP(Подбор[[#This Row],[Артикул]],[1]Подбор!$CJ:$CW,7,0),"")</f>
        <v>0</v>
      </c>
      <c r="AC707" s="73">
        <f>IFERROR(VLOOKUP(Подбор[[#This Row],[Артикул]],[1]Подбор!$CJ:$CW,8,0),"")</f>
        <v>0</v>
      </c>
      <c r="AD707" s="73">
        <f>IFERROR(VLOOKUP(Подбор[[#This Row],[Артикул]],[1]Подбор!$CJ:$CW,9,0),"")</f>
        <v>0</v>
      </c>
      <c r="AE707" s="73">
        <f>IFERROR(VLOOKUP(Подбор[[#This Row],[Артикул]],[1]Подбор!$CJ:$CW,10,0),"")</f>
        <v>0</v>
      </c>
      <c r="AF707" s="73">
        <f>IFERROR(VLOOKUP(Подбор[[#This Row],[Артикул]],[1]Подбор!$CJ:$CW,11,0),"")</f>
        <v>0</v>
      </c>
      <c r="AG707" s="73">
        <f>IFERROR(VLOOKUP(Подбор[[#This Row],[Артикул]],[1]Подбор!$CJ:$CW,12,0),"")</f>
        <v>0</v>
      </c>
      <c r="AH707" s="73">
        <f>IFERROR(VLOOKUP(Подбор[[#This Row],[Артикул]],[1]Подбор!$CJ:$CW,13,0),"")</f>
        <v>0</v>
      </c>
      <c r="AI707" s="73">
        <f>IFERROR(VLOOKUP(Подбор[[#This Row],[Артикул]],[1]Подбор!$CJ:$CW,14,0),"")</f>
        <v>0</v>
      </c>
      <c r="AJ707" s="73" t="str">
        <f>IFERROR(VLOOKUP(Подбор[[#This Row],[Артикул]],[1]Подбор!$CJ:$DA,15,0),"")</f>
        <v/>
      </c>
      <c r="AK707" s="73" t="str">
        <f>IFERROR(VLOOKUP(Подбор[[#This Row],[Артикул]],[1]Подбор!$CJ:$DA,16,0),"")</f>
        <v/>
      </c>
      <c r="AL707" s="73" t="str">
        <f>IFERROR(VLOOKUP(Подбор[[#This Row],[Артикул]],[1]Подбор!$CJ:$DA,17,0),"")</f>
        <v/>
      </c>
    </row>
    <row r="708" spans="1:38">
      <c r="A708" s="73" t="s">
        <v>2002</v>
      </c>
      <c r="B708" t="s">
        <v>2250</v>
      </c>
      <c r="C708" t="s">
        <v>3201</v>
      </c>
      <c r="D708">
        <v>0</v>
      </c>
      <c r="E708">
        <v>0</v>
      </c>
      <c r="F708" t="s">
        <v>578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578</v>
      </c>
      <c r="R708" t="s">
        <v>578</v>
      </c>
      <c r="S708" t="s">
        <v>578</v>
      </c>
      <c r="T708" s="73"/>
      <c r="U708" s="73"/>
      <c r="V708"/>
      <c r="W708" s="73">
        <f>IFERROR(VLOOKUP(Подбор[[#This Row],[Артикул]],[1]Подбор!$CJ:$CW,2,0),"")</f>
        <v>0</v>
      </c>
      <c r="X708" s="73">
        <f>IFERROR(VLOOKUP(Подбор[[#This Row],[Артикул]],[1]Подбор!$CJ:$CW,3,0),"")</f>
        <v>0</v>
      </c>
      <c r="Y708" s="73" t="str">
        <f>IFERROR(VLOOKUP(Подбор[[#This Row],[Артикул]],[1]Подбор!$CJ:$CW,4,0),"")</f>
        <v/>
      </c>
      <c r="Z708" s="73">
        <f>IFERROR(VLOOKUP(Подбор[[#This Row],[Артикул]],[1]Подбор!$CJ:$CW,5,0),"")</f>
        <v>0</v>
      </c>
      <c r="AA708" s="73">
        <f>IFERROR(VLOOKUP(Подбор[[#This Row],[Артикул]],[1]Подбор!$CJ:$CW,6,0),"")</f>
        <v>0</v>
      </c>
      <c r="AB708" s="73">
        <f>IFERROR(VLOOKUP(Подбор[[#This Row],[Артикул]],[1]Подбор!$CJ:$CW,7,0),"")</f>
        <v>0</v>
      </c>
      <c r="AC708" s="73">
        <f>IFERROR(VLOOKUP(Подбор[[#This Row],[Артикул]],[1]Подбор!$CJ:$CW,8,0),"")</f>
        <v>0</v>
      </c>
      <c r="AD708" s="73">
        <f>IFERROR(VLOOKUP(Подбор[[#This Row],[Артикул]],[1]Подбор!$CJ:$CW,9,0),"")</f>
        <v>0</v>
      </c>
      <c r="AE708" s="73">
        <f>IFERROR(VLOOKUP(Подбор[[#This Row],[Артикул]],[1]Подбор!$CJ:$CW,10,0),"")</f>
        <v>0</v>
      </c>
      <c r="AF708" s="73">
        <f>IFERROR(VLOOKUP(Подбор[[#This Row],[Артикул]],[1]Подбор!$CJ:$CW,11,0),"")</f>
        <v>0</v>
      </c>
      <c r="AG708" s="73">
        <f>IFERROR(VLOOKUP(Подбор[[#This Row],[Артикул]],[1]Подбор!$CJ:$CW,12,0),"")</f>
        <v>0</v>
      </c>
      <c r="AH708" s="73">
        <f>IFERROR(VLOOKUP(Подбор[[#This Row],[Артикул]],[1]Подбор!$CJ:$CW,13,0),"")</f>
        <v>0</v>
      </c>
      <c r="AI708" s="73">
        <f>IFERROR(VLOOKUP(Подбор[[#This Row],[Артикул]],[1]Подбор!$CJ:$CW,14,0),"")</f>
        <v>0</v>
      </c>
      <c r="AJ708" s="73" t="str">
        <f>IFERROR(VLOOKUP(Подбор[[#This Row],[Артикул]],[1]Подбор!$CJ:$DA,15,0),"")</f>
        <v/>
      </c>
      <c r="AK708" s="73" t="str">
        <f>IFERROR(VLOOKUP(Подбор[[#This Row],[Артикул]],[1]Подбор!$CJ:$DA,16,0),"")</f>
        <v/>
      </c>
      <c r="AL708" s="73" t="str">
        <f>IFERROR(VLOOKUP(Подбор[[#This Row],[Артикул]],[1]Подбор!$CJ:$DA,17,0),"")</f>
        <v/>
      </c>
    </row>
    <row r="709" spans="1:38">
      <c r="A709" s="73" t="s">
        <v>2000</v>
      </c>
      <c r="B709" t="s">
        <v>2250</v>
      </c>
      <c r="C709" t="s">
        <v>3202</v>
      </c>
      <c r="D709">
        <v>0</v>
      </c>
      <c r="E709">
        <v>0</v>
      </c>
      <c r="F709" t="s">
        <v>578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578</v>
      </c>
      <c r="R709" t="s">
        <v>578</v>
      </c>
      <c r="S709" t="s">
        <v>578</v>
      </c>
      <c r="T709" s="73"/>
      <c r="U709" s="73"/>
      <c r="V709"/>
      <c r="W709" s="73">
        <f>IFERROR(VLOOKUP(Подбор[[#This Row],[Артикул]],[1]Подбор!$CJ:$CW,2,0),"")</f>
        <v>0</v>
      </c>
      <c r="X709" s="73">
        <f>IFERROR(VLOOKUP(Подбор[[#This Row],[Артикул]],[1]Подбор!$CJ:$CW,3,0),"")</f>
        <v>0</v>
      </c>
      <c r="Y709" s="73" t="str">
        <f>IFERROR(VLOOKUP(Подбор[[#This Row],[Артикул]],[1]Подбор!$CJ:$CW,4,0),"")</f>
        <v/>
      </c>
      <c r="Z709" s="73">
        <f>IFERROR(VLOOKUP(Подбор[[#This Row],[Артикул]],[1]Подбор!$CJ:$CW,5,0),"")</f>
        <v>0</v>
      </c>
      <c r="AA709" s="73">
        <f>IFERROR(VLOOKUP(Подбор[[#This Row],[Артикул]],[1]Подбор!$CJ:$CW,6,0),"")</f>
        <v>0</v>
      </c>
      <c r="AB709" s="73">
        <f>IFERROR(VLOOKUP(Подбор[[#This Row],[Артикул]],[1]Подбор!$CJ:$CW,7,0),"")</f>
        <v>0</v>
      </c>
      <c r="AC709" s="73">
        <f>IFERROR(VLOOKUP(Подбор[[#This Row],[Артикул]],[1]Подбор!$CJ:$CW,8,0),"")</f>
        <v>0</v>
      </c>
      <c r="AD709" s="73">
        <f>IFERROR(VLOOKUP(Подбор[[#This Row],[Артикул]],[1]Подбор!$CJ:$CW,9,0),"")</f>
        <v>0</v>
      </c>
      <c r="AE709" s="73">
        <f>IFERROR(VLOOKUP(Подбор[[#This Row],[Артикул]],[1]Подбор!$CJ:$CW,10,0),"")</f>
        <v>0</v>
      </c>
      <c r="AF709" s="73">
        <f>IFERROR(VLOOKUP(Подбор[[#This Row],[Артикул]],[1]Подбор!$CJ:$CW,11,0),"")</f>
        <v>0</v>
      </c>
      <c r="AG709" s="73">
        <f>IFERROR(VLOOKUP(Подбор[[#This Row],[Артикул]],[1]Подбор!$CJ:$CW,12,0),"")</f>
        <v>0</v>
      </c>
      <c r="AH709" s="73">
        <f>IFERROR(VLOOKUP(Подбор[[#This Row],[Артикул]],[1]Подбор!$CJ:$CW,13,0),"")</f>
        <v>0</v>
      </c>
      <c r="AI709" s="73">
        <f>IFERROR(VLOOKUP(Подбор[[#This Row],[Артикул]],[1]Подбор!$CJ:$CW,14,0),"")</f>
        <v>0</v>
      </c>
      <c r="AJ709" s="73" t="str">
        <f>IFERROR(VLOOKUP(Подбор[[#This Row],[Артикул]],[1]Подбор!$CJ:$DA,15,0),"")</f>
        <v/>
      </c>
      <c r="AK709" s="73" t="str">
        <f>IFERROR(VLOOKUP(Подбор[[#This Row],[Артикул]],[1]Подбор!$CJ:$DA,16,0),"")</f>
        <v/>
      </c>
      <c r="AL709" s="73" t="str">
        <f>IFERROR(VLOOKUP(Подбор[[#This Row],[Артикул]],[1]Подбор!$CJ:$DA,17,0),"")</f>
        <v/>
      </c>
    </row>
    <row r="710" spans="1:38">
      <c r="A710" s="73" t="s">
        <v>1998</v>
      </c>
      <c r="B710" t="s">
        <v>2250</v>
      </c>
      <c r="C710" t="s">
        <v>3203</v>
      </c>
      <c r="D710">
        <v>0</v>
      </c>
      <c r="E710">
        <v>0</v>
      </c>
      <c r="F710" t="s">
        <v>578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578</v>
      </c>
      <c r="R710" t="s">
        <v>578</v>
      </c>
      <c r="S710" t="s">
        <v>578</v>
      </c>
      <c r="T710" s="73"/>
      <c r="U710" s="73"/>
      <c r="V710"/>
      <c r="W710" s="73">
        <f>IFERROR(VLOOKUP(Подбор[[#This Row],[Артикул]],[1]Подбор!$CJ:$CW,2,0),"")</f>
        <v>0</v>
      </c>
      <c r="X710" s="73">
        <f>IFERROR(VLOOKUP(Подбор[[#This Row],[Артикул]],[1]Подбор!$CJ:$CW,3,0),"")</f>
        <v>0</v>
      </c>
      <c r="Y710" s="73" t="str">
        <f>IFERROR(VLOOKUP(Подбор[[#This Row],[Артикул]],[1]Подбор!$CJ:$CW,4,0),"")</f>
        <v/>
      </c>
      <c r="Z710" s="73">
        <f>IFERROR(VLOOKUP(Подбор[[#This Row],[Артикул]],[1]Подбор!$CJ:$CW,5,0),"")</f>
        <v>0</v>
      </c>
      <c r="AA710" s="73">
        <f>IFERROR(VLOOKUP(Подбор[[#This Row],[Артикул]],[1]Подбор!$CJ:$CW,6,0),"")</f>
        <v>0</v>
      </c>
      <c r="AB710" s="73">
        <f>IFERROR(VLOOKUP(Подбор[[#This Row],[Артикул]],[1]Подбор!$CJ:$CW,7,0),"")</f>
        <v>0</v>
      </c>
      <c r="AC710" s="73">
        <f>IFERROR(VLOOKUP(Подбор[[#This Row],[Артикул]],[1]Подбор!$CJ:$CW,8,0),"")</f>
        <v>0</v>
      </c>
      <c r="AD710" s="73">
        <f>IFERROR(VLOOKUP(Подбор[[#This Row],[Артикул]],[1]Подбор!$CJ:$CW,9,0),"")</f>
        <v>0</v>
      </c>
      <c r="AE710" s="73">
        <f>IFERROR(VLOOKUP(Подбор[[#This Row],[Артикул]],[1]Подбор!$CJ:$CW,10,0),"")</f>
        <v>0</v>
      </c>
      <c r="AF710" s="73">
        <f>IFERROR(VLOOKUP(Подбор[[#This Row],[Артикул]],[1]Подбор!$CJ:$CW,11,0),"")</f>
        <v>0</v>
      </c>
      <c r="AG710" s="73">
        <f>IFERROR(VLOOKUP(Подбор[[#This Row],[Артикул]],[1]Подбор!$CJ:$CW,12,0),"")</f>
        <v>0</v>
      </c>
      <c r="AH710" s="73">
        <f>IFERROR(VLOOKUP(Подбор[[#This Row],[Артикул]],[1]Подбор!$CJ:$CW,13,0),"")</f>
        <v>0</v>
      </c>
      <c r="AI710" s="73">
        <f>IFERROR(VLOOKUP(Подбор[[#This Row],[Артикул]],[1]Подбор!$CJ:$CW,14,0),"")</f>
        <v>0</v>
      </c>
      <c r="AJ710" s="73" t="str">
        <f>IFERROR(VLOOKUP(Подбор[[#This Row],[Артикул]],[1]Подбор!$CJ:$DA,15,0),"")</f>
        <v/>
      </c>
      <c r="AK710" s="73" t="str">
        <f>IFERROR(VLOOKUP(Подбор[[#This Row],[Артикул]],[1]Подбор!$CJ:$DA,16,0),"")</f>
        <v/>
      </c>
      <c r="AL710" s="73" t="str">
        <f>IFERROR(VLOOKUP(Подбор[[#This Row],[Артикул]],[1]Подбор!$CJ:$DA,17,0),"")</f>
        <v/>
      </c>
    </row>
    <row r="711" spans="1:38">
      <c r="A711" s="73" t="s">
        <v>1996</v>
      </c>
      <c r="B711" t="s">
        <v>2250</v>
      </c>
      <c r="C711" t="s">
        <v>3204</v>
      </c>
      <c r="D711" t="s">
        <v>578</v>
      </c>
      <c r="E711" t="s">
        <v>578</v>
      </c>
      <c r="F711" t="s">
        <v>578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578</v>
      </c>
      <c r="R711" t="s">
        <v>578</v>
      </c>
      <c r="S711" t="s">
        <v>578</v>
      </c>
      <c r="T711" s="73"/>
      <c r="U711" s="73"/>
      <c r="V711"/>
      <c r="W711" s="73" t="str">
        <f>IFERROR(VLOOKUP(Подбор[[#This Row],[Артикул]],[1]Подбор!$CJ:$CW,2,0),"")</f>
        <v/>
      </c>
      <c r="X711" s="73" t="str">
        <f>IFERROR(VLOOKUP(Подбор[[#This Row],[Артикул]],[1]Подбор!$CJ:$CW,3,0),"")</f>
        <v/>
      </c>
      <c r="Y711" s="73" t="str">
        <f>IFERROR(VLOOKUP(Подбор[[#This Row],[Артикул]],[1]Подбор!$CJ:$CW,4,0),"")</f>
        <v/>
      </c>
      <c r="Z711" s="73">
        <f>IFERROR(VLOOKUP(Подбор[[#This Row],[Артикул]],[1]Подбор!$CJ:$CW,5,0),"")</f>
        <v>0</v>
      </c>
      <c r="AA711" s="73">
        <f>IFERROR(VLOOKUP(Подбор[[#This Row],[Артикул]],[1]Подбор!$CJ:$CW,6,0),"")</f>
        <v>0</v>
      </c>
      <c r="AB711" s="73">
        <f>IFERROR(VLOOKUP(Подбор[[#This Row],[Артикул]],[1]Подбор!$CJ:$CW,7,0),"")</f>
        <v>0</v>
      </c>
      <c r="AC711" s="73">
        <f>IFERROR(VLOOKUP(Подбор[[#This Row],[Артикул]],[1]Подбор!$CJ:$CW,8,0),"")</f>
        <v>0</v>
      </c>
      <c r="AD711" s="73">
        <f>IFERROR(VLOOKUP(Подбор[[#This Row],[Артикул]],[1]Подбор!$CJ:$CW,9,0),"")</f>
        <v>0</v>
      </c>
      <c r="AE711" s="73">
        <f>IFERROR(VLOOKUP(Подбор[[#This Row],[Артикул]],[1]Подбор!$CJ:$CW,10,0),"")</f>
        <v>0</v>
      </c>
      <c r="AF711" s="73">
        <f>IFERROR(VLOOKUP(Подбор[[#This Row],[Артикул]],[1]Подбор!$CJ:$CW,11,0),"")</f>
        <v>0</v>
      </c>
      <c r="AG711" s="73">
        <f>IFERROR(VLOOKUP(Подбор[[#This Row],[Артикул]],[1]Подбор!$CJ:$CW,12,0),"")</f>
        <v>0</v>
      </c>
      <c r="AH711" s="73">
        <f>IFERROR(VLOOKUP(Подбор[[#This Row],[Артикул]],[1]Подбор!$CJ:$CW,13,0),"")</f>
        <v>0</v>
      </c>
      <c r="AI711" s="73">
        <f>IFERROR(VLOOKUP(Подбор[[#This Row],[Артикул]],[1]Подбор!$CJ:$CW,14,0),"")</f>
        <v>0</v>
      </c>
      <c r="AJ711" s="73" t="str">
        <f>IFERROR(VLOOKUP(Подбор[[#This Row],[Артикул]],[1]Подбор!$CJ:$DA,15,0),"")</f>
        <v/>
      </c>
      <c r="AK711" s="73" t="str">
        <f>IFERROR(VLOOKUP(Подбор[[#This Row],[Артикул]],[1]Подбор!$CJ:$DA,16,0),"")</f>
        <v/>
      </c>
      <c r="AL711" s="73" t="str">
        <f>IFERROR(VLOOKUP(Подбор[[#This Row],[Артикул]],[1]Подбор!$CJ:$DA,17,0),"")</f>
        <v/>
      </c>
    </row>
    <row r="712" spans="1:38">
      <c r="A712" s="73" t="s">
        <v>2013</v>
      </c>
      <c r="B712"/>
      <c r="C712"/>
      <c r="D712" t="s">
        <v>578</v>
      </c>
      <c r="E712" t="s">
        <v>578</v>
      </c>
      <c r="F712" t="s">
        <v>578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578</v>
      </c>
      <c r="R712" t="s">
        <v>578</v>
      </c>
      <c r="S712" t="s">
        <v>578</v>
      </c>
      <c r="T712" s="73"/>
      <c r="U712" s="73"/>
      <c r="V712"/>
      <c r="W712" s="73" t="str">
        <f>IFERROR(VLOOKUP(Подбор[[#This Row],[Артикул]],[1]Подбор!$CJ:$CW,2,0),"")</f>
        <v/>
      </c>
      <c r="X712" s="73" t="str">
        <f>IFERROR(VLOOKUP(Подбор[[#This Row],[Артикул]],[1]Подбор!$CJ:$CW,3,0),"")</f>
        <v/>
      </c>
      <c r="Y712" s="73" t="str">
        <f>IFERROR(VLOOKUP(Подбор[[#This Row],[Артикул]],[1]Подбор!$CJ:$CW,4,0),"")</f>
        <v/>
      </c>
      <c r="Z712" s="73">
        <f>IFERROR(VLOOKUP(Подбор[[#This Row],[Артикул]],[1]Подбор!$CJ:$CW,5,0),"")</f>
        <v>0</v>
      </c>
      <c r="AA712" s="73">
        <f>IFERROR(VLOOKUP(Подбор[[#This Row],[Артикул]],[1]Подбор!$CJ:$CW,6,0),"")</f>
        <v>0</v>
      </c>
      <c r="AB712" s="73">
        <f>IFERROR(VLOOKUP(Подбор[[#This Row],[Артикул]],[1]Подбор!$CJ:$CW,7,0),"")</f>
        <v>0</v>
      </c>
      <c r="AC712" s="73">
        <f>IFERROR(VLOOKUP(Подбор[[#This Row],[Артикул]],[1]Подбор!$CJ:$CW,8,0),"")</f>
        <v>0</v>
      </c>
      <c r="AD712" s="73">
        <f>IFERROR(VLOOKUP(Подбор[[#This Row],[Артикул]],[1]Подбор!$CJ:$CW,9,0),"")</f>
        <v>0</v>
      </c>
      <c r="AE712" s="73">
        <f>IFERROR(VLOOKUP(Подбор[[#This Row],[Артикул]],[1]Подбор!$CJ:$CW,10,0),"")</f>
        <v>0</v>
      </c>
      <c r="AF712" s="73">
        <f>IFERROR(VLOOKUP(Подбор[[#This Row],[Артикул]],[1]Подбор!$CJ:$CW,11,0),"")</f>
        <v>0</v>
      </c>
      <c r="AG712" s="73">
        <f>IFERROR(VLOOKUP(Подбор[[#This Row],[Артикул]],[1]Подбор!$CJ:$CW,12,0),"")</f>
        <v>0</v>
      </c>
      <c r="AH712" s="73">
        <f>IFERROR(VLOOKUP(Подбор[[#This Row],[Артикул]],[1]Подбор!$CJ:$CW,13,0),"")</f>
        <v>0</v>
      </c>
      <c r="AI712" s="73">
        <f>IFERROR(VLOOKUP(Подбор[[#This Row],[Артикул]],[1]Подбор!$CJ:$CW,14,0),"")</f>
        <v>0</v>
      </c>
      <c r="AJ712" s="73" t="str">
        <f>IFERROR(VLOOKUP(Подбор[[#This Row],[Артикул]],[1]Подбор!$CJ:$DA,15,0),"")</f>
        <v/>
      </c>
      <c r="AK712" s="73" t="str">
        <f>IFERROR(VLOOKUP(Подбор[[#This Row],[Артикул]],[1]Подбор!$CJ:$DA,16,0),"")</f>
        <v/>
      </c>
      <c r="AL712" s="73" t="str">
        <f>IFERROR(VLOOKUP(Подбор[[#This Row],[Артикул]],[1]Подбор!$CJ:$DA,17,0),"")</f>
        <v/>
      </c>
    </row>
    <row r="713" spans="1:38">
      <c r="A713" s="73" t="s">
        <v>2012</v>
      </c>
      <c r="B713" t="s">
        <v>2250</v>
      </c>
      <c r="C713" t="s">
        <v>2011</v>
      </c>
      <c r="D713">
        <v>0</v>
      </c>
      <c r="E713">
        <v>0</v>
      </c>
      <c r="F713" t="s">
        <v>578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578</v>
      </c>
      <c r="R713" t="s">
        <v>578</v>
      </c>
      <c r="S713" t="s">
        <v>578</v>
      </c>
      <c r="T713" s="73"/>
      <c r="U713" s="73"/>
      <c r="V713"/>
      <c r="W713" s="73">
        <f>IFERROR(VLOOKUP(Подбор[[#This Row],[Артикул]],[1]Подбор!$CJ:$CW,2,0),"")</f>
        <v>0</v>
      </c>
      <c r="X713" s="73">
        <f>IFERROR(VLOOKUP(Подбор[[#This Row],[Артикул]],[1]Подбор!$CJ:$CW,3,0),"")</f>
        <v>0</v>
      </c>
      <c r="Y713" s="73" t="str">
        <f>IFERROR(VLOOKUP(Подбор[[#This Row],[Артикул]],[1]Подбор!$CJ:$CW,4,0),"")</f>
        <v/>
      </c>
      <c r="Z713" s="73">
        <f>IFERROR(VLOOKUP(Подбор[[#This Row],[Артикул]],[1]Подбор!$CJ:$CW,5,0),"")</f>
        <v>0</v>
      </c>
      <c r="AA713" s="73">
        <f>IFERROR(VLOOKUP(Подбор[[#This Row],[Артикул]],[1]Подбор!$CJ:$CW,6,0),"")</f>
        <v>0</v>
      </c>
      <c r="AB713" s="73">
        <f>IFERROR(VLOOKUP(Подбор[[#This Row],[Артикул]],[1]Подбор!$CJ:$CW,7,0),"")</f>
        <v>0</v>
      </c>
      <c r="AC713" s="73">
        <f>IFERROR(VLOOKUP(Подбор[[#This Row],[Артикул]],[1]Подбор!$CJ:$CW,8,0),"")</f>
        <v>0</v>
      </c>
      <c r="AD713" s="73">
        <f>IFERROR(VLOOKUP(Подбор[[#This Row],[Артикул]],[1]Подбор!$CJ:$CW,9,0),"")</f>
        <v>0</v>
      </c>
      <c r="AE713" s="73">
        <f>IFERROR(VLOOKUP(Подбор[[#This Row],[Артикул]],[1]Подбор!$CJ:$CW,10,0),"")</f>
        <v>0</v>
      </c>
      <c r="AF713" s="73">
        <f>IFERROR(VLOOKUP(Подбор[[#This Row],[Артикул]],[1]Подбор!$CJ:$CW,11,0),"")</f>
        <v>0</v>
      </c>
      <c r="AG713" s="73">
        <f>IFERROR(VLOOKUP(Подбор[[#This Row],[Артикул]],[1]Подбор!$CJ:$CW,12,0),"")</f>
        <v>0</v>
      </c>
      <c r="AH713" s="73">
        <f>IFERROR(VLOOKUP(Подбор[[#This Row],[Артикул]],[1]Подбор!$CJ:$CW,13,0),"")</f>
        <v>0</v>
      </c>
      <c r="AI713" s="73">
        <f>IFERROR(VLOOKUP(Подбор[[#This Row],[Артикул]],[1]Подбор!$CJ:$CW,14,0),"")</f>
        <v>0</v>
      </c>
      <c r="AJ713" s="73" t="str">
        <f>IFERROR(VLOOKUP(Подбор[[#This Row],[Артикул]],[1]Подбор!$CJ:$DA,15,0),"")</f>
        <v/>
      </c>
      <c r="AK713" s="73" t="str">
        <f>IFERROR(VLOOKUP(Подбор[[#This Row],[Артикул]],[1]Подбор!$CJ:$DA,16,0),"")</f>
        <v/>
      </c>
      <c r="AL713" s="73" t="str">
        <f>IFERROR(VLOOKUP(Подбор[[#This Row],[Артикул]],[1]Подбор!$CJ:$DA,17,0),"")</f>
        <v/>
      </c>
    </row>
    <row r="714" spans="1:38">
      <c r="A714" s="73" t="s">
        <v>2010</v>
      </c>
      <c r="B714" t="s">
        <v>2250</v>
      </c>
      <c r="C714" t="s">
        <v>2009</v>
      </c>
      <c r="D714">
        <v>0</v>
      </c>
      <c r="E714">
        <v>0</v>
      </c>
      <c r="F714" t="s">
        <v>578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578</v>
      </c>
      <c r="R714" t="s">
        <v>578</v>
      </c>
      <c r="S714" t="s">
        <v>578</v>
      </c>
      <c r="T714" s="73"/>
      <c r="U714" s="73"/>
      <c r="V714"/>
      <c r="W714" s="73">
        <f>IFERROR(VLOOKUP(Подбор[[#This Row],[Артикул]],[1]Подбор!$CJ:$CW,2,0),"")</f>
        <v>0</v>
      </c>
      <c r="X714" s="73">
        <f>IFERROR(VLOOKUP(Подбор[[#This Row],[Артикул]],[1]Подбор!$CJ:$CW,3,0),"")</f>
        <v>0</v>
      </c>
      <c r="Y714" s="73" t="str">
        <f>IFERROR(VLOOKUP(Подбор[[#This Row],[Артикул]],[1]Подбор!$CJ:$CW,4,0),"")</f>
        <v/>
      </c>
      <c r="Z714" s="73">
        <f>IFERROR(VLOOKUP(Подбор[[#This Row],[Артикул]],[1]Подбор!$CJ:$CW,5,0),"")</f>
        <v>0</v>
      </c>
      <c r="AA714" s="73">
        <f>IFERROR(VLOOKUP(Подбор[[#This Row],[Артикул]],[1]Подбор!$CJ:$CW,6,0),"")</f>
        <v>0</v>
      </c>
      <c r="AB714" s="73">
        <f>IFERROR(VLOOKUP(Подбор[[#This Row],[Артикул]],[1]Подбор!$CJ:$CW,7,0),"")</f>
        <v>0</v>
      </c>
      <c r="AC714" s="73">
        <f>IFERROR(VLOOKUP(Подбор[[#This Row],[Артикул]],[1]Подбор!$CJ:$CW,8,0),"")</f>
        <v>0</v>
      </c>
      <c r="AD714" s="73">
        <f>IFERROR(VLOOKUP(Подбор[[#This Row],[Артикул]],[1]Подбор!$CJ:$CW,9,0),"")</f>
        <v>0</v>
      </c>
      <c r="AE714" s="73">
        <f>IFERROR(VLOOKUP(Подбор[[#This Row],[Артикул]],[1]Подбор!$CJ:$CW,10,0),"")</f>
        <v>0</v>
      </c>
      <c r="AF714" s="73">
        <f>IFERROR(VLOOKUP(Подбор[[#This Row],[Артикул]],[1]Подбор!$CJ:$CW,11,0),"")</f>
        <v>0</v>
      </c>
      <c r="AG714" s="73">
        <f>IFERROR(VLOOKUP(Подбор[[#This Row],[Артикул]],[1]Подбор!$CJ:$CW,12,0),"")</f>
        <v>0</v>
      </c>
      <c r="AH714" s="73">
        <f>IFERROR(VLOOKUP(Подбор[[#This Row],[Артикул]],[1]Подбор!$CJ:$CW,13,0),"")</f>
        <v>0</v>
      </c>
      <c r="AI714" s="73">
        <f>IFERROR(VLOOKUP(Подбор[[#This Row],[Артикул]],[1]Подбор!$CJ:$CW,14,0),"")</f>
        <v>0</v>
      </c>
      <c r="AJ714" s="73" t="str">
        <f>IFERROR(VLOOKUP(Подбор[[#This Row],[Артикул]],[1]Подбор!$CJ:$DA,15,0),"")</f>
        <v/>
      </c>
      <c r="AK714" s="73" t="str">
        <f>IFERROR(VLOOKUP(Подбор[[#This Row],[Артикул]],[1]Подбор!$CJ:$DA,16,0),"")</f>
        <v/>
      </c>
      <c r="AL714" s="73" t="str">
        <f>IFERROR(VLOOKUP(Подбор[[#This Row],[Артикул]],[1]Подбор!$CJ:$DA,17,0),"")</f>
        <v/>
      </c>
    </row>
    <row r="715" spans="1:38">
      <c r="A715" s="73" t="s">
        <v>2008</v>
      </c>
      <c r="B715" t="s">
        <v>2250</v>
      </c>
      <c r="C715" t="s">
        <v>2007</v>
      </c>
      <c r="D715">
        <v>0</v>
      </c>
      <c r="E715">
        <v>0</v>
      </c>
      <c r="F715" t="s">
        <v>578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578</v>
      </c>
      <c r="R715" t="s">
        <v>578</v>
      </c>
      <c r="S715" t="s">
        <v>578</v>
      </c>
      <c r="T715" s="73"/>
      <c r="U715" s="73"/>
      <c r="V715"/>
      <c r="W715" s="73">
        <f>IFERROR(VLOOKUP(Подбор[[#This Row],[Артикул]],[1]Подбор!$CJ:$CW,2,0),"")</f>
        <v>0</v>
      </c>
      <c r="X715" s="73">
        <f>IFERROR(VLOOKUP(Подбор[[#This Row],[Артикул]],[1]Подбор!$CJ:$CW,3,0),"")</f>
        <v>0</v>
      </c>
      <c r="Y715" s="73" t="str">
        <f>IFERROR(VLOOKUP(Подбор[[#This Row],[Артикул]],[1]Подбор!$CJ:$CW,4,0),"")</f>
        <v/>
      </c>
      <c r="Z715" s="73">
        <f>IFERROR(VLOOKUP(Подбор[[#This Row],[Артикул]],[1]Подбор!$CJ:$CW,5,0),"")</f>
        <v>0</v>
      </c>
      <c r="AA715" s="73">
        <f>IFERROR(VLOOKUP(Подбор[[#This Row],[Артикул]],[1]Подбор!$CJ:$CW,6,0),"")</f>
        <v>0</v>
      </c>
      <c r="AB715" s="73">
        <f>IFERROR(VLOOKUP(Подбор[[#This Row],[Артикул]],[1]Подбор!$CJ:$CW,7,0),"")</f>
        <v>0</v>
      </c>
      <c r="AC715" s="73">
        <f>IFERROR(VLOOKUP(Подбор[[#This Row],[Артикул]],[1]Подбор!$CJ:$CW,8,0),"")</f>
        <v>0</v>
      </c>
      <c r="AD715" s="73">
        <f>IFERROR(VLOOKUP(Подбор[[#This Row],[Артикул]],[1]Подбор!$CJ:$CW,9,0),"")</f>
        <v>0</v>
      </c>
      <c r="AE715" s="73">
        <f>IFERROR(VLOOKUP(Подбор[[#This Row],[Артикул]],[1]Подбор!$CJ:$CW,10,0),"")</f>
        <v>0</v>
      </c>
      <c r="AF715" s="73">
        <f>IFERROR(VLOOKUP(Подбор[[#This Row],[Артикул]],[1]Подбор!$CJ:$CW,11,0),"")</f>
        <v>0</v>
      </c>
      <c r="AG715" s="73">
        <f>IFERROR(VLOOKUP(Подбор[[#This Row],[Артикул]],[1]Подбор!$CJ:$CW,12,0),"")</f>
        <v>0</v>
      </c>
      <c r="AH715" s="73">
        <f>IFERROR(VLOOKUP(Подбор[[#This Row],[Артикул]],[1]Подбор!$CJ:$CW,13,0),"")</f>
        <v>0</v>
      </c>
      <c r="AI715" s="73">
        <f>IFERROR(VLOOKUP(Подбор[[#This Row],[Артикул]],[1]Подбор!$CJ:$CW,14,0),"")</f>
        <v>0</v>
      </c>
      <c r="AJ715" s="73" t="str">
        <f>IFERROR(VLOOKUP(Подбор[[#This Row],[Артикул]],[1]Подбор!$CJ:$DA,15,0),"")</f>
        <v/>
      </c>
      <c r="AK715" s="73" t="str">
        <f>IFERROR(VLOOKUP(Подбор[[#This Row],[Артикул]],[1]Подбор!$CJ:$DA,16,0),"")</f>
        <v/>
      </c>
      <c r="AL715" s="73" t="str">
        <f>IFERROR(VLOOKUP(Подбор[[#This Row],[Артикул]],[1]Подбор!$CJ:$DA,17,0),"")</f>
        <v/>
      </c>
    </row>
    <row r="716" spans="1:38">
      <c r="A716" s="73" t="s">
        <v>2006</v>
      </c>
      <c r="B716" t="s">
        <v>2250</v>
      </c>
      <c r="C716" t="s">
        <v>2005</v>
      </c>
      <c r="D716">
        <v>0</v>
      </c>
      <c r="E716">
        <v>0</v>
      </c>
      <c r="F716" t="s">
        <v>578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578</v>
      </c>
      <c r="R716" t="s">
        <v>578</v>
      </c>
      <c r="S716" t="s">
        <v>578</v>
      </c>
      <c r="T716" s="73"/>
      <c r="U716" s="73"/>
      <c r="V716"/>
      <c r="W716" s="73">
        <f>IFERROR(VLOOKUP(Подбор[[#This Row],[Артикул]],[1]Подбор!$CJ:$CW,2,0),"")</f>
        <v>0</v>
      </c>
      <c r="X716" s="73">
        <f>IFERROR(VLOOKUP(Подбор[[#This Row],[Артикул]],[1]Подбор!$CJ:$CW,3,0),"")</f>
        <v>0</v>
      </c>
      <c r="Y716" s="73" t="str">
        <f>IFERROR(VLOOKUP(Подбор[[#This Row],[Артикул]],[1]Подбор!$CJ:$CW,4,0),"")</f>
        <v/>
      </c>
      <c r="Z716" s="73">
        <f>IFERROR(VLOOKUP(Подбор[[#This Row],[Артикул]],[1]Подбор!$CJ:$CW,5,0),"")</f>
        <v>0</v>
      </c>
      <c r="AA716" s="73">
        <f>IFERROR(VLOOKUP(Подбор[[#This Row],[Артикул]],[1]Подбор!$CJ:$CW,6,0),"")</f>
        <v>0</v>
      </c>
      <c r="AB716" s="73">
        <f>IFERROR(VLOOKUP(Подбор[[#This Row],[Артикул]],[1]Подбор!$CJ:$CW,7,0),"")</f>
        <v>0</v>
      </c>
      <c r="AC716" s="73">
        <f>IFERROR(VLOOKUP(Подбор[[#This Row],[Артикул]],[1]Подбор!$CJ:$CW,8,0),"")</f>
        <v>0</v>
      </c>
      <c r="AD716" s="73">
        <f>IFERROR(VLOOKUP(Подбор[[#This Row],[Артикул]],[1]Подбор!$CJ:$CW,9,0),"")</f>
        <v>0</v>
      </c>
      <c r="AE716" s="73">
        <f>IFERROR(VLOOKUP(Подбор[[#This Row],[Артикул]],[1]Подбор!$CJ:$CW,10,0),"")</f>
        <v>0</v>
      </c>
      <c r="AF716" s="73">
        <f>IFERROR(VLOOKUP(Подбор[[#This Row],[Артикул]],[1]Подбор!$CJ:$CW,11,0),"")</f>
        <v>0</v>
      </c>
      <c r="AG716" s="73">
        <f>IFERROR(VLOOKUP(Подбор[[#This Row],[Артикул]],[1]Подбор!$CJ:$CW,12,0),"")</f>
        <v>0</v>
      </c>
      <c r="AH716" s="73">
        <f>IFERROR(VLOOKUP(Подбор[[#This Row],[Артикул]],[1]Подбор!$CJ:$CW,13,0),"")</f>
        <v>0</v>
      </c>
      <c r="AI716" s="73">
        <f>IFERROR(VLOOKUP(Подбор[[#This Row],[Артикул]],[1]Подбор!$CJ:$CW,14,0),"")</f>
        <v>0</v>
      </c>
      <c r="AJ716" s="73" t="str">
        <f>IFERROR(VLOOKUP(Подбор[[#This Row],[Артикул]],[1]Подбор!$CJ:$DA,15,0),"")</f>
        <v/>
      </c>
      <c r="AK716" s="73" t="str">
        <f>IFERROR(VLOOKUP(Подбор[[#This Row],[Артикул]],[1]Подбор!$CJ:$DA,16,0),"")</f>
        <v/>
      </c>
      <c r="AL716" s="73" t="str">
        <f>IFERROR(VLOOKUP(Подбор[[#This Row],[Артикул]],[1]Подбор!$CJ:$DA,17,0),"")</f>
        <v/>
      </c>
    </row>
    <row r="717" spans="1:38">
      <c r="A717" s="73" t="s">
        <v>2004</v>
      </c>
      <c r="B717" t="s">
        <v>2250</v>
      </c>
      <c r="C717" t="s">
        <v>2003</v>
      </c>
      <c r="D717">
        <v>0</v>
      </c>
      <c r="E717">
        <v>0</v>
      </c>
      <c r="F717" t="s">
        <v>578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578</v>
      </c>
      <c r="R717" t="s">
        <v>578</v>
      </c>
      <c r="S717" t="s">
        <v>578</v>
      </c>
      <c r="T717" s="73"/>
      <c r="U717" s="73"/>
      <c r="V717"/>
      <c r="W717" s="73">
        <f>IFERROR(VLOOKUP(Подбор[[#This Row],[Артикул]],[1]Подбор!$CJ:$CW,2,0),"")</f>
        <v>0</v>
      </c>
      <c r="X717" s="73">
        <f>IFERROR(VLOOKUP(Подбор[[#This Row],[Артикул]],[1]Подбор!$CJ:$CW,3,0),"")</f>
        <v>0</v>
      </c>
      <c r="Y717" s="73" t="str">
        <f>IFERROR(VLOOKUP(Подбор[[#This Row],[Артикул]],[1]Подбор!$CJ:$CW,4,0),"")</f>
        <v/>
      </c>
      <c r="Z717" s="73">
        <f>IFERROR(VLOOKUP(Подбор[[#This Row],[Артикул]],[1]Подбор!$CJ:$CW,5,0),"")</f>
        <v>0</v>
      </c>
      <c r="AA717" s="73">
        <f>IFERROR(VLOOKUP(Подбор[[#This Row],[Артикул]],[1]Подбор!$CJ:$CW,6,0),"")</f>
        <v>0</v>
      </c>
      <c r="AB717" s="73">
        <f>IFERROR(VLOOKUP(Подбор[[#This Row],[Артикул]],[1]Подбор!$CJ:$CW,7,0),"")</f>
        <v>0</v>
      </c>
      <c r="AC717" s="73">
        <f>IFERROR(VLOOKUP(Подбор[[#This Row],[Артикул]],[1]Подбор!$CJ:$CW,8,0),"")</f>
        <v>0</v>
      </c>
      <c r="AD717" s="73">
        <f>IFERROR(VLOOKUP(Подбор[[#This Row],[Артикул]],[1]Подбор!$CJ:$CW,9,0),"")</f>
        <v>0</v>
      </c>
      <c r="AE717" s="73">
        <f>IFERROR(VLOOKUP(Подбор[[#This Row],[Артикул]],[1]Подбор!$CJ:$CW,10,0),"")</f>
        <v>0</v>
      </c>
      <c r="AF717" s="73">
        <f>IFERROR(VLOOKUP(Подбор[[#This Row],[Артикул]],[1]Подбор!$CJ:$CW,11,0),"")</f>
        <v>0</v>
      </c>
      <c r="AG717" s="73">
        <f>IFERROR(VLOOKUP(Подбор[[#This Row],[Артикул]],[1]Подбор!$CJ:$CW,12,0),"")</f>
        <v>0</v>
      </c>
      <c r="AH717" s="73">
        <f>IFERROR(VLOOKUP(Подбор[[#This Row],[Артикул]],[1]Подбор!$CJ:$CW,13,0),"")</f>
        <v>0</v>
      </c>
      <c r="AI717" s="73">
        <f>IFERROR(VLOOKUP(Подбор[[#This Row],[Артикул]],[1]Подбор!$CJ:$CW,14,0),"")</f>
        <v>0</v>
      </c>
      <c r="AJ717" s="73" t="str">
        <f>IFERROR(VLOOKUP(Подбор[[#This Row],[Артикул]],[1]Подбор!$CJ:$DA,15,0),"")</f>
        <v/>
      </c>
      <c r="AK717" s="73" t="str">
        <f>IFERROR(VLOOKUP(Подбор[[#This Row],[Артикул]],[1]Подбор!$CJ:$DA,16,0),"")</f>
        <v/>
      </c>
      <c r="AL717" s="73" t="str">
        <f>IFERROR(VLOOKUP(Подбор[[#This Row],[Артикул]],[1]Подбор!$CJ:$DA,17,0),"")</f>
        <v/>
      </c>
    </row>
    <row r="718" spans="1:38">
      <c r="A718" s="73" t="s">
        <v>2002</v>
      </c>
      <c r="B718" t="s">
        <v>2250</v>
      </c>
      <c r="C718" t="s">
        <v>2001</v>
      </c>
      <c r="D718">
        <v>0</v>
      </c>
      <c r="E718">
        <v>0</v>
      </c>
      <c r="F718" t="s">
        <v>578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578</v>
      </c>
      <c r="R718" t="s">
        <v>578</v>
      </c>
      <c r="S718" t="s">
        <v>578</v>
      </c>
      <c r="T718" s="73"/>
      <c r="U718" s="73"/>
      <c r="V718"/>
      <c r="W718" s="73">
        <f>IFERROR(VLOOKUP(Подбор[[#This Row],[Артикул]],[1]Подбор!$CJ:$CW,2,0),"")</f>
        <v>0</v>
      </c>
      <c r="X718" s="73">
        <f>IFERROR(VLOOKUP(Подбор[[#This Row],[Артикул]],[1]Подбор!$CJ:$CW,3,0),"")</f>
        <v>0</v>
      </c>
      <c r="Y718" s="73" t="str">
        <f>IFERROR(VLOOKUP(Подбор[[#This Row],[Артикул]],[1]Подбор!$CJ:$CW,4,0),"")</f>
        <v/>
      </c>
      <c r="Z718" s="73">
        <f>IFERROR(VLOOKUP(Подбор[[#This Row],[Артикул]],[1]Подбор!$CJ:$CW,5,0),"")</f>
        <v>0</v>
      </c>
      <c r="AA718" s="73">
        <f>IFERROR(VLOOKUP(Подбор[[#This Row],[Артикул]],[1]Подбор!$CJ:$CW,6,0),"")</f>
        <v>0</v>
      </c>
      <c r="AB718" s="73">
        <f>IFERROR(VLOOKUP(Подбор[[#This Row],[Артикул]],[1]Подбор!$CJ:$CW,7,0),"")</f>
        <v>0</v>
      </c>
      <c r="AC718" s="73">
        <f>IFERROR(VLOOKUP(Подбор[[#This Row],[Артикул]],[1]Подбор!$CJ:$CW,8,0),"")</f>
        <v>0</v>
      </c>
      <c r="AD718" s="73">
        <f>IFERROR(VLOOKUP(Подбор[[#This Row],[Артикул]],[1]Подбор!$CJ:$CW,9,0),"")</f>
        <v>0</v>
      </c>
      <c r="AE718" s="73">
        <f>IFERROR(VLOOKUP(Подбор[[#This Row],[Артикул]],[1]Подбор!$CJ:$CW,10,0),"")</f>
        <v>0</v>
      </c>
      <c r="AF718" s="73">
        <f>IFERROR(VLOOKUP(Подбор[[#This Row],[Артикул]],[1]Подбор!$CJ:$CW,11,0),"")</f>
        <v>0</v>
      </c>
      <c r="AG718" s="73">
        <f>IFERROR(VLOOKUP(Подбор[[#This Row],[Артикул]],[1]Подбор!$CJ:$CW,12,0),"")</f>
        <v>0</v>
      </c>
      <c r="AH718" s="73">
        <f>IFERROR(VLOOKUP(Подбор[[#This Row],[Артикул]],[1]Подбор!$CJ:$CW,13,0),"")</f>
        <v>0</v>
      </c>
      <c r="AI718" s="73">
        <f>IFERROR(VLOOKUP(Подбор[[#This Row],[Артикул]],[1]Подбор!$CJ:$CW,14,0),"")</f>
        <v>0</v>
      </c>
      <c r="AJ718" s="73" t="str">
        <f>IFERROR(VLOOKUP(Подбор[[#This Row],[Артикул]],[1]Подбор!$CJ:$DA,15,0),"")</f>
        <v/>
      </c>
      <c r="AK718" s="73" t="str">
        <f>IFERROR(VLOOKUP(Подбор[[#This Row],[Артикул]],[1]Подбор!$CJ:$DA,16,0),"")</f>
        <v/>
      </c>
      <c r="AL718" s="73" t="str">
        <f>IFERROR(VLOOKUP(Подбор[[#This Row],[Артикул]],[1]Подбор!$CJ:$DA,17,0),"")</f>
        <v/>
      </c>
    </row>
    <row r="719" spans="1:38">
      <c r="A719" s="73" t="s">
        <v>2000</v>
      </c>
      <c r="B719" t="s">
        <v>2250</v>
      </c>
      <c r="C719" t="s">
        <v>1999</v>
      </c>
      <c r="D719">
        <v>0</v>
      </c>
      <c r="E719">
        <v>0</v>
      </c>
      <c r="F719" t="s">
        <v>578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578</v>
      </c>
      <c r="R719" t="s">
        <v>578</v>
      </c>
      <c r="S719" t="s">
        <v>578</v>
      </c>
      <c r="T719" s="73"/>
      <c r="U719" s="73"/>
      <c r="V719"/>
      <c r="W719" s="73">
        <f>IFERROR(VLOOKUP(Подбор[[#This Row],[Артикул]],[1]Подбор!$CJ:$CW,2,0),"")</f>
        <v>0</v>
      </c>
      <c r="X719" s="73">
        <f>IFERROR(VLOOKUP(Подбор[[#This Row],[Артикул]],[1]Подбор!$CJ:$CW,3,0),"")</f>
        <v>0</v>
      </c>
      <c r="Y719" s="73" t="str">
        <f>IFERROR(VLOOKUP(Подбор[[#This Row],[Артикул]],[1]Подбор!$CJ:$CW,4,0),"")</f>
        <v/>
      </c>
      <c r="Z719" s="73">
        <f>IFERROR(VLOOKUP(Подбор[[#This Row],[Артикул]],[1]Подбор!$CJ:$CW,5,0),"")</f>
        <v>0</v>
      </c>
      <c r="AA719" s="73">
        <f>IFERROR(VLOOKUP(Подбор[[#This Row],[Артикул]],[1]Подбор!$CJ:$CW,6,0),"")</f>
        <v>0</v>
      </c>
      <c r="AB719" s="73">
        <f>IFERROR(VLOOKUP(Подбор[[#This Row],[Артикул]],[1]Подбор!$CJ:$CW,7,0),"")</f>
        <v>0</v>
      </c>
      <c r="AC719" s="73">
        <f>IFERROR(VLOOKUP(Подбор[[#This Row],[Артикул]],[1]Подбор!$CJ:$CW,8,0),"")</f>
        <v>0</v>
      </c>
      <c r="AD719" s="73">
        <f>IFERROR(VLOOKUP(Подбор[[#This Row],[Артикул]],[1]Подбор!$CJ:$CW,9,0),"")</f>
        <v>0</v>
      </c>
      <c r="AE719" s="73">
        <f>IFERROR(VLOOKUP(Подбор[[#This Row],[Артикул]],[1]Подбор!$CJ:$CW,10,0),"")</f>
        <v>0</v>
      </c>
      <c r="AF719" s="73">
        <f>IFERROR(VLOOKUP(Подбор[[#This Row],[Артикул]],[1]Подбор!$CJ:$CW,11,0),"")</f>
        <v>0</v>
      </c>
      <c r="AG719" s="73">
        <f>IFERROR(VLOOKUP(Подбор[[#This Row],[Артикул]],[1]Подбор!$CJ:$CW,12,0),"")</f>
        <v>0</v>
      </c>
      <c r="AH719" s="73">
        <f>IFERROR(VLOOKUP(Подбор[[#This Row],[Артикул]],[1]Подбор!$CJ:$CW,13,0),"")</f>
        <v>0</v>
      </c>
      <c r="AI719" s="73">
        <f>IFERROR(VLOOKUP(Подбор[[#This Row],[Артикул]],[1]Подбор!$CJ:$CW,14,0),"")</f>
        <v>0</v>
      </c>
      <c r="AJ719" s="73" t="str">
        <f>IFERROR(VLOOKUP(Подбор[[#This Row],[Артикул]],[1]Подбор!$CJ:$DA,15,0),"")</f>
        <v/>
      </c>
      <c r="AK719" s="73" t="str">
        <f>IFERROR(VLOOKUP(Подбор[[#This Row],[Артикул]],[1]Подбор!$CJ:$DA,16,0),"")</f>
        <v/>
      </c>
      <c r="AL719" s="73" t="str">
        <f>IFERROR(VLOOKUP(Подбор[[#This Row],[Артикул]],[1]Подбор!$CJ:$DA,17,0),"")</f>
        <v/>
      </c>
    </row>
    <row r="720" spans="1:38">
      <c r="A720" s="73" t="s">
        <v>1998</v>
      </c>
      <c r="B720" t="s">
        <v>2250</v>
      </c>
      <c r="C720" t="s">
        <v>1997</v>
      </c>
      <c r="D720">
        <v>0</v>
      </c>
      <c r="E720">
        <v>0</v>
      </c>
      <c r="F720" t="s">
        <v>578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578</v>
      </c>
      <c r="R720" t="s">
        <v>578</v>
      </c>
      <c r="S720" t="s">
        <v>578</v>
      </c>
      <c r="T720" s="73"/>
      <c r="U720" s="73"/>
      <c r="V720"/>
      <c r="W720" s="73">
        <f>IFERROR(VLOOKUP(Подбор[[#This Row],[Артикул]],[1]Подбор!$CJ:$CW,2,0),"")</f>
        <v>0</v>
      </c>
      <c r="X720" s="73">
        <f>IFERROR(VLOOKUP(Подбор[[#This Row],[Артикул]],[1]Подбор!$CJ:$CW,3,0),"")</f>
        <v>0</v>
      </c>
      <c r="Y720" s="73" t="str">
        <f>IFERROR(VLOOKUP(Подбор[[#This Row],[Артикул]],[1]Подбор!$CJ:$CW,4,0),"")</f>
        <v/>
      </c>
      <c r="Z720" s="73">
        <f>IFERROR(VLOOKUP(Подбор[[#This Row],[Артикул]],[1]Подбор!$CJ:$CW,5,0),"")</f>
        <v>0</v>
      </c>
      <c r="AA720" s="73">
        <f>IFERROR(VLOOKUP(Подбор[[#This Row],[Артикул]],[1]Подбор!$CJ:$CW,6,0),"")</f>
        <v>0</v>
      </c>
      <c r="AB720" s="73">
        <f>IFERROR(VLOOKUP(Подбор[[#This Row],[Артикул]],[1]Подбор!$CJ:$CW,7,0),"")</f>
        <v>0</v>
      </c>
      <c r="AC720" s="73">
        <f>IFERROR(VLOOKUP(Подбор[[#This Row],[Артикул]],[1]Подбор!$CJ:$CW,8,0),"")</f>
        <v>0</v>
      </c>
      <c r="AD720" s="73">
        <f>IFERROR(VLOOKUP(Подбор[[#This Row],[Артикул]],[1]Подбор!$CJ:$CW,9,0),"")</f>
        <v>0</v>
      </c>
      <c r="AE720" s="73">
        <f>IFERROR(VLOOKUP(Подбор[[#This Row],[Артикул]],[1]Подбор!$CJ:$CW,10,0),"")</f>
        <v>0</v>
      </c>
      <c r="AF720" s="73">
        <f>IFERROR(VLOOKUP(Подбор[[#This Row],[Артикул]],[1]Подбор!$CJ:$CW,11,0),"")</f>
        <v>0</v>
      </c>
      <c r="AG720" s="73">
        <f>IFERROR(VLOOKUP(Подбор[[#This Row],[Артикул]],[1]Подбор!$CJ:$CW,12,0),"")</f>
        <v>0</v>
      </c>
      <c r="AH720" s="73">
        <f>IFERROR(VLOOKUP(Подбор[[#This Row],[Артикул]],[1]Подбор!$CJ:$CW,13,0),"")</f>
        <v>0</v>
      </c>
      <c r="AI720" s="73">
        <f>IFERROR(VLOOKUP(Подбор[[#This Row],[Артикул]],[1]Подбор!$CJ:$CW,14,0),"")</f>
        <v>0</v>
      </c>
      <c r="AJ720" s="73" t="str">
        <f>IFERROR(VLOOKUP(Подбор[[#This Row],[Артикул]],[1]Подбор!$CJ:$DA,15,0),"")</f>
        <v/>
      </c>
      <c r="AK720" s="73" t="str">
        <f>IFERROR(VLOOKUP(Подбор[[#This Row],[Артикул]],[1]Подбор!$CJ:$DA,16,0),"")</f>
        <v/>
      </c>
      <c r="AL720" s="73" t="str">
        <f>IFERROR(VLOOKUP(Подбор[[#This Row],[Артикул]],[1]Подбор!$CJ:$DA,17,0),"")</f>
        <v/>
      </c>
    </row>
    <row r="721" spans="1:38">
      <c r="A721" s="73" t="s">
        <v>1996</v>
      </c>
      <c r="B721" t="s">
        <v>2250</v>
      </c>
      <c r="C721" t="s">
        <v>1995</v>
      </c>
      <c r="D721" t="s">
        <v>578</v>
      </c>
      <c r="E721" t="s">
        <v>578</v>
      </c>
      <c r="F721" t="s">
        <v>578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578</v>
      </c>
      <c r="R721" t="s">
        <v>578</v>
      </c>
      <c r="S721" t="s">
        <v>578</v>
      </c>
      <c r="T721" s="73"/>
      <c r="U721" s="73"/>
      <c r="V721"/>
      <c r="W721" s="73" t="str">
        <f>IFERROR(VLOOKUP(Подбор[[#This Row],[Артикул]],[1]Подбор!$CJ:$CW,2,0),"")</f>
        <v/>
      </c>
      <c r="X721" s="73" t="str">
        <f>IFERROR(VLOOKUP(Подбор[[#This Row],[Артикул]],[1]Подбор!$CJ:$CW,3,0),"")</f>
        <v/>
      </c>
      <c r="Y721" s="73" t="str">
        <f>IFERROR(VLOOKUP(Подбор[[#This Row],[Артикул]],[1]Подбор!$CJ:$CW,4,0),"")</f>
        <v/>
      </c>
      <c r="Z721" s="73">
        <f>IFERROR(VLOOKUP(Подбор[[#This Row],[Артикул]],[1]Подбор!$CJ:$CW,5,0),"")</f>
        <v>0</v>
      </c>
      <c r="AA721" s="73">
        <f>IFERROR(VLOOKUP(Подбор[[#This Row],[Артикул]],[1]Подбор!$CJ:$CW,6,0),"")</f>
        <v>0</v>
      </c>
      <c r="AB721" s="73">
        <f>IFERROR(VLOOKUP(Подбор[[#This Row],[Артикул]],[1]Подбор!$CJ:$CW,7,0),"")</f>
        <v>0</v>
      </c>
      <c r="AC721" s="73">
        <f>IFERROR(VLOOKUP(Подбор[[#This Row],[Артикул]],[1]Подбор!$CJ:$CW,8,0),"")</f>
        <v>0</v>
      </c>
      <c r="AD721" s="73">
        <f>IFERROR(VLOOKUP(Подбор[[#This Row],[Артикул]],[1]Подбор!$CJ:$CW,9,0),"")</f>
        <v>0</v>
      </c>
      <c r="AE721" s="73">
        <f>IFERROR(VLOOKUP(Подбор[[#This Row],[Артикул]],[1]Подбор!$CJ:$CW,10,0),"")</f>
        <v>0</v>
      </c>
      <c r="AF721" s="73">
        <f>IFERROR(VLOOKUP(Подбор[[#This Row],[Артикул]],[1]Подбор!$CJ:$CW,11,0),"")</f>
        <v>0</v>
      </c>
      <c r="AG721" s="73">
        <f>IFERROR(VLOOKUP(Подбор[[#This Row],[Артикул]],[1]Подбор!$CJ:$CW,12,0),"")</f>
        <v>0</v>
      </c>
      <c r="AH721" s="73">
        <f>IFERROR(VLOOKUP(Подбор[[#This Row],[Артикул]],[1]Подбор!$CJ:$CW,13,0),"")</f>
        <v>0</v>
      </c>
      <c r="AI721" s="73">
        <f>IFERROR(VLOOKUP(Подбор[[#This Row],[Артикул]],[1]Подбор!$CJ:$CW,14,0),"")</f>
        <v>0</v>
      </c>
      <c r="AJ721" s="73" t="str">
        <f>IFERROR(VLOOKUP(Подбор[[#This Row],[Артикул]],[1]Подбор!$CJ:$DA,15,0),"")</f>
        <v/>
      </c>
      <c r="AK721" s="73" t="str">
        <f>IFERROR(VLOOKUP(Подбор[[#This Row],[Артикул]],[1]Подбор!$CJ:$DA,16,0),"")</f>
        <v/>
      </c>
      <c r="AL721" s="73" t="str">
        <f>IFERROR(VLOOKUP(Подбор[[#This Row],[Артикул]],[1]Подбор!$CJ:$DA,17,0),"")</f>
        <v/>
      </c>
    </row>
    <row r="722" spans="1:38">
      <c r="A722" s="73" t="s">
        <v>3205</v>
      </c>
      <c r="B722"/>
      <c r="C722"/>
      <c r="D722" t="s">
        <v>578</v>
      </c>
      <c r="E722" t="s">
        <v>578</v>
      </c>
      <c r="F722" t="s">
        <v>578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578</v>
      </c>
      <c r="R722" t="s">
        <v>578</v>
      </c>
      <c r="S722" t="s">
        <v>578</v>
      </c>
      <c r="T722" s="73"/>
      <c r="U722" s="73"/>
      <c r="V722"/>
      <c r="W722" s="73" t="str">
        <f>IFERROR(VLOOKUP(Подбор[[#This Row],[Артикул]],[1]Подбор!$CJ:$CW,2,0),"")</f>
        <v/>
      </c>
      <c r="X722" s="73" t="str">
        <f>IFERROR(VLOOKUP(Подбор[[#This Row],[Артикул]],[1]Подбор!$CJ:$CW,3,0),"")</f>
        <v/>
      </c>
      <c r="Y722" s="73" t="str">
        <f>IFERROR(VLOOKUP(Подбор[[#This Row],[Артикул]],[1]Подбор!$CJ:$CW,4,0),"")</f>
        <v/>
      </c>
      <c r="Z722" s="73">
        <f>IFERROR(VLOOKUP(Подбор[[#This Row],[Артикул]],[1]Подбор!$CJ:$CW,5,0),"")</f>
        <v>0</v>
      </c>
      <c r="AA722" s="73">
        <f>IFERROR(VLOOKUP(Подбор[[#This Row],[Артикул]],[1]Подбор!$CJ:$CW,6,0),"")</f>
        <v>0</v>
      </c>
      <c r="AB722" s="73">
        <f>IFERROR(VLOOKUP(Подбор[[#This Row],[Артикул]],[1]Подбор!$CJ:$CW,7,0),"")</f>
        <v>0</v>
      </c>
      <c r="AC722" s="73">
        <f>IFERROR(VLOOKUP(Подбор[[#This Row],[Артикул]],[1]Подбор!$CJ:$CW,8,0),"")</f>
        <v>0</v>
      </c>
      <c r="AD722" s="73">
        <f>IFERROR(VLOOKUP(Подбор[[#This Row],[Артикул]],[1]Подбор!$CJ:$CW,9,0),"")</f>
        <v>0</v>
      </c>
      <c r="AE722" s="73">
        <f>IFERROR(VLOOKUP(Подбор[[#This Row],[Артикул]],[1]Подбор!$CJ:$CW,10,0),"")</f>
        <v>0</v>
      </c>
      <c r="AF722" s="73">
        <f>IFERROR(VLOOKUP(Подбор[[#This Row],[Артикул]],[1]Подбор!$CJ:$CW,11,0),"")</f>
        <v>0</v>
      </c>
      <c r="AG722" s="73">
        <f>IFERROR(VLOOKUP(Подбор[[#This Row],[Артикул]],[1]Подбор!$CJ:$CW,12,0),"")</f>
        <v>0</v>
      </c>
      <c r="AH722" s="73">
        <f>IFERROR(VLOOKUP(Подбор[[#This Row],[Артикул]],[1]Подбор!$CJ:$CW,13,0),"")</f>
        <v>0</v>
      </c>
      <c r="AI722" s="73">
        <f>IFERROR(VLOOKUP(Подбор[[#This Row],[Артикул]],[1]Подбор!$CJ:$CW,14,0),"")</f>
        <v>0</v>
      </c>
      <c r="AJ722" s="73" t="str">
        <f>IFERROR(VLOOKUP(Подбор[[#This Row],[Артикул]],[1]Подбор!$CJ:$DA,15,0),"")</f>
        <v/>
      </c>
      <c r="AK722" s="73" t="str">
        <f>IFERROR(VLOOKUP(Подбор[[#This Row],[Артикул]],[1]Подбор!$CJ:$DA,16,0),"")</f>
        <v/>
      </c>
      <c r="AL722" s="73" t="str">
        <f>IFERROR(VLOOKUP(Подбор[[#This Row],[Артикул]],[1]Подбор!$CJ:$DA,17,0),"")</f>
        <v/>
      </c>
    </row>
    <row r="723" spans="1:38">
      <c r="A723" s="73" t="s">
        <v>3206</v>
      </c>
      <c r="B723" t="s">
        <v>2250</v>
      </c>
      <c r="C723" t="s">
        <v>3207</v>
      </c>
      <c r="D723">
        <v>0</v>
      </c>
      <c r="E723">
        <v>0</v>
      </c>
      <c r="F723" t="s">
        <v>578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578</v>
      </c>
      <c r="R723" t="s">
        <v>578</v>
      </c>
      <c r="S723" t="s">
        <v>578</v>
      </c>
      <c r="T723" s="73"/>
      <c r="U723" s="73"/>
      <c r="V723"/>
      <c r="W723" s="73">
        <f>IFERROR(VLOOKUP(Подбор[[#This Row],[Артикул]],[1]Подбор!$CJ:$CW,2,0),"")</f>
        <v>0</v>
      </c>
      <c r="X723" s="73">
        <f>IFERROR(VLOOKUP(Подбор[[#This Row],[Артикул]],[1]Подбор!$CJ:$CW,3,0),"")</f>
        <v>0</v>
      </c>
      <c r="Y723" s="73" t="str">
        <f>IFERROR(VLOOKUP(Подбор[[#This Row],[Артикул]],[1]Подбор!$CJ:$CW,4,0),"")</f>
        <v/>
      </c>
      <c r="Z723" s="73">
        <f>IFERROR(VLOOKUP(Подбор[[#This Row],[Артикул]],[1]Подбор!$CJ:$CW,5,0),"")</f>
        <v>0</v>
      </c>
      <c r="AA723" s="73">
        <f>IFERROR(VLOOKUP(Подбор[[#This Row],[Артикул]],[1]Подбор!$CJ:$CW,6,0),"")</f>
        <v>0</v>
      </c>
      <c r="AB723" s="73">
        <f>IFERROR(VLOOKUP(Подбор[[#This Row],[Артикул]],[1]Подбор!$CJ:$CW,7,0),"")</f>
        <v>0</v>
      </c>
      <c r="AC723" s="73">
        <f>IFERROR(VLOOKUP(Подбор[[#This Row],[Артикул]],[1]Подбор!$CJ:$CW,8,0),"")</f>
        <v>0</v>
      </c>
      <c r="AD723" s="73">
        <f>IFERROR(VLOOKUP(Подбор[[#This Row],[Артикул]],[1]Подбор!$CJ:$CW,9,0),"")</f>
        <v>0</v>
      </c>
      <c r="AE723" s="73">
        <f>IFERROR(VLOOKUP(Подбор[[#This Row],[Артикул]],[1]Подбор!$CJ:$CW,10,0),"")</f>
        <v>0</v>
      </c>
      <c r="AF723" s="73">
        <f>IFERROR(VLOOKUP(Подбор[[#This Row],[Артикул]],[1]Подбор!$CJ:$CW,11,0),"")</f>
        <v>0</v>
      </c>
      <c r="AG723" s="73">
        <f>IFERROR(VLOOKUP(Подбор[[#This Row],[Артикул]],[1]Подбор!$CJ:$CW,12,0),"")</f>
        <v>0</v>
      </c>
      <c r="AH723" s="73">
        <f>IFERROR(VLOOKUP(Подбор[[#This Row],[Артикул]],[1]Подбор!$CJ:$CW,13,0),"")</f>
        <v>0</v>
      </c>
      <c r="AI723" s="73">
        <f>IFERROR(VLOOKUP(Подбор[[#This Row],[Артикул]],[1]Подбор!$CJ:$CW,14,0),"")</f>
        <v>0</v>
      </c>
      <c r="AJ723" s="73" t="str">
        <f>IFERROR(VLOOKUP(Подбор[[#This Row],[Артикул]],[1]Подбор!$CJ:$DA,15,0),"")</f>
        <v/>
      </c>
      <c r="AK723" s="73" t="str">
        <f>IFERROR(VLOOKUP(Подбор[[#This Row],[Артикул]],[1]Подбор!$CJ:$DA,16,0),"")</f>
        <v/>
      </c>
      <c r="AL723" s="73" t="str">
        <f>IFERROR(VLOOKUP(Подбор[[#This Row],[Артикул]],[1]Подбор!$CJ:$DA,17,0),"")</f>
        <v/>
      </c>
    </row>
    <row r="724" spans="1:38">
      <c r="A724" s="73" t="s">
        <v>3208</v>
      </c>
      <c r="B724" t="s">
        <v>2250</v>
      </c>
      <c r="C724" t="s">
        <v>3209</v>
      </c>
      <c r="D724">
        <v>0</v>
      </c>
      <c r="E724">
        <v>0</v>
      </c>
      <c r="F724" t="s">
        <v>578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578</v>
      </c>
      <c r="R724" t="s">
        <v>578</v>
      </c>
      <c r="S724" t="s">
        <v>578</v>
      </c>
      <c r="T724" s="73"/>
      <c r="U724" s="73"/>
      <c r="V724"/>
      <c r="W724" s="73">
        <f>IFERROR(VLOOKUP(Подбор[[#This Row],[Артикул]],[1]Подбор!$CJ:$CW,2,0),"")</f>
        <v>0</v>
      </c>
      <c r="X724" s="73">
        <f>IFERROR(VLOOKUP(Подбор[[#This Row],[Артикул]],[1]Подбор!$CJ:$CW,3,0),"")</f>
        <v>0</v>
      </c>
      <c r="Y724" s="73" t="str">
        <f>IFERROR(VLOOKUP(Подбор[[#This Row],[Артикул]],[1]Подбор!$CJ:$CW,4,0),"")</f>
        <v/>
      </c>
      <c r="Z724" s="73">
        <f>IFERROR(VLOOKUP(Подбор[[#This Row],[Артикул]],[1]Подбор!$CJ:$CW,5,0),"")</f>
        <v>0</v>
      </c>
      <c r="AA724" s="73">
        <f>IFERROR(VLOOKUP(Подбор[[#This Row],[Артикул]],[1]Подбор!$CJ:$CW,6,0),"")</f>
        <v>0</v>
      </c>
      <c r="AB724" s="73">
        <f>IFERROR(VLOOKUP(Подбор[[#This Row],[Артикул]],[1]Подбор!$CJ:$CW,7,0),"")</f>
        <v>0</v>
      </c>
      <c r="AC724" s="73">
        <f>IFERROR(VLOOKUP(Подбор[[#This Row],[Артикул]],[1]Подбор!$CJ:$CW,8,0),"")</f>
        <v>0</v>
      </c>
      <c r="AD724" s="73">
        <f>IFERROR(VLOOKUP(Подбор[[#This Row],[Артикул]],[1]Подбор!$CJ:$CW,9,0),"")</f>
        <v>0</v>
      </c>
      <c r="AE724" s="73">
        <f>IFERROR(VLOOKUP(Подбор[[#This Row],[Артикул]],[1]Подбор!$CJ:$CW,10,0),"")</f>
        <v>0</v>
      </c>
      <c r="AF724" s="73">
        <f>IFERROR(VLOOKUP(Подбор[[#This Row],[Артикул]],[1]Подбор!$CJ:$CW,11,0),"")</f>
        <v>0</v>
      </c>
      <c r="AG724" s="73">
        <f>IFERROR(VLOOKUP(Подбор[[#This Row],[Артикул]],[1]Подбор!$CJ:$CW,12,0),"")</f>
        <v>0</v>
      </c>
      <c r="AH724" s="73">
        <f>IFERROR(VLOOKUP(Подбор[[#This Row],[Артикул]],[1]Подбор!$CJ:$CW,13,0),"")</f>
        <v>0</v>
      </c>
      <c r="AI724" s="73">
        <f>IFERROR(VLOOKUP(Подбор[[#This Row],[Артикул]],[1]Подбор!$CJ:$CW,14,0),"")</f>
        <v>0</v>
      </c>
      <c r="AJ724" s="73" t="str">
        <f>IFERROR(VLOOKUP(Подбор[[#This Row],[Артикул]],[1]Подбор!$CJ:$DA,15,0),"")</f>
        <v/>
      </c>
      <c r="AK724" s="73" t="str">
        <f>IFERROR(VLOOKUP(Подбор[[#This Row],[Артикул]],[1]Подбор!$CJ:$DA,16,0),"")</f>
        <v/>
      </c>
      <c r="AL724" s="73" t="str">
        <f>IFERROR(VLOOKUP(Подбор[[#This Row],[Артикул]],[1]Подбор!$CJ:$DA,17,0),"")</f>
        <v/>
      </c>
    </row>
    <row r="725" spans="1:38">
      <c r="A725" s="73" t="s">
        <v>3210</v>
      </c>
      <c r="B725" t="s">
        <v>2250</v>
      </c>
      <c r="C725" t="s">
        <v>3211</v>
      </c>
      <c r="D725">
        <v>0</v>
      </c>
      <c r="E725">
        <v>0</v>
      </c>
      <c r="F725" t="s">
        <v>578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578</v>
      </c>
      <c r="R725" t="s">
        <v>578</v>
      </c>
      <c r="S725" t="s">
        <v>578</v>
      </c>
      <c r="T725" s="73"/>
      <c r="U725" s="73"/>
      <c r="V725"/>
      <c r="W725" s="73">
        <f>IFERROR(VLOOKUP(Подбор[[#This Row],[Артикул]],[1]Подбор!$CJ:$CW,2,0),"")</f>
        <v>0</v>
      </c>
      <c r="X725" s="73">
        <f>IFERROR(VLOOKUP(Подбор[[#This Row],[Артикул]],[1]Подбор!$CJ:$CW,3,0),"")</f>
        <v>0</v>
      </c>
      <c r="Y725" s="73" t="str">
        <f>IFERROR(VLOOKUP(Подбор[[#This Row],[Артикул]],[1]Подбор!$CJ:$CW,4,0),"")</f>
        <v/>
      </c>
      <c r="Z725" s="73">
        <f>IFERROR(VLOOKUP(Подбор[[#This Row],[Артикул]],[1]Подбор!$CJ:$CW,5,0),"")</f>
        <v>0</v>
      </c>
      <c r="AA725" s="73">
        <f>IFERROR(VLOOKUP(Подбор[[#This Row],[Артикул]],[1]Подбор!$CJ:$CW,6,0),"")</f>
        <v>0</v>
      </c>
      <c r="AB725" s="73">
        <f>IFERROR(VLOOKUP(Подбор[[#This Row],[Артикул]],[1]Подбор!$CJ:$CW,7,0),"")</f>
        <v>0</v>
      </c>
      <c r="AC725" s="73">
        <f>IFERROR(VLOOKUP(Подбор[[#This Row],[Артикул]],[1]Подбор!$CJ:$CW,8,0),"")</f>
        <v>0</v>
      </c>
      <c r="AD725" s="73">
        <f>IFERROR(VLOOKUP(Подбор[[#This Row],[Артикул]],[1]Подбор!$CJ:$CW,9,0),"")</f>
        <v>0</v>
      </c>
      <c r="AE725" s="73">
        <f>IFERROR(VLOOKUP(Подбор[[#This Row],[Артикул]],[1]Подбор!$CJ:$CW,10,0),"")</f>
        <v>0</v>
      </c>
      <c r="AF725" s="73">
        <f>IFERROR(VLOOKUP(Подбор[[#This Row],[Артикул]],[1]Подбор!$CJ:$CW,11,0),"")</f>
        <v>0</v>
      </c>
      <c r="AG725" s="73">
        <f>IFERROR(VLOOKUP(Подбор[[#This Row],[Артикул]],[1]Подбор!$CJ:$CW,12,0),"")</f>
        <v>0</v>
      </c>
      <c r="AH725" s="73">
        <f>IFERROR(VLOOKUP(Подбор[[#This Row],[Артикул]],[1]Подбор!$CJ:$CW,13,0),"")</f>
        <v>0</v>
      </c>
      <c r="AI725" s="73">
        <f>IFERROR(VLOOKUP(Подбор[[#This Row],[Артикул]],[1]Подбор!$CJ:$CW,14,0),"")</f>
        <v>0</v>
      </c>
      <c r="AJ725" s="73" t="str">
        <f>IFERROR(VLOOKUP(Подбор[[#This Row],[Артикул]],[1]Подбор!$CJ:$DA,15,0),"")</f>
        <v/>
      </c>
      <c r="AK725" s="73" t="str">
        <f>IFERROR(VLOOKUP(Подбор[[#This Row],[Артикул]],[1]Подбор!$CJ:$DA,16,0),"")</f>
        <v/>
      </c>
      <c r="AL725" s="73" t="str">
        <f>IFERROR(VLOOKUP(Подбор[[#This Row],[Артикул]],[1]Подбор!$CJ:$DA,17,0),"")</f>
        <v/>
      </c>
    </row>
    <row r="726" spans="1:38">
      <c r="A726" s="73" t="s">
        <v>3212</v>
      </c>
      <c r="B726" t="s">
        <v>2250</v>
      </c>
      <c r="C726" t="s">
        <v>3213</v>
      </c>
      <c r="D726">
        <v>0</v>
      </c>
      <c r="E726">
        <v>0</v>
      </c>
      <c r="F726" t="s">
        <v>578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578</v>
      </c>
      <c r="R726" t="s">
        <v>578</v>
      </c>
      <c r="S726" t="s">
        <v>578</v>
      </c>
      <c r="T726" s="73"/>
      <c r="U726" s="73"/>
      <c r="V726"/>
      <c r="W726" s="73">
        <f>IFERROR(VLOOKUP(Подбор[[#This Row],[Артикул]],[1]Подбор!$CJ:$CW,2,0),"")</f>
        <v>0</v>
      </c>
      <c r="X726" s="73">
        <f>IFERROR(VLOOKUP(Подбор[[#This Row],[Артикул]],[1]Подбор!$CJ:$CW,3,0),"")</f>
        <v>0</v>
      </c>
      <c r="Y726" s="73" t="str">
        <f>IFERROR(VLOOKUP(Подбор[[#This Row],[Артикул]],[1]Подбор!$CJ:$CW,4,0),"")</f>
        <v/>
      </c>
      <c r="Z726" s="73">
        <f>IFERROR(VLOOKUP(Подбор[[#This Row],[Артикул]],[1]Подбор!$CJ:$CW,5,0),"")</f>
        <v>0</v>
      </c>
      <c r="AA726" s="73">
        <f>IFERROR(VLOOKUP(Подбор[[#This Row],[Артикул]],[1]Подбор!$CJ:$CW,6,0),"")</f>
        <v>0</v>
      </c>
      <c r="AB726" s="73">
        <f>IFERROR(VLOOKUP(Подбор[[#This Row],[Артикул]],[1]Подбор!$CJ:$CW,7,0),"")</f>
        <v>0</v>
      </c>
      <c r="AC726" s="73">
        <f>IFERROR(VLOOKUP(Подбор[[#This Row],[Артикул]],[1]Подбор!$CJ:$CW,8,0),"")</f>
        <v>0</v>
      </c>
      <c r="AD726" s="73">
        <f>IFERROR(VLOOKUP(Подбор[[#This Row],[Артикул]],[1]Подбор!$CJ:$CW,9,0),"")</f>
        <v>0</v>
      </c>
      <c r="AE726" s="73">
        <f>IFERROR(VLOOKUP(Подбор[[#This Row],[Артикул]],[1]Подбор!$CJ:$CW,10,0),"")</f>
        <v>0</v>
      </c>
      <c r="AF726" s="73">
        <f>IFERROR(VLOOKUP(Подбор[[#This Row],[Артикул]],[1]Подбор!$CJ:$CW,11,0),"")</f>
        <v>0</v>
      </c>
      <c r="AG726" s="73">
        <f>IFERROR(VLOOKUP(Подбор[[#This Row],[Артикул]],[1]Подбор!$CJ:$CW,12,0),"")</f>
        <v>0</v>
      </c>
      <c r="AH726" s="73">
        <f>IFERROR(VLOOKUP(Подбор[[#This Row],[Артикул]],[1]Подбор!$CJ:$CW,13,0),"")</f>
        <v>0</v>
      </c>
      <c r="AI726" s="73">
        <f>IFERROR(VLOOKUP(Подбор[[#This Row],[Артикул]],[1]Подбор!$CJ:$CW,14,0),"")</f>
        <v>0</v>
      </c>
      <c r="AJ726" s="73" t="str">
        <f>IFERROR(VLOOKUP(Подбор[[#This Row],[Артикул]],[1]Подбор!$CJ:$DA,15,0),"")</f>
        <v/>
      </c>
      <c r="AK726" s="73" t="str">
        <f>IFERROR(VLOOKUP(Подбор[[#This Row],[Артикул]],[1]Подбор!$CJ:$DA,16,0),"")</f>
        <v/>
      </c>
      <c r="AL726" s="73" t="str">
        <f>IFERROR(VLOOKUP(Подбор[[#This Row],[Артикул]],[1]Подбор!$CJ:$DA,17,0),"")</f>
        <v/>
      </c>
    </row>
    <row r="727" spans="1:38">
      <c r="A727" s="73" t="s">
        <v>3214</v>
      </c>
      <c r="B727" t="s">
        <v>2250</v>
      </c>
      <c r="C727" t="s">
        <v>3215</v>
      </c>
      <c r="D727">
        <v>0</v>
      </c>
      <c r="E727">
        <v>0</v>
      </c>
      <c r="F727" t="s">
        <v>578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578</v>
      </c>
      <c r="R727" t="s">
        <v>578</v>
      </c>
      <c r="S727" t="s">
        <v>578</v>
      </c>
      <c r="T727" s="73"/>
      <c r="U727" s="73"/>
      <c r="V727"/>
      <c r="W727" s="73">
        <f>IFERROR(VLOOKUP(Подбор[[#This Row],[Артикул]],[1]Подбор!$CJ:$CW,2,0),"")</f>
        <v>0</v>
      </c>
      <c r="X727" s="73">
        <f>IFERROR(VLOOKUP(Подбор[[#This Row],[Артикул]],[1]Подбор!$CJ:$CW,3,0),"")</f>
        <v>0</v>
      </c>
      <c r="Y727" s="73" t="str">
        <f>IFERROR(VLOOKUP(Подбор[[#This Row],[Артикул]],[1]Подбор!$CJ:$CW,4,0),"")</f>
        <v/>
      </c>
      <c r="Z727" s="73">
        <f>IFERROR(VLOOKUP(Подбор[[#This Row],[Артикул]],[1]Подбор!$CJ:$CW,5,0),"")</f>
        <v>0</v>
      </c>
      <c r="AA727" s="73">
        <f>IFERROR(VLOOKUP(Подбор[[#This Row],[Артикул]],[1]Подбор!$CJ:$CW,6,0),"")</f>
        <v>0</v>
      </c>
      <c r="AB727" s="73">
        <f>IFERROR(VLOOKUP(Подбор[[#This Row],[Артикул]],[1]Подбор!$CJ:$CW,7,0),"")</f>
        <v>0</v>
      </c>
      <c r="AC727" s="73">
        <f>IFERROR(VLOOKUP(Подбор[[#This Row],[Артикул]],[1]Подбор!$CJ:$CW,8,0),"")</f>
        <v>0</v>
      </c>
      <c r="AD727" s="73">
        <f>IFERROR(VLOOKUP(Подбор[[#This Row],[Артикул]],[1]Подбор!$CJ:$CW,9,0),"")</f>
        <v>0</v>
      </c>
      <c r="AE727" s="73">
        <f>IFERROR(VLOOKUP(Подбор[[#This Row],[Артикул]],[1]Подбор!$CJ:$CW,10,0),"")</f>
        <v>0</v>
      </c>
      <c r="AF727" s="73">
        <f>IFERROR(VLOOKUP(Подбор[[#This Row],[Артикул]],[1]Подбор!$CJ:$CW,11,0),"")</f>
        <v>0</v>
      </c>
      <c r="AG727" s="73">
        <f>IFERROR(VLOOKUP(Подбор[[#This Row],[Артикул]],[1]Подбор!$CJ:$CW,12,0),"")</f>
        <v>0</v>
      </c>
      <c r="AH727" s="73">
        <f>IFERROR(VLOOKUP(Подбор[[#This Row],[Артикул]],[1]Подбор!$CJ:$CW,13,0),"")</f>
        <v>0</v>
      </c>
      <c r="AI727" s="73">
        <f>IFERROR(VLOOKUP(Подбор[[#This Row],[Артикул]],[1]Подбор!$CJ:$CW,14,0),"")</f>
        <v>0</v>
      </c>
      <c r="AJ727" s="73" t="str">
        <f>IFERROR(VLOOKUP(Подбор[[#This Row],[Артикул]],[1]Подбор!$CJ:$DA,15,0),"")</f>
        <v/>
      </c>
      <c r="AK727" s="73" t="str">
        <f>IFERROR(VLOOKUP(Подбор[[#This Row],[Артикул]],[1]Подбор!$CJ:$DA,16,0),"")</f>
        <v/>
      </c>
      <c r="AL727" s="73" t="str">
        <f>IFERROR(VLOOKUP(Подбор[[#This Row],[Артикул]],[1]Подбор!$CJ:$DA,17,0),"")</f>
        <v/>
      </c>
    </row>
    <row r="728" spans="1:38">
      <c r="A728" s="73" t="s">
        <v>3216</v>
      </c>
      <c r="B728" t="s">
        <v>2250</v>
      </c>
      <c r="C728" t="s">
        <v>3217</v>
      </c>
      <c r="D728">
        <v>0</v>
      </c>
      <c r="E728">
        <v>0</v>
      </c>
      <c r="F728" t="s">
        <v>578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578</v>
      </c>
      <c r="R728" t="s">
        <v>578</v>
      </c>
      <c r="S728" t="s">
        <v>578</v>
      </c>
      <c r="T728" s="73"/>
      <c r="U728" s="73"/>
      <c r="V728"/>
      <c r="W728" s="73">
        <f>IFERROR(VLOOKUP(Подбор[[#This Row],[Артикул]],[1]Подбор!$CJ:$CW,2,0),"")</f>
        <v>0</v>
      </c>
      <c r="X728" s="73">
        <f>IFERROR(VLOOKUP(Подбор[[#This Row],[Артикул]],[1]Подбор!$CJ:$CW,3,0),"")</f>
        <v>0</v>
      </c>
      <c r="Y728" s="73" t="str">
        <f>IFERROR(VLOOKUP(Подбор[[#This Row],[Артикул]],[1]Подбор!$CJ:$CW,4,0),"")</f>
        <v/>
      </c>
      <c r="Z728" s="73">
        <f>IFERROR(VLOOKUP(Подбор[[#This Row],[Артикул]],[1]Подбор!$CJ:$CW,5,0),"")</f>
        <v>0</v>
      </c>
      <c r="AA728" s="73">
        <f>IFERROR(VLOOKUP(Подбор[[#This Row],[Артикул]],[1]Подбор!$CJ:$CW,6,0),"")</f>
        <v>0</v>
      </c>
      <c r="AB728" s="73">
        <f>IFERROR(VLOOKUP(Подбор[[#This Row],[Артикул]],[1]Подбор!$CJ:$CW,7,0),"")</f>
        <v>0</v>
      </c>
      <c r="AC728" s="73">
        <f>IFERROR(VLOOKUP(Подбор[[#This Row],[Артикул]],[1]Подбор!$CJ:$CW,8,0),"")</f>
        <v>0</v>
      </c>
      <c r="AD728" s="73">
        <f>IFERROR(VLOOKUP(Подбор[[#This Row],[Артикул]],[1]Подбор!$CJ:$CW,9,0),"")</f>
        <v>0</v>
      </c>
      <c r="AE728" s="73">
        <f>IFERROR(VLOOKUP(Подбор[[#This Row],[Артикул]],[1]Подбор!$CJ:$CW,10,0),"")</f>
        <v>0</v>
      </c>
      <c r="AF728" s="73">
        <f>IFERROR(VLOOKUP(Подбор[[#This Row],[Артикул]],[1]Подбор!$CJ:$CW,11,0),"")</f>
        <v>0</v>
      </c>
      <c r="AG728" s="73">
        <f>IFERROR(VLOOKUP(Подбор[[#This Row],[Артикул]],[1]Подбор!$CJ:$CW,12,0),"")</f>
        <v>0</v>
      </c>
      <c r="AH728" s="73">
        <f>IFERROR(VLOOKUP(Подбор[[#This Row],[Артикул]],[1]Подбор!$CJ:$CW,13,0),"")</f>
        <v>0</v>
      </c>
      <c r="AI728" s="73">
        <f>IFERROR(VLOOKUP(Подбор[[#This Row],[Артикул]],[1]Подбор!$CJ:$CW,14,0),"")</f>
        <v>0</v>
      </c>
      <c r="AJ728" s="73" t="str">
        <f>IFERROR(VLOOKUP(Подбор[[#This Row],[Артикул]],[1]Подбор!$CJ:$DA,15,0),"")</f>
        <v/>
      </c>
      <c r="AK728" s="73" t="str">
        <f>IFERROR(VLOOKUP(Подбор[[#This Row],[Артикул]],[1]Подбор!$CJ:$DA,16,0),"")</f>
        <v/>
      </c>
      <c r="AL728" s="73" t="str">
        <f>IFERROR(VLOOKUP(Подбор[[#This Row],[Артикул]],[1]Подбор!$CJ:$DA,17,0),"")</f>
        <v/>
      </c>
    </row>
    <row r="729" spans="1:38">
      <c r="A729" s="73" t="s">
        <v>3218</v>
      </c>
      <c r="B729"/>
      <c r="C729"/>
      <c r="D729" t="s">
        <v>578</v>
      </c>
      <c r="E729" t="s">
        <v>578</v>
      </c>
      <c r="F729" t="s">
        <v>578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578</v>
      </c>
      <c r="R729" t="s">
        <v>578</v>
      </c>
      <c r="S729" t="s">
        <v>578</v>
      </c>
      <c r="T729" s="73"/>
      <c r="U729" s="73"/>
      <c r="V729"/>
      <c r="W729" s="73" t="str">
        <f>IFERROR(VLOOKUP(Подбор[[#This Row],[Артикул]],[1]Подбор!$CJ:$CW,2,0),"")</f>
        <v/>
      </c>
      <c r="X729" s="73" t="str">
        <f>IFERROR(VLOOKUP(Подбор[[#This Row],[Артикул]],[1]Подбор!$CJ:$CW,3,0),"")</f>
        <v/>
      </c>
      <c r="Y729" s="73" t="str">
        <f>IFERROR(VLOOKUP(Подбор[[#This Row],[Артикул]],[1]Подбор!$CJ:$CW,4,0),"")</f>
        <v/>
      </c>
      <c r="Z729" s="73">
        <f>IFERROR(VLOOKUP(Подбор[[#This Row],[Артикул]],[1]Подбор!$CJ:$CW,5,0),"")</f>
        <v>0</v>
      </c>
      <c r="AA729" s="73">
        <f>IFERROR(VLOOKUP(Подбор[[#This Row],[Артикул]],[1]Подбор!$CJ:$CW,6,0),"")</f>
        <v>0</v>
      </c>
      <c r="AB729" s="73">
        <f>IFERROR(VLOOKUP(Подбор[[#This Row],[Артикул]],[1]Подбор!$CJ:$CW,7,0),"")</f>
        <v>0</v>
      </c>
      <c r="AC729" s="73">
        <f>IFERROR(VLOOKUP(Подбор[[#This Row],[Артикул]],[1]Подбор!$CJ:$CW,8,0),"")</f>
        <v>0</v>
      </c>
      <c r="AD729" s="73">
        <f>IFERROR(VLOOKUP(Подбор[[#This Row],[Артикул]],[1]Подбор!$CJ:$CW,9,0),"")</f>
        <v>0</v>
      </c>
      <c r="AE729" s="73">
        <f>IFERROR(VLOOKUP(Подбор[[#This Row],[Артикул]],[1]Подбор!$CJ:$CW,10,0),"")</f>
        <v>0</v>
      </c>
      <c r="AF729" s="73">
        <f>IFERROR(VLOOKUP(Подбор[[#This Row],[Артикул]],[1]Подбор!$CJ:$CW,11,0),"")</f>
        <v>0</v>
      </c>
      <c r="AG729" s="73">
        <f>IFERROR(VLOOKUP(Подбор[[#This Row],[Артикул]],[1]Подбор!$CJ:$CW,12,0),"")</f>
        <v>0</v>
      </c>
      <c r="AH729" s="73">
        <f>IFERROR(VLOOKUP(Подбор[[#This Row],[Артикул]],[1]Подбор!$CJ:$CW,13,0),"")</f>
        <v>0</v>
      </c>
      <c r="AI729" s="73">
        <f>IFERROR(VLOOKUP(Подбор[[#This Row],[Артикул]],[1]Подбор!$CJ:$CW,14,0),"")</f>
        <v>0</v>
      </c>
      <c r="AJ729" s="73" t="str">
        <f>IFERROR(VLOOKUP(Подбор[[#This Row],[Артикул]],[1]Подбор!$CJ:$DA,15,0),"")</f>
        <v/>
      </c>
      <c r="AK729" s="73" t="str">
        <f>IFERROR(VLOOKUP(Подбор[[#This Row],[Артикул]],[1]Подбор!$CJ:$DA,16,0),"")</f>
        <v/>
      </c>
      <c r="AL729" s="73" t="str">
        <f>IFERROR(VLOOKUP(Подбор[[#This Row],[Артикул]],[1]Подбор!$CJ:$DA,17,0),"")</f>
        <v/>
      </c>
    </row>
    <row r="730" spans="1:38">
      <c r="A730" s="73" t="s">
        <v>3219</v>
      </c>
      <c r="B730" t="s">
        <v>2250</v>
      </c>
      <c r="C730" t="s">
        <v>3220</v>
      </c>
      <c r="D730">
        <v>0</v>
      </c>
      <c r="E730">
        <v>0</v>
      </c>
      <c r="F730" t="s">
        <v>578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578</v>
      </c>
      <c r="R730" t="s">
        <v>578</v>
      </c>
      <c r="S730" t="s">
        <v>578</v>
      </c>
      <c r="T730" s="73"/>
      <c r="U730" s="73"/>
      <c r="V730"/>
      <c r="W730" s="73">
        <f>IFERROR(VLOOKUP(Подбор[[#This Row],[Артикул]],[1]Подбор!$CJ:$CW,2,0),"")</f>
        <v>0</v>
      </c>
      <c r="X730" s="73">
        <f>IFERROR(VLOOKUP(Подбор[[#This Row],[Артикул]],[1]Подбор!$CJ:$CW,3,0),"")</f>
        <v>0</v>
      </c>
      <c r="Y730" s="73" t="str">
        <f>IFERROR(VLOOKUP(Подбор[[#This Row],[Артикул]],[1]Подбор!$CJ:$CW,4,0),"")</f>
        <v/>
      </c>
      <c r="Z730" s="73">
        <f>IFERROR(VLOOKUP(Подбор[[#This Row],[Артикул]],[1]Подбор!$CJ:$CW,5,0),"")</f>
        <v>0</v>
      </c>
      <c r="AA730" s="73">
        <f>IFERROR(VLOOKUP(Подбор[[#This Row],[Артикул]],[1]Подбор!$CJ:$CW,6,0),"")</f>
        <v>0</v>
      </c>
      <c r="AB730" s="73">
        <f>IFERROR(VLOOKUP(Подбор[[#This Row],[Артикул]],[1]Подбор!$CJ:$CW,7,0),"")</f>
        <v>0</v>
      </c>
      <c r="AC730" s="73">
        <f>IFERROR(VLOOKUP(Подбор[[#This Row],[Артикул]],[1]Подбор!$CJ:$CW,8,0),"")</f>
        <v>0</v>
      </c>
      <c r="AD730" s="73">
        <f>IFERROR(VLOOKUP(Подбор[[#This Row],[Артикул]],[1]Подбор!$CJ:$CW,9,0),"")</f>
        <v>0</v>
      </c>
      <c r="AE730" s="73">
        <f>IFERROR(VLOOKUP(Подбор[[#This Row],[Артикул]],[1]Подбор!$CJ:$CW,10,0),"")</f>
        <v>0</v>
      </c>
      <c r="AF730" s="73">
        <f>IFERROR(VLOOKUP(Подбор[[#This Row],[Артикул]],[1]Подбор!$CJ:$CW,11,0),"")</f>
        <v>0</v>
      </c>
      <c r="AG730" s="73">
        <f>IFERROR(VLOOKUP(Подбор[[#This Row],[Артикул]],[1]Подбор!$CJ:$CW,12,0),"")</f>
        <v>0</v>
      </c>
      <c r="AH730" s="73">
        <f>IFERROR(VLOOKUP(Подбор[[#This Row],[Артикул]],[1]Подбор!$CJ:$CW,13,0),"")</f>
        <v>0</v>
      </c>
      <c r="AI730" s="73">
        <f>IFERROR(VLOOKUP(Подбор[[#This Row],[Артикул]],[1]Подбор!$CJ:$CW,14,0),"")</f>
        <v>0</v>
      </c>
      <c r="AJ730" s="73" t="str">
        <f>IFERROR(VLOOKUP(Подбор[[#This Row],[Артикул]],[1]Подбор!$CJ:$DA,15,0),"")</f>
        <v/>
      </c>
      <c r="AK730" s="73" t="str">
        <f>IFERROR(VLOOKUP(Подбор[[#This Row],[Артикул]],[1]Подбор!$CJ:$DA,16,0),"")</f>
        <v/>
      </c>
      <c r="AL730" s="73" t="str">
        <f>IFERROR(VLOOKUP(Подбор[[#This Row],[Артикул]],[1]Подбор!$CJ:$DA,17,0),"")</f>
        <v/>
      </c>
    </row>
    <row r="731" spans="1:38">
      <c r="A731" s="73" t="s">
        <v>3221</v>
      </c>
      <c r="B731" t="s">
        <v>2250</v>
      </c>
      <c r="C731" t="s">
        <v>3222</v>
      </c>
      <c r="D731">
        <v>0</v>
      </c>
      <c r="E731">
        <v>0</v>
      </c>
      <c r="F731" t="s">
        <v>578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578</v>
      </c>
      <c r="R731" t="s">
        <v>578</v>
      </c>
      <c r="S731" t="s">
        <v>578</v>
      </c>
      <c r="T731" s="73"/>
      <c r="U731" s="73"/>
      <c r="V731"/>
      <c r="W731" s="73">
        <f>IFERROR(VLOOKUP(Подбор[[#This Row],[Артикул]],[1]Подбор!$CJ:$CW,2,0),"")</f>
        <v>0</v>
      </c>
      <c r="X731" s="73">
        <f>IFERROR(VLOOKUP(Подбор[[#This Row],[Артикул]],[1]Подбор!$CJ:$CW,3,0),"")</f>
        <v>0</v>
      </c>
      <c r="Y731" s="73" t="str">
        <f>IFERROR(VLOOKUP(Подбор[[#This Row],[Артикул]],[1]Подбор!$CJ:$CW,4,0),"")</f>
        <v/>
      </c>
      <c r="Z731" s="73">
        <f>IFERROR(VLOOKUP(Подбор[[#This Row],[Артикул]],[1]Подбор!$CJ:$CW,5,0),"")</f>
        <v>0</v>
      </c>
      <c r="AA731" s="73">
        <f>IFERROR(VLOOKUP(Подбор[[#This Row],[Артикул]],[1]Подбор!$CJ:$CW,6,0),"")</f>
        <v>0</v>
      </c>
      <c r="AB731" s="73">
        <f>IFERROR(VLOOKUP(Подбор[[#This Row],[Артикул]],[1]Подбор!$CJ:$CW,7,0),"")</f>
        <v>0</v>
      </c>
      <c r="AC731" s="73">
        <f>IFERROR(VLOOKUP(Подбор[[#This Row],[Артикул]],[1]Подбор!$CJ:$CW,8,0),"")</f>
        <v>0</v>
      </c>
      <c r="AD731" s="73">
        <f>IFERROR(VLOOKUP(Подбор[[#This Row],[Артикул]],[1]Подбор!$CJ:$CW,9,0),"")</f>
        <v>0</v>
      </c>
      <c r="AE731" s="73">
        <f>IFERROR(VLOOKUP(Подбор[[#This Row],[Артикул]],[1]Подбор!$CJ:$CW,10,0),"")</f>
        <v>0</v>
      </c>
      <c r="AF731" s="73">
        <f>IFERROR(VLOOKUP(Подбор[[#This Row],[Артикул]],[1]Подбор!$CJ:$CW,11,0),"")</f>
        <v>0</v>
      </c>
      <c r="AG731" s="73">
        <f>IFERROR(VLOOKUP(Подбор[[#This Row],[Артикул]],[1]Подбор!$CJ:$CW,12,0),"")</f>
        <v>0</v>
      </c>
      <c r="AH731" s="73">
        <f>IFERROR(VLOOKUP(Подбор[[#This Row],[Артикул]],[1]Подбор!$CJ:$CW,13,0),"")</f>
        <v>0</v>
      </c>
      <c r="AI731" s="73">
        <f>IFERROR(VLOOKUP(Подбор[[#This Row],[Артикул]],[1]Подбор!$CJ:$CW,14,0),"")</f>
        <v>0</v>
      </c>
      <c r="AJ731" s="73" t="str">
        <f>IFERROR(VLOOKUP(Подбор[[#This Row],[Артикул]],[1]Подбор!$CJ:$DA,15,0),"")</f>
        <v/>
      </c>
      <c r="AK731" s="73" t="str">
        <f>IFERROR(VLOOKUP(Подбор[[#This Row],[Артикул]],[1]Подбор!$CJ:$DA,16,0),"")</f>
        <v/>
      </c>
      <c r="AL731" s="73" t="str">
        <f>IFERROR(VLOOKUP(Подбор[[#This Row],[Артикул]],[1]Подбор!$CJ:$DA,17,0),"")</f>
        <v/>
      </c>
    </row>
    <row r="732" spans="1:38">
      <c r="A732" s="73" t="s">
        <v>3223</v>
      </c>
      <c r="B732" t="s">
        <v>2250</v>
      </c>
      <c r="C732" t="s">
        <v>3224</v>
      </c>
      <c r="D732">
        <v>0</v>
      </c>
      <c r="E732">
        <v>0</v>
      </c>
      <c r="F732" t="s">
        <v>578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578</v>
      </c>
      <c r="R732" t="s">
        <v>578</v>
      </c>
      <c r="S732" t="s">
        <v>578</v>
      </c>
      <c r="T732" s="73"/>
      <c r="U732" s="73"/>
      <c r="V732"/>
      <c r="W732" s="73">
        <f>IFERROR(VLOOKUP(Подбор[[#This Row],[Артикул]],[1]Подбор!$CJ:$CW,2,0),"")</f>
        <v>0</v>
      </c>
      <c r="X732" s="73">
        <f>IFERROR(VLOOKUP(Подбор[[#This Row],[Артикул]],[1]Подбор!$CJ:$CW,3,0),"")</f>
        <v>0</v>
      </c>
      <c r="Y732" s="73" t="str">
        <f>IFERROR(VLOOKUP(Подбор[[#This Row],[Артикул]],[1]Подбор!$CJ:$CW,4,0),"")</f>
        <v/>
      </c>
      <c r="Z732" s="73">
        <f>IFERROR(VLOOKUP(Подбор[[#This Row],[Артикул]],[1]Подбор!$CJ:$CW,5,0),"")</f>
        <v>0</v>
      </c>
      <c r="AA732" s="73">
        <f>IFERROR(VLOOKUP(Подбор[[#This Row],[Артикул]],[1]Подбор!$CJ:$CW,6,0),"")</f>
        <v>0</v>
      </c>
      <c r="AB732" s="73">
        <f>IFERROR(VLOOKUP(Подбор[[#This Row],[Артикул]],[1]Подбор!$CJ:$CW,7,0),"")</f>
        <v>0</v>
      </c>
      <c r="AC732" s="73">
        <f>IFERROR(VLOOKUP(Подбор[[#This Row],[Артикул]],[1]Подбор!$CJ:$CW,8,0),"")</f>
        <v>0</v>
      </c>
      <c r="AD732" s="73">
        <f>IFERROR(VLOOKUP(Подбор[[#This Row],[Артикул]],[1]Подбор!$CJ:$CW,9,0),"")</f>
        <v>0</v>
      </c>
      <c r="AE732" s="73">
        <f>IFERROR(VLOOKUP(Подбор[[#This Row],[Артикул]],[1]Подбор!$CJ:$CW,10,0),"")</f>
        <v>0</v>
      </c>
      <c r="AF732" s="73">
        <f>IFERROR(VLOOKUP(Подбор[[#This Row],[Артикул]],[1]Подбор!$CJ:$CW,11,0),"")</f>
        <v>0</v>
      </c>
      <c r="AG732" s="73">
        <f>IFERROR(VLOOKUP(Подбор[[#This Row],[Артикул]],[1]Подбор!$CJ:$CW,12,0),"")</f>
        <v>0</v>
      </c>
      <c r="AH732" s="73">
        <f>IFERROR(VLOOKUP(Подбор[[#This Row],[Артикул]],[1]Подбор!$CJ:$CW,13,0),"")</f>
        <v>0</v>
      </c>
      <c r="AI732" s="73">
        <f>IFERROR(VLOOKUP(Подбор[[#This Row],[Артикул]],[1]Подбор!$CJ:$CW,14,0),"")</f>
        <v>0</v>
      </c>
      <c r="AJ732" s="73" t="str">
        <f>IFERROR(VLOOKUP(Подбор[[#This Row],[Артикул]],[1]Подбор!$CJ:$DA,15,0),"")</f>
        <v/>
      </c>
      <c r="AK732" s="73" t="str">
        <f>IFERROR(VLOOKUP(Подбор[[#This Row],[Артикул]],[1]Подбор!$CJ:$DA,16,0),"")</f>
        <v/>
      </c>
      <c r="AL732" s="73" t="str">
        <f>IFERROR(VLOOKUP(Подбор[[#This Row],[Артикул]],[1]Подбор!$CJ:$DA,17,0),"")</f>
        <v/>
      </c>
    </row>
    <row r="733" spans="1:38">
      <c r="A733" s="73" t="s">
        <v>3225</v>
      </c>
      <c r="B733" t="s">
        <v>2250</v>
      </c>
      <c r="C733" t="s">
        <v>3226</v>
      </c>
      <c r="D733">
        <v>0</v>
      </c>
      <c r="E733">
        <v>0</v>
      </c>
      <c r="F733" t="s">
        <v>578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578</v>
      </c>
      <c r="R733" t="s">
        <v>578</v>
      </c>
      <c r="S733" t="s">
        <v>578</v>
      </c>
      <c r="T733" s="73"/>
      <c r="U733" s="73"/>
      <c r="V733"/>
      <c r="W733" s="73">
        <f>IFERROR(VLOOKUP(Подбор[[#This Row],[Артикул]],[1]Подбор!$CJ:$CW,2,0),"")</f>
        <v>0</v>
      </c>
      <c r="X733" s="73">
        <f>IFERROR(VLOOKUP(Подбор[[#This Row],[Артикул]],[1]Подбор!$CJ:$CW,3,0),"")</f>
        <v>0</v>
      </c>
      <c r="Y733" s="73" t="str">
        <f>IFERROR(VLOOKUP(Подбор[[#This Row],[Артикул]],[1]Подбор!$CJ:$CW,4,0),"")</f>
        <v/>
      </c>
      <c r="Z733" s="73">
        <f>IFERROR(VLOOKUP(Подбор[[#This Row],[Артикул]],[1]Подбор!$CJ:$CW,5,0),"")</f>
        <v>0</v>
      </c>
      <c r="AA733" s="73">
        <f>IFERROR(VLOOKUP(Подбор[[#This Row],[Артикул]],[1]Подбор!$CJ:$CW,6,0),"")</f>
        <v>0</v>
      </c>
      <c r="AB733" s="73">
        <f>IFERROR(VLOOKUP(Подбор[[#This Row],[Артикул]],[1]Подбор!$CJ:$CW,7,0),"")</f>
        <v>0</v>
      </c>
      <c r="AC733" s="73">
        <f>IFERROR(VLOOKUP(Подбор[[#This Row],[Артикул]],[1]Подбор!$CJ:$CW,8,0),"")</f>
        <v>0</v>
      </c>
      <c r="AD733" s="73">
        <f>IFERROR(VLOOKUP(Подбор[[#This Row],[Артикул]],[1]Подбор!$CJ:$CW,9,0),"")</f>
        <v>0</v>
      </c>
      <c r="AE733" s="73">
        <f>IFERROR(VLOOKUP(Подбор[[#This Row],[Артикул]],[1]Подбор!$CJ:$CW,10,0),"")</f>
        <v>0</v>
      </c>
      <c r="AF733" s="73">
        <f>IFERROR(VLOOKUP(Подбор[[#This Row],[Артикул]],[1]Подбор!$CJ:$CW,11,0),"")</f>
        <v>0</v>
      </c>
      <c r="AG733" s="73">
        <f>IFERROR(VLOOKUP(Подбор[[#This Row],[Артикул]],[1]Подбор!$CJ:$CW,12,0),"")</f>
        <v>0</v>
      </c>
      <c r="AH733" s="73">
        <f>IFERROR(VLOOKUP(Подбор[[#This Row],[Артикул]],[1]Подбор!$CJ:$CW,13,0),"")</f>
        <v>0</v>
      </c>
      <c r="AI733" s="73">
        <f>IFERROR(VLOOKUP(Подбор[[#This Row],[Артикул]],[1]Подбор!$CJ:$CW,14,0),"")</f>
        <v>0</v>
      </c>
      <c r="AJ733" s="73" t="str">
        <f>IFERROR(VLOOKUP(Подбор[[#This Row],[Артикул]],[1]Подбор!$CJ:$DA,15,0),"")</f>
        <v/>
      </c>
      <c r="AK733" s="73" t="str">
        <f>IFERROR(VLOOKUP(Подбор[[#This Row],[Артикул]],[1]Подбор!$CJ:$DA,16,0),"")</f>
        <v/>
      </c>
      <c r="AL733" s="73" t="str">
        <f>IFERROR(VLOOKUP(Подбор[[#This Row],[Артикул]],[1]Подбор!$CJ:$DA,17,0),"")</f>
        <v/>
      </c>
    </row>
    <row r="734" spans="1:38">
      <c r="A734" s="73" t="s">
        <v>3227</v>
      </c>
      <c r="B734" t="s">
        <v>2250</v>
      </c>
      <c r="C734" t="s">
        <v>3228</v>
      </c>
      <c r="D734">
        <v>0</v>
      </c>
      <c r="E734">
        <v>0</v>
      </c>
      <c r="F734" t="s">
        <v>578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578</v>
      </c>
      <c r="R734" t="s">
        <v>578</v>
      </c>
      <c r="S734" t="s">
        <v>578</v>
      </c>
      <c r="T734" s="73"/>
      <c r="U734" s="73"/>
      <c r="V734"/>
      <c r="W734" s="73">
        <f>IFERROR(VLOOKUP(Подбор[[#This Row],[Артикул]],[1]Подбор!$CJ:$CW,2,0),"")</f>
        <v>0</v>
      </c>
      <c r="X734" s="73">
        <f>IFERROR(VLOOKUP(Подбор[[#This Row],[Артикул]],[1]Подбор!$CJ:$CW,3,0),"")</f>
        <v>0</v>
      </c>
      <c r="Y734" s="73" t="str">
        <f>IFERROR(VLOOKUP(Подбор[[#This Row],[Артикул]],[1]Подбор!$CJ:$CW,4,0),"")</f>
        <v/>
      </c>
      <c r="Z734" s="73">
        <f>IFERROR(VLOOKUP(Подбор[[#This Row],[Артикул]],[1]Подбор!$CJ:$CW,5,0),"")</f>
        <v>0</v>
      </c>
      <c r="AA734" s="73">
        <f>IFERROR(VLOOKUP(Подбор[[#This Row],[Артикул]],[1]Подбор!$CJ:$CW,6,0),"")</f>
        <v>0</v>
      </c>
      <c r="AB734" s="73">
        <f>IFERROR(VLOOKUP(Подбор[[#This Row],[Артикул]],[1]Подбор!$CJ:$CW,7,0),"")</f>
        <v>0</v>
      </c>
      <c r="AC734" s="73">
        <f>IFERROR(VLOOKUP(Подбор[[#This Row],[Артикул]],[1]Подбор!$CJ:$CW,8,0),"")</f>
        <v>0</v>
      </c>
      <c r="AD734" s="73">
        <f>IFERROR(VLOOKUP(Подбор[[#This Row],[Артикул]],[1]Подбор!$CJ:$CW,9,0),"")</f>
        <v>0</v>
      </c>
      <c r="AE734" s="73">
        <f>IFERROR(VLOOKUP(Подбор[[#This Row],[Артикул]],[1]Подбор!$CJ:$CW,10,0),"")</f>
        <v>0</v>
      </c>
      <c r="AF734" s="73">
        <f>IFERROR(VLOOKUP(Подбор[[#This Row],[Артикул]],[1]Подбор!$CJ:$CW,11,0),"")</f>
        <v>0</v>
      </c>
      <c r="AG734" s="73">
        <f>IFERROR(VLOOKUP(Подбор[[#This Row],[Артикул]],[1]Подбор!$CJ:$CW,12,0),"")</f>
        <v>0</v>
      </c>
      <c r="AH734" s="73">
        <f>IFERROR(VLOOKUP(Подбор[[#This Row],[Артикул]],[1]Подбор!$CJ:$CW,13,0),"")</f>
        <v>0</v>
      </c>
      <c r="AI734" s="73">
        <f>IFERROR(VLOOKUP(Подбор[[#This Row],[Артикул]],[1]Подбор!$CJ:$CW,14,0),"")</f>
        <v>0</v>
      </c>
      <c r="AJ734" s="73" t="str">
        <f>IFERROR(VLOOKUP(Подбор[[#This Row],[Артикул]],[1]Подбор!$CJ:$DA,15,0),"")</f>
        <v/>
      </c>
      <c r="AK734" s="73" t="str">
        <f>IFERROR(VLOOKUP(Подбор[[#This Row],[Артикул]],[1]Подбор!$CJ:$DA,16,0),"")</f>
        <v/>
      </c>
      <c r="AL734" s="73" t="str">
        <f>IFERROR(VLOOKUP(Подбор[[#This Row],[Артикул]],[1]Подбор!$CJ:$DA,17,0),"")</f>
        <v/>
      </c>
    </row>
    <row r="735" spans="1:38">
      <c r="A735" s="73" t="s">
        <v>3229</v>
      </c>
      <c r="B735" t="s">
        <v>2250</v>
      </c>
      <c r="C735" t="s">
        <v>3230</v>
      </c>
      <c r="D735">
        <v>0</v>
      </c>
      <c r="E735">
        <v>0</v>
      </c>
      <c r="F735" t="s">
        <v>578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578</v>
      </c>
      <c r="R735" t="s">
        <v>578</v>
      </c>
      <c r="S735" t="s">
        <v>578</v>
      </c>
      <c r="T735" s="73"/>
      <c r="U735" s="73"/>
      <c r="V735"/>
      <c r="W735" s="73">
        <f>IFERROR(VLOOKUP(Подбор[[#This Row],[Артикул]],[1]Подбор!$CJ:$CW,2,0),"")</f>
        <v>0</v>
      </c>
      <c r="X735" s="73">
        <f>IFERROR(VLOOKUP(Подбор[[#This Row],[Артикул]],[1]Подбор!$CJ:$CW,3,0),"")</f>
        <v>0</v>
      </c>
      <c r="Y735" s="73" t="str">
        <f>IFERROR(VLOOKUP(Подбор[[#This Row],[Артикул]],[1]Подбор!$CJ:$CW,4,0),"")</f>
        <v/>
      </c>
      <c r="Z735" s="73">
        <f>IFERROR(VLOOKUP(Подбор[[#This Row],[Артикул]],[1]Подбор!$CJ:$CW,5,0),"")</f>
        <v>0</v>
      </c>
      <c r="AA735" s="73">
        <f>IFERROR(VLOOKUP(Подбор[[#This Row],[Артикул]],[1]Подбор!$CJ:$CW,6,0),"")</f>
        <v>0</v>
      </c>
      <c r="AB735" s="73">
        <f>IFERROR(VLOOKUP(Подбор[[#This Row],[Артикул]],[1]Подбор!$CJ:$CW,7,0),"")</f>
        <v>0</v>
      </c>
      <c r="AC735" s="73">
        <f>IFERROR(VLOOKUP(Подбор[[#This Row],[Артикул]],[1]Подбор!$CJ:$CW,8,0),"")</f>
        <v>0</v>
      </c>
      <c r="AD735" s="73">
        <f>IFERROR(VLOOKUP(Подбор[[#This Row],[Артикул]],[1]Подбор!$CJ:$CW,9,0),"")</f>
        <v>0</v>
      </c>
      <c r="AE735" s="73">
        <f>IFERROR(VLOOKUP(Подбор[[#This Row],[Артикул]],[1]Подбор!$CJ:$CW,10,0),"")</f>
        <v>0</v>
      </c>
      <c r="AF735" s="73">
        <f>IFERROR(VLOOKUP(Подбор[[#This Row],[Артикул]],[1]Подбор!$CJ:$CW,11,0),"")</f>
        <v>0</v>
      </c>
      <c r="AG735" s="73">
        <f>IFERROR(VLOOKUP(Подбор[[#This Row],[Артикул]],[1]Подбор!$CJ:$CW,12,0),"")</f>
        <v>0</v>
      </c>
      <c r="AH735" s="73">
        <f>IFERROR(VLOOKUP(Подбор[[#This Row],[Артикул]],[1]Подбор!$CJ:$CW,13,0),"")</f>
        <v>0</v>
      </c>
      <c r="AI735" s="73">
        <f>IFERROR(VLOOKUP(Подбор[[#This Row],[Артикул]],[1]Подбор!$CJ:$CW,14,0),"")</f>
        <v>0</v>
      </c>
      <c r="AJ735" s="73" t="str">
        <f>IFERROR(VLOOKUP(Подбор[[#This Row],[Артикул]],[1]Подбор!$CJ:$DA,15,0),"")</f>
        <v/>
      </c>
      <c r="AK735" s="73" t="str">
        <f>IFERROR(VLOOKUP(Подбор[[#This Row],[Артикул]],[1]Подбор!$CJ:$DA,16,0),"")</f>
        <v/>
      </c>
      <c r="AL735" s="73" t="str">
        <f>IFERROR(VLOOKUP(Подбор[[#This Row],[Артикул]],[1]Подбор!$CJ:$DA,17,0),"")</f>
        <v/>
      </c>
    </row>
    <row r="736" spans="1:38">
      <c r="A736" s="73" t="s">
        <v>3231</v>
      </c>
      <c r="B736" t="s">
        <v>2250</v>
      </c>
      <c r="C736" t="s">
        <v>3232</v>
      </c>
      <c r="D736">
        <v>0</v>
      </c>
      <c r="E736">
        <v>0</v>
      </c>
      <c r="F736" t="s">
        <v>578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578</v>
      </c>
      <c r="R736" t="s">
        <v>578</v>
      </c>
      <c r="S736" t="s">
        <v>578</v>
      </c>
      <c r="T736" s="73"/>
      <c r="U736" s="73"/>
      <c r="V736"/>
      <c r="W736" s="73">
        <f>IFERROR(VLOOKUP(Подбор[[#This Row],[Артикул]],[1]Подбор!$CJ:$CW,2,0),"")</f>
        <v>0</v>
      </c>
      <c r="X736" s="73">
        <f>IFERROR(VLOOKUP(Подбор[[#This Row],[Артикул]],[1]Подбор!$CJ:$CW,3,0),"")</f>
        <v>0</v>
      </c>
      <c r="Y736" s="73" t="str">
        <f>IFERROR(VLOOKUP(Подбор[[#This Row],[Артикул]],[1]Подбор!$CJ:$CW,4,0),"")</f>
        <v/>
      </c>
      <c r="Z736" s="73">
        <f>IFERROR(VLOOKUP(Подбор[[#This Row],[Артикул]],[1]Подбор!$CJ:$CW,5,0),"")</f>
        <v>0</v>
      </c>
      <c r="AA736" s="73">
        <f>IFERROR(VLOOKUP(Подбор[[#This Row],[Артикул]],[1]Подбор!$CJ:$CW,6,0),"")</f>
        <v>0</v>
      </c>
      <c r="AB736" s="73">
        <f>IFERROR(VLOOKUP(Подбор[[#This Row],[Артикул]],[1]Подбор!$CJ:$CW,7,0),"")</f>
        <v>0</v>
      </c>
      <c r="AC736" s="73">
        <f>IFERROR(VLOOKUP(Подбор[[#This Row],[Артикул]],[1]Подбор!$CJ:$CW,8,0),"")</f>
        <v>0</v>
      </c>
      <c r="AD736" s="73">
        <f>IFERROR(VLOOKUP(Подбор[[#This Row],[Артикул]],[1]Подбор!$CJ:$CW,9,0),"")</f>
        <v>0</v>
      </c>
      <c r="AE736" s="73">
        <f>IFERROR(VLOOKUP(Подбор[[#This Row],[Артикул]],[1]Подбор!$CJ:$CW,10,0),"")</f>
        <v>0</v>
      </c>
      <c r="AF736" s="73">
        <f>IFERROR(VLOOKUP(Подбор[[#This Row],[Артикул]],[1]Подбор!$CJ:$CW,11,0),"")</f>
        <v>0</v>
      </c>
      <c r="AG736" s="73">
        <f>IFERROR(VLOOKUP(Подбор[[#This Row],[Артикул]],[1]Подбор!$CJ:$CW,12,0),"")</f>
        <v>0</v>
      </c>
      <c r="AH736" s="73">
        <f>IFERROR(VLOOKUP(Подбор[[#This Row],[Артикул]],[1]Подбор!$CJ:$CW,13,0),"")</f>
        <v>0</v>
      </c>
      <c r="AI736" s="73">
        <f>IFERROR(VLOOKUP(Подбор[[#This Row],[Артикул]],[1]Подбор!$CJ:$CW,14,0),"")</f>
        <v>0</v>
      </c>
      <c r="AJ736" s="73" t="str">
        <f>IFERROR(VLOOKUP(Подбор[[#This Row],[Артикул]],[1]Подбор!$CJ:$DA,15,0),"")</f>
        <v/>
      </c>
      <c r="AK736" s="73" t="str">
        <f>IFERROR(VLOOKUP(Подбор[[#This Row],[Артикул]],[1]Подбор!$CJ:$DA,16,0),"")</f>
        <v/>
      </c>
      <c r="AL736" s="73" t="str">
        <f>IFERROR(VLOOKUP(Подбор[[#This Row],[Артикул]],[1]Подбор!$CJ:$DA,17,0),"")</f>
        <v/>
      </c>
    </row>
    <row r="737" spans="1:38">
      <c r="A737" s="73" t="s">
        <v>3233</v>
      </c>
      <c r="B737" t="s">
        <v>2250</v>
      </c>
      <c r="C737" t="s">
        <v>3234</v>
      </c>
      <c r="D737">
        <v>0</v>
      </c>
      <c r="E737">
        <v>0</v>
      </c>
      <c r="F737" t="s">
        <v>578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578</v>
      </c>
      <c r="R737" t="s">
        <v>578</v>
      </c>
      <c r="S737" t="s">
        <v>578</v>
      </c>
      <c r="T737" s="73"/>
      <c r="U737" s="73"/>
      <c r="V737"/>
      <c r="W737" s="73">
        <f>IFERROR(VLOOKUP(Подбор[[#This Row],[Артикул]],[1]Подбор!$CJ:$CW,2,0),"")</f>
        <v>0</v>
      </c>
      <c r="X737" s="73">
        <f>IFERROR(VLOOKUP(Подбор[[#This Row],[Артикул]],[1]Подбор!$CJ:$CW,3,0),"")</f>
        <v>0</v>
      </c>
      <c r="Y737" s="73" t="str">
        <f>IFERROR(VLOOKUP(Подбор[[#This Row],[Артикул]],[1]Подбор!$CJ:$CW,4,0),"")</f>
        <v/>
      </c>
      <c r="Z737" s="73">
        <f>IFERROR(VLOOKUP(Подбор[[#This Row],[Артикул]],[1]Подбор!$CJ:$CW,5,0),"")</f>
        <v>0</v>
      </c>
      <c r="AA737" s="73">
        <f>IFERROR(VLOOKUP(Подбор[[#This Row],[Артикул]],[1]Подбор!$CJ:$CW,6,0),"")</f>
        <v>0</v>
      </c>
      <c r="AB737" s="73">
        <f>IFERROR(VLOOKUP(Подбор[[#This Row],[Артикул]],[1]Подбор!$CJ:$CW,7,0),"")</f>
        <v>0</v>
      </c>
      <c r="AC737" s="73">
        <f>IFERROR(VLOOKUP(Подбор[[#This Row],[Артикул]],[1]Подбор!$CJ:$CW,8,0),"")</f>
        <v>0</v>
      </c>
      <c r="AD737" s="73">
        <f>IFERROR(VLOOKUP(Подбор[[#This Row],[Артикул]],[1]Подбор!$CJ:$CW,9,0),"")</f>
        <v>0</v>
      </c>
      <c r="AE737" s="73">
        <f>IFERROR(VLOOKUP(Подбор[[#This Row],[Артикул]],[1]Подбор!$CJ:$CW,10,0),"")</f>
        <v>0</v>
      </c>
      <c r="AF737" s="73">
        <f>IFERROR(VLOOKUP(Подбор[[#This Row],[Артикул]],[1]Подбор!$CJ:$CW,11,0),"")</f>
        <v>0</v>
      </c>
      <c r="AG737" s="73">
        <f>IFERROR(VLOOKUP(Подбор[[#This Row],[Артикул]],[1]Подбор!$CJ:$CW,12,0),"")</f>
        <v>0</v>
      </c>
      <c r="AH737" s="73">
        <f>IFERROR(VLOOKUP(Подбор[[#This Row],[Артикул]],[1]Подбор!$CJ:$CW,13,0),"")</f>
        <v>0</v>
      </c>
      <c r="AI737" s="73">
        <f>IFERROR(VLOOKUP(Подбор[[#This Row],[Артикул]],[1]Подбор!$CJ:$CW,14,0),"")</f>
        <v>0</v>
      </c>
      <c r="AJ737" s="73" t="str">
        <f>IFERROR(VLOOKUP(Подбор[[#This Row],[Артикул]],[1]Подбор!$CJ:$DA,15,0),"")</f>
        <v/>
      </c>
      <c r="AK737" s="73" t="str">
        <f>IFERROR(VLOOKUP(Подбор[[#This Row],[Артикул]],[1]Подбор!$CJ:$DA,16,0),"")</f>
        <v/>
      </c>
      <c r="AL737" s="73" t="str">
        <f>IFERROR(VLOOKUP(Подбор[[#This Row],[Артикул]],[1]Подбор!$CJ:$DA,17,0),"")</f>
        <v/>
      </c>
    </row>
    <row r="738" spans="1:38">
      <c r="A738" s="73" t="s">
        <v>3235</v>
      </c>
      <c r="B738" t="s">
        <v>2250</v>
      </c>
      <c r="C738" t="s">
        <v>3236</v>
      </c>
      <c r="D738">
        <v>0</v>
      </c>
      <c r="E738">
        <v>0</v>
      </c>
      <c r="F738" t="s">
        <v>578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578</v>
      </c>
      <c r="R738" t="s">
        <v>578</v>
      </c>
      <c r="S738" t="s">
        <v>578</v>
      </c>
      <c r="T738" s="73"/>
      <c r="U738" s="73"/>
      <c r="V738"/>
      <c r="W738" s="73">
        <f>IFERROR(VLOOKUP(Подбор[[#This Row],[Артикул]],[1]Подбор!$CJ:$CW,2,0),"")</f>
        <v>0</v>
      </c>
      <c r="X738" s="73">
        <f>IFERROR(VLOOKUP(Подбор[[#This Row],[Артикул]],[1]Подбор!$CJ:$CW,3,0),"")</f>
        <v>0</v>
      </c>
      <c r="Y738" s="73" t="str">
        <f>IFERROR(VLOOKUP(Подбор[[#This Row],[Артикул]],[1]Подбор!$CJ:$CW,4,0),"")</f>
        <v/>
      </c>
      <c r="Z738" s="73">
        <f>IFERROR(VLOOKUP(Подбор[[#This Row],[Артикул]],[1]Подбор!$CJ:$CW,5,0),"")</f>
        <v>0</v>
      </c>
      <c r="AA738" s="73">
        <f>IFERROR(VLOOKUP(Подбор[[#This Row],[Артикул]],[1]Подбор!$CJ:$CW,6,0),"")</f>
        <v>0</v>
      </c>
      <c r="AB738" s="73">
        <f>IFERROR(VLOOKUP(Подбор[[#This Row],[Артикул]],[1]Подбор!$CJ:$CW,7,0),"")</f>
        <v>0</v>
      </c>
      <c r="AC738" s="73">
        <f>IFERROR(VLOOKUP(Подбор[[#This Row],[Артикул]],[1]Подбор!$CJ:$CW,8,0),"")</f>
        <v>0</v>
      </c>
      <c r="AD738" s="73">
        <f>IFERROR(VLOOKUP(Подбор[[#This Row],[Артикул]],[1]Подбор!$CJ:$CW,9,0),"")</f>
        <v>0</v>
      </c>
      <c r="AE738" s="73">
        <f>IFERROR(VLOOKUP(Подбор[[#This Row],[Артикул]],[1]Подбор!$CJ:$CW,10,0),"")</f>
        <v>0</v>
      </c>
      <c r="AF738" s="73">
        <f>IFERROR(VLOOKUP(Подбор[[#This Row],[Артикул]],[1]Подбор!$CJ:$CW,11,0),"")</f>
        <v>0</v>
      </c>
      <c r="AG738" s="73">
        <f>IFERROR(VLOOKUP(Подбор[[#This Row],[Артикул]],[1]Подбор!$CJ:$CW,12,0),"")</f>
        <v>0</v>
      </c>
      <c r="AH738" s="73">
        <f>IFERROR(VLOOKUP(Подбор[[#This Row],[Артикул]],[1]Подбор!$CJ:$CW,13,0),"")</f>
        <v>0</v>
      </c>
      <c r="AI738" s="73">
        <f>IFERROR(VLOOKUP(Подбор[[#This Row],[Артикул]],[1]Подбор!$CJ:$CW,14,0),"")</f>
        <v>0</v>
      </c>
      <c r="AJ738" s="73" t="str">
        <f>IFERROR(VLOOKUP(Подбор[[#This Row],[Артикул]],[1]Подбор!$CJ:$DA,15,0),"")</f>
        <v/>
      </c>
      <c r="AK738" s="73" t="str">
        <f>IFERROR(VLOOKUP(Подбор[[#This Row],[Артикул]],[1]Подбор!$CJ:$DA,16,0),"")</f>
        <v/>
      </c>
      <c r="AL738" s="73" t="str">
        <f>IFERROR(VLOOKUP(Подбор[[#This Row],[Артикул]],[1]Подбор!$CJ:$DA,17,0),"")</f>
        <v/>
      </c>
    </row>
    <row r="739" spans="1:38">
      <c r="A739" s="73" t="s">
        <v>3237</v>
      </c>
      <c r="B739" t="s">
        <v>2250</v>
      </c>
      <c r="C739" t="s">
        <v>3238</v>
      </c>
      <c r="D739">
        <v>0</v>
      </c>
      <c r="E739">
        <v>0</v>
      </c>
      <c r="F739" t="s">
        <v>578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578</v>
      </c>
      <c r="R739" t="s">
        <v>578</v>
      </c>
      <c r="S739" t="s">
        <v>578</v>
      </c>
      <c r="T739" s="73"/>
      <c r="U739" s="73"/>
      <c r="V739"/>
      <c r="W739" s="73">
        <f>IFERROR(VLOOKUP(Подбор[[#This Row],[Артикул]],[1]Подбор!$CJ:$CW,2,0),"")</f>
        <v>0</v>
      </c>
      <c r="X739" s="73">
        <f>IFERROR(VLOOKUP(Подбор[[#This Row],[Артикул]],[1]Подбор!$CJ:$CW,3,0),"")</f>
        <v>0</v>
      </c>
      <c r="Y739" s="73" t="str">
        <f>IFERROR(VLOOKUP(Подбор[[#This Row],[Артикул]],[1]Подбор!$CJ:$CW,4,0),"")</f>
        <v/>
      </c>
      <c r="Z739" s="73">
        <f>IFERROR(VLOOKUP(Подбор[[#This Row],[Артикул]],[1]Подбор!$CJ:$CW,5,0),"")</f>
        <v>0</v>
      </c>
      <c r="AA739" s="73">
        <f>IFERROR(VLOOKUP(Подбор[[#This Row],[Артикул]],[1]Подбор!$CJ:$CW,6,0),"")</f>
        <v>0</v>
      </c>
      <c r="AB739" s="73">
        <f>IFERROR(VLOOKUP(Подбор[[#This Row],[Артикул]],[1]Подбор!$CJ:$CW,7,0),"")</f>
        <v>0</v>
      </c>
      <c r="AC739" s="73">
        <f>IFERROR(VLOOKUP(Подбор[[#This Row],[Артикул]],[1]Подбор!$CJ:$CW,8,0),"")</f>
        <v>0</v>
      </c>
      <c r="AD739" s="73">
        <f>IFERROR(VLOOKUP(Подбор[[#This Row],[Артикул]],[1]Подбор!$CJ:$CW,9,0),"")</f>
        <v>0</v>
      </c>
      <c r="AE739" s="73">
        <f>IFERROR(VLOOKUP(Подбор[[#This Row],[Артикул]],[1]Подбор!$CJ:$CW,10,0),"")</f>
        <v>0</v>
      </c>
      <c r="AF739" s="73">
        <f>IFERROR(VLOOKUP(Подбор[[#This Row],[Артикул]],[1]Подбор!$CJ:$CW,11,0),"")</f>
        <v>0</v>
      </c>
      <c r="AG739" s="73">
        <f>IFERROR(VLOOKUP(Подбор[[#This Row],[Артикул]],[1]Подбор!$CJ:$CW,12,0),"")</f>
        <v>0</v>
      </c>
      <c r="AH739" s="73">
        <f>IFERROR(VLOOKUP(Подбор[[#This Row],[Артикул]],[1]Подбор!$CJ:$CW,13,0),"")</f>
        <v>0</v>
      </c>
      <c r="AI739" s="73">
        <f>IFERROR(VLOOKUP(Подбор[[#This Row],[Артикул]],[1]Подбор!$CJ:$CW,14,0),"")</f>
        <v>0</v>
      </c>
      <c r="AJ739" s="73" t="str">
        <f>IFERROR(VLOOKUP(Подбор[[#This Row],[Артикул]],[1]Подбор!$CJ:$DA,15,0),"")</f>
        <v/>
      </c>
      <c r="AK739" s="73" t="str">
        <f>IFERROR(VLOOKUP(Подбор[[#This Row],[Артикул]],[1]Подбор!$CJ:$DA,16,0),"")</f>
        <v/>
      </c>
      <c r="AL739" s="73" t="str">
        <f>IFERROR(VLOOKUP(Подбор[[#This Row],[Артикул]],[1]Подбор!$CJ:$DA,17,0),"")</f>
        <v/>
      </c>
    </row>
    <row r="740" spans="1:38">
      <c r="A740" s="73" t="s">
        <v>3239</v>
      </c>
      <c r="B740" t="s">
        <v>2250</v>
      </c>
      <c r="C740" t="s">
        <v>3240</v>
      </c>
      <c r="D740">
        <v>0</v>
      </c>
      <c r="E740">
        <v>0</v>
      </c>
      <c r="F740" t="s">
        <v>578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578</v>
      </c>
      <c r="R740" t="s">
        <v>578</v>
      </c>
      <c r="S740" t="s">
        <v>578</v>
      </c>
      <c r="T740" s="73"/>
      <c r="U740" s="73"/>
      <c r="V740"/>
      <c r="W740" s="73">
        <f>IFERROR(VLOOKUP(Подбор[[#This Row],[Артикул]],[1]Подбор!$CJ:$CW,2,0),"")</f>
        <v>0</v>
      </c>
      <c r="X740" s="73">
        <f>IFERROR(VLOOKUP(Подбор[[#This Row],[Артикул]],[1]Подбор!$CJ:$CW,3,0),"")</f>
        <v>0</v>
      </c>
      <c r="Y740" s="73" t="str">
        <f>IFERROR(VLOOKUP(Подбор[[#This Row],[Артикул]],[1]Подбор!$CJ:$CW,4,0),"")</f>
        <v/>
      </c>
      <c r="Z740" s="73">
        <f>IFERROR(VLOOKUP(Подбор[[#This Row],[Артикул]],[1]Подбор!$CJ:$CW,5,0),"")</f>
        <v>0</v>
      </c>
      <c r="AA740" s="73">
        <f>IFERROR(VLOOKUP(Подбор[[#This Row],[Артикул]],[1]Подбор!$CJ:$CW,6,0),"")</f>
        <v>0</v>
      </c>
      <c r="AB740" s="73">
        <f>IFERROR(VLOOKUP(Подбор[[#This Row],[Артикул]],[1]Подбор!$CJ:$CW,7,0),"")</f>
        <v>0</v>
      </c>
      <c r="AC740" s="73">
        <f>IFERROR(VLOOKUP(Подбор[[#This Row],[Артикул]],[1]Подбор!$CJ:$CW,8,0),"")</f>
        <v>0</v>
      </c>
      <c r="AD740" s="73">
        <f>IFERROR(VLOOKUP(Подбор[[#This Row],[Артикул]],[1]Подбор!$CJ:$CW,9,0),"")</f>
        <v>0</v>
      </c>
      <c r="AE740" s="73">
        <f>IFERROR(VLOOKUP(Подбор[[#This Row],[Артикул]],[1]Подбор!$CJ:$CW,10,0),"")</f>
        <v>0</v>
      </c>
      <c r="AF740" s="73">
        <f>IFERROR(VLOOKUP(Подбор[[#This Row],[Артикул]],[1]Подбор!$CJ:$CW,11,0),"")</f>
        <v>0</v>
      </c>
      <c r="AG740" s="73">
        <f>IFERROR(VLOOKUP(Подбор[[#This Row],[Артикул]],[1]Подбор!$CJ:$CW,12,0),"")</f>
        <v>0</v>
      </c>
      <c r="AH740" s="73">
        <f>IFERROR(VLOOKUP(Подбор[[#This Row],[Артикул]],[1]Подбор!$CJ:$CW,13,0),"")</f>
        <v>0</v>
      </c>
      <c r="AI740" s="73">
        <f>IFERROR(VLOOKUP(Подбор[[#This Row],[Артикул]],[1]Подбор!$CJ:$CW,14,0),"")</f>
        <v>0</v>
      </c>
      <c r="AJ740" s="73" t="str">
        <f>IFERROR(VLOOKUP(Подбор[[#This Row],[Артикул]],[1]Подбор!$CJ:$DA,15,0),"")</f>
        <v/>
      </c>
      <c r="AK740" s="73" t="str">
        <f>IFERROR(VLOOKUP(Подбор[[#This Row],[Артикул]],[1]Подбор!$CJ:$DA,16,0),"")</f>
        <v/>
      </c>
      <c r="AL740" s="73" t="str">
        <f>IFERROR(VLOOKUP(Подбор[[#This Row],[Артикул]],[1]Подбор!$CJ:$DA,17,0),"")</f>
        <v/>
      </c>
    </row>
    <row r="741" spans="1:38">
      <c r="A741" s="73" t="s">
        <v>3241</v>
      </c>
      <c r="B741" t="s">
        <v>2250</v>
      </c>
      <c r="C741" t="s">
        <v>3242</v>
      </c>
      <c r="D741">
        <v>0</v>
      </c>
      <c r="E741">
        <v>0</v>
      </c>
      <c r="F741" t="s">
        <v>578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578</v>
      </c>
      <c r="R741" t="s">
        <v>578</v>
      </c>
      <c r="S741" t="s">
        <v>578</v>
      </c>
      <c r="T741" s="73"/>
      <c r="U741" s="73"/>
      <c r="V741"/>
      <c r="W741" s="73">
        <f>IFERROR(VLOOKUP(Подбор[[#This Row],[Артикул]],[1]Подбор!$CJ:$CW,2,0),"")</f>
        <v>0</v>
      </c>
      <c r="X741" s="73">
        <f>IFERROR(VLOOKUP(Подбор[[#This Row],[Артикул]],[1]Подбор!$CJ:$CW,3,0),"")</f>
        <v>0</v>
      </c>
      <c r="Y741" s="73" t="str">
        <f>IFERROR(VLOOKUP(Подбор[[#This Row],[Артикул]],[1]Подбор!$CJ:$CW,4,0),"")</f>
        <v/>
      </c>
      <c r="Z741" s="73">
        <f>IFERROR(VLOOKUP(Подбор[[#This Row],[Артикул]],[1]Подбор!$CJ:$CW,5,0),"")</f>
        <v>0</v>
      </c>
      <c r="AA741" s="73">
        <f>IFERROR(VLOOKUP(Подбор[[#This Row],[Артикул]],[1]Подбор!$CJ:$CW,6,0),"")</f>
        <v>0</v>
      </c>
      <c r="AB741" s="73">
        <f>IFERROR(VLOOKUP(Подбор[[#This Row],[Артикул]],[1]Подбор!$CJ:$CW,7,0),"")</f>
        <v>0</v>
      </c>
      <c r="AC741" s="73">
        <f>IFERROR(VLOOKUP(Подбор[[#This Row],[Артикул]],[1]Подбор!$CJ:$CW,8,0),"")</f>
        <v>0</v>
      </c>
      <c r="AD741" s="73">
        <f>IFERROR(VLOOKUP(Подбор[[#This Row],[Артикул]],[1]Подбор!$CJ:$CW,9,0),"")</f>
        <v>0</v>
      </c>
      <c r="AE741" s="73">
        <f>IFERROR(VLOOKUP(Подбор[[#This Row],[Артикул]],[1]Подбор!$CJ:$CW,10,0),"")</f>
        <v>0</v>
      </c>
      <c r="AF741" s="73">
        <f>IFERROR(VLOOKUP(Подбор[[#This Row],[Артикул]],[1]Подбор!$CJ:$CW,11,0),"")</f>
        <v>0</v>
      </c>
      <c r="AG741" s="73">
        <f>IFERROR(VLOOKUP(Подбор[[#This Row],[Артикул]],[1]Подбор!$CJ:$CW,12,0),"")</f>
        <v>0</v>
      </c>
      <c r="AH741" s="73">
        <f>IFERROR(VLOOKUP(Подбор[[#This Row],[Артикул]],[1]Подбор!$CJ:$CW,13,0),"")</f>
        <v>0</v>
      </c>
      <c r="AI741" s="73">
        <f>IFERROR(VLOOKUP(Подбор[[#This Row],[Артикул]],[1]Подбор!$CJ:$CW,14,0),"")</f>
        <v>0</v>
      </c>
      <c r="AJ741" s="73" t="str">
        <f>IFERROR(VLOOKUP(Подбор[[#This Row],[Артикул]],[1]Подбор!$CJ:$DA,15,0),"")</f>
        <v/>
      </c>
      <c r="AK741" s="73" t="str">
        <f>IFERROR(VLOOKUP(Подбор[[#This Row],[Артикул]],[1]Подбор!$CJ:$DA,16,0),"")</f>
        <v/>
      </c>
      <c r="AL741" s="73" t="str">
        <f>IFERROR(VLOOKUP(Подбор[[#This Row],[Артикул]],[1]Подбор!$CJ:$DA,17,0),"")</f>
        <v/>
      </c>
    </row>
    <row r="742" spans="1:38">
      <c r="A742" s="73" t="s">
        <v>3243</v>
      </c>
      <c r="B742" t="s">
        <v>2250</v>
      </c>
      <c r="C742" t="s">
        <v>3244</v>
      </c>
      <c r="D742">
        <v>0</v>
      </c>
      <c r="E742">
        <v>0</v>
      </c>
      <c r="F742" t="s">
        <v>578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578</v>
      </c>
      <c r="R742" t="s">
        <v>578</v>
      </c>
      <c r="S742" t="s">
        <v>578</v>
      </c>
      <c r="T742" s="73"/>
      <c r="U742" s="73"/>
      <c r="V742"/>
      <c r="W742" s="73">
        <f>IFERROR(VLOOKUP(Подбор[[#This Row],[Артикул]],[1]Подбор!$CJ:$CW,2,0),"")</f>
        <v>0</v>
      </c>
      <c r="X742" s="73">
        <f>IFERROR(VLOOKUP(Подбор[[#This Row],[Артикул]],[1]Подбор!$CJ:$CW,3,0),"")</f>
        <v>0</v>
      </c>
      <c r="Y742" s="73" t="str">
        <f>IFERROR(VLOOKUP(Подбор[[#This Row],[Артикул]],[1]Подбор!$CJ:$CW,4,0),"")</f>
        <v/>
      </c>
      <c r="Z742" s="73">
        <f>IFERROR(VLOOKUP(Подбор[[#This Row],[Артикул]],[1]Подбор!$CJ:$CW,5,0),"")</f>
        <v>0</v>
      </c>
      <c r="AA742" s="73">
        <f>IFERROR(VLOOKUP(Подбор[[#This Row],[Артикул]],[1]Подбор!$CJ:$CW,6,0),"")</f>
        <v>0</v>
      </c>
      <c r="AB742" s="73">
        <f>IFERROR(VLOOKUP(Подбор[[#This Row],[Артикул]],[1]Подбор!$CJ:$CW,7,0),"")</f>
        <v>0</v>
      </c>
      <c r="AC742" s="73">
        <f>IFERROR(VLOOKUP(Подбор[[#This Row],[Артикул]],[1]Подбор!$CJ:$CW,8,0),"")</f>
        <v>0</v>
      </c>
      <c r="AD742" s="73">
        <f>IFERROR(VLOOKUP(Подбор[[#This Row],[Артикул]],[1]Подбор!$CJ:$CW,9,0),"")</f>
        <v>0</v>
      </c>
      <c r="AE742" s="73">
        <f>IFERROR(VLOOKUP(Подбор[[#This Row],[Артикул]],[1]Подбор!$CJ:$CW,10,0),"")</f>
        <v>0</v>
      </c>
      <c r="AF742" s="73">
        <f>IFERROR(VLOOKUP(Подбор[[#This Row],[Артикул]],[1]Подбор!$CJ:$CW,11,0),"")</f>
        <v>0</v>
      </c>
      <c r="AG742" s="73">
        <f>IFERROR(VLOOKUP(Подбор[[#This Row],[Артикул]],[1]Подбор!$CJ:$CW,12,0),"")</f>
        <v>0</v>
      </c>
      <c r="AH742" s="73">
        <f>IFERROR(VLOOKUP(Подбор[[#This Row],[Артикул]],[1]Подбор!$CJ:$CW,13,0),"")</f>
        <v>0</v>
      </c>
      <c r="AI742" s="73">
        <f>IFERROR(VLOOKUP(Подбор[[#This Row],[Артикул]],[1]Подбор!$CJ:$CW,14,0),"")</f>
        <v>0</v>
      </c>
      <c r="AJ742" s="73" t="str">
        <f>IFERROR(VLOOKUP(Подбор[[#This Row],[Артикул]],[1]Подбор!$CJ:$DA,15,0),"")</f>
        <v/>
      </c>
      <c r="AK742" s="73" t="str">
        <f>IFERROR(VLOOKUP(Подбор[[#This Row],[Артикул]],[1]Подбор!$CJ:$DA,16,0),"")</f>
        <v/>
      </c>
      <c r="AL742" s="73" t="str">
        <f>IFERROR(VLOOKUP(Подбор[[#This Row],[Артикул]],[1]Подбор!$CJ:$DA,17,0),"")</f>
        <v/>
      </c>
    </row>
    <row r="743" spans="1:38">
      <c r="A743" s="73" t="s">
        <v>3245</v>
      </c>
      <c r="B743" t="s">
        <v>2250</v>
      </c>
      <c r="C743" t="s">
        <v>3246</v>
      </c>
      <c r="D743">
        <v>0</v>
      </c>
      <c r="E743">
        <v>0</v>
      </c>
      <c r="F743" t="s">
        <v>578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578</v>
      </c>
      <c r="R743" t="s">
        <v>578</v>
      </c>
      <c r="S743" t="s">
        <v>578</v>
      </c>
      <c r="T743" s="73"/>
      <c r="U743" s="73"/>
      <c r="V743"/>
      <c r="W743" s="73">
        <f>IFERROR(VLOOKUP(Подбор[[#This Row],[Артикул]],[1]Подбор!$CJ:$CW,2,0),"")</f>
        <v>0</v>
      </c>
      <c r="X743" s="73">
        <f>IFERROR(VLOOKUP(Подбор[[#This Row],[Артикул]],[1]Подбор!$CJ:$CW,3,0),"")</f>
        <v>0</v>
      </c>
      <c r="Y743" s="73" t="str">
        <f>IFERROR(VLOOKUP(Подбор[[#This Row],[Артикул]],[1]Подбор!$CJ:$CW,4,0),"")</f>
        <v/>
      </c>
      <c r="Z743" s="73">
        <f>IFERROR(VLOOKUP(Подбор[[#This Row],[Артикул]],[1]Подбор!$CJ:$CW,5,0),"")</f>
        <v>0</v>
      </c>
      <c r="AA743" s="73">
        <f>IFERROR(VLOOKUP(Подбор[[#This Row],[Артикул]],[1]Подбор!$CJ:$CW,6,0),"")</f>
        <v>0</v>
      </c>
      <c r="AB743" s="73">
        <f>IFERROR(VLOOKUP(Подбор[[#This Row],[Артикул]],[1]Подбор!$CJ:$CW,7,0),"")</f>
        <v>0</v>
      </c>
      <c r="AC743" s="73">
        <f>IFERROR(VLOOKUP(Подбор[[#This Row],[Артикул]],[1]Подбор!$CJ:$CW,8,0),"")</f>
        <v>0</v>
      </c>
      <c r="AD743" s="73">
        <f>IFERROR(VLOOKUP(Подбор[[#This Row],[Артикул]],[1]Подбор!$CJ:$CW,9,0),"")</f>
        <v>0</v>
      </c>
      <c r="AE743" s="73">
        <f>IFERROR(VLOOKUP(Подбор[[#This Row],[Артикул]],[1]Подбор!$CJ:$CW,10,0),"")</f>
        <v>0</v>
      </c>
      <c r="AF743" s="73">
        <f>IFERROR(VLOOKUP(Подбор[[#This Row],[Артикул]],[1]Подбор!$CJ:$CW,11,0),"")</f>
        <v>0</v>
      </c>
      <c r="AG743" s="73">
        <f>IFERROR(VLOOKUP(Подбор[[#This Row],[Артикул]],[1]Подбор!$CJ:$CW,12,0),"")</f>
        <v>0</v>
      </c>
      <c r="AH743" s="73">
        <f>IFERROR(VLOOKUP(Подбор[[#This Row],[Артикул]],[1]Подбор!$CJ:$CW,13,0),"")</f>
        <v>0</v>
      </c>
      <c r="AI743" s="73">
        <f>IFERROR(VLOOKUP(Подбор[[#This Row],[Артикул]],[1]Подбор!$CJ:$CW,14,0),"")</f>
        <v>0</v>
      </c>
      <c r="AJ743" s="73" t="str">
        <f>IFERROR(VLOOKUP(Подбор[[#This Row],[Артикул]],[1]Подбор!$CJ:$DA,15,0),"")</f>
        <v/>
      </c>
      <c r="AK743" s="73" t="str">
        <f>IFERROR(VLOOKUP(Подбор[[#This Row],[Артикул]],[1]Подбор!$CJ:$DA,16,0),"")</f>
        <v/>
      </c>
      <c r="AL743" s="73" t="str">
        <f>IFERROR(VLOOKUP(Подбор[[#This Row],[Артикул]],[1]Подбор!$CJ:$DA,17,0),"")</f>
        <v/>
      </c>
    </row>
    <row r="744" spans="1:38">
      <c r="A744" s="73" t="s">
        <v>3247</v>
      </c>
      <c r="B744" t="s">
        <v>2250</v>
      </c>
      <c r="C744" t="s">
        <v>3248</v>
      </c>
      <c r="D744">
        <v>0</v>
      </c>
      <c r="E744">
        <v>0</v>
      </c>
      <c r="F744" t="s">
        <v>578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578</v>
      </c>
      <c r="R744" t="s">
        <v>578</v>
      </c>
      <c r="S744" t="s">
        <v>578</v>
      </c>
      <c r="T744" s="73"/>
      <c r="U744" s="73"/>
      <c r="V744"/>
      <c r="W744" s="73">
        <f>IFERROR(VLOOKUP(Подбор[[#This Row],[Артикул]],[1]Подбор!$CJ:$CW,2,0),"")</f>
        <v>0</v>
      </c>
      <c r="X744" s="73">
        <f>IFERROR(VLOOKUP(Подбор[[#This Row],[Артикул]],[1]Подбор!$CJ:$CW,3,0),"")</f>
        <v>0</v>
      </c>
      <c r="Y744" s="73" t="str">
        <f>IFERROR(VLOOKUP(Подбор[[#This Row],[Артикул]],[1]Подбор!$CJ:$CW,4,0),"")</f>
        <v/>
      </c>
      <c r="Z744" s="73">
        <f>IFERROR(VLOOKUP(Подбор[[#This Row],[Артикул]],[1]Подбор!$CJ:$CW,5,0),"")</f>
        <v>0</v>
      </c>
      <c r="AA744" s="73">
        <f>IFERROR(VLOOKUP(Подбор[[#This Row],[Артикул]],[1]Подбор!$CJ:$CW,6,0),"")</f>
        <v>0</v>
      </c>
      <c r="AB744" s="73">
        <f>IFERROR(VLOOKUP(Подбор[[#This Row],[Артикул]],[1]Подбор!$CJ:$CW,7,0),"")</f>
        <v>0</v>
      </c>
      <c r="AC744" s="73">
        <f>IFERROR(VLOOKUP(Подбор[[#This Row],[Артикул]],[1]Подбор!$CJ:$CW,8,0),"")</f>
        <v>0</v>
      </c>
      <c r="AD744" s="73">
        <f>IFERROR(VLOOKUP(Подбор[[#This Row],[Артикул]],[1]Подбор!$CJ:$CW,9,0),"")</f>
        <v>0</v>
      </c>
      <c r="AE744" s="73">
        <f>IFERROR(VLOOKUP(Подбор[[#This Row],[Артикул]],[1]Подбор!$CJ:$CW,10,0),"")</f>
        <v>0</v>
      </c>
      <c r="AF744" s="73">
        <f>IFERROR(VLOOKUP(Подбор[[#This Row],[Артикул]],[1]Подбор!$CJ:$CW,11,0),"")</f>
        <v>0</v>
      </c>
      <c r="AG744" s="73">
        <f>IFERROR(VLOOKUP(Подбор[[#This Row],[Артикул]],[1]Подбор!$CJ:$CW,12,0),"")</f>
        <v>0</v>
      </c>
      <c r="AH744" s="73">
        <f>IFERROR(VLOOKUP(Подбор[[#This Row],[Артикул]],[1]Подбор!$CJ:$CW,13,0),"")</f>
        <v>0</v>
      </c>
      <c r="AI744" s="73">
        <f>IFERROR(VLOOKUP(Подбор[[#This Row],[Артикул]],[1]Подбор!$CJ:$CW,14,0),"")</f>
        <v>0</v>
      </c>
      <c r="AJ744" s="73" t="str">
        <f>IFERROR(VLOOKUP(Подбор[[#This Row],[Артикул]],[1]Подбор!$CJ:$DA,15,0),"")</f>
        <v/>
      </c>
      <c r="AK744" s="73" t="str">
        <f>IFERROR(VLOOKUP(Подбор[[#This Row],[Артикул]],[1]Подбор!$CJ:$DA,16,0),"")</f>
        <v/>
      </c>
      <c r="AL744" s="73" t="str">
        <f>IFERROR(VLOOKUP(Подбор[[#This Row],[Артикул]],[1]Подбор!$CJ:$DA,17,0),"")</f>
        <v/>
      </c>
    </row>
    <row r="745" spans="1:38">
      <c r="A745" s="73" t="s">
        <v>3249</v>
      </c>
      <c r="B745" t="s">
        <v>2250</v>
      </c>
      <c r="C745" t="s">
        <v>3250</v>
      </c>
      <c r="D745">
        <v>0</v>
      </c>
      <c r="E745">
        <v>0</v>
      </c>
      <c r="F745" t="s">
        <v>578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578</v>
      </c>
      <c r="R745" t="s">
        <v>578</v>
      </c>
      <c r="S745" t="s">
        <v>578</v>
      </c>
      <c r="T745" s="73"/>
      <c r="U745" s="73"/>
      <c r="V745"/>
      <c r="W745" s="73">
        <f>IFERROR(VLOOKUP(Подбор[[#This Row],[Артикул]],[1]Подбор!$CJ:$CW,2,0),"")</f>
        <v>0</v>
      </c>
      <c r="X745" s="73">
        <f>IFERROR(VLOOKUP(Подбор[[#This Row],[Артикул]],[1]Подбор!$CJ:$CW,3,0),"")</f>
        <v>0</v>
      </c>
      <c r="Y745" s="73" t="str">
        <f>IFERROR(VLOOKUP(Подбор[[#This Row],[Артикул]],[1]Подбор!$CJ:$CW,4,0),"")</f>
        <v/>
      </c>
      <c r="Z745" s="73">
        <f>IFERROR(VLOOKUP(Подбор[[#This Row],[Артикул]],[1]Подбор!$CJ:$CW,5,0),"")</f>
        <v>0</v>
      </c>
      <c r="AA745" s="73">
        <f>IFERROR(VLOOKUP(Подбор[[#This Row],[Артикул]],[1]Подбор!$CJ:$CW,6,0),"")</f>
        <v>0</v>
      </c>
      <c r="AB745" s="73">
        <f>IFERROR(VLOOKUP(Подбор[[#This Row],[Артикул]],[1]Подбор!$CJ:$CW,7,0),"")</f>
        <v>0</v>
      </c>
      <c r="AC745" s="73">
        <f>IFERROR(VLOOKUP(Подбор[[#This Row],[Артикул]],[1]Подбор!$CJ:$CW,8,0),"")</f>
        <v>0</v>
      </c>
      <c r="AD745" s="73">
        <f>IFERROR(VLOOKUP(Подбор[[#This Row],[Артикул]],[1]Подбор!$CJ:$CW,9,0),"")</f>
        <v>0</v>
      </c>
      <c r="AE745" s="73">
        <f>IFERROR(VLOOKUP(Подбор[[#This Row],[Артикул]],[1]Подбор!$CJ:$CW,10,0),"")</f>
        <v>0</v>
      </c>
      <c r="AF745" s="73">
        <f>IFERROR(VLOOKUP(Подбор[[#This Row],[Артикул]],[1]Подбор!$CJ:$CW,11,0),"")</f>
        <v>0</v>
      </c>
      <c r="AG745" s="73">
        <f>IFERROR(VLOOKUP(Подбор[[#This Row],[Артикул]],[1]Подбор!$CJ:$CW,12,0),"")</f>
        <v>0</v>
      </c>
      <c r="AH745" s="73">
        <f>IFERROR(VLOOKUP(Подбор[[#This Row],[Артикул]],[1]Подбор!$CJ:$CW,13,0),"")</f>
        <v>0</v>
      </c>
      <c r="AI745" s="73">
        <f>IFERROR(VLOOKUP(Подбор[[#This Row],[Артикул]],[1]Подбор!$CJ:$CW,14,0),"")</f>
        <v>0</v>
      </c>
      <c r="AJ745" s="73" t="str">
        <f>IFERROR(VLOOKUP(Подбор[[#This Row],[Артикул]],[1]Подбор!$CJ:$DA,15,0),"")</f>
        <v/>
      </c>
      <c r="AK745" s="73" t="str">
        <f>IFERROR(VLOOKUP(Подбор[[#This Row],[Артикул]],[1]Подбор!$CJ:$DA,16,0),"")</f>
        <v/>
      </c>
      <c r="AL745" s="73" t="str">
        <f>IFERROR(VLOOKUP(Подбор[[#This Row],[Артикул]],[1]Подбор!$CJ:$DA,17,0),"")</f>
        <v/>
      </c>
    </row>
    <row r="746" spans="1:38">
      <c r="A746" s="73" t="s">
        <v>3251</v>
      </c>
      <c r="B746"/>
      <c r="C746"/>
      <c r="D746" t="s">
        <v>578</v>
      </c>
      <c r="E746" t="s">
        <v>578</v>
      </c>
      <c r="F746" t="s">
        <v>578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578</v>
      </c>
      <c r="R746" t="s">
        <v>578</v>
      </c>
      <c r="S746" t="s">
        <v>578</v>
      </c>
      <c r="T746" s="73"/>
      <c r="U746" s="73"/>
      <c r="V746"/>
      <c r="W746" s="73" t="str">
        <f>IFERROR(VLOOKUP(Подбор[[#This Row],[Артикул]],[1]Подбор!$CJ:$CW,2,0),"")</f>
        <v/>
      </c>
      <c r="X746" s="73" t="str">
        <f>IFERROR(VLOOKUP(Подбор[[#This Row],[Артикул]],[1]Подбор!$CJ:$CW,3,0),"")</f>
        <v/>
      </c>
      <c r="Y746" s="73" t="str">
        <f>IFERROR(VLOOKUP(Подбор[[#This Row],[Артикул]],[1]Подбор!$CJ:$CW,4,0),"")</f>
        <v/>
      </c>
      <c r="Z746" s="73">
        <f>IFERROR(VLOOKUP(Подбор[[#This Row],[Артикул]],[1]Подбор!$CJ:$CW,5,0),"")</f>
        <v>0</v>
      </c>
      <c r="AA746" s="73">
        <f>IFERROR(VLOOKUP(Подбор[[#This Row],[Артикул]],[1]Подбор!$CJ:$CW,6,0),"")</f>
        <v>0</v>
      </c>
      <c r="AB746" s="73">
        <f>IFERROR(VLOOKUP(Подбор[[#This Row],[Артикул]],[1]Подбор!$CJ:$CW,7,0),"")</f>
        <v>0</v>
      </c>
      <c r="AC746" s="73">
        <f>IFERROR(VLOOKUP(Подбор[[#This Row],[Артикул]],[1]Подбор!$CJ:$CW,8,0),"")</f>
        <v>0</v>
      </c>
      <c r="AD746" s="73">
        <f>IFERROR(VLOOKUP(Подбор[[#This Row],[Артикул]],[1]Подбор!$CJ:$CW,9,0),"")</f>
        <v>0</v>
      </c>
      <c r="AE746" s="73">
        <f>IFERROR(VLOOKUP(Подбор[[#This Row],[Артикул]],[1]Подбор!$CJ:$CW,10,0),"")</f>
        <v>0</v>
      </c>
      <c r="AF746" s="73">
        <f>IFERROR(VLOOKUP(Подбор[[#This Row],[Артикул]],[1]Подбор!$CJ:$CW,11,0),"")</f>
        <v>0</v>
      </c>
      <c r="AG746" s="73">
        <f>IFERROR(VLOOKUP(Подбор[[#This Row],[Артикул]],[1]Подбор!$CJ:$CW,12,0),"")</f>
        <v>0</v>
      </c>
      <c r="AH746" s="73">
        <f>IFERROR(VLOOKUP(Подбор[[#This Row],[Артикул]],[1]Подбор!$CJ:$CW,13,0),"")</f>
        <v>0</v>
      </c>
      <c r="AI746" s="73">
        <f>IFERROR(VLOOKUP(Подбор[[#This Row],[Артикул]],[1]Подбор!$CJ:$CW,14,0),"")</f>
        <v>0</v>
      </c>
      <c r="AJ746" s="73" t="str">
        <f>IFERROR(VLOOKUP(Подбор[[#This Row],[Артикул]],[1]Подбор!$CJ:$DA,15,0),"")</f>
        <v/>
      </c>
      <c r="AK746" s="73" t="str">
        <f>IFERROR(VLOOKUP(Подбор[[#This Row],[Артикул]],[1]Подбор!$CJ:$DA,16,0),"")</f>
        <v/>
      </c>
      <c r="AL746" s="73" t="str">
        <f>IFERROR(VLOOKUP(Подбор[[#This Row],[Артикул]],[1]Подбор!$CJ:$DA,17,0),"")</f>
        <v/>
      </c>
    </row>
    <row r="747" spans="1:38">
      <c r="A747" s="73" t="s">
        <v>3252</v>
      </c>
      <c r="B747" t="s">
        <v>2250</v>
      </c>
      <c r="C747" t="s">
        <v>3253</v>
      </c>
      <c r="D747">
        <v>0</v>
      </c>
      <c r="E747">
        <v>0</v>
      </c>
      <c r="F747" t="s">
        <v>578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578</v>
      </c>
      <c r="R747" t="s">
        <v>578</v>
      </c>
      <c r="S747" t="s">
        <v>578</v>
      </c>
      <c r="T747" s="73"/>
      <c r="U747" s="73"/>
      <c r="V747"/>
      <c r="W747" s="73">
        <f>IFERROR(VLOOKUP(Подбор[[#This Row],[Артикул]],[1]Подбор!$CJ:$CW,2,0),"")</f>
        <v>0</v>
      </c>
      <c r="X747" s="73">
        <f>IFERROR(VLOOKUP(Подбор[[#This Row],[Артикул]],[1]Подбор!$CJ:$CW,3,0),"")</f>
        <v>0</v>
      </c>
      <c r="Y747" s="73" t="str">
        <f>IFERROR(VLOOKUP(Подбор[[#This Row],[Артикул]],[1]Подбор!$CJ:$CW,4,0),"")</f>
        <v/>
      </c>
      <c r="Z747" s="73">
        <f>IFERROR(VLOOKUP(Подбор[[#This Row],[Артикул]],[1]Подбор!$CJ:$CW,5,0),"")</f>
        <v>0</v>
      </c>
      <c r="AA747" s="73">
        <f>IFERROR(VLOOKUP(Подбор[[#This Row],[Артикул]],[1]Подбор!$CJ:$CW,6,0),"")</f>
        <v>0</v>
      </c>
      <c r="AB747" s="73">
        <f>IFERROR(VLOOKUP(Подбор[[#This Row],[Артикул]],[1]Подбор!$CJ:$CW,7,0),"")</f>
        <v>0</v>
      </c>
      <c r="AC747" s="73">
        <f>IFERROR(VLOOKUP(Подбор[[#This Row],[Артикул]],[1]Подбор!$CJ:$CW,8,0),"")</f>
        <v>0</v>
      </c>
      <c r="AD747" s="73">
        <f>IFERROR(VLOOKUP(Подбор[[#This Row],[Артикул]],[1]Подбор!$CJ:$CW,9,0),"")</f>
        <v>0</v>
      </c>
      <c r="AE747" s="73">
        <f>IFERROR(VLOOKUP(Подбор[[#This Row],[Артикул]],[1]Подбор!$CJ:$CW,10,0),"")</f>
        <v>0</v>
      </c>
      <c r="AF747" s="73">
        <f>IFERROR(VLOOKUP(Подбор[[#This Row],[Артикул]],[1]Подбор!$CJ:$CW,11,0),"")</f>
        <v>0</v>
      </c>
      <c r="AG747" s="73">
        <f>IFERROR(VLOOKUP(Подбор[[#This Row],[Артикул]],[1]Подбор!$CJ:$CW,12,0),"")</f>
        <v>0</v>
      </c>
      <c r="AH747" s="73">
        <f>IFERROR(VLOOKUP(Подбор[[#This Row],[Артикул]],[1]Подбор!$CJ:$CW,13,0),"")</f>
        <v>0</v>
      </c>
      <c r="AI747" s="73">
        <f>IFERROR(VLOOKUP(Подбор[[#This Row],[Артикул]],[1]Подбор!$CJ:$CW,14,0),"")</f>
        <v>0</v>
      </c>
      <c r="AJ747" s="73" t="str">
        <f>IFERROR(VLOOKUP(Подбор[[#This Row],[Артикул]],[1]Подбор!$CJ:$DA,15,0),"")</f>
        <v/>
      </c>
      <c r="AK747" s="73" t="str">
        <f>IFERROR(VLOOKUP(Подбор[[#This Row],[Артикул]],[1]Подбор!$CJ:$DA,16,0),"")</f>
        <v/>
      </c>
      <c r="AL747" s="73" t="str">
        <f>IFERROR(VLOOKUP(Подбор[[#This Row],[Артикул]],[1]Подбор!$CJ:$DA,17,0),"")</f>
        <v/>
      </c>
    </row>
    <row r="748" spans="1:38">
      <c r="A748" s="73" t="s">
        <v>3254</v>
      </c>
      <c r="B748" t="s">
        <v>2250</v>
      </c>
      <c r="C748" t="s">
        <v>3255</v>
      </c>
      <c r="D748">
        <v>0</v>
      </c>
      <c r="E748">
        <v>0</v>
      </c>
      <c r="F748" t="s">
        <v>578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578</v>
      </c>
      <c r="R748" t="s">
        <v>578</v>
      </c>
      <c r="S748" t="s">
        <v>578</v>
      </c>
      <c r="T748" s="73"/>
      <c r="U748" s="73"/>
      <c r="V748"/>
      <c r="W748" s="73">
        <f>IFERROR(VLOOKUP(Подбор[[#This Row],[Артикул]],[1]Подбор!$CJ:$CW,2,0),"")</f>
        <v>0</v>
      </c>
      <c r="X748" s="73">
        <f>IFERROR(VLOOKUP(Подбор[[#This Row],[Артикул]],[1]Подбор!$CJ:$CW,3,0),"")</f>
        <v>0</v>
      </c>
      <c r="Y748" s="73" t="str">
        <f>IFERROR(VLOOKUP(Подбор[[#This Row],[Артикул]],[1]Подбор!$CJ:$CW,4,0),"")</f>
        <v/>
      </c>
      <c r="Z748" s="73">
        <f>IFERROR(VLOOKUP(Подбор[[#This Row],[Артикул]],[1]Подбор!$CJ:$CW,5,0),"")</f>
        <v>0</v>
      </c>
      <c r="AA748" s="73">
        <f>IFERROR(VLOOKUP(Подбор[[#This Row],[Артикул]],[1]Подбор!$CJ:$CW,6,0),"")</f>
        <v>0</v>
      </c>
      <c r="AB748" s="73">
        <f>IFERROR(VLOOKUP(Подбор[[#This Row],[Артикул]],[1]Подбор!$CJ:$CW,7,0),"")</f>
        <v>0</v>
      </c>
      <c r="AC748" s="73">
        <f>IFERROR(VLOOKUP(Подбор[[#This Row],[Артикул]],[1]Подбор!$CJ:$CW,8,0),"")</f>
        <v>0</v>
      </c>
      <c r="AD748" s="73">
        <f>IFERROR(VLOOKUP(Подбор[[#This Row],[Артикул]],[1]Подбор!$CJ:$CW,9,0),"")</f>
        <v>0</v>
      </c>
      <c r="AE748" s="73">
        <f>IFERROR(VLOOKUP(Подбор[[#This Row],[Артикул]],[1]Подбор!$CJ:$CW,10,0),"")</f>
        <v>0</v>
      </c>
      <c r="AF748" s="73">
        <f>IFERROR(VLOOKUP(Подбор[[#This Row],[Артикул]],[1]Подбор!$CJ:$CW,11,0),"")</f>
        <v>0</v>
      </c>
      <c r="AG748" s="73">
        <f>IFERROR(VLOOKUP(Подбор[[#This Row],[Артикул]],[1]Подбор!$CJ:$CW,12,0),"")</f>
        <v>0</v>
      </c>
      <c r="AH748" s="73">
        <f>IFERROR(VLOOKUP(Подбор[[#This Row],[Артикул]],[1]Подбор!$CJ:$CW,13,0),"")</f>
        <v>0</v>
      </c>
      <c r="AI748" s="73">
        <f>IFERROR(VLOOKUP(Подбор[[#This Row],[Артикул]],[1]Подбор!$CJ:$CW,14,0),"")</f>
        <v>0</v>
      </c>
      <c r="AJ748" s="73" t="str">
        <f>IFERROR(VLOOKUP(Подбор[[#This Row],[Артикул]],[1]Подбор!$CJ:$DA,15,0),"")</f>
        <v/>
      </c>
      <c r="AK748" s="73" t="str">
        <f>IFERROR(VLOOKUP(Подбор[[#This Row],[Артикул]],[1]Подбор!$CJ:$DA,16,0),"")</f>
        <v/>
      </c>
      <c r="AL748" s="73" t="str">
        <f>IFERROR(VLOOKUP(Подбор[[#This Row],[Артикул]],[1]Подбор!$CJ:$DA,17,0),"")</f>
        <v/>
      </c>
    </row>
    <row r="749" spans="1:38">
      <c r="A749" s="73" t="s">
        <v>3256</v>
      </c>
      <c r="B749" t="s">
        <v>2250</v>
      </c>
      <c r="C749" t="s">
        <v>3257</v>
      </c>
      <c r="D749">
        <v>0</v>
      </c>
      <c r="E749">
        <v>0</v>
      </c>
      <c r="F749" t="s">
        <v>578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578</v>
      </c>
      <c r="R749" t="s">
        <v>578</v>
      </c>
      <c r="S749" t="s">
        <v>578</v>
      </c>
      <c r="T749" s="73"/>
      <c r="U749" s="73"/>
      <c r="V749"/>
      <c r="W749" s="73">
        <f>IFERROR(VLOOKUP(Подбор[[#This Row],[Артикул]],[1]Подбор!$CJ:$CW,2,0),"")</f>
        <v>0</v>
      </c>
      <c r="X749" s="73">
        <f>IFERROR(VLOOKUP(Подбор[[#This Row],[Артикул]],[1]Подбор!$CJ:$CW,3,0),"")</f>
        <v>0</v>
      </c>
      <c r="Y749" s="73" t="str">
        <f>IFERROR(VLOOKUP(Подбор[[#This Row],[Артикул]],[1]Подбор!$CJ:$CW,4,0),"")</f>
        <v/>
      </c>
      <c r="Z749" s="73">
        <f>IFERROR(VLOOKUP(Подбор[[#This Row],[Артикул]],[1]Подбор!$CJ:$CW,5,0),"")</f>
        <v>0</v>
      </c>
      <c r="AA749" s="73">
        <f>IFERROR(VLOOKUP(Подбор[[#This Row],[Артикул]],[1]Подбор!$CJ:$CW,6,0),"")</f>
        <v>0</v>
      </c>
      <c r="AB749" s="73">
        <f>IFERROR(VLOOKUP(Подбор[[#This Row],[Артикул]],[1]Подбор!$CJ:$CW,7,0),"")</f>
        <v>0</v>
      </c>
      <c r="AC749" s="73">
        <f>IFERROR(VLOOKUP(Подбор[[#This Row],[Артикул]],[1]Подбор!$CJ:$CW,8,0),"")</f>
        <v>0</v>
      </c>
      <c r="AD749" s="73">
        <f>IFERROR(VLOOKUP(Подбор[[#This Row],[Артикул]],[1]Подбор!$CJ:$CW,9,0),"")</f>
        <v>0</v>
      </c>
      <c r="AE749" s="73">
        <f>IFERROR(VLOOKUP(Подбор[[#This Row],[Артикул]],[1]Подбор!$CJ:$CW,10,0),"")</f>
        <v>0</v>
      </c>
      <c r="AF749" s="73">
        <f>IFERROR(VLOOKUP(Подбор[[#This Row],[Артикул]],[1]Подбор!$CJ:$CW,11,0),"")</f>
        <v>0</v>
      </c>
      <c r="AG749" s="73">
        <f>IFERROR(VLOOKUP(Подбор[[#This Row],[Артикул]],[1]Подбор!$CJ:$CW,12,0),"")</f>
        <v>0</v>
      </c>
      <c r="AH749" s="73">
        <f>IFERROR(VLOOKUP(Подбор[[#This Row],[Артикул]],[1]Подбор!$CJ:$CW,13,0),"")</f>
        <v>0</v>
      </c>
      <c r="AI749" s="73">
        <f>IFERROR(VLOOKUP(Подбор[[#This Row],[Артикул]],[1]Подбор!$CJ:$CW,14,0),"")</f>
        <v>0</v>
      </c>
      <c r="AJ749" s="73" t="str">
        <f>IFERROR(VLOOKUP(Подбор[[#This Row],[Артикул]],[1]Подбор!$CJ:$DA,15,0),"")</f>
        <v/>
      </c>
      <c r="AK749" s="73" t="str">
        <f>IFERROR(VLOOKUP(Подбор[[#This Row],[Артикул]],[1]Подбор!$CJ:$DA,16,0),"")</f>
        <v/>
      </c>
      <c r="AL749" s="73" t="str">
        <f>IFERROR(VLOOKUP(Подбор[[#This Row],[Артикул]],[1]Подбор!$CJ:$DA,17,0),"")</f>
        <v/>
      </c>
    </row>
    <row r="750" spans="1:38">
      <c r="A750" s="73" t="s">
        <v>1994</v>
      </c>
      <c r="B750"/>
      <c r="C750"/>
      <c r="D750" t="s">
        <v>578</v>
      </c>
      <c r="E750" t="s">
        <v>578</v>
      </c>
      <c r="F750" t="s">
        <v>578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578</v>
      </c>
      <c r="R750" t="s">
        <v>578</v>
      </c>
      <c r="S750" t="s">
        <v>578</v>
      </c>
      <c r="T750" s="73"/>
      <c r="U750" s="73"/>
      <c r="V750"/>
      <c r="W750" s="73" t="str">
        <f>IFERROR(VLOOKUP(Подбор[[#This Row],[Артикул]],[1]Подбор!$CJ:$CW,2,0),"")</f>
        <v/>
      </c>
      <c r="X750" s="73" t="str">
        <f>IFERROR(VLOOKUP(Подбор[[#This Row],[Артикул]],[1]Подбор!$CJ:$CW,3,0),"")</f>
        <v/>
      </c>
      <c r="Y750" s="73" t="str">
        <f>IFERROR(VLOOKUP(Подбор[[#This Row],[Артикул]],[1]Подбор!$CJ:$CW,4,0),"")</f>
        <v/>
      </c>
      <c r="Z750" s="73">
        <f>IFERROR(VLOOKUP(Подбор[[#This Row],[Артикул]],[1]Подбор!$CJ:$CW,5,0),"")</f>
        <v>0</v>
      </c>
      <c r="AA750" s="73">
        <f>IFERROR(VLOOKUP(Подбор[[#This Row],[Артикул]],[1]Подбор!$CJ:$CW,6,0),"")</f>
        <v>0</v>
      </c>
      <c r="AB750" s="73">
        <f>IFERROR(VLOOKUP(Подбор[[#This Row],[Артикул]],[1]Подбор!$CJ:$CW,7,0),"")</f>
        <v>0</v>
      </c>
      <c r="AC750" s="73">
        <f>IFERROR(VLOOKUP(Подбор[[#This Row],[Артикул]],[1]Подбор!$CJ:$CW,8,0),"")</f>
        <v>0</v>
      </c>
      <c r="AD750" s="73">
        <f>IFERROR(VLOOKUP(Подбор[[#This Row],[Артикул]],[1]Подбор!$CJ:$CW,9,0),"")</f>
        <v>0</v>
      </c>
      <c r="AE750" s="73">
        <f>IFERROR(VLOOKUP(Подбор[[#This Row],[Артикул]],[1]Подбор!$CJ:$CW,10,0),"")</f>
        <v>0</v>
      </c>
      <c r="AF750" s="73">
        <f>IFERROR(VLOOKUP(Подбор[[#This Row],[Артикул]],[1]Подбор!$CJ:$CW,11,0),"")</f>
        <v>0</v>
      </c>
      <c r="AG750" s="73">
        <f>IFERROR(VLOOKUP(Подбор[[#This Row],[Артикул]],[1]Подбор!$CJ:$CW,12,0),"")</f>
        <v>0</v>
      </c>
      <c r="AH750" s="73">
        <f>IFERROR(VLOOKUP(Подбор[[#This Row],[Артикул]],[1]Подбор!$CJ:$CW,13,0),"")</f>
        <v>0</v>
      </c>
      <c r="AI750" s="73">
        <f>IFERROR(VLOOKUP(Подбор[[#This Row],[Артикул]],[1]Подбор!$CJ:$CW,14,0),"")</f>
        <v>0</v>
      </c>
      <c r="AJ750" s="73" t="str">
        <f>IFERROR(VLOOKUP(Подбор[[#This Row],[Артикул]],[1]Подбор!$CJ:$DA,15,0),"")</f>
        <v/>
      </c>
      <c r="AK750" s="73" t="str">
        <f>IFERROR(VLOOKUP(Подбор[[#This Row],[Артикул]],[1]Подбор!$CJ:$DA,16,0),"")</f>
        <v/>
      </c>
      <c r="AL750" s="73" t="str">
        <f>IFERROR(VLOOKUP(Подбор[[#This Row],[Артикул]],[1]Подбор!$CJ:$DA,17,0),"")</f>
        <v/>
      </c>
    </row>
    <row r="751" spans="1:38">
      <c r="A751" s="73" t="s">
        <v>2640</v>
      </c>
      <c r="B751"/>
      <c r="C751"/>
      <c r="D751" t="s">
        <v>578</v>
      </c>
      <c r="E751" t="s">
        <v>578</v>
      </c>
      <c r="F751" t="s">
        <v>578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578</v>
      </c>
      <c r="R751" t="s">
        <v>578</v>
      </c>
      <c r="S751" t="s">
        <v>578</v>
      </c>
      <c r="T751" s="73"/>
      <c r="U751" s="73"/>
      <c r="V751"/>
      <c r="W751" s="73" t="str">
        <f>IFERROR(VLOOKUP(Подбор[[#This Row],[Артикул]],[1]Подбор!$CJ:$CW,2,0),"")</f>
        <v/>
      </c>
      <c r="X751" s="73" t="str">
        <f>IFERROR(VLOOKUP(Подбор[[#This Row],[Артикул]],[1]Подбор!$CJ:$CW,3,0),"")</f>
        <v/>
      </c>
      <c r="Y751" s="73" t="str">
        <f>IFERROR(VLOOKUP(Подбор[[#This Row],[Артикул]],[1]Подбор!$CJ:$CW,4,0),"")</f>
        <v/>
      </c>
      <c r="Z751" s="73">
        <f>IFERROR(VLOOKUP(Подбор[[#This Row],[Артикул]],[1]Подбор!$CJ:$CW,5,0),"")</f>
        <v>0</v>
      </c>
      <c r="AA751" s="73">
        <f>IFERROR(VLOOKUP(Подбор[[#This Row],[Артикул]],[1]Подбор!$CJ:$CW,6,0),"")</f>
        <v>0</v>
      </c>
      <c r="AB751" s="73">
        <f>IFERROR(VLOOKUP(Подбор[[#This Row],[Артикул]],[1]Подбор!$CJ:$CW,7,0),"")</f>
        <v>0</v>
      </c>
      <c r="AC751" s="73">
        <f>IFERROR(VLOOKUP(Подбор[[#This Row],[Артикул]],[1]Подбор!$CJ:$CW,8,0),"")</f>
        <v>0</v>
      </c>
      <c r="AD751" s="73">
        <f>IFERROR(VLOOKUP(Подбор[[#This Row],[Артикул]],[1]Подбор!$CJ:$CW,9,0),"")</f>
        <v>0</v>
      </c>
      <c r="AE751" s="73">
        <f>IFERROR(VLOOKUP(Подбор[[#This Row],[Артикул]],[1]Подбор!$CJ:$CW,10,0),"")</f>
        <v>0</v>
      </c>
      <c r="AF751" s="73">
        <f>IFERROR(VLOOKUP(Подбор[[#This Row],[Артикул]],[1]Подбор!$CJ:$CW,11,0),"")</f>
        <v>0</v>
      </c>
      <c r="AG751" s="73">
        <f>IFERROR(VLOOKUP(Подбор[[#This Row],[Артикул]],[1]Подбор!$CJ:$CW,12,0),"")</f>
        <v>0</v>
      </c>
      <c r="AH751" s="73">
        <f>IFERROR(VLOOKUP(Подбор[[#This Row],[Артикул]],[1]Подбор!$CJ:$CW,13,0),"")</f>
        <v>0</v>
      </c>
      <c r="AI751" s="73">
        <f>IFERROR(VLOOKUP(Подбор[[#This Row],[Артикул]],[1]Подбор!$CJ:$CW,14,0),"")</f>
        <v>0</v>
      </c>
      <c r="AJ751" s="73" t="str">
        <f>IFERROR(VLOOKUP(Подбор[[#This Row],[Артикул]],[1]Подбор!$CJ:$DA,15,0),"")</f>
        <v/>
      </c>
      <c r="AK751" s="73" t="str">
        <f>IFERROR(VLOOKUP(Подбор[[#This Row],[Артикул]],[1]Подбор!$CJ:$DA,16,0),"")</f>
        <v/>
      </c>
      <c r="AL751" s="73" t="str">
        <f>IFERROR(VLOOKUP(Подбор[[#This Row],[Артикул]],[1]Подбор!$CJ:$DA,17,0),"")</f>
        <v/>
      </c>
    </row>
    <row r="752" spans="1:38">
      <c r="A752" s="73" t="s">
        <v>2641</v>
      </c>
      <c r="B752" t="s">
        <v>2250</v>
      </c>
      <c r="C752" t="s">
        <v>2874</v>
      </c>
      <c r="D752">
        <v>0</v>
      </c>
      <c r="E752">
        <v>0</v>
      </c>
      <c r="F752" t="s">
        <v>578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578</v>
      </c>
      <c r="R752" t="s">
        <v>5803</v>
      </c>
      <c r="S752" t="s">
        <v>578</v>
      </c>
      <c r="T752" s="73"/>
      <c r="U752" s="73"/>
      <c r="V752"/>
      <c r="W752" s="73">
        <f>IFERROR(VLOOKUP(Подбор[[#This Row],[Артикул]],[1]Подбор!$CJ:$CW,2,0),"")</f>
        <v>0</v>
      </c>
      <c r="X752" s="73">
        <f>IFERROR(VLOOKUP(Подбор[[#This Row],[Артикул]],[1]Подбор!$CJ:$CW,3,0),"")</f>
        <v>0</v>
      </c>
      <c r="Y752" s="73" t="str">
        <f>IFERROR(VLOOKUP(Подбор[[#This Row],[Артикул]],[1]Подбор!$CJ:$CW,4,0),"")</f>
        <v/>
      </c>
      <c r="Z752" s="73">
        <f>IFERROR(VLOOKUP(Подбор[[#This Row],[Артикул]],[1]Подбор!$CJ:$CW,5,0),"")</f>
        <v>0</v>
      </c>
      <c r="AA752" s="73">
        <f>IFERROR(VLOOKUP(Подбор[[#This Row],[Артикул]],[1]Подбор!$CJ:$CW,6,0),"")</f>
        <v>0</v>
      </c>
      <c r="AB752" s="73">
        <f>IFERROR(VLOOKUP(Подбор[[#This Row],[Артикул]],[1]Подбор!$CJ:$CW,7,0),"")</f>
        <v>0</v>
      </c>
      <c r="AC752" s="73">
        <f>IFERROR(VLOOKUP(Подбор[[#This Row],[Артикул]],[1]Подбор!$CJ:$CW,8,0),"")</f>
        <v>0</v>
      </c>
      <c r="AD752" s="73">
        <f>IFERROR(VLOOKUP(Подбор[[#This Row],[Артикул]],[1]Подбор!$CJ:$CW,9,0),"")</f>
        <v>0</v>
      </c>
      <c r="AE752" s="73">
        <f>IFERROR(VLOOKUP(Подбор[[#This Row],[Артикул]],[1]Подбор!$CJ:$CW,10,0),"")</f>
        <v>0</v>
      </c>
      <c r="AF752" s="73">
        <f>IFERROR(VLOOKUP(Подбор[[#This Row],[Артикул]],[1]Подбор!$CJ:$CW,11,0),"")</f>
        <v>0</v>
      </c>
      <c r="AG752" s="73">
        <f>IFERROR(VLOOKUP(Подбор[[#This Row],[Артикул]],[1]Подбор!$CJ:$CW,12,0),"")</f>
        <v>0</v>
      </c>
      <c r="AH752" s="73">
        <f>IFERROR(VLOOKUP(Подбор[[#This Row],[Артикул]],[1]Подбор!$CJ:$CW,13,0),"")</f>
        <v>0</v>
      </c>
      <c r="AI752" s="73">
        <f>IFERROR(VLOOKUP(Подбор[[#This Row],[Артикул]],[1]Подбор!$CJ:$CW,14,0),"")</f>
        <v>0</v>
      </c>
      <c r="AJ752" s="73" t="str">
        <f>IFERROR(VLOOKUP(Подбор[[#This Row],[Артикул]],[1]Подбор!$CJ:$DA,15,0),"")</f>
        <v/>
      </c>
      <c r="AK752" s="73" t="str">
        <f>IFERROR(VLOOKUP(Подбор[[#This Row],[Артикул]],[1]Подбор!$CJ:$DA,16,0),"")</f>
        <v>https://ipmatika.kz/products/sprut-inform-cu-apk/APK-Sprut-Inform-CU-Base-2Tb-1U/</v>
      </c>
      <c r="AL752" s="73" t="str">
        <f>IFERROR(VLOOKUP(Подбор[[#This Row],[Артикул]],[1]Подбор!$CJ:$DA,17,0),"")</f>
        <v/>
      </c>
    </row>
    <row r="753" spans="1:38">
      <c r="A753" s="73" t="s">
        <v>2875</v>
      </c>
      <c r="B753" t="s">
        <v>2250</v>
      </c>
      <c r="C753" t="s">
        <v>2876</v>
      </c>
      <c r="D753">
        <v>0</v>
      </c>
      <c r="E753">
        <v>0</v>
      </c>
      <c r="F753" t="s">
        <v>578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578</v>
      </c>
      <c r="R753" t="s">
        <v>5803</v>
      </c>
      <c r="S753" t="s">
        <v>578</v>
      </c>
      <c r="T753" s="73"/>
      <c r="U753" s="73"/>
      <c r="V753"/>
      <c r="W753" s="73">
        <f>IFERROR(VLOOKUP(Подбор[[#This Row],[Артикул]],[1]Подбор!$CJ:$CW,2,0),"")</f>
        <v>0</v>
      </c>
      <c r="X753" s="73">
        <f>IFERROR(VLOOKUP(Подбор[[#This Row],[Артикул]],[1]Подбор!$CJ:$CW,3,0),"")</f>
        <v>0</v>
      </c>
      <c r="Y753" s="73" t="str">
        <f>IFERROR(VLOOKUP(Подбор[[#This Row],[Артикул]],[1]Подбор!$CJ:$CW,4,0),"")</f>
        <v/>
      </c>
      <c r="Z753" s="73">
        <f>IFERROR(VLOOKUP(Подбор[[#This Row],[Артикул]],[1]Подбор!$CJ:$CW,5,0),"")</f>
        <v>0</v>
      </c>
      <c r="AA753" s="73">
        <f>IFERROR(VLOOKUP(Подбор[[#This Row],[Артикул]],[1]Подбор!$CJ:$CW,6,0),"")</f>
        <v>0</v>
      </c>
      <c r="AB753" s="73">
        <f>IFERROR(VLOOKUP(Подбор[[#This Row],[Артикул]],[1]Подбор!$CJ:$CW,7,0),"")</f>
        <v>0</v>
      </c>
      <c r="AC753" s="73">
        <f>IFERROR(VLOOKUP(Подбор[[#This Row],[Артикул]],[1]Подбор!$CJ:$CW,8,0),"")</f>
        <v>0</v>
      </c>
      <c r="AD753" s="73">
        <f>IFERROR(VLOOKUP(Подбор[[#This Row],[Артикул]],[1]Подбор!$CJ:$CW,9,0),"")</f>
        <v>0</v>
      </c>
      <c r="AE753" s="73">
        <f>IFERROR(VLOOKUP(Подбор[[#This Row],[Артикул]],[1]Подбор!$CJ:$CW,10,0),"")</f>
        <v>0</v>
      </c>
      <c r="AF753" s="73">
        <f>IFERROR(VLOOKUP(Подбор[[#This Row],[Артикул]],[1]Подбор!$CJ:$CW,11,0),"")</f>
        <v>0</v>
      </c>
      <c r="AG753" s="73">
        <f>IFERROR(VLOOKUP(Подбор[[#This Row],[Артикул]],[1]Подбор!$CJ:$CW,12,0),"")</f>
        <v>0</v>
      </c>
      <c r="AH753" s="73">
        <f>IFERROR(VLOOKUP(Подбор[[#This Row],[Артикул]],[1]Подбор!$CJ:$CW,13,0),"")</f>
        <v>0</v>
      </c>
      <c r="AI753" s="73">
        <f>IFERROR(VLOOKUP(Подбор[[#This Row],[Артикул]],[1]Подбор!$CJ:$CW,14,0),"")</f>
        <v>0</v>
      </c>
      <c r="AJ753" s="73" t="str">
        <f>IFERROR(VLOOKUP(Подбор[[#This Row],[Артикул]],[1]Подбор!$CJ:$DA,15,0),"")</f>
        <v/>
      </c>
      <c r="AK753" s="73" t="str">
        <f>IFERROR(VLOOKUP(Подбор[[#This Row],[Артикул]],[1]Подбор!$CJ:$DA,16,0),"")</f>
        <v>https://ipmatika.kz/products/sprut-inform-cu-apk/APK-Sprut-Inform-CU-Base-2Tb-1U/</v>
      </c>
      <c r="AL753" s="73" t="str">
        <f>IFERROR(VLOOKUP(Подбор[[#This Row],[Артикул]],[1]Подбор!$CJ:$DA,17,0),"")</f>
        <v/>
      </c>
    </row>
    <row r="754" spans="1:38">
      <c r="A754" s="73" t="s">
        <v>2877</v>
      </c>
      <c r="B754" t="s">
        <v>2250</v>
      </c>
      <c r="C754" t="s">
        <v>2878</v>
      </c>
      <c r="D754">
        <v>0</v>
      </c>
      <c r="E754">
        <v>0</v>
      </c>
      <c r="F754" t="s">
        <v>578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578</v>
      </c>
      <c r="R754" t="s">
        <v>5803</v>
      </c>
      <c r="S754" t="s">
        <v>578</v>
      </c>
      <c r="T754" s="73"/>
      <c r="U754" s="73"/>
      <c r="V754"/>
      <c r="W754" s="73">
        <f>IFERROR(VLOOKUP(Подбор[[#This Row],[Артикул]],[1]Подбор!$CJ:$CW,2,0),"")</f>
        <v>0</v>
      </c>
      <c r="X754" s="73">
        <f>IFERROR(VLOOKUP(Подбор[[#This Row],[Артикул]],[1]Подбор!$CJ:$CW,3,0),"")</f>
        <v>0</v>
      </c>
      <c r="Y754" s="73" t="str">
        <f>IFERROR(VLOOKUP(Подбор[[#This Row],[Артикул]],[1]Подбор!$CJ:$CW,4,0),"")</f>
        <v/>
      </c>
      <c r="Z754" s="73">
        <f>IFERROR(VLOOKUP(Подбор[[#This Row],[Артикул]],[1]Подбор!$CJ:$CW,5,0),"")</f>
        <v>0</v>
      </c>
      <c r="AA754" s="73">
        <f>IFERROR(VLOOKUP(Подбор[[#This Row],[Артикул]],[1]Подбор!$CJ:$CW,6,0),"")</f>
        <v>0</v>
      </c>
      <c r="AB754" s="73">
        <f>IFERROR(VLOOKUP(Подбор[[#This Row],[Артикул]],[1]Подбор!$CJ:$CW,7,0),"")</f>
        <v>0</v>
      </c>
      <c r="AC754" s="73">
        <f>IFERROR(VLOOKUP(Подбор[[#This Row],[Артикул]],[1]Подбор!$CJ:$CW,8,0),"")</f>
        <v>0</v>
      </c>
      <c r="AD754" s="73">
        <f>IFERROR(VLOOKUP(Подбор[[#This Row],[Артикул]],[1]Подбор!$CJ:$CW,9,0),"")</f>
        <v>0</v>
      </c>
      <c r="AE754" s="73">
        <f>IFERROR(VLOOKUP(Подбор[[#This Row],[Артикул]],[1]Подбор!$CJ:$CW,10,0),"")</f>
        <v>0</v>
      </c>
      <c r="AF754" s="73">
        <f>IFERROR(VLOOKUP(Подбор[[#This Row],[Артикул]],[1]Подбор!$CJ:$CW,11,0),"")</f>
        <v>0</v>
      </c>
      <c r="AG754" s="73">
        <f>IFERROR(VLOOKUP(Подбор[[#This Row],[Артикул]],[1]Подбор!$CJ:$CW,12,0),"")</f>
        <v>0</v>
      </c>
      <c r="AH754" s="73">
        <f>IFERROR(VLOOKUP(Подбор[[#This Row],[Артикул]],[1]Подбор!$CJ:$CW,13,0),"")</f>
        <v>0</v>
      </c>
      <c r="AI754" s="73">
        <f>IFERROR(VLOOKUP(Подбор[[#This Row],[Артикул]],[1]Подбор!$CJ:$CW,14,0),"")</f>
        <v>0</v>
      </c>
      <c r="AJ754" s="73" t="str">
        <f>IFERROR(VLOOKUP(Подбор[[#This Row],[Артикул]],[1]Подбор!$CJ:$DA,15,0),"")</f>
        <v/>
      </c>
      <c r="AK754" s="73" t="str">
        <f>IFERROR(VLOOKUP(Подбор[[#This Row],[Артикул]],[1]Подбор!$CJ:$DA,16,0),"")</f>
        <v>https://ipmatika.kz/products/sprut-inform-cu-apk/APK-Sprut-Inform-CU-Base-2Tb-1U/</v>
      </c>
      <c r="AL754" s="73" t="str">
        <f>IFERROR(VLOOKUP(Подбор[[#This Row],[Артикул]],[1]Подбор!$CJ:$DA,17,0),"")</f>
        <v/>
      </c>
    </row>
    <row r="755" spans="1:38">
      <c r="A755" s="73" t="s">
        <v>3809</v>
      </c>
      <c r="B755" t="s">
        <v>2250</v>
      </c>
      <c r="C755" t="s">
        <v>2879</v>
      </c>
      <c r="D755">
        <v>0</v>
      </c>
      <c r="E755">
        <v>0</v>
      </c>
      <c r="F755" t="s">
        <v>578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578</v>
      </c>
      <c r="R755" t="s">
        <v>5803</v>
      </c>
      <c r="S755" t="s">
        <v>578</v>
      </c>
      <c r="T755" s="73"/>
      <c r="U755" s="73"/>
      <c r="V755"/>
      <c r="W755" s="73">
        <f>IFERROR(VLOOKUP(Подбор[[#This Row],[Артикул]],[1]Подбор!$CJ:$CW,2,0),"")</f>
        <v>0</v>
      </c>
      <c r="X755" s="73">
        <f>IFERROR(VLOOKUP(Подбор[[#This Row],[Артикул]],[1]Подбор!$CJ:$CW,3,0),"")</f>
        <v>0</v>
      </c>
      <c r="Y755" s="73" t="str">
        <f>IFERROR(VLOOKUP(Подбор[[#This Row],[Артикул]],[1]Подбор!$CJ:$CW,4,0),"")</f>
        <v/>
      </c>
      <c r="Z755" s="73">
        <f>IFERROR(VLOOKUP(Подбор[[#This Row],[Артикул]],[1]Подбор!$CJ:$CW,5,0),"")</f>
        <v>0</v>
      </c>
      <c r="AA755" s="73">
        <f>IFERROR(VLOOKUP(Подбор[[#This Row],[Артикул]],[1]Подбор!$CJ:$CW,6,0),"")</f>
        <v>0</v>
      </c>
      <c r="AB755" s="73">
        <f>IFERROR(VLOOKUP(Подбор[[#This Row],[Артикул]],[1]Подбор!$CJ:$CW,7,0),"")</f>
        <v>0</v>
      </c>
      <c r="AC755" s="73">
        <f>IFERROR(VLOOKUP(Подбор[[#This Row],[Артикул]],[1]Подбор!$CJ:$CW,8,0),"")</f>
        <v>0</v>
      </c>
      <c r="AD755" s="73">
        <f>IFERROR(VLOOKUP(Подбор[[#This Row],[Артикул]],[1]Подбор!$CJ:$CW,9,0),"")</f>
        <v>0</v>
      </c>
      <c r="AE755" s="73">
        <f>IFERROR(VLOOKUP(Подбор[[#This Row],[Артикул]],[1]Подбор!$CJ:$CW,10,0),"")</f>
        <v>0</v>
      </c>
      <c r="AF755" s="73">
        <f>IFERROR(VLOOKUP(Подбор[[#This Row],[Артикул]],[1]Подбор!$CJ:$CW,11,0),"")</f>
        <v>0</v>
      </c>
      <c r="AG755" s="73">
        <f>IFERROR(VLOOKUP(Подбор[[#This Row],[Артикул]],[1]Подбор!$CJ:$CW,12,0),"")</f>
        <v>0</v>
      </c>
      <c r="AH755" s="73">
        <f>IFERROR(VLOOKUP(Подбор[[#This Row],[Артикул]],[1]Подбор!$CJ:$CW,13,0),"")</f>
        <v>0</v>
      </c>
      <c r="AI755" s="73">
        <f>IFERROR(VLOOKUP(Подбор[[#This Row],[Артикул]],[1]Подбор!$CJ:$CW,14,0),"")</f>
        <v>0</v>
      </c>
      <c r="AJ755" s="73" t="str">
        <f>IFERROR(VLOOKUP(Подбор[[#This Row],[Артикул]],[1]Подбор!$CJ:$DA,15,0),"")</f>
        <v/>
      </c>
      <c r="AK755" s="73" t="str">
        <f>IFERROR(VLOOKUP(Подбор[[#This Row],[Артикул]],[1]Подбор!$CJ:$DA,16,0),"")</f>
        <v>https://ipmatika.kz/products/sprut-inform-cu-apk/APK-Sprut-Inform-CU-Base-2Tb-1U/</v>
      </c>
      <c r="AL755" s="73" t="str">
        <f>IFERROR(VLOOKUP(Подбор[[#This Row],[Артикул]],[1]Подбор!$CJ:$DA,17,0),"")</f>
        <v/>
      </c>
    </row>
    <row r="756" spans="1:38">
      <c r="A756" s="73" t="s">
        <v>2642</v>
      </c>
      <c r="B756"/>
      <c r="C756"/>
      <c r="D756" t="s">
        <v>578</v>
      </c>
      <c r="E756" t="s">
        <v>578</v>
      </c>
      <c r="F756" t="s">
        <v>578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578</v>
      </c>
      <c r="R756" t="s">
        <v>578</v>
      </c>
      <c r="S756" t="s">
        <v>578</v>
      </c>
      <c r="T756" s="73"/>
      <c r="U756" s="73"/>
      <c r="V756"/>
      <c r="W756" s="73" t="str">
        <f>IFERROR(VLOOKUP(Подбор[[#This Row],[Артикул]],[1]Подбор!$CJ:$CW,2,0),"")</f>
        <v/>
      </c>
      <c r="X756" s="73" t="str">
        <f>IFERROR(VLOOKUP(Подбор[[#This Row],[Артикул]],[1]Подбор!$CJ:$CW,3,0),"")</f>
        <v/>
      </c>
      <c r="Y756" s="73" t="str">
        <f>IFERROR(VLOOKUP(Подбор[[#This Row],[Артикул]],[1]Подбор!$CJ:$CW,4,0),"")</f>
        <v/>
      </c>
      <c r="Z756" s="73">
        <f>IFERROR(VLOOKUP(Подбор[[#This Row],[Артикул]],[1]Подбор!$CJ:$CW,5,0),"")</f>
        <v>0</v>
      </c>
      <c r="AA756" s="73">
        <f>IFERROR(VLOOKUP(Подбор[[#This Row],[Артикул]],[1]Подбор!$CJ:$CW,6,0),"")</f>
        <v>0</v>
      </c>
      <c r="AB756" s="73">
        <f>IFERROR(VLOOKUP(Подбор[[#This Row],[Артикул]],[1]Подбор!$CJ:$CW,7,0),"")</f>
        <v>0</v>
      </c>
      <c r="AC756" s="73">
        <f>IFERROR(VLOOKUP(Подбор[[#This Row],[Артикул]],[1]Подбор!$CJ:$CW,8,0),"")</f>
        <v>0</v>
      </c>
      <c r="AD756" s="73">
        <f>IFERROR(VLOOKUP(Подбор[[#This Row],[Артикул]],[1]Подбор!$CJ:$CW,9,0),"")</f>
        <v>0</v>
      </c>
      <c r="AE756" s="73">
        <f>IFERROR(VLOOKUP(Подбор[[#This Row],[Артикул]],[1]Подбор!$CJ:$CW,10,0),"")</f>
        <v>0</v>
      </c>
      <c r="AF756" s="73">
        <f>IFERROR(VLOOKUP(Подбор[[#This Row],[Артикул]],[1]Подбор!$CJ:$CW,11,0),"")</f>
        <v>0</v>
      </c>
      <c r="AG756" s="73">
        <f>IFERROR(VLOOKUP(Подбор[[#This Row],[Артикул]],[1]Подбор!$CJ:$CW,12,0),"")</f>
        <v>0</v>
      </c>
      <c r="AH756" s="73">
        <f>IFERROR(VLOOKUP(Подбор[[#This Row],[Артикул]],[1]Подбор!$CJ:$CW,13,0),"")</f>
        <v>0</v>
      </c>
      <c r="AI756" s="73">
        <f>IFERROR(VLOOKUP(Подбор[[#This Row],[Артикул]],[1]Подбор!$CJ:$CW,14,0),"")</f>
        <v>0</v>
      </c>
      <c r="AJ756" s="73" t="str">
        <f>IFERROR(VLOOKUP(Подбор[[#This Row],[Артикул]],[1]Подбор!$CJ:$DA,15,0),"")</f>
        <v/>
      </c>
      <c r="AK756" s="73" t="str">
        <f>IFERROR(VLOOKUP(Подбор[[#This Row],[Артикул]],[1]Подбор!$CJ:$DA,16,0),"")</f>
        <v/>
      </c>
      <c r="AL756" s="73" t="str">
        <f>IFERROR(VLOOKUP(Подбор[[#This Row],[Артикул]],[1]Подбор!$CJ:$DA,17,0),"")</f>
        <v/>
      </c>
    </row>
    <row r="757" spans="1:38">
      <c r="A757" s="73" t="s">
        <v>2643</v>
      </c>
      <c r="B757" t="s">
        <v>2250</v>
      </c>
      <c r="C757" t="s">
        <v>2644</v>
      </c>
      <c r="D757">
        <v>0</v>
      </c>
      <c r="E757">
        <v>0</v>
      </c>
      <c r="F757" t="s">
        <v>578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578</v>
      </c>
      <c r="R757" t="s">
        <v>578</v>
      </c>
      <c r="S757" t="s">
        <v>578</v>
      </c>
      <c r="T757" s="73"/>
      <c r="U757" s="73"/>
      <c r="V757"/>
      <c r="W757" s="73">
        <f>IFERROR(VLOOKUP(Подбор[[#This Row],[Артикул]],[1]Подбор!$CJ:$CW,2,0),"")</f>
        <v>0</v>
      </c>
      <c r="X757" s="73">
        <f>IFERROR(VLOOKUP(Подбор[[#This Row],[Артикул]],[1]Подбор!$CJ:$CW,3,0),"")</f>
        <v>0</v>
      </c>
      <c r="Y757" s="73" t="str">
        <f>IFERROR(VLOOKUP(Подбор[[#This Row],[Артикул]],[1]Подбор!$CJ:$CW,4,0),"")</f>
        <v/>
      </c>
      <c r="Z757" s="73">
        <f>IFERROR(VLOOKUP(Подбор[[#This Row],[Артикул]],[1]Подбор!$CJ:$CW,5,0),"")</f>
        <v>0</v>
      </c>
      <c r="AA757" s="73">
        <f>IFERROR(VLOOKUP(Подбор[[#This Row],[Артикул]],[1]Подбор!$CJ:$CW,6,0),"")</f>
        <v>0</v>
      </c>
      <c r="AB757" s="73">
        <f>IFERROR(VLOOKUP(Подбор[[#This Row],[Артикул]],[1]Подбор!$CJ:$CW,7,0),"")</f>
        <v>0</v>
      </c>
      <c r="AC757" s="73">
        <f>IFERROR(VLOOKUP(Подбор[[#This Row],[Артикул]],[1]Подбор!$CJ:$CW,8,0),"")</f>
        <v>0</v>
      </c>
      <c r="AD757" s="73">
        <f>IFERROR(VLOOKUP(Подбор[[#This Row],[Артикул]],[1]Подбор!$CJ:$CW,9,0),"")</f>
        <v>0</v>
      </c>
      <c r="AE757" s="73">
        <f>IFERROR(VLOOKUP(Подбор[[#This Row],[Артикул]],[1]Подбор!$CJ:$CW,10,0),"")</f>
        <v>0</v>
      </c>
      <c r="AF757" s="73">
        <f>IFERROR(VLOOKUP(Подбор[[#This Row],[Артикул]],[1]Подбор!$CJ:$CW,11,0),"")</f>
        <v>0</v>
      </c>
      <c r="AG757" s="73">
        <f>IFERROR(VLOOKUP(Подбор[[#This Row],[Артикул]],[1]Подбор!$CJ:$CW,12,0),"")</f>
        <v>0</v>
      </c>
      <c r="AH757" s="73">
        <f>IFERROR(VLOOKUP(Подбор[[#This Row],[Артикул]],[1]Подбор!$CJ:$CW,13,0),"")</f>
        <v>0</v>
      </c>
      <c r="AI757" s="73">
        <f>IFERROR(VLOOKUP(Подбор[[#This Row],[Артикул]],[1]Подбор!$CJ:$CW,14,0),"")</f>
        <v>0</v>
      </c>
      <c r="AJ757" s="73" t="str">
        <f>IFERROR(VLOOKUP(Подбор[[#This Row],[Артикул]],[1]Подбор!$CJ:$DA,15,0),"")</f>
        <v/>
      </c>
      <c r="AK757" s="73" t="str">
        <f>IFERROR(VLOOKUP(Подбор[[#This Row],[Артикул]],[1]Подбор!$CJ:$DA,16,0),"")</f>
        <v/>
      </c>
      <c r="AL757" s="73" t="str">
        <f>IFERROR(VLOOKUP(Подбор[[#This Row],[Артикул]],[1]Подбор!$CJ:$DA,17,0),"")</f>
        <v/>
      </c>
    </row>
    <row r="758" spans="1:38">
      <c r="A758" s="73" t="s">
        <v>2645</v>
      </c>
      <c r="B758" t="s">
        <v>2250</v>
      </c>
      <c r="C758" t="s">
        <v>2646</v>
      </c>
      <c r="D758">
        <v>0</v>
      </c>
      <c r="E758">
        <v>0</v>
      </c>
      <c r="F758" t="s">
        <v>578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578</v>
      </c>
      <c r="R758" t="s">
        <v>578</v>
      </c>
      <c r="S758" t="s">
        <v>578</v>
      </c>
      <c r="T758" s="73"/>
      <c r="U758" s="73"/>
      <c r="V758"/>
      <c r="W758" s="73">
        <f>IFERROR(VLOOKUP(Подбор[[#This Row],[Артикул]],[1]Подбор!$CJ:$CW,2,0),"")</f>
        <v>0</v>
      </c>
      <c r="X758" s="73">
        <f>IFERROR(VLOOKUP(Подбор[[#This Row],[Артикул]],[1]Подбор!$CJ:$CW,3,0),"")</f>
        <v>0</v>
      </c>
      <c r="Y758" s="73" t="str">
        <f>IFERROR(VLOOKUP(Подбор[[#This Row],[Артикул]],[1]Подбор!$CJ:$CW,4,0),"")</f>
        <v/>
      </c>
      <c r="Z758" s="73">
        <f>IFERROR(VLOOKUP(Подбор[[#This Row],[Артикул]],[1]Подбор!$CJ:$CW,5,0),"")</f>
        <v>0</v>
      </c>
      <c r="AA758" s="73">
        <f>IFERROR(VLOOKUP(Подбор[[#This Row],[Артикул]],[1]Подбор!$CJ:$CW,6,0),"")</f>
        <v>0</v>
      </c>
      <c r="AB758" s="73">
        <f>IFERROR(VLOOKUP(Подбор[[#This Row],[Артикул]],[1]Подбор!$CJ:$CW,7,0),"")</f>
        <v>0</v>
      </c>
      <c r="AC758" s="73">
        <f>IFERROR(VLOOKUP(Подбор[[#This Row],[Артикул]],[1]Подбор!$CJ:$CW,8,0),"")</f>
        <v>0</v>
      </c>
      <c r="AD758" s="73">
        <f>IFERROR(VLOOKUP(Подбор[[#This Row],[Артикул]],[1]Подбор!$CJ:$CW,9,0),"")</f>
        <v>0</v>
      </c>
      <c r="AE758" s="73">
        <f>IFERROR(VLOOKUP(Подбор[[#This Row],[Артикул]],[1]Подбор!$CJ:$CW,10,0),"")</f>
        <v>0</v>
      </c>
      <c r="AF758" s="73">
        <f>IFERROR(VLOOKUP(Подбор[[#This Row],[Артикул]],[1]Подбор!$CJ:$CW,11,0),"")</f>
        <v>0</v>
      </c>
      <c r="AG758" s="73">
        <f>IFERROR(VLOOKUP(Подбор[[#This Row],[Артикул]],[1]Подбор!$CJ:$CW,12,0),"")</f>
        <v>0</v>
      </c>
      <c r="AH758" s="73">
        <f>IFERROR(VLOOKUP(Подбор[[#This Row],[Артикул]],[1]Подбор!$CJ:$CW,13,0),"")</f>
        <v>0</v>
      </c>
      <c r="AI758" s="73">
        <f>IFERROR(VLOOKUP(Подбор[[#This Row],[Артикул]],[1]Подбор!$CJ:$CW,14,0),"")</f>
        <v>0</v>
      </c>
      <c r="AJ758" s="73" t="str">
        <f>IFERROR(VLOOKUP(Подбор[[#This Row],[Артикул]],[1]Подбор!$CJ:$DA,15,0),"")</f>
        <v/>
      </c>
      <c r="AK758" s="73" t="str">
        <f>IFERROR(VLOOKUP(Подбор[[#This Row],[Артикул]],[1]Подбор!$CJ:$DA,16,0),"")</f>
        <v/>
      </c>
      <c r="AL758" s="73" t="str">
        <f>IFERROR(VLOOKUP(Подбор[[#This Row],[Артикул]],[1]Подбор!$CJ:$DA,17,0),"")</f>
        <v/>
      </c>
    </row>
    <row r="759" spans="1:38">
      <c r="A759" s="73" t="s">
        <v>2647</v>
      </c>
      <c r="B759" t="s">
        <v>2250</v>
      </c>
      <c r="C759" t="s">
        <v>2648</v>
      </c>
      <c r="D759">
        <v>0</v>
      </c>
      <c r="E759">
        <v>0</v>
      </c>
      <c r="F759" t="s">
        <v>578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578</v>
      </c>
      <c r="R759" t="s">
        <v>578</v>
      </c>
      <c r="S759" t="s">
        <v>578</v>
      </c>
      <c r="T759" s="73"/>
      <c r="U759" s="73"/>
      <c r="V759"/>
      <c r="W759" s="73">
        <f>IFERROR(VLOOKUP(Подбор[[#This Row],[Артикул]],[1]Подбор!$CJ:$CW,2,0),"")</f>
        <v>0</v>
      </c>
      <c r="X759" s="73">
        <f>IFERROR(VLOOKUP(Подбор[[#This Row],[Артикул]],[1]Подбор!$CJ:$CW,3,0),"")</f>
        <v>0</v>
      </c>
      <c r="Y759" s="73" t="str">
        <f>IFERROR(VLOOKUP(Подбор[[#This Row],[Артикул]],[1]Подбор!$CJ:$CW,4,0),"")</f>
        <v/>
      </c>
      <c r="Z759" s="73">
        <f>IFERROR(VLOOKUP(Подбор[[#This Row],[Артикул]],[1]Подбор!$CJ:$CW,5,0),"")</f>
        <v>0</v>
      </c>
      <c r="AA759" s="73">
        <f>IFERROR(VLOOKUP(Подбор[[#This Row],[Артикул]],[1]Подбор!$CJ:$CW,6,0),"")</f>
        <v>0</v>
      </c>
      <c r="AB759" s="73">
        <f>IFERROR(VLOOKUP(Подбор[[#This Row],[Артикул]],[1]Подбор!$CJ:$CW,7,0),"")</f>
        <v>0</v>
      </c>
      <c r="AC759" s="73">
        <f>IFERROR(VLOOKUP(Подбор[[#This Row],[Артикул]],[1]Подбор!$CJ:$CW,8,0),"")</f>
        <v>0</v>
      </c>
      <c r="AD759" s="73">
        <f>IFERROR(VLOOKUP(Подбор[[#This Row],[Артикул]],[1]Подбор!$CJ:$CW,9,0),"")</f>
        <v>0</v>
      </c>
      <c r="AE759" s="73">
        <f>IFERROR(VLOOKUP(Подбор[[#This Row],[Артикул]],[1]Подбор!$CJ:$CW,10,0),"")</f>
        <v>0</v>
      </c>
      <c r="AF759" s="73">
        <f>IFERROR(VLOOKUP(Подбор[[#This Row],[Артикул]],[1]Подбор!$CJ:$CW,11,0),"")</f>
        <v>0</v>
      </c>
      <c r="AG759" s="73">
        <f>IFERROR(VLOOKUP(Подбор[[#This Row],[Артикул]],[1]Подбор!$CJ:$CW,12,0),"")</f>
        <v>0</v>
      </c>
      <c r="AH759" s="73">
        <f>IFERROR(VLOOKUP(Подбор[[#This Row],[Артикул]],[1]Подбор!$CJ:$CW,13,0),"")</f>
        <v>0</v>
      </c>
      <c r="AI759" s="73">
        <f>IFERROR(VLOOKUP(Подбор[[#This Row],[Артикул]],[1]Подбор!$CJ:$CW,14,0),"")</f>
        <v>0</v>
      </c>
      <c r="AJ759" s="73" t="str">
        <f>IFERROR(VLOOKUP(Подбор[[#This Row],[Артикул]],[1]Подбор!$CJ:$DA,15,0),"")</f>
        <v/>
      </c>
      <c r="AK759" s="73" t="str">
        <f>IFERROR(VLOOKUP(Подбор[[#This Row],[Артикул]],[1]Подбор!$CJ:$DA,16,0),"")</f>
        <v/>
      </c>
      <c r="AL759" s="73" t="str">
        <f>IFERROR(VLOOKUP(Подбор[[#This Row],[Артикул]],[1]Подбор!$CJ:$DA,17,0),"")</f>
        <v/>
      </c>
    </row>
    <row r="760" spans="1:38">
      <c r="A760" s="73" t="s">
        <v>2649</v>
      </c>
      <c r="B760" t="s">
        <v>2250</v>
      </c>
      <c r="C760" t="s">
        <v>2650</v>
      </c>
      <c r="D760">
        <v>0</v>
      </c>
      <c r="E760">
        <v>0</v>
      </c>
      <c r="F760" t="s">
        <v>578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578</v>
      </c>
      <c r="R760" t="s">
        <v>578</v>
      </c>
      <c r="S760" t="s">
        <v>578</v>
      </c>
      <c r="T760" s="73"/>
      <c r="U760" s="73"/>
      <c r="V760"/>
      <c r="W760" s="73">
        <f>IFERROR(VLOOKUP(Подбор[[#This Row],[Артикул]],[1]Подбор!$CJ:$CW,2,0),"")</f>
        <v>0</v>
      </c>
      <c r="X760" s="73">
        <f>IFERROR(VLOOKUP(Подбор[[#This Row],[Артикул]],[1]Подбор!$CJ:$CW,3,0),"")</f>
        <v>0</v>
      </c>
      <c r="Y760" s="73" t="str">
        <f>IFERROR(VLOOKUP(Подбор[[#This Row],[Артикул]],[1]Подбор!$CJ:$CW,4,0),"")</f>
        <v/>
      </c>
      <c r="Z760" s="73">
        <f>IFERROR(VLOOKUP(Подбор[[#This Row],[Артикул]],[1]Подбор!$CJ:$CW,5,0),"")</f>
        <v>0</v>
      </c>
      <c r="AA760" s="73">
        <f>IFERROR(VLOOKUP(Подбор[[#This Row],[Артикул]],[1]Подбор!$CJ:$CW,6,0),"")</f>
        <v>0</v>
      </c>
      <c r="AB760" s="73">
        <f>IFERROR(VLOOKUP(Подбор[[#This Row],[Артикул]],[1]Подбор!$CJ:$CW,7,0),"")</f>
        <v>0</v>
      </c>
      <c r="AC760" s="73">
        <f>IFERROR(VLOOKUP(Подбор[[#This Row],[Артикул]],[1]Подбор!$CJ:$CW,8,0),"")</f>
        <v>0</v>
      </c>
      <c r="AD760" s="73">
        <f>IFERROR(VLOOKUP(Подбор[[#This Row],[Артикул]],[1]Подбор!$CJ:$CW,9,0),"")</f>
        <v>0</v>
      </c>
      <c r="AE760" s="73">
        <f>IFERROR(VLOOKUP(Подбор[[#This Row],[Артикул]],[1]Подбор!$CJ:$CW,10,0),"")</f>
        <v>0</v>
      </c>
      <c r="AF760" s="73">
        <f>IFERROR(VLOOKUP(Подбор[[#This Row],[Артикул]],[1]Подбор!$CJ:$CW,11,0),"")</f>
        <v>0</v>
      </c>
      <c r="AG760" s="73">
        <f>IFERROR(VLOOKUP(Подбор[[#This Row],[Артикул]],[1]Подбор!$CJ:$CW,12,0),"")</f>
        <v>0</v>
      </c>
      <c r="AH760" s="73">
        <f>IFERROR(VLOOKUP(Подбор[[#This Row],[Артикул]],[1]Подбор!$CJ:$CW,13,0),"")</f>
        <v>0</v>
      </c>
      <c r="AI760" s="73">
        <f>IFERROR(VLOOKUP(Подбор[[#This Row],[Артикул]],[1]Подбор!$CJ:$CW,14,0),"")</f>
        <v>0</v>
      </c>
      <c r="AJ760" s="73" t="str">
        <f>IFERROR(VLOOKUP(Подбор[[#This Row],[Артикул]],[1]Подбор!$CJ:$DA,15,0),"")</f>
        <v/>
      </c>
      <c r="AK760" s="73" t="str">
        <f>IFERROR(VLOOKUP(Подбор[[#This Row],[Артикул]],[1]Подбор!$CJ:$DA,16,0),"")</f>
        <v/>
      </c>
      <c r="AL760" s="73" t="str">
        <f>IFERROR(VLOOKUP(Подбор[[#This Row],[Артикул]],[1]Подбор!$CJ:$DA,17,0),"")</f>
        <v/>
      </c>
    </row>
    <row r="761" spans="1:38">
      <c r="A761" s="73" t="s">
        <v>2651</v>
      </c>
      <c r="B761" t="s">
        <v>2250</v>
      </c>
      <c r="C761" t="s">
        <v>2652</v>
      </c>
      <c r="D761">
        <v>0</v>
      </c>
      <c r="E761">
        <v>0</v>
      </c>
      <c r="F761" t="s">
        <v>578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578</v>
      </c>
      <c r="R761" t="s">
        <v>578</v>
      </c>
      <c r="S761" t="s">
        <v>578</v>
      </c>
      <c r="T761" s="73"/>
      <c r="U761" s="73"/>
      <c r="V761"/>
      <c r="W761" s="73">
        <f>IFERROR(VLOOKUP(Подбор[[#This Row],[Артикул]],[1]Подбор!$CJ:$CW,2,0),"")</f>
        <v>0</v>
      </c>
      <c r="X761" s="73">
        <f>IFERROR(VLOOKUP(Подбор[[#This Row],[Артикул]],[1]Подбор!$CJ:$CW,3,0),"")</f>
        <v>0</v>
      </c>
      <c r="Y761" s="73" t="str">
        <f>IFERROR(VLOOKUP(Подбор[[#This Row],[Артикул]],[1]Подбор!$CJ:$CW,4,0),"")</f>
        <v/>
      </c>
      <c r="Z761" s="73">
        <f>IFERROR(VLOOKUP(Подбор[[#This Row],[Артикул]],[1]Подбор!$CJ:$CW,5,0),"")</f>
        <v>0</v>
      </c>
      <c r="AA761" s="73">
        <f>IFERROR(VLOOKUP(Подбор[[#This Row],[Артикул]],[1]Подбор!$CJ:$CW,6,0),"")</f>
        <v>0</v>
      </c>
      <c r="AB761" s="73">
        <f>IFERROR(VLOOKUP(Подбор[[#This Row],[Артикул]],[1]Подбор!$CJ:$CW,7,0),"")</f>
        <v>0</v>
      </c>
      <c r="AC761" s="73">
        <f>IFERROR(VLOOKUP(Подбор[[#This Row],[Артикул]],[1]Подбор!$CJ:$CW,8,0),"")</f>
        <v>0</v>
      </c>
      <c r="AD761" s="73">
        <f>IFERROR(VLOOKUP(Подбор[[#This Row],[Артикул]],[1]Подбор!$CJ:$CW,9,0),"")</f>
        <v>0</v>
      </c>
      <c r="AE761" s="73">
        <f>IFERROR(VLOOKUP(Подбор[[#This Row],[Артикул]],[1]Подбор!$CJ:$CW,10,0),"")</f>
        <v>0</v>
      </c>
      <c r="AF761" s="73">
        <f>IFERROR(VLOOKUP(Подбор[[#This Row],[Артикул]],[1]Подбор!$CJ:$CW,11,0),"")</f>
        <v>0</v>
      </c>
      <c r="AG761" s="73">
        <f>IFERROR(VLOOKUP(Подбор[[#This Row],[Артикул]],[1]Подбор!$CJ:$CW,12,0),"")</f>
        <v>0</v>
      </c>
      <c r="AH761" s="73">
        <f>IFERROR(VLOOKUP(Подбор[[#This Row],[Артикул]],[1]Подбор!$CJ:$CW,13,0),"")</f>
        <v>0</v>
      </c>
      <c r="AI761" s="73">
        <f>IFERROR(VLOOKUP(Подбор[[#This Row],[Артикул]],[1]Подбор!$CJ:$CW,14,0),"")</f>
        <v>0</v>
      </c>
      <c r="AJ761" s="73" t="str">
        <f>IFERROR(VLOOKUP(Подбор[[#This Row],[Артикул]],[1]Подбор!$CJ:$DA,15,0),"")</f>
        <v/>
      </c>
      <c r="AK761" s="73" t="str">
        <f>IFERROR(VLOOKUP(Подбор[[#This Row],[Артикул]],[1]Подбор!$CJ:$DA,16,0),"")</f>
        <v/>
      </c>
      <c r="AL761" s="73" t="str">
        <f>IFERROR(VLOOKUP(Подбор[[#This Row],[Артикул]],[1]Подбор!$CJ:$DA,17,0),"")</f>
        <v/>
      </c>
    </row>
    <row r="762" spans="1:38">
      <c r="A762" s="73" t="s">
        <v>2653</v>
      </c>
      <c r="B762"/>
      <c r="C762"/>
      <c r="D762" t="s">
        <v>578</v>
      </c>
      <c r="E762" t="s">
        <v>578</v>
      </c>
      <c r="F762" t="s">
        <v>578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578</v>
      </c>
      <c r="R762" t="s">
        <v>578</v>
      </c>
      <c r="S762" t="s">
        <v>578</v>
      </c>
      <c r="T762" s="73"/>
      <c r="U762" s="73"/>
      <c r="V762"/>
      <c r="W762" s="73" t="str">
        <f>IFERROR(VLOOKUP(Подбор[[#This Row],[Артикул]],[1]Подбор!$CJ:$CW,2,0),"")</f>
        <v/>
      </c>
      <c r="X762" s="73" t="str">
        <f>IFERROR(VLOOKUP(Подбор[[#This Row],[Артикул]],[1]Подбор!$CJ:$CW,3,0),"")</f>
        <v/>
      </c>
      <c r="Y762" s="73" t="str">
        <f>IFERROR(VLOOKUP(Подбор[[#This Row],[Артикул]],[1]Подбор!$CJ:$CW,4,0),"")</f>
        <v/>
      </c>
      <c r="Z762" s="73">
        <f>IFERROR(VLOOKUP(Подбор[[#This Row],[Артикул]],[1]Подбор!$CJ:$CW,5,0),"")</f>
        <v>0</v>
      </c>
      <c r="AA762" s="73">
        <f>IFERROR(VLOOKUP(Подбор[[#This Row],[Артикул]],[1]Подбор!$CJ:$CW,6,0),"")</f>
        <v>0</v>
      </c>
      <c r="AB762" s="73">
        <f>IFERROR(VLOOKUP(Подбор[[#This Row],[Артикул]],[1]Подбор!$CJ:$CW,7,0),"")</f>
        <v>0</v>
      </c>
      <c r="AC762" s="73">
        <f>IFERROR(VLOOKUP(Подбор[[#This Row],[Артикул]],[1]Подбор!$CJ:$CW,8,0),"")</f>
        <v>0</v>
      </c>
      <c r="AD762" s="73">
        <f>IFERROR(VLOOKUP(Подбор[[#This Row],[Артикул]],[1]Подбор!$CJ:$CW,9,0),"")</f>
        <v>0</v>
      </c>
      <c r="AE762" s="73">
        <f>IFERROR(VLOOKUP(Подбор[[#This Row],[Артикул]],[1]Подбор!$CJ:$CW,10,0),"")</f>
        <v>0</v>
      </c>
      <c r="AF762" s="73">
        <f>IFERROR(VLOOKUP(Подбор[[#This Row],[Артикул]],[1]Подбор!$CJ:$CW,11,0),"")</f>
        <v>0</v>
      </c>
      <c r="AG762" s="73">
        <f>IFERROR(VLOOKUP(Подбор[[#This Row],[Артикул]],[1]Подбор!$CJ:$CW,12,0),"")</f>
        <v>0</v>
      </c>
      <c r="AH762" s="73">
        <f>IFERROR(VLOOKUP(Подбор[[#This Row],[Артикул]],[1]Подбор!$CJ:$CW,13,0),"")</f>
        <v>0</v>
      </c>
      <c r="AI762" s="73">
        <f>IFERROR(VLOOKUP(Подбор[[#This Row],[Артикул]],[1]Подбор!$CJ:$CW,14,0),"")</f>
        <v>0</v>
      </c>
      <c r="AJ762" s="73" t="str">
        <f>IFERROR(VLOOKUP(Подбор[[#This Row],[Артикул]],[1]Подбор!$CJ:$DA,15,0),"")</f>
        <v/>
      </c>
      <c r="AK762" s="73" t="str">
        <f>IFERROR(VLOOKUP(Подбор[[#This Row],[Артикул]],[1]Подбор!$CJ:$DA,16,0),"")</f>
        <v/>
      </c>
      <c r="AL762" s="73" t="str">
        <f>IFERROR(VLOOKUP(Подбор[[#This Row],[Артикул]],[1]Подбор!$CJ:$DA,17,0),"")</f>
        <v/>
      </c>
    </row>
    <row r="763" spans="1:38">
      <c r="A763" s="73" t="s">
        <v>3810</v>
      </c>
      <c r="B763" t="s">
        <v>2250</v>
      </c>
      <c r="C763" t="s">
        <v>3811</v>
      </c>
      <c r="D763">
        <v>0</v>
      </c>
      <c r="E763">
        <v>0</v>
      </c>
      <c r="F763" t="s">
        <v>578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578</v>
      </c>
      <c r="R763" t="s">
        <v>578</v>
      </c>
      <c r="S763" t="s">
        <v>578</v>
      </c>
      <c r="T763" s="73"/>
      <c r="U763" s="73"/>
      <c r="V763"/>
      <c r="W763" s="73">
        <f>IFERROR(VLOOKUP(Подбор[[#This Row],[Артикул]],[1]Подбор!$CJ:$CW,2,0),"")</f>
        <v>0</v>
      </c>
      <c r="X763" s="73">
        <f>IFERROR(VLOOKUP(Подбор[[#This Row],[Артикул]],[1]Подбор!$CJ:$CW,3,0),"")</f>
        <v>0</v>
      </c>
      <c r="Y763" s="73" t="str">
        <f>IFERROR(VLOOKUP(Подбор[[#This Row],[Артикул]],[1]Подбор!$CJ:$CW,4,0),"")</f>
        <v/>
      </c>
      <c r="Z763" s="73">
        <f>IFERROR(VLOOKUP(Подбор[[#This Row],[Артикул]],[1]Подбор!$CJ:$CW,5,0),"")</f>
        <v>0</v>
      </c>
      <c r="AA763" s="73">
        <f>IFERROR(VLOOKUP(Подбор[[#This Row],[Артикул]],[1]Подбор!$CJ:$CW,6,0),"")</f>
        <v>0</v>
      </c>
      <c r="AB763" s="73">
        <f>IFERROR(VLOOKUP(Подбор[[#This Row],[Артикул]],[1]Подбор!$CJ:$CW,7,0),"")</f>
        <v>0</v>
      </c>
      <c r="AC763" s="73">
        <f>IFERROR(VLOOKUP(Подбор[[#This Row],[Артикул]],[1]Подбор!$CJ:$CW,8,0),"")</f>
        <v>0</v>
      </c>
      <c r="AD763" s="73">
        <f>IFERROR(VLOOKUP(Подбор[[#This Row],[Артикул]],[1]Подбор!$CJ:$CW,9,0),"")</f>
        <v>0</v>
      </c>
      <c r="AE763" s="73">
        <f>IFERROR(VLOOKUP(Подбор[[#This Row],[Артикул]],[1]Подбор!$CJ:$CW,10,0),"")</f>
        <v>0</v>
      </c>
      <c r="AF763" s="73">
        <f>IFERROR(VLOOKUP(Подбор[[#This Row],[Артикул]],[1]Подбор!$CJ:$CW,11,0),"")</f>
        <v>0</v>
      </c>
      <c r="AG763" s="73">
        <f>IFERROR(VLOOKUP(Подбор[[#This Row],[Артикул]],[1]Подбор!$CJ:$CW,12,0),"")</f>
        <v>0</v>
      </c>
      <c r="AH763" s="73">
        <f>IFERROR(VLOOKUP(Подбор[[#This Row],[Артикул]],[1]Подбор!$CJ:$CW,13,0),"")</f>
        <v>0</v>
      </c>
      <c r="AI763" s="73">
        <f>IFERROR(VLOOKUP(Подбор[[#This Row],[Артикул]],[1]Подбор!$CJ:$CW,14,0),"")</f>
        <v>0</v>
      </c>
      <c r="AJ763" s="73" t="str">
        <f>IFERROR(VLOOKUP(Подбор[[#This Row],[Артикул]],[1]Подбор!$CJ:$DA,15,0),"")</f>
        <v/>
      </c>
      <c r="AK763" s="73" t="str">
        <f>IFERROR(VLOOKUP(Подбор[[#This Row],[Артикул]],[1]Подбор!$CJ:$DA,16,0),"")</f>
        <v/>
      </c>
      <c r="AL763" s="73" t="str">
        <f>IFERROR(VLOOKUP(Подбор[[#This Row],[Артикул]],[1]Подбор!$CJ:$DA,17,0),"")</f>
        <v/>
      </c>
    </row>
    <row r="764" spans="1:38">
      <c r="A764" s="73" t="s">
        <v>3708</v>
      </c>
      <c r="B764" t="s">
        <v>2250</v>
      </c>
      <c r="C764" t="s">
        <v>3709</v>
      </c>
      <c r="D764">
        <v>0</v>
      </c>
      <c r="E764">
        <v>0</v>
      </c>
      <c r="F764" t="s">
        <v>578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578</v>
      </c>
      <c r="R764" t="s">
        <v>578</v>
      </c>
      <c r="S764" t="s">
        <v>578</v>
      </c>
      <c r="T764" s="73"/>
      <c r="U764" s="73"/>
      <c r="V764"/>
      <c r="W764" s="73">
        <f>IFERROR(VLOOKUP(Подбор[[#This Row],[Артикул]],[1]Подбор!$CJ:$CW,2,0),"")</f>
        <v>0</v>
      </c>
      <c r="X764" s="73">
        <f>IFERROR(VLOOKUP(Подбор[[#This Row],[Артикул]],[1]Подбор!$CJ:$CW,3,0),"")</f>
        <v>0</v>
      </c>
      <c r="Y764" s="73" t="str">
        <f>IFERROR(VLOOKUP(Подбор[[#This Row],[Артикул]],[1]Подбор!$CJ:$CW,4,0),"")</f>
        <v/>
      </c>
      <c r="Z764" s="73">
        <f>IFERROR(VLOOKUP(Подбор[[#This Row],[Артикул]],[1]Подбор!$CJ:$CW,5,0),"")</f>
        <v>0</v>
      </c>
      <c r="AA764" s="73">
        <f>IFERROR(VLOOKUP(Подбор[[#This Row],[Артикул]],[1]Подбор!$CJ:$CW,6,0),"")</f>
        <v>0</v>
      </c>
      <c r="AB764" s="73">
        <f>IFERROR(VLOOKUP(Подбор[[#This Row],[Артикул]],[1]Подбор!$CJ:$CW,7,0),"")</f>
        <v>0</v>
      </c>
      <c r="AC764" s="73">
        <f>IFERROR(VLOOKUP(Подбор[[#This Row],[Артикул]],[1]Подбор!$CJ:$CW,8,0),"")</f>
        <v>0</v>
      </c>
      <c r="AD764" s="73">
        <f>IFERROR(VLOOKUP(Подбор[[#This Row],[Артикул]],[1]Подбор!$CJ:$CW,9,0),"")</f>
        <v>0</v>
      </c>
      <c r="AE764" s="73">
        <f>IFERROR(VLOOKUP(Подбор[[#This Row],[Артикул]],[1]Подбор!$CJ:$CW,10,0),"")</f>
        <v>0</v>
      </c>
      <c r="AF764" s="73">
        <f>IFERROR(VLOOKUP(Подбор[[#This Row],[Артикул]],[1]Подбор!$CJ:$CW,11,0),"")</f>
        <v>0</v>
      </c>
      <c r="AG764" s="73">
        <f>IFERROR(VLOOKUP(Подбор[[#This Row],[Артикул]],[1]Подбор!$CJ:$CW,12,0),"")</f>
        <v>0</v>
      </c>
      <c r="AH764" s="73">
        <f>IFERROR(VLOOKUP(Подбор[[#This Row],[Артикул]],[1]Подбор!$CJ:$CW,13,0),"")</f>
        <v>0</v>
      </c>
      <c r="AI764" s="73">
        <f>IFERROR(VLOOKUP(Подбор[[#This Row],[Артикул]],[1]Подбор!$CJ:$CW,14,0),"")</f>
        <v>0</v>
      </c>
      <c r="AJ764" s="73" t="str">
        <f>IFERROR(VLOOKUP(Подбор[[#This Row],[Артикул]],[1]Подбор!$CJ:$DA,15,0),"")</f>
        <v/>
      </c>
      <c r="AK764" s="73" t="str">
        <f>IFERROR(VLOOKUP(Подбор[[#This Row],[Артикул]],[1]Подбор!$CJ:$DA,16,0),"")</f>
        <v/>
      </c>
      <c r="AL764" s="73" t="str">
        <f>IFERROR(VLOOKUP(Подбор[[#This Row],[Артикул]],[1]Подбор!$CJ:$DA,17,0),"")</f>
        <v/>
      </c>
    </row>
    <row r="765" spans="1:38">
      <c r="A765" s="73" t="s">
        <v>2654</v>
      </c>
      <c r="B765" t="s">
        <v>2250</v>
      </c>
      <c r="C765" t="s">
        <v>2655</v>
      </c>
      <c r="D765">
        <v>0</v>
      </c>
      <c r="E765">
        <v>0</v>
      </c>
      <c r="F765" t="s">
        <v>578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578</v>
      </c>
      <c r="R765" t="s">
        <v>578</v>
      </c>
      <c r="S765" t="s">
        <v>578</v>
      </c>
      <c r="T765" s="73"/>
      <c r="U765" s="73"/>
      <c r="V765"/>
      <c r="W765" s="73">
        <f>IFERROR(VLOOKUP(Подбор[[#This Row],[Артикул]],[1]Подбор!$CJ:$CW,2,0),"")</f>
        <v>0</v>
      </c>
      <c r="X765" s="73">
        <f>IFERROR(VLOOKUP(Подбор[[#This Row],[Артикул]],[1]Подбор!$CJ:$CW,3,0),"")</f>
        <v>0</v>
      </c>
      <c r="Y765" s="73" t="str">
        <f>IFERROR(VLOOKUP(Подбор[[#This Row],[Артикул]],[1]Подбор!$CJ:$CW,4,0),"")</f>
        <v/>
      </c>
      <c r="Z765" s="73">
        <f>IFERROR(VLOOKUP(Подбор[[#This Row],[Артикул]],[1]Подбор!$CJ:$CW,5,0),"")</f>
        <v>0</v>
      </c>
      <c r="AA765" s="73">
        <f>IFERROR(VLOOKUP(Подбор[[#This Row],[Артикул]],[1]Подбор!$CJ:$CW,6,0),"")</f>
        <v>0</v>
      </c>
      <c r="AB765" s="73">
        <f>IFERROR(VLOOKUP(Подбор[[#This Row],[Артикул]],[1]Подбор!$CJ:$CW,7,0),"")</f>
        <v>0</v>
      </c>
      <c r="AC765" s="73">
        <f>IFERROR(VLOOKUP(Подбор[[#This Row],[Артикул]],[1]Подбор!$CJ:$CW,8,0),"")</f>
        <v>0</v>
      </c>
      <c r="AD765" s="73">
        <f>IFERROR(VLOOKUP(Подбор[[#This Row],[Артикул]],[1]Подбор!$CJ:$CW,9,0),"")</f>
        <v>0</v>
      </c>
      <c r="AE765" s="73">
        <f>IFERROR(VLOOKUP(Подбор[[#This Row],[Артикул]],[1]Подбор!$CJ:$CW,10,0),"")</f>
        <v>0</v>
      </c>
      <c r="AF765" s="73">
        <f>IFERROR(VLOOKUP(Подбор[[#This Row],[Артикул]],[1]Подбор!$CJ:$CW,11,0),"")</f>
        <v>0</v>
      </c>
      <c r="AG765" s="73">
        <f>IFERROR(VLOOKUP(Подбор[[#This Row],[Артикул]],[1]Подбор!$CJ:$CW,12,0),"")</f>
        <v>0</v>
      </c>
      <c r="AH765" s="73">
        <f>IFERROR(VLOOKUP(Подбор[[#This Row],[Артикул]],[1]Подбор!$CJ:$CW,13,0),"")</f>
        <v>0</v>
      </c>
      <c r="AI765" s="73">
        <f>IFERROR(VLOOKUP(Подбор[[#This Row],[Артикул]],[1]Подбор!$CJ:$CW,14,0),"")</f>
        <v>0</v>
      </c>
      <c r="AJ765" s="73" t="str">
        <f>IFERROR(VLOOKUP(Подбор[[#This Row],[Артикул]],[1]Подбор!$CJ:$DA,15,0),"")</f>
        <v/>
      </c>
      <c r="AK765" s="73" t="str">
        <f>IFERROR(VLOOKUP(Подбор[[#This Row],[Артикул]],[1]Подбор!$CJ:$DA,16,0),"")</f>
        <v/>
      </c>
      <c r="AL765" s="73" t="str">
        <f>IFERROR(VLOOKUP(Подбор[[#This Row],[Артикул]],[1]Подбор!$CJ:$DA,17,0),"")</f>
        <v/>
      </c>
    </row>
    <row r="766" spans="1:38">
      <c r="A766" s="73" t="s">
        <v>2656</v>
      </c>
      <c r="B766" t="s">
        <v>2250</v>
      </c>
      <c r="C766" t="s">
        <v>2657</v>
      </c>
      <c r="D766">
        <v>0</v>
      </c>
      <c r="E766">
        <v>0</v>
      </c>
      <c r="F766" t="s">
        <v>578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578</v>
      </c>
      <c r="R766" t="s">
        <v>578</v>
      </c>
      <c r="S766" t="s">
        <v>578</v>
      </c>
      <c r="T766" s="73"/>
      <c r="U766" s="73"/>
      <c r="V766"/>
      <c r="W766" s="73">
        <f>IFERROR(VLOOKUP(Подбор[[#This Row],[Артикул]],[1]Подбор!$CJ:$CW,2,0),"")</f>
        <v>0</v>
      </c>
      <c r="X766" s="73">
        <f>IFERROR(VLOOKUP(Подбор[[#This Row],[Артикул]],[1]Подбор!$CJ:$CW,3,0),"")</f>
        <v>0</v>
      </c>
      <c r="Y766" s="73" t="str">
        <f>IFERROR(VLOOKUP(Подбор[[#This Row],[Артикул]],[1]Подбор!$CJ:$CW,4,0),"")</f>
        <v/>
      </c>
      <c r="Z766" s="73">
        <f>IFERROR(VLOOKUP(Подбор[[#This Row],[Артикул]],[1]Подбор!$CJ:$CW,5,0),"")</f>
        <v>0</v>
      </c>
      <c r="AA766" s="73">
        <f>IFERROR(VLOOKUP(Подбор[[#This Row],[Артикул]],[1]Подбор!$CJ:$CW,6,0),"")</f>
        <v>0</v>
      </c>
      <c r="AB766" s="73">
        <f>IFERROR(VLOOKUP(Подбор[[#This Row],[Артикул]],[1]Подбор!$CJ:$CW,7,0),"")</f>
        <v>0</v>
      </c>
      <c r="AC766" s="73">
        <f>IFERROR(VLOOKUP(Подбор[[#This Row],[Артикул]],[1]Подбор!$CJ:$CW,8,0),"")</f>
        <v>0</v>
      </c>
      <c r="AD766" s="73">
        <f>IFERROR(VLOOKUP(Подбор[[#This Row],[Артикул]],[1]Подбор!$CJ:$CW,9,0),"")</f>
        <v>0</v>
      </c>
      <c r="AE766" s="73">
        <f>IFERROR(VLOOKUP(Подбор[[#This Row],[Артикул]],[1]Подбор!$CJ:$CW,10,0),"")</f>
        <v>0</v>
      </c>
      <c r="AF766" s="73">
        <f>IFERROR(VLOOKUP(Подбор[[#This Row],[Артикул]],[1]Подбор!$CJ:$CW,11,0),"")</f>
        <v>0</v>
      </c>
      <c r="AG766" s="73">
        <f>IFERROR(VLOOKUP(Подбор[[#This Row],[Артикул]],[1]Подбор!$CJ:$CW,12,0),"")</f>
        <v>0</v>
      </c>
      <c r="AH766" s="73">
        <f>IFERROR(VLOOKUP(Подбор[[#This Row],[Артикул]],[1]Подбор!$CJ:$CW,13,0),"")</f>
        <v>0</v>
      </c>
      <c r="AI766" s="73">
        <f>IFERROR(VLOOKUP(Подбор[[#This Row],[Артикул]],[1]Подбор!$CJ:$CW,14,0),"")</f>
        <v>0</v>
      </c>
      <c r="AJ766" s="73" t="str">
        <f>IFERROR(VLOOKUP(Подбор[[#This Row],[Артикул]],[1]Подбор!$CJ:$DA,15,0),"")</f>
        <v/>
      </c>
      <c r="AK766" s="73" t="str">
        <f>IFERROR(VLOOKUP(Подбор[[#This Row],[Артикул]],[1]Подбор!$CJ:$DA,16,0),"")</f>
        <v/>
      </c>
      <c r="AL766" s="73" t="str">
        <f>IFERROR(VLOOKUP(Подбор[[#This Row],[Артикул]],[1]Подбор!$CJ:$DA,17,0),"")</f>
        <v/>
      </c>
    </row>
    <row r="767" spans="1:38">
      <c r="A767" s="73" t="s">
        <v>2658</v>
      </c>
      <c r="B767" t="s">
        <v>2250</v>
      </c>
      <c r="C767" t="s">
        <v>2659</v>
      </c>
      <c r="D767">
        <v>0</v>
      </c>
      <c r="E767">
        <v>0</v>
      </c>
      <c r="F767" t="s">
        <v>578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578</v>
      </c>
      <c r="R767" t="s">
        <v>578</v>
      </c>
      <c r="S767" t="s">
        <v>578</v>
      </c>
      <c r="T767" s="73"/>
      <c r="U767" s="73"/>
      <c r="V767"/>
      <c r="W767" s="73">
        <f>IFERROR(VLOOKUP(Подбор[[#This Row],[Артикул]],[1]Подбор!$CJ:$CW,2,0),"")</f>
        <v>0</v>
      </c>
      <c r="X767" s="73">
        <f>IFERROR(VLOOKUP(Подбор[[#This Row],[Артикул]],[1]Подбор!$CJ:$CW,3,0),"")</f>
        <v>0</v>
      </c>
      <c r="Y767" s="73" t="str">
        <f>IFERROR(VLOOKUP(Подбор[[#This Row],[Артикул]],[1]Подбор!$CJ:$CW,4,0),"")</f>
        <v/>
      </c>
      <c r="Z767" s="73">
        <f>IFERROR(VLOOKUP(Подбор[[#This Row],[Артикул]],[1]Подбор!$CJ:$CW,5,0),"")</f>
        <v>0</v>
      </c>
      <c r="AA767" s="73">
        <f>IFERROR(VLOOKUP(Подбор[[#This Row],[Артикул]],[1]Подбор!$CJ:$CW,6,0),"")</f>
        <v>0</v>
      </c>
      <c r="AB767" s="73">
        <f>IFERROR(VLOOKUP(Подбор[[#This Row],[Артикул]],[1]Подбор!$CJ:$CW,7,0),"")</f>
        <v>0</v>
      </c>
      <c r="AC767" s="73">
        <f>IFERROR(VLOOKUP(Подбор[[#This Row],[Артикул]],[1]Подбор!$CJ:$CW,8,0),"")</f>
        <v>0</v>
      </c>
      <c r="AD767" s="73">
        <f>IFERROR(VLOOKUP(Подбор[[#This Row],[Артикул]],[1]Подбор!$CJ:$CW,9,0),"")</f>
        <v>0</v>
      </c>
      <c r="AE767" s="73">
        <f>IFERROR(VLOOKUP(Подбор[[#This Row],[Артикул]],[1]Подбор!$CJ:$CW,10,0),"")</f>
        <v>0</v>
      </c>
      <c r="AF767" s="73">
        <f>IFERROR(VLOOKUP(Подбор[[#This Row],[Артикул]],[1]Подбор!$CJ:$CW,11,0),"")</f>
        <v>0</v>
      </c>
      <c r="AG767" s="73">
        <f>IFERROR(VLOOKUP(Подбор[[#This Row],[Артикул]],[1]Подбор!$CJ:$CW,12,0),"")</f>
        <v>0</v>
      </c>
      <c r="AH767" s="73">
        <f>IFERROR(VLOOKUP(Подбор[[#This Row],[Артикул]],[1]Подбор!$CJ:$CW,13,0),"")</f>
        <v>0</v>
      </c>
      <c r="AI767" s="73">
        <f>IFERROR(VLOOKUP(Подбор[[#This Row],[Артикул]],[1]Подбор!$CJ:$CW,14,0),"")</f>
        <v>0</v>
      </c>
      <c r="AJ767" s="73" t="str">
        <f>IFERROR(VLOOKUP(Подбор[[#This Row],[Артикул]],[1]Подбор!$CJ:$DA,15,0),"")</f>
        <v/>
      </c>
      <c r="AK767" s="73" t="str">
        <f>IFERROR(VLOOKUP(Подбор[[#This Row],[Артикул]],[1]Подбор!$CJ:$DA,16,0),"")</f>
        <v/>
      </c>
      <c r="AL767" s="73" t="str">
        <f>IFERROR(VLOOKUP(Подбор[[#This Row],[Артикул]],[1]Подбор!$CJ:$DA,17,0),"")</f>
        <v/>
      </c>
    </row>
    <row r="768" spans="1:38">
      <c r="A768" s="73" t="s">
        <v>2660</v>
      </c>
      <c r="B768" t="s">
        <v>2250</v>
      </c>
      <c r="C768" t="s">
        <v>2661</v>
      </c>
      <c r="D768">
        <v>0</v>
      </c>
      <c r="E768">
        <v>0</v>
      </c>
      <c r="F768" t="s">
        <v>578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578</v>
      </c>
      <c r="R768" t="s">
        <v>578</v>
      </c>
      <c r="S768" t="s">
        <v>578</v>
      </c>
      <c r="T768" s="73"/>
      <c r="U768" s="73"/>
      <c r="V768"/>
      <c r="W768" s="73">
        <f>IFERROR(VLOOKUP(Подбор[[#This Row],[Артикул]],[1]Подбор!$CJ:$CW,2,0),"")</f>
        <v>0</v>
      </c>
      <c r="X768" s="73">
        <f>IFERROR(VLOOKUP(Подбор[[#This Row],[Артикул]],[1]Подбор!$CJ:$CW,3,0),"")</f>
        <v>0</v>
      </c>
      <c r="Y768" s="73" t="str">
        <f>IFERROR(VLOOKUP(Подбор[[#This Row],[Артикул]],[1]Подбор!$CJ:$CW,4,0),"")</f>
        <v/>
      </c>
      <c r="Z768" s="73">
        <f>IFERROR(VLOOKUP(Подбор[[#This Row],[Артикул]],[1]Подбор!$CJ:$CW,5,0),"")</f>
        <v>0</v>
      </c>
      <c r="AA768" s="73">
        <f>IFERROR(VLOOKUP(Подбор[[#This Row],[Артикул]],[1]Подбор!$CJ:$CW,6,0),"")</f>
        <v>0</v>
      </c>
      <c r="AB768" s="73">
        <f>IFERROR(VLOOKUP(Подбор[[#This Row],[Артикул]],[1]Подбор!$CJ:$CW,7,0),"")</f>
        <v>0</v>
      </c>
      <c r="AC768" s="73">
        <f>IFERROR(VLOOKUP(Подбор[[#This Row],[Артикул]],[1]Подбор!$CJ:$CW,8,0),"")</f>
        <v>0</v>
      </c>
      <c r="AD768" s="73">
        <f>IFERROR(VLOOKUP(Подбор[[#This Row],[Артикул]],[1]Подбор!$CJ:$CW,9,0),"")</f>
        <v>0</v>
      </c>
      <c r="AE768" s="73">
        <f>IFERROR(VLOOKUP(Подбор[[#This Row],[Артикул]],[1]Подбор!$CJ:$CW,10,0),"")</f>
        <v>0</v>
      </c>
      <c r="AF768" s="73">
        <f>IFERROR(VLOOKUP(Подбор[[#This Row],[Артикул]],[1]Подбор!$CJ:$CW,11,0),"")</f>
        <v>0</v>
      </c>
      <c r="AG768" s="73">
        <f>IFERROR(VLOOKUP(Подбор[[#This Row],[Артикул]],[1]Подбор!$CJ:$CW,12,0),"")</f>
        <v>0</v>
      </c>
      <c r="AH768" s="73">
        <f>IFERROR(VLOOKUP(Подбор[[#This Row],[Артикул]],[1]Подбор!$CJ:$CW,13,0),"")</f>
        <v>0</v>
      </c>
      <c r="AI768" s="73">
        <f>IFERROR(VLOOKUP(Подбор[[#This Row],[Артикул]],[1]Подбор!$CJ:$CW,14,0),"")</f>
        <v>0</v>
      </c>
      <c r="AJ768" s="73" t="str">
        <f>IFERROR(VLOOKUP(Подбор[[#This Row],[Артикул]],[1]Подбор!$CJ:$DA,15,0),"")</f>
        <v/>
      </c>
      <c r="AK768" s="73" t="str">
        <f>IFERROR(VLOOKUP(Подбор[[#This Row],[Артикул]],[1]Подбор!$CJ:$DA,16,0),"")</f>
        <v/>
      </c>
      <c r="AL768" s="73" t="str">
        <f>IFERROR(VLOOKUP(Подбор[[#This Row],[Артикул]],[1]Подбор!$CJ:$DA,17,0),"")</f>
        <v/>
      </c>
    </row>
    <row r="769" spans="1:38">
      <c r="A769" s="73" t="s">
        <v>1992</v>
      </c>
      <c r="B769" t="s">
        <v>2250</v>
      </c>
      <c r="C769" t="s">
        <v>2662</v>
      </c>
      <c r="D769">
        <v>0</v>
      </c>
      <c r="E769">
        <v>0</v>
      </c>
      <c r="F769" t="s">
        <v>578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578</v>
      </c>
      <c r="R769" t="s">
        <v>578</v>
      </c>
      <c r="S769" t="s">
        <v>578</v>
      </c>
      <c r="T769" s="73"/>
      <c r="U769" s="73"/>
      <c r="V769"/>
      <c r="W769" s="73">
        <f>IFERROR(VLOOKUP(Подбор[[#This Row],[Артикул]],[1]Подбор!$CJ:$CW,2,0),"")</f>
        <v>0</v>
      </c>
      <c r="X769" s="73">
        <f>IFERROR(VLOOKUP(Подбор[[#This Row],[Артикул]],[1]Подбор!$CJ:$CW,3,0),"")</f>
        <v>0</v>
      </c>
      <c r="Y769" s="73" t="str">
        <f>IFERROR(VLOOKUP(Подбор[[#This Row],[Артикул]],[1]Подбор!$CJ:$CW,4,0),"")</f>
        <v/>
      </c>
      <c r="Z769" s="73">
        <f>IFERROR(VLOOKUP(Подбор[[#This Row],[Артикул]],[1]Подбор!$CJ:$CW,5,0),"")</f>
        <v>0</v>
      </c>
      <c r="AA769" s="73">
        <f>IFERROR(VLOOKUP(Подбор[[#This Row],[Артикул]],[1]Подбор!$CJ:$CW,6,0),"")</f>
        <v>0</v>
      </c>
      <c r="AB769" s="73">
        <f>IFERROR(VLOOKUP(Подбор[[#This Row],[Артикул]],[1]Подбор!$CJ:$CW,7,0),"")</f>
        <v>0</v>
      </c>
      <c r="AC769" s="73">
        <f>IFERROR(VLOOKUP(Подбор[[#This Row],[Артикул]],[1]Подбор!$CJ:$CW,8,0),"")</f>
        <v>0</v>
      </c>
      <c r="AD769" s="73">
        <f>IFERROR(VLOOKUP(Подбор[[#This Row],[Артикул]],[1]Подбор!$CJ:$CW,9,0),"")</f>
        <v>0</v>
      </c>
      <c r="AE769" s="73">
        <f>IFERROR(VLOOKUP(Подбор[[#This Row],[Артикул]],[1]Подбор!$CJ:$CW,10,0),"")</f>
        <v>0</v>
      </c>
      <c r="AF769" s="73">
        <f>IFERROR(VLOOKUP(Подбор[[#This Row],[Артикул]],[1]Подбор!$CJ:$CW,11,0),"")</f>
        <v>0</v>
      </c>
      <c r="AG769" s="73">
        <f>IFERROR(VLOOKUP(Подбор[[#This Row],[Артикул]],[1]Подбор!$CJ:$CW,12,0),"")</f>
        <v>0</v>
      </c>
      <c r="AH769" s="73">
        <f>IFERROR(VLOOKUP(Подбор[[#This Row],[Артикул]],[1]Подбор!$CJ:$CW,13,0),"")</f>
        <v>0</v>
      </c>
      <c r="AI769" s="73">
        <f>IFERROR(VLOOKUP(Подбор[[#This Row],[Артикул]],[1]Подбор!$CJ:$CW,14,0),"")</f>
        <v>0</v>
      </c>
      <c r="AJ769" s="73" t="str">
        <f>IFERROR(VLOOKUP(Подбор[[#This Row],[Артикул]],[1]Подбор!$CJ:$DA,15,0),"")</f>
        <v/>
      </c>
      <c r="AK769" s="73" t="str">
        <f>IFERROR(VLOOKUP(Подбор[[#This Row],[Артикул]],[1]Подбор!$CJ:$DA,16,0),"")</f>
        <v/>
      </c>
      <c r="AL769" s="73" t="str">
        <f>IFERROR(VLOOKUP(Подбор[[#This Row],[Артикул]],[1]Подбор!$CJ:$DA,17,0),"")</f>
        <v/>
      </c>
    </row>
    <row r="770" spans="1:38">
      <c r="A770" s="73" t="s">
        <v>2663</v>
      </c>
      <c r="B770" t="s">
        <v>2250</v>
      </c>
      <c r="C770" t="s">
        <v>2664</v>
      </c>
      <c r="D770">
        <v>0</v>
      </c>
      <c r="E770">
        <v>0</v>
      </c>
      <c r="F770" t="s">
        <v>578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578</v>
      </c>
      <c r="R770" t="s">
        <v>578</v>
      </c>
      <c r="S770" t="s">
        <v>578</v>
      </c>
      <c r="T770" s="73"/>
      <c r="U770" s="73"/>
      <c r="V770"/>
      <c r="W770" s="73">
        <f>IFERROR(VLOOKUP(Подбор[[#This Row],[Артикул]],[1]Подбор!$CJ:$CW,2,0),"")</f>
        <v>0</v>
      </c>
      <c r="X770" s="73">
        <f>IFERROR(VLOOKUP(Подбор[[#This Row],[Артикул]],[1]Подбор!$CJ:$CW,3,0),"")</f>
        <v>0</v>
      </c>
      <c r="Y770" s="73" t="str">
        <f>IFERROR(VLOOKUP(Подбор[[#This Row],[Артикул]],[1]Подбор!$CJ:$CW,4,0),"")</f>
        <v/>
      </c>
      <c r="Z770" s="73">
        <f>IFERROR(VLOOKUP(Подбор[[#This Row],[Артикул]],[1]Подбор!$CJ:$CW,5,0),"")</f>
        <v>0</v>
      </c>
      <c r="AA770" s="73">
        <f>IFERROR(VLOOKUP(Подбор[[#This Row],[Артикул]],[1]Подбор!$CJ:$CW,6,0),"")</f>
        <v>0</v>
      </c>
      <c r="AB770" s="73">
        <f>IFERROR(VLOOKUP(Подбор[[#This Row],[Артикул]],[1]Подбор!$CJ:$CW,7,0),"")</f>
        <v>0</v>
      </c>
      <c r="AC770" s="73">
        <f>IFERROR(VLOOKUP(Подбор[[#This Row],[Артикул]],[1]Подбор!$CJ:$CW,8,0),"")</f>
        <v>0</v>
      </c>
      <c r="AD770" s="73">
        <f>IFERROR(VLOOKUP(Подбор[[#This Row],[Артикул]],[1]Подбор!$CJ:$CW,9,0),"")</f>
        <v>0</v>
      </c>
      <c r="AE770" s="73">
        <f>IFERROR(VLOOKUP(Подбор[[#This Row],[Артикул]],[1]Подбор!$CJ:$CW,10,0),"")</f>
        <v>0</v>
      </c>
      <c r="AF770" s="73">
        <f>IFERROR(VLOOKUP(Подбор[[#This Row],[Артикул]],[1]Подбор!$CJ:$CW,11,0),"")</f>
        <v>0</v>
      </c>
      <c r="AG770" s="73">
        <f>IFERROR(VLOOKUP(Подбор[[#This Row],[Артикул]],[1]Подбор!$CJ:$CW,12,0),"")</f>
        <v>0</v>
      </c>
      <c r="AH770" s="73">
        <f>IFERROR(VLOOKUP(Подбор[[#This Row],[Артикул]],[1]Подбор!$CJ:$CW,13,0),"")</f>
        <v>0</v>
      </c>
      <c r="AI770" s="73">
        <f>IFERROR(VLOOKUP(Подбор[[#This Row],[Артикул]],[1]Подбор!$CJ:$CW,14,0),"")</f>
        <v>0</v>
      </c>
      <c r="AJ770" s="73" t="str">
        <f>IFERROR(VLOOKUP(Подбор[[#This Row],[Артикул]],[1]Подбор!$CJ:$DA,15,0),"")</f>
        <v/>
      </c>
      <c r="AK770" s="73" t="str">
        <f>IFERROR(VLOOKUP(Подбор[[#This Row],[Артикул]],[1]Подбор!$CJ:$DA,16,0),"")</f>
        <v/>
      </c>
      <c r="AL770" s="73" t="str">
        <f>IFERROR(VLOOKUP(Подбор[[#This Row],[Артикул]],[1]Подбор!$CJ:$DA,17,0),"")</f>
        <v/>
      </c>
    </row>
    <row r="771" spans="1:38">
      <c r="A771" s="73" t="s">
        <v>2665</v>
      </c>
      <c r="B771" t="s">
        <v>2250</v>
      </c>
      <c r="C771" t="s">
        <v>2666</v>
      </c>
      <c r="D771" t="s">
        <v>578</v>
      </c>
      <c r="E771" t="s">
        <v>578</v>
      </c>
      <c r="F771" t="s">
        <v>578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578</v>
      </c>
      <c r="R771" t="s">
        <v>578</v>
      </c>
      <c r="S771" t="s">
        <v>578</v>
      </c>
      <c r="T771" s="73"/>
      <c r="U771" s="73"/>
      <c r="V771"/>
      <c r="W771" s="73" t="str">
        <f>IFERROR(VLOOKUP(Подбор[[#This Row],[Артикул]],[1]Подбор!$CJ:$CW,2,0),"")</f>
        <v/>
      </c>
      <c r="X771" s="73" t="str">
        <f>IFERROR(VLOOKUP(Подбор[[#This Row],[Артикул]],[1]Подбор!$CJ:$CW,3,0),"")</f>
        <v/>
      </c>
      <c r="Y771" s="73" t="str">
        <f>IFERROR(VLOOKUP(Подбор[[#This Row],[Артикул]],[1]Подбор!$CJ:$CW,4,0),"")</f>
        <v/>
      </c>
      <c r="Z771" s="73">
        <f>IFERROR(VLOOKUP(Подбор[[#This Row],[Артикул]],[1]Подбор!$CJ:$CW,5,0),"")</f>
        <v>0</v>
      </c>
      <c r="AA771" s="73">
        <f>IFERROR(VLOOKUP(Подбор[[#This Row],[Артикул]],[1]Подбор!$CJ:$CW,6,0),"")</f>
        <v>0</v>
      </c>
      <c r="AB771" s="73">
        <f>IFERROR(VLOOKUP(Подбор[[#This Row],[Артикул]],[1]Подбор!$CJ:$CW,7,0),"")</f>
        <v>0</v>
      </c>
      <c r="AC771" s="73">
        <f>IFERROR(VLOOKUP(Подбор[[#This Row],[Артикул]],[1]Подбор!$CJ:$CW,8,0),"")</f>
        <v>0</v>
      </c>
      <c r="AD771" s="73">
        <f>IFERROR(VLOOKUP(Подбор[[#This Row],[Артикул]],[1]Подбор!$CJ:$CW,9,0),"")</f>
        <v>0</v>
      </c>
      <c r="AE771" s="73">
        <f>IFERROR(VLOOKUP(Подбор[[#This Row],[Артикул]],[1]Подбор!$CJ:$CW,10,0),"")</f>
        <v>0</v>
      </c>
      <c r="AF771" s="73">
        <f>IFERROR(VLOOKUP(Подбор[[#This Row],[Артикул]],[1]Подбор!$CJ:$CW,11,0),"")</f>
        <v>0</v>
      </c>
      <c r="AG771" s="73">
        <f>IFERROR(VLOOKUP(Подбор[[#This Row],[Артикул]],[1]Подбор!$CJ:$CW,12,0),"")</f>
        <v>0</v>
      </c>
      <c r="AH771" s="73">
        <f>IFERROR(VLOOKUP(Подбор[[#This Row],[Артикул]],[1]Подбор!$CJ:$CW,13,0),"")</f>
        <v>0</v>
      </c>
      <c r="AI771" s="73">
        <f>IFERROR(VLOOKUP(Подбор[[#This Row],[Артикул]],[1]Подбор!$CJ:$CW,14,0),"")</f>
        <v>0</v>
      </c>
      <c r="AJ771" s="73" t="str">
        <f>IFERROR(VLOOKUP(Подбор[[#This Row],[Артикул]],[1]Подбор!$CJ:$DA,15,0),"")</f>
        <v/>
      </c>
      <c r="AK771" s="73" t="str">
        <f>IFERROR(VLOOKUP(Подбор[[#This Row],[Артикул]],[1]Подбор!$CJ:$DA,16,0),"")</f>
        <v/>
      </c>
      <c r="AL771" s="73" t="str">
        <f>IFERROR(VLOOKUP(Подбор[[#This Row],[Артикул]],[1]Подбор!$CJ:$DA,17,0),"")</f>
        <v/>
      </c>
    </row>
    <row r="772" spans="1:38">
      <c r="A772" s="73" t="s">
        <v>2168</v>
      </c>
      <c r="B772" t="s">
        <v>2250</v>
      </c>
      <c r="C772" t="s">
        <v>2667</v>
      </c>
      <c r="D772">
        <v>0</v>
      </c>
      <c r="E772">
        <v>0</v>
      </c>
      <c r="F772" t="s">
        <v>578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578</v>
      </c>
      <c r="R772" t="s">
        <v>578</v>
      </c>
      <c r="S772" t="s">
        <v>578</v>
      </c>
      <c r="T772" s="73"/>
      <c r="U772" s="73"/>
      <c r="V772"/>
      <c r="W772" s="73">
        <f>IFERROR(VLOOKUP(Подбор[[#This Row],[Артикул]],[1]Подбор!$CJ:$CW,2,0),"")</f>
        <v>0</v>
      </c>
      <c r="X772" s="73">
        <f>IFERROR(VLOOKUP(Подбор[[#This Row],[Артикул]],[1]Подбор!$CJ:$CW,3,0),"")</f>
        <v>0</v>
      </c>
      <c r="Y772" s="73" t="str">
        <f>IFERROR(VLOOKUP(Подбор[[#This Row],[Артикул]],[1]Подбор!$CJ:$CW,4,0),"")</f>
        <v/>
      </c>
      <c r="Z772" s="73">
        <f>IFERROR(VLOOKUP(Подбор[[#This Row],[Артикул]],[1]Подбор!$CJ:$CW,5,0),"")</f>
        <v>0</v>
      </c>
      <c r="AA772" s="73">
        <f>IFERROR(VLOOKUP(Подбор[[#This Row],[Артикул]],[1]Подбор!$CJ:$CW,6,0),"")</f>
        <v>0</v>
      </c>
      <c r="AB772" s="73">
        <f>IFERROR(VLOOKUP(Подбор[[#This Row],[Артикул]],[1]Подбор!$CJ:$CW,7,0),"")</f>
        <v>0</v>
      </c>
      <c r="AC772" s="73">
        <f>IFERROR(VLOOKUP(Подбор[[#This Row],[Артикул]],[1]Подбор!$CJ:$CW,8,0),"")</f>
        <v>0</v>
      </c>
      <c r="AD772" s="73">
        <f>IFERROR(VLOOKUP(Подбор[[#This Row],[Артикул]],[1]Подбор!$CJ:$CW,9,0),"")</f>
        <v>0</v>
      </c>
      <c r="AE772" s="73">
        <f>IFERROR(VLOOKUP(Подбор[[#This Row],[Артикул]],[1]Подбор!$CJ:$CW,10,0),"")</f>
        <v>0</v>
      </c>
      <c r="AF772" s="73">
        <f>IFERROR(VLOOKUP(Подбор[[#This Row],[Артикул]],[1]Подбор!$CJ:$CW,11,0),"")</f>
        <v>0</v>
      </c>
      <c r="AG772" s="73">
        <f>IFERROR(VLOOKUP(Подбор[[#This Row],[Артикул]],[1]Подбор!$CJ:$CW,12,0),"")</f>
        <v>0</v>
      </c>
      <c r="AH772" s="73">
        <f>IFERROR(VLOOKUP(Подбор[[#This Row],[Артикул]],[1]Подбор!$CJ:$CW,13,0),"")</f>
        <v>0</v>
      </c>
      <c r="AI772" s="73">
        <f>IFERROR(VLOOKUP(Подбор[[#This Row],[Артикул]],[1]Подбор!$CJ:$CW,14,0),"")</f>
        <v>0</v>
      </c>
      <c r="AJ772" s="73" t="str">
        <f>IFERROR(VLOOKUP(Подбор[[#This Row],[Артикул]],[1]Подбор!$CJ:$DA,15,0),"")</f>
        <v/>
      </c>
      <c r="AK772" s="73" t="str">
        <f>IFERROR(VLOOKUP(Подбор[[#This Row],[Артикул]],[1]Подбор!$CJ:$DA,16,0),"")</f>
        <v/>
      </c>
      <c r="AL772" s="73" t="str">
        <f>IFERROR(VLOOKUP(Подбор[[#This Row],[Артикул]],[1]Подбор!$CJ:$DA,17,0),"")</f>
        <v/>
      </c>
    </row>
    <row r="773" spans="1:38">
      <c r="A773" s="73" t="s">
        <v>2167</v>
      </c>
      <c r="B773" t="s">
        <v>2250</v>
      </c>
      <c r="C773" t="s">
        <v>2668</v>
      </c>
      <c r="D773">
        <v>0</v>
      </c>
      <c r="E773">
        <v>0</v>
      </c>
      <c r="F773" t="s">
        <v>578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578</v>
      </c>
      <c r="R773" t="s">
        <v>578</v>
      </c>
      <c r="S773" t="s">
        <v>578</v>
      </c>
      <c r="T773" s="73"/>
      <c r="U773" s="73"/>
      <c r="V773"/>
      <c r="W773" s="73">
        <f>IFERROR(VLOOKUP(Подбор[[#This Row],[Артикул]],[1]Подбор!$CJ:$CW,2,0),"")</f>
        <v>0</v>
      </c>
      <c r="X773" s="73">
        <f>IFERROR(VLOOKUP(Подбор[[#This Row],[Артикул]],[1]Подбор!$CJ:$CW,3,0),"")</f>
        <v>0</v>
      </c>
      <c r="Y773" s="73" t="str">
        <f>IFERROR(VLOOKUP(Подбор[[#This Row],[Артикул]],[1]Подбор!$CJ:$CW,4,0),"")</f>
        <v/>
      </c>
      <c r="Z773" s="73">
        <f>IFERROR(VLOOKUP(Подбор[[#This Row],[Артикул]],[1]Подбор!$CJ:$CW,5,0),"")</f>
        <v>0</v>
      </c>
      <c r="AA773" s="73">
        <f>IFERROR(VLOOKUP(Подбор[[#This Row],[Артикул]],[1]Подбор!$CJ:$CW,6,0),"")</f>
        <v>0</v>
      </c>
      <c r="AB773" s="73">
        <f>IFERROR(VLOOKUP(Подбор[[#This Row],[Артикул]],[1]Подбор!$CJ:$CW,7,0),"")</f>
        <v>0</v>
      </c>
      <c r="AC773" s="73">
        <f>IFERROR(VLOOKUP(Подбор[[#This Row],[Артикул]],[1]Подбор!$CJ:$CW,8,0),"")</f>
        <v>0</v>
      </c>
      <c r="AD773" s="73">
        <f>IFERROR(VLOOKUP(Подбор[[#This Row],[Артикул]],[1]Подбор!$CJ:$CW,9,0),"")</f>
        <v>0</v>
      </c>
      <c r="AE773" s="73">
        <f>IFERROR(VLOOKUP(Подбор[[#This Row],[Артикул]],[1]Подбор!$CJ:$CW,10,0),"")</f>
        <v>0</v>
      </c>
      <c r="AF773" s="73">
        <f>IFERROR(VLOOKUP(Подбор[[#This Row],[Артикул]],[1]Подбор!$CJ:$CW,11,0),"")</f>
        <v>0</v>
      </c>
      <c r="AG773" s="73">
        <f>IFERROR(VLOOKUP(Подбор[[#This Row],[Артикул]],[1]Подбор!$CJ:$CW,12,0),"")</f>
        <v>0</v>
      </c>
      <c r="AH773" s="73">
        <f>IFERROR(VLOOKUP(Подбор[[#This Row],[Артикул]],[1]Подбор!$CJ:$CW,13,0),"")</f>
        <v>0</v>
      </c>
      <c r="AI773" s="73">
        <f>IFERROR(VLOOKUP(Подбор[[#This Row],[Артикул]],[1]Подбор!$CJ:$CW,14,0),"")</f>
        <v>0</v>
      </c>
      <c r="AJ773" s="73" t="str">
        <f>IFERROR(VLOOKUP(Подбор[[#This Row],[Артикул]],[1]Подбор!$CJ:$DA,15,0),"")</f>
        <v/>
      </c>
      <c r="AK773" s="73" t="str">
        <f>IFERROR(VLOOKUP(Подбор[[#This Row],[Артикул]],[1]Подбор!$CJ:$DA,16,0),"")</f>
        <v/>
      </c>
      <c r="AL773" s="73" t="str">
        <f>IFERROR(VLOOKUP(Подбор[[#This Row],[Артикул]],[1]Подбор!$CJ:$DA,17,0),"")</f>
        <v/>
      </c>
    </row>
    <row r="774" spans="1:38">
      <c r="A774" s="73" t="s">
        <v>2166</v>
      </c>
      <c r="B774" t="s">
        <v>2250</v>
      </c>
      <c r="C774" t="s">
        <v>2669</v>
      </c>
      <c r="D774">
        <v>0</v>
      </c>
      <c r="E774">
        <v>0</v>
      </c>
      <c r="F774" t="s">
        <v>578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578</v>
      </c>
      <c r="R774" t="s">
        <v>578</v>
      </c>
      <c r="S774" t="s">
        <v>578</v>
      </c>
      <c r="T774" s="73"/>
      <c r="U774" s="73"/>
      <c r="V774"/>
      <c r="W774" s="73">
        <f>IFERROR(VLOOKUP(Подбор[[#This Row],[Артикул]],[1]Подбор!$CJ:$CW,2,0),"")</f>
        <v>0</v>
      </c>
      <c r="X774" s="73">
        <f>IFERROR(VLOOKUP(Подбор[[#This Row],[Артикул]],[1]Подбор!$CJ:$CW,3,0),"")</f>
        <v>0</v>
      </c>
      <c r="Y774" s="73" t="str">
        <f>IFERROR(VLOOKUP(Подбор[[#This Row],[Артикул]],[1]Подбор!$CJ:$CW,4,0),"")</f>
        <v/>
      </c>
      <c r="Z774" s="73">
        <f>IFERROR(VLOOKUP(Подбор[[#This Row],[Артикул]],[1]Подбор!$CJ:$CW,5,0),"")</f>
        <v>0</v>
      </c>
      <c r="AA774" s="73">
        <f>IFERROR(VLOOKUP(Подбор[[#This Row],[Артикул]],[1]Подбор!$CJ:$CW,6,0),"")</f>
        <v>0</v>
      </c>
      <c r="AB774" s="73">
        <f>IFERROR(VLOOKUP(Подбор[[#This Row],[Артикул]],[1]Подбор!$CJ:$CW,7,0),"")</f>
        <v>0</v>
      </c>
      <c r="AC774" s="73">
        <f>IFERROR(VLOOKUP(Подбор[[#This Row],[Артикул]],[1]Подбор!$CJ:$CW,8,0),"")</f>
        <v>0</v>
      </c>
      <c r="AD774" s="73">
        <f>IFERROR(VLOOKUP(Подбор[[#This Row],[Артикул]],[1]Подбор!$CJ:$CW,9,0),"")</f>
        <v>0</v>
      </c>
      <c r="AE774" s="73">
        <f>IFERROR(VLOOKUP(Подбор[[#This Row],[Артикул]],[1]Подбор!$CJ:$CW,10,0),"")</f>
        <v>0</v>
      </c>
      <c r="AF774" s="73">
        <f>IFERROR(VLOOKUP(Подбор[[#This Row],[Артикул]],[1]Подбор!$CJ:$CW,11,0),"")</f>
        <v>0</v>
      </c>
      <c r="AG774" s="73">
        <f>IFERROR(VLOOKUP(Подбор[[#This Row],[Артикул]],[1]Подбор!$CJ:$CW,12,0),"")</f>
        <v>0</v>
      </c>
      <c r="AH774" s="73">
        <f>IFERROR(VLOOKUP(Подбор[[#This Row],[Артикул]],[1]Подбор!$CJ:$CW,13,0),"")</f>
        <v>0</v>
      </c>
      <c r="AI774" s="73">
        <f>IFERROR(VLOOKUP(Подбор[[#This Row],[Артикул]],[1]Подбор!$CJ:$CW,14,0),"")</f>
        <v>0</v>
      </c>
      <c r="AJ774" s="73" t="str">
        <f>IFERROR(VLOOKUP(Подбор[[#This Row],[Артикул]],[1]Подбор!$CJ:$DA,15,0),"")</f>
        <v/>
      </c>
      <c r="AK774" s="73" t="str">
        <f>IFERROR(VLOOKUP(Подбор[[#This Row],[Артикул]],[1]Подбор!$CJ:$DA,16,0),"")</f>
        <v/>
      </c>
      <c r="AL774" s="73" t="str">
        <f>IFERROR(VLOOKUP(Подбор[[#This Row],[Артикул]],[1]Подбор!$CJ:$DA,17,0),"")</f>
        <v/>
      </c>
    </row>
    <row r="775" spans="1:38">
      <c r="A775" s="73" t="s">
        <v>2670</v>
      </c>
      <c r="B775" t="s">
        <v>2250</v>
      </c>
      <c r="C775" t="s">
        <v>2671</v>
      </c>
      <c r="D775">
        <v>0</v>
      </c>
      <c r="E775">
        <v>0</v>
      </c>
      <c r="F775" t="s">
        <v>578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578</v>
      </c>
      <c r="R775" t="s">
        <v>578</v>
      </c>
      <c r="S775" t="s">
        <v>578</v>
      </c>
      <c r="T775" s="73"/>
      <c r="U775" s="73"/>
      <c r="V775"/>
      <c r="W775" s="73">
        <f>IFERROR(VLOOKUP(Подбор[[#This Row],[Артикул]],[1]Подбор!$CJ:$CW,2,0),"")</f>
        <v>0</v>
      </c>
      <c r="X775" s="73">
        <f>IFERROR(VLOOKUP(Подбор[[#This Row],[Артикул]],[1]Подбор!$CJ:$CW,3,0),"")</f>
        <v>0</v>
      </c>
      <c r="Y775" s="73" t="str">
        <f>IFERROR(VLOOKUP(Подбор[[#This Row],[Артикул]],[1]Подбор!$CJ:$CW,4,0),"")</f>
        <v/>
      </c>
      <c r="Z775" s="73">
        <f>IFERROR(VLOOKUP(Подбор[[#This Row],[Артикул]],[1]Подбор!$CJ:$CW,5,0),"")</f>
        <v>0</v>
      </c>
      <c r="AA775" s="73">
        <f>IFERROR(VLOOKUP(Подбор[[#This Row],[Артикул]],[1]Подбор!$CJ:$CW,6,0),"")</f>
        <v>0</v>
      </c>
      <c r="AB775" s="73">
        <f>IFERROR(VLOOKUP(Подбор[[#This Row],[Артикул]],[1]Подбор!$CJ:$CW,7,0),"")</f>
        <v>0</v>
      </c>
      <c r="AC775" s="73">
        <f>IFERROR(VLOOKUP(Подбор[[#This Row],[Артикул]],[1]Подбор!$CJ:$CW,8,0),"")</f>
        <v>0</v>
      </c>
      <c r="AD775" s="73">
        <f>IFERROR(VLOOKUP(Подбор[[#This Row],[Артикул]],[1]Подбор!$CJ:$CW,9,0),"")</f>
        <v>0</v>
      </c>
      <c r="AE775" s="73">
        <f>IFERROR(VLOOKUP(Подбор[[#This Row],[Артикул]],[1]Подбор!$CJ:$CW,10,0),"")</f>
        <v>0</v>
      </c>
      <c r="AF775" s="73">
        <f>IFERROR(VLOOKUP(Подбор[[#This Row],[Артикул]],[1]Подбор!$CJ:$CW,11,0),"")</f>
        <v>0</v>
      </c>
      <c r="AG775" s="73">
        <f>IFERROR(VLOOKUP(Подбор[[#This Row],[Артикул]],[1]Подбор!$CJ:$CW,12,0),"")</f>
        <v>0</v>
      </c>
      <c r="AH775" s="73">
        <f>IFERROR(VLOOKUP(Подбор[[#This Row],[Артикул]],[1]Подбор!$CJ:$CW,13,0),"")</f>
        <v>0</v>
      </c>
      <c r="AI775" s="73">
        <f>IFERROR(VLOOKUP(Подбор[[#This Row],[Артикул]],[1]Подбор!$CJ:$CW,14,0),"")</f>
        <v>0</v>
      </c>
      <c r="AJ775" s="73" t="str">
        <f>IFERROR(VLOOKUP(Подбор[[#This Row],[Артикул]],[1]Подбор!$CJ:$DA,15,0),"")</f>
        <v/>
      </c>
      <c r="AK775" s="73" t="str">
        <f>IFERROR(VLOOKUP(Подбор[[#This Row],[Артикул]],[1]Подбор!$CJ:$DA,16,0),"")</f>
        <v/>
      </c>
      <c r="AL775" s="73" t="str">
        <f>IFERROR(VLOOKUP(Подбор[[#This Row],[Артикул]],[1]Подбор!$CJ:$DA,17,0),"")</f>
        <v/>
      </c>
    </row>
    <row r="776" spans="1:38">
      <c r="A776" s="73" t="s">
        <v>2672</v>
      </c>
      <c r="B776" t="s">
        <v>2250</v>
      </c>
      <c r="C776" t="s">
        <v>2673</v>
      </c>
      <c r="D776">
        <v>0</v>
      </c>
      <c r="E776">
        <v>0</v>
      </c>
      <c r="F776" t="s">
        <v>578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578</v>
      </c>
      <c r="R776" t="s">
        <v>578</v>
      </c>
      <c r="S776" t="s">
        <v>578</v>
      </c>
      <c r="T776" s="73"/>
      <c r="U776" s="73"/>
      <c r="V776"/>
      <c r="W776" s="73">
        <f>IFERROR(VLOOKUP(Подбор[[#This Row],[Артикул]],[1]Подбор!$CJ:$CW,2,0),"")</f>
        <v>0</v>
      </c>
      <c r="X776" s="73">
        <f>IFERROR(VLOOKUP(Подбор[[#This Row],[Артикул]],[1]Подбор!$CJ:$CW,3,0),"")</f>
        <v>0</v>
      </c>
      <c r="Y776" s="73" t="str">
        <f>IFERROR(VLOOKUP(Подбор[[#This Row],[Артикул]],[1]Подбор!$CJ:$CW,4,0),"")</f>
        <v/>
      </c>
      <c r="Z776" s="73">
        <f>IFERROR(VLOOKUP(Подбор[[#This Row],[Артикул]],[1]Подбор!$CJ:$CW,5,0),"")</f>
        <v>0</v>
      </c>
      <c r="AA776" s="73">
        <f>IFERROR(VLOOKUP(Подбор[[#This Row],[Артикул]],[1]Подбор!$CJ:$CW,6,0),"")</f>
        <v>0</v>
      </c>
      <c r="AB776" s="73">
        <f>IFERROR(VLOOKUP(Подбор[[#This Row],[Артикул]],[1]Подбор!$CJ:$CW,7,0),"")</f>
        <v>0</v>
      </c>
      <c r="AC776" s="73">
        <f>IFERROR(VLOOKUP(Подбор[[#This Row],[Артикул]],[1]Подбор!$CJ:$CW,8,0),"")</f>
        <v>0</v>
      </c>
      <c r="AD776" s="73">
        <f>IFERROR(VLOOKUP(Подбор[[#This Row],[Артикул]],[1]Подбор!$CJ:$CW,9,0),"")</f>
        <v>0</v>
      </c>
      <c r="AE776" s="73">
        <f>IFERROR(VLOOKUP(Подбор[[#This Row],[Артикул]],[1]Подбор!$CJ:$CW,10,0),"")</f>
        <v>0</v>
      </c>
      <c r="AF776" s="73">
        <f>IFERROR(VLOOKUP(Подбор[[#This Row],[Артикул]],[1]Подбор!$CJ:$CW,11,0),"")</f>
        <v>0</v>
      </c>
      <c r="AG776" s="73">
        <f>IFERROR(VLOOKUP(Подбор[[#This Row],[Артикул]],[1]Подбор!$CJ:$CW,12,0),"")</f>
        <v>0</v>
      </c>
      <c r="AH776" s="73">
        <f>IFERROR(VLOOKUP(Подбор[[#This Row],[Артикул]],[1]Подбор!$CJ:$CW,13,0),"")</f>
        <v>0</v>
      </c>
      <c r="AI776" s="73">
        <f>IFERROR(VLOOKUP(Подбор[[#This Row],[Артикул]],[1]Подбор!$CJ:$CW,14,0),"")</f>
        <v>0</v>
      </c>
      <c r="AJ776" s="73" t="str">
        <f>IFERROR(VLOOKUP(Подбор[[#This Row],[Артикул]],[1]Подбор!$CJ:$DA,15,0),"")</f>
        <v/>
      </c>
      <c r="AK776" s="73" t="str">
        <f>IFERROR(VLOOKUP(Подбор[[#This Row],[Артикул]],[1]Подбор!$CJ:$DA,16,0),"")</f>
        <v/>
      </c>
      <c r="AL776" s="73" t="str">
        <f>IFERROR(VLOOKUP(Подбор[[#This Row],[Артикул]],[1]Подбор!$CJ:$DA,17,0),"")</f>
        <v/>
      </c>
    </row>
    <row r="777" spans="1:38">
      <c r="A777" s="73" t="s">
        <v>2674</v>
      </c>
      <c r="B777"/>
      <c r="C777"/>
      <c r="D777" t="s">
        <v>578</v>
      </c>
      <c r="E777" t="s">
        <v>578</v>
      </c>
      <c r="F777" t="s">
        <v>578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578</v>
      </c>
      <c r="R777" t="s">
        <v>578</v>
      </c>
      <c r="S777" t="s">
        <v>578</v>
      </c>
      <c r="T777" s="73"/>
      <c r="U777" s="73"/>
      <c r="V777"/>
      <c r="W777" s="73" t="str">
        <f>IFERROR(VLOOKUP(Подбор[[#This Row],[Артикул]],[1]Подбор!$CJ:$CW,2,0),"")</f>
        <v/>
      </c>
      <c r="X777" s="73" t="str">
        <f>IFERROR(VLOOKUP(Подбор[[#This Row],[Артикул]],[1]Подбор!$CJ:$CW,3,0),"")</f>
        <v/>
      </c>
      <c r="Y777" s="73" t="str">
        <f>IFERROR(VLOOKUP(Подбор[[#This Row],[Артикул]],[1]Подбор!$CJ:$CW,4,0),"")</f>
        <v/>
      </c>
      <c r="Z777" s="73">
        <f>IFERROR(VLOOKUP(Подбор[[#This Row],[Артикул]],[1]Подбор!$CJ:$CW,5,0),"")</f>
        <v>0</v>
      </c>
      <c r="AA777" s="73">
        <f>IFERROR(VLOOKUP(Подбор[[#This Row],[Артикул]],[1]Подбор!$CJ:$CW,6,0),"")</f>
        <v>0</v>
      </c>
      <c r="AB777" s="73">
        <f>IFERROR(VLOOKUP(Подбор[[#This Row],[Артикул]],[1]Подбор!$CJ:$CW,7,0),"")</f>
        <v>0</v>
      </c>
      <c r="AC777" s="73">
        <f>IFERROR(VLOOKUP(Подбор[[#This Row],[Артикул]],[1]Подбор!$CJ:$CW,8,0),"")</f>
        <v>0</v>
      </c>
      <c r="AD777" s="73">
        <f>IFERROR(VLOOKUP(Подбор[[#This Row],[Артикул]],[1]Подбор!$CJ:$CW,9,0),"")</f>
        <v>0</v>
      </c>
      <c r="AE777" s="73">
        <f>IFERROR(VLOOKUP(Подбор[[#This Row],[Артикул]],[1]Подбор!$CJ:$CW,10,0),"")</f>
        <v>0</v>
      </c>
      <c r="AF777" s="73">
        <f>IFERROR(VLOOKUP(Подбор[[#This Row],[Артикул]],[1]Подбор!$CJ:$CW,11,0),"")</f>
        <v>0</v>
      </c>
      <c r="AG777" s="73">
        <f>IFERROR(VLOOKUP(Подбор[[#This Row],[Артикул]],[1]Подбор!$CJ:$CW,12,0),"")</f>
        <v>0</v>
      </c>
      <c r="AH777" s="73">
        <f>IFERROR(VLOOKUP(Подбор[[#This Row],[Артикул]],[1]Подбор!$CJ:$CW,13,0),"")</f>
        <v>0</v>
      </c>
      <c r="AI777" s="73">
        <f>IFERROR(VLOOKUP(Подбор[[#This Row],[Артикул]],[1]Подбор!$CJ:$CW,14,0),"")</f>
        <v>0</v>
      </c>
      <c r="AJ777" s="73" t="str">
        <f>IFERROR(VLOOKUP(Подбор[[#This Row],[Артикул]],[1]Подбор!$CJ:$DA,15,0),"")</f>
        <v/>
      </c>
      <c r="AK777" s="73" t="str">
        <f>IFERROR(VLOOKUP(Подбор[[#This Row],[Артикул]],[1]Подбор!$CJ:$DA,16,0),"")</f>
        <v/>
      </c>
      <c r="AL777" s="73" t="str">
        <f>IFERROR(VLOOKUP(Подбор[[#This Row],[Артикул]],[1]Подбор!$CJ:$DA,17,0),"")</f>
        <v/>
      </c>
    </row>
    <row r="778" spans="1:38">
      <c r="A778" s="73" t="s">
        <v>2675</v>
      </c>
      <c r="B778" t="s">
        <v>2250</v>
      </c>
      <c r="C778" t="s">
        <v>2676</v>
      </c>
      <c r="D778">
        <v>0</v>
      </c>
      <c r="E778">
        <v>0</v>
      </c>
      <c r="F778" t="s">
        <v>578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578</v>
      </c>
      <c r="R778" t="s">
        <v>578</v>
      </c>
      <c r="S778" t="s">
        <v>578</v>
      </c>
      <c r="T778" s="73"/>
      <c r="U778" s="73"/>
      <c r="V778"/>
      <c r="W778" s="73">
        <f>IFERROR(VLOOKUP(Подбор[[#This Row],[Артикул]],[1]Подбор!$CJ:$CW,2,0),"")</f>
        <v>0</v>
      </c>
      <c r="X778" s="73">
        <f>IFERROR(VLOOKUP(Подбор[[#This Row],[Артикул]],[1]Подбор!$CJ:$CW,3,0),"")</f>
        <v>0</v>
      </c>
      <c r="Y778" s="73" t="str">
        <f>IFERROR(VLOOKUP(Подбор[[#This Row],[Артикул]],[1]Подбор!$CJ:$CW,4,0),"")</f>
        <v/>
      </c>
      <c r="Z778" s="73">
        <f>IFERROR(VLOOKUP(Подбор[[#This Row],[Артикул]],[1]Подбор!$CJ:$CW,5,0),"")</f>
        <v>0</v>
      </c>
      <c r="AA778" s="73">
        <f>IFERROR(VLOOKUP(Подбор[[#This Row],[Артикул]],[1]Подбор!$CJ:$CW,6,0),"")</f>
        <v>0</v>
      </c>
      <c r="AB778" s="73">
        <f>IFERROR(VLOOKUP(Подбор[[#This Row],[Артикул]],[1]Подбор!$CJ:$CW,7,0),"")</f>
        <v>0</v>
      </c>
      <c r="AC778" s="73">
        <f>IFERROR(VLOOKUP(Подбор[[#This Row],[Артикул]],[1]Подбор!$CJ:$CW,8,0),"")</f>
        <v>0</v>
      </c>
      <c r="AD778" s="73">
        <f>IFERROR(VLOOKUP(Подбор[[#This Row],[Артикул]],[1]Подбор!$CJ:$CW,9,0),"")</f>
        <v>0</v>
      </c>
      <c r="AE778" s="73">
        <f>IFERROR(VLOOKUP(Подбор[[#This Row],[Артикул]],[1]Подбор!$CJ:$CW,10,0),"")</f>
        <v>0</v>
      </c>
      <c r="AF778" s="73">
        <f>IFERROR(VLOOKUP(Подбор[[#This Row],[Артикул]],[1]Подбор!$CJ:$CW,11,0),"")</f>
        <v>0</v>
      </c>
      <c r="AG778" s="73">
        <f>IFERROR(VLOOKUP(Подбор[[#This Row],[Артикул]],[1]Подбор!$CJ:$CW,12,0),"")</f>
        <v>0</v>
      </c>
      <c r="AH778" s="73">
        <f>IFERROR(VLOOKUP(Подбор[[#This Row],[Артикул]],[1]Подбор!$CJ:$CW,13,0),"")</f>
        <v>0</v>
      </c>
      <c r="AI778" s="73">
        <f>IFERROR(VLOOKUP(Подбор[[#This Row],[Артикул]],[1]Подбор!$CJ:$CW,14,0),"")</f>
        <v>0</v>
      </c>
      <c r="AJ778" s="73" t="str">
        <f>IFERROR(VLOOKUP(Подбор[[#This Row],[Артикул]],[1]Подбор!$CJ:$DA,15,0),"")</f>
        <v/>
      </c>
      <c r="AK778" s="73" t="str">
        <f>IFERROR(VLOOKUP(Подбор[[#This Row],[Артикул]],[1]Подбор!$CJ:$DA,16,0),"")</f>
        <v/>
      </c>
      <c r="AL778" s="73" t="str">
        <f>IFERROR(VLOOKUP(Подбор[[#This Row],[Артикул]],[1]Подбор!$CJ:$DA,17,0),"")</f>
        <v/>
      </c>
    </row>
    <row r="779" spans="1:38">
      <c r="A779" s="73" t="s">
        <v>2677</v>
      </c>
      <c r="B779" t="s">
        <v>2250</v>
      </c>
      <c r="C779" t="s">
        <v>2678</v>
      </c>
      <c r="D779">
        <v>0</v>
      </c>
      <c r="E779">
        <v>0</v>
      </c>
      <c r="F779" t="s">
        <v>578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578</v>
      </c>
      <c r="R779" t="s">
        <v>578</v>
      </c>
      <c r="S779" t="s">
        <v>578</v>
      </c>
      <c r="T779" s="73"/>
      <c r="U779" s="73"/>
      <c r="V779"/>
      <c r="W779" s="73">
        <f>IFERROR(VLOOKUP(Подбор[[#This Row],[Артикул]],[1]Подбор!$CJ:$CW,2,0),"")</f>
        <v>0</v>
      </c>
      <c r="X779" s="73">
        <f>IFERROR(VLOOKUP(Подбор[[#This Row],[Артикул]],[1]Подбор!$CJ:$CW,3,0),"")</f>
        <v>0</v>
      </c>
      <c r="Y779" s="73" t="str">
        <f>IFERROR(VLOOKUP(Подбор[[#This Row],[Артикул]],[1]Подбор!$CJ:$CW,4,0),"")</f>
        <v/>
      </c>
      <c r="Z779" s="73">
        <f>IFERROR(VLOOKUP(Подбор[[#This Row],[Артикул]],[1]Подбор!$CJ:$CW,5,0),"")</f>
        <v>0</v>
      </c>
      <c r="AA779" s="73">
        <f>IFERROR(VLOOKUP(Подбор[[#This Row],[Артикул]],[1]Подбор!$CJ:$CW,6,0),"")</f>
        <v>0</v>
      </c>
      <c r="AB779" s="73">
        <f>IFERROR(VLOOKUP(Подбор[[#This Row],[Артикул]],[1]Подбор!$CJ:$CW,7,0),"")</f>
        <v>0</v>
      </c>
      <c r="AC779" s="73">
        <f>IFERROR(VLOOKUP(Подбор[[#This Row],[Артикул]],[1]Подбор!$CJ:$CW,8,0),"")</f>
        <v>0</v>
      </c>
      <c r="AD779" s="73">
        <f>IFERROR(VLOOKUP(Подбор[[#This Row],[Артикул]],[1]Подбор!$CJ:$CW,9,0),"")</f>
        <v>0</v>
      </c>
      <c r="AE779" s="73">
        <f>IFERROR(VLOOKUP(Подбор[[#This Row],[Артикул]],[1]Подбор!$CJ:$CW,10,0),"")</f>
        <v>0</v>
      </c>
      <c r="AF779" s="73">
        <f>IFERROR(VLOOKUP(Подбор[[#This Row],[Артикул]],[1]Подбор!$CJ:$CW,11,0),"")</f>
        <v>0</v>
      </c>
      <c r="AG779" s="73">
        <f>IFERROR(VLOOKUP(Подбор[[#This Row],[Артикул]],[1]Подбор!$CJ:$CW,12,0),"")</f>
        <v>0</v>
      </c>
      <c r="AH779" s="73">
        <f>IFERROR(VLOOKUP(Подбор[[#This Row],[Артикул]],[1]Подбор!$CJ:$CW,13,0),"")</f>
        <v>0</v>
      </c>
      <c r="AI779" s="73">
        <f>IFERROR(VLOOKUP(Подбор[[#This Row],[Артикул]],[1]Подбор!$CJ:$CW,14,0),"")</f>
        <v>0</v>
      </c>
      <c r="AJ779" s="73" t="str">
        <f>IFERROR(VLOOKUP(Подбор[[#This Row],[Артикул]],[1]Подбор!$CJ:$DA,15,0),"")</f>
        <v/>
      </c>
      <c r="AK779" s="73" t="str">
        <f>IFERROR(VLOOKUP(Подбор[[#This Row],[Артикул]],[1]Подбор!$CJ:$DA,16,0),"")</f>
        <v/>
      </c>
      <c r="AL779" s="73" t="str">
        <f>IFERROR(VLOOKUP(Подбор[[#This Row],[Артикул]],[1]Подбор!$CJ:$DA,17,0),"")</f>
        <v/>
      </c>
    </row>
    <row r="780" spans="1:38">
      <c r="A780" s="73" t="s">
        <v>2679</v>
      </c>
      <c r="B780" t="s">
        <v>2250</v>
      </c>
      <c r="C780" t="s">
        <v>2680</v>
      </c>
      <c r="D780">
        <v>0</v>
      </c>
      <c r="E780">
        <v>0</v>
      </c>
      <c r="F780" t="s">
        <v>578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578</v>
      </c>
      <c r="R780" t="s">
        <v>578</v>
      </c>
      <c r="S780" t="s">
        <v>578</v>
      </c>
      <c r="T780" s="73"/>
      <c r="U780" s="73"/>
      <c r="V780"/>
      <c r="W780" s="73">
        <f>IFERROR(VLOOKUP(Подбор[[#This Row],[Артикул]],[1]Подбор!$CJ:$CW,2,0),"")</f>
        <v>0</v>
      </c>
      <c r="X780" s="73">
        <f>IFERROR(VLOOKUP(Подбор[[#This Row],[Артикул]],[1]Подбор!$CJ:$CW,3,0),"")</f>
        <v>0</v>
      </c>
      <c r="Y780" s="73" t="str">
        <f>IFERROR(VLOOKUP(Подбор[[#This Row],[Артикул]],[1]Подбор!$CJ:$CW,4,0),"")</f>
        <v/>
      </c>
      <c r="Z780" s="73">
        <f>IFERROR(VLOOKUP(Подбор[[#This Row],[Артикул]],[1]Подбор!$CJ:$CW,5,0),"")</f>
        <v>0</v>
      </c>
      <c r="AA780" s="73">
        <f>IFERROR(VLOOKUP(Подбор[[#This Row],[Артикул]],[1]Подбор!$CJ:$CW,6,0),"")</f>
        <v>0</v>
      </c>
      <c r="AB780" s="73">
        <f>IFERROR(VLOOKUP(Подбор[[#This Row],[Артикул]],[1]Подбор!$CJ:$CW,7,0),"")</f>
        <v>0</v>
      </c>
      <c r="AC780" s="73">
        <f>IFERROR(VLOOKUP(Подбор[[#This Row],[Артикул]],[1]Подбор!$CJ:$CW,8,0),"")</f>
        <v>0</v>
      </c>
      <c r="AD780" s="73">
        <f>IFERROR(VLOOKUP(Подбор[[#This Row],[Артикул]],[1]Подбор!$CJ:$CW,9,0),"")</f>
        <v>0</v>
      </c>
      <c r="AE780" s="73">
        <f>IFERROR(VLOOKUP(Подбор[[#This Row],[Артикул]],[1]Подбор!$CJ:$CW,10,0),"")</f>
        <v>0</v>
      </c>
      <c r="AF780" s="73">
        <f>IFERROR(VLOOKUP(Подбор[[#This Row],[Артикул]],[1]Подбор!$CJ:$CW,11,0),"")</f>
        <v>0</v>
      </c>
      <c r="AG780" s="73">
        <f>IFERROR(VLOOKUP(Подбор[[#This Row],[Артикул]],[1]Подбор!$CJ:$CW,12,0),"")</f>
        <v>0</v>
      </c>
      <c r="AH780" s="73">
        <f>IFERROR(VLOOKUP(Подбор[[#This Row],[Артикул]],[1]Подбор!$CJ:$CW,13,0),"")</f>
        <v>0</v>
      </c>
      <c r="AI780" s="73">
        <f>IFERROR(VLOOKUP(Подбор[[#This Row],[Артикул]],[1]Подбор!$CJ:$CW,14,0),"")</f>
        <v>0</v>
      </c>
      <c r="AJ780" s="73" t="str">
        <f>IFERROR(VLOOKUP(Подбор[[#This Row],[Артикул]],[1]Подбор!$CJ:$DA,15,0),"")</f>
        <v/>
      </c>
      <c r="AK780" s="73" t="str">
        <f>IFERROR(VLOOKUP(Подбор[[#This Row],[Артикул]],[1]Подбор!$CJ:$DA,16,0),"")</f>
        <v/>
      </c>
      <c r="AL780" s="73" t="str">
        <f>IFERROR(VLOOKUP(Подбор[[#This Row],[Артикул]],[1]Подбор!$CJ:$DA,17,0),"")</f>
        <v/>
      </c>
    </row>
    <row r="781" spans="1:38">
      <c r="A781" s="73" t="s">
        <v>2681</v>
      </c>
      <c r="B781" t="s">
        <v>2250</v>
      </c>
      <c r="C781" t="s">
        <v>2682</v>
      </c>
      <c r="D781">
        <v>0</v>
      </c>
      <c r="E781">
        <v>0</v>
      </c>
      <c r="F781" t="s">
        <v>578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578</v>
      </c>
      <c r="R781" t="s">
        <v>578</v>
      </c>
      <c r="S781" t="s">
        <v>578</v>
      </c>
      <c r="T781" s="73"/>
      <c r="U781" s="73"/>
      <c r="V781"/>
      <c r="W781" s="73">
        <f>IFERROR(VLOOKUP(Подбор[[#This Row],[Артикул]],[1]Подбор!$CJ:$CW,2,0),"")</f>
        <v>0</v>
      </c>
      <c r="X781" s="73">
        <f>IFERROR(VLOOKUP(Подбор[[#This Row],[Артикул]],[1]Подбор!$CJ:$CW,3,0),"")</f>
        <v>0</v>
      </c>
      <c r="Y781" s="73" t="str">
        <f>IFERROR(VLOOKUP(Подбор[[#This Row],[Артикул]],[1]Подбор!$CJ:$CW,4,0),"")</f>
        <v/>
      </c>
      <c r="Z781" s="73">
        <f>IFERROR(VLOOKUP(Подбор[[#This Row],[Артикул]],[1]Подбор!$CJ:$CW,5,0),"")</f>
        <v>0</v>
      </c>
      <c r="AA781" s="73">
        <f>IFERROR(VLOOKUP(Подбор[[#This Row],[Артикул]],[1]Подбор!$CJ:$CW,6,0),"")</f>
        <v>0</v>
      </c>
      <c r="AB781" s="73">
        <f>IFERROR(VLOOKUP(Подбор[[#This Row],[Артикул]],[1]Подбор!$CJ:$CW,7,0),"")</f>
        <v>0</v>
      </c>
      <c r="AC781" s="73">
        <f>IFERROR(VLOOKUP(Подбор[[#This Row],[Артикул]],[1]Подбор!$CJ:$CW,8,0),"")</f>
        <v>0</v>
      </c>
      <c r="AD781" s="73">
        <f>IFERROR(VLOOKUP(Подбор[[#This Row],[Артикул]],[1]Подбор!$CJ:$CW,9,0),"")</f>
        <v>0</v>
      </c>
      <c r="AE781" s="73">
        <f>IFERROR(VLOOKUP(Подбор[[#This Row],[Артикул]],[1]Подбор!$CJ:$CW,10,0),"")</f>
        <v>0</v>
      </c>
      <c r="AF781" s="73">
        <f>IFERROR(VLOOKUP(Подбор[[#This Row],[Артикул]],[1]Подбор!$CJ:$CW,11,0),"")</f>
        <v>0</v>
      </c>
      <c r="AG781" s="73">
        <f>IFERROR(VLOOKUP(Подбор[[#This Row],[Артикул]],[1]Подбор!$CJ:$CW,12,0),"")</f>
        <v>0</v>
      </c>
      <c r="AH781" s="73">
        <f>IFERROR(VLOOKUP(Подбор[[#This Row],[Артикул]],[1]Подбор!$CJ:$CW,13,0),"")</f>
        <v>0</v>
      </c>
      <c r="AI781" s="73">
        <f>IFERROR(VLOOKUP(Подбор[[#This Row],[Артикул]],[1]Подбор!$CJ:$CW,14,0),"")</f>
        <v>0</v>
      </c>
      <c r="AJ781" s="73" t="str">
        <f>IFERROR(VLOOKUP(Подбор[[#This Row],[Артикул]],[1]Подбор!$CJ:$DA,15,0),"")</f>
        <v/>
      </c>
      <c r="AK781" s="73" t="str">
        <f>IFERROR(VLOOKUP(Подбор[[#This Row],[Артикул]],[1]Подбор!$CJ:$DA,16,0),"")</f>
        <v/>
      </c>
      <c r="AL781" s="73" t="str">
        <f>IFERROR(VLOOKUP(Подбор[[#This Row],[Артикул]],[1]Подбор!$CJ:$DA,17,0),"")</f>
        <v/>
      </c>
    </row>
    <row r="782" spans="1:38">
      <c r="A782" s="73" t="s">
        <v>2683</v>
      </c>
      <c r="B782" t="s">
        <v>2250</v>
      </c>
      <c r="C782" t="s">
        <v>2684</v>
      </c>
      <c r="D782">
        <v>0</v>
      </c>
      <c r="E782">
        <v>0</v>
      </c>
      <c r="F782" t="s">
        <v>578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578</v>
      </c>
      <c r="R782" t="s">
        <v>578</v>
      </c>
      <c r="S782" t="s">
        <v>578</v>
      </c>
      <c r="T782" s="73"/>
      <c r="U782" s="73"/>
      <c r="V782"/>
      <c r="W782" s="73">
        <f>IFERROR(VLOOKUP(Подбор[[#This Row],[Артикул]],[1]Подбор!$CJ:$CW,2,0),"")</f>
        <v>0</v>
      </c>
      <c r="X782" s="73">
        <f>IFERROR(VLOOKUP(Подбор[[#This Row],[Артикул]],[1]Подбор!$CJ:$CW,3,0),"")</f>
        <v>0</v>
      </c>
      <c r="Y782" s="73" t="str">
        <f>IFERROR(VLOOKUP(Подбор[[#This Row],[Артикул]],[1]Подбор!$CJ:$CW,4,0),"")</f>
        <v/>
      </c>
      <c r="Z782" s="73">
        <f>IFERROR(VLOOKUP(Подбор[[#This Row],[Артикул]],[1]Подбор!$CJ:$CW,5,0),"")</f>
        <v>0</v>
      </c>
      <c r="AA782" s="73">
        <f>IFERROR(VLOOKUP(Подбор[[#This Row],[Артикул]],[1]Подбор!$CJ:$CW,6,0),"")</f>
        <v>0</v>
      </c>
      <c r="AB782" s="73">
        <f>IFERROR(VLOOKUP(Подбор[[#This Row],[Артикул]],[1]Подбор!$CJ:$CW,7,0),"")</f>
        <v>0</v>
      </c>
      <c r="AC782" s="73">
        <f>IFERROR(VLOOKUP(Подбор[[#This Row],[Артикул]],[1]Подбор!$CJ:$CW,8,0),"")</f>
        <v>0</v>
      </c>
      <c r="AD782" s="73">
        <f>IFERROR(VLOOKUP(Подбор[[#This Row],[Артикул]],[1]Подбор!$CJ:$CW,9,0),"")</f>
        <v>0</v>
      </c>
      <c r="AE782" s="73">
        <f>IFERROR(VLOOKUP(Подбор[[#This Row],[Артикул]],[1]Подбор!$CJ:$CW,10,0),"")</f>
        <v>0</v>
      </c>
      <c r="AF782" s="73">
        <f>IFERROR(VLOOKUP(Подбор[[#This Row],[Артикул]],[1]Подбор!$CJ:$CW,11,0),"")</f>
        <v>0</v>
      </c>
      <c r="AG782" s="73">
        <f>IFERROR(VLOOKUP(Подбор[[#This Row],[Артикул]],[1]Подбор!$CJ:$CW,12,0),"")</f>
        <v>0</v>
      </c>
      <c r="AH782" s="73">
        <f>IFERROR(VLOOKUP(Подбор[[#This Row],[Артикул]],[1]Подбор!$CJ:$CW,13,0),"")</f>
        <v>0</v>
      </c>
      <c r="AI782" s="73">
        <f>IFERROR(VLOOKUP(Подбор[[#This Row],[Артикул]],[1]Подбор!$CJ:$CW,14,0),"")</f>
        <v>0</v>
      </c>
      <c r="AJ782" s="73" t="str">
        <f>IFERROR(VLOOKUP(Подбор[[#This Row],[Артикул]],[1]Подбор!$CJ:$DA,15,0),"")</f>
        <v/>
      </c>
      <c r="AK782" s="73" t="str">
        <f>IFERROR(VLOOKUP(Подбор[[#This Row],[Артикул]],[1]Подбор!$CJ:$DA,16,0),"")</f>
        <v/>
      </c>
      <c r="AL782" s="73" t="str">
        <f>IFERROR(VLOOKUP(Подбор[[#This Row],[Артикул]],[1]Подбор!$CJ:$DA,17,0),"")</f>
        <v/>
      </c>
    </row>
    <row r="783" spans="1:38">
      <c r="A783" s="73" t="s">
        <v>2685</v>
      </c>
      <c r="B783" t="s">
        <v>2250</v>
      </c>
      <c r="C783" t="s">
        <v>2686</v>
      </c>
      <c r="D783">
        <v>0</v>
      </c>
      <c r="E783">
        <v>0</v>
      </c>
      <c r="F783" t="s">
        <v>578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578</v>
      </c>
      <c r="R783" t="s">
        <v>578</v>
      </c>
      <c r="S783" t="s">
        <v>578</v>
      </c>
      <c r="T783" s="73"/>
      <c r="U783" s="73"/>
      <c r="V783"/>
      <c r="W783" s="73">
        <f>IFERROR(VLOOKUP(Подбор[[#This Row],[Артикул]],[1]Подбор!$CJ:$CW,2,0),"")</f>
        <v>0</v>
      </c>
      <c r="X783" s="73">
        <f>IFERROR(VLOOKUP(Подбор[[#This Row],[Артикул]],[1]Подбор!$CJ:$CW,3,0),"")</f>
        <v>0</v>
      </c>
      <c r="Y783" s="73" t="str">
        <f>IFERROR(VLOOKUP(Подбор[[#This Row],[Артикул]],[1]Подбор!$CJ:$CW,4,0),"")</f>
        <v/>
      </c>
      <c r="Z783" s="73">
        <f>IFERROR(VLOOKUP(Подбор[[#This Row],[Артикул]],[1]Подбор!$CJ:$CW,5,0),"")</f>
        <v>0</v>
      </c>
      <c r="AA783" s="73">
        <f>IFERROR(VLOOKUP(Подбор[[#This Row],[Артикул]],[1]Подбор!$CJ:$CW,6,0),"")</f>
        <v>0</v>
      </c>
      <c r="AB783" s="73">
        <f>IFERROR(VLOOKUP(Подбор[[#This Row],[Артикул]],[1]Подбор!$CJ:$CW,7,0),"")</f>
        <v>0</v>
      </c>
      <c r="AC783" s="73">
        <f>IFERROR(VLOOKUP(Подбор[[#This Row],[Артикул]],[1]Подбор!$CJ:$CW,8,0),"")</f>
        <v>0</v>
      </c>
      <c r="AD783" s="73">
        <f>IFERROR(VLOOKUP(Подбор[[#This Row],[Артикул]],[1]Подбор!$CJ:$CW,9,0),"")</f>
        <v>0</v>
      </c>
      <c r="AE783" s="73">
        <f>IFERROR(VLOOKUP(Подбор[[#This Row],[Артикул]],[1]Подбор!$CJ:$CW,10,0),"")</f>
        <v>0</v>
      </c>
      <c r="AF783" s="73">
        <f>IFERROR(VLOOKUP(Подбор[[#This Row],[Артикул]],[1]Подбор!$CJ:$CW,11,0),"")</f>
        <v>0</v>
      </c>
      <c r="AG783" s="73">
        <f>IFERROR(VLOOKUP(Подбор[[#This Row],[Артикул]],[1]Подбор!$CJ:$CW,12,0),"")</f>
        <v>0</v>
      </c>
      <c r="AH783" s="73">
        <f>IFERROR(VLOOKUP(Подбор[[#This Row],[Артикул]],[1]Подбор!$CJ:$CW,13,0),"")</f>
        <v>0</v>
      </c>
      <c r="AI783" s="73">
        <f>IFERROR(VLOOKUP(Подбор[[#This Row],[Артикул]],[1]Подбор!$CJ:$CW,14,0),"")</f>
        <v>0</v>
      </c>
      <c r="AJ783" s="73" t="str">
        <f>IFERROR(VLOOKUP(Подбор[[#This Row],[Артикул]],[1]Подбор!$CJ:$DA,15,0),"")</f>
        <v/>
      </c>
      <c r="AK783" s="73" t="str">
        <f>IFERROR(VLOOKUP(Подбор[[#This Row],[Артикул]],[1]Подбор!$CJ:$DA,16,0),"")</f>
        <v/>
      </c>
      <c r="AL783" s="73" t="str">
        <f>IFERROR(VLOOKUP(Подбор[[#This Row],[Артикул]],[1]Подбор!$CJ:$DA,17,0),"")</f>
        <v/>
      </c>
    </row>
    <row r="784" spans="1:38">
      <c r="A784" s="73" t="s">
        <v>2687</v>
      </c>
      <c r="B784" t="s">
        <v>2250</v>
      </c>
      <c r="C784" t="s">
        <v>2688</v>
      </c>
      <c r="D784">
        <v>0</v>
      </c>
      <c r="E784">
        <v>0</v>
      </c>
      <c r="F784" t="s">
        <v>578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578</v>
      </c>
      <c r="R784" t="s">
        <v>578</v>
      </c>
      <c r="S784" t="s">
        <v>578</v>
      </c>
      <c r="T784" s="73"/>
      <c r="U784" s="73"/>
      <c r="V784"/>
      <c r="W784" s="73">
        <f>IFERROR(VLOOKUP(Подбор[[#This Row],[Артикул]],[1]Подбор!$CJ:$CW,2,0),"")</f>
        <v>0</v>
      </c>
      <c r="X784" s="73">
        <f>IFERROR(VLOOKUP(Подбор[[#This Row],[Артикул]],[1]Подбор!$CJ:$CW,3,0),"")</f>
        <v>0</v>
      </c>
      <c r="Y784" s="73" t="str">
        <f>IFERROR(VLOOKUP(Подбор[[#This Row],[Артикул]],[1]Подбор!$CJ:$CW,4,0),"")</f>
        <v/>
      </c>
      <c r="Z784" s="73">
        <f>IFERROR(VLOOKUP(Подбор[[#This Row],[Артикул]],[1]Подбор!$CJ:$CW,5,0),"")</f>
        <v>0</v>
      </c>
      <c r="AA784" s="73">
        <f>IFERROR(VLOOKUP(Подбор[[#This Row],[Артикул]],[1]Подбор!$CJ:$CW,6,0),"")</f>
        <v>0</v>
      </c>
      <c r="AB784" s="73">
        <f>IFERROR(VLOOKUP(Подбор[[#This Row],[Артикул]],[1]Подбор!$CJ:$CW,7,0),"")</f>
        <v>0</v>
      </c>
      <c r="AC784" s="73">
        <f>IFERROR(VLOOKUP(Подбор[[#This Row],[Артикул]],[1]Подбор!$CJ:$CW,8,0),"")</f>
        <v>0</v>
      </c>
      <c r="AD784" s="73">
        <f>IFERROR(VLOOKUP(Подбор[[#This Row],[Артикул]],[1]Подбор!$CJ:$CW,9,0),"")</f>
        <v>0</v>
      </c>
      <c r="AE784" s="73">
        <f>IFERROR(VLOOKUP(Подбор[[#This Row],[Артикул]],[1]Подбор!$CJ:$CW,10,0),"")</f>
        <v>0</v>
      </c>
      <c r="AF784" s="73">
        <f>IFERROR(VLOOKUP(Подбор[[#This Row],[Артикул]],[1]Подбор!$CJ:$CW,11,0),"")</f>
        <v>0</v>
      </c>
      <c r="AG784" s="73">
        <f>IFERROR(VLOOKUP(Подбор[[#This Row],[Артикул]],[1]Подбор!$CJ:$CW,12,0),"")</f>
        <v>0</v>
      </c>
      <c r="AH784" s="73">
        <f>IFERROR(VLOOKUP(Подбор[[#This Row],[Артикул]],[1]Подбор!$CJ:$CW,13,0),"")</f>
        <v>0</v>
      </c>
      <c r="AI784" s="73">
        <f>IFERROR(VLOOKUP(Подбор[[#This Row],[Артикул]],[1]Подбор!$CJ:$CW,14,0),"")</f>
        <v>0</v>
      </c>
      <c r="AJ784" s="73" t="str">
        <f>IFERROR(VLOOKUP(Подбор[[#This Row],[Артикул]],[1]Подбор!$CJ:$DA,15,0),"")</f>
        <v/>
      </c>
      <c r="AK784" s="73" t="str">
        <f>IFERROR(VLOOKUP(Подбор[[#This Row],[Артикул]],[1]Подбор!$CJ:$DA,16,0),"")</f>
        <v/>
      </c>
      <c r="AL784" s="73" t="str">
        <f>IFERROR(VLOOKUP(Подбор[[#This Row],[Артикул]],[1]Подбор!$CJ:$DA,17,0),"")</f>
        <v/>
      </c>
    </row>
    <row r="785" spans="1:38">
      <c r="A785" s="73" t="s">
        <v>1993</v>
      </c>
      <c r="B785"/>
      <c r="C785"/>
      <c r="D785" t="s">
        <v>578</v>
      </c>
      <c r="E785" t="s">
        <v>578</v>
      </c>
      <c r="F785" t="s">
        <v>578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578</v>
      </c>
      <c r="R785" t="s">
        <v>578</v>
      </c>
      <c r="S785" t="s">
        <v>578</v>
      </c>
      <c r="T785" s="73"/>
      <c r="U785" s="73"/>
      <c r="V785"/>
      <c r="W785" s="73" t="str">
        <f>IFERROR(VLOOKUP(Подбор[[#This Row],[Артикул]],[1]Подбор!$CJ:$CW,2,0),"")</f>
        <v/>
      </c>
      <c r="X785" s="73" t="str">
        <f>IFERROR(VLOOKUP(Подбор[[#This Row],[Артикул]],[1]Подбор!$CJ:$CW,3,0),"")</f>
        <v/>
      </c>
      <c r="Y785" s="73" t="str">
        <f>IFERROR(VLOOKUP(Подбор[[#This Row],[Артикул]],[1]Подбор!$CJ:$CW,4,0),"")</f>
        <v/>
      </c>
      <c r="Z785" s="73">
        <f>IFERROR(VLOOKUP(Подбор[[#This Row],[Артикул]],[1]Подбор!$CJ:$CW,5,0),"")</f>
        <v>0</v>
      </c>
      <c r="AA785" s="73">
        <f>IFERROR(VLOOKUP(Подбор[[#This Row],[Артикул]],[1]Подбор!$CJ:$CW,6,0),"")</f>
        <v>0</v>
      </c>
      <c r="AB785" s="73">
        <f>IFERROR(VLOOKUP(Подбор[[#This Row],[Артикул]],[1]Подбор!$CJ:$CW,7,0),"")</f>
        <v>0</v>
      </c>
      <c r="AC785" s="73">
        <f>IFERROR(VLOOKUP(Подбор[[#This Row],[Артикул]],[1]Подбор!$CJ:$CW,8,0),"")</f>
        <v>0</v>
      </c>
      <c r="AD785" s="73">
        <f>IFERROR(VLOOKUP(Подбор[[#This Row],[Артикул]],[1]Подбор!$CJ:$CW,9,0),"")</f>
        <v>0</v>
      </c>
      <c r="AE785" s="73">
        <f>IFERROR(VLOOKUP(Подбор[[#This Row],[Артикул]],[1]Подбор!$CJ:$CW,10,0),"")</f>
        <v>0</v>
      </c>
      <c r="AF785" s="73">
        <f>IFERROR(VLOOKUP(Подбор[[#This Row],[Артикул]],[1]Подбор!$CJ:$CW,11,0),"")</f>
        <v>0</v>
      </c>
      <c r="AG785" s="73">
        <f>IFERROR(VLOOKUP(Подбор[[#This Row],[Артикул]],[1]Подбор!$CJ:$CW,12,0),"")</f>
        <v>0</v>
      </c>
      <c r="AH785" s="73">
        <f>IFERROR(VLOOKUP(Подбор[[#This Row],[Артикул]],[1]Подбор!$CJ:$CW,13,0),"")</f>
        <v>0</v>
      </c>
      <c r="AI785" s="73">
        <f>IFERROR(VLOOKUP(Подбор[[#This Row],[Артикул]],[1]Подбор!$CJ:$CW,14,0),"")</f>
        <v>0</v>
      </c>
      <c r="AJ785" s="73" t="str">
        <f>IFERROR(VLOOKUP(Подбор[[#This Row],[Артикул]],[1]Подбор!$CJ:$DA,15,0),"")</f>
        <v/>
      </c>
      <c r="AK785" s="73" t="str">
        <f>IFERROR(VLOOKUP(Подбор[[#This Row],[Артикул]],[1]Подбор!$CJ:$DA,16,0),"")</f>
        <v/>
      </c>
      <c r="AL785" s="73" t="str">
        <f>IFERROR(VLOOKUP(Подбор[[#This Row],[Артикул]],[1]Подбор!$CJ:$DA,17,0),"")</f>
        <v/>
      </c>
    </row>
    <row r="786" spans="1:38">
      <c r="A786" s="73" t="s">
        <v>2880</v>
      </c>
      <c r="B786" t="s">
        <v>2250</v>
      </c>
      <c r="C786" t="s">
        <v>2881</v>
      </c>
      <c r="D786">
        <v>0</v>
      </c>
      <c r="E786">
        <v>0</v>
      </c>
      <c r="F786" t="s">
        <v>578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578</v>
      </c>
      <c r="R786" t="s">
        <v>578</v>
      </c>
      <c r="S786" t="s">
        <v>578</v>
      </c>
      <c r="T786" s="73"/>
      <c r="U786" s="73"/>
      <c r="V786"/>
      <c r="W786" s="73">
        <f>IFERROR(VLOOKUP(Подбор[[#This Row],[Артикул]],[1]Подбор!$CJ:$CW,2,0),"")</f>
        <v>0</v>
      </c>
      <c r="X786" s="73">
        <f>IFERROR(VLOOKUP(Подбор[[#This Row],[Артикул]],[1]Подбор!$CJ:$CW,3,0),"")</f>
        <v>0</v>
      </c>
      <c r="Y786" s="73" t="str">
        <f>IFERROR(VLOOKUP(Подбор[[#This Row],[Артикул]],[1]Подбор!$CJ:$CW,4,0),"")</f>
        <v/>
      </c>
      <c r="Z786" s="73">
        <f>IFERROR(VLOOKUP(Подбор[[#This Row],[Артикул]],[1]Подбор!$CJ:$CW,5,0),"")</f>
        <v>0</v>
      </c>
      <c r="AA786" s="73">
        <f>IFERROR(VLOOKUP(Подбор[[#This Row],[Артикул]],[1]Подбор!$CJ:$CW,6,0),"")</f>
        <v>0</v>
      </c>
      <c r="AB786" s="73">
        <f>IFERROR(VLOOKUP(Подбор[[#This Row],[Артикул]],[1]Подбор!$CJ:$CW,7,0),"")</f>
        <v>0</v>
      </c>
      <c r="AC786" s="73">
        <f>IFERROR(VLOOKUP(Подбор[[#This Row],[Артикул]],[1]Подбор!$CJ:$CW,8,0),"")</f>
        <v>0</v>
      </c>
      <c r="AD786" s="73">
        <f>IFERROR(VLOOKUP(Подбор[[#This Row],[Артикул]],[1]Подбор!$CJ:$CW,9,0),"")</f>
        <v>0</v>
      </c>
      <c r="AE786" s="73">
        <f>IFERROR(VLOOKUP(Подбор[[#This Row],[Артикул]],[1]Подбор!$CJ:$CW,10,0),"")</f>
        <v>0</v>
      </c>
      <c r="AF786" s="73">
        <f>IFERROR(VLOOKUP(Подбор[[#This Row],[Артикул]],[1]Подбор!$CJ:$CW,11,0),"")</f>
        <v>0</v>
      </c>
      <c r="AG786" s="73">
        <f>IFERROR(VLOOKUP(Подбор[[#This Row],[Артикул]],[1]Подбор!$CJ:$CW,12,0),"")</f>
        <v>0</v>
      </c>
      <c r="AH786" s="73">
        <f>IFERROR(VLOOKUP(Подбор[[#This Row],[Артикул]],[1]Подбор!$CJ:$CW,13,0),"")</f>
        <v>0</v>
      </c>
      <c r="AI786" s="73">
        <f>IFERROR(VLOOKUP(Подбор[[#This Row],[Артикул]],[1]Подбор!$CJ:$CW,14,0),"")</f>
        <v>0</v>
      </c>
      <c r="AJ786" s="73" t="str">
        <f>IFERROR(VLOOKUP(Подбор[[#This Row],[Артикул]],[1]Подбор!$CJ:$DA,15,0),"")</f>
        <v/>
      </c>
      <c r="AK786" s="73" t="str">
        <f>IFERROR(VLOOKUP(Подбор[[#This Row],[Артикул]],[1]Подбор!$CJ:$DA,16,0),"")</f>
        <v/>
      </c>
      <c r="AL786" s="73" t="str">
        <f>IFERROR(VLOOKUP(Подбор[[#This Row],[Артикул]],[1]Подбор!$CJ:$DA,17,0),"")</f>
        <v/>
      </c>
    </row>
    <row r="787" spans="1:38">
      <c r="A787" s="73" t="s">
        <v>2882</v>
      </c>
      <c r="B787" t="s">
        <v>2250</v>
      </c>
      <c r="C787" t="s">
        <v>2883</v>
      </c>
      <c r="D787">
        <v>0</v>
      </c>
      <c r="E787">
        <v>0</v>
      </c>
      <c r="F787" t="s">
        <v>578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578</v>
      </c>
      <c r="R787" t="s">
        <v>578</v>
      </c>
      <c r="S787" t="s">
        <v>578</v>
      </c>
      <c r="T787" s="73"/>
      <c r="U787" s="73"/>
      <c r="V787"/>
      <c r="W787" s="73">
        <f>IFERROR(VLOOKUP(Подбор[[#This Row],[Артикул]],[1]Подбор!$CJ:$CW,2,0),"")</f>
        <v>0</v>
      </c>
      <c r="X787" s="73">
        <f>IFERROR(VLOOKUP(Подбор[[#This Row],[Артикул]],[1]Подбор!$CJ:$CW,3,0),"")</f>
        <v>0</v>
      </c>
      <c r="Y787" s="73" t="str">
        <f>IFERROR(VLOOKUP(Подбор[[#This Row],[Артикул]],[1]Подбор!$CJ:$CW,4,0),"")</f>
        <v/>
      </c>
      <c r="Z787" s="73">
        <f>IFERROR(VLOOKUP(Подбор[[#This Row],[Артикул]],[1]Подбор!$CJ:$CW,5,0),"")</f>
        <v>0</v>
      </c>
      <c r="AA787" s="73">
        <f>IFERROR(VLOOKUP(Подбор[[#This Row],[Артикул]],[1]Подбор!$CJ:$CW,6,0),"")</f>
        <v>0</v>
      </c>
      <c r="AB787" s="73">
        <f>IFERROR(VLOOKUP(Подбор[[#This Row],[Артикул]],[1]Подбор!$CJ:$CW,7,0),"")</f>
        <v>0</v>
      </c>
      <c r="AC787" s="73">
        <f>IFERROR(VLOOKUP(Подбор[[#This Row],[Артикул]],[1]Подбор!$CJ:$CW,8,0),"")</f>
        <v>0</v>
      </c>
      <c r="AD787" s="73">
        <f>IFERROR(VLOOKUP(Подбор[[#This Row],[Артикул]],[1]Подбор!$CJ:$CW,9,0),"")</f>
        <v>0</v>
      </c>
      <c r="AE787" s="73">
        <f>IFERROR(VLOOKUP(Подбор[[#This Row],[Артикул]],[1]Подбор!$CJ:$CW,10,0),"")</f>
        <v>0</v>
      </c>
      <c r="AF787" s="73">
        <f>IFERROR(VLOOKUP(Подбор[[#This Row],[Артикул]],[1]Подбор!$CJ:$CW,11,0),"")</f>
        <v>0</v>
      </c>
      <c r="AG787" s="73">
        <f>IFERROR(VLOOKUP(Подбор[[#This Row],[Артикул]],[1]Подбор!$CJ:$CW,12,0),"")</f>
        <v>0</v>
      </c>
      <c r="AH787" s="73">
        <f>IFERROR(VLOOKUP(Подбор[[#This Row],[Артикул]],[1]Подбор!$CJ:$CW,13,0),"")</f>
        <v>0</v>
      </c>
      <c r="AI787" s="73">
        <f>IFERROR(VLOOKUP(Подбор[[#This Row],[Артикул]],[1]Подбор!$CJ:$CW,14,0),"")</f>
        <v>0</v>
      </c>
      <c r="AJ787" s="73" t="str">
        <f>IFERROR(VLOOKUP(Подбор[[#This Row],[Артикул]],[1]Подбор!$CJ:$DA,15,0),"")</f>
        <v/>
      </c>
      <c r="AK787" s="73" t="str">
        <f>IFERROR(VLOOKUP(Подбор[[#This Row],[Артикул]],[1]Подбор!$CJ:$DA,16,0),"")</f>
        <v/>
      </c>
      <c r="AL787" s="73" t="str">
        <f>IFERROR(VLOOKUP(Подбор[[#This Row],[Артикул]],[1]Подбор!$CJ:$DA,17,0),"")</f>
        <v/>
      </c>
    </row>
    <row r="788" spans="1:38">
      <c r="A788" s="73" t="s">
        <v>2884</v>
      </c>
      <c r="B788" t="s">
        <v>2250</v>
      </c>
      <c r="C788" t="s">
        <v>2885</v>
      </c>
      <c r="D788">
        <v>0</v>
      </c>
      <c r="E788">
        <v>0</v>
      </c>
      <c r="F788" t="s">
        <v>578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578</v>
      </c>
      <c r="R788" t="s">
        <v>578</v>
      </c>
      <c r="S788" t="s">
        <v>578</v>
      </c>
      <c r="T788" s="73"/>
      <c r="U788" s="73"/>
      <c r="V788"/>
      <c r="W788" s="73">
        <f>IFERROR(VLOOKUP(Подбор[[#This Row],[Артикул]],[1]Подбор!$CJ:$CW,2,0),"")</f>
        <v>0</v>
      </c>
      <c r="X788" s="73">
        <f>IFERROR(VLOOKUP(Подбор[[#This Row],[Артикул]],[1]Подбор!$CJ:$CW,3,0),"")</f>
        <v>0</v>
      </c>
      <c r="Y788" s="73" t="str">
        <f>IFERROR(VLOOKUP(Подбор[[#This Row],[Артикул]],[1]Подбор!$CJ:$CW,4,0),"")</f>
        <v/>
      </c>
      <c r="Z788" s="73">
        <f>IFERROR(VLOOKUP(Подбор[[#This Row],[Артикул]],[1]Подбор!$CJ:$CW,5,0),"")</f>
        <v>0</v>
      </c>
      <c r="AA788" s="73">
        <f>IFERROR(VLOOKUP(Подбор[[#This Row],[Артикул]],[1]Подбор!$CJ:$CW,6,0),"")</f>
        <v>0</v>
      </c>
      <c r="AB788" s="73">
        <f>IFERROR(VLOOKUP(Подбор[[#This Row],[Артикул]],[1]Подбор!$CJ:$CW,7,0),"")</f>
        <v>0</v>
      </c>
      <c r="AC788" s="73">
        <f>IFERROR(VLOOKUP(Подбор[[#This Row],[Артикул]],[1]Подбор!$CJ:$CW,8,0),"")</f>
        <v>0</v>
      </c>
      <c r="AD788" s="73">
        <f>IFERROR(VLOOKUP(Подбор[[#This Row],[Артикул]],[1]Подбор!$CJ:$CW,9,0),"")</f>
        <v>0</v>
      </c>
      <c r="AE788" s="73">
        <f>IFERROR(VLOOKUP(Подбор[[#This Row],[Артикул]],[1]Подбор!$CJ:$CW,10,0),"")</f>
        <v>0</v>
      </c>
      <c r="AF788" s="73">
        <f>IFERROR(VLOOKUP(Подбор[[#This Row],[Артикул]],[1]Подбор!$CJ:$CW,11,0),"")</f>
        <v>0</v>
      </c>
      <c r="AG788" s="73">
        <f>IFERROR(VLOOKUP(Подбор[[#This Row],[Артикул]],[1]Подбор!$CJ:$CW,12,0),"")</f>
        <v>0</v>
      </c>
      <c r="AH788" s="73">
        <f>IFERROR(VLOOKUP(Подбор[[#This Row],[Артикул]],[1]Подбор!$CJ:$CW,13,0),"")</f>
        <v>0</v>
      </c>
      <c r="AI788" s="73">
        <f>IFERROR(VLOOKUP(Подбор[[#This Row],[Артикул]],[1]Подбор!$CJ:$CW,14,0),"")</f>
        <v>0</v>
      </c>
      <c r="AJ788" s="73" t="str">
        <f>IFERROR(VLOOKUP(Подбор[[#This Row],[Артикул]],[1]Подбор!$CJ:$DA,15,0),"")</f>
        <v/>
      </c>
      <c r="AK788" s="73" t="str">
        <f>IFERROR(VLOOKUP(Подбор[[#This Row],[Артикул]],[1]Подбор!$CJ:$DA,16,0),"")</f>
        <v/>
      </c>
      <c r="AL788" s="73" t="str">
        <f>IFERROR(VLOOKUP(Подбор[[#This Row],[Артикул]],[1]Подбор!$CJ:$DA,17,0),"")</f>
        <v/>
      </c>
    </row>
    <row r="789" spans="1:38">
      <c r="A789" s="73" t="s">
        <v>2886</v>
      </c>
      <c r="B789" t="s">
        <v>2250</v>
      </c>
      <c r="C789" t="s">
        <v>2887</v>
      </c>
      <c r="D789">
        <v>0</v>
      </c>
      <c r="E789">
        <v>0</v>
      </c>
      <c r="F789" t="s">
        <v>578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578</v>
      </c>
      <c r="R789" t="s">
        <v>578</v>
      </c>
      <c r="S789" t="s">
        <v>578</v>
      </c>
      <c r="T789" s="73"/>
      <c r="U789" s="73"/>
      <c r="V789"/>
      <c r="W789" s="73">
        <f>IFERROR(VLOOKUP(Подбор[[#This Row],[Артикул]],[1]Подбор!$CJ:$CW,2,0),"")</f>
        <v>0</v>
      </c>
      <c r="X789" s="73">
        <f>IFERROR(VLOOKUP(Подбор[[#This Row],[Артикул]],[1]Подбор!$CJ:$CW,3,0),"")</f>
        <v>0</v>
      </c>
      <c r="Y789" s="73" t="str">
        <f>IFERROR(VLOOKUP(Подбор[[#This Row],[Артикул]],[1]Подбор!$CJ:$CW,4,0),"")</f>
        <v/>
      </c>
      <c r="Z789" s="73">
        <f>IFERROR(VLOOKUP(Подбор[[#This Row],[Артикул]],[1]Подбор!$CJ:$CW,5,0),"")</f>
        <v>0</v>
      </c>
      <c r="AA789" s="73">
        <f>IFERROR(VLOOKUP(Подбор[[#This Row],[Артикул]],[1]Подбор!$CJ:$CW,6,0),"")</f>
        <v>0</v>
      </c>
      <c r="AB789" s="73">
        <f>IFERROR(VLOOKUP(Подбор[[#This Row],[Артикул]],[1]Подбор!$CJ:$CW,7,0),"")</f>
        <v>0</v>
      </c>
      <c r="AC789" s="73">
        <f>IFERROR(VLOOKUP(Подбор[[#This Row],[Артикул]],[1]Подбор!$CJ:$CW,8,0),"")</f>
        <v>0</v>
      </c>
      <c r="AD789" s="73">
        <f>IFERROR(VLOOKUP(Подбор[[#This Row],[Артикул]],[1]Подбор!$CJ:$CW,9,0),"")</f>
        <v>0</v>
      </c>
      <c r="AE789" s="73">
        <f>IFERROR(VLOOKUP(Подбор[[#This Row],[Артикул]],[1]Подбор!$CJ:$CW,10,0),"")</f>
        <v>0</v>
      </c>
      <c r="AF789" s="73">
        <f>IFERROR(VLOOKUP(Подбор[[#This Row],[Артикул]],[1]Подбор!$CJ:$CW,11,0),"")</f>
        <v>0</v>
      </c>
      <c r="AG789" s="73">
        <f>IFERROR(VLOOKUP(Подбор[[#This Row],[Артикул]],[1]Подбор!$CJ:$CW,12,0),"")</f>
        <v>0</v>
      </c>
      <c r="AH789" s="73">
        <f>IFERROR(VLOOKUP(Подбор[[#This Row],[Артикул]],[1]Подбор!$CJ:$CW,13,0),"")</f>
        <v>0</v>
      </c>
      <c r="AI789" s="73">
        <f>IFERROR(VLOOKUP(Подбор[[#This Row],[Артикул]],[1]Подбор!$CJ:$CW,14,0),"")</f>
        <v>0</v>
      </c>
      <c r="AJ789" s="73" t="str">
        <f>IFERROR(VLOOKUP(Подбор[[#This Row],[Артикул]],[1]Подбор!$CJ:$DA,15,0),"")</f>
        <v/>
      </c>
      <c r="AK789" s="73" t="str">
        <f>IFERROR(VLOOKUP(Подбор[[#This Row],[Артикул]],[1]Подбор!$CJ:$DA,16,0),"")</f>
        <v/>
      </c>
      <c r="AL789" s="73" t="str">
        <f>IFERROR(VLOOKUP(Подбор[[#This Row],[Артикул]],[1]Подбор!$CJ:$DA,17,0),"")</f>
        <v/>
      </c>
    </row>
    <row r="790" spans="1:38">
      <c r="A790" s="73" t="s">
        <v>2888</v>
      </c>
      <c r="B790" t="s">
        <v>2250</v>
      </c>
      <c r="C790" t="s">
        <v>2889</v>
      </c>
      <c r="D790">
        <v>0</v>
      </c>
      <c r="E790">
        <v>0</v>
      </c>
      <c r="F790" t="s">
        <v>578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578</v>
      </c>
      <c r="R790" t="s">
        <v>578</v>
      </c>
      <c r="S790" t="s">
        <v>578</v>
      </c>
      <c r="T790" s="73"/>
      <c r="U790" s="73"/>
      <c r="V790"/>
      <c r="W790" s="73">
        <f>IFERROR(VLOOKUP(Подбор[[#This Row],[Артикул]],[1]Подбор!$CJ:$CW,2,0),"")</f>
        <v>0</v>
      </c>
      <c r="X790" s="73">
        <f>IFERROR(VLOOKUP(Подбор[[#This Row],[Артикул]],[1]Подбор!$CJ:$CW,3,0),"")</f>
        <v>0</v>
      </c>
      <c r="Y790" s="73" t="str">
        <f>IFERROR(VLOOKUP(Подбор[[#This Row],[Артикул]],[1]Подбор!$CJ:$CW,4,0),"")</f>
        <v/>
      </c>
      <c r="Z790" s="73">
        <f>IFERROR(VLOOKUP(Подбор[[#This Row],[Артикул]],[1]Подбор!$CJ:$CW,5,0),"")</f>
        <v>0</v>
      </c>
      <c r="AA790" s="73">
        <f>IFERROR(VLOOKUP(Подбор[[#This Row],[Артикул]],[1]Подбор!$CJ:$CW,6,0),"")</f>
        <v>0</v>
      </c>
      <c r="AB790" s="73">
        <f>IFERROR(VLOOKUP(Подбор[[#This Row],[Артикул]],[1]Подбор!$CJ:$CW,7,0),"")</f>
        <v>0</v>
      </c>
      <c r="AC790" s="73">
        <f>IFERROR(VLOOKUP(Подбор[[#This Row],[Артикул]],[1]Подбор!$CJ:$CW,8,0),"")</f>
        <v>0</v>
      </c>
      <c r="AD790" s="73">
        <f>IFERROR(VLOOKUP(Подбор[[#This Row],[Артикул]],[1]Подбор!$CJ:$CW,9,0),"")</f>
        <v>0</v>
      </c>
      <c r="AE790" s="73">
        <f>IFERROR(VLOOKUP(Подбор[[#This Row],[Артикул]],[1]Подбор!$CJ:$CW,10,0),"")</f>
        <v>0</v>
      </c>
      <c r="AF790" s="73">
        <f>IFERROR(VLOOKUP(Подбор[[#This Row],[Артикул]],[1]Подбор!$CJ:$CW,11,0),"")</f>
        <v>0</v>
      </c>
      <c r="AG790" s="73">
        <f>IFERROR(VLOOKUP(Подбор[[#This Row],[Артикул]],[1]Подбор!$CJ:$CW,12,0),"")</f>
        <v>0</v>
      </c>
      <c r="AH790" s="73">
        <f>IFERROR(VLOOKUP(Подбор[[#This Row],[Артикул]],[1]Подбор!$CJ:$CW,13,0),"")</f>
        <v>0</v>
      </c>
      <c r="AI790" s="73">
        <f>IFERROR(VLOOKUP(Подбор[[#This Row],[Артикул]],[1]Подбор!$CJ:$CW,14,0),"")</f>
        <v>0</v>
      </c>
      <c r="AJ790" s="73" t="str">
        <f>IFERROR(VLOOKUP(Подбор[[#This Row],[Артикул]],[1]Подбор!$CJ:$DA,15,0),"")</f>
        <v/>
      </c>
      <c r="AK790" s="73" t="str">
        <f>IFERROR(VLOOKUP(Подбор[[#This Row],[Артикул]],[1]Подбор!$CJ:$DA,16,0),"")</f>
        <v/>
      </c>
      <c r="AL790" s="73" t="str">
        <f>IFERROR(VLOOKUP(Подбор[[#This Row],[Артикул]],[1]Подбор!$CJ:$DA,17,0),"")</f>
        <v/>
      </c>
    </row>
    <row r="791" spans="1:38">
      <c r="A791" s="73" t="s">
        <v>2890</v>
      </c>
      <c r="B791" t="s">
        <v>2250</v>
      </c>
      <c r="C791" t="s">
        <v>2891</v>
      </c>
      <c r="D791">
        <v>0</v>
      </c>
      <c r="E791">
        <v>0</v>
      </c>
      <c r="F791" t="s">
        <v>578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578</v>
      </c>
      <c r="R791" t="s">
        <v>578</v>
      </c>
      <c r="S791" t="s">
        <v>578</v>
      </c>
      <c r="T791" s="73"/>
      <c r="U791" s="73"/>
      <c r="V791"/>
      <c r="W791" s="73">
        <f>IFERROR(VLOOKUP(Подбор[[#This Row],[Артикул]],[1]Подбор!$CJ:$CW,2,0),"")</f>
        <v>0</v>
      </c>
      <c r="X791" s="73">
        <f>IFERROR(VLOOKUP(Подбор[[#This Row],[Артикул]],[1]Подбор!$CJ:$CW,3,0),"")</f>
        <v>0</v>
      </c>
      <c r="Y791" s="73" t="str">
        <f>IFERROR(VLOOKUP(Подбор[[#This Row],[Артикул]],[1]Подбор!$CJ:$CW,4,0),"")</f>
        <v/>
      </c>
      <c r="Z791" s="73">
        <f>IFERROR(VLOOKUP(Подбор[[#This Row],[Артикул]],[1]Подбор!$CJ:$CW,5,0),"")</f>
        <v>0</v>
      </c>
      <c r="AA791" s="73">
        <f>IFERROR(VLOOKUP(Подбор[[#This Row],[Артикул]],[1]Подбор!$CJ:$CW,6,0),"")</f>
        <v>0</v>
      </c>
      <c r="AB791" s="73">
        <f>IFERROR(VLOOKUP(Подбор[[#This Row],[Артикул]],[1]Подбор!$CJ:$CW,7,0),"")</f>
        <v>0</v>
      </c>
      <c r="AC791" s="73">
        <f>IFERROR(VLOOKUP(Подбор[[#This Row],[Артикул]],[1]Подбор!$CJ:$CW,8,0),"")</f>
        <v>0</v>
      </c>
      <c r="AD791" s="73">
        <f>IFERROR(VLOOKUP(Подбор[[#This Row],[Артикул]],[1]Подбор!$CJ:$CW,9,0),"")</f>
        <v>0</v>
      </c>
      <c r="AE791" s="73">
        <f>IFERROR(VLOOKUP(Подбор[[#This Row],[Артикул]],[1]Подбор!$CJ:$CW,10,0),"")</f>
        <v>0</v>
      </c>
      <c r="AF791" s="73">
        <f>IFERROR(VLOOKUP(Подбор[[#This Row],[Артикул]],[1]Подбор!$CJ:$CW,11,0),"")</f>
        <v>0</v>
      </c>
      <c r="AG791" s="73">
        <f>IFERROR(VLOOKUP(Подбор[[#This Row],[Артикул]],[1]Подбор!$CJ:$CW,12,0),"")</f>
        <v>0</v>
      </c>
      <c r="AH791" s="73">
        <f>IFERROR(VLOOKUP(Подбор[[#This Row],[Артикул]],[1]Подбор!$CJ:$CW,13,0),"")</f>
        <v>0</v>
      </c>
      <c r="AI791" s="73">
        <f>IFERROR(VLOOKUP(Подбор[[#This Row],[Артикул]],[1]Подбор!$CJ:$CW,14,0),"")</f>
        <v>0</v>
      </c>
      <c r="AJ791" s="73" t="str">
        <f>IFERROR(VLOOKUP(Подбор[[#This Row],[Артикул]],[1]Подбор!$CJ:$DA,15,0),"")</f>
        <v/>
      </c>
      <c r="AK791" s="73" t="str">
        <f>IFERROR(VLOOKUP(Подбор[[#This Row],[Артикул]],[1]Подбор!$CJ:$DA,16,0),"")</f>
        <v/>
      </c>
      <c r="AL791" s="73" t="str">
        <f>IFERROR(VLOOKUP(Подбор[[#This Row],[Артикул]],[1]Подбор!$CJ:$DA,17,0),"")</f>
        <v/>
      </c>
    </row>
    <row r="792" spans="1:38">
      <c r="A792" s="73" t="s">
        <v>2892</v>
      </c>
      <c r="B792" t="s">
        <v>2250</v>
      </c>
      <c r="C792" t="s">
        <v>2893</v>
      </c>
      <c r="D792">
        <v>0</v>
      </c>
      <c r="E792">
        <v>0</v>
      </c>
      <c r="F792" t="s">
        <v>578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578</v>
      </c>
      <c r="R792" t="s">
        <v>578</v>
      </c>
      <c r="S792" t="s">
        <v>578</v>
      </c>
      <c r="T792" s="73"/>
      <c r="U792" s="73"/>
      <c r="V792"/>
      <c r="W792" s="73">
        <f>IFERROR(VLOOKUP(Подбор[[#This Row],[Артикул]],[1]Подбор!$CJ:$CW,2,0),"")</f>
        <v>0</v>
      </c>
      <c r="X792" s="73">
        <f>IFERROR(VLOOKUP(Подбор[[#This Row],[Артикул]],[1]Подбор!$CJ:$CW,3,0),"")</f>
        <v>0</v>
      </c>
      <c r="Y792" s="73" t="str">
        <f>IFERROR(VLOOKUP(Подбор[[#This Row],[Артикул]],[1]Подбор!$CJ:$CW,4,0),"")</f>
        <v/>
      </c>
      <c r="Z792" s="73">
        <f>IFERROR(VLOOKUP(Подбор[[#This Row],[Артикул]],[1]Подбор!$CJ:$CW,5,0),"")</f>
        <v>0</v>
      </c>
      <c r="AA792" s="73">
        <f>IFERROR(VLOOKUP(Подбор[[#This Row],[Артикул]],[1]Подбор!$CJ:$CW,6,0),"")</f>
        <v>0</v>
      </c>
      <c r="AB792" s="73">
        <f>IFERROR(VLOOKUP(Подбор[[#This Row],[Артикул]],[1]Подбор!$CJ:$CW,7,0),"")</f>
        <v>0</v>
      </c>
      <c r="AC792" s="73">
        <f>IFERROR(VLOOKUP(Подбор[[#This Row],[Артикул]],[1]Подбор!$CJ:$CW,8,0),"")</f>
        <v>0</v>
      </c>
      <c r="AD792" s="73">
        <f>IFERROR(VLOOKUP(Подбор[[#This Row],[Артикул]],[1]Подбор!$CJ:$CW,9,0),"")</f>
        <v>0</v>
      </c>
      <c r="AE792" s="73">
        <f>IFERROR(VLOOKUP(Подбор[[#This Row],[Артикул]],[1]Подбор!$CJ:$CW,10,0),"")</f>
        <v>0</v>
      </c>
      <c r="AF792" s="73">
        <f>IFERROR(VLOOKUP(Подбор[[#This Row],[Артикул]],[1]Подбор!$CJ:$CW,11,0),"")</f>
        <v>0</v>
      </c>
      <c r="AG792" s="73">
        <f>IFERROR(VLOOKUP(Подбор[[#This Row],[Артикул]],[1]Подбор!$CJ:$CW,12,0),"")</f>
        <v>0</v>
      </c>
      <c r="AH792" s="73">
        <f>IFERROR(VLOOKUP(Подбор[[#This Row],[Артикул]],[1]Подбор!$CJ:$CW,13,0),"")</f>
        <v>0</v>
      </c>
      <c r="AI792" s="73">
        <f>IFERROR(VLOOKUP(Подбор[[#This Row],[Артикул]],[1]Подбор!$CJ:$CW,14,0),"")</f>
        <v>0</v>
      </c>
      <c r="AJ792" s="73" t="str">
        <f>IFERROR(VLOOKUP(Подбор[[#This Row],[Артикул]],[1]Подбор!$CJ:$DA,15,0),"")</f>
        <v/>
      </c>
      <c r="AK792" s="73" t="str">
        <f>IFERROR(VLOOKUP(Подбор[[#This Row],[Артикул]],[1]Подбор!$CJ:$DA,16,0),"")</f>
        <v/>
      </c>
      <c r="AL792" s="73" t="str">
        <f>IFERROR(VLOOKUP(Подбор[[#This Row],[Артикул]],[1]Подбор!$CJ:$DA,17,0),"")</f>
        <v/>
      </c>
    </row>
    <row r="793" spans="1:38">
      <c r="A793" s="73" t="s">
        <v>2894</v>
      </c>
      <c r="B793" t="s">
        <v>2250</v>
      </c>
      <c r="C793" t="s">
        <v>2895</v>
      </c>
      <c r="D793">
        <v>0</v>
      </c>
      <c r="E793">
        <v>0</v>
      </c>
      <c r="F793" t="s">
        <v>578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578</v>
      </c>
      <c r="R793" t="s">
        <v>578</v>
      </c>
      <c r="S793" t="s">
        <v>578</v>
      </c>
      <c r="T793" s="73"/>
      <c r="U793" s="73"/>
      <c r="V793"/>
      <c r="W793" s="73">
        <f>IFERROR(VLOOKUP(Подбор[[#This Row],[Артикул]],[1]Подбор!$CJ:$CW,2,0),"")</f>
        <v>0</v>
      </c>
      <c r="X793" s="73">
        <f>IFERROR(VLOOKUP(Подбор[[#This Row],[Артикул]],[1]Подбор!$CJ:$CW,3,0),"")</f>
        <v>0</v>
      </c>
      <c r="Y793" s="73" t="str">
        <f>IFERROR(VLOOKUP(Подбор[[#This Row],[Артикул]],[1]Подбор!$CJ:$CW,4,0),"")</f>
        <v/>
      </c>
      <c r="Z793" s="73">
        <f>IFERROR(VLOOKUP(Подбор[[#This Row],[Артикул]],[1]Подбор!$CJ:$CW,5,0),"")</f>
        <v>0</v>
      </c>
      <c r="AA793" s="73">
        <f>IFERROR(VLOOKUP(Подбор[[#This Row],[Артикул]],[1]Подбор!$CJ:$CW,6,0),"")</f>
        <v>0</v>
      </c>
      <c r="AB793" s="73">
        <f>IFERROR(VLOOKUP(Подбор[[#This Row],[Артикул]],[1]Подбор!$CJ:$CW,7,0),"")</f>
        <v>0</v>
      </c>
      <c r="AC793" s="73">
        <f>IFERROR(VLOOKUP(Подбор[[#This Row],[Артикул]],[1]Подбор!$CJ:$CW,8,0),"")</f>
        <v>0</v>
      </c>
      <c r="AD793" s="73">
        <f>IFERROR(VLOOKUP(Подбор[[#This Row],[Артикул]],[1]Подбор!$CJ:$CW,9,0),"")</f>
        <v>0</v>
      </c>
      <c r="AE793" s="73">
        <f>IFERROR(VLOOKUP(Подбор[[#This Row],[Артикул]],[1]Подбор!$CJ:$CW,10,0),"")</f>
        <v>0</v>
      </c>
      <c r="AF793" s="73">
        <f>IFERROR(VLOOKUP(Подбор[[#This Row],[Артикул]],[1]Подбор!$CJ:$CW,11,0),"")</f>
        <v>0</v>
      </c>
      <c r="AG793" s="73">
        <f>IFERROR(VLOOKUP(Подбор[[#This Row],[Артикул]],[1]Подбор!$CJ:$CW,12,0),"")</f>
        <v>0</v>
      </c>
      <c r="AH793" s="73">
        <f>IFERROR(VLOOKUP(Подбор[[#This Row],[Артикул]],[1]Подбор!$CJ:$CW,13,0),"")</f>
        <v>0</v>
      </c>
      <c r="AI793" s="73">
        <f>IFERROR(VLOOKUP(Подбор[[#This Row],[Артикул]],[1]Подбор!$CJ:$CW,14,0),"")</f>
        <v>0</v>
      </c>
      <c r="AJ793" s="73" t="str">
        <f>IFERROR(VLOOKUP(Подбор[[#This Row],[Артикул]],[1]Подбор!$CJ:$DA,15,0),"")</f>
        <v/>
      </c>
      <c r="AK793" s="73" t="str">
        <f>IFERROR(VLOOKUP(Подбор[[#This Row],[Артикул]],[1]Подбор!$CJ:$DA,16,0),"")</f>
        <v/>
      </c>
      <c r="AL793" s="73" t="str">
        <f>IFERROR(VLOOKUP(Подбор[[#This Row],[Артикул]],[1]Подбор!$CJ:$DA,17,0),"")</f>
        <v/>
      </c>
    </row>
    <row r="794" spans="1:38">
      <c r="A794" s="73" t="s">
        <v>2896</v>
      </c>
      <c r="B794" t="s">
        <v>2250</v>
      </c>
      <c r="C794" t="s">
        <v>2897</v>
      </c>
      <c r="D794">
        <v>0</v>
      </c>
      <c r="E794">
        <v>0</v>
      </c>
      <c r="F794" t="s">
        <v>578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578</v>
      </c>
      <c r="R794" t="s">
        <v>578</v>
      </c>
      <c r="S794" t="s">
        <v>578</v>
      </c>
      <c r="T794" s="73"/>
      <c r="U794" s="73"/>
      <c r="V794"/>
      <c r="W794" s="73">
        <f>IFERROR(VLOOKUP(Подбор[[#This Row],[Артикул]],[1]Подбор!$CJ:$CW,2,0),"")</f>
        <v>0</v>
      </c>
      <c r="X794" s="73">
        <f>IFERROR(VLOOKUP(Подбор[[#This Row],[Артикул]],[1]Подбор!$CJ:$CW,3,0),"")</f>
        <v>0</v>
      </c>
      <c r="Y794" s="73" t="str">
        <f>IFERROR(VLOOKUP(Подбор[[#This Row],[Артикул]],[1]Подбор!$CJ:$CW,4,0),"")</f>
        <v/>
      </c>
      <c r="Z794" s="73">
        <f>IFERROR(VLOOKUP(Подбор[[#This Row],[Артикул]],[1]Подбор!$CJ:$CW,5,0),"")</f>
        <v>0</v>
      </c>
      <c r="AA794" s="73">
        <f>IFERROR(VLOOKUP(Подбор[[#This Row],[Артикул]],[1]Подбор!$CJ:$CW,6,0),"")</f>
        <v>0</v>
      </c>
      <c r="AB794" s="73">
        <f>IFERROR(VLOOKUP(Подбор[[#This Row],[Артикул]],[1]Подбор!$CJ:$CW,7,0),"")</f>
        <v>0</v>
      </c>
      <c r="AC794" s="73">
        <f>IFERROR(VLOOKUP(Подбор[[#This Row],[Артикул]],[1]Подбор!$CJ:$CW,8,0),"")</f>
        <v>0</v>
      </c>
      <c r="AD794" s="73">
        <f>IFERROR(VLOOKUP(Подбор[[#This Row],[Артикул]],[1]Подбор!$CJ:$CW,9,0),"")</f>
        <v>0</v>
      </c>
      <c r="AE794" s="73">
        <f>IFERROR(VLOOKUP(Подбор[[#This Row],[Артикул]],[1]Подбор!$CJ:$CW,10,0),"")</f>
        <v>0</v>
      </c>
      <c r="AF794" s="73">
        <f>IFERROR(VLOOKUP(Подбор[[#This Row],[Артикул]],[1]Подбор!$CJ:$CW,11,0),"")</f>
        <v>0</v>
      </c>
      <c r="AG794" s="73">
        <f>IFERROR(VLOOKUP(Подбор[[#This Row],[Артикул]],[1]Подбор!$CJ:$CW,12,0),"")</f>
        <v>0</v>
      </c>
      <c r="AH794" s="73">
        <f>IFERROR(VLOOKUP(Подбор[[#This Row],[Артикул]],[1]Подбор!$CJ:$CW,13,0),"")</f>
        <v>0</v>
      </c>
      <c r="AI794" s="73">
        <f>IFERROR(VLOOKUP(Подбор[[#This Row],[Артикул]],[1]Подбор!$CJ:$CW,14,0),"")</f>
        <v>0</v>
      </c>
      <c r="AJ794" s="73" t="str">
        <f>IFERROR(VLOOKUP(Подбор[[#This Row],[Артикул]],[1]Подбор!$CJ:$DA,15,0),"")</f>
        <v/>
      </c>
      <c r="AK794" s="73" t="str">
        <f>IFERROR(VLOOKUP(Подбор[[#This Row],[Артикул]],[1]Подбор!$CJ:$DA,16,0),"")</f>
        <v/>
      </c>
      <c r="AL794" s="73" t="str">
        <f>IFERROR(VLOOKUP(Подбор[[#This Row],[Артикул]],[1]Подбор!$CJ:$DA,17,0),"")</f>
        <v/>
      </c>
    </row>
    <row r="795" spans="1:38">
      <c r="A795" s="73" t="s">
        <v>2898</v>
      </c>
      <c r="B795" t="s">
        <v>2250</v>
      </c>
      <c r="C795" t="s">
        <v>2899</v>
      </c>
      <c r="D795">
        <v>0</v>
      </c>
      <c r="E795">
        <v>0</v>
      </c>
      <c r="F795" t="s">
        <v>578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578</v>
      </c>
      <c r="R795" t="s">
        <v>578</v>
      </c>
      <c r="S795" t="s">
        <v>578</v>
      </c>
      <c r="T795" s="73"/>
      <c r="U795" s="73"/>
      <c r="V795"/>
      <c r="W795" s="73">
        <f>IFERROR(VLOOKUP(Подбор[[#This Row],[Артикул]],[1]Подбор!$CJ:$CW,2,0),"")</f>
        <v>0</v>
      </c>
      <c r="X795" s="73">
        <f>IFERROR(VLOOKUP(Подбор[[#This Row],[Артикул]],[1]Подбор!$CJ:$CW,3,0),"")</f>
        <v>0</v>
      </c>
      <c r="Y795" s="73" t="str">
        <f>IFERROR(VLOOKUP(Подбор[[#This Row],[Артикул]],[1]Подбор!$CJ:$CW,4,0),"")</f>
        <v/>
      </c>
      <c r="Z795" s="73">
        <f>IFERROR(VLOOKUP(Подбор[[#This Row],[Артикул]],[1]Подбор!$CJ:$CW,5,0),"")</f>
        <v>0</v>
      </c>
      <c r="AA795" s="73">
        <f>IFERROR(VLOOKUP(Подбор[[#This Row],[Артикул]],[1]Подбор!$CJ:$CW,6,0),"")</f>
        <v>0</v>
      </c>
      <c r="AB795" s="73">
        <f>IFERROR(VLOOKUP(Подбор[[#This Row],[Артикул]],[1]Подбор!$CJ:$CW,7,0),"")</f>
        <v>0</v>
      </c>
      <c r="AC795" s="73">
        <f>IFERROR(VLOOKUP(Подбор[[#This Row],[Артикул]],[1]Подбор!$CJ:$CW,8,0),"")</f>
        <v>0</v>
      </c>
      <c r="AD795" s="73">
        <f>IFERROR(VLOOKUP(Подбор[[#This Row],[Артикул]],[1]Подбор!$CJ:$CW,9,0),"")</f>
        <v>0</v>
      </c>
      <c r="AE795" s="73">
        <f>IFERROR(VLOOKUP(Подбор[[#This Row],[Артикул]],[1]Подбор!$CJ:$CW,10,0),"")</f>
        <v>0</v>
      </c>
      <c r="AF795" s="73">
        <f>IFERROR(VLOOKUP(Подбор[[#This Row],[Артикул]],[1]Подбор!$CJ:$CW,11,0),"")</f>
        <v>0</v>
      </c>
      <c r="AG795" s="73">
        <f>IFERROR(VLOOKUP(Подбор[[#This Row],[Артикул]],[1]Подбор!$CJ:$CW,12,0),"")</f>
        <v>0</v>
      </c>
      <c r="AH795" s="73">
        <f>IFERROR(VLOOKUP(Подбор[[#This Row],[Артикул]],[1]Подбор!$CJ:$CW,13,0),"")</f>
        <v>0</v>
      </c>
      <c r="AI795" s="73">
        <f>IFERROR(VLOOKUP(Подбор[[#This Row],[Артикул]],[1]Подбор!$CJ:$CW,14,0),"")</f>
        <v>0</v>
      </c>
      <c r="AJ795" s="73" t="str">
        <f>IFERROR(VLOOKUP(Подбор[[#This Row],[Артикул]],[1]Подбор!$CJ:$DA,15,0),"")</f>
        <v/>
      </c>
      <c r="AK795" s="73" t="str">
        <f>IFERROR(VLOOKUP(Подбор[[#This Row],[Артикул]],[1]Подбор!$CJ:$DA,16,0),"")</f>
        <v/>
      </c>
      <c r="AL795" s="73" t="str">
        <f>IFERROR(VLOOKUP(Подбор[[#This Row],[Артикул]],[1]Подбор!$CJ:$DA,17,0),"")</f>
        <v/>
      </c>
    </row>
    <row r="796" spans="1:38">
      <c r="A796" s="73" t="s">
        <v>2900</v>
      </c>
      <c r="B796" t="s">
        <v>2250</v>
      </c>
      <c r="C796" t="s">
        <v>2901</v>
      </c>
      <c r="D796">
        <v>0</v>
      </c>
      <c r="E796">
        <v>0</v>
      </c>
      <c r="F796" t="s">
        <v>578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578</v>
      </c>
      <c r="R796" t="s">
        <v>578</v>
      </c>
      <c r="S796" t="s">
        <v>578</v>
      </c>
      <c r="T796" s="73"/>
      <c r="U796" s="73"/>
      <c r="V796"/>
      <c r="W796" s="73">
        <f>IFERROR(VLOOKUP(Подбор[[#This Row],[Артикул]],[1]Подбор!$CJ:$CW,2,0),"")</f>
        <v>0</v>
      </c>
      <c r="X796" s="73">
        <f>IFERROR(VLOOKUP(Подбор[[#This Row],[Артикул]],[1]Подбор!$CJ:$CW,3,0),"")</f>
        <v>0</v>
      </c>
      <c r="Y796" s="73" t="str">
        <f>IFERROR(VLOOKUP(Подбор[[#This Row],[Артикул]],[1]Подбор!$CJ:$CW,4,0),"")</f>
        <v/>
      </c>
      <c r="Z796" s="73">
        <f>IFERROR(VLOOKUP(Подбор[[#This Row],[Артикул]],[1]Подбор!$CJ:$CW,5,0),"")</f>
        <v>0</v>
      </c>
      <c r="AA796" s="73">
        <f>IFERROR(VLOOKUP(Подбор[[#This Row],[Артикул]],[1]Подбор!$CJ:$CW,6,0),"")</f>
        <v>0</v>
      </c>
      <c r="AB796" s="73">
        <f>IFERROR(VLOOKUP(Подбор[[#This Row],[Артикул]],[1]Подбор!$CJ:$CW,7,0),"")</f>
        <v>0</v>
      </c>
      <c r="AC796" s="73">
        <f>IFERROR(VLOOKUP(Подбор[[#This Row],[Артикул]],[1]Подбор!$CJ:$CW,8,0),"")</f>
        <v>0</v>
      </c>
      <c r="AD796" s="73">
        <f>IFERROR(VLOOKUP(Подбор[[#This Row],[Артикул]],[1]Подбор!$CJ:$CW,9,0),"")</f>
        <v>0</v>
      </c>
      <c r="AE796" s="73">
        <f>IFERROR(VLOOKUP(Подбор[[#This Row],[Артикул]],[1]Подбор!$CJ:$CW,10,0),"")</f>
        <v>0</v>
      </c>
      <c r="AF796" s="73">
        <f>IFERROR(VLOOKUP(Подбор[[#This Row],[Артикул]],[1]Подбор!$CJ:$CW,11,0),"")</f>
        <v>0</v>
      </c>
      <c r="AG796" s="73">
        <f>IFERROR(VLOOKUP(Подбор[[#This Row],[Артикул]],[1]Подбор!$CJ:$CW,12,0),"")</f>
        <v>0</v>
      </c>
      <c r="AH796" s="73">
        <f>IFERROR(VLOOKUP(Подбор[[#This Row],[Артикул]],[1]Подбор!$CJ:$CW,13,0),"")</f>
        <v>0</v>
      </c>
      <c r="AI796" s="73">
        <f>IFERROR(VLOOKUP(Подбор[[#This Row],[Артикул]],[1]Подбор!$CJ:$CW,14,0),"")</f>
        <v>0</v>
      </c>
      <c r="AJ796" s="73" t="str">
        <f>IFERROR(VLOOKUP(Подбор[[#This Row],[Артикул]],[1]Подбор!$CJ:$DA,15,0),"")</f>
        <v/>
      </c>
      <c r="AK796" s="73" t="str">
        <f>IFERROR(VLOOKUP(Подбор[[#This Row],[Артикул]],[1]Подбор!$CJ:$DA,16,0),"")</f>
        <v/>
      </c>
      <c r="AL796" s="73" t="str">
        <f>IFERROR(VLOOKUP(Подбор[[#This Row],[Артикул]],[1]Подбор!$CJ:$DA,17,0),"")</f>
        <v/>
      </c>
    </row>
    <row r="797" spans="1:38">
      <c r="A797" s="73" t="s">
        <v>2902</v>
      </c>
      <c r="B797" t="s">
        <v>2250</v>
      </c>
      <c r="C797" t="s">
        <v>2903</v>
      </c>
      <c r="D797">
        <v>0</v>
      </c>
      <c r="E797">
        <v>0</v>
      </c>
      <c r="F797" t="s">
        <v>578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578</v>
      </c>
      <c r="R797" t="s">
        <v>578</v>
      </c>
      <c r="S797" t="s">
        <v>578</v>
      </c>
      <c r="T797" s="73"/>
      <c r="U797" s="73"/>
      <c r="V797"/>
      <c r="W797" s="73">
        <f>IFERROR(VLOOKUP(Подбор[[#This Row],[Артикул]],[1]Подбор!$CJ:$CW,2,0),"")</f>
        <v>0</v>
      </c>
      <c r="X797" s="73">
        <f>IFERROR(VLOOKUP(Подбор[[#This Row],[Артикул]],[1]Подбор!$CJ:$CW,3,0),"")</f>
        <v>0</v>
      </c>
      <c r="Y797" s="73" t="str">
        <f>IFERROR(VLOOKUP(Подбор[[#This Row],[Артикул]],[1]Подбор!$CJ:$CW,4,0),"")</f>
        <v/>
      </c>
      <c r="Z797" s="73">
        <f>IFERROR(VLOOKUP(Подбор[[#This Row],[Артикул]],[1]Подбор!$CJ:$CW,5,0),"")</f>
        <v>0</v>
      </c>
      <c r="AA797" s="73">
        <f>IFERROR(VLOOKUP(Подбор[[#This Row],[Артикул]],[1]Подбор!$CJ:$CW,6,0),"")</f>
        <v>0</v>
      </c>
      <c r="AB797" s="73">
        <f>IFERROR(VLOOKUP(Подбор[[#This Row],[Артикул]],[1]Подбор!$CJ:$CW,7,0),"")</f>
        <v>0</v>
      </c>
      <c r="AC797" s="73">
        <f>IFERROR(VLOOKUP(Подбор[[#This Row],[Артикул]],[1]Подбор!$CJ:$CW,8,0),"")</f>
        <v>0</v>
      </c>
      <c r="AD797" s="73">
        <f>IFERROR(VLOOKUP(Подбор[[#This Row],[Артикул]],[1]Подбор!$CJ:$CW,9,0),"")</f>
        <v>0</v>
      </c>
      <c r="AE797" s="73">
        <f>IFERROR(VLOOKUP(Подбор[[#This Row],[Артикул]],[1]Подбор!$CJ:$CW,10,0),"")</f>
        <v>0</v>
      </c>
      <c r="AF797" s="73">
        <f>IFERROR(VLOOKUP(Подбор[[#This Row],[Артикул]],[1]Подбор!$CJ:$CW,11,0),"")</f>
        <v>0</v>
      </c>
      <c r="AG797" s="73">
        <f>IFERROR(VLOOKUP(Подбор[[#This Row],[Артикул]],[1]Подбор!$CJ:$CW,12,0),"")</f>
        <v>0</v>
      </c>
      <c r="AH797" s="73">
        <f>IFERROR(VLOOKUP(Подбор[[#This Row],[Артикул]],[1]Подбор!$CJ:$CW,13,0),"")</f>
        <v>0</v>
      </c>
      <c r="AI797" s="73">
        <f>IFERROR(VLOOKUP(Подбор[[#This Row],[Артикул]],[1]Подбор!$CJ:$CW,14,0),"")</f>
        <v>0</v>
      </c>
      <c r="AJ797" s="73" t="str">
        <f>IFERROR(VLOOKUP(Подбор[[#This Row],[Артикул]],[1]Подбор!$CJ:$DA,15,0),"")</f>
        <v/>
      </c>
      <c r="AK797" s="73" t="str">
        <f>IFERROR(VLOOKUP(Подбор[[#This Row],[Артикул]],[1]Подбор!$CJ:$DA,16,0),"")</f>
        <v/>
      </c>
      <c r="AL797" s="73" t="str">
        <f>IFERROR(VLOOKUP(Подбор[[#This Row],[Артикул]],[1]Подбор!$CJ:$DA,17,0),"")</f>
        <v/>
      </c>
    </row>
    <row r="798" spans="1:38">
      <c r="A798" s="73" t="s">
        <v>2904</v>
      </c>
      <c r="B798" t="s">
        <v>2250</v>
      </c>
      <c r="C798" t="s">
        <v>2905</v>
      </c>
      <c r="D798">
        <v>0</v>
      </c>
      <c r="E798">
        <v>0</v>
      </c>
      <c r="F798" t="s">
        <v>578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578</v>
      </c>
      <c r="R798" t="s">
        <v>578</v>
      </c>
      <c r="S798" t="s">
        <v>578</v>
      </c>
      <c r="T798" s="73"/>
      <c r="U798" s="73"/>
      <c r="V798"/>
      <c r="W798" s="73">
        <f>IFERROR(VLOOKUP(Подбор[[#This Row],[Артикул]],[1]Подбор!$CJ:$CW,2,0),"")</f>
        <v>0</v>
      </c>
      <c r="X798" s="73">
        <f>IFERROR(VLOOKUP(Подбор[[#This Row],[Артикул]],[1]Подбор!$CJ:$CW,3,0),"")</f>
        <v>0</v>
      </c>
      <c r="Y798" s="73" t="str">
        <f>IFERROR(VLOOKUP(Подбор[[#This Row],[Артикул]],[1]Подбор!$CJ:$CW,4,0),"")</f>
        <v/>
      </c>
      <c r="Z798" s="73">
        <f>IFERROR(VLOOKUP(Подбор[[#This Row],[Артикул]],[1]Подбор!$CJ:$CW,5,0),"")</f>
        <v>0</v>
      </c>
      <c r="AA798" s="73">
        <f>IFERROR(VLOOKUP(Подбор[[#This Row],[Артикул]],[1]Подбор!$CJ:$CW,6,0),"")</f>
        <v>0</v>
      </c>
      <c r="AB798" s="73">
        <f>IFERROR(VLOOKUP(Подбор[[#This Row],[Артикул]],[1]Подбор!$CJ:$CW,7,0),"")</f>
        <v>0</v>
      </c>
      <c r="AC798" s="73">
        <f>IFERROR(VLOOKUP(Подбор[[#This Row],[Артикул]],[1]Подбор!$CJ:$CW,8,0),"")</f>
        <v>0</v>
      </c>
      <c r="AD798" s="73">
        <f>IFERROR(VLOOKUP(Подбор[[#This Row],[Артикул]],[1]Подбор!$CJ:$CW,9,0),"")</f>
        <v>0</v>
      </c>
      <c r="AE798" s="73">
        <f>IFERROR(VLOOKUP(Подбор[[#This Row],[Артикул]],[1]Подбор!$CJ:$CW,10,0),"")</f>
        <v>0</v>
      </c>
      <c r="AF798" s="73">
        <f>IFERROR(VLOOKUP(Подбор[[#This Row],[Артикул]],[1]Подбор!$CJ:$CW,11,0),"")</f>
        <v>0</v>
      </c>
      <c r="AG798" s="73">
        <f>IFERROR(VLOOKUP(Подбор[[#This Row],[Артикул]],[1]Подбор!$CJ:$CW,12,0),"")</f>
        <v>0</v>
      </c>
      <c r="AH798" s="73">
        <f>IFERROR(VLOOKUP(Подбор[[#This Row],[Артикул]],[1]Подбор!$CJ:$CW,13,0),"")</f>
        <v>0</v>
      </c>
      <c r="AI798" s="73">
        <f>IFERROR(VLOOKUP(Подбор[[#This Row],[Артикул]],[1]Подбор!$CJ:$CW,14,0),"")</f>
        <v>0</v>
      </c>
      <c r="AJ798" s="73" t="str">
        <f>IFERROR(VLOOKUP(Подбор[[#This Row],[Артикул]],[1]Подбор!$CJ:$DA,15,0),"")</f>
        <v/>
      </c>
      <c r="AK798" s="73" t="str">
        <f>IFERROR(VLOOKUP(Подбор[[#This Row],[Артикул]],[1]Подбор!$CJ:$DA,16,0),"")</f>
        <v/>
      </c>
      <c r="AL798" s="73" t="str">
        <f>IFERROR(VLOOKUP(Подбор[[#This Row],[Артикул]],[1]Подбор!$CJ:$DA,17,0),"")</f>
        <v/>
      </c>
    </row>
    <row r="799" spans="1:38">
      <c r="A799" s="73" t="s">
        <v>2906</v>
      </c>
      <c r="B799" t="s">
        <v>2250</v>
      </c>
      <c r="C799" t="s">
        <v>2907</v>
      </c>
      <c r="D799">
        <v>0</v>
      </c>
      <c r="E799">
        <v>0</v>
      </c>
      <c r="F799" t="s">
        <v>578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578</v>
      </c>
      <c r="R799" t="s">
        <v>578</v>
      </c>
      <c r="S799" t="s">
        <v>578</v>
      </c>
      <c r="T799" s="73"/>
      <c r="U799" s="73"/>
      <c r="V799"/>
      <c r="W799" s="73">
        <f>IFERROR(VLOOKUP(Подбор[[#This Row],[Артикул]],[1]Подбор!$CJ:$CW,2,0),"")</f>
        <v>0</v>
      </c>
      <c r="X799" s="73">
        <f>IFERROR(VLOOKUP(Подбор[[#This Row],[Артикул]],[1]Подбор!$CJ:$CW,3,0),"")</f>
        <v>0</v>
      </c>
      <c r="Y799" s="73" t="str">
        <f>IFERROR(VLOOKUP(Подбор[[#This Row],[Артикул]],[1]Подбор!$CJ:$CW,4,0),"")</f>
        <v/>
      </c>
      <c r="Z799" s="73">
        <f>IFERROR(VLOOKUP(Подбор[[#This Row],[Артикул]],[1]Подбор!$CJ:$CW,5,0),"")</f>
        <v>0</v>
      </c>
      <c r="AA799" s="73">
        <f>IFERROR(VLOOKUP(Подбор[[#This Row],[Артикул]],[1]Подбор!$CJ:$CW,6,0),"")</f>
        <v>0</v>
      </c>
      <c r="AB799" s="73">
        <f>IFERROR(VLOOKUP(Подбор[[#This Row],[Артикул]],[1]Подбор!$CJ:$CW,7,0),"")</f>
        <v>0</v>
      </c>
      <c r="AC799" s="73">
        <f>IFERROR(VLOOKUP(Подбор[[#This Row],[Артикул]],[1]Подбор!$CJ:$CW,8,0),"")</f>
        <v>0</v>
      </c>
      <c r="AD799" s="73">
        <f>IFERROR(VLOOKUP(Подбор[[#This Row],[Артикул]],[1]Подбор!$CJ:$CW,9,0),"")</f>
        <v>0</v>
      </c>
      <c r="AE799" s="73">
        <f>IFERROR(VLOOKUP(Подбор[[#This Row],[Артикул]],[1]Подбор!$CJ:$CW,10,0),"")</f>
        <v>0</v>
      </c>
      <c r="AF799" s="73">
        <f>IFERROR(VLOOKUP(Подбор[[#This Row],[Артикул]],[1]Подбор!$CJ:$CW,11,0),"")</f>
        <v>0</v>
      </c>
      <c r="AG799" s="73">
        <f>IFERROR(VLOOKUP(Подбор[[#This Row],[Артикул]],[1]Подбор!$CJ:$CW,12,0),"")</f>
        <v>0</v>
      </c>
      <c r="AH799" s="73">
        <f>IFERROR(VLOOKUP(Подбор[[#This Row],[Артикул]],[1]Подбор!$CJ:$CW,13,0),"")</f>
        <v>0</v>
      </c>
      <c r="AI799" s="73">
        <f>IFERROR(VLOOKUP(Подбор[[#This Row],[Артикул]],[1]Подбор!$CJ:$CW,14,0),"")</f>
        <v>0</v>
      </c>
      <c r="AJ799" s="73" t="str">
        <f>IFERROR(VLOOKUP(Подбор[[#This Row],[Артикул]],[1]Подбор!$CJ:$DA,15,0),"")</f>
        <v/>
      </c>
      <c r="AK799" s="73" t="str">
        <f>IFERROR(VLOOKUP(Подбор[[#This Row],[Артикул]],[1]Подбор!$CJ:$DA,16,0),"")</f>
        <v/>
      </c>
      <c r="AL799" s="73" t="str">
        <f>IFERROR(VLOOKUP(Подбор[[#This Row],[Артикул]],[1]Подбор!$CJ:$DA,17,0),"")</f>
        <v/>
      </c>
    </row>
    <row r="800" spans="1:38">
      <c r="A800" s="73" t="s">
        <v>2908</v>
      </c>
      <c r="B800" t="s">
        <v>2250</v>
      </c>
      <c r="C800" t="s">
        <v>2909</v>
      </c>
      <c r="D800">
        <v>0</v>
      </c>
      <c r="E800">
        <v>0</v>
      </c>
      <c r="F800" t="s">
        <v>578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578</v>
      </c>
      <c r="R800" t="s">
        <v>578</v>
      </c>
      <c r="S800" t="s">
        <v>578</v>
      </c>
      <c r="T800" s="73"/>
      <c r="U800" s="73"/>
      <c r="V800"/>
      <c r="W800" s="73">
        <f>IFERROR(VLOOKUP(Подбор[[#This Row],[Артикул]],[1]Подбор!$CJ:$CW,2,0),"")</f>
        <v>0</v>
      </c>
      <c r="X800" s="73">
        <f>IFERROR(VLOOKUP(Подбор[[#This Row],[Артикул]],[1]Подбор!$CJ:$CW,3,0),"")</f>
        <v>0</v>
      </c>
      <c r="Y800" s="73" t="str">
        <f>IFERROR(VLOOKUP(Подбор[[#This Row],[Артикул]],[1]Подбор!$CJ:$CW,4,0),"")</f>
        <v/>
      </c>
      <c r="Z800" s="73">
        <f>IFERROR(VLOOKUP(Подбор[[#This Row],[Артикул]],[1]Подбор!$CJ:$CW,5,0),"")</f>
        <v>0</v>
      </c>
      <c r="AA800" s="73">
        <f>IFERROR(VLOOKUP(Подбор[[#This Row],[Артикул]],[1]Подбор!$CJ:$CW,6,0),"")</f>
        <v>0</v>
      </c>
      <c r="AB800" s="73">
        <f>IFERROR(VLOOKUP(Подбор[[#This Row],[Артикул]],[1]Подбор!$CJ:$CW,7,0),"")</f>
        <v>0</v>
      </c>
      <c r="AC800" s="73">
        <f>IFERROR(VLOOKUP(Подбор[[#This Row],[Артикул]],[1]Подбор!$CJ:$CW,8,0),"")</f>
        <v>0</v>
      </c>
      <c r="AD800" s="73">
        <f>IFERROR(VLOOKUP(Подбор[[#This Row],[Артикул]],[1]Подбор!$CJ:$CW,9,0),"")</f>
        <v>0</v>
      </c>
      <c r="AE800" s="73">
        <f>IFERROR(VLOOKUP(Подбор[[#This Row],[Артикул]],[1]Подбор!$CJ:$CW,10,0),"")</f>
        <v>0</v>
      </c>
      <c r="AF800" s="73">
        <f>IFERROR(VLOOKUP(Подбор[[#This Row],[Артикул]],[1]Подбор!$CJ:$CW,11,0),"")</f>
        <v>0</v>
      </c>
      <c r="AG800" s="73">
        <f>IFERROR(VLOOKUP(Подбор[[#This Row],[Артикул]],[1]Подбор!$CJ:$CW,12,0),"")</f>
        <v>0</v>
      </c>
      <c r="AH800" s="73">
        <f>IFERROR(VLOOKUP(Подбор[[#This Row],[Артикул]],[1]Подбор!$CJ:$CW,13,0),"")</f>
        <v>0</v>
      </c>
      <c r="AI800" s="73">
        <f>IFERROR(VLOOKUP(Подбор[[#This Row],[Артикул]],[1]Подбор!$CJ:$CW,14,0),"")</f>
        <v>0</v>
      </c>
      <c r="AJ800" s="73" t="str">
        <f>IFERROR(VLOOKUP(Подбор[[#This Row],[Артикул]],[1]Подбор!$CJ:$DA,15,0),"")</f>
        <v/>
      </c>
      <c r="AK800" s="73" t="str">
        <f>IFERROR(VLOOKUP(Подбор[[#This Row],[Артикул]],[1]Подбор!$CJ:$DA,16,0),"")</f>
        <v/>
      </c>
      <c r="AL800" s="73" t="str">
        <f>IFERROR(VLOOKUP(Подбор[[#This Row],[Артикул]],[1]Подбор!$CJ:$DA,17,0),"")</f>
        <v/>
      </c>
    </row>
    <row r="801" spans="1:38">
      <c r="A801" s="73" t="s">
        <v>2910</v>
      </c>
      <c r="B801" t="s">
        <v>2250</v>
      </c>
      <c r="C801" t="s">
        <v>2911</v>
      </c>
      <c r="D801">
        <v>0</v>
      </c>
      <c r="E801">
        <v>0</v>
      </c>
      <c r="F801" t="s">
        <v>578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578</v>
      </c>
      <c r="R801" t="s">
        <v>578</v>
      </c>
      <c r="S801" t="s">
        <v>578</v>
      </c>
      <c r="T801" s="73"/>
      <c r="U801" s="73"/>
      <c r="V801"/>
      <c r="W801" s="73">
        <f>IFERROR(VLOOKUP(Подбор[[#This Row],[Артикул]],[1]Подбор!$CJ:$CW,2,0),"")</f>
        <v>0</v>
      </c>
      <c r="X801" s="73">
        <f>IFERROR(VLOOKUP(Подбор[[#This Row],[Артикул]],[1]Подбор!$CJ:$CW,3,0),"")</f>
        <v>0</v>
      </c>
      <c r="Y801" s="73" t="str">
        <f>IFERROR(VLOOKUP(Подбор[[#This Row],[Артикул]],[1]Подбор!$CJ:$CW,4,0),"")</f>
        <v/>
      </c>
      <c r="Z801" s="73">
        <f>IFERROR(VLOOKUP(Подбор[[#This Row],[Артикул]],[1]Подбор!$CJ:$CW,5,0),"")</f>
        <v>0</v>
      </c>
      <c r="AA801" s="73">
        <f>IFERROR(VLOOKUP(Подбор[[#This Row],[Артикул]],[1]Подбор!$CJ:$CW,6,0),"")</f>
        <v>0</v>
      </c>
      <c r="AB801" s="73">
        <f>IFERROR(VLOOKUP(Подбор[[#This Row],[Артикул]],[1]Подбор!$CJ:$CW,7,0),"")</f>
        <v>0</v>
      </c>
      <c r="AC801" s="73">
        <f>IFERROR(VLOOKUP(Подбор[[#This Row],[Артикул]],[1]Подбор!$CJ:$CW,8,0),"")</f>
        <v>0</v>
      </c>
      <c r="AD801" s="73">
        <f>IFERROR(VLOOKUP(Подбор[[#This Row],[Артикул]],[1]Подбор!$CJ:$CW,9,0),"")</f>
        <v>0</v>
      </c>
      <c r="AE801" s="73">
        <f>IFERROR(VLOOKUP(Подбор[[#This Row],[Артикул]],[1]Подбор!$CJ:$CW,10,0),"")</f>
        <v>0</v>
      </c>
      <c r="AF801" s="73">
        <f>IFERROR(VLOOKUP(Подбор[[#This Row],[Артикул]],[1]Подбор!$CJ:$CW,11,0),"")</f>
        <v>0</v>
      </c>
      <c r="AG801" s="73">
        <f>IFERROR(VLOOKUP(Подбор[[#This Row],[Артикул]],[1]Подбор!$CJ:$CW,12,0),"")</f>
        <v>0</v>
      </c>
      <c r="AH801" s="73">
        <f>IFERROR(VLOOKUP(Подбор[[#This Row],[Артикул]],[1]Подбор!$CJ:$CW,13,0),"")</f>
        <v>0</v>
      </c>
      <c r="AI801" s="73">
        <f>IFERROR(VLOOKUP(Подбор[[#This Row],[Артикул]],[1]Подбор!$CJ:$CW,14,0),"")</f>
        <v>0</v>
      </c>
      <c r="AJ801" s="73" t="str">
        <f>IFERROR(VLOOKUP(Подбор[[#This Row],[Артикул]],[1]Подбор!$CJ:$DA,15,0),"")</f>
        <v/>
      </c>
      <c r="AK801" s="73" t="str">
        <f>IFERROR(VLOOKUP(Подбор[[#This Row],[Артикул]],[1]Подбор!$CJ:$DA,16,0),"")</f>
        <v/>
      </c>
      <c r="AL801" s="73" t="str">
        <f>IFERROR(VLOOKUP(Подбор[[#This Row],[Артикул]],[1]Подбор!$CJ:$DA,17,0),"")</f>
        <v/>
      </c>
    </row>
    <row r="802" spans="1:38">
      <c r="A802" s="73" t="s">
        <v>3501</v>
      </c>
      <c r="B802"/>
      <c r="C802"/>
      <c r="D802" t="s">
        <v>578</v>
      </c>
      <c r="E802" t="s">
        <v>578</v>
      </c>
      <c r="F802" t="s">
        <v>578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578</v>
      </c>
      <c r="R802" t="s">
        <v>578</v>
      </c>
      <c r="S802" t="s">
        <v>578</v>
      </c>
      <c r="T802" s="73"/>
      <c r="U802" s="73"/>
      <c r="V802"/>
      <c r="W802" s="73" t="str">
        <f>IFERROR(VLOOKUP(Подбор[[#This Row],[Артикул]],[1]Подбор!$CJ:$CW,2,0),"")</f>
        <v/>
      </c>
      <c r="X802" s="73" t="str">
        <f>IFERROR(VLOOKUP(Подбор[[#This Row],[Артикул]],[1]Подбор!$CJ:$CW,3,0),"")</f>
        <v/>
      </c>
      <c r="Y802" s="73" t="str">
        <f>IFERROR(VLOOKUP(Подбор[[#This Row],[Артикул]],[1]Подбор!$CJ:$CW,4,0),"")</f>
        <v/>
      </c>
      <c r="Z802" s="73">
        <f>IFERROR(VLOOKUP(Подбор[[#This Row],[Артикул]],[1]Подбор!$CJ:$CW,5,0),"")</f>
        <v>0</v>
      </c>
      <c r="AA802" s="73">
        <f>IFERROR(VLOOKUP(Подбор[[#This Row],[Артикул]],[1]Подбор!$CJ:$CW,6,0),"")</f>
        <v>0</v>
      </c>
      <c r="AB802" s="73">
        <f>IFERROR(VLOOKUP(Подбор[[#This Row],[Артикул]],[1]Подбор!$CJ:$CW,7,0),"")</f>
        <v>0</v>
      </c>
      <c r="AC802" s="73">
        <f>IFERROR(VLOOKUP(Подбор[[#This Row],[Артикул]],[1]Подбор!$CJ:$CW,8,0),"")</f>
        <v>0</v>
      </c>
      <c r="AD802" s="73">
        <f>IFERROR(VLOOKUP(Подбор[[#This Row],[Артикул]],[1]Подбор!$CJ:$CW,9,0),"")</f>
        <v>0</v>
      </c>
      <c r="AE802" s="73">
        <f>IFERROR(VLOOKUP(Подбор[[#This Row],[Артикул]],[1]Подбор!$CJ:$CW,10,0),"")</f>
        <v>0</v>
      </c>
      <c r="AF802" s="73">
        <f>IFERROR(VLOOKUP(Подбор[[#This Row],[Артикул]],[1]Подбор!$CJ:$CW,11,0),"")</f>
        <v>0</v>
      </c>
      <c r="AG802" s="73">
        <f>IFERROR(VLOOKUP(Подбор[[#This Row],[Артикул]],[1]Подбор!$CJ:$CW,12,0),"")</f>
        <v>0</v>
      </c>
      <c r="AH802" s="73">
        <f>IFERROR(VLOOKUP(Подбор[[#This Row],[Артикул]],[1]Подбор!$CJ:$CW,13,0),"")</f>
        <v>0</v>
      </c>
      <c r="AI802" s="73">
        <f>IFERROR(VLOOKUP(Подбор[[#This Row],[Артикул]],[1]Подбор!$CJ:$CW,14,0),"")</f>
        <v>0</v>
      </c>
      <c r="AJ802" s="73" t="str">
        <f>IFERROR(VLOOKUP(Подбор[[#This Row],[Артикул]],[1]Подбор!$CJ:$DA,15,0),"")</f>
        <v/>
      </c>
      <c r="AK802" s="73" t="str">
        <f>IFERROR(VLOOKUP(Подбор[[#This Row],[Артикул]],[1]Подбор!$CJ:$DA,16,0),"")</f>
        <v/>
      </c>
      <c r="AL802" s="73" t="str">
        <f>IFERROR(VLOOKUP(Подбор[[#This Row],[Артикул]],[1]Подбор!$CJ:$DA,17,0),"")</f>
        <v/>
      </c>
    </row>
    <row r="803" spans="1:38">
      <c r="A803" s="73" t="s">
        <v>3502</v>
      </c>
      <c r="B803" t="s">
        <v>2250</v>
      </c>
      <c r="C803" t="s">
        <v>3503</v>
      </c>
      <c r="D803" t="s">
        <v>578</v>
      </c>
      <c r="E803" t="s">
        <v>578</v>
      </c>
      <c r="F803" t="s">
        <v>578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578</v>
      </c>
      <c r="R803" t="s">
        <v>578</v>
      </c>
      <c r="S803" t="s">
        <v>578</v>
      </c>
      <c r="T803" s="73"/>
      <c r="U803" s="73"/>
      <c r="V803"/>
      <c r="W803" s="73" t="str">
        <f>IFERROR(VLOOKUP(Подбор[[#This Row],[Артикул]],[1]Подбор!$CJ:$CW,2,0),"")</f>
        <v/>
      </c>
      <c r="X803" s="73" t="str">
        <f>IFERROR(VLOOKUP(Подбор[[#This Row],[Артикул]],[1]Подбор!$CJ:$CW,3,0),"")</f>
        <v/>
      </c>
      <c r="Y803" s="73" t="str">
        <f>IFERROR(VLOOKUP(Подбор[[#This Row],[Артикул]],[1]Подбор!$CJ:$CW,4,0),"")</f>
        <v/>
      </c>
      <c r="Z803" s="73">
        <f>IFERROR(VLOOKUP(Подбор[[#This Row],[Артикул]],[1]Подбор!$CJ:$CW,5,0),"")</f>
        <v>0</v>
      </c>
      <c r="AA803" s="73">
        <f>IFERROR(VLOOKUP(Подбор[[#This Row],[Артикул]],[1]Подбор!$CJ:$CW,6,0),"")</f>
        <v>0</v>
      </c>
      <c r="AB803" s="73">
        <f>IFERROR(VLOOKUP(Подбор[[#This Row],[Артикул]],[1]Подбор!$CJ:$CW,7,0),"")</f>
        <v>0</v>
      </c>
      <c r="AC803" s="73">
        <f>IFERROR(VLOOKUP(Подбор[[#This Row],[Артикул]],[1]Подбор!$CJ:$CW,8,0),"")</f>
        <v>0</v>
      </c>
      <c r="AD803" s="73">
        <f>IFERROR(VLOOKUP(Подбор[[#This Row],[Артикул]],[1]Подбор!$CJ:$CW,9,0),"")</f>
        <v>0</v>
      </c>
      <c r="AE803" s="73">
        <f>IFERROR(VLOOKUP(Подбор[[#This Row],[Артикул]],[1]Подбор!$CJ:$CW,10,0),"")</f>
        <v>0</v>
      </c>
      <c r="AF803" s="73">
        <f>IFERROR(VLOOKUP(Подбор[[#This Row],[Артикул]],[1]Подбор!$CJ:$CW,11,0),"")</f>
        <v>0</v>
      </c>
      <c r="AG803" s="73">
        <f>IFERROR(VLOOKUP(Подбор[[#This Row],[Артикул]],[1]Подбор!$CJ:$CW,12,0),"")</f>
        <v>0</v>
      </c>
      <c r="AH803" s="73">
        <f>IFERROR(VLOOKUP(Подбор[[#This Row],[Артикул]],[1]Подбор!$CJ:$CW,13,0),"")</f>
        <v>0</v>
      </c>
      <c r="AI803" s="73">
        <f>IFERROR(VLOOKUP(Подбор[[#This Row],[Артикул]],[1]Подбор!$CJ:$CW,14,0),"")</f>
        <v>0</v>
      </c>
      <c r="AJ803" s="73" t="str">
        <f>IFERROR(VLOOKUP(Подбор[[#This Row],[Артикул]],[1]Подбор!$CJ:$DA,15,0),"")</f>
        <v/>
      </c>
      <c r="AK803" s="73" t="str">
        <f>IFERROR(VLOOKUP(Подбор[[#This Row],[Артикул]],[1]Подбор!$CJ:$DA,16,0),"")</f>
        <v/>
      </c>
      <c r="AL803" s="73" t="str">
        <f>IFERROR(VLOOKUP(Подбор[[#This Row],[Артикул]],[1]Подбор!$CJ:$DA,17,0),"")</f>
        <v/>
      </c>
    </row>
    <row r="804" spans="1:38">
      <c r="A804" s="73" t="s">
        <v>753</v>
      </c>
      <c r="B804"/>
      <c r="C804"/>
      <c r="D804">
        <v>0</v>
      </c>
      <c r="E804">
        <v>0</v>
      </c>
      <c r="F804" t="s">
        <v>578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578</v>
      </c>
      <c r="R804" t="s">
        <v>578</v>
      </c>
      <c r="S804" t="s">
        <v>578</v>
      </c>
      <c r="T804" s="73"/>
      <c r="U804" s="73"/>
      <c r="V804"/>
      <c r="W804" s="73">
        <f>IFERROR(VLOOKUP(Подбор[[#This Row],[Артикул]],[1]Подбор!$CJ:$CW,2,0),"")</f>
        <v>0</v>
      </c>
      <c r="X804" s="73">
        <f>IFERROR(VLOOKUP(Подбор[[#This Row],[Артикул]],[1]Подбор!$CJ:$CW,3,0),"")</f>
        <v>0</v>
      </c>
      <c r="Y804" s="73" t="str">
        <f>IFERROR(VLOOKUP(Подбор[[#This Row],[Артикул]],[1]Подбор!$CJ:$CW,4,0),"")</f>
        <v/>
      </c>
      <c r="Z804" s="73">
        <f>IFERROR(VLOOKUP(Подбор[[#This Row],[Артикул]],[1]Подбор!$CJ:$CW,5,0),"")</f>
        <v>0</v>
      </c>
      <c r="AA804" s="73">
        <f>IFERROR(VLOOKUP(Подбор[[#This Row],[Артикул]],[1]Подбор!$CJ:$CW,6,0),"")</f>
        <v>0</v>
      </c>
      <c r="AB804" s="73">
        <f>IFERROR(VLOOKUP(Подбор[[#This Row],[Артикул]],[1]Подбор!$CJ:$CW,7,0),"")</f>
        <v>0</v>
      </c>
      <c r="AC804" s="73">
        <f>IFERROR(VLOOKUP(Подбор[[#This Row],[Артикул]],[1]Подбор!$CJ:$CW,8,0),"")</f>
        <v>0</v>
      </c>
      <c r="AD804" s="73">
        <f>IFERROR(VLOOKUP(Подбор[[#This Row],[Артикул]],[1]Подбор!$CJ:$CW,9,0),"")</f>
        <v>0</v>
      </c>
      <c r="AE804" s="73">
        <f>IFERROR(VLOOKUP(Подбор[[#This Row],[Артикул]],[1]Подбор!$CJ:$CW,10,0),"")</f>
        <v>0</v>
      </c>
      <c r="AF804" s="73">
        <f>IFERROR(VLOOKUP(Подбор[[#This Row],[Артикул]],[1]Подбор!$CJ:$CW,11,0),"")</f>
        <v>0</v>
      </c>
      <c r="AG804" s="73">
        <f>IFERROR(VLOOKUP(Подбор[[#This Row],[Артикул]],[1]Подбор!$CJ:$CW,12,0),"")</f>
        <v>0</v>
      </c>
      <c r="AH804" s="73">
        <f>IFERROR(VLOOKUP(Подбор[[#This Row],[Артикул]],[1]Подбор!$CJ:$CW,13,0),"")</f>
        <v>0</v>
      </c>
      <c r="AI804" s="73">
        <f>IFERROR(VLOOKUP(Подбор[[#This Row],[Артикул]],[1]Подбор!$CJ:$CW,14,0),"")</f>
        <v>0</v>
      </c>
      <c r="AJ804" s="73" t="str">
        <f>IFERROR(VLOOKUP(Подбор[[#This Row],[Артикул]],[1]Подбор!$CJ:$DA,15,0),"")</f>
        <v/>
      </c>
      <c r="AK804" s="73" t="str">
        <f>IFERROR(VLOOKUP(Подбор[[#This Row],[Артикул]],[1]Подбор!$CJ:$DA,16,0),"")</f>
        <v/>
      </c>
      <c r="AL804" s="73" t="str">
        <f>IFERROR(VLOOKUP(Подбор[[#This Row],[Артикул]],[1]Подбор!$CJ:$DA,17,0),"")</f>
        <v/>
      </c>
    </row>
    <row r="805" spans="1:38">
      <c r="A805" s="73" t="s">
        <v>1990</v>
      </c>
      <c r="B805" t="s">
        <v>3078</v>
      </c>
      <c r="C805" t="s">
        <v>1989</v>
      </c>
      <c r="D805">
        <v>6600</v>
      </c>
      <c r="E805" t="s">
        <v>578</v>
      </c>
      <c r="F805" t="s">
        <v>578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5489</v>
      </c>
      <c r="O805">
        <v>0</v>
      </c>
      <c r="P805">
        <v>0</v>
      </c>
      <c r="Q805" t="s">
        <v>578</v>
      </c>
      <c r="R805" t="s">
        <v>578</v>
      </c>
      <c r="S805" t="s">
        <v>578</v>
      </c>
      <c r="T805" s="73"/>
      <c r="U805" s="73"/>
      <c r="V805"/>
      <c r="W805" s="73">
        <f>IFERROR(VLOOKUP(Подбор[[#This Row],[Артикул]],[1]Подбор!$CJ:$CW,2,0),"")</f>
        <v>6600</v>
      </c>
      <c r="X805" s="73" t="str">
        <f>IFERROR(VLOOKUP(Подбор[[#This Row],[Артикул]],[1]Подбор!$CJ:$CW,3,0),"")</f>
        <v/>
      </c>
      <c r="Y805" s="73" t="str">
        <f>IFERROR(VLOOKUP(Подбор[[#This Row],[Артикул]],[1]Подбор!$CJ:$CW,4,0),"")</f>
        <v/>
      </c>
      <c r="Z805" s="73">
        <f>IFERROR(VLOOKUP(Подбор[[#This Row],[Артикул]],[1]Подбор!$CJ:$CW,5,0),"")</f>
        <v>0</v>
      </c>
      <c r="AA805" s="73">
        <f>IFERROR(VLOOKUP(Подбор[[#This Row],[Артикул]],[1]Подбор!$CJ:$CW,6,0),"")</f>
        <v>0</v>
      </c>
      <c r="AB805" s="73">
        <f>IFERROR(VLOOKUP(Подбор[[#This Row],[Артикул]],[1]Подбор!$CJ:$CW,7,0),"")</f>
        <v>0</v>
      </c>
      <c r="AC805" s="73">
        <f>IFERROR(VLOOKUP(Подбор[[#This Row],[Артикул]],[1]Подбор!$CJ:$CW,8,0),"")</f>
        <v>0</v>
      </c>
      <c r="AD805" s="73">
        <f>IFERROR(VLOOKUP(Подбор[[#This Row],[Артикул]],[1]Подбор!$CJ:$CW,9,0),"")</f>
        <v>0</v>
      </c>
      <c r="AE805" s="73">
        <f>IFERROR(VLOOKUP(Подбор[[#This Row],[Артикул]],[1]Подбор!$CJ:$CW,10,0),"")</f>
        <v>0</v>
      </c>
      <c r="AF805" s="73">
        <f>IFERROR(VLOOKUP(Подбор[[#This Row],[Артикул]],[1]Подбор!$CJ:$CW,11,0),"")</f>
        <v>0</v>
      </c>
      <c r="AG805" s="73" t="str">
        <f>IFERROR(VLOOKUP(Подбор[[#This Row],[Артикул]],[1]Подбор!$CJ:$CW,12,0),"")</f>
        <v>50+</v>
      </c>
      <c r="AH805" s="73">
        <f>IFERROR(VLOOKUP(Подбор[[#This Row],[Артикул]],[1]Подбор!$CJ:$CW,13,0),"")</f>
        <v>0</v>
      </c>
      <c r="AI805" s="73">
        <f>IFERROR(VLOOKUP(Подбор[[#This Row],[Артикул]],[1]Подбор!$CJ:$CW,14,0),"")</f>
        <v>0</v>
      </c>
      <c r="AJ805" s="73" t="str">
        <f>IFERROR(VLOOKUP(Подбор[[#This Row],[Артикул]],[1]Подбор!$CJ:$DA,15,0),"")</f>
        <v/>
      </c>
      <c r="AK805" s="73" t="str">
        <f>IFERROR(VLOOKUP(Подбор[[#This Row],[Артикул]],[1]Подбор!$CJ:$DA,16,0),"")</f>
        <v/>
      </c>
      <c r="AL805" s="73" t="str">
        <f>IFERROR(VLOOKUP(Подбор[[#This Row],[Артикул]],[1]Подбор!$CJ:$DA,17,0),"")</f>
        <v/>
      </c>
    </row>
    <row r="806" spans="1:38">
      <c r="A806" s="73" t="s">
        <v>1988</v>
      </c>
      <c r="B806" t="s">
        <v>2933</v>
      </c>
      <c r="C806" t="s">
        <v>1987</v>
      </c>
      <c r="D806">
        <v>8250</v>
      </c>
      <c r="E806" t="s">
        <v>578</v>
      </c>
      <c r="F806" t="s">
        <v>578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</v>
      </c>
      <c r="O806">
        <v>0</v>
      </c>
      <c r="P806">
        <v>0</v>
      </c>
      <c r="Q806" t="s">
        <v>578</v>
      </c>
      <c r="R806" t="s">
        <v>578</v>
      </c>
      <c r="S806" t="s">
        <v>578</v>
      </c>
      <c r="T806" s="73"/>
      <c r="U806" s="73"/>
      <c r="V806"/>
      <c r="W806" s="73">
        <f>IFERROR(VLOOKUP(Подбор[[#This Row],[Артикул]],[1]Подбор!$CJ:$CW,2,0),"")</f>
        <v>8250</v>
      </c>
      <c r="X806" s="73" t="str">
        <f>IFERROR(VLOOKUP(Подбор[[#This Row],[Артикул]],[1]Подбор!$CJ:$CW,3,0),"")</f>
        <v/>
      </c>
      <c r="Y806" s="73" t="str">
        <f>IFERROR(VLOOKUP(Подбор[[#This Row],[Артикул]],[1]Подбор!$CJ:$CW,4,0),"")</f>
        <v/>
      </c>
      <c r="Z806" s="73">
        <f>IFERROR(VLOOKUP(Подбор[[#This Row],[Артикул]],[1]Подбор!$CJ:$CW,5,0),"")</f>
        <v>0</v>
      </c>
      <c r="AA806" s="73">
        <f>IFERROR(VLOOKUP(Подбор[[#This Row],[Артикул]],[1]Подбор!$CJ:$CW,6,0),"")</f>
        <v>0</v>
      </c>
      <c r="AB806" s="73">
        <f>IFERROR(VLOOKUP(Подбор[[#This Row],[Артикул]],[1]Подбор!$CJ:$CW,7,0),"")</f>
        <v>0</v>
      </c>
      <c r="AC806" s="73">
        <f>IFERROR(VLOOKUP(Подбор[[#This Row],[Артикул]],[1]Подбор!$CJ:$CW,8,0),"")</f>
        <v>0</v>
      </c>
      <c r="AD806" s="73">
        <f>IFERROR(VLOOKUP(Подбор[[#This Row],[Артикул]],[1]Подбор!$CJ:$CW,9,0),"")</f>
        <v>0</v>
      </c>
      <c r="AE806" s="73">
        <f>IFERROR(VLOOKUP(Подбор[[#This Row],[Артикул]],[1]Подбор!$CJ:$CW,10,0),"")</f>
        <v>0</v>
      </c>
      <c r="AF806" s="73">
        <f>IFERROR(VLOOKUP(Подбор[[#This Row],[Артикул]],[1]Подбор!$CJ:$CW,11,0),"")</f>
        <v>0</v>
      </c>
      <c r="AG806" s="73">
        <f>IFERROR(VLOOKUP(Подбор[[#This Row],[Артикул]],[1]Подбор!$CJ:$CW,12,0),"")</f>
        <v>2</v>
      </c>
      <c r="AH806" s="73">
        <f>IFERROR(VLOOKUP(Подбор[[#This Row],[Артикул]],[1]Подбор!$CJ:$CW,13,0),"")</f>
        <v>0</v>
      </c>
      <c r="AI806" s="73">
        <f>IFERROR(VLOOKUP(Подбор[[#This Row],[Артикул]],[1]Подбор!$CJ:$CW,14,0),"")</f>
        <v>0</v>
      </c>
      <c r="AJ806" s="73" t="str">
        <f>IFERROR(VLOOKUP(Подбор[[#This Row],[Артикул]],[1]Подбор!$CJ:$DA,15,0),"")</f>
        <v/>
      </c>
      <c r="AK806" s="73" t="str">
        <f>IFERROR(VLOOKUP(Подбор[[#This Row],[Артикул]],[1]Подбор!$CJ:$DA,16,0),"")</f>
        <v/>
      </c>
      <c r="AL806" s="73" t="str">
        <f>IFERROR(VLOOKUP(Подбор[[#This Row],[Артикул]],[1]Подбор!$CJ:$DA,17,0),"")</f>
        <v/>
      </c>
    </row>
    <row r="807" spans="1:38">
      <c r="A807" s="73" t="s">
        <v>1986</v>
      </c>
      <c r="B807"/>
      <c r="C807"/>
      <c r="D807" t="s">
        <v>578</v>
      </c>
      <c r="E807" t="s">
        <v>578</v>
      </c>
      <c r="F807" t="s">
        <v>578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578</v>
      </c>
      <c r="R807" t="s">
        <v>578</v>
      </c>
      <c r="S807" t="s">
        <v>578</v>
      </c>
      <c r="T807" s="73"/>
      <c r="U807" s="73"/>
      <c r="V807"/>
      <c r="W807" s="73" t="str">
        <f>IFERROR(VLOOKUP(Подбор[[#This Row],[Артикул]],[1]Подбор!$CJ:$CW,2,0),"")</f>
        <v/>
      </c>
      <c r="X807" s="73" t="str">
        <f>IFERROR(VLOOKUP(Подбор[[#This Row],[Артикул]],[1]Подбор!$CJ:$CW,3,0),"")</f>
        <v/>
      </c>
      <c r="Y807" s="73" t="str">
        <f>IFERROR(VLOOKUP(Подбор[[#This Row],[Артикул]],[1]Подбор!$CJ:$CW,4,0),"")</f>
        <v/>
      </c>
      <c r="Z807" s="73">
        <f>IFERROR(VLOOKUP(Подбор[[#This Row],[Артикул]],[1]Подбор!$CJ:$CW,5,0),"")</f>
        <v>0</v>
      </c>
      <c r="AA807" s="73">
        <f>IFERROR(VLOOKUP(Подбор[[#This Row],[Артикул]],[1]Подбор!$CJ:$CW,6,0),"")</f>
        <v>0</v>
      </c>
      <c r="AB807" s="73">
        <f>IFERROR(VLOOKUP(Подбор[[#This Row],[Артикул]],[1]Подбор!$CJ:$CW,7,0),"")</f>
        <v>0</v>
      </c>
      <c r="AC807" s="73">
        <f>IFERROR(VLOOKUP(Подбор[[#This Row],[Артикул]],[1]Подбор!$CJ:$CW,8,0),"")</f>
        <v>0</v>
      </c>
      <c r="AD807" s="73">
        <f>IFERROR(VLOOKUP(Подбор[[#This Row],[Артикул]],[1]Подбор!$CJ:$CW,9,0),"")</f>
        <v>0</v>
      </c>
      <c r="AE807" s="73">
        <f>IFERROR(VLOOKUP(Подбор[[#This Row],[Артикул]],[1]Подбор!$CJ:$CW,10,0),"")</f>
        <v>0</v>
      </c>
      <c r="AF807" s="73">
        <f>IFERROR(VLOOKUP(Подбор[[#This Row],[Артикул]],[1]Подбор!$CJ:$CW,11,0),"")</f>
        <v>0</v>
      </c>
      <c r="AG807" s="73">
        <f>IFERROR(VLOOKUP(Подбор[[#This Row],[Артикул]],[1]Подбор!$CJ:$CW,12,0),"")</f>
        <v>0</v>
      </c>
      <c r="AH807" s="73">
        <f>IFERROR(VLOOKUP(Подбор[[#This Row],[Артикул]],[1]Подбор!$CJ:$CW,13,0),"")</f>
        <v>0</v>
      </c>
      <c r="AI807" s="73">
        <f>IFERROR(VLOOKUP(Подбор[[#This Row],[Артикул]],[1]Подбор!$CJ:$CW,14,0),"")</f>
        <v>0</v>
      </c>
      <c r="AJ807" s="73" t="str">
        <f>IFERROR(VLOOKUP(Подбор[[#This Row],[Артикул]],[1]Подбор!$CJ:$DA,15,0),"")</f>
        <v/>
      </c>
      <c r="AK807" s="73" t="str">
        <f>IFERROR(VLOOKUP(Подбор[[#This Row],[Артикул]],[1]Подбор!$CJ:$DA,16,0),"")</f>
        <v/>
      </c>
      <c r="AL807" s="73" t="str">
        <f>IFERROR(VLOOKUP(Подбор[[#This Row],[Артикул]],[1]Подбор!$CJ:$DA,17,0),"")</f>
        <v/>
      </c>
    </row>
    <row r="808" spans="1:38">
      <c r="A808" s="73" t="s">
        <v>409</v>
      </c>
      <c r="B808"/>
      <c r="C808"/>
      <c r="D808" t="s">
        <v>578</v>
      </c>
      <c r="E808" t="s">
        <v>578</v>
      </c>
      <c r="F808" t="s">
        <v>578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578</v>
      </c>
      <c r="R808" t="s">
        <v>578</v>
      </c>
      <c r="S808" t="s">
        <v>578</v>
      </c>
      <c r="T808" s="73"/>
      <c r="U808" s="73"/>
      <c r="V808"/>
      <c r="W808" s="73" t="str">
        <f>IFERROR(VLOOKUP(Подбор[[#This Row],[Артикул]],[1]Подбор!$CJ:$CW,2,0),"")</f>
        <v/>
      </c>
      <c r="X808" s="73" t="str">
        <f>IFERROR(VLOOKUP(Подбор[[#This Row],[Артикул]],[1]Подбор!$CJ:$CW,3,0),"")</f>
        <v/>
      </c>
      <c r="Y808" s="73" t="str">
        <f>IFERROR(VLOOKUP(Подбор[[#This Row],[Артикул]],[1]Подбор!$CJ:$CW,4,0),"")</f>
        <v/>
      </c>
      <c r="Z808" s="73">
        <f>IFERROR(VLOOKUP(Подбор[[#This Row],[Артикул]],[1]Подбор!$CJ:$CW,5,0),"")</f>
        <v>0</v>
      </c>
      <c r="AA808" s="73">
        <f>IFERROR(VLOOKUP(Подбор[[#This Row],[Артикул]],[1]Подбор!$CJ:$CW,6,0),"")</f>
        <v>0</v>
      </c>
      <c r="AB808" s="73">
        <f>IFERROR(VLOOKUP(Подбор[[#This Row],[Артикул]],[1]Подбор!$CJ:$CW,7,0),"")</f>
        <v>0</v>
      </c>
      <c r="AC808" s="73">
        <f>IFERROR(VLOOKUP(Подбор[[#This Row],[Артикул]],[1]Подбор!$CJ:$CW,8,0),"")</f>
        <v>0</v>
      </c>
      <c r="AD808" s="73">
        <f>IFERROR(VLOOKUP(Подбор[[#This Row],[Артикул]],[1]Подбор!$CJ:$CW,9,0),"")</f>
        <v>0</v>
      </c>
      <c r="AE808" s="73">
        <f>IFERROR(VLOOKUP(Подбор[[#This Row],[Артикул]],[1]Подбор!$CJ:$CW,10,0),"")</f>
        <v>0</v>
      </c>
      <c r="AF808" s="73">
        <f>IFERROR(VLOOKUP(Подбор[[#This Row],[Артикул]],[1]Подбор!$CJ:$CW,11,0),"")</f>
        <v>0</v>
      </c>
      <c r="AG808" s="73">
        <f>IFERROR(VLOOKUP(Подбор[[#This Row],[Артикул]],[1]Подбор!$CJ:$CW,12,0),"")</f>
        <v>0</v>
      </c>
      <c r="AH808" s="73">
        <f>IFERROR(VLOOKUP(Подбор[[#This Row],[Артикул]],[1]Подбор!$CJ:$CW,13,0),"")</f>
        <v>0</v>
      </c>
      <c r="AI808" s="73">
        <f>IFERROR(VLOOKUP(Подбор[[#This Row],[Артикул]],[1]Подбор!$CJ:$CW,14,0),"")</f>
        <v>0</v>
      </c>
      <c r="AJ808" s="73" t="str">
        <f>IFERROR(VLOOKUP(Подбор[[#This Row],[Артикул]],[1]Подбор!$CJ:$DA,15,0),"")</f>
        <v/>
      </c>
      <c r="AK808" s="73" t="str">
        <f>IFERROR(VLOOKUP(Подбор[[#This Row],[Артикул]],[1]Подбор!$CJ:$DA,16,0),"")</f>
        <v/>
      </c>
      <c r="AL808" s="73" t="str">
        <f>IFERROR(VLOOKUP(Подбор[[#This Row],[Артикул]],[1]Подбор!$CJ:$DA,17,0),"")</f>
        <v/>
      </c>
    </row>
    <row r="809" spans="1:38">
      <c r="A809" s="73" t="s">
        <v>1985</v>
      </c>
      <c r="B809" t="s">
        <v>2932</v>
      </c>
      <c r="C809" t="s">
        <v>1984</v>
      </c>
      <c r="D809">
        <v>862400</v>
      </c>
      <c r="E809">
        <v>750288</v>
      </c>
      <c r="F809">
        <v>-13</v>
      </c>
      <c r="G809">
        <v>0</v>
      </c>
      <c r="H809">
        <v>0</v>
      </c>
      <c r="I809">
        <v>10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49</v>
      </c>
      <c r="P809">
        <v>1</v>
      </c>
      <c r="Q809" t="s">
        <v>5804</v>
      </c>
      <c r="R809" t="s">
        <v>7333</v>
      </c>
      <c r="S809" t="s">
        <v>5491</v>
      </c>
      <c r="T809" s="73"/>
      <c r="U809" s="73"/>
      <c r="V809"/>
      <c r="W809" s="73">
        <f>IFERROR(VLOOKUP(Подбор[[#This Row],[Артикул]],[1]Подбор!$CJ:$CW,2,0),"")</f>
        <v>862400</v>
      </c>
      <c r="X809" s="73">
        <f>IFERROR(VLOOKUP(Подбор[[#This Row],[Артикул]],[1]Подбор!$CJ:$CW,3,0),"")</f>
        <v>750288</v>
      </c>
      <c r="Y809" s="73">
        <f>IFERROR(VLOOKUP(Подбор[[#This Row],[Артикул]],[1]Подбор!$CJ:$CW,4,0),"")</f>
        <v>-13</v>
      </c>
      <c r="Z809" s="73">
        <f>IFERROR(VLOOKUP(Подбор[[#This Row],[Артикул]],[1]Подбор!$CJ:$CW,5,0),"")</f>
        <v>0</v>
      </c>
      <c r="AA809" s="73">
        <f>IFERROR(VLOOKUP(Подбор[[#This Row],[Артикул]],[1]Подбор!$CJ:$CW,6,0),"")</f>
        <v>0</v>
      </c>
      <c r="AB809" s="73">
        <f>IFERROR(VLOOKUP(Подбор[[#This Row],[Артикул]],[1]Подбор!$CJ:$CW,7,0),"")</f>
        <v>10</v>
      </c>
      <c r="AC809" s="73">
        <f>IFERROR(VLOOKUP(Подбор[[#This Row],[Артикул]],[1]Подбор!$CJ:$CW,8,0),"")</f>
        <v>0</v>
      </c>
      <c r="AD809" s="73">
        <f>IFERROR(VLOOKUP(Подбор[[#This Row],[Артикул]],[1]Подбор!$CJ:$CW,9,0),"")</f>
        <v>0</v>
      </c>
      <c r="AE809" s="73">
        <f>IFERROR(VLOOKUP(Подбор[[#This Row],[Артикул]],[1]Подбор!$CJ:$CW,10,0),"")</f>
        <v>0</v>
      </c>
      <c r="AF809" s="73">
        <f>IFERROR(VLOOKUP(Подбор[[#This Row],[Артикул]],[1]Подбор!$CJ:$CW,11,0),"")</f>
        <v>0</v>
      </c>
      <c r="AG809" s="73">
        <f>IFERROR(VLOOKUP(Подбор[[#This Row],[Артикул]],[1]Подбор!$CJ:$CW,12,0),"")</f>
        <v>0</v>
      </c>
      <c r="AH809" s="73">
        <f>IFERROR(VLOOKUP(Подбор[[#This Row],[Артикул]],[1]Подбор!$CJ:$CW,13,0),"")</f>
        <v>49</v>
      </c>
      <c r="AI809" s="73">
        <f>IFERROR(VLOOKUP(Подбор[[#This Row],[Артикул]],[1]Подбор!$CJ:$CW,14,0),"")</f>
        <v>1</v>
      </c>
      <c r="AJ809" s="73" t="str">
        <f>IFERROR(VLOOKUP(Подбор[[#This Row],[Артикул]],[1]Подбор!$CJ:$DA,15,0),"")</f>
        <v>http://ipmatika.ru/upload/iblock/2aa/u4gp0u4o92m7ft5hf2vcpasnpcyc6hi3/SmartVision%2B40-1.jpg</v>
      </c>
      <c r="AK809" s="73" t="str">
        <f>IFERROR(VLOOKUP(Подбор[[#This Row],[Артикул]],[1]Подбор!$CJ:$DA,16,0),"")</f>
        <v>https://ipmatika.kz/products/usb-videokamery-i-byod-resheniya/yealink-smv-40/</v>
      </c>
      <c r="AL809" s="73" t="str">
        <f>IFERROR(VLOOKUP(Подбор[[#This Row],[Артикул]],[1]Подбор!$CJ:$DA,17,0),"")</f>
        <v>EOL</v>
      </c>
    </row>
    <row r="810" spans="1:38">
      <c r="A810" s="73" t="s">
        <v>519</v>
      </c>
      <c r="B810" t="s">
        <v>2932</v>
      </c>
      <c r="C810" t="s">
        <v>520</v>
      </c>
      <c r="D810">
        <v>2126300</v>
      </c>
      <c r="E810">
        <v>1658514</v>
      </c>
      <c r="F810">
        <v>-22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6</v>
      </c>
      <c r="O810">
        <v>0</v>
      </c>
      <c r="P810">
        <v>0</v>
      </c>
      <c r="Q810" t="s">
        <v>578</v>
      </c>
      <c r="R810" t="s">
        <v>5805</v>
      </c>
      <c r="S810" t="s">
        <v>5491</v>
      </c>
      <c r="T810" s="73"/>
      <c r="U810" s="73"/>
      <c r="V810"/>
      <c r="W810" s="73">
        <f>IFERROR(VLOOKUP(Подбор[[#This Row],[Артикул]],[1]Подбор!$CJ:$CW,2,0),"")</f>
        <v>2126300</v>
      </c>
      <c r="X810" s="73">
        <f>IFERROR(VLOOKUP(Подбор[[#This Row],[Артикул]],[1]Подбор!$CJ:$CW,3,0),"")</f>
        <v>1658514</v>
      </c>
      <c r="Y810" s="73">
        <f>IFERROR(VLOOKUP(Подбор[[#This Row],[Артикул]],[1]Подбор!$CJ:$CW,4,0),"")</f>
        <v>-22</v>
      </c>
      <c r="Z810" s="73">
        <f>IFERROR(VLOOKUP(Подбор[[#This Row],[Артикул]],[1]Подбор!$CJ:$CW,5,0),"")</f>
        <v>0</v>
      </c>
      <c r="AA810" s="73">
        <f>IFERROR(VLOOKUP(Подбор[[#This Row],[Артикул]],[1]Подбор!$CJ:$CW,6,0),"")</f>
        <v>0</v>
      </c>
      <c r="AB810" s="73">
        <f>IFERROR(VLOOKUP(Подбор[[#This Row],[Артикул]],[1]Подбор!$CJ:$CW,7,0),"")</f>
        <v>0</v>
      </c>
      <c r="AC810" s="73">
        <f>IFERROR(VLOOKUP(Подбор[[#This Row],[Артикул]],[1]Подбор!$CJ:$CW,8,0),"")</f>
        <v>0</v>
      </c>
      <c r="AD810" s="73">
        <f>IFERROR(VLOOKUP(Подбор[[#This Row],[Артикул]],[1]Подбор!$CJ:$CW,9,0),"")</f>
        <v>0</v>
      </c>
      <c r="AE810" s="73">
        <f>IFERROR(VLOOKUP(Подбор[[#This Row],[Артикул]],[1]Подбор!$CJ:$CW,10,0),"")</f>
        <v>0</v>
      </c>
      <c r="AF810" s="73">
        <f>IFERROR(VLOOKUP(Подбор[[#This Row],[Артикул]],[1]Подбор!$CJ:$CW,11,0),"")</f>
        <v>0</v>
      </c>
      <c r="AG810" s="73">
        <f>IFERROR(VLOOKUP(Подбор[[#This Row],[Артикул]],[1]Подбор!$CJ:$CW,12,0),"")</f>
        <v>6</v>
      </c>
      <c r="AH810" s="73">
        <f>IFERROR(VLOOKUP(Подбор[[#This Row],[Артикул]],[1]Подбор!$CJ:$CW,13,0),"")</f>
        <v>0</v>
      </c>
      <c r="AI810" s="73">
        <f>IFERROR(VLOOKUP(Подбор[[#This Row],[Артикул]],[1]Подбор!$CJ:$CW,14,0),"")</f>
        <v>0</v>
      </c>
      <c r="AJ810" s="73" t="str">
        <f>IFERROR(VLOOKUP(Подбор[[#This Row],[Артикул]],[1]Подбор!$CJ:$DA,15,0),"")</f>
        <v/>
      </c>
      <c r="AK810" s="73" t="str">
        <f>IFERROR(VLOOKUP(Подбор[[#This Row],[Артикул]],[1]Подбор!$CJ:$DA,16,0),"")</f>
        <v>https://www.ipmatika.kz/products/terminaly-vks-microsoft-room/yealink-smartvision-60/</v>
      </c>
      <c r="AL810" s="73" t="str">
        <f>IFERROR(VLOOKUP(Подбор[[#This Row],[Артикул]],[1]Подбор!$CJ:$DA,17,0),"")</f>
        <v>EOL</v>
      </c>
    </row>
    <row r="811" spans="1:38">
      <c r="A811" s="73" t="s">
        <v>217</v>
      </c>
      <c r="B811" t="s">
        <v>2932</v>
      </c>
      <c r="C811" t="s">
        <v>218</v>
      </c>
      <c r="D811">
        <v>76450</v>
      </c>
      <c r="E811">
        <v>58102</v>
      </c>
      <c r="F811">
        <v>-24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4</v>
      </c>
      <c r="O811">
        <v>37</v>
      </c>
      <c r="P811">
        <v>0</v>
      </c>
      <c r="Q811" t="s">
        <v>5806</v>
      </c>
      <c r="R811" t="s">
        <v>5807</v>
      </c>
      <c r="S811" t="s">
        <v>578</v>
      </c>
      <c r="T811" s="73"/>
      <c r="U811" s="73"/>
      <c r="V811"/>
      <c r="W811" s="73">
        <f>IFERROR(VLOOKUP(Подбор[[#This Row],[Артикул]],[1]Подбор!$CJ:$CW,2,0),"")</f>
        <v>76450</v>
      </c>
      <c r="X811" s="73">
        <f>IFERROR(VLOOKUP(Подбор[[#This Row],[Артикул]],[1]Подбор!$CJ:$CW,3,0),"")</f>
        <v>58102</v>
      </c>
      <c r="Y811" s="73">
        <f>IFERROR(VLOOKUP(Подбор[[#This Row],[Артикул]],[1]Подбор!$CJ:$CW,4,0),"")</f>
        <v>-24</v>
      </c>
      <c r="Z811" s="73">
        <f>IFERROR(VLOOKUP(Подбор[[#This Row],[Артикул]],[1]Подбор!$CJ:$CW,5,0),"")</f>
        <v>0</v>
      </c>
      <c r="AA811" s="73">
        <f>IFERROR(VLOOKUP(Подбор[[#This Row],[Артикул]],[1]Подбор!$CJ:$CW,6,0),"")</f>
        <v>0</v>
      </c>
      <c r="AB811" s="73">
        <f>IFERROR(VLOOKUP(Подбор[[#This Row],[Артикул]],[1]Подбор!$CJ:$CW,7,0),"")</f>
        <v>0</v>
      </c>
      <c r="AC811" s="73">
        <f>IFERROR(VLOOKUP(Подбор[[#This Row],[Артикул]],[1]Подбор!$CJ:$CW,8,0),"")</f>
        <v>0</v>
      </c>
      <c r="AD811" s="73">
        <f>IFERROR(VLOOKUP(Подбор[[#This Row],[Артикул]],[1]Подбор!$CJ:$CW,9,0),"")</f>
        <v>0</v>
      </c>
      <c r="AE811" s="73">
        <f>IFERROR(VLOOKUP(Подбор[[#This Row],[Артикул]],[1]Подбор!$CJ:$CW,10,0),"")</f>
        <v>0</v>
      </c>
      <c r="AF811" s="73">
        <f>IFERROR(VLOOKUP(Подбор[[#This Row],[Артикул]],[1]Подбор!$CJ:$CW,11,0),"")</f>
        <v>0</v>
      </c>
      <c r="AG811" s="73">
        <f>IFERROR(VLOOKUP(Подбор[[#This Row],[Артикул]],[1]Подбор!$CJ:$CW,12,0),"")</f>
        <v>4</v>
      </c>
      <c r="AH811" s="73">
        <f>IFERROR(VLOOKUP(Подбор[[#This Row],[Артикул]],[1]Подбор!$CJ:$CW,13,0),"")</f>
        <v>37</v>
      </c>
      <c r="AI811" s="73">
        <f>IFERROR(VLOOKUP(Подбор[[#This Row],[Артикул]],[1]Подбор!$CJ:$CW,14,0),"")</f>
        <v>0</v>
      </c>
      <c r="AJ811" s="73" t="str">
        <f>IFERROR(VLOOKUP(Подбор[[#This Row],[Артикул]],[1]Подбор!$CJ:$DA,15,0),"")</f>
        <v>http://ipmatika.ru/upload/iblock/8f0/UVC20.jpg</v>
      </c>
      <c r="AK811" s="73" t="str">
        <f>IFERROR(VLOOKUP(Подбор[[#This Row],[Артикул]],[1]Подбор!$CJ:$DA,16,0),"")</f>
        <v>https://ipmatika.kz/products/usb-videokamery-i-byod-resheniya/yealink-uvc20/</v>
      </c>
      <c r="AL811" s="73" t="str">
        <f>IFERROR(VLOOKUP(Подбор[[#This Row],[Артикул]],[1]Подбор!$CJ:$DA,17,0),"")</f>
        <v/>
      </c>
    </row>
    <row r="812" spans="1:38">
      <c r="A812" s="73" t="s">
        <v>404</v>
      </c>
      <c r="B812" t="s">
        <v>2932</v>
      </c>
      <c r="C812" t="s">
        <v>403</v>
      </c>
      <c r="D812">
        <v>440000</v>
      </c>
      <c r="E812">
        <v>338800</v>
      </c>
      <c r="F812">
        <v>-23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5808</v>
      </c>
      <c r="R812" t="s">
        <v>5809</v>
      </c>
      <c r="S812" t="s">
        <v>5491</v>
      </c>
      <c r="T812" s="73"/>
      <c r="U812" s="73"/>
      <c r="V812"/>
      <c r="W812" s="73">
        <f>IFERROR(VLOOKUP(Подбор[[#This Row],[Артикул]],[1]Подбор!$CJ:$CW,2,0),"")</f>
        <v>440000</v>
      </c>
      <c r="X812" s="73">
        <f>IFERROR(VLOOKUP(Подбор[[#This Row],[Артикул]],[1]Подбор!$CJ:$CW,3,0),"")</f>
        <v>338800</v>
      </c>
      <c r="Y812" s="73">
        <f>IFERROR(VLOOKUP(Подбор[[#This Row],[Артикул]],[1]Подбор!$CJ:$CW,4,0),"")</f>
        <v>-23</v>
      </c>
      <c r="Z812" s="73">
        <f>IFERROR(VLOOKUP(Подбор[[#This Row],[Артикул]],[1]Подбор!$CJ:$CW,5,0),"")</f>
        <v>0</v>
      </c>
      <c r="AA812" s="73">
        <f>IFERROR(VLOOKUP(Подбор[[#This Row],[Артикул]],[1]Подбор!$CJ:$CW,6,0),"")</f>
        <v>0</v>
      </c>
      <c r="AB812" s="73">
        <f>IFERROR(VLOOKUP(Подбор[[#This Row],[Артикул]],[1]Подбор!$CJ:$CW,7,0),"")</f>
        <v>0</v>
      </c>
      <c r="AC812" s="73">
        <f>IFERROR(VLOOKUP(Подбор[[#This Row],[Артикул]],[1]Подбор!$CJ:$CW,8,0),"")</f>
        <v>0</v>
      </c>
      <c r="AD812" s="73">
        <f>IFERROR(VLOOKUP(Подбор[[#This Row],[Артикул]],[1]Подбор!$CJ:$CW,9,0),"")</f>
        <v>0</v>
      </c>
      <c r="AE812" s="73">
        <f>IFERROR(VLOOKUP(Подбор[[#This Row],[Артикул]],[1]Подбор!$CJ:$CW,10,0),"")</f>
        <v>0</v>
      </c>
      <c r="AF812" s="73">
        <f>IFERROR(VLOOKUP(Подбор[[#This Row],[Артикул]],[1]Подбор!$CJ:$CW,11,0),"")</f>
        <v>0</v>
      </c>
      <c r="AG812" s="73">
        <f>IFERROR(VLOOKUP(Подбор[[#This Row],[Артикул]],[1]Подбор!$CJ:$CW,12,0),"")</f>
        <v>0</v>
      </c>
      <c r="AH812" s="73">
        <f>IFERROR(VLOOKUP(Подбор[[#This Row],[Артикул]],[1]Подбор!$CJ:$CW,13,0),"")</f>
        <v>0</v>
      </c>
      <c r="AI812" s="73">
        <f>IFERROR(VLOOKUP(Подбор[[#This Row],[Артикул]],[1]Подбор!$CJ:$CW,14,0),"")</f>
        <v>0</v>
      </c>
      <c r="AJ812" s="73" t="str">
        <f>IFERROR(VLOOKUP(Подбор[[#This Row],[Артикул]],[1]Подбор!$CJ:$DA,15,0),"")</f>
        <v>http://ipmatika.ru/upload/iblock/451/UVC34.jpg</v>
      </c>
      <c r="AK812" s="73" t="str">
        <f>IFERROR(VLOOKUP(Подбор[[#This Row],[Артикул]],[1]Подбор!$CJ:$DA,16,0),"")</f>
        <v>https://ipmatika.kz/products/usb-videokamery-i-byod-resheniya/yealink-uvc34/</v>
      </c>
      <c r="AL812" s="73" t="str">
        <f>IFERROR(VLOOKUP(Подбор[[#This Row],[Артикул]],[1]Подбор!$CJ:$DA,17,0),"")</f>
        <v>EOL</v>
      </c>
    </row>
    <row r="813" spans="1:38">
      <c r="A813" s="73" t="s">
        <v>3258</v>
      </c>
      <c r="B813" t="s">
        <v>2932</v>
      </c>
      <c r="C813" t="s">
        <v>3259</v>
      </c>
      <c r="D813">
        <v>531850</v>
      </c>
      <c r="E813">
        <v>420161.50000000006</v>
      </c>
      <c r="F813">
        <v>-20.999999999999986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29</v>
      </c>
      <c r="P813">
        <v>0</v>
      </c>
      <c r="Q813" t="s">
        <v>5810</v>
      </c>
      <c r="R813" t="s">
        <v>5811</v>
      </c>
      <c r="S813" t="s">
        <v>578</v>
      </c>
      <c r="T813" s="73"/>
      <c r="U813" s="73"/>
      <c r="V813"/>
      <c r="W813" s="73">
        <f>IFERROR(VLOOKUP(Подбор[[#This Row],[Артикул]],[1]Подбор!$CJ:$CW,2,0),"")</f>
        <v>531850</v>
      </c>
      <c r="X813" s="73">
        <f>IFERROR(VLOOKUP(Подбор[[#This Row],[Артикул]],[1]Подбор!$CJ:$CW,3,0),"")</f>
        <v>420161.50000000006</v>
      </c>
      <c r="Y813" s="73">
        <f>IFERROR(VLOOKUP(Подбор[[#This Row],[Артикул]],[1]Подбор!$CJ:$CW,4,0),"")</f>
        <v>-20.999999999999986</v>
      </c>
      <c r="Z813" s="73">
        <f>IFERROR(VLOOKUP(Подбор[[#This Row],[Артикул]],[1]Подбор!$CJ:$CW,5,0),"")</f>
        <v>0</v>
      </c>
      <c r="AA813" s="73">
        <f>IFERROR(VLOOKUP(Подбор[[#This Row],[Артикул]],[1]Подбор!$CJ:$CW,6,0),"")</f>
        <v>0</v>
      </c>
      <c r="AB813" s="73">
        <f>IFERROR(VLOOKUP(Подбор[[#This Row],[Артикул]],[1]Подбор!$CJ:$CW,7,0),"")</f>
        <v>0</v>
      </c>
      <c r="AC813" s="73">
        <f>IFERROR(VLOOKUP(Подбор[[#This Row],[Артикул]],[1]Подбор!$CJ:$CW,8,0),"")</f>
        <v>1</v>
      </c>
      <c r="AD813" s="73">
        <f>IFERROR(VLOOKUP(Подбор[[#This Row],[Артикул]],[1]Подбор!$CJ:$CW,9,0),"")</f>
        <v>0</v>
      </c>
      <c r="AE813" s="73">
        <f>IFERROR(VLOOKUP(Подбор[[#This Row],[Артикул]],[1]Подбор!$CJ:$CW,10,0),"")</f>
        <v>0</v>
      </c>
      <c r="AF813" s="73">
        <f>IFERROR(VLOOKUP(Подбор[[#This Row],[Артикул]],[1]Подбор!$CJ:$CW,11,0),"")</f>
        <v>0</v>
      </c>
      <c r="AG813" s="73">
        <f>IFERROR(VLOOKUP(Подбор[[#This Row],[Артикул]],[1]Подбор!$CJ:$CW,12,0),"")</f>
        <v>0</v>
      </c>
      <c r="AH813" s="73">
        <f>IFERROR(VLOOKUP(Подбор[[#This Row],[Артикул]],[1]Подбор!$CJ:$CW,13,0),"")</f>
        <v>29</v>
      </c>
      <c r="AI813" s="73">
        <f>IFERROR(VLOOKUP(Подбор[[#This Row],[Артикул]],[1]Подбор!$CJ:$CW,14,0),"")</f>
        <v>0</v>
      </c>
      <c r="AJ813" s="73" t="str">
        <f>IFERROR(VLOOKUP(Подбор[[#This Row],[Артикул]],[1]Подбор!$CJ:$DA,15,0),"")</f>
        <v>http://ipmatika.ru/upload/iblock/b1b/gdafqp76k0si8hog4ufszemfwefxt9l7/UVC401.jpg</v>
      </c>
      <c r="AK813" s="73" t="str">
        <f>IFERROR(VLOOKUP(Подбор[[#This Row],[Артикул]],[1]Подбор!$CJ:$DA,16,0),"")</f>
        <v>https://ipmatika.kz/products/usb-videokamery-i-byod-resheniya/yealink-uvc40-e2/</v>
      </c>
      <c r="AL813" s="73" t="str">
        <f>IFERROR(VLOOKUP(Подбор[[#This Row],[Артикул]],[1]Подбор!$CJ:$DA,17,0),"")</f>
        <v/>
      </c>
    </row>
    <row r="814" spans="1:38">
      <c r="A814" s="73" t="s">
        <v>5379</v>
      </c>
      <c r="B814" t="s">
        <v>2932</v>
      </c>
      <c r="C814" t="s">
        <v>5380</v>
      </c>
      <c r="D814">
        <v>862400</v>
      </c>
      <c r="E814">
        <v>750288</v>
      </c>
      <c r="F814">
        <v>-13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</v>
      </c>
      <c r="P814">
        <v>0</v>
      </c>
      <c r="Q814" t="s">
        <v>5812</v>
      </c>
      <c r="R814" t="s">
        <v>5813</v>
      </c>
      <c r="S814" t="s">
        <v>5514</v>
      </c>
      <c r="T814" s="73"/>
      <c r="U814" s="73"/>
      <c r="V814"/>
      <c r="W814" s="73">
        <f>IFERROR(VLOOKUP(Подбор[[#This Row],[Артикул]],[1]Подбор!$CJ:$CW,2,0),"")</f>
        <v>862400</v>
      </c>
      <c r="X814" s="73">
        <f>IFERROR(VLOOKUP(Подбор[[#This Row],[Артикул]],[1]Подбор!$CJ:$CW,3,0),"")</f>
        <v>750288</v>
      </c>
      <c r="Y814" s="73">
        <f>IFERROR(VLOOKUP(Подбор[[#This Row],[Артикул]],[1]Подбор!$CJ:$CW,4,0),"")</f>
        <v>-13</v>
      </c>
      <c r="Z814" s="73">
        <f>IFERROR(VLOOKUP(Подбор[[#This Row],[Артикул]],[1]Подбор!$CJ:$CW,5,0),"")</f>
        <v>0</v>
      </c>
      <c r="AA814" s="73">
        <f>IFERROR(VLOOKUP(Подбор[[#This Row],[Артикул]],[1]Подбор!$CJ:$CW,6,0),"")</f>
        <v>0</v>
      </c>
      <c r="AB814" s="73">
        <f>IFERROR(VLOOKUP(Подбор[[#This Row],[Артикул]],[1]Подбор!$CJ:$CW,7,0),"")</f>
        <v>0</v>
      </c>
      <c r="AC814" s="73">
        <f>IFERROR(VLOOKUP(Подбор[[#This Row],[Артикул]],[1]Подбор!$CJ:$CW,8,0),"")</f>
        <v>0</v>
      </c>
      <c r="AD814" s="73">
        <f>IFERROR(VLOOKUP(Подбор[[#This Row],[Артикул]],[1]Подбор!$CJ:$CW,9,0),"")</f>
        <v>0</v>
      </c>
      <c r="AE814" s="73">
        <f>IFERROR(VLOOKUP(Подбор[[#This Row],[Артикул]],[1]Подбор!$CJ:$CW,10,0),"")</f>
        <v>0</v>
      </c>
      <c r="AF814" s="73">
        <f>IFERROR(VLOOKUP(Подбор[[#This Row],[Артикул]],[1]Подбор!$CJ:$CW,11,0),"")</f>
        <v>0</v>
      </c>
      <c r="AG814" s="73">
        <f>IFERROR(VLOOKUP(Подбор[[#This Row],[Артикул]],[1]Подбор!$CJ:$CW,12,0),"")</f>
        <v>0</v>
      </c>
      <c r="AH814" s="73">
        <f>IFERROR(VLOOKUP(Подбор[[#This Row],[Артикул]],[1]Подбор!$CJ:$CW,13,0),"")</f>
        <v>2</v>
      </c>
      <c r="AI814" s="73">
        <f>IFERROR(VLOOKUP(Подбор[[#This Row],[Артикул]],[1]Подбор!$CJ:$CW,14,0),"")</f>
        <v>0</v>
      </c>
      <c r="AJ814" s="73" t="str">
        <f>IFERROR(VLOOKUP(Подбор[[#This Row],[Артикул]],[1]Подбор!$CJ:$DA,15,0),"")</f>
        <v>http://ipmatika.ru/upload/iblock/709/rjl14f2sy22zk9kl71fkmx09537zjj30/UVC44_1.jpg</v>
      </c>
      <c r="AK814" s="73" t="str">
        <f>IFERROR(VLOOKUP(Подбор[[#This Row],[Артикул]],[1]Подбор!$CJ:$DA,16,0),"")</f>
        <v>https://ipmatika.kz/products/usb-videokamery-i-byod-resheniya/yealink-uvc44/</v>
      </c>
      <c r="AL814" s="73" t="str">
        <f>IFERROR(VLOOKUP(Подбор[[#This Row],[Артикул]],[1]Подбор!$CJ:$DA,17,0),"")</f>
        <v>NEW</v>
      </c>
    </row>
    <row r="815" spans="1:38">
      <c r="A815" s="73" t="s">
        <v>219</v>
      </c>
      <c r="B815" t="s">
        <v>2932</v>
      </c>
      <c r="C815" t="s">
        <v>405</v>
      </c>
      <c r="D815">
        <v>936340</v>
      </c>
      <c r="E815">
        <v>842701.5</v>
      </c>
      <c r="F815">
        <v>-10.000480594655784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22</v>
      </c>
      <c r="O815">
        <v>41</v>
      </c>
      <c r="P815">
        <v>0</v>
      </c>
      <c r="Q815" t="s">
        <v>5814</v>
      </c>
      <c r="R815" t="s">
        <v>5815</v>
      </c>
      <c r="S815" t="s">
        <v>5491</v>
      </c>
      <c r="T815" s="73"/>
      <c r="U815" s="73"/>
      <c r="V815"/>
      <c r="W815" s="73">
        <f>IFERROR(VLOOKUP(Подбор[[#This Row],[Артикул]],[1]Подбор!$CJ:$CW,2,0),"")</f>
        <v>936340</v>
      </c>
      <c r="X815" s="73">
        <f>IFERROR(VLOOKUP(Подбор[[#This Row],[Артикул]],[1]Подбор!$CJ:$CW,3,0),"")</f>
        <v>842701.5</v>
      </c>
      <c r="Y815" s="73">
        <f>IFERROR(VLOOKUP(Подбор[[#This Row],[Артикул]],[1]Подбор!$CJ:$CW,4,0),"")</f>
        <v>-10.000480594655784</v>
      </c>
      <c r="Z815" s="73">
        <f>IFERROR(VLOOKUP(Подбор[[#This Row],[Артикул]],[1]Подбор!$CJ:$CW,5,0),"")</f>
        <v>0</v>
      </c>
      <c r="AA815" s="73">
        <f>IFERROR(VLOOKUP(Подбор[[#This Row],[Артикул]],[1]Подбор!$CJ:$CW,6,0),"")</f>
        <v>0</v>
      </c>
      <c r="AB815" s="73">
        <f>IFERROR(VLOOKUP(Подбор[[#This Row],[Артикул]],[1]Подбор!$CJ:$CW,7,0),"")</f>
        <v>0</v>
      </c>
      <c r="AC815" s="73">
        <f>IFERROR(VLOOKUP(Подбор[[#This Row],[Артикул]],[1]Подбор!$CJ:$CW,8,0),"")</f>
        <v>0</v>
      </c>
      <c r="AD815" s="73">
        <f>IFERROR(VLOOKUP(Подбор[[#This Row],[Артикул]],[1]Подбор!$CJ:$CW,9,0),"")</f>
        <v>0</v>
      </c>
      <c r="AE815" s="73">
        <f>IFERROR(VLOOKUP(Подбор[[#This Row],[Артикул]],[1]Подбор!$CJ:$CW,10,0),"")</f>
        <v>0</v>
      </c>
      <c r="AF815" s="73">
        <f>IFERROR(VLOOKUP(Подбор[[#This Row],[Артикул]],[1]Подбор!$CJ:$CW,11,0),"")</f>
        <v>0</v>
      </c>
      <c r="AG815" s="73">
        <f>IFERROR(VLOOKUP(Подбор[[#This Row],[Артикул]],[1]Подбор!$CJ:$CW,12,0),"")</f>
        <v>22</v>
      </c>
      <c r="AH815" s="73">
        <f>IFERROR(VLOOKUP(Подбор[[#This Row],[Артикул]],[1]Подбор!$CJ:$CW,13,0),"")</f>
        <v>41</v>
      </c>
      <c r="AI815" s="73">
        <f>IFERROR(VLOOKUP(Подбор[[#This Row],[Артикул]],[1]Подбор!$CJ:$CW,14,0),"")</f>
        <v>0</v>
      </c>
      <c r="AJ815" s="73" t="str">
        <f>IFERROR(VLOOKUP(Подбор[[#This Row],[Артикул]],[1]Подбор!$CJ:$DA,15,0),"")</f>
        <v>http://ipmatika.ru/upload/iblock/d98/erpxtytrqrvj4jtkvy7treryovksqczz/UVC84.jpg</v>
      </c>
      <c r="AK815" s="73" t="str">
        <f>IFERROR(VLOOKUP(Подбор[[#This Row],[Артикул]],[1]Подбор!$CJ:$DA,16,0),"")</f>
        <v>https://ipmatika.kz/products/usb-videokamery-i-byod-resheniya/yealink-uvc84/</v>
      </c>
      <c r="AL815" s="73" t="str">
        <f>IFERROR(VLOOKUP(Подбор[[#This Row],[Артикул]],[1]Подбор!$CJ:$DA,17,0),"")</f>
        <v>EOL</v>
      </c>
    </row>
    <row r="816" spans="1:38">
      <c r="A816" s="73" t="s">
        <v>241</v>
      </c>
      <c r="B816" t="s">
        <v>2932</v>
      </c>
      <c r="C816" t="s">
        <v>406</v>
      </c>
      <c r="D816">
        <v>1086250</v>
      </c>
      <c r="E816" t="s">
        <v>578</v>
      </c>
      <c r="F816" t="s">
        <v>578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 t="s">
        <v>578</v>
      </c>
      <c r="R816" t="s">
        <v>5816</v>
      </c>
      <c r="S816" t="s">
        <v>5491</v>
      </c>
      <c r="T816" s="73"/>
      <c r="U816" s="73"/>
      <c r="V816"/>
      <c r="W816" s="73">
        <f>IFERROR(VLOOKUP(Подбор[[#This Row],[Артикул]],[1]Подбор!$CJ:$CW,2,0),"")</f>
        <v>1086250</v>
      </c>
      <c r="X816" s="73" t="str">
        <f>IFERROR(VLOOKUP(Подбор[[#This Row],[Артикул]],[1]Подбор!$CJ:$CW,3,0),"")</f>
        <v/>
      </c>
      <c r="Y816" s="73" t="str">
        <f>IFERROR(VLOOKUP(Подбор[[#This Row],[Артикул]],[1]Подбор!$CJ:$CW,4,0),"")</f>
        <v/>
      </c>
      <c r="Z816" s="73">
        <f>IFERROR(VLOOKUP(Подбор[[#This Row],[Артикул]],[1]Подбор!$CJ:$CW,5,0),"")</f>
        <v>0</v>
      </c>
      <c r="AA816" s="73">
        <f>IFERROR(VLOOKUP(Подбор[[#This Row],[Артикул]],[1]Подбор!$CJ:$CW,6,0),"")</f>
        <v>0</v>
      </c>
      <c r="AB816" s="73">
        <f>IFERROR(VLOOKUP(Подбор[[#This Row],[Артикул]],[1]Подбор!$CJ:$CW,7,0),"")</f>
        <v>0</v>
      </c>
      <c r="AC816" s="73">
        <f>IFERROR(VLOOKUP(Подбор[[#This Row],[Артикул]],[1]Подбор!$CJ:$CW,8,0),"")</f>
        <v>0</v>
      </c>
      <c r="AD816" s="73">
        <f>IFERROR(VLOOKUP(Подбор[[#This Row],[Артикул]],[1]Подбор!$CJ:$CW,9,0),"")</f>
        <v>0</v>
      </c>
      <c r="AE816" s="73">
        <f>IFERROR(VLOOKUP(Подбор[[#This Row],[Артикул]],[1]Подбор!$CJ:$CW,10,0),"")</f>
        <v>0</v>
      </c>
      <c r="AF816" s="73">
        <f>IFERROR(VLOOKUP(Подбор[[#This Row],[Артикул]],[1]Подбор!$CJ:$CW,11,0),"")</f>
        <v>0</v>
      </c>
      <c r="AG816" s="73">
        <f>IFERROR(VLOOKUP(Подбор[[#This Row],[Артикул]],[1]Подбор!$CJ:$CW,12,0),"")</f>
        <v>0</v>
      </c>
      <c r="AH816" s="73">
        <f>IFERROR(VLOOKUP(Подбор[[#This Row],[Артикул]],[1]Подбор!$CJ:$CW,13,0),"")</f>
        <v>0</v>
      </c>
      <c r="AI816" s="73">
        <f>IFERROR(VLOOKUP(Подбор[[#This Row],[Артикул]],[1]Подбор!$CJ:$CW,14,0),"")</f>
        <v>1</v>
      </c>
      <c r="AJ816" s="73" t="str">
        <f>IFERROR(VLOOKUP(Подбор[[#This Row],[Артикул]],[1]Подбор!$CJ:$DA,15,0),"")</f>
        <v/>
      </c>
      <c r="AK816" s="73" t="str">
        <f>IFERROR(VLOOKUP(Подбор[[#This Row],[Артикул]],[1]Подбор!$CJ:$DA,16,0),"")</f>
        <v>https://ipmatika.kz/products/usb-videokamery-i-byod-resheniya/yealink-uvc84-byod-050/</v>
      </c>
      <c r="AL816" s="73" t="str">
        <f>IFERROR(VLOOKUP(Подбор[[#This Row],[Артикул]],[1]Подбор!$CJ:$DA,17,0),"")</f>
        <v>EOL</v>
      </c>
    </row>
    <row r="817" spans="1:38">
      <c r="A817" s="73" t="s">
        <v>3260</v>
      </c>
      <c r="B817" t="s">
        <v>2932</v>
      </c>
      <c r="C817" t="s">
        <v>3261</v>
      </c>
      <c r="D817">
        <v>877250</v>
      </c>
      <c r="E817">
        <v>636900</v>
      </c>
      <c r="F817">
        <v>-27.398119122257057</v>
      </c>
      <c r="G817">
        <v>11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7</v>
      </c>
      <c r="P817" t="s">
        <v>5489</v>
      </c>
      <c r="Q817" t="s">
        <v>5817</v>
      </c>
      <c r="R817" t="s">
        <v>5818</v>
      </c>
      <c r="S817" t="s">
        <v>578</v>
      </c>
      <c r="T817" s="73"/>
      <c r="U817" s="73"/>
      <c r="V817"/>
      <c r="W817" s="73">
        <f>IFERROR(VLOOKUP(Подбор[[#This Row],[Артикул]],[1]Подбор!$CJ:$CW,2,0),"")</f>
        <v>877250</v>
      </c>
      <c r="X817" s="73">
        <f>IFERROR(VLOOKUP(Подбор[[#This Row],[Артикул]],[1]Подбор!$CJ:$CW,3,0),"")</f>
        <v>636900</v>
      </c>
      <c r="Y817" s="73">
        <f>IFERROR(VLOOKUP(Подбор[[#This Row],[Артикул]],[1]Подбор!$CJ:$CW,4,0),"")</f>
        <v>-27.398119122257057</v>
      </c>
      <c r="Z817" s="73">
        <f>IFERROR(VLOOKUP(Подбор[[#This Row],[Артикул]],[1]Подбор!$CJ:$CW,5,0),"")</f>
        <v>11</v>
      </c>
      <c r="AA817" s="73">
        <f>IFERROR(VLOOKUP(Подбор[[#This Row],[Артикул]],[1]Подбор!$CJ:$CW,6,0),"")</f>
        <v>0</v>
      </c>
      <c r="AB817" s="73">
        <f>IFERROR(VLOOKUP(Подбор[[#This Row],[Артикул]],[1]Подбор!$CJ:$CW,7,0),"")</f>
        <v>0</v>
      </c>
      <c r="AC817" s="73">
        <f>IFERROR(VLOOKUP(Подбор[[#This Row],[Артикул]],[1]Подбор!$CJ:$CW,8,0),"")</f>
        <v>1</v>
      </c>
      <c r="AD817" s="73">
        <f>IFERROR(VLOOKUP(Подбор[[#This Row],[Артикул]],[1]Подбор!$CJ:$CW,9,0),"")</f>
        <v>0</v>
      </c>
      <c r="AE817" s="73">
        <f>IFERROR(VLOOKUP(Подбор[[#This Row],[Артикул]],[1]Подбор!$CJ:$CW,10,0),"")</f>
        <v>0</v>
      </c>
      <c r="AF817" s="73">
        <f>IFERROR(VLOOKUP(Подбор[[#This Row],[Артикул]],[1]Подбор!$CJ:$CW,11,0),"")</f>
        <v>0</v>
      </c>
      <c r="AG817" s="73">
        <f>IFERROR(VLOOKUP(Подбор[[#This Row],[Артикул]],[1]Подбор!$CJ:$CW,12,0),"")</f>
        <v>0</v>
      </c>
      <c r="AH817" s="73">
        <f>IFERROR(VLOOKUP(Подбор[[#This Row],[Артикул]],[1]Подбор!$CJ:$CW,13,0),"")</f>
        <v>7</v>
      </c>
      <c r="AI817" s="73" t="str">
        <f>IFERROR(VLOOKUP(Подбор[[#This Row],[Артикул]],[1]Подбор!$CJ:$CW,14,0),"")</f>
        <v>50+</v>
      </c>
      <c r="AJ817" s="73" t="str">
        <f>IFERROR(VLOOKUP(Подбор[[#This Row],[Артикул]],[1]Подбор!$CJ:$DA,15,0),"")</f>
        <v>http://ipmatika.ru/upload/iblock/216/7952v19vxbu50ob7g5rfyyy7o1cuyqn6/UVC85_1.png</v>
      </c>
      <c r="AK817" s="73" t="str">
        <f>IFERROR(VLOOKUP(Подбор[[#This Row],[Артикул]],[1]Подбор!$CJ:$DA,16,0),"")</f>
        <v>https://ipmatika.kz/products/usb-videokamery-i-byod-resheniya/yealink-uvc85/</v>
      </c>
      <c r="AL817" s="73" t="str">
        <f>IFERROR(VLOOKUP(Подбор[[#This Row],[Артикул]],[1]Подбор!$CJ:$DA,17,0),"")</f>
        <v/>
      </c>
    </row>
    <row r="818" spans="1:38">
      <c r="A818" s="73" t="s">
        <v>3504</v>
      </c>
      <c r="B818" t="s">
        <v>2932</v>
      </c>
      <c r="C818" t="s">
        <v>3505</v>
      </c>
      <c r="D818">
        <v>1258640</v>
      </c>
      <c r="E818">
        <v>881044.99999999942</v>
      </c>
      <c r="F818">
        <v>-30.000238352507509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12</v>
      </c>
      <c r="O818">
        <v>5</v>
      </c>
      <c r="P818">
        <v>0</v>
      </c>
      <c r="Q818" t="s">
        <v>5819</v>
      </c>
      <c r="R818" t="s">
        <v>5820</v>
      </c>
      <c r="S818" t="s">
        <v>578</v>
      </c>
      <c r="T818" s="73"/>
      <c r="U818" s="73"/>
      <c r="V818"/>
      <c r="W818" s="73">
        <f>IFERROR(VLOOKUP(Подбор[[#This Row],[Артикул]],[1]Подбор!$CJ:$CW,2,0),"")</f>
        <v>1258640</v>
      </c>
      <c r="X818" s="73">
        <f>IFERROR(VLOOKUP(Подбор[[#This Row],[Артикул]],[1]Подбор!$CJ:$CW,3,0),"")</f>
        <v>881044.99999999942</v>
      </c>
      <c r="Y818" s="73">
        <f>IFERROR(VLOOKUP(Подбор[[#This Row],[Артикул]],[1]Подбор!$CJ:$CW,4,0),"")</f>
        <v>-30.000238352507509</v>
      </c>
      <c r="Z818" s="73">
        <f>IFERROR(VLOOKUP(Подбор[[#This Row],[Артикул]],[1]Подбор!$CJ:$CW,5,0),"")</f>
        <v>2</v>
      </c>
      <c r="AA818" s="73">
        <f>IFERROR(VLOOKUP(Подбор[[#This Row],[Артикул]],[1]Подбор!$CJ:$CW,6,0),"")</f>
        <v>0</v>
      </c>
      <c r="AB818" s="73">
        <f>IFERROR(VLOOKUP(Подбор[[#This Row],[Артикул]],[1]Подбор!$CJ:$CW,7,0),"")</f>
        <v>0</v>
      </c>
      <c r="AC818" s="73">
        <f>IFERROR(VLOOKUP(Подбор[[#This Row],[Артикул]],[1]Подбор!$CJ:$CW,8,0),"")</f>
        <v>0</v>
      </c>
      <c r="AD818" s="73">
        <f>IFERROR(VLOOKUP(Подбор[[#This Row],[Артикул]],[1]Подбор!$CJ:$CW,9,0),"")</f>
        <v>0</v>
      </c>
      <c r="AE818" s="73">
        <f>IFERROR(VLOOKUP(Подбор[[#This Row],[Артикул]],[1]Подбор!$CJ:$CW,10,0),"")</f>
        <v>0</v>
      </c>
      <c r="AF818" s="73">
        <f>IFERROR(VLOOKUP(Подбор[[#This Row],[Артикул]],[1]Подбор!$CJ:$CW,11,0),"")</f>
        <v>0</v>
      </c>
      <c r="AG818" s="73">
        <f>IFERROR(VLOOKUP(Подбор[[#This Row],[Артикул]],[1]Подбор!$CJ:$CW,12,0),"")</f>
        <v>12</v>
      </c>
      <c r="AH818" s="73">
        <f>IFERROR(VLOOKUP(Подбор[[#This Row],[Артикул]],[1]Подбор!$CJ:$CW,13,0),"")</f>
        <v>5</v>
      </c>
      <c r="AI818" s="73">
        <f>IFERROR(VLOOKUP(Подбор[[#This Row],[Артикул]],[1]Подбор!$CJ:$CW,14,0),"")</f>
        <v>0</v>
      </c>
      <c r="AJ818" s="73" t="str">
        <f>IFERROR(VLOOKUP(Подбор[[#This Row],[Артикул]],[1]Подбор!$CJ:$DA,15,0),"")</f>
        <v>http://ipmatika.ru/upload/iblock/ee5/5rz72afvkbq1kp0vbxkje8ne585cql6m/UVC85-BYOD-200.jpg</v>
      </c>
      <c r="AK818" s="73" t="str">
        <f>IFERROR(VLOOKUP(Подбор[[#This Row],[Артикул]],[1]Подбор!$CJ:$DA,16,0),"")</f>
        <v>https://www.ipmatika.kz/products/usb-videokamery-i-byod-resheniya/yealink-uvc85-byod-200/</v>
      </c>
      <c r="AL818" s="73" t="str">
        <f>IFERROR(VLOOKUP(Подбор[[#This Row],[Артикул]],[1]Подбор!$CJ:$DA,17,0),"")</f>
        <v/>
      </c>
    </row>
    <row r="819" spans="1:38">
      <c r="A819" s="73" t="s">
        <v>408</v>
      </c>
      <c r="B819" t="s">
        <v>2932</v>
      </c>
      <c r="C819" t="s">
        <v>407</v>
      </c>
      <c r="D819">
        <v>1582860</v>
      </c>
      <c r="E819">
        <v>1123830</v>
      </c>
      <c r="F819">
        <v>-29.000037906068755</v>
      </c>
      <c r="G819">
        <v>7</v>
      </c>
      <c r="H819">
        <v>0</v>
      </c>
      <c r="I819">
        <v>4</v>
      </c>
      <c r="J819">
        <v>2</v>
      </c>
      <c r="K819">
        <v>0</v>
      </c>
      <c r="L819">
        <v>0</v>
      </c>
      <c r="M819">
        <v>0</v>
      </c>
      <c r="N819">
        <v>2</v>
      </c>
      <c r="O819">
        <v>36</v>
      </c>
      <c r="P819">
        <v>0</v>
      </c>
      <c r="Q819" t="s">
        <v>5821</v>
      </c>
      <c r="R819" t="s">
        <v>5822</v>
      </c>
      <c r="S819" t="s">
        <v>5491</v>
      </c>
      <c r="T819" s="73"/>
      <c r="U819" s="73"/>
      <c r="V819"/>
      <c r="W819" s="73">
        <f>IFERROR(VLOOKUP(Подбор[[#This Row],[Артикул]],[1]Подбор!$CJ:$CW,2,0),"")</f>
        <v>1582860</v>
      </c>
      <c r="X819" s="73">
        <f>IFERROR(VLOOKUP(Подбор[[#This Row],[Артикул]],[1]Подбор!$CJ:$CW,3,0),"")</f>
        <v>1123830</v>
      </c>
      <c r="Y819" s="73">
        <f>IFERROR(VLOOKUP(Подбор[[#This Row],[Артикул]],[1]Подбор!$CJ:$CW,4,0),"")</f>
        <v>-29.000037906068755</v>
      </c>
      <c r="Z819" s="73">
        <f>IFERROR(VLOOKUP(Подбор[[#This Row],[Артикул]],[1]Подбор!$CJ:$CW,5,0),"")</f>
        <v>7</v>
      </c>
      <c r="AA819" s="73">
        <f>IFERROR(VLOOKUP(Подбор[[#This Row],[Артикул]],[1]Подбор!$CJ:$CW,6,0),"")</f>
        <v>0</v>
      </c>
      <c r="AB819" s="73">
        <f>IFERROR(VLOOKUP(Подбор[[#This Row],[Артикул]],[1]Подбор!$CJ:$CW,7,0),"")</f>
        <v>4</v>
      </c>
      <c r="AC819" s="73">
        <f>IFERROR(VLOOKUP(Подбор[[#This Row],[Артикул]],[1]Подбор!$CJ:$CW,8,0),"")</f>
        <v>2</v>
      </c>
      <c r="AD819" s="73">
        <f>IFERROR(VLOOKUP(Подбор[[#This Row],[Артикул]],[1]Подбор!$CJ:$CW,9,0),"")</f>
        <v>0</v>
      </c>
      <c r="AE819" s="73">
        <f>IFERROR(VLOOKUP(Подбор[[#This Row],[Артикул]],[1]Подбор!$CJ:$CW,10,0),"")</f>
        <v>0</v>
      </c>
      <c r="AF819" s="73">
        <f>IFERROR(VLOOKUP(Подбор[[#This Row],[Артикул]],[1]Подбор!$CJ:$CW,11,0),"")</f>
        <v>0</v>
      </c>
      <c r="AG819" s="73">
        <f>IFERROR(VLOOKUP(Подбор[[#This Row],[Артикул]],[1]Подбор!$CJ:$CW,12,0),"")</f>
        <v>2</v>
      </c>
      <c r="AH819" s="73">
        <f>IFERROR(VLOOKUP(Подбор[[#This Row],[Артикул]],[1]Подбор!$CJ:$CW,13,0),"")</f>
        <v>36</v>
      </c>
      <c r="AI819" s="73">
        <f>IFERROR(VLOOKUP(Подбор[[#This Row],[Артикул]],[1]Подбор!$CJ:$CW,14,0),"")</f>
        <v>0</v>
      </c>
      <c r="AJ819" s="73" t="str">
        <f>IFERROR(VLOOKUP(Подбор[[#This Row],[Артикул]],[1]Подбор!$CJ:$DA,15,0),"")</f>
        <v>http://ipmatika.ru/upload/iblock/2d0/UVC86%201.jpg</v>
      </c>
      <c r="AK819" s="73" t="str">
        <f>IFERROR(VLOOKUP(Подбор[[#This Row],[Артикул]],[1]Подбор!$CJ:$DA,16,0),"")</f>
        <v>https://ipmatika.kz/products/usb-videokamery-i-byod-resheniya/yealink-uvc86/</v>
      </c>
      <c r="AL819" s="73" t="str">
        <f>IFERROR(VLOOKUP(Подбор[[#This Row],[Артикул]],[1]Подбор!$CJ:$DA,17,0),"")</f>
        <v>EOL</v>
      </c>
    </row>
    <row r="820" spans="1:38">
      <c r="A820" s="73" t="s">
        <v>3812</v>
      </c>
      <c r="B820" t="s">
        <v>2932</v>
      </c>
      <c r="C820" t="s">
        <v>3813</v>
      </c>
      <c r="D820">
        <v>1958550</v>
      </c>
      <c r="E820">
        <v>1344200</v>
      </c>
      <c r="F820">
        <v>-31.36759337264813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</v>
      </c>
      <c r="P820">
        <v>23</v>
      </c>
      <c r="Q820" t="s">
        <v>5823</v>
      </c>
      <c r="R820" t="s">
        <v>5824</v>
      </c>
      <c r="S820" t="s">
        <v>578</v>
      </c>
      <c r="T820" s="73"/>
      <c r="U820" s="73"/>
      <c r="V820"/>
      <c r="W820" s="73">
        <f>IFERROR(VLOOKUP(Подбор[[#This Row],[Артикул]],[1]Подбор!$CJ:$CW,2,0),"")</f>
        <v>1958550</v>
      </c>
      <c r="X820" s="73">
        <f>IFERROR(VLOOKUP(Подбор[[#This Row],[Артикул]],[1]Подбор!$CJ:$CW,3,0),"")</f>
        <v>1344200</v>
      </c>
      <c r="Y820" s="73">
        <f>IFERROR(VLOOKUP(Подбор[[#This Row],[Артикул]],[1]Подбор!$CJ:$CW,4,0),"")</f>
        <v>-31.36759337264813</v>
      </c>
      <c r="Z820" s="73">
        <f>IFERROR(VLOOKUP(Подбор[[#This Row],[Артикул]],[1]Подбор!$CJ:$CW,5,0),"")</f>
        <v>0</v>
      </c>
      <c r="AA820" s="73">
        <f>IFERROR(VLOOKUP(Подбор[[#This Row],[Артикул]],[1]Подбор!$CJ:$CW,6,0),"")</f>
        <v>0</v>
      </c>
      <c r="AB820" s="73">
        <f>IFERROR(VLOOKUP(Подбор[[#This Row],[Артикул]],[1]Подбор!$CJ:$CW,7,0),"")</f>
        <v>0</v>
      </c>
      <c r="AC820" s="73">
        <f>IFERROR(VLOOKUP(Подбор[[#This Row],[Артикул]],[1]Подбор!$CJ:$CW,8,0),"")</f>
        <v>0</v>
      </c>
      <c r="AD820" s="73">
        <f>IFERROR(VLOOKUP(Подбор[[#This Row],[Артикул]],[1]Подбор!$CJ:$CW,9,0),"")</f>
        <v>0</v>
      </c>
      <c r="AE820" s="73">
        <f>IFERROR(VLOOKUP(Подбор[[#This Row],[Артикул]],[1]Подбор!$CJ:$CW,10,0),"")</f>
        <v>0</v>
      </c>
      <c r="AF820" s="73">
        <f>IFERROR(VLOOKUP(Подбор[[#This Row],[Артикул]],[1]Подбор!$CJ:$CW,11,0),"")</f>
        <v>0</v>
      </c>
      <c r="AG820" s="73">
        <f>IFERROR(VLOOKUP(Подбор[[#This Row],[Артикул]],[1]Подбор!$CJ:$CW,12,0),"")</f>
        <v>0</v>
      </c>
      <c r="AH820" s="73">
        <f>IFERROR(VLOOKUP(Подбор[[#This Row],[Артикул]],[1]Подбор!$CJ:$CW,13,0),"")</f>
        <v>2</v>
      </c>
      <c r="AI820" s="73">
        <f>IFERROR(VLOOKUP(Подбор[[#This Row],[Артикул]],[1]Подбор!$CJ:$CW,14,0),"")</f>
        <v>23</v>
      </c>
      <c r="AJ820" s="73" t="str">
        <f>IFERROR(VLOOKUP(Подбор[[#This Row],[Артикул]],[1]Подбор!$CJ:$DA,15,0),"")</f>
        <v>http://ipmatika.ru/upload/iblock/076/s1gzyvfjbnlh73bz3sigdcmb0fzsrvtd/UVC86-1.jpg</v>
      </c>
      <c r="AK820" s="73" t="str">
        <f>IFERROR(VLOOKUP(Подбор[[#This Row],[Артикул]],[1]Подбор!$CJ:$DA,16,0),"")</f>
        <v>https://ipmatika.kz/products/usb-videokamery-i-byod-resheniya/yealink-pvt86/</v>
      </c>
      <c r="AL820" s="73" t="str">
        <f>IFERROR(VLOOKUP(Подбор[[#This Row],[Артикул]],[1]Подбор!$CJ:$DA,17,0),"")</f>
        <v/>
      </c>
    </row>
    <row r="821" spans="1:38">
      <c r="A821" s="73" t="s">
        <v>1983</v>
      </c>
      <c r="B821"/>
      <c r="C821"/>
      <c r="D821" t="s">
        <v>578</v>
      </c>
      <c r="E821" t="s">
        <v>578</v>
      </c>
      <c r="F821" t="s">
        <v>578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578</v>
      </c>
      <c r="R821" t="s">
        <v>578</v>
      </c>
      <c r="S821" t="s">
        <v>578</v>
      </c>
      <c r="T821" s="73"/>
      <c r="U821" s="73"/>
      <c r="V821"/>
      <c r="W821" s="73" t="str">
        <f>IFERROR(VLOOKUP(Подбор[[#This Row],[Артикул]],[1]Подбор!$CJ:$CW,2,0),"")</f>
        <v/>
      </c>
      <c r="X821" s="73" t="str">
        <f>IFERROR(VLOOKUP(Подбор[[#This Row],[Артикул]],[1]Подбор!$CJ:$CW,3,0),"")</f>
        <v/>
      </c>
      <c r="Y821" s="73" t="str">
        <f>IFERROR(VLOOKUP(Подбор[[#This Row],[Артикул]],[1]Подбор!$CJ:$CW,4,0),"")</f>
        <v/>
      </c>
      <c r="Z821" s="73">
        <f>IFERROR(VLOOKUP(Подбор[[#This Row],[Артикул]],[1]Подбор!$CJ:$CW,5,0),"")</f>
        <v>0</v>
      </c>
      <c r="AA821" s="73">
        <f>IFERROR(VLOOKUP(Подбор[[#This Row],[Артикул]],[1]Подбор!$CJ:$CW,6,0),"")</f>
        <v>0</v>
      </c>
      <c r="AB821" s="73">
        <f>IFERROR(VLOOKUP(Подбор[[#This Row],[Артикул]],[1]Подбор!$CJ:$CW,7,0),"")</f>
        <v>0</v>
      </c>
      <c r="AC821" s="73">
        <f>IFERROR(VLOOKUP(Подбор[[#This Row],[Артикул]],[1]Подбор!$CJ:$CW,8,0),"")</f>
        <v>0</v>
      </c>
      <c r="AD821" s="73">
        <f>IFERROR(VLOOKUP(Подбор[[#This Row],[Артикул]],[1]Подбор!$CJ:$CW,9,0),"")</f>
        <v>0</v>
      </c>
      <c r="AE821" s="73">
        <f>IFERROR(VLOOKUP(Подбор[[#This Row],[Артикул]],[1]Подбор!$CJ:$CW,10,0),"")</f>
        <v>0</v>
      </c>
      <c r="AF821" s="73">
        <f>IFERROR(VLOOKUP(Подбор[[#This Row],[Артикул]],[1]Подбор!$CJ:$CW,11,0),"")</f>
        <v>0</v>
      </c>
      <c r="AG821" s="73">
        <f>IFERROR(VLOOKUP(Подбор[[#This Row],[Артикул]],[1]Подбор!$CJ:$CW,12,0),"")</f>
        <v>0</v>
      </c>
      <c r="AH821" s="73">
        <f>IFERROR(VLOOKUP(Подбор[[#This Row],[Артикул]],[1]Подбор!$CJ:$CW,13,0),"")</f>
        <v>0</v>
      </c>
      <c r="AI821" s="73">
        <f>IFERROR(VLOOKUP(Подбор[[#This Row],[Артикул]],[1]Подбор!$CJ:$CW,14,0),"")</f>
        <v>0</v>
      </c>
      <c r="AJ821" s="73" t="str">
        <f>IFERROR(VLOOKUP(Подбор[[#This Row],[Артикул]],[1]Подбор!$CJ:$DA,15,0),"")</f>
        <v/>
      </c>
      <c r="AK821" s="73" t="str">
        <f>IFERROR(VLOOKUP(Подбор[[#This Row],[Артикул]],[1]Подбор!$CJ:$DA,16,0),"")</f>
        <v/>
      </c>
      <c r="AL821" s="73" t="str">
        <f>IFERROR(VLOOKUP(Подбор[[#This Row],[Артикул]],[1]Подбор!$CJ:$DA,17,0),"")</f>
        <v/>
      </c>
    </row>
    <row r="822" spans="1:38">
      <c r="A822" s="73" t="s">
        <v>1982</v>
      </c>
      <c r="B822" t="s">
        <v>2932</v>
      </c>
      <c r="C822" t="s">
        <v>527</v>
      </c>
      <c r="D822">
        <v>1257850</v>
      </c>
      <c r="E822">
        <v>943387.5</v>
      </c>
      <c r="F822">
        <v>-25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3</v>
      </c>
      <c r="O822">
        <v>1</v>
      </c>
      <c r="P822">
        <v>10</v>
      </c>
      <c r="Q822" t="s">
        <v>5825</v>
      </c>
      <c r="R822" t="s">
        <v>5826</v>
      </c>
      <c r="S822" t="s">
        <v>578</v>
      </c>
      <c r="T822" s="73"/>
      <c r="U822" s="73"/>
      <c r="V822"/>
      <c r="W822" s="73">
        <f>IFERROR(VLOOKUP(Подбор[[#This Row],[Артикул]],[1]Подбор!$CJ:$CW,2,0),"")</f>
        <v>1257850</v>
      </c>
      <c r="X822" s="73">
        <f>IFERROR(VLOOKUP(Подбор[[#This Row],[Артикул]],[1]Подбор!$CJ:$CW,3,0),"")</f>
        <v>943387.5</v>
      </c>
      <c r="Y822" s="73">
        <f>IFERROR(VLOOKUP(Подбор[[#This Row],[Артикул]],[1]Подбор!$CJ:$CW,4,0),"")</f>
        <v>-25</v>
      </c>
      <c r="Z822" s="73">
        <f>IFERROR(VLOOKUP(Подбор[[#This Row],[Артикул]],[1]Подбор!$CJ:$CW,5,0),"")</f>
        <v>0</v>
      </c>
      <c r="AA822" s="73">
        <f>IFERROR(VLOOKUP(Подбор[[#This Row],[Артикул]],[1]Подбор!$CJ:$CW,6,0),"")</f>
        <v>0</v>
      </c>
      <c r="AB822" s="73">
        <f>IFERROR(VLOOKUP(Подбор[[#This Row],[Артикул]],[1]Подбор!$CJ:$CW,7,0),"")</f>
        <v>0</v>
      </c>
      <c r="AC822" s="73">
        <f>IFERROR(VLOOKUP(Подбор[[#This Row],[Артикул]],[1]Подбор!$CJ:$CW,8,0),"")</f>
        <v>0</v>
      </c>
      <c r="AD822" s="73">
        <f>IFERROR(VLOOKUP(Подбор[[#This Row],[Артикул]],[1]Подбор!$CJ:$CW,9,0),"")</f>
        <v>1</v>
      </c>
      <c r="AE822" s="73">
        <f>IFERROR(VLOOKUP(Подбор[[#This Row],[Артикул]],[1]Подбор!$CJ:$CW,10,0),"")</f>
        <v>0</v>
      </c>
      <c r="AF822" s="73">
        <f>IFERROR(VLOOKUP(Подбор[[#This Row],[Артикул]],[1]Подбор!$CJ:$CW,11,0),"")</f>
        <v>0</v>
      </c>
      <c r="AG822" s="73">
        <f>IFERROR(VLOOKUP(Подбор[[#This Row],[Артикул]],[1]Подбор!$CJ:$CW,12,0),"")</f>
        <v>3</v>
      </c>
      <c r="AH822" s="73">
        <f>IFERROR(VLOOKUP(Подбор[[#This Row],[Артикул]],[1]Подбор!$CJ:$CW,13,0),"")</f>
        <v>1</v>
      </c>
      <c r="AI822" s="73">
        <f>IFERROR(VLOOKUP(Подбор[[#This Row],[Артикул]],[1]Подбор!$CJ:$CW,14,0),"")</f>
        <v>10</v>
      </c>
      <c r="AJ822" s="73" t="str">
        <f>IFERROR(VLOOKUP(Подбор[[#This Row],[Артикул]],[1]Подбор!$CJ:$DA,15,0),"")</f>
        <v>http://ipmatika.ru/upload/iblock/ff8/AVhub2.jpg</v>
      </c>
      <c r="AK822" s="73" t="str">
        <f>IFERROR(VLOOKUP(Подбор[[#This Row],[Артикул]],[1]Подбор!$CJ:$DA,16,0),"")</f>
        <v>https://ipmatika.kz/products/vcs-accessories/yealink-avhub/</v>
      </c>
      <c r="AL822" s="73" t="str">
        <f>IFERROR(VLOOKUP(Подбор[[#This Row],[Артикул]],[1]Подбор!$CJ:$DA,17,0),"")</f>
        <v/>
      </c>
    </row>
    <row r="823" spans="1:38">
      <c r="A823" s="73" t="s">
        <v>197</v>
      </c>
      <c r="B823" t="s">
        <v>2932</v>
      </c>
      <c r="C823" t="s">
        <v>402</v>
      </c>
      <c r="D823">
        <v>108350</v>
      </c>
      <c r="E823">
        <v>79095.5</v>
      </c>
      <c r="F823">
        <v>-27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5489</v>
      </c>
      <c r="O823">
        <v>14</v>
      </c>
      <c r="P823">
        <v>0</v>
      </c>
      <c r="Q823" t="s">
        <v>5827</v>
      </c>
      <c r="R823" t="s">
        <v>5828</v>
      </c>
      <c r="S823" t="s">
        <v>578</v>
      </c>
      <c r="T823" s="73"/>
      <c r="U823" s="73"/>
      <c r="V823"/>
      <c r="W823" s="73">
        <f>IFERROR(VLOOKUP(Подбор[[#This Row],[Артикул]],[1]Подбор!$CJ:$CW,2,0),"")</f>
        <v>108350</v>
      </c>
      <c r="X823" s="73">
        <f>IFERROR(VLOOKUP(Подбор[[#This Row],[Артикул]],[1]Подбор!$CJ:$CW,3,0),"")</f>
        <v>79095.5</v>
      </c>
      <c r="Y823" s="73">
        <f>IFERROR(VLOOKUP(Подбор[[#This Row],[Артикул]],[1]Подбор!$CJ:$CW,4,0),"")</f>
        <v>-27</v>
      </c>
      <c r="Z823" s="73">
        <f>IFERROR(VLOOKUP(Подбор[[#This Row],[Артикул]],[1]Подбор!$CJ:$CW,5,0),"")</f>
        <v>0</v>
      </c>
      <c r="AA823" s="73">
        <f>IFERROR(VLOOKUP(Подбор[[#This Row],[Артикул]],[1]Подбор!$CJ:$CW,6,0),"")</f>
        <v>0</v>
      </c>
      <c r="AB823" s="73">
        <f>IFERROR(VLOOKUP(Подбор[[#This Row],[Артикул]],[1]Подбор!$CJ:$CW,7,0),"")</f>
        <v>0</v>
      </c>
      <c r="AC823" s="73">
        <f>IFERROR(VLOOKUP(Подбор[[#This Row],[Артикул]],[1]Подбор!$CJ:$CW,8,0),"")</f>
        <v>0</v>
      </c>
      <c r="AD823" s="73">
        <f>IFERROR(VLOOKUP(Подбор[[#This Row],[Артикул]],[1]Подбор!$CJ:$CW,9,0),"")</f>
        <v>0</v>
      </c>
      <c r="AE823" s="73">
        <f>IFERROR(VLOOKUP(Подбор[[#This Row],[Артикул]],[1]Подбор!$CJ:$CW,10,0),"")</f>
        <v>0</v>
      </c>
      <c r="AF823" s="73">
        <f>IFERROR(VLOOKUP(Подбор[[#This Row],[Артикул]],[1]Подбор!$CJ:$CW,11,0),"")</f>
        <v>0</v>
      </c>
      <c r="AG823" s="73" t="str">
        <f>IFERROR(VLOOKUP(Подбор[[#This Row],[Артикул]],[1]Подбор!$CJ:$CW,12,0),"")</f>
        <v>50+</v>
      </c>
      <c r="AH823" s="73">
        <f>IFERROR(VLOOKUP(Подбор[[#This Row],[Артикул]],[1]Подбор!$CJ:$CW,13,0),"")</f>
        <v>14</v>
      </c>
      <c r="AI823" s="73">
        <f>IFERROR(VLOOKUP(Подбор[[#This Row],[Артикул]],[1]Подбор!$CJ:$CW,14,0),"")</f>
        <v>0</v>
      </c>
      <c r="AJ823" s="73" t="str">
        <f>IFERROR(VLOOKUP(Подбор[[#This Row],[Артикул]],[1]Подбор!$CJ:$DA,15,0),"")</f>
        <v>http://ipmatika.ru/upload/iblock/08d/BYOD%201.jpg</v>
      </c>
      <c r="AK823" s="73" t="str">
        <f>IFERROR(VLOOKUP(Подбор[[#This Row],[Артикул]],[1]Подбор!$CJ:$DA,16,0),"")</f>
        <v>https://ipmatika.kz/products/vcs-accessories/yealink-byod-box/</v>
      </c>
      <c r="AL823" s="73" t="str">
        <f>IFERROR(VLOOKUP(Подбор[[#This Row],[Артикул]],[1]Подбор!$CJ:$DA,17,0),"")</f>
        <v/>
      </c>
    </row>
    <row r="824" spans="1:38">
      <c r="A824" s="73" t="s">
        <v>198</v>
      </c>
      <c r="B824" t="s">
        <v>2932</v>
      </c>
      <c r="C824" t="s">
        <v>199</v>
      </c>
      <c r="D824">
        <v>2200</v>
      </c>
      <c r="E824">
        <v>1144</v>
      </c>
      <c r="F824">
        <v>-48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10</v>
      </c>
      <c r="O824">
        <v>0</v>
      </c>
      <c r="P824">
        <v>0</v>
      </c>
      <c r="Q824" t="s">
        <v>5829</v>
      </c>
      <c r="R824" t="s">
        <v>5830</v>
      </c>
      <c r="S824" t="s">
        <v>578</v>
      </c>
      <c r="T824" s="73"/>
      <c r="U824" s="73"/>
      <c r="V824"/>
      <c r="W824" s="73">
        <f>IFERROR(VLOOKUP(Подбор[[#This Row],[Артикул]],[1]Подбор!$CJ:$CW,2,0),"")</f>
        <v>2200</v>
      </c>
      <c r="X824" s="73">
        <f>IFERROR(VLOOKUP(Подбор[[#This Row],[Артикул]],[1]Подбор!$CJ:$CW,3,0),"")</f>
        <v>1144</v>
      </c>
      <c r="Y824" s="73">
        <f>IFERROR(VLOOKUP(Подбор[[#This Row],[Артикул]],[1]Подбор!$CJ:$CW,4,0),"")</f>
        <v>-48</v>
      </c>
      <c r="Z824" s="73">
        <f>IFERROR(VLOOKUP(Подбор[[#This Row],[Артикул]],[1]Подбор!$CJ:$CW,5,0),"")</f>
        <v>0</v>
      </c>
      <c r="AA824" s="73">
        <f>IFERROR(VLOOKUP(Подбор[[#This Row],[Артикул]],[1]Подбор!$CJ:$CW,6,0),"")</f>
        <v>0</v>
      </c>
      <c r="AB824" s="73">
        <f>IFERROR(VLOOKUP(Подбор[[#This Row],[Артикул]],[1]Подбор!$CJ:$CW,7,0),"")</f>
        <v>0</v>
      </c>
      <c r="AC824" s="73">
        <f>IFERROR(VLOOKUP(Подбор[[#This Row],[Артикул]],[1]Подбор!$CJ:$CW,8,0),"")</f>
        <v>0</v>
      </c>
      <c r="AD824" s="73">
        <f>IFERROR(VLOOKUP(Подбор[[#This Row],[Артикул]],[1]Подбор!$CJ:$CW,9,0),"")</f>
        <v>0</v>
      </c>
      <c r="AE824" s="73">
        <f>IFERROR(VLOOKUP(Подбор[[#This Row],[Артикул]],[1]Подбор!$CJ:$CW,10,0),"")</f>
        <v>0</v>
      </c>
      <c r="AF824" s="73">
        <f>IFERROR(VLOOKUP(Подбор[[#This Row],[Артикул]],[1]Подбор!$CJ:$CW,11,0),"")</f>
        <v>0</v>
      </c>
      <c r="AG824" s="73">
        <f>IFERROR(VLOOKUP(Подбор[[#This Row],[Артикул]],[1]Подбор!$CJ:$CW,12,0),"")</f>
        <v>10</v>
      </c>
      <c r="AH824" s="73">
        <f>IFERROR(VLOOKUP(Подбор[[#This Row],[Артикул]],[1]Подбор!$CJ:$CW,13,0),"")</f>
        <v>0</v>
      </c>
      <c r="AI824" s="73">
        <f>IFERROR(VLOOKUP(Подбор[[#This Row],[Артикул]],[1]Подбор!$CJ:$CW,14,0),"")</f>
        <v>0</v>
      </c>
      <c r="AJ824" s="73" t="str">
        <f>IFERROR(VLOOKUP(Подбор[[#This Row],[Артикул]],[1]Подбор!$CJ:$DA,15,0),"")</f>
        <v>http://ipmatika.ru/upload/iblock/af2/closed.jpg</v>
      </c>
      <c r="AK824" s="73" t="str">
        <f>IFERROR(VLOOKUP(Подбор[[#This Row],[Артикул]],[1]Подбор!$CJ:$DA,16,0),"")</f>
        <v>https://ipmatika.kz/products/vcs-accessories/yealink-camera-lens-privacy-cover-for-vc500/</v>
      </c>
      <c r="AL824" s="73" t="str">
        <f>IFERROR(VLOOKUP(Подбор[[#This Row],[Артикул]],[1]Подбор!$CJ:$DA,17,0),"")</f>
        <v/>
      </c>
    </row>
    <row r="825" spans="1:38">
      <c r="A825" s="73" t="s">
        <v>200</v>
      </c>
      <c r="B825" t="s">
        <v>2932</v>
      </c>
      <c r="C825" t="s">
        <v>201</v>
      </c>
      <c r="D825">
        <v>2750</v>
      </c>
      <c r="E825">
        <v>1716</v>
      </c>
      <c r="F825">
        <v>-37.6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16</v>
      </c>
      <c r="O825">
        <v>0</v>
      </c>
      <c r="P825">
        <v>0</v>
      </c>
      <c r="Q825" t="s">
        <v>5831</v>
      </c>
      <c r="R825" t="s">
        <v>5832</v>
      </c>
      <c r="S825" t="s">
        <v>578</v>
      </c>
      <c r="T825" s="73"/>
      <c r="U825" s="73"/>
      <c r="V825"/>
      <c r="W825" s="73">
        <f>IFERROR(VLOOKUP(Подбор[[#This Row],[Артикул]],[1]Подбор!$CJ:$CW,2,0),"")</f>
        <v>2750</v>
      </c>
      <c r="X825" s="73">
        <f>IFERROR(VLOOKUP(Подбор[[#This Row],[Артикул]],[1]Подбор!$CJ:$CW,3,0),"")</f>
        <v>1716</v>
      </c>
      <c r="Y825" s="73">
        <f>IFERROR(VLOOKUP(Подбор[[#This Row],[Артикул]],[1]Подбор!$CJ:$CW,4,0),"")</f>
        <v>-37.6</v>
      </c>
      <c r="Z825" s="73">
        <f>IFERROR(VLOOKUP(Подбор[[#This Row],[Артикул]],[1]Подбор!$CJ:$CW,5,0),"")</f>
        <v>0</v>
      </c>
      <c r="AA825" s="73">
        <f>IFERROR(VLOOKUP(Подбор[[#This Row],[Артикул]],[1]Подбор!$CJ:$CW,6,0),"")</f>
        <v>0</v>
      </c>
      <c r="AB825" s="73">
        <f>IFERROR(VLOOKUP(Подбор[[#This Row],[Артикул]],[1]Подбор!$CJ:$CW,7,0),"")</f>
        <v>0</v>
      </c>
      <c r="AC825" s="73">
        <f>IFERROR(VLOOKUP(Подбор[[#This Row],[Артикул]],[1]Подбор!$CJ:$CW,8,0),"")</f>
        <v>0</v>
      </c>
      <c r="AD825" s="73">
        <f>IFERROR(VLOOKUP(Подбор[[#This Row],[Артикул]],[1]Подбор!$CJ:$CW,9,0),"")</f>
        <v>0</v>
      </c>
      <c r="AE825" s="73">
        <f>IFERROR(VLOOKUP(Подбор[[#This Row],[Артикул]],[1]Подбор!$CJ:$CW,10,0),"")</f>
        <v>0</v>
      </c>
      <c r="AF825" s="73">
        <f>IFERROR(VLOOKUP(Подбор[[#This Row],[Артикул]],[1]Подбор!$CJ:$CW,11,0),"")</f>
        <v>0</v>
      </c>
      <c r="AG825" s="73">
        <f>IFERROR(VLOOKUP(Подбор[[#This Row],[Артикул]],[1]Подбор!$CJ:$CW,12,0),"")</f>
        <v>16</v>
      </c>
      <c r="AH825" s="73">
        <f>IFERROR(VLOOKUP(Подбор[[#This Row],[Артикул]],[1]Подбор!$CJ:$CW,13,0),"")</f>
        <v>0</v>
      </c>
      <c r="AI825" s="73">
        <f>IFERROR(VLOOKUP(Подбор[[#This Row],[Артикул]],[1]Подбор!$CJ:$CW,14,0),"")</f>
        <v>0</v>
      </c>
      <c r="AJ825" s="73" t="str">
        <f>IFERROR(VLOOKUP(Подбор[[#This Row],[Артикул]],[1]Подбор!$CJ:$DA,15,0),"")</f>
        <v>http://ipmatika.ru/upload/iblock/fa7/closed.jpg</v>
      </c>
      <c r="AK825" s="73" t="str">
        <f>IFERROR(VLOOKUP(Подбор[[#This Row],[Артикул]],[1]Подбор!$CJ:$DA,16,0),"")</f>
        <v>https://ipmatika.kz/products/vcs-accessories/yealink-camera-lens-privacy-cover-for-vc800/</v>
      </c>
      <c r="AL825" s="73" t="str">
        <f>IFERROR(VLOOKUP(Подбор[[#This Row],[Артикул]],[1]Подбор!$CJ:$DA,17,0),"")</f>
        <v/>
      </c>
    </row>
    <row r="826" spans="1:38">
      <c r="A826" s="73" t="s">
        <v>242</v>
      </c>
      <c r="B826" t="s">
        <v>2932</v>
      </c>
      <c r="C826" t="s">
        <v>243</v>
      </c>
      <c r="D826">
        <v>377300</v>
      </c>
      <c r="E826">
        <v>286446.15999999997</v>
      </c>
      <c r="F826">
        <v>-24.080000000000013</v>
      </c>
      <c r="G826">
        <v>1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 t="s">
        <v>5489</v>
      </c>
      <c r="P826">
        <v>0</v>
      </c>
      <c r="Q826" t="s">
        <v>5833</v>
      </c>
      <c r="R826" t="s">
        <v>5834</v>
      </c>
      <c r="S826" t="s">
        <v>578</v>
      </c>
      <c r="T826" s="73"/>
      <c r="U826" s="73"/>
      <c r="V826"/>
      <c r="W826" s="73">
        <f>IFERROR(VLOOKUP(Подбор[[#This Row],[Артикул]],[1]Подбор!$CJ:$CW,2,0),"")</f>
        <v>377300</v>
      </c>
      <c r="X826" s="73">
        <f>IFERROR(VLOOKUP(Подбор[[#This Row],[Артикул]],[1]Подбор!$CJ:$CW,3,0),"")</f>
        <v>286446.15999999997</v>
      </c>
      <c r="Y826" s="73">
        <f>IFERROR(VLOOKUP(Подбор[[#This Row],[Артикул]],[1]Подбор!$CJ:$CW,4,0),"")</f>
        <v>-24.080000000000013</v>
      </c>
      <c r="Z826" s="73">
        <f>IFERROR(VLOOKUP(Подбор[[#This Row],[Артикул]],[1]Подбор!$CJ:$CW,5,0),"")</f>
        <v>1</v>
      </c>
      <c r="AA826" s="73">
        <f>IFERROR(VLOOKUP(Подбор[[#This Row],[Артикул]],[1]Подбор!$CJ:$CW,6,0),"")</f>
        <v>0</v>
      </c>
      <c r="AB826" s="73">
        <f>IFERROR(VLOOKUP(Подбор[[#This Row],[Артикул]],[1]Подбор!$CJ:$CW,7,0),"")</f>
        <v>0</v>
      </c>
      <c r="AC826" s="73">
        <f>IFERROR(VLOOKUP(Подбор[[#This Row],[Артикул]],[1]Подбор!$CJ:$CW,8,0),"")</f>
        <v>1</v>
      </c>
      <c r="AD826" s="73">
        <f>IFERROR(VLOOKUP(Подбор[[#This Row],[Артикул]],[1]Подбор!$CJ:$CW,9,0),"")</f>
        <v>0</v>
      </c>
      <c r="AE826" s="73">
        <f>IFERROR(VLOOKUP(Подбор[[#This Row],[Артикул]],[1]Подбор!$CJ:$CW,10,0),"")</f>
        <v>0</v>
      </c>
      <c r="AF826" s="73">
        <f>IFERROR(VLOOKUP(Подбор[[#This Row],[Артикул]],[1]Подбор!$CJ:$CW,11,0),"")</f>
        <v>0</v>
      </c>
      <c r="AG826" s="73">
        <f>IFERROR(VLOOKUP(Подбор[[#This Row],[Артикул]],[1]Подбор!$CJ:$CW,12,0),"")</f>
        <v>0</v>
      </c>
      <c r="AH826" s="73" t="str">
        <f>IFERROR(VLOOKUP(Подбор[[#This Row],[Артикул]],[1]Подбор!$CJ:$CW,13,0),"")</f>
        <v>50+</v>
      </c>
      <c r="AI826" s="73">
        <f>IFERROR(VLOOKUP(Подбор[[#This Row],[Артикул]],[1]Подбор!$CJ:$CW,14,0),"")</f>
        <v>0</v>
      </c>
      <c r="AJ826" s="73" t="str">
        <f>IFERROR(VLOOKUP(Подбор[[#This Row],[Артикул]],[1]Подбор!$CJ:$DA,15,0),"")</f>
        <v>http://ipmatika.ru/upload/iblock/0d2/t5eo8i0znuhtmqd5cwp09f52028fica2/CTP18-VCS.jpg</v>
      </c>
      <c r="AK826" s="73" t="str">
        <f>IFERROR(VLOOKUP(Подбор[[#This Row],[Артикул]],[1]Подбор!$CJ:$DA,16,0),"")</f>
        <v>https://ipmatika.kz/products/vcs-accessories/yealink-ctp18/</v>
      </c>
      <c r="AL826" s="73" t="str">
        <f>IFERROR(VLOOKUP(Подбор[[#This Row],[Артикул]],[1]Подбор!$CJ:$DA,17,0),"")</f>
        <v/>
      </c>
    </row>
    <row r="827" spans="1:38">
      <c r="A827" s="73" t="s">
        <v>3712</v>
      </c>
      <c r="B827" t="s">
        <v>2932</v>
      </c>
      <c r="C827" t="s">
        <v>3713</v>
      </c>
      <c r="D827">
        <v>377300</v>
      </c>
      <c r="E827" t="s">
        <v>578</v>
      </c>
      <c r="F827" t="s">
        <v>578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 t="s">
        <v>578</v>
      </c>
      <c r="R827" t="s">
        <v>5834</v>
      </c>
      <c r="S827" t="s">
        <v>5491</v>
      </c>
      <c r="T827" s="73"/>
      <c r="U827" s="73"/>
      <c r="V827"/>
      <c r="W827" s="73">
        <f>IFERROR(VLOOKUP(Подбор[[#This Row],[Артикул]],[1]Подбор!$CJ:$CW,2,0),"")</f>
        <v>377300</v>
      </c>
      <c r="X827" s="73" t="str">
        <f>IFERROR(VLOOKUP(Подбор[[#This Row],[Артикул]],[1]Подбор!$CJ:$CW,3,0),"")</f>
        <v/>
      </c>
      <c r="Y827" s="73" t="str">
        <f>IFERROR(VLOOKUP(Подбор[[#This Row],[Артикул]],[1]Подбор!$CJ:$CW,4,0),"")</f>
        <v/>
      </c>
      <c r="Z827" s="73">
        <f>IFERROR(VLOOKUP(Подбор[[#This Row],[Артикул]],[1]Подбор!$CJ:$CW,5,0),"")</f>
        <v>0</v>
      </c>
      <c r="AA827" s="73">
        <f>IFERROR(VLOOKUP(Подбор[[#This Row],[Артикул]],[1]Подбор!$CJ:$CW,6,0),"")</f>
        <v>0</v>
      </c>
      <c r="AB827" s="73">
        <f>IFERROR(VLOOKUP(Подбор[[#This Row],[Артикул]],[1]Подбор!$CJ:$CW,7,0),"")</f>
        <v>0</v>
      </c>
      <c r="AC827" s="73">
        <f>IFERROR(VLOOKUP(Подбор[[#This Row],[Артикул]],[1]Подбор!$CJ:$CW,8,0),"")</f>
        <v>0</v>
      </c>
      <c r="AD827" s="73">
        <f>IFERROR(VLOOKUP(Подбор[[#This Row],[Артикул]],[1]Подбор!$CJ:$CW,9,0),"")</f>
        <v>0</v>
      </c>
      <c r="AE827" s="73">
        <f>IFERROR(VLOOKUP(Подбор[[#This Row],[Артикул]],[1]Подбор!$CJ:$CW,10,0),"")</f>
        <v>0</v>
      </c>
      <c r="AF827" s="73">
        <f>IFERROR(VLOOKUP(Подбор[[#This Row],[Артикул]],[1]Подбор!$CJ:$CW,11,0),"")</f>
        <v>0</v>
      </c>
      <c r="AG827" s="73">
        <f>IFERROR(VLOOKUP(Подбор[[#This Row],[Артикул]],[1]Подбор!$CJ:$CW,12,0),"")</f>
        <v>1</v>
      </c>
      <c r="AH827" s="73">
        <f>IFERROR(VLOOKUP(Подбор[[#This Row],[Артикул]],[1]Подбор!$CJ:$CW,13,0),"")</f>
        <v>0</v>
      </c>
      <c r="AI827" s="73">
        <f>IFERROR(VLOOKUP(Подбор[[#This Row],[Артикул]],[1]Подбор!$CJ:$CW,14,0),"")</f>
        <v>0</v>
      </c>
      <c r="AJ827" s="73" t="str">
        <f>IFERROR(VLOOKUP(Подбор[[#This Row],[Артикул]],[1]Подбор!$CJ:$DA,15,0),"")</f>
        <v/>
      </c>
      <c r="AK827" s="73" t="str">
        <f>IFERROR(VLOOKUP(Подбор[[#This Row],[Артикул]],[1]Подбор!$CJ:$DA,16,0),"")</f>
        <v>https://ipmatika.kz/products/vcs-accessories/yealink-ctp18/</v>
      </c>
      <c r="AL827" s="73" t="str">
        <f>IFERROR(VLOOKUP(Подбор[[#This Row],[Артикул]],[1]Подбор!$CJ:$DA,17,0),"")</f>
        <v>EOL</v>
      </c>
    </row>
    <row r="828" spans="1:38">
      <c r="A828" s="73" t="s">
        <v>1980</v>
      </c>
      <c r="B828" t="s">
        <v>2932</v>
      </c>
      <c r="C828" t="s">
        <v>1979</v>
      </c>
      <c r="D828">
        <v>7700</v>
      </c>
      <c r="E828" t="s">
        <v>578</v>
      </c>
      <c r="F828" t="s">
        <v>578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0</v>
      </c>
      <c r="Q828" t="s">
        <v>578</v>
      </c>
      <c r="R828" t="s">
        <v>5835</v>
      </c>
      <c r="S828" t="s">
        <v>5491</v>
      </c>
      <c r="T828" s="73"/>
      <c r="U828" s="73"/>
      <c r="V828"/>
      <c r="W828" s="73">
        <f>IFERROR(VLOOKUP(Подбор[[#This Row],[Артикул]],[1]Подбор!$CJ:$CW,2,0),"")</f>
        <v>7700</v>
      </c>
      <c r="X828" s="73" t="str">
        <f>IFERROR(VLOOKUP(Подбор[[#This Row],[Артикул]],[1]Подбор!$CJ:$CW,3,0),"")</f>
        <v/>
      </c>
      <c r="Y828" s="73" t="str">
        <f>IFERROR(VLOOKUP(Подбор[[#This Row],[Артикул]],[1]Подбор!$CJ:$CW,4,0),"")</f>
        <v/>
      </c>
      <c r="Z828" s="73">
        <f>IFERROR(VLOOKUP(Подбор[[#This Row],[Артикул]],[1]Подбор!$CJ:$CW,5,0),"")</f>
        <v>0</v>
      </c>
      <c r="AA828" s="73">
        <f>IFERROR(VLOOKUP(Подбор[[#This Row],[Артикул]],[1]Подбор!$CJ:$CW,6,0),"")</f>
        <v>0</v>
      </c>
      <c r="AB828" s="73">
        <f>IFERROR(VLOOKUP(Подбор[[#This Row],[Артикул]],[1]Подбор!$CJ:$CW,7,0),"")</f>
        <v>0</v>
      </c>
      <c r="AC828" s="73">
        <f>IFERROR(VLOOKUP(Подбор[[#This Row],[Артикул]],[1]Подбор!$CJ:$CW,8,0),"")</f>
        <v>0</v>
      </c>
      <c r="AD828" s="73">
        <f>IFERROR(VLOOKUP(Подбор[[#This Row],[Артикул]],[1]Подбор!$CJ:$CW,9,0),"")</f>
        <v>0</v>
      </c>
      <c r="AE828" s="73">
        <f>IFERROR(VLOOKUP(Подбор[[#This Row],[Артикул]],[1]Подбор!$CJ:$CW,10,0),"")</f>
        <v>0</v>
      </c>
      <c r="AF828" s="73">
        <f>IFERROR(VLOOKUP(Подбор[[#This Row],[Артикул]],[1]Подбор!$CJ:$CW,11,0),"")</f>
        <v>0</v>
      </c>
      <c r="AG828" s="73">
        <f>IFERROR(VLOOKUP(Подбор[[#This Row],[Артикул]],[1]Подбор!$CJ:$CW,12,0),"")</f>
        <v>1</v>
      </c>
      <c r="AH828" s="73">
        <f>IFERROR(VLOOKUP(Подбор[[#This Row],[Артикул]],[1]Подбор!$CJ:$CW,13,0),"")</f>
        <v>1</v>
      </c>
      <c r="AI828" s="73">
        <f>IFERROR(VLOOKUP(Подбор[[#This Row],[Артикул]],[1]Подбор!$CJ:$CW,14,0),"")</f>
        <v>0</v>
      </c>
      <c r="AJ828" s="73" t="str">
        <f>IFERROR(VLOOKUP(Подбор[[#This Row],[Артикул]],[1]Подбор!$CJ:$DA,15,0),"")</f>
        <v/>
      </c>
      <c r="AK828" s="73" t="str">
        <f>IFERROR(VLOOKUP(Подбор[[#This Row],[Артикул]],[1]Подбор!$CJ:$DA,16,0),"")</f>
        <v>https://ipmatika.kz/products/vcs-accessories/lite-on-pa-1650-90/</v>
      </c>
      <c r="AL828" s="73" t="str">
        <f>IFERROR(VLOOKUP(Подбор[[#This Row],[Артикул]],[1]Подбор!$CJ:$DA,17,0),"")</f>
        <v>EOL</v>
      </c>
    </row>
    <row r="829" spans="1:38">
      <c r="A829" s="73" t="s">
        <v>1976</v>
      </c>
      <c r="B829" t="s">
        <v>2932</v>
      </c>
      <c r="C829" t="s">
        <v>1975</v>
      </c>
      <c r="D829">
        <v>712800</v>
      </c>
      <c r="E829" t="s">
        <v>578</v>
      </c>
      <c r="F829" t="s">
        <v>578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 t="s">
        <v>5836</v>
      </c>
      <c r="R829" t="s">
        <v>5837</v>
      </c>
      <c r="S829" t="s">
        <v>5491</v>
      </c>
      <c r="T829" s="73"/>
      <c r="U829" s="73"/>
      <c r="V829"/>
      <c r="W829" s="73">
        <f>IFERROR(VLOOKUP(Подбор[[#This Row],[Артикул]],[1]Подбор!$CJ:$CW,2,0),"")</f>
        <v>712800</v>
      </c>
      <c r="X829" s="73" t="str">
        <f>IFERROR(VLOOKUP(Подбор[[#This Row],[Артикул]],[1]Подбор!$CJ:$CW,3,0),"")</f>
        <v/>
      </c>
      <c r="Y829" s="73" t="str">
        <f>IFERROR(VLOOKUP(Подбор[[#This Row],[Артикул]],[1]Подбор!$CJ:$CW,4,0),"")</f>
        <v/>
      </c>
      <c r="Z829" s="73">
        <f>IFERROR(VLOOKUP(Подбор[[#This Row],[Артикул]],[1]Подбор!$CJ:$CW,5,0),"")</f>
        <v>0</v>
      </c>
      <c r="AA829" s="73">
        <f>IFERROR(VLOOKUP(Подбор[[#This Row],[Артикул]],[1]Подбор!$CJ:$CW,6,0),"")</f>
        <v>0</v>
      </c>
      <c r="AB829" s="73">
        <f>IFERROR(VLOOKUP(Подбор[[#This Row],[Артикул]],[1]Подбор!$CJ:$CW,7,0),"")</f>
        <v>0</v>
      </c>
      <c r="AC829" s="73">
        <f>IFERROR(VLOOKUP(Подбор[[#This Row],[Артикул]],[1]Подбор!$CJ:$CW,8,0),"")</f>
        <v>0</v>
      </c>
      <c r="AD829" s="73">
        <f>IFERROR(VLOOKUP(Подбор[[#This Row],[Артикул]],[1]Подбор!$CJ:$CW,9,0),"")</f>
        <v>0</v>
      </c>
      <c r="AE829" s="73">
        <f>IFERROR(VLOOKUP(Подбор[[#This Row],[Артикул]],[1]Подбор!$CJ:$CW,10,0),"")</f>
        <v>0</v>
      </c>
      <c r="AF829" s="73">
        <f>IFERROR(VLOOKUP(Подбор[[#This Row],[Артикул]],[1]Подбор!$CJ:$CW,11,0),"")</f>
        <v>0</v>
      </c>
      <c r="AG829" s="73">
        <f>IFERROR(VLOOKUP(Подбор[[#This Row],[Артикул]],[1]Подбор!$CJ:$CW,12,0),"")</f>
        <v>1</v>
      </c>
      <c r="AH829" s="73">
        <f>IFERROR(VLOOKUP(Подбор[[#This Row],[Артикул]],[1]Подбор!$CJ:$CW,13,0),"")</f>
        <v>0</v>
      </c>
      <c r="AI829" s="73">
        <f>IFERROR(VLOOKUP(Подбор[[#This Row],[Артикул]],[1]Подбор!$CJ:$CW,14,0),"")</f>
        <v>0</v>
      </c>
      <c r="AJ829" s="73" t="str">
        <f>IFERROR(VLOOKUP(Подбор[[#This Row],[Артикул]],[1]Подбор!$CJ:$DA,15,0),"")</f>
        <v>http://ipmatika.ru/upload/iblock/9d4/Mtouch02.jpg</v>
      </c>
      <c r="AK829" s="73" t="str">
        <f>IFERROR(VLOOKUP(Подбор[[#This Row],[Артикул]],[1]Подбор!$CJ:$DA,16,0),"")</f>
        <v>https://ipmatika.kz/products/vcs-accessories/yealink-mtouch/</v>
      </c>
      <c r="AL829" s="73" t="str">
        <f>IFERROR(VLOOKUP(Подбор[[#This Row],[Артикул]],[1]Подбор!$CJ:$DA,17,0),"")</f>
        <v>EOL</v>
      </c>
    </row>
    <row r="830" spans="1:38">
      <c r="A830" s="73" t="s">
        <v>3917</v>
      </c>
      <c r="B830" t="s">
        <v>2932</v>
      </c>
      <c r="C830" t="s">
        <v>3918</v>
      </c>
      <c r="D830">
        <v>908050</v>
      </c>
      <c r="E830">
        <v>689391.56</v>
      </c>
      <c r="F830">
        <v>-24.08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21</v>
      </c>
      <c r="P830">
        <v>3</v>
      </c>
      <c r="Q830" t="s">
        <v>5838</v>
      </c>
      <c r="R830" t="s">
        <v>5839</v>
      </c>
      <c r="S830" t="s">
        <v>578</v>
      </c>
      <c r="T830" s="73"/>
      <c r="U830" s="73"/>
      <c r="V830"/>
      <c r="W830" s="73">
        <f>IFERROR(VLOOKUP(Подбор[[#This Row],[Артикул]],[1]Подбор!$CJ:$CW,2,0),"")</f>
        <v>908050</v>
      </c>
      <c r="X830" s="73">
        <f>IFERROR(VLOOKUP(Подбор[[#This Row],[Артикул]],[1]Подбор!$CJ:$CW,3,0),"")</f>
        <v>689391.56</v>
      </c>
      <c r="Y830" s="73">
        <f>IFERROR(VLOOKUP(Подбор[[#This Row],[Артикул]],[1]Подбор!$CJ:$CW,4,0),"")</f>
        <v>-24.08</v>
      </c>
      <c r="Z830" s="73">
        <f>IFERROR(VLOOKUP(Подбор[[#This Row],[Артикул]],[1]Подбор!$CJ:$CW,5,0),"")</f>
        <v>0</v>
      </c>
      <c r="AA830" s="73">
        <f>IFERROR(VLOOKUP(Подбор[[#This Row],[Артикул]],[1]Подбор!$CJ:$CW,6,0),"")</f>
        <v>0</v>
      </c>
      <c r="AB830" s="73">
        <f>IFERROR(VLOOKUP(Подбор[[#This Row],[Артикул]],[1]Подбор!$CJ:$CW,7,0),"")</f>
        <v>0</v>
      </c>
      <c r="AC830" s="73">
        <f>IFERROR(VLOOKUP(Подбор[[#This Row],[Артикул]],[1]Подбор!$CJ:$CW,8,0),"")</f>
        <v>0</v>
      </c>
      <c r="AD830" s="73">
        <f>IFERROR(VLOOKUP(Подбор[[#This Row],[Артикул]],[1]Подбор!$CJ:$CW,9,0),"")</f>
        <v>0</v>
      </c>
      <c r="AE830" s="73">
        <f>IFERROR(VLOOKUP(Подбор[[#This Row],[Артикул]],[1]Подбор!$CJ:$CW,10,0),"")</f>
        <v>0</v>
      </c>
      <c r="AF830" s="73">
        <f>IFERROR(VLOOKUP(Подбор[[#This Row],[Артикул]],[1]Подбор!$CJ:$CW,11,0),"")</f>
        <v>0</v>
      </c>
      <c r="AG830" s="73">
        <f>IFERROR(VLOOKUP(Подбор[[#This Row],[Артикул]],[1]Подбор!$CJ:$CW,12,0),"")</f>
        <v>0</v>
      </c>
      <c r="AH830" s="73">
        <f>IFERROR(VLOOKUP(Подбор[[#This Row],[Артикул]],[1]Подбор!$CJ:$CW,13,0),"")</f>
        <v>21</v>
      </c>
      <c r="AI830" s="73">
        <f>IFERROR(VLOOKUP(Подбор[[#This Row],[Артикул]],[1]Подбор!$CJ:$CW,14,0),"")</f>
        <v>3</v>
      </c>
      <c r="AJ830" s="73" t="str">
        <f>IFERROR(VLOOKUP(Подбор[[#This Row],[Артикул]],[1]Подбор!$CJ:$DA,15,0),"")</f>
        <v>http://ipmatika.ru/upload/iblock/e3c/bplhq7ui3k0c4fijxjssupnitr1v9fkw/MTouch%20Plus-1.jpg</v>
      </c>
      <c r="AK830" s="73" t="str">
        <f>IFERROR(VLOOKUP(Подбор[[#This Row],[Артикул]],[1]Подбор!$CJ:$DA,16,0),"")</f>
        <v>https://ipmatika.kz/products/vcs-accessories/yealink-mt%F030/</v>
      </c>
      <c r="AL830" s="73" t="str">
        <f>IFERROR(VLOOKUP(Подбор[[#This Row],[Артикул]],[1]Подбор!$CJ:$DA,17,0),"")</f>
        <v/>
      </c>
    </row>
    <row r="831" spans="1:38">
      <c r="A831" s="73" t="s">
        <v>528</v>
      </c>
      <c r="B831" t="s">
        <v>2932</v>
      </c>
      <c r="C831" t="s">
        <v>529</v>
      </c>
      <c r="D831">
        <v>279950</v>
      </c>
      <c r="E831">
        <v>212538.03999999998</v>
      </c>
      <c r="F831">
        <v>-24.080000000000013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578</v>
      </c>
      <c r="R831" t="s">
        <v>5840</v>
      </c>
      <c r="S831" t="s">
        <v>5491</v>
      </c>
      <c r="T831" s="73"/>
      <c r="U831" s="73"/>
      <c r="V831"/>
      <c r="W831" s="73">
        <f>IFERROR(VLOOKUP(Подбор[[#This Row],[Артикул]],[1]Подбор!$CJ:$CW,2,0),"")</f>
        <v>279950</v>
      </c>
      <c r="X831" s="73">
        <f>IFERROR(VLOOKUP(Подбор[[#This Row],[Артикул]],[1]Подбор!$CJ:$CW,3,0),"")</f>
        <v>212538.03999999998</v>
      </c>
      <c r="Y831" s="73">
        <f>IFERROR(VLOOKUP(Подбор[[#This Row],[Артикул]],[1]Подбор!$CJ:$CW,4,0),"")</f>
        <v>-24.080000000000013</v>
      </c>
      <c r="Z831" s="73">
        <f>IFERROR(VLOOKUP(Подбор[[#This Row],[Артикул]],[1]Подбор!$CJ:$CW,5,0),"")</f>
        <v>0</v>
      </c>
      <c r="AA831" s="73">
        <f>IFERROR(VLOOKUP(Подбор[[#This Row],[Артикул]],[1]Подбор!$CJ:$CW,6,0),"")</f>
        <v>0</v>
      </c>
      <c r="AB831" s="73">
        <f>IFERROR(VLOOKUP(Подбор[[#This Row],[Артикул]],[1]Подбор!$CJ:$CW,7,0),"")</f>
        <v>0</v>
      </c>
      <c r="AC831" s="73">
        <f>IFERROR(VLOOKUP(Подбор[[#This Row],[Артикул]],[1]Подбор!$CJ:$CW,8,0),"")</f>
        <v>0</v>
      </c>
      <c r="AD831" s="73">
        <f>IFERROR(VLOOKUP(Подбор[[#This Row],[Артикул]],[1]Подбор!$CJ:$CW,9,0),"")</f>
        <v>0</v>
      </c>
      <c r="AE831" s="73">
        <f>IFERROR(VLOOKUP(Подбор[[#This Row],[Артикул]],[1]Подбор!$CJ:$CW,10,0),"")</f>
        <v>0</v>
      </c>
      <c r="AF831" s="73">
        <f>IFERROR(VLOOKUP(Подбор[[#This Row],[Артикул]],[1]Подбор!$CJ:$CW,11,0),"")</f>
        <v>0</v>
      </c>
      <c r="AG831" s="73">
        <f>IFERROR(VLOOKUP(Подбор[[#This Row],[Артикул]],[1]Подбор!$CJ:$CW,12,0),"")</f>
        <v>0</v>
      </c>
      <c r="AH831" s="73">
        <f>IFERROR(VLOOKUP(Подбор[[#This Row],[Артикул]],[1]Подбор!$CJ:$CW,13,0),"")</f>
        <v>0</v>
      </c>
      <c r="AI831" s="73">
        <f>IFERROR(VLOOKUP(Подбор[[#This Row],[Артикул]],[1]Подбор!$CJ:$CW,14,0),"")</f>
        <v>0</v>
      </c>
      <c r="AJ831" s="73" t="str">
        <f>IFERROR(VLOOKUP(Подбор[[#This Row],[Артикул]],[1]Подбор!$CJ:$DA,15,0),"")</f>
        <v/>
      </c>
      <c r="AK831" s="73" t="str">
        <f>IFERROR(VLOOKUP(Подбор[[#This Row],[Артикул]],[1]Подбор!$CJ:$DA,16,0),"")</f>
        <v>https://ipmatika.kz/products/vcs-accessories/yealink-mvc-byod-extender/</v>
      </c>
      <c r="AL831" s="73" t="str">
        <f>IFERROR(VLOOKUP(Подбор[[#This Row],[Артикул]],[1]Подбор!$CJ:$DA,17,0),"")</f>
        <v>EOL</v>
      </c>
    </row>
    <row r="832" spans="1:38">
      <c r="A832" s="73" t="s">
        <v>3509</v>
      </c>
      <c r="B832" t="s">
        <v>2932</v>
      </c>
      <c r="C832" t="s">
        <v>3510</v>
      </c>
      <c r="D832">
        <v>584650</v>
      </c>
      <c r="E832">
        <v>438487.5</v>
      </c>
      <c r="F832">
        <v>-25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44</v>
      </c>
      <c r="O832">
        <v>18</v>
      </c>
      <c r="P832">
        <v>0</v>
      </c>
      <c r="Q832" t="s">
        <v>5841</v>
      </c>
      <c r="R832" t="s">
        <v>5842</v>
      </c>
      <c r="S832" t="s">
        <v>578</v>
      </c>
      <c r="T832" s="73"/>
      <c r="U832" s="73"/>
      <c r="V832"/>
      <c r="W832" s="73">
        <f>IFERROR(VLOOKUP(Подбор[[#This Row],[Артикул]],[1]Подбор!$CJ:$CW,2,0),"")</f>
        <v>584650</v>
      </c>
      <c r="X832" s="73">
        <f>IFERROR(VLOOKUP(Подбор[[#This Row],[Артикул]],[1]Подбор!$CJ:$CW,3,0),"")</f>
        <v>438487.5</v>
      </c>
      <c r="Y832" s="73">
        <f>IFERROR(VLOOKUP(Подбор[[#This Row],[Артикул]],[1]Подбор!$CJ:$CW,4,0),"")</f>
        <v>-25</v>
      </c>
      <c r="Z832" s="73">
        <f>IFERROR(VLOOKUP(Подбор[[#This Row],[Артикул]],[1]Подбор!$CJ:$CW,5,0),"")</f>
        <v>0</v>
      </c>
      <c r="AA832" s="73">
        <f>IFERROR(VLOOKUP(Подбор[[#This Row],[Артикул]],[1]Подбор!$CJ:$CW,6,0),"")</f>
        <v>0</v>
      </c>
      <c r="AB832" s="73">
        <f>IFERROR(VLOOKUP(Подбор[[#This Row],[Артикул]],[1]Подбор!$CJ:$CW,7,0),"")</f>
        <v>0</v>
      </c>
      <c r="AC832" s="73">
        <f>IFERROR(VLOOKUP(Подбор[[#This Row],[Артикул]],[1]Подбор!$CJ:$CW,8,0),"")</f>
        <v>0</v>
      </c>
      <c r="AD832" s="73">
        <f>IFERROR(VLOOKUP(Подбор[[#This Row],[Артикул]],[1]Подбор!$CJ:$CW,9,0),"")</f>
        <v>0</v>
      </c>
      <c r="AE832" s="73">
        <f>IFERROR(VLOOKUP(Подбор[[#This Row],[Артикул]],[1]Подбор!$CJ:$CW,10,0),"")</f>
        <v>0</v>
      </c>
      <c r="AF832" s="73">
        <f>IFERROR(VLOOKUP(Подбор[[#This Row],[Артикул]],[1]Подбор!$CJ:$CW,11,0),"")</f>
        <v>0</v>
      </c>
      <c r="AG832" s="73">
        <f>IFERROR(VLOOKUP(Подбор[[#This Row],[Артикул]],[1]Подбор!$CJ:$CW,12,0),"")</f>
        <v>44</v>
      </c>
      <c r="AH832" s="73">
        <f>IFERROR(VLOOKUP(Подбор[[#This Row],[Артикул]],[1]Подбор!$CJ:$CW,13,0),"")</f>
        <v>18</v>
      </c>
      <c r="AI832" s="73">
        <f>IFERROR(VLOOKUP(Подбор[[#This Row],[Артикул]],[1]Подбор!$CJ:$CW,14,0),"")</f>
        <v>0</v>
      </c>
      <c r="AJ832" s="73" t="str">
        <f>IFERROR(VLOOKUP(Подбор[[#This Row],[Артикул]],[1]Подбор!$CJ:$DA,15,0),"")</f>
        <v>http://ipmatika.ru/upload/iblock/58b/uius1pukmsrcb37eo572iicoyo0692aa/PTC25_1.png</v>
      </c>
      <c r="AK832" s="73" t="str">
        <f>IFERROR(VLOOKUP(Подбор[[#This Row],[Артикул]],[1]Подбор!$CJ:$DA,16,0),"")</f>
        <v>https://www.ipmatika.kz/products/vcs-accessories/yealink-ctp25/</v>
      </c>
      <c r="AL832" s="73" t="str">
        <f>IFERROR(VLOOKUP(Подбор[[#This Row],[Артикул]],[1]Подбор!$CJ:$DA,17,0),"")</f>
        <v/>
      </c>
    </row>
    <row r="833" spans="1:38">
      <c r="A833" s="73" t="s">
        <v>2691</v>
      </c>
      <c r="B833" t="s">
        <v>2932</v>
      </c>
      <c r="C833" t="s">
        <v>2692</v>
      </c>
      <c r="D833">
        <v>125950</v>
      </c>
      <c r="E833">
        <v>95621.239999999991</v>
      </c>
      <c r="F833">
        <v>-24.08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22</v>
      </c>
      <c r="P833" t="s">
        <v>5489</v>
      </c>
      <c r="Q833" t="s">
        <v>7335</v>
      </c>
      <c r="R833" t="s">
        <v>5843</v>
      </c>
      <c r="S833" t="s">
        <v>578</v>
      </c>
      <c r="T833" s="73"/>
      <c r="U833" s="73"/>
      <c r="V833"/>
      <c r="W833" s="73">
        <f>IFERROR(VLOOKUP(Подбор[[#This Row],[Артикул]],[1]Подбор!$CJ:$CW,2,0),"")</f>
        <v>125950</v>
      </c>
      <c r="X833" s="73">
        <f>IFERROR(VLOOKUP(Подбор[[#This Row],[Артикул]],[1]Подбор!$CJ:$CW,3,0),"")</f>
        <v>95621.239999999991</v>
      </c>
      <c r="Y833" s="73">
        <f>IFERROR(VLOOKUP(Подбор[[#This Row],[Артикул]],[1]Подбор!$CJ:$CW,4,0),"")</f>
        <v>-24.08</v>
      </c>
      <c r="Z833" s="73">
        <f>IFERROR(VLOOKUP(Подбор[[#This Row],[Артикул]],[1]Подбор!$CJ:$CW,5,0),"")</f>
        <v>0</v>
      </c>
      <c r="AA833" s="73">
        <f>IFERROR(VLOOKUP(Подбор[[#This Row],[Артикул]],[1]Подбор!$CJ:$CW,6,0),"")</f>
        <v>0</v>
      </c>
      <c r="AB833" s="73">
        <f>IFERROR(VLOOKUP(Подбор[[#This Row],[Артикул]],[1]Подбор!$CJ:$CW,7,0),"")</f>
        <v>0</v>
      </c>
      <c r="AC833" s="73">
        <f>IFERROR(VLOOKUP(Подбор[[#This Row],[Артикул]],[1]Подбор!$CJ:$CW,8,0),"")</f>
        <v>0</v>
      </c>
      <c r="AD833" s="73">
        <f>IFERROR(VLOOKUP(Подбор[[#This Row],[Артикул]],[1]Подбор!$CJ:$CW,9,0),"")</f>
        <v>0</v>
      </c>
      <c r="AE833" s="73">
        <f>IFERROR(VLOOKUP(Подбор[[#This Row],[Артикул]],[1]Подбор!$CJ:$CW,10,0),"")</f>
        <v>0</v>
      </c>
      <c r="AF833" s="73">
        <f>IFERROR(VLOOKUP(Подбор[[#This Row],[Артикул]],[1]Подбор!$CJ:$CW,11,0),"")</f>
        <v>0</v>
      </c>
      <c r="AG833" s="73">
        <f>IFERROR(VLOOKUP(Подбор[[#This Row],[Артикул]],[1]Подбор!$CJ:$CW,12,0),"")</f>
        <v>1</v>
      </c>
      <c r="AH833" s="73">
        <f>IFERROR(VLOOKUP(Подбор[[#This Row],[Артикул]],[1]Подбор!$CJ:$CW,13,0),"")</f>
        <v>22</v>
      </c>
      <c r="AI833" s="73" t="str">
        <f>IFERROR(VLOOKUP(Подбор[[#This Row],[Артикул]],[1]Подбор!$CJ:$CW,14,0),"")</f>
        <v>50+</v>
      </c>
      <c r="AJ833" s="73" t="str">
        <f>IFERROR(VLOOKUP(Подбор[[#This Row],[Артикул]],[1]Подбор!$CJ:$DA,15,0),"")</f>
        <v>http://ipmatika.ru/upload/iblock/f43/at3tn1qff30zxh2whf41p8ahcfjz415c/RCH40_01.jpg</v>
      </c>
      <c r="AK833" s="73" t="str">
        <f>IFERROR(VLOOKUP(Подбор[[#This Row],[Артикул]],[1]Подбор!$CJ:$DA,16,0),"")</f>
        <v>https://ipmatika.kz/products/vcs-accessories/yealink-rch40/</v>
      </c>
      <c r="AL833" s="73" t="str">
        <f>IFERROR(VLOOKUP(Подбор[[#This Row],[Артикул]],[1]Подбор!$CJ:$DA,17,0),"")</f>
        <v/>
      </c>
    </row>
    <row r="834" spans="1:38">
      <c r="A834" s="73" t="s">
        <v>1974</v>
      </c>
      <c r="B834" t="s">
        <v>2932</v>
      </c>
      <c r="C834" t="s">
        <v>1973</v>
      </c>
      <c r="D834">
        <v>154000</v>
      </c>
      <c r="E834">
        <v>116916.80000000002</v>
      </c>
      <c r="F834">
        <v>-24.079999999999984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5489</v>
      </c>
      <c r="O834">
        <v>6</v>
      </c>
      <c r="P834">
        <v>0</v>
      </c>
      <c r="Q834" t="s">
        <v>5844</v>
      </c>
      <c r="R834" t="s">
        <v>5845</v>
      </c>
      <c r="S834" t="s">
        <v>578</v>
      </c>
      <c r="T834" s="73"/>
      <c r="U834" s="73"/>
      <c r="V834"/>
      <c r="W834" s="73">
        <f>IFERROR(VLOOKUP(Подбор[[#This Row],[Артикул]],[1]Подбор!$CJ:$CW,2,0),"")</f>
        <v>154000</v>
      </c>
      <c r="X834" s="73">
        <f>IFERROR(VLOOKUP(Подбор[[#This Row],[Артикул]],[1]Подбор!$CJ:$CW,3,0),"")</f>
        <v>116916.80000000002</v>
      </c>
      <c r="Y834" s="73">
        <f>IFERROR(VLOOKUP(Подбор[[#This Row],[Артикул]],[1]Подбор!$CJ:$CW,4,0),"")</f>
        <v>-24.079999999999984</v>
      </c>
      <c r="Z834" s="73">
        <f>IFERROR(VLOOKUP(Подбор[[#This Row],[Артикул]],[1]Подбор!$CJ:$CW,5,0),"")</f>
        <v>0</v>
      </c>
      <c r="AA834" s="73">
        <f>IFERROR(VLOOKUP(Подбор[[#This Row],[Артикул]],[1]Подбор!$CJ:$CW,6,0),"")</f>
        <v>1</v>
      </c>
      <c r="AB834" s="73">
        <f>IFERROR(VLOOKUP(Подбор[[#This Row],[Артикул]],[1]Подбор!$CJ:$CW,7,0),"")</f>
        <v>0</v>
      </c>
      <c r="AC834" s="73">
        <f>IFERROR(VLOOKUP(Подбор[[#This Row],[Артикул]],[1]Подбор!$CJ:$CW,8,0),"")</f>
        <v>0</v>
      </c>
      <c r="AD834" s="73">
        <f>IFERROR(VLOOKUP(Подбор[[#This Row],[Артикул]],[1]Подбор!$CJ:$CW,9,0),"")</f>
        <v>0</v>
      </c>
      <c r="AE834" s="73">
        <f>IFERROR(VLOOKUP(Подбор[[#This Row],[Артикул]],[1]Подбор!$CJ:$CW,10,0),"")</f>
        <v>0</v>
      </c>
      <c r="AF834" s="73">
        <f>IFERROR(VLOOKUP(Подбор[[#This Row],[Артикул]],[1]Подбор!$CJ:$CW,11,0),"")</f>
        <v>0</v>
      </c>
      <c r="AG834" s="73" t="str">
        <f>IFERROR(VLOOKUP(Подбор[[#This Row],[Артикул]],[1]Подбор!$CJ:$CW,12,0),"")</f>
        <v>50+</v>
      </c>
      <c r="AH834" s="73">
        <f>IFERROR(VLOOKUP(Подбор[[#This Row],[Артикул]],[1]Подбор!$CJ:$CW,13,0),"")</f>
        <v>6</v>
      </c>
      <c r="AI834" s="73">
        <f>IFERROR(VLOOKUP(Подбор[[#This Row],[Артикул]],[1]Подбор!$CJ:$CW,14,0),"")</f>
        <v>0</v>
      </c>
      <c r="AJ834" s="73" t="str">
        <f>IFERROR(VLOOKUP(Подбор[[#This Row],[Артикул]],[1]Подбор!$CJ:$DA,15,0),"")</f>
        <v>http://ipmatika.ru/upload/iblock/611/t3gl7sf2vn2r52p5c6gske4ih36oquz5/USB2CAT5E-EXT-USB.jpg</v>
      </c>
      <c r="AK834" s="73" t="str">
        <f>IFERROR(VLOOKUP(Подбор[[#This Row],[Артикул]],[1]Подбор!$CJ:$DA,16,0),"")</f>
        <v>https://ipmatika.kz/products/vcs-accessories/yealink-usb2cat5e-ext/</v>
      </c>
      <c r="AL834" s="73" t="str">
        <f>IFERROR(VLOOKUP(Подбор[[#This Row],[Артикул]],[1]Подбор!$CJ:$DA,17,0),"")</f>
        <v/>
      </c>
    </row>
    <row r="835" spans="1:38">
      <c r="A835" s="73" t="s">
        <v>202</v>
      </c>
      <c r="B835" t="s">
        <v>2932</v>
      </c>
      <c r="C835" t="s">
        <v>3714</v>
      </c>
      <c r="D835">
        <v>658000</v>
      </c>
      <c r="E835">
        <v>501630</v>
      </c>
      <c r="F835">
        <v>-23.764437689969611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 t="s">
        <v>578</v>
      </c>
      <c r="R835" t="s">
        <v>5490</v>
      </c>
      <c r="S835" t="s">
        <v>5491</v>
      </c>
      <c r="T835" s="73"/>
      <c r="U835" s="73"/>
      <c r="V835"/>
      <c r="W835" s="73">
        <f>IFERROR(VLOOKUP(Подбор[[#This Row],[Артикул]],[1]Подбор!$CJ:$CW,2,0),"")</f>
        <v>658000</v>
      </c>
      <c r="X835" s="73">
        <f>IFERROR(VLOOKUP(Подбор[[#This Row],[Артикул]],[1]Подбор!$CJ:$CW,3,0),"")</f>
        <v>501630</v>
      </c>
      <c r="Y835" s="73">
        <f>IFERROR(VLOOKUP(Подбор[[#This Row],[Артикул]],[1]Подбор!$CJ:$CW,4,0),"")</f>
        <v>-23.764437689969611</v>
      </c>
      <c r="Z835" s="73">
        <f>IFERROR(VLOOKUP(Подбор[[#This Row],[Артикул]],[1]Подбор!$CJ:$CW,5,0),"")</f>
        <v>2</v>
      </c>
      <c r="AA835" s="73">
        <f>IFERROR(VLOOKUP(Подбор[[#This Row],[Артикул]],[1]Подбор!$CJ:$CW,6,0),"")</f>
        <v>0</v>
      </c>
      <c r="AB835" s="73">
        <f>IFERROR(VLOOKUP(Подбор[[#This Row],[Артикул]],[1]Подбор!$CJ:$CW,7,0),"")</f>
        <v>0</v>
      </c>
      <c r="AC835" s="73">
        <f>IFERROR(VLOOKUP(Подбор[[#This Row],[Артикул]],[1]Подбор!$CJ:$CW,8,0),"")</f>
        <v>0</v>
      </c>
      <c r="AD835" s="73">
        <f>IFERROR(VLOOKUP(Подбор[[#This Row],[Артикул]],[1]Подбор!$CJ:$CW,9,0),"")</f>
        <v>0</v>
      </c>
      <c r="AE835" s="73">
        <f>IFERROR(VLOOKUP(Подбор[[#This Row],[Артикул]],[1]Подбор!$CJ:$CW,10,0),"")</f>
        <v>0</v>
      </c>
      <c r="AF835" s="73">
        <f>IFERROR(VLOOKUP(Подбор[[#This Row],[Артикул]],[1]Подбор!$CJ:$CW,11,0),"")</f>
        <v>0</v>
      </c>
      <c r="AG835" s="73">
        <f>IFERROR(VLOOKUP(Подбор[[#This Row],[Артикул]],[1]Подбор!$CJ:$CW,12,0),"")</f>
        <v>1</v>
      </c>
      <c r="AH835" s="73">
        <f>IFERROR(VLOOKUP(Подбор[[#This Row],[Артикул]],[1]Подбор!$CJ:$CW,13,0),"")</f>
        <v>0</v>
      </c>
      <c r="AI835" s="73">
        <f>IFERROR(VLOOKUP(Подбор[[#This Row],[Артикул]],[1]Подбор!$CJ:$CW,14,0),"")</f>
        <v>0</v>
      </c>
      <c r="AJ835" s="73" t="str">
        <f>IFERROR(VLOOKUP(Подбор[[#This Row],[Артикул]],[1]Подбор!$CJ:$DA,15,0),"")</f>
        <v/>
      </c>
      <c r="AK835" s="73" t="str">
        <f>IFERROR(VLOOKUP(Подбор[[#This Row],[Артикул]],[1]Подбор!$CJ:$DA,16,0),"")</f>
        <v>https://ipmatika.kz/products/vcs-accessories/yealink-vcc22/</v>
      </c>
      <c r="AL835" s="73" t="str">
        <f>IFERROR(VLOOKUP(Подбор[[#This Row],[Артикул]],[1]Подбор!$CJ:$DA,17,0),"")</f>
        <v>EOL</v>
      </c>
    </row>
    <row r="836" spans="1:38">
      <c r="A836" s="73" t="s">
        <v>240</v>
      </c>
      <c r="B836" t="s">
        <v>2932</v>
      </c>
      <c r="C836" t="s">
        <v>239</v>
      </c>
      <c r="D836">
        <v>209550</v>
      </c>
      <c r="E836">
        <v>159090.36000000002</v>
      </c>
      <c r="F836">
        <v>-24.079999999999984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31</v>
      </c>
      <c r="P836" t="s">
        <v>5489</v>
      </c>
      <c r="Q836" t="s">
        <v>5846</v>
      </c>
      <c r="R836" t="s">
        <v>5847</v>
      </c>
      <c r="S836" t="s">
        <v>578</v>
      </c>
      <c r="T836" s="73"/>
      <c r="U836" s="73"/>
      <c r="V836"/>
      <c r="W836" s="73">
        <f>IFERROR(VLOOKUP(Подбор[[#This Row],[Артикул]],[1]Подбор!$CJ:$CW,2,0),"")</f>
        <v>209550</v>
      </c>
      <c r="X836" s="73">
        <f>IFERROR(VLOOKUP(Подбор[[#This Row],[Артикул]],[1]Подбор!$CJ:$CW,3,0),"")</f>
        <v>159090.36000000002</v>
      </c>
      <c r="Y836" s="73">
        <f>IFERROR(VLOOKUP(Подбор[[#This Row],[Артикул]],[1]Подбор!$CJ:$CW,4,0),"")</f>
        <v>-24.079999999999984</v>
      </c>
      <c r="Z836" s="73">
        <f>IFERROR(VLOOKUP(Подбор[[#This Row],[Артикул]],[1]Подбор!$CJ:$CW,5,0),"")</f>
        <v>0</v>
      </c>
      <c r="AA836" s="73">
        <f>IFERROR(VLOOKUP(Подбор[[#This Row],[Артикул]],[1]Подбор!$CJ:$CW,6,0),"")</f>
        <v>0</v>
      </c>
      <c r="AB836" s="73">
        <f>IFERROR(VLOOKUP(Подбор[[#This Row],[Артикул]],[1]Подбор!$CJ:$CW,7,0),"")</f>
        <v>0</v>
      </c>
      <c r="AC836" s="73">
        <f>IFERROR(VLOOKUP(Подбор[[#This Row],[Артикул]],[1]Подбор!$CJ:$CW,8,0),"")</f>
        <v>0</v>
      </c>
      <c r="AD836" s="73">
        <f>IFERROR(VLOOKUP(Подбор[[#This Row],[Артикул]],[1]Подбор!$CJ:$CW,9,0),"")</f>
        <v>0</v>
      </c>
      <c r="AE836" s="73">
        <f>IFERROR(VLOOKUP(Подбор[[#This Row],[Артикул]],[1]Подбор!$CJ:$CW,10,0),"")</f>
        <v>0</v>
      </c>
      <c r="AF836" s="73">
        <f>IFERROR(VLOOKUP(Подбор[[#This Row],[Артикул]],[1]Подбор!$CJ:$CW,11,0),"")</f>
        <v>0</v>
      </c>
      <c r="AG836" s="73">
        <f>IFERROR(VLOOKUP(Подбор[[#This Row],[Артикул]],[1]Подбор!$CJ:$CW,12,0),"")</f>
        <v>0</v>
      </c>
      <c r="AH836" s="73">
        <f>IFERROR(VLOOKUP(Подбор[[#This Row],[Артикул]],[1]Подбор!$CJ:$CW,13,0),"")</f>
        <v>31</v>
      </c>
      <c r="AI836" s="73" t="str">
        <f>IFERROR(VLOOKUP(Подбор[[#This Row],[Артикул]],[1]Подбор!$CJ:$CW,14,0),"")</f>
        <v>50+</v>
      </c>
      <c r="AJ836" s="73" t="str">
        <f>IFERROR(VLOOKUP(Подбор[[#This Row],[Артикул]],[1]Подбор!$CJ:$DA,15,0),"")</f>
        <v>http://ipmatika.ru/upload/iblock/a13/VCH51-ag27491fyu38754l.jpg</v>
      </c>
      <c r="AK836" s="73" t="str">
        <f>IFERROR(VLOOKUP(Подбор[[#This Row],[Артикул]],[1]Подбор!$CJ:$DA,16,0),"")</f>
        <v>https://ipmatika.kz/products/vcs-accessories/yealink-vch51-package/</v>
      </c>
      <c r="AL836" s="73" t="str">
        <f>IFERROR(VLOOKUP(Подбор[[#This Row],[Артикул]],[1]Подбор!$CJ:$DA,17,0),"")</f>
        <v/>
      </c>
    </row>
    <row r="837" spans="1:38">
      <c r="A837" s="73" t="s">
        <v>7392</v>
      </c>
      <c r="B837" t="s">
        <v>2932</v>
      </c>
      <c r="C837" t="s">
        <v>7393</v>
      </c>
      <c r="D837">
        <v>209550</v>
      </c>
      <c r="E837">
        <v>159090.36000000002</v>
      </c>
      <c r="F837">
        <v>-24.079999999999984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578</v>
      </c>
      <c r="R837" t="s">
        <v>5847</v>
      </c>
      <c r="S837" t="s">
        <v>5514</v>
      </c>
      <c r="T837" s="73"/>
      <c r="U837" s="73"/>
      <c r="V837"/>
      <c r="W837" s="73">
        <f>IFERROR(VLOOKUP(Подбор[[#This Row],[Артикул]],[1]Подбор!$CJ:$CW,2,0),"")</f>
        <v>209550</v>
      </c>
      <c r="X837" s="73">
        <f>IFERROR(VLOOKUP(Подбор[[#This Row],[Артикул]],[1]Подбор!$CJ:$CW,3,0),"")</f>
        <v>159090.36000000002</v>
      </c>
      <c r="Y837" s="73">
        <f>IFERROR(VLOOKUP(Подбор[[#This Row],[Артикул]],[1]Подбор!$CJ:$CW,4,0),"")</f>
        <v>-24.079999999999984</v>
      </c>
      <c r="Z837" s="73">
        <f>IFERROR(VLOOKUP(Подбор[[#This Row],[Артикул]],[1]Подбор!$CJ:$CW,5,0),"")</f>
        <v>0</v>
      </c>
      <c r="AA837" s="73">
        <f>IFERROR(VLOOKUP(Подбор[[#This Row],[Артикул]],[1]Подбор!$CJ:$CW,6,0),"")</f>
        <v>0</v>
      </c>
      <c r="AB837" s="73">
        <f>IFERROR(VLOOKUP(Подбор[[#This Row],[Артикул]],[1]Подбор!$CJ:$CW,7,0),"")</f>
        <v>0</v>
      </c>
      <c r="AC837" s="73">
        <f>IFERROR(VLOOKUP(Подбор[[#This Row],[Артикул]],[1]Подбор!$CJ:$CW,8,0),"")</f>
        <v>0</v>
      </c>
      <c r="AD837" s="73">
        <f>IFERROR(VLOOKUP(Подбор[[#This Row],[Артикул]],[1]Подбор!$CJ:$CW,9,0),"")</f>
        <v>0</v>
      </c>
      <c r="AE837" s="73">
        <f>IFERROR(VLOOKUP(Подбор[[#This Row],[Артикул]],[1]Подбор!$CJ:$CW,10,0),"")</f>
        <v>0</v>
      </c>
      <c r="AF837" s="73">
        <f>IFERROR(VLOOKUP(Подбор[[#This Row],[Артикул]],[1]Подбор!$CJ:$CW,11,0),"")</f>
        <v>0</v>
      </c>
      <c r="AG837" s="73">
        <f>IFERROR(VLOOKUP(Подбор[[#This Row],[Артикул]],[1]Подбор!$CJ:$CW,12,0),"")</f>
        <v>0</v>
      </c>
      <c r="AH837" s="73">
        <f>IFERROR(VLOOKUP(Подбор[[#This Row],[Артикул]],[1]Подбор!$CJ:$CW,13,0),"")</f>
        <v>0</v>
      </c>
      <c r="AI837" s="73">
        <f>IFERROR(VLOOKUP(Подбор[[#This Row],[Артикул]],[1]Подбор!$CJ:$CW,14,0),"")</f>
        <v>0</v>
      </c>
      <c r="AJ837" s="73" t="str">
        <f>IFERROR(VLOOKUP(Подбор[[#This Row],[Артикул]],[1]Подбор!$CJ:$DA,15,0),"")</f>
        <v/>
      </c>
      <c r="AK837" s="73" t="str">
        <f>IFERROR(VLOOKUP(Подбор[[#This Row],[Артикул]],[1]Подбор!$CJ:$DA,16,0),"")</f>
        <v>https://ipmatika.kz/products/vcs-accessories/yealink-vch51-package/</v>
      </c>
      <c r="AL837" s="73" t="str">
        <f>IFERROR(VLOOKUP(Подбор[[#This Row],[Артикул]],[1]Подбор!$CJ:$DA,17,0),"")</f>
        <v>NEW</v>
      </c>
    </row>
    <row r="838" spans="1:38">
      <c r="A838" s="73" t="s">
        <v>203</v>
      </c>
      <c r="B838" t="s">
        <v>2932</v>
      </c>
      <c r="C838" t="s">
        <v>1970</v>
      </c>
      <c r="D838">
        <v>148500</v>
      </c>
      <c r="E838" t="s">
        <v>578</v>
      </c>
      <c r="F838" t="s">
        <v>578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5848</v>
      </c>
      <c r="R838" t="s">
        <v>5849</v>
      </c>
      <c r="S838" t="s">
        <v>5491</v>
      </c>
      <c r="T838" s="73"/>
      <c r="U838" s="73"/>
      <c r="V838"/>
      <c r="W838" s="73">
        <f>IFERROR(VLOOKUP(Подбор[[#This Row],[Артикул]],[1]Подбор!$CJ:$CW,2,0),"")</f>
        <v>148500</v>
      </c>
      <c r="X838" s="73" t="str">
        <f>IFERROR(VLOOKUP(Подбор[[#This Row],[Артикул]],[1]Подбор!$CJ:$CW,3,0),"")</f>
        <v/>
      </c>
      <c r="Y838" s="73" t="str">
        <f>IFERROR(VLOOKUP(Подбор[[#This Row],[Артикул]],[1]Подбор!$CJ:$CW,4,0),"")</f>
        <v/>
      </c>
      <c r="Z838" s="73">
        <f>IFERROR(VLOOKUP(Подбор[[#This Row],[Артикул]],[1]Подбор!$CJ:$CW,5,0),"")</f>
        <v>0</v>
      </c>
      <c r="AA838" s="73">
        <f>IFERROR(VLOOKUP(Подбор[[#This Row],[Артикул]],[1]Подбор!$CJ:$CW,6,0),"")</f>
        <v>0</v>
      </c>
      <c r="AB838" s="73">
        <f>IFERROR(VLOOKUP(Подбор[[#This Row],[Артикул]],[1]Подбор!$CJ:$CW,7,0),"")</f>
        <v>0</v>
      </c>
      <c r="AC838" s="73">
        <f>IFERROR(VLOOKUP(Подбор[[#This Row],[Артикул]],[1]Подбор!$CJ:$CW,8,0),"")</f>
        <v>0</v>
      </c>
      <c r="AD838" s="73">
        <f>IFERROR(VLOOKUP(Подбор[[#This Row],[Артикул]],[1]Подбор!$CJ:$CW,9,0),"")</f>
        <v>0</v>
      </c>
      <c r="AE838" s="73">
        <f>IFERROR(VLOOKUP(Подбор[[#This Row],[Артикул]],[1]Подбор!$CJ:$CW,10,0),"")</f>
        <v>0</v>
      </c>
      <c r="AF838" s="73">
        <f>IFERROR(VLOOKUP(Подбор[[#This Row],[Артикул]],[1]Подбор!$CJ:$CW,11,0),"")</f>
        <v>0</v>
      </c>
      <c r="AG838" s="73">
        <f>IFERROR(VLOOKUP(Подбор[[#This Row],[Артикул]],[1]Подбор!$CJ:$CW,12,0),"")</f>
        <v>0</v>
      </c>
      <c r="AH838" s="73">
        <f>IFERROR(VLOOKUP(Подбор[[#This Row],[Артикул]],[1]Подбор!$CJ:$CW,13,0),"")</f>
        <v>0</v>
      </c>
      <c r="AI838" s="73">
        <f>IFERROR(VLOOKUP(Подбор[[#This Row],[Артикул]],[1]Подбор!$CJ:$CW,14,0),"")</f>
        <v>0</v>
      </c>
      <c r="AJ838" s="73" t="str">
        <f>IFERROR(VLOOKUP(Подбор[[#This Row],[Артикул]],[1]Подбор!$CJ:$DA,15,0),"")</f>
        <v>http://ipmatika.ru/upload/iblock/8a2/WPP20.jpg</v>
      </c>
      <c r="AK838" s="73" t="str">
        <f>IFERROR(VLOOKUP(Подбор[[#This Row],[Артикул]],[1]Подбор!$CJ:$DA,16,0),"")</f>
        <v>https://ipmatika.kz/products/vcs-accessories/yealink-wpp20/</v>
      </c>
      <c r="AL838" s="73" t="str">
        <f>IFERROR(VLOOKUP(Подбор[[#This Row],[Артикул]],[1]Подбор!$CJ:$DA,17,0),"")</f>
        <v>EOL</v>
      </c>
    </row>
    <row r="839" spans="1:38">
      <c r="A839" s="73" t="s">
        <v>530</v>
      </c>
      <c r="B839" t="s">
        <v>2932</v>
      </c>
      <c r="C839" t="s">
        <v>531</v>
      </c>
      <c r="D839">
        <v>279950</v>
      </c>
      <c r="E839">
        <v>209962.5</v>
      </c>
      <c r="F839">
        <v>-25</v>
      </c>
      <c r="G839">
        <v>5</v>
      </c>
      <c r="H839">
        <v>0</v>
      </c>
      <c r="I839">
        <v>0</v>
      </c>
      <c r="J839">
        <v>1</v>
      </c>
      <c r="K839">
        <v>1</v>
      </c>
      <c r="L839">
        <v>0</v>
      </c>
      <c r="M839">
        <v>0</v>
      </c>
      <c r="N839" t="s">
        <v>5489</v>
      </c>
      <c r="O839" t="s">
        <v>5489</v>
      </c>
      <c r="P839" t="s">
        <v>5489</v>
      </c>
      <c r="Q839" t="s">
        <v>5850</v>
      </c>
      <c r="R839" t="s">
        <v>5851</v>
      </c>
      <c r="S839" t="s">
        <v>578</v>
      </c>
      <c r="T839" s="73"/>
      <c r="U839" s="73"/>
      <c r="V839"/>
      <c r="W839" s="73">
        <f>IFERROR(VLOOKUP(Подбор[[#This Row],[Артикул]],[1]Подбор!$CJ:$CW,2,0),"")</f>
        <v>279950</v>
      </c>
      <c r="X839" s="73">
        <f>IFERROR(VLOOKUP(Подбор[[#This Row],[Артикул]],[1]Подбор!$CJ:$CW,3,0),"")</f>
        <v>209962.5</v>
      </c>
      <c r="Y839" s="73">
        <f>IFERROR(VLOOKUP(Подбор[[#This Row],[Артикул]],[1]Подбор!$CJ:$CW,4,0),"")</f>
        <v>-25</v>
      </c>
      <c r="Z839" s="73">
        <f>IFERROR(VLOOKUP(Подбор[[#This Row],[Артикул]],[1]Подбор!$CJ:$CW,5,0),"")</f>
        <v>5</v>
      </c>
      <c r="AA839" s="73">
        <f>IFERROR(VLOOKUP(Подбор[[#This Row],[Артикул]],[1]Подбор!$CJ:$CW,6,0),"")</f>
        <v>0</v>
      </c>
      <c r="AB839" s="73">
        <f>IFERROR(VLOOKUP(Подбор[[#This Row],[Артикул]],[1]Подбор!$CJ:$CW,7,0),"")</f>
        <v>0</v>
      </c>
      <c r="AC839" s="73">
        <f>IFERROR(VLOOKUP(Подбор[[#This Row],[Артикул]],[1]Подбор!$CJ:$CW,8,0),"")</f>
        <v>1</v>
      </c>
      <c r="AD839" s="73">
        <f>IFERROR(VLOOKUP(Подбор[[#This Row],[Артикул]],[1]Подбор!$CJ:$CW,9,0),"")</f>
        <v>1</v>
      </c>
      <c r="AE839" s="73">
        <f>IFERROR(VLOOKUP(Подбор[[#This Row],[Артикул]],[1]Подбор!$CJ:$CW,10,0),"")</f>
        <v>0</v>
      </c>
      <c r="AF839" s="73">
        <f>IFERROR(VLOOKUP(Подбор[[#This Row],[Артикул]],[1]Подбор!$CJ:$CW,11,0),"")</f>
        <v>0</v>
      </c>
      <c r="AG839" s="73" t="str">
        <f>IFERROR(VLOOKUP(Подбор[[#This Row],[Артикул]],[1]Подбор!$CJ:$CW,12,0),"")</f>
        <v>50+</v>
      </c>
      <c r="AH839" s="73" t="str">
        <f>IFERROR(VLOOKUP(Подбор[[#This Row],[Артикул]],[1]Подбор!$CJ:$CW,13,0),"")</f>
        <v>50+</v>
      </c>
      <c r="AI839" s="73" t="str">
        <f>IFERROR(VLOOKUP(Подбор[[#This Row],[Артикул]],[1]Подбор!$CJ:$CW,14,0),"")</f>
        <v>50+</v>
      </c>
      <c r="AJ839" s="73" t="str">
        <f>IFERROR(VLOOKUP(Подбор[[#This Row],[Артикул]],[1]Подбор!$CJ:$DA,15,0),"")</f>
        <v>http://ipmatika.ru/upload/iblock/dfd/WPP30_4_2.jpg</v>
      </c>
      <c r="AK839" s="73" t="str">
        <f>IFERROR(VLOOKUP(Подбор[[#This Row],[Артикул]],[1]Подбор!$CJ:$DA,16,0),"")</f>
        <v>https://ipmatika.kz/products/vcs-accessories/yealink-wpp30/</v>
      </c>
      <c r="AL839" s="73" t="str">
        <f>IFERROR(VLOOKUP(Подбор[[#This Row],[Артикул]],[1]Подбор!$CJ:$DA,17,0),"")</f>
        <v/>
      </c>
    </row>
    <row r="840" spans="1:38">
      <c r="A840" s="73" t="s">
        <v>3988</v>
      </c>
      <c r="B840" t="s">
        <v>2932</v>
      </c>
      <c r="C840" t="s">
        <v>3989</v>
      </c>
      <c r="D840">
        <v>27500</v>
      </c>
      <c r="E840">
        <v>19448</v>
      </c>
      <c r="F840">
        <v>-29.28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13</v>
      </c>
      <c r="O840">
        <v>0</v>
      </c>
      <c r="P840">
        <v>0</v>
      </c>
      <c r="Q840" t="s">
        <v>578</v>
      </c>
      <c r="R840" t="s">
        <v>5852</v>
      </c>
      <c r="S840" t="s">
        <v>578</v>
      </c>
      <c r="T840" s="73"/>
      <c r="U840" s="73"/>
      <c r="V840"/>
      <c r="W840" s="73">
        <f>IFERROR(VLOOKUP(Подбор[[#This Row],[Артикул]],[1]Подбор!$CJ:$CW,2,0),"")</f>
        <v>27500</v>
      </c>
      <c r="X840" s="73">
        <f>IFERROR(VLOOKUP(Подбор[[#This Row],[Артикул]],[1]Подбор!$CJ:$CW,3,0),"")</f>
        <v>19448</v>
      </c>
      <c r="Y840" s="73">
        <f>IFERROR(VLOOKUP(Подбор[[#This Row],[Артикул]],[1]Подбор!$CJ:$CW,4,0),"")</f>
        <v>-29.28</v>
      </c>
      <c r="Z840" s="73">
        <f>IFERROR(VLOOKUP(Подбор[[#This Row],[Артикул]],[1]Подбор!$CJ:$CW,5,0),"")</f>
        <v>0</v>
      </c>
      <c r="AA840" s="73">
        <f>IFERROR(VLOOKUP(Подбор[[#This Row],[Артикул]],[1]Подбор!$CJ:$CW,6,0),"")</f>
        <v>0</v>
      </c>
      <c r="AB840" s="73">
        <f>IFERROR(VLOOKUP(Подбор[[#This Row],[Артикул]],[1]Подбор!$CJ:$CW,7,0),"")</f>
        <v>0</v>
      </c>
      <c r="AC840" s="73">
        <f>IFERROR(VLOOKUP(Подбор[[#This Row],[Артикул]],[1]Подбор!$CJ:$CW,8,0),"")</f>
        <v>0</v>
      </c>
      <c r="AD840" s="73">
        <f>IFERROR(VLOOKUP(Подбор[[#This Row],[Артикул]],[1]Подбор!$CJ:$CW,9,0),"")</f>
        <v>0</v>
      </c>
      <c r="AE840" s="73">
        <f>IFERROR(VLOOKUP(Подбор[[#This Row],[Артикул]],[1]Подбор!$CJ:$CW,10,0),"")</f>
        <v>0</v>
      </c>
      <c r="AF840" s="73">
        <f>IFERROR(VLOOKUP(Подбор[[#This Row],[Артикул]],[1]Подбор!$CJ:$CW,11,0),"")</f>
        <v>0</v>
      </c>
      <c r="AG840" s="73">
        <f>IFERROR(VLOOKUP(Подбор[[#This Row],[Артикул]],[1]Подбор!$CJ:$CW,12,0),"")</f>
        <v>13</v>
      </c>
      <c r="AH840" s="73">
        <f>IFERROR(VLOOKUP(Подбор[[#This Row],[Артикул]],[1]Подбор!$CJ:$CW,13,0),"")</f>
        <v>0</v>
      </c>
      <c r="AI840" s="73">
        <f>IFERROR(VLOOKUP(Подбор[[#This Row],[Артикул]],[1]Подбор!$CJ:$CW,14,0),"")</f>
        <v>0</v>
      </c>
      <c r="AJ840" s="73" t="str">
        <f>IFERROR(VLOOKUP(Подбор[[#This Row],[Артикул]],[1]Подбор!$CJ:$DA,15,0),"")</f>
        <v/>
      </c>
      <c r="AK840" s="73" t="str">
        <f>IFERROR(VLOOKUP(Подбор[[#This Row],[Артикул]],[1]Подбор!$CJ:$DA,16,0),"")</f>
        <v>https://ipmatika.kz/products/vcs-accessories/yealink-ylps480700c/</v>
      </c>
      <c r="AL840" s="73" t="str">
        <f>IFERROR(VLOOKUP(Подбор[[#This Row],[Артикул]],[1]Подбор!$CJ:$DA,17,0),"")</f>
        <v/>
      </c>
    </row>
    <row r="841" spans="1:38">
      <c r="A841" s="73" t="s">
        <v>3990</v>
      </c>
      <c r="B841" t="s">
        <v>2932</v>
      </c>
      <c r="C841" t="s">
        <v>3991</v>
      </c>
      <c r="D841">
        <v>49500</v>
      </c>
      <c r="E841">
        <v>36036</v>
      </c>
      <c r="F841">
        <v>-27.200000000000003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 t="s">
        <v>578</v>
      </c>
      <c r="R841" t="s">
        <v>5853</v>
      </c>
      <c r="S841" t="s">
        <v>578</v>
      </c>
      <c r="T841" s="73"/>
      <c r="U841" s="73"/>
      <c r="V841"/>
      <c r="W841" s="73">
        <f>IFERROR(VLOOKUP(Подбор[[#This Row],[Артикул]],[1]Подбор!$CJ:$CW,2,0),"")</f>
        <v>49500</v>
      </c>
      <c r="X841" s="73">
        <f>IFERROR(VLOOKUP(Подбор[[#This Row],[Артикул]],[1]Подбор!$CJ:$CW,3,0),"")</f>
        <v>36036</v>
      </c>
      <c r="Y841" s="73">
        <f>IFERROR(VLOOKUP(Подбор[[#This Row],[Артикул]],[1]Подбор!$CJ:$CW,4,0),"")</f>
        <v>-27.200000000000003</v>
      </c>
      <c r="Z841" s="73">
        <f>IFERROR(VLOOKUP(Подбор[[#This Row],[Артикул]],[1]Подбор!$CJ:$CW,5,0),"")</f>
        <v>0</v>
      </c>
      <c r="AA841" s="73">
        <f>IFERROR(VLOOKUP(Подбор[[#This Row],[Артикул]],[1]Подбор!$CJ:$CW,6,0),"")</f>
        <v>0</v>
      </c>
      <c r="AB841" s="73">
        <f>IFERROR(VLOOKUP(Подбор[[#This Row],[Артикул]],[1]Подбор!$CJ:$CW,7,0),"")</f>
        <v>0</v>
      </c>
      <c r="AC841" s="73">
        <f>IFERROR(VLOOKUP(Подбор[[#This Row],[Артикул]],[1]Подбор!$CJ:$CW,8,0),"")</f>
        <v>0</v>
      </c>
      <c r="AD841" s="73">
        <f>IFERROR(VLOOKUP(Подбор[[#This Row],[Артикул]],[1]Подбор!$CJ:$CW,9,0),"")</f>
        <v>0</v>
      </c>
      <c r="AE841" s="73">
        <f>IFERROR(VLOOKUP(Подбор[[#This Row],[Артикул]],[1]Подбор!$CJ:$CW,10,0),"")</f>
        <v>0</v>
      </c>
      <c r="AF841" s="73">
        <f>IFERROR(VLOOKUP(Подбор[[#This Row],[Артикул]],[1]Подбор!$CJ:$CW,11,0),"")</f>
        <v>0</v>
      </c>
      <c r="AG841" s="73">
        <f>IFERROR(VLOOKUP(Подбор[[#This Row],[Артикул]],[1]Подбор!$CJ:$CW,12,0),"")</f>
        <v>1</v>
      </c>
      <c r="AH841" s="73">
        <f>IFERROR(VLOOKUP(Подбор[[#This Row],[Артикул]],[1]Подбор!$CJ:$CW,13,0),"")</f>
        <v>0</v>
      </c>
      <c r="AI841" s="73">
        <f>IFERROR(VLOOKUP(Подбор[[#This Row],[Артикул]],[1]Подбор!$CJ:$CW,14,0),"")</f>
        <v>0</v>
      </c>
      <c r="AJ841" s="73" t="str">
        <f>IFERROR(VLOOKUP(Подбор[[#This Row],[Артикул]],[1]Подбор!$CJ:$DA,15,0),"")</f>
        <v/>
      </c>
      <c r="AK841" s="73" t="str">
        <f>IFERROR(VLOOKUP(Подбор[[#This Row],[Артикул]],[1]Подбор!$CJ:$DA,16,0),"")</f>
        <v>https://ipmatika.kz/products/vcs-accessories/yealink-ylps482000c/</v>
      </c>
      <c r="AL841" s="73" t="str">
        <f>IFERROR(VLOOKUP(Подбор[[#This Row],[Артикул]],[1]Подбор!$CJ:$DA,17,0),"")</f>
        <v/>
      </c>
    </row>
    <row r="842" spans="1:38">
      <c r="A842" s="73" t="s">
        <v>7394</v>
      </c>
      <c r="B842" t="s">
        <v>2932</v>
      </c>
      <c r="C842" t="s">
        <v>7395</v>
      </c>
      <c r="D842">
        <v>396550</v>
      </c>
      <c r="E842" t="s">
        <v>578</v>
      </c>
      <c r="F842" t="s">
        <v>578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578</v>
      </c>
      <c r="R842" t="s">
        <v>578</v>
      </c>
      <c r="S842" t="s">
        <v>5514</v>
      </c>
      <c r="T842" s="73"/>
      <c r="U842" s="73"/>
      <c r="V842"/>
      <c r="W842" s="73">
        <f>IFERROR(VLOOKUP(Подбор[[#This Row],[Артикул]],[1]Подбор!$CJ:$CW,2,0),"")</f>
        <v>396550</v>
      </c>
      <c r="X842" s="73" t="str">
        <f>IFERROR(VLOOKUP(Подбор[[#This Row],[Артикул]],[1]Подбор!$CJ:$CW,3,0),"")</f>
        <v/>
      </c>
      <c r="Y842" s="73" t="str">
        <f>IFERROR(VLOOKUP(Подбор[[#This Row],[Артикул]],[1]Подбор!$CJ:$CW,4,0),"")</f>
        <v/>
      </c>
      <c r="Z842" s="73">
        <f>IFERROR(VLOOKUP(Подбор[[#This Row],[Артикул]],[1]Подбор!$CJ:$CW,5,0),"")</f>
        <v>0</v>
      </c>
      <c r="AA842" s="73">
        <f>IFERROR(VLOOKUP(Подбор[[#This Row],[Артикул]],[1]Подбор!$CJ:$CW,6,0),"")</f>
        <v>0</v>
      </c>
      <c r="AB842" s="73">
        <f>IFERROR(VLOOKUP(Подбор[[#This Row],[Артикул]],[1]Подбор!$CJ:$CW,7,0),"")</f>
        <v>0</v>
      </c>
      <c r="AC842" s="73">
        <f>IFERROR(VLOOKUP(Подбор[[#This Row],[Артикул]],[1]Подбор!$CJ:$CW,8,0),"")</f>
        <v>0</v>
      </c>
      <c r="AD842" s="73">
        <f>IFERROR(VLOOKUP(Подбор[[#This Row],[Артикул]],[1]Подбор!$CJ:$CW,9,0),"")</f>
        <v>0</v>
      </c>
      <c r="AE842" s="73">
        <f>IFERROR(VLOOKUP(Подбор[[#This Row],[Артикул]],[1]Подбор!$CJ:$CW,10,0),"")</f>
        <v>0</v>
      </c>
      <c r="AF842" s="73">
        <f>IFERROR(VLOOKUP(Подбор[[#This Row],[Артикул]],[1]Подбор!$CJ:$CW,11,0),"")</f>
        <v>0</v>
      </c>
      <c r="AG842" s="73">
        <f>IFERROR(VLOOKUP(Подбор[[#This Row],[Артикул]],[1]Подбор!$CJ:$CW,12,0),"")</f>
        <v>0</v>
      </c>
      <c r="AH842" s="73">
        <f>IFERROR(VLOOKUP(Подбор[[#This Row],[Артикул]],[1]Подбор!$CJ:$CW,13,0),"")</f>
        <v>0</v>
      </c>
      <c r="AI842" s="73">
        <f>IFERROR(VLOOKUP(Подбор[[#This Row],[Артикул]],[1]Подбор!$CJ:$CW,14,0),"")</f>
        <v>0</v>
      </c>
      <c r="AJ842" s="73" t="str">
        <f>IFERROR(VLOOKUP(Подбор[[#This Row],[Артикул]],[1]Подбор!$CJ:$DA,15,0),"")</f>
        <v/>
      </c>
      <c r="AK842" s="73" t="str">
        <f>IFERROR(VLOOKUP(Подбор[[#This Row],[Артикул]],[1]Подбор!$CJ:$DA,16,0),"")</f>
        <v/>
      </c>
      <c r="AL842" s="73" t="str">
        <f>IFERROR(VLOOKUP(Подбор[[#This Row],[Артикул]],[1]Подбор!$CJ:$DA,17,0),"")</f>
        <v>NEW</v>
      </c>
    </row>
    <row r="843" spans="1:38">
      <c r="A843" s="73" t="s">
        <v>205</v>
      </c>
      <c r="B843" t="s">
        <v>2932</v>
      </c>
      <c r="C843" t="s">
        <v>206</v>
      </c>
      <c r="D843">
        <v>69850</v>
      </c>
      <c r="E843">
        <v>50908</v>
      </c>
      <c r="F843">
        <v>-27.118110236220474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</v>
      </c>
      <c r="Q843" t="s">
        <v>578</v>
      </c>
      <c r="R843" t="s">
        <v>5854</v>
      </c>
      <c r="S843" t="s">
        <v>578</v>
      </c>
      <c r="T843" s="73"/>
      <c r="U843" s="73"/>
      <c r="V843"/>
      <c r="W843" s="73">
        <f>IFERROR(VLOOKUP(Подбор[[#This Row],[Артикул]],[1]Подбор!$CJ:$CW,2,0),"")</f>
        <v>69850</v>
      </c>
      <c r="X843" s="73">
        <f>IFERROR(VLOOKUP(Подбор[[#This Row],[Артикул]],[1]Подбор!$CJ:$CW,3,0),"")</f>
        <v>50908</v>
      </c>
      <c r="Y843" s="73">
        <f>IFERROR(VLOOKUP(Подбор[[#This Row],[Артикул]],[1]Подбор!$CJ:$CW,4,0),"")</f>
        <v>-27.118110236220474</v>
      </c>
      <c r="Z843" s="73">
        <f>IFERROR(VLOOKUP(Подбор[[#This Row],[Артикул]],[1]Подбор!$CJ:$CW,5,0),"")</f>
        <v>0</v>
      </c>
      <c r="AA843" s="73">
        <f>IFERROR(VLOOKUP(Подбор[[#This Row],[Артикул]],[1]Подбор!$CJ:$CW,6,0),"")</f>
        <v>0</v>
      </c>
      <c r="AB843" s="73">
        <f>IFERROR(VLOOKUP(Подбор[[#This Row],[Артикул]],[1]Подбор!$CJ:$CW,7,0),"")</f>
        <v>0</v>
      </c>
      <c r="AC843" s="73">
        <f>IFERROR(VLOOKUP(Подбор[[#This Row],[Артикул]],[1]Подбор!$CJ:$CW,8,0),"")</f>
        <v>0</v>
      </c>
      <c r="AD843" s="73">
        <f>IFERROR(VLOOKUP(Подбор[[#This Row],[Артикул]],[1]Подбор!$CJ:$CW,9,0),"")</f>
        <v>0</v>
      </c>
      <c r="AE843" s="73">
        <f>IFERROR(VLOOKUP(Подбор[[#This Row],[Артикул]],[1]Подбор!$CJ:$CW,10,0),"")</f>
        <v>0</v>
      </c>
      <c r="AF843" s="73">
        <f>IFERROR(VLOOKUP(Подбор[[#This Row],[Артикул]],[1]Подбор!$CJ:$CW,11,0),"")</f>
        <v>0</v>
      </c>
      <c r="AG843" s="73">
        <f>IFERROR(VLOOKUP(Подбор[[#This Row],[Артикул]],[1]Подбор!$CJ:$CW,12,0),"")</f>
        <v>0</v>
      </c>
      <c r="AH843" s="73">
        <f>IFERROR(VLOOKUP(Подбор[[#This Row],[Артикул]],[1]Подбор!$CJ:$CW,13,0),"")</f>
        <v>0</v>
      </c>
      <c r="AI843" s="73">
        <f>IFERROR(VLOOKUP(Подбор[[#This Row],[Артикул]],[1]Подбор!$CJ:$CW,14,0),"")</f>
        <v>3</v>
      </c>
      <c r="AJ843" s="73" t="str">
        <f>IFERROR(VLOOKUP(Подбор[[#This Row],[Артикул]],[1]Подбор!$CJ:$DA,15,0),"")</f>
        <v/>
      </c>
      <c r="AK843" s="73" t="str">
        <f>IFERROR(VLOOKUP(Подбор[[#This Row],[Артикул]],[1]Подбор!$CJ:$DA,16,0),"")</f>
        <v>https://ipmatika.kz/products/vcs-accessories/yealink-vcr11/</v>
      </c>
      <c r="AL843" s="73" t="str">
        <f>IFERROR(VLOOKUP(Подбор[[#This Row],[Артикул]],[1]Подбор!$CJ:$DA,17,0),"")</f>
        <v/>
      </c>
    </row>
    <row r="844" spans="1:38">
      <c r="A844" s="73" t="s">
        <v>207</v>
      </c>
      <c r="B844" t="s">
        <v>2932</v>
      </c>
      <c r="C844" t="s">
        <v>1968</v>
      </c>
      <c r="D844">
        <v>73700</v>
      </c>
      <c r="E844">
        <v>53768</v>
      </c>
      <c r="F844">
        <v>-27.044776119402982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23</v>
      </c>
      <c r="O844">
        <v>0</v>
      </c>
      <c r="P844">
        <v>0</v>
      </c>
      <c r="Q844" t="s">
        <v>5855</v>
      </c>
      <c r="R844" t="s">
        <v>5856</v>
      </c>
      <c r="S844" t="s">
        <v>578</v>
      </c>
      <c r="T844" s="73"/>
      <c r="U844" s="73"/>
      <c r="V844"/>
      <c r="W844" s="73">
        <f>IFERROR(VLOOKUP(Подбор[[#This Row],[Артикул]],[1]Подбор!$CJ:$CW,2,0),"")</f>
        <v>73700</v>
      </c>
      <c r="X844" s="73">
        <f>IFERROR(VLOOKUP(Подбор[[#This Row],[Артикул]],[1]Подбор!$CJ:$CW,3,0),"")</f>
        <v>53768</v>
      </c>
      <c r="Y844" s="73">
        <f>IFERROR(VLOOKUP(Подбор[[#This Row],[Артикул]],[1]Подбор!$CJ:$CW,4,0),"")</f>
        <v>-27.044776119402982</v>
      </c>
      <c r="Z844" s="73">
        <f>IFERROR(VLOOKUP(Подбор[[#This Row],[Артикул]],[1]Подбор!$CJ:$CW,5,0),"")</f>
        <v>0</v>
      </c>
      <c r="AA844" s="73">
        <f>IFERROR(VLOOKUP(Подбор[[#This Row],[Артикул]],[1]Подбор!$CJ:$CW,6,0),"")</f>
        <v>0</v>
      </c>
      <c r="AB844" s="73">
        <f>IFERROR(VLOOKUP(Подбор[[#This Row],[Артикул]],[1]Подбор!$CJ:$CW,7,0),"")</f>
        <v>0</v>
      </c>
      <c r="AC844" s="73">
        <f>IFERROR(VLOOKUP(Подбор[[#This Row],[Артикул]],[1]Подбор!$CJ:$CW,8,0),"")</f>
        <v>0</v>
      </c>
      <c r="AD844" s="73">
        <f>IFERROR(VLOOKUP(Подбор[[#This Row],[Артикул]],[1]Подбор!$CJ:$CW,9,0),"")</f>
        <v>0</v>
      </c>
      <c r="AE844" s="73">
        <f>IFERROR(VLOOKUP(Подбор[[#This Row],[Артикул]],[1]Подбор!$CJ:$CW,10,0),"")</f>
        <v>0</v>
      </c>
      <c r="AF844" s="73">
        <f>IFERROR(VLOOKUP(Подбор[[#This Row],[Артикул]],[1]Подбор!$CJ:$CW,11,0),"")</f>
        <v>0</v>
      </c>
      <c r="AG844" s="73">
        <f>IFERROR(VLOOKUP(Подбор[[#This Row],[Артикул]],[1]Подбор!$CJ:$CW,12,0),"")</f>
        <v>23</v>
      </c>
      <c r="AH844" s="73">
        <f>IFERROR(VLOOKUP(Подбор[[#This Row],[Артикул]],[1]Подбор!$CJ:$CW,13,0),"")</f>
        <v>0</v>
      </c>
      <c r="AI844" s="73">
        <f>IFERROR(VLOOKUP(Подбор[[#This Row],[Артикул]],[1]Подбор!$CJ:$CW,14,0),"")</f>
        <v>0</v>
      </c>
      <c r="AJ844" s="73" t="str">
        <f>IFERROR(VLOOKUP(Подбор[[#This Row],[Артикул]],[1]Подбор!$CJ:$DA,15,0),"")</f>
        <v>http://ipmatika.ru/upload/iblock/eaa/VCR20.jpg</v>
      </c>
      <c r="AK844" s="73" t="str">
        <f>IFERROR(VLOOKUP(Подбор[[#This Row],[Артикул]],[1]Подбор!$CJ:$DA,16,0),"")</f>
        <v>https://ipmatika.kz/products/vcs-accessories/yealink-vcr20/</v>
      </c>
      <c r="AL844" s="73" t="str">
        <f>IFERROR(VLOOKUP(Подбор[[#This Row],[Артикул]],[1]Подбор!$CJ:$DA,17,0),"")</f>
        <v/>
      </c>
    </row>
    <row r="845" spans="1:38">
      <c r="A845" s="73" t="s">
        <v>1967</v>
      </c>
      <c r="B845" t="s">
        <v>2932</v>
      </c>
      <c r="C845" t="s">
        <v>1966</v>
      </c>
      <c r="D845">
        <v>161700</v>
      </c>
      <c r="E845" t="s">
        <v>578</v>
      </c>
      <c r="F845" t="s">
        <v>578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 t="s">
        <v>578</v>
      </c>
      <c r="R845" t="s">
        <v>5857</v>
      </c>
      <c r="S845" t="s">
        <v>5491</v>
      </c>
      <c r="T845" s="73"/>
      <c r="U845" s="73"/>
      <c r="V845"/>
      <c r="W845" s="73">
        <f>IFERROR(VLOOKUP(Подбор[[#This Row],[Артикул]],[1]Подбор!$CJ:$CW,2,0),"")</f>
        <v>161700</v>
      </c>
      <c r="X845" s="73" t="str">
        <f>IFERROR(VLOOKUP(Подбор[[#This Row],[Артикул]],[1]Подбор!$CJ:$CW,3,0),"")</f>
        <v/>
      </c>
      <c r="Y845" s="73" t="str">
        <f>IFERROR(VLOOKUP(Подбор[[#This Row],[Артикул]],[1]Подбор!$CJ:$CW,4,0),"")</f>
        <v/>
      </c>
      <c r="Z845" s="73">
        <f>IFERROR(VLOOKUP(Подбор[[#This Row],[Артикул]],[1]Подбор!$CJ:$CW,5,0),"")</f>
        <v>0</v>
      </c>
      <c r="AA845" s="73">
        <f>IFERROR(VLOOKUP(Подбор[[#This Row],[Артикул]],[1]Подбор!$CJ:$CW,6,0),"")</f>
        <v>0</v>
      </c>
      <c r="AB845" s="73">
        <f>IFERROR(VLOOKUP(Подбор[[#This Row],[Артикул]],[1]Подбор!$CJ:$CW,7,0),"")</f>
        <v>0</v>
      </c>
      <c r="AC845" s="73">
        <f>IFERROR(VLOOKUP(Подбор[[#This Row],[Артикул]],[1]Подбор!$CJ:$CW,8,0),"")</f>
        <v>0</v>
      </c>
      <c r="AD845" s="73">
        <f>IFERROR(VLOOKUP(Подбор[[#This Row],[Артикул]],[1]Подбор!$CJ:$CW,9,0),"")</f>
        <v>0</v>
      </c>
      <c r="AE845" s="73">
        <f>IFERROR(VLOOKUP(Подбор[[#This Row],[Артикул]],[1]Подбор!$CJ:$CW,10,0),"")</f>
        <v>0</v>
      </c>
      <c r="AF845" s="73">
        <f>IFERROR(VLOOKUP(Подбор[[#This Row],[Артикул]],[1]Подбор!$CJ:$CW,11,0),"")</f>
        <v>0</v>
      </c>
      <c r="AG845" s="73">
        <f>IFERROR(VLOOKUP(Подбор[[#This Row],[Артикул]],[1]Подбор!$CJ:$CW,12,0),"")</f>
        <v>1</v>
      </c>
      <c r="AH845" s="73">
        <f>IFERROR(VLOOKUP(Подбор[[#This Row],[Артикул]],[1]Подбор!$CJ:$CW,13,0),"")</f>
        <v>0</v>
      </c>
      <c r="AI845" s="73">
        <f>IFERROR(VLOOKUP(Подбор[[#This Row],[Артикул]],[1]Подбор!$CJ:$CW,14,0),"")</f>
        <v>0</v>
      </c>
      <c r="AJ845" s="73" t="str">
        <f>IFERROR(VLOOKUP(Подбор[[#This Row],[Артикул]],[1]Подбор!$CJ:$DA,15,0),"")</f>
        <v/>
      </c>
      <c r="AK845" s="73" t="str">
        <f>IFERROR(VLOOKUP(Подбор[[#This Row],[Артикул]],[1]Подбор!$CJ:$DA,16,0),"")</f>
        <v>https://ipmatika.kz/products/vcs-accessories/yealink-vca70/</v>
      </c>
      <c r="AL845" s="73" t="str">
        <f>IFERROR(VLOOKUP(Подбор[[#This Row],[Артикул]],[1]Подбор!$CJ:$DA,17,0),"")</f>
        <v>EOL</v>
      </c>
    </row>
    <row r="846" spans="1:38">
      <c r="A846" s="73" t="s">
        <v>1965</v>
      </c>
      <c r="B846" t="s">
        <v>2932</v>
      </c>
      <c r="C846" t="s">
        <v>1964</v>
      </c>
      <c r="D846">
        <v>70950</v>
      </c>
      <c r="E846" t="s">
        <v>578</v>
      </c>
      <c r="F846" t="s">
        <v>578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3</v>
      </c>
      <c r="O846">
        <v>0</v>
      </c>
      <c r="P846">
        <v>0</v>
      </c>
      <c r="Q846" t="s">
        <v>578</v>
      </c>
      <c r="R846" t="s">
        <v>5858</v>
      </c>
      <c r="S846" t="s">
        <v>5491</v>
      </c>
      <c r="T846" s="73"/>
      <c r="U846" s="73"/>
      <c r="V846"/>
      <c r="W846" s="73">
        <f>IFERROR(VLOOKUP(Подбор[[#This Row],[Артикул]],[1]Подбор!$CJ:$CW,2,0),"")</f>
        <v>70950</v>
      </c>
      <c r="X846" s="73" t="str">
        <f>IFERROR(VLOOKUP(Подбор[[#This Row],[Артикул]],[1]Подбор!$CJ:$CW,3,0),"")</f>
        <v/>
      </c>
      <c r="Y846" s="73" t="str">
        <f>IFERROR(VLOOKUP(Подбор[[#This Row],[Артикул]],[1]Подбор!$CJ:$CW,4,0),"")</f>
        <v/>
      </c>
      <c r="Z846" s="73">
        <f>IFERROR(VLOOKUP(Подбор[[#This Row],[Артикул]],[1]Подбор!$CJ:$CW,5,0),"")</f>
        <v>0</v>
      </c>
      <c r="AA846" s="73">
        <f>IFERROR(VLOOKUP(Подбор[[#This Row],[Артикул]],[1]Подбор!$CJ:$CW,6,0),"")</f>
        <v>0</v>
      </c>
      <c r="AB846" s="73">
        <f>IFERROR(VLOOKUP(Подбор[[#This Row],[Артикул]],[1]Подбор!$CJ:$CW,7,0),"")</f>
        <v>0</v>
      </c>
      <c r="AC846" s="73">
        <f>IFERROR(VLOOKUP(Подбор[[#This Row],[Артикул]],[1]Подбор!$CJ:$CW,8,0),"")</f>
        <v>0</v>
      </c>
      <c r="AD846" s="73">
        <f>IFERROR(VLOOKUP(Подбор[[#This Row],[Артикул]],[1]Подбор!$CJ:$CW,9,0),"")</f>
        <v>0</v>
      </c>
      <c r="AE846" s="73">
        <f>IFERROR(VLOOKUP(Подбор[[#This Row],[Артикул]],[1]Подбор!$CJ:$CW,10,0),"")</f>
        <v>0</v>
      </c>
      <c r="AF846" s="73">
        <f>IFERROR(VLOOKUP(Подбор[[#This Row],[Артикул]],[1]Подбор!$CJ:$CW,11,0),"")</f>
        <v>0</v>
      </c>
      <c r="AG846" s="73">
        <f>IFERROR(VLOOKUP(Подбор[[#This Row],[Артикул]],[1]Подбор!$CJ:$CW,12,0),"")</f>
        <v>3</v>
      </c>
      <c r="AH846" s="73">
        <f>IFERROR(VLOOKUP(Подбор[[#This Row],[Артикул]],[1]Подбор!$CJ:$CW,13,0),"")</f>
        <v>0</v>
      </c>
      <c r="AI846" s="73">
        <f>IFERROR(VLOOKUP(Подбор[[#This Row],[Артикул]],[1]Подбор!$CJ:$CW,14,0),"")</f>
        <v>0</v>
      </c>
      <c r="AJ846" s="73" t="str">
        <f>IFERROR(VLOOKUP(Подбор[[#This Row],[Артикул]],[1]Подбор!$CJ:$DA,15,0),"")</f>
        <v/>
      </c>
      <c r="AK846" s="73" t="str">
        <f>IFERROR(VLOOKUP(Подбор[[#This Row],[Артикул]],[1]Подбор!$CJ:$DA,16,0),"")</f>
        <v>https://ipmatika.kz/products/vcs-accessories/yealink-vcb20/</v>
      </c>
      <c r="AL846" s="73" t="str">
        <f>IFERROR(VLOOKUP(Подбор[[#This Row],[Артикул]],[1]Подбор!$CJ:$DA,17,0),"")</f>
        <v>EOL</v>
      </c>
    </row>
    <row r="847" spans="1:38">
      <c r="A847" s="73" t="s">
        <v>3814</v>
      </c>
      <c r="B847"/>
      <c r="C847"/>
      <c r="D847" t="s">
        <v>578</v>
      </c>
      <c r="E847" t="s">
        <v>578</v>
      </c>
      <c r="F847" t="s">
        <v>578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578</v>
      </c>
      <c r="R847" t="s">
        <v>578</v>
      </c>
      <c r="S847" t="s">
        <v>578</v>
      </c>
      <c r="T847" s="73"/>
      <c r="U847" s="73"/>
      <c r="V847"/>
      <c r="W847" s="73" t="str">
        <f>IFERROR(VLOOKUP(Подбор[[#This Row],[Артикул]],[1]Подбор!$CJ:$CW,2,0),"")</f>
        <v/>
      </c>
      <c r="X847" s="73" t="str">
        <f>IFERROR(VLOOKUP(Подбор[[#This Row],[Артикул]],[1]Подбор!$CJ:$CW,3,0),"")</f>
        <v/>
      </c>
      <c r="Y847" s="73" t="str">
        <f>IFERROR(VLOOKUP(Подбор[[#This Row],[Артикул]],[1]Подбор!$CJ:$CW,4,0),"")</f>
        <v/>
      </c>
      <c r="Z847" s="73">
        <f>IFERROR(VLOOKUP(Подбор[[#This Row],[Артикул]],[1]Подбор!$CJ:$CW,5,0),"")</f>
        <v>0</v>
      </c>
      <c r="AA847" s="73">
        <f>IFERROR(VLOOKUP(Подбор[[#This Row],[Артикул]],[1]Подбор!$CJ:$CW,6,0),"")</f>
        <v>0</v>
      </c>
      <c r="AB847" s="73">
        <f>IFERROR(VLOOKUP(Подбор[[#This Row],[Артикул]],[1]Подбор!$CJ:$CW,7,0),"")</f>
        <v>0</v>
      </c>
      <c r="AC847" s="73">
        <f>IFERROR(VLOOKUP(Подбор[[#This Row],[Артикул]],[1]Подбор!$CJ:$CW,8,0),"")</f>
        <v>0</v>
      </c>
      <c r="AD847" s="73">
        <f>IFERROR(VLOOKUP(Подбор[[#This Row],[Артикул]],[1]Подбор!$CJ:$CW,9,0),"")</f>
        <v>0</v>
      </c>
      <c r="AE847" s="73">
        <f>IFERROR(VLOOKUP(Подбор[[#This Row],[Артикул]],[1]Подбор!$CJ:$CW,10,0),"")</f>
        <v>0</v>
      </c>
      <c r="AF847" s="73">
        <f>IFERROR(VLOOKUP(Подбор[[#This Row],[Артикул]],[1]Подбор!$CJ:$CW,11,0),"")</f>
        <v>0</v>
      </c>
      <c r="AG847" s="73">
        <f>IFERROR(VLOOKUP(Подбор[[#This Row],[Артикул]],[1]Подбор!$CJ:$CW,12,0),"")</f>
        <v>0</v>
      </c>
      <c r="AH847" s="73">
        <f>IFERROR(VLOOKUP(Подбор[[#This Row],[Артикул]],[1]Подбор!$CJ:$CW,13,0),"")</f>
        <v>0</v>
      </c>
      <c r="AI847" s="73">
        <f>IFERROR(VLOOKUP(Подбор[[#This Row],[Артикул]],[1]Подбор!$CJ:$CW,14,0),"")</f>
        <v>0</v>
      </c>
      <c r="AJ847" s="73" t="str">
        <f>IFERROR(VLOOKUP(Подбор[[#This Row],[Артикул]],[1]Подбор!$CJ:$DA,15,0),"")</f>
        <v/>
      </c>
      <c r="AK847" s="73" t="str">
        <f>IFERROR(VLOOKUP(Подбор[[#This Row],[Артикул]],[1]Подбор!$CJ:$DA,16,0),"")</f>
        <v/>
      </c>
      <c r="AL847" s="73" t="str">
        <f>IFERROR(VLOOKUP(Подбор[[#This Row],[Артикул]],[1]Подбор!$CJ:$DA,17,0),"")</f>
        <v/>
      </c>
    </row>
    <row r="848" spans="1:38">
      <c r="A848" s="73" t="s">
        <v>5201</v>
      </c>
      <c r="B848" t="s">
        <v>2932</v>
      </c>
      <c r="C848" t="s">
        <v>5202</v>
      </c>
      <c r="D848">
        <v>1586200</v>
      </c>
      <c r="E848" t="s">
        <v>578</v>
      </c>
      <c r="F848" t="s">
        <v>578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16</v>
      </c>
      <c r="O848">
        <v>5</v>
      </c>
      <c r="P848">
        <v>0</v>
      </c>
      <c r="Q848" t="s">
        <v>578</v>
      </c>
      <c r="R848" t="s">
        <v>5859</v>
      </c>
      <c r="S848" t="s">
        <v>578</v>
      </c>
      <c r="T848" s="73"/>
      <c r="U848" s="73"/>
      <c r="V848"/>
      <c r="W848" s="73">
        <f>IFERROR(VLOOKUP(Подбор[[#This Row],[Артикул]],[1]Подбор!$CJ:$CW,2,0),"")</f>
        <v>1586200</v>
      </c>
      <c r="X848" s="73" t="str">
        <f>IFERROR(VLOOKUP(Подбор[[#This Row],[Артикул]],[1]Подбор!$CJ:$CW,3,0),"")</f>
        <v/>
      </c>
      <c r="Y848" s="73" t="str">
        <f>IFERROR(VLOOKUP(Подбор[[#This Row],[Артикул]],[1]Подбор!$CJ:$CW,4,0),"")</f>
        <v/>
      </c>
      <c r="Z848" s="73">
        <f>IFERROR(VLOOKUP(Подбор[[#This Row],[Артикул]],[1]Подбор!$CJ:$CW,5,0),"")</f>
        <v>0</v>
      </c>
      <c r="AA848" s="73">
        <f>IFERROR(VLOOKUP(Подбор[[#This Row],[Артикул]],[1]Подбор!$CJ:$CW,6,0),"")</f>
        <v>0</v>
      </c>
      <c r="AB848" s="73">
        <f>IFERROR(VLOOKUP(Подбор[[#This Row],[Артикул]],[1]Подбор!$CJ:$CW,7,0),"")</f>
        <v>0</v>
      </c>
      <c r="AC848" s="73">
        <f>IFERROR(VLOOKUP(Подбор[[#This Row],[Артикул]],[1]Подбор!$CJ:$CW,8,0),"")</f>
        <v>0</v>
      </c>
      <c r="AD848" s="73">
        <f>IFERROR(VLOOKUP(Подбор[[#This Row],[Артикул]],[1]Подбор!$CJ:$CW,9,0),"")</f>
        <v>0</v>
      </c>
      <c r="AE848" s="73">
        <f>IFERROR(VLOOKUP(Подбор[[#This Row],[Артикул]],[1]Подбор!$CJ:$CW,10,0),"")</f>
        <v>0</v>
      </c>
      <c r="AF848" s="73">
        <f>IFERROR(VLOOKUP(Подбор[[#This Row],[Артикул]],[1]Подбор!$CJ:$CW,11,0),"")</f>
        <v>0</v>
      </c>
      <c r="AG848" s="73">
        <f>IFERROR(VLOOKUP(Подбор[[#This Row],[Артикул]],[1]Подбор!$CJ:$CW,12,0),"")</f>
        <v>16</v>
      </c>
      <c r="AH848" s="73">
        <f>IFERROR(VLOOKUP(Подбор[[#This Row],[Артикул]],[1]Подбор!$CJ:$CW,13,0),"")</f>
        <v>5</v>
      </c>
      <c r="AI848" s="73">
        <f>IFERROR(VLOOKUP(Подбор[[#This Row],[Артикул]],[1]Подбор!$CJ:$CW,14,0),"")</f>
        <v>0</v>
      </c>
      <c r="AJ848" s="73" t="str">
        <f>IFERROR(VLOOKUP(Подбор[[#This Row],[Артикул]],[1]Подбор!$CJ:$DA,15,0),"")</f>
        <v/>
      </c>
      <c r="AK848" s="73" t="str">
        <f>IFERROR(VLOOKUP(Подбор[[#This Row],[Артикул]],[1]Подбор!$CJ:$DA,16,0),"")</f>
        <v>https://ipmatika.kz/products/audioperiferiya/yealink-ap08-dsp/</v>
      </c>
      <c r="AL848" s="73" t="str">
        <f>IFERROR(VLOOKUP(Подбор[[#This Row],[Артикул]],[1]Подбор!$CJ:$DA,17,0),"")</f>
        <v/>
      </c>
    </row>
    <row r="849" spans="1:38">
      <c r="A849" s="73" t="s">
        <v>2689</v>
      </c>
      <c r="B849" t="s">
        <v>2932</v>
      </c>
      <c r="C849" t="s">
        <v>2690</v>
      </c>
      <c r="D849">
        <v>682550</v>
      </c>
      <c r="E849">
        <v>525563.5</v>
      </c>
      <c r="F849">
        <v>-23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9</v>
      </c>
      <c r="O849">
        <v>16</v>
      </c>
      <c r="P849">
        <v>0</v>
      </c>
      <c r="Q849" t="s">
        <v>5860</v>
      </c>
      <c r="R849" t="s">
        <v>5861</v>
      </c>
      <c r="S849" t="s">
        <v>578</v>
      </c>
      <c r="T849" s="73"/>
      <c r="U849" s="73"/>
      <c r="V849"/>
      <c r="W849" s="73">
        <f>IFERROR(VLOOKUP(Подбор[[#This Row],[Артикул]],[1]Подбор!$CJ:$CW,2,0),"")</f>
        <v>682550</v>
      </c>
      <c r="X849" s="73">
        <f>IFERROR(VLOOKUP(Подбор[[#This Row],[Артикул]],[1]Подбор!$CJ:$CW,3,0),"")</f>
        <v>525563.5</v>
      </c>
      <c r="Y849" s="73">
        <f>IFERROR(VLOOKUP(Подбор[[#This Row],[Артикул]],[1]Подбор!$CJ:$CW,4,0),"")</f>
        <v>-23</v>
      </c>
      <c r="Z849" s="73">
        <f>IFERROR(VLOOKUP(Подбор[[#This Row],[Артикул]],[1]Подбор!$CJ:$CW,5,0),"")</f>
        <v>0</v>
      </c>
      <c r="AA849" s="73">
        <f>IFERROR(VLOOKUP(Подбор[[#This Row],[Артикул]],[1]Подбор!$CJ:$CW,6,0),"")</f>
        <v>0</v>
      </c>
      <c r="AB849" s="73">
        <f>IFERROR(VLOOKUP(Подбор[[#This Row],[Артикул]],[1]Подбор!$CJ:$CW,7,0),"")</f>
        <v>0</v>
      </c>
      <c r="AC849" s="73">
        <f>IFERROR(VLOOKUP(Подбор[[#This Row],[Артикул]],[1]Подбор!$CJ:$CW,8,0),"")</f>
        <v>0</v>
      </c>
      <c r="AD849" s="73">
        <f>IFERROR(VLOOKUP(Подбор[[#This Row],[Артикул]],[1]Подбор!$CJ:$CW,9,0),"")</f>
        <v>0</v>
      </c>
      <c r="AE849" s="73">
        <f>IFERROR(VLOOKUP(Подбор[[#This Row],[Артикул]],[1]Подбор!$CJ:$CW,10,0),"")</f>
        <v>0</v>
      </c>
      <c r="AF849" s="73">
        <f>IFERROR(VLOOKUP(Подбор[[#This Row],[Артикул]],[1]Подбор!$CJ:$CW,11,0),"")</f>
        <v>0</v>
      </c>
      <c r="AG849" s="73">
        <f>IFERROR(VLOOKUP(Подбор[[#This Row],[Артикул]],[1]Подбор!$CJ:$CW,12,0),"")</f>
        <v>9</v>
      </c>
      <c r="AH849" s="73">
        <f>IFERROR(VLOOKUP(Подбор[[#This Row],[Артикул]],[1]Подбор!$CJ:$CW,13,0),"")</f>
        <v>16</v>
      </c>
      <c r="AI849" s="73">
        <f>IFERROR(VLOOKUP(Подбор[[#This Row],[Артикул]],[1]Подбор!$CJ:$CW,14,0),"")</f>
        <v>0</v>
      </c>
      <c r="AJ849" s="73" t="str">
        <f>IFERROR(VLOOKUP(Подбор[[#This Row],[Артикул]],[1]Подбор!$CJ:$DA,15,0),"")</f>
        <v>http://ipmatika.ru/upload/iblock/1fd/a22hgfl9qrbsssjuey12jn4tygx95j3e/CM20_01.jpg</v>
      </c>
      <c r="AK849" s="73" t="str">
        <f>IFERROR(VLOOKUP(Подбор[[#This Row],[Артикул]],[1]Подбор!$CJ:$DA,16,0),"")</f>
        <v>https://ipmatika.kz/products/audioperiferiya/yealink-cm20/</v>
      </c>
      <c r="AL849" s="73" t="str">
        <f>IFERROR(VLOOKUP(Подбор[[#This Row],[Артикул]],[1]Подбор!$CJ:$DA,17,0),"")</f>
        <v/>
      </c>
    </row>
    <row r="850" spans="1:38">
      <c r="A850" s="73" t="s">
        <v>3919</v>
      </c>
      <c r="B850" t="s">
        <v>2932</v>
      </c>
      <c r="C850" t="s">
        <v>3920</v>
      </c>
      <c r="D850">
        <v>3271950</v>
      </c>
      <c r="E850" t="s">
        <v>578</v>
      </c>
      <c r="F850" t="s">
        <v>578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19</v>
      </c>
      <c r="O850">
        <v>6</v>
      </c>
      <c r="P850">
        <v>0</v>
      </c>
      <c r="Q850" t="s">
        <v>5862</v>
      </c>
      <c r="R850" t="s">
        <v>5863</v>
      </c>
      <c r="S850" t="s">
        <v>578</v>
      </c>
      <c r="T850" s="73"/>
      <c r="U850" s="73"/>
      <c r="V850"/>
      <c r="W850" s="73">
        <f>IFERROR(VLOOKUP(Подбор[[#This Row],[Артикул]],[1]Подбор!$CJ:$CW,2,0),"")</f>
        <v>3271950</v>
      </c>
      <c r="X850" s="73" t="str">
        <f>IFERROR(VLOOKUP(Подбор[[#This Row],[Артикул]],[1]Подбор!$CJ:$CW,3,0),"")</f>
        <v/>
      </c>
      <c r="Y850" s="73" t="str">
        <f>IFERROR(VLOOKUP(Подбор[[#This Row],[Артикул]],[1]Подбор!$CJ:$CW,4,0),"")</f>
        <v/>
      </c>
      <c r="Z850" s="73">
        <f>IFERROR(VLOOKUP(Подбор[[#This Row],[Артикул]],[1]Подбор!$CJ:$CW,5,0),"")</f>
        <v>0</v>
      </c>
      <c r="AA850" s="73">
        <f>IFERROR(VLOOKUP(Подбор[[#This Row],[Артикул]],[1]Подбор!$CJ:$CW,6,0),"")</f>
        <v>0</v>
      </c>
      <c r="AB850" s="73">
        <f>IFERROR(VLOOKUP(Подбор[[#This Row],[Артикул]],[1]Подбор!$CJ:$CW,7,0),"")</f>
        <v>0</v>
      </c>
      <c r="AC850" s="73">
        <f>IFERROR(VLOOKUP(Подбор[[#This Row],[Артикул]],[1]Подбор!$CJ:$CW,8,0),"")</f>
        <v>0</v>
      </c>
      <c r="AD850" s="73">
        <f>IFERROR(VLOOKUP(Подбор[[#This Row],[Артикул]],[1]Подбор!$CJ:$CW,9,0),"")</f>
        <v>0</v>
      </c>
      <c r="AE850" s="73">
        <f>IFERROR(VLOOKUP(Подбор[[#This Row],[Артикул]],[1]Подбор!$CJ:$CW,10,0),"")</f>
        <v>0</v>
      </c>
      <c r="AF850" s="73">
        <f>IFERROR(VLOOKUP(Подбор[[#This Row],[Артикул]],[1]Подбор!$CJ:$CW,11,0),"")</f>
        <v>0</v>
      </c>
      <c r="AG850" s="73">
        <f>IFERROR(VLOOKUP(Подбор[[#This Row],[Артикул]],[1]Подбор!$CJ:$CW,12,0),"")</f>
        <v>19</v>
      </c>
      <c r="AH850" s="73">
        <f>IFERROR(VLOOKUP(Подбор[[#This Row],[Артикул]],[1]Подбор!$CJ:$CW,13,0),"")</f>
        <v>6</v>
      </c>
      <c r="AI850" s="73">
        <f>IFERROR(VLOOKUP(Подбор[[#This Row],[Артикул]],[1]Подбор!$CJ:$CW,14,0),"")</f>
        <v>0</v>
      </c>
      <c r="AJ850" s="73" t="str">
        <f>IFERROR(VLOOKUP(Подбор[[#This Row],[Артикул]],[1]Подбор!$CJ:$DA,15,0),"")</f>
        <v>http://ipmatika.ru/upload/iblock/804/m7i6heo6cq4vfev7i6ebyx4sz7ew24lk/CM50-m1.jpg</v>
      </c>
      <c r="AK850" s="73" t="str">
        <f>IFERROR(VLOOKUP(Подбор[[#This Row],[Артикул]],[1]Подбор!$CJ:$DA,16,0),"")</f>
        <v>https://ipmatika.kz/products/audioperiferiya/yealink-cm50/</v>
      </c>
      <c r="AL850" s="73" t="str">
        <f>IFERROR(VLOOKUP(Подбор[[#This Row],[Артикул]],[1]Подбор!$CJ:$DA,17,0),"")</f>
        <v/>
      </c>
    </row>
    <row r="851" spans="1:38">
      <c r="A851" s="73" t="s">
        <v>3710</v>
      </c>
      <c r="B851" t="s">
        <v>2932</v>
      </c>
      <c r="C851" t="s">
        <v>3711</v>
      </c>
      <c r="D851">
        <v>365200</v>
      </c>
      <c r="E851">
        <v>262944</v>
      </c>
      <c r="F851">
        <v>-28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2</v>
      </c>
      <c r="P851">
        <v>30</v>
      </c>
      <c r="Q851" t="s">
        <v>5864</v>
      </c>
      <c r="R851" t="s">
        <v>5865</v>
      </c>
      <c r="S851" t="s">
        <v>578</v>
      </c>
      <c r="T851" s="73"/>
      <c r="U851" s="73"/>
      <c r="V851"/>
      <c r="W851" s="73">
        <f>IFERROR(VLOOKUP(Подбор[[#This Row],[Артикул]],[1]Подбор!$CJ:$CW,2,0),"")</f>
        <v>365200</v>
      </c>
      <c r="X851" s="73">
        <f>IFERROR(VLOOKUP(Подбор[[#This Row],[Артикул]],[1]Подбор!$CJ:$CW,3,0),"")</f>
        <v>262944</v>
      </c>
      <c r="Y851" s="73">
        <f>IFERROR(VLOOKUP(Подбор[[#This Row],[Артикул]],[1]Подбор!$CJ:$CW,4,0),"")</f>
        <v>-28</v>
      </c>
      <c r="Z851" s="73">
        <f>IFERROR(VLOOKUP(Подбор[[#This Row],[Артикул]],[1]Подбор!$CJ:$CW,5,0),"")</f>
        <v>0</v>
      </c>
      <c r="AA851" s="73">
        <f>IFERROR(VLOOKUP(Подбор[[#This Row],[Артикул]],[1]Подбор!$CJ:$CW,6,0),"")</f>
        <v>0</v>
      </c>
      <c r="AB851" s="73">
        <f>IFERROR(VLOOKUP(Подбор[[#This Row],[Артикул]],[1]Подбор!$CJ:$CW,7,0),"")</f>
        <v>0</v>
      </c>
      <c r="AC851" s="73">
        <f>IFERROR(VLOOKUP(Подбор[[#This Row],[Артикул]],[1]Подбор!$CJ:$CW,8,0),"")</f>
        <v>0</v>
      </c>
      <c r="AD851" s="73">
        <f>IFERROR(VLOOKUP(Подбор[[#This Row],[Артикул]],[1]Подбор!$CJ:$CW,9,0),"")</f>
        <v>0</v>
      </c>
      <c r="AE851" s="73">
        <f>IFERROR(VLOOKUP(Подбор[[#This Row],[Артикул]],[1]Подбор!$CJ:$CW,10,0),"")</f>
        <v>0</v>
      </c>
      <c r="AF851" s="73">
        <f>IFERROR(VLOOKUP(Подбор[[#This Row],[Артикул]],[1]Подбор!$CJ:$CW,11,0),"")</f>
        <v>0</v>
      </c>
      <c r="AG851" s="73">
        <f>IFERROR(VLOOKUP(Подбор[[#This Row],[Артикул]],[1]Подбор!$CJ:$CW,12,0),"")</f>
        <v>1</v>
      </c>
      <c r="AH851" s="73">
        <f>IFERROR(VLOOKUP(Подбор[[#This Row],[Артикул]],[1]Подбор!$CJ:$CW,13,0),"")</f>
        <v>2</v>
      </c>
      <c r="AI851" s="73">
        <f>IFERROR(VLOOKUP(Подбор[[#This Row],[Артикул]],[1]Подбор!$CJ:$CW,14,0),"")</f>
        <v>30</v>
      </c>
      <c r="AJ851" s="73" t="str">
        <f>IFERROR(VLOOKUP(Подбор[[#This Row],[Артикул]],[1]Подбор!$CJ:$DA,15,0),"")</f>
        <v>http://ipmatika.ru/upload/iblock/10f/tnk3ggagq2gmau1lcqol4qmh3c9y5j07/CP50.jpg</v>
      </c>
      <c r="AK851" s="73" t="str">
        <f>IFERROR(VLOOKUP(Подбор[[#This Row],[Артикул]],[1]Подбор!$CJ:$DA,16,0),"")</f>
        <v>https://ipmatika.kz/products/audioperiferiya/yealink-cp50/</v>
      </c>
      <c r="AL851" s="73" t="str">
        <f>IFERROR(VLOOKUP(Подбор[[#This Row],[Артикул]],[1]Подбор!$CJ:$DA,17,0),"")</f>
        <v/>
      </c>
    </row>
    <row r="852" spans="1:38">
      <c r="A852" s="73" t="s">
        <v>3506</v>
      </c>
      <c r="B852" t="s">
        <v>2932</v>
      </c>
      <c r="C852" t="s">
        <v>3507</v>
      </c>
      <c r="D852">
        <v>219450</v>
      </c>
      <c r="E852">
        <v>158003.99999999997</v>
      </c>
      <c r="F852">
        <v>-28.000000000000014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40</v>
      </c>
      <c r="Q852" t="s">
        <v>5866</v>
      </c>
      <c r="R852" t="s">
        <v>5867</v>
      </c>
      <c r="S852" t="s">
        <v>578</v>
      </c>
      <c r="T852" s="73"/>
      <c r="U852" s="73"/>
      <c r="V852"/>
      <c r="W852" s="73">
        <f>IFERROR(VLOOKUP(Подбор[[#This Row],[Артикул]],[1]Подбор!$CJ:$CW,2,0),"")</f>
        <v>219450</v>
      </c>
      <c r="X852" s="73">
        <f>IFERROR(VLOOKUP(Подбор[[#This Row],[Артикул]],[1]Подбор!$CJ:$CW,3,0),"")</f>
        <v>158003.99999999997</v>
      </c>
      <c r="Y852" s="73">
        <f>IFERROR(VLOOKUP(Подбор[[#This Row],[Артикул]],[1]Подбор!$CJ:$CW,4,0),"")</f>
        <v>-28.000000000000014</v>
      </c>
      <c r="Z852" s="73">
        <f>IFERROR(VLOOKUP(Подбор[[#This Row],[Артикул]],[1]Подбор!$CJ:$CW,5,0),"")</f>
        <v>1</v>
      </c>
      <c r="AA852" s="73">
        <f>IFERROR(VLOOKUP(Подбор[[#This Row],[Артикул]],[1]Подбор!$CJ:$CW,6,0),"")</f>
        <v>0</v>
      </c>
      <c r="AB852" s="73">
        <f>IFERROR(VLOOKUP(Подбор[[#This Row],[Артикул]],[1]Подбор!$CJ:$CW,7,0),"")</f>
        <v>0</v>
      </c>
      <c r="AC852" s="73">
        <f>IFERROR(VLOOKUP(Подбор[[#This Row],[Артикул]],[1]Подбор!$CJ:$CW,8,0),"")</f>
        <v>0</v>
      </c>
      <c r="AD852" s="73">
        <f>IFERROR(VLOOKUP(Подбор[[#This Row],[Артикул]],[1]Подбор!$CJ:$CW,9,0),"")</f>
        <v>0</v>
      </c>
      <c r="AE852" s="73">
        <f>IFERROR(VLOOKUP(Подбор[[#This Row],[Артикул]],[1]Подбор!$CJ:$CW,10,0),"")</f>
        <v>0</v>
      </c>
      <c r="AF852" s="73">
        <f>IFERROR(VLOOKUP(Подбор[[#This Row],[Артикул]],[1]Подбор!$CJ:$CW,11,0),"")</f>
        <v>0</v>
      </c>
      <c r="AG852" s="73">
        <f>IFERROR(VLOOKUP(Подбор[[#This Row],[Артикул]],[1]Подбор!$CJ:$CW,12,0),"")</f>
        <v>0</v>
      </c>
      <c r="AH852" s="73">
        <f>IFERROR(VLOOKUP(Подбор[[#This Row],[Артикул]],[1]Подбор!$CJ:$CW,13,0),"")</f>
        <v>0</v>
      </c>
      <c r="AI852" s="73">
        <f>IFERROR(VLOOKUP(Подбор[[#This Row],[Артикул]],[1]Подбор!$CJ:$CW,14,0),"")</f>
        <v>40</v>
      </c>
      <c r="AJ852" s="73" t="str">
        <f>IFERROR(VLOOKUP(Подбор[[#This Row],[Артикул]],[1]Подбор!$CJ:$DA,15,0),"")</f>
        <v>http://ipmatika.ru/upload/iblock/4b9/kh7zs70ir23beumye60cgq4se1dzhf0i/CPE40.jpg</v>
      </c>
      <c r="AK852" s="73" t="str">
        <f>IFERROR(VLOOKUP(Подбор[[#This Row],[Артикул]],[1]Подбор!$CJ:$DA,16,0),"")</f>
        <v>https://www.ipmatika.kz/products/audioperiferiya/yealink-cpe40/</v>
      </c>
      <c r="AL852" s="73" t="str">
        <f>IFERROR(VLOOKUP(Подбор[[#This Row],[Артикул]],[1]Подбор!$CJ:$DA,17,0),"")</f>
        <v/>
      </c>
    </row>
    <row r="853" spans="1:38">
      <c r="A853" s="73" t="s">
        <v>1981</v>
      </c>
      <c r="B853" t="s">
        <v>2932</v>
      </c>
      <c r="C853" t="s">
        <v>2723</v>
      </c>
      <c r="D853">
        <v>77000</v>
      </c>
      <c r="E853">
        <v>58520</v>
      </c>
      <c r="F853">
        <v>-24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5489</v>
      </c>
      <c r="O853">
        <v>5</v>
      </c>
      <c r="P853">
        <v>0</v>
      </c>
      <c r="Q853" t="s">
        <v>5868</v>
      </c>
      <c r="R853" t="s">
        <v>5869</v>
      </c>
      <c r="S853" t="s">
        <v>578</v>
      </c>
      <c r="T853" s="73"/>
      <c r="U853" s="73"/>
      <c r="V853"/>
      <c r="W853" s="73">
        <f>IFERROR(VLOOKUP(Подбор[[#This Row],[Артикул]],[1]Подбор!$CJ:$CW,2,0),"")</f>
        <v>77000</v>
      </c>
      <c r="X853" s="73">
        <f>IFERROR(VLOOKUP(Подбор[[#This Row],[Артикул]],[1]Подбор!$CJ:$CW,3,0),"")</f>
        <v>58520</v>
      </c>
      <c r="Y853" s="73">
        <f>IFERROR(VLOOKUP(Подбор[[#This Row],[Артикул]],[1]Подбор!$CJ:$CW,4,0),"")</f>
        <v>-24</v>
      </c>
      <c r="Z853" s="73">
        <f>IFERROR(VLOOKUP(Подбор[[#This Row],[Артикул]],[1]Подбор!$CJ:$CW,5,0),"")</f>
        <v>0</v>
      </c>
      <c r="AA853" s="73">
        <f>IFERROR(VLOOKUP(Подбор[[#This Row],[Артикул]],[1]Подбор!$CJ:$CW,6,0),"")</f>
        <v>0</v>
      </c>
      <c r="AB853" s="73">
        <f>IFERROR(VLOOKUP(Подбор[[#This Row],[Артикул]],[1]Подбор!$CJ:$CW,7,0),"")</f>
        <v>0</v>
      </c>
      <c r="AC853" s="73">
        <f>IFERROR(VLOOKUP(Подбор[[#This Row],[Артикул]],[1]Подбор!$CJ:$CW,8,0),"")</f>
        <v>0</v>
      </c>
      <c r="AD853" s="73">
        <f>IFERROR(VLOOKUP(Подбор[[#This Row],[Артикул]],[1]Подбор!$CJ:$CW,9,0),"")</f>
        <v>0</v>
      </c>
      <c r="AE853" s="73">
        <f>IFERROR(VLOOKUP(Подбор[[#This Row],[Артикул]],[1]Подбор!$CJ:$CW,10,0),"")</f>
        <v>0</v>
      </c>
      <c r="AF853" s="73">
        <f>IFERROR(VLOOKUP(Подбор[[#This Row],[Артикул]],[1]Подбор!$CJ:$CW,11,0),"")</f>
        <v>0</v>
      </c>
      <c r="AG853" s="73" t="str">
        <f>IFERROR(VLOOKUP(Подбор[[#This Row],[Артикул]],[1]Подбор!$CJ:$CW,12,0),"")</f>
        <v>50+</v>
      </c>
      <c r="AH853" s="73">
        <f>IFERROR(VLOOKUP(Подбор[[#This Row],[Артикул]],[1]Подбор!$CJ:$CW,13,0),"")</f>
        <v>5</v>
      </c>
      <c r="AI853" s="73">
        <f>IFERROR(VLOOKUP(Подбор[[#This Row],[Артикул]],[1]Подбор!$CJ:$CW,14,0),"")</f>
        <v>0</v>
      </c>
      <c r="AJ853" s="73" t="str">
        <f>IFERROR(VLOOKUP(Подбор[[#This Row],[Артикул]],[1]Подбор!$CJ:$DA,15,0),"")</f>
        <v>http://ipmatika.ru/upload/iblock/cf9/qfqcnpe878aq2v36wqiw6f0zrx49sq7e/CPE95_01.jpg</v>
      </c>
      <c r="AK853" s="73" t="str">
        <f>IFERROR(VLOOKUP(Подбор[[#This Row],[Артикул]],[1]Подбор!$CJ:$DA,16,0),"")</f>
        <v>https://ipmatika.kz/products/audioperiferiya/yealink-cpe95/</v>
      </c>
      <c r="AL853" s="73" t="str">
        <f>IFERROR(VLOOKUP(Подбор[[#This Row],[Артикул]],[1]Подбор!$CJ:$DA,17,0),"")</f>
        <v/>
      </c>
    </row>
    <row r="854" spans="1:38">
      <c r="A854" s="73" t="s">
        <v>2912</v>
      </c>
      <c r="B854" t="s">
        <v>2932</v>
      </c>
      <c r="C854" t="s">
        <v>3508</v>
      </c>
      <c r="D854">
        <v>279950</v>
      </c>
      <c r="E854">
        <v>209962.5</v>
      </c>
      <c r="F854">
        <v>-25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12</v>
      </c>
      <c r="O854">
        <v>13</v>
      </c>
      <c r="P854">
        <v>0</v>
      </c>
      <c r="Q854" t="s">
        <v>5870</v>
      </c>
      <c r="R854" t="s">
        <v>5871</v>
      </c>
      <c r="S854" t="s">
        <v>578</v>
      </c>
      <c r="T854" s="73"/>
      <c r="U854" s="73"/>
      <c r="V854"/>
      <c r="W854" s="73">
        <f>IFERROR(VLOOKUP(Подбор[[#This Row],[Артикул]],[1]Подбор!$CJ:$CW,2,0),"")</f>
        <v>279950</v>
      </c>
      <c r="X854" s="73">
        <f>IFERROR(VLOOKUP(Подбор[[#This Row],[Артикул]],[1]Подбор!$CJ:$CW,3,0),"")</f>
        <v>209962.5</v>
      </c>
      <c r="Y854" s="73">
        <f>IFERROR(VLOOKUP(Подбор[[#This Row],[Артикул]],[1]Подбор!$CJ:$CW,4,0),"")</f>
        <v>-25</v>
      </c>
      <c r="Z854" s="73">
        <f>IFERROR(VLOOKUP(Подбор[[#This Row],[Артикул]],[1]Подбор!$CJ:$CW,5,0),"")</f>
        <v>0</v>
      </c>
      <c r="AA854" s="73">
        <f>IFERROR(VLOOKUP(Подбор[[#This Row],[Артикул]],[1]Подбор!$CJ:$CW,6,0),"")</f>
        <v>0</v>
      </c>
      <c r="AB854" s="73">
        <f>IFERROR(VLOOKUP(Подбор[[#This Row],[Артикул]],[1]Подбор!$CJ:$CW,7,0),"")</f>
        <v>0</v>
      </c>
      <c r="AC854" s="73">
        <f>IFERROR(VLOOKUP(Подбор[[#This Row],[Артикул]],[1]Подбор!$CJ:$CW,8,0),"")</f>
        <v>0</v>
      </c>
      <c r="AD854" s="73">
        <f>IFERROR(VLOOKUP(Подбор[[#This Row],[Артикул]],[1]Подбор!$CJ:$CW,9,0),"")</f>
        <v>0</v>
      </c>
      <c r="AE854" s="73">
        <f>IFERROR(VLOOKUP(Подбор[[#This Row],[Артикул]],[1]Подбор!$CJ:$CW,10,0),"")</f>
        <v>0</v>
      </c>
      <c r="AF854" s="73">
        <f>IFERROR(VLOOKUP(Подбор[[#This Row],[Артикул]],[1]Подбор!$CJ:$CW,11,0),"")</f>
        <v>0</v>
      </c>
      <c r="AG854" s="73">
        <f>IFERROR(VLOOKUP(Подбор[[#This Row],[Артикул]],[1]Подбор!$CJ:$CW,12,0),"")</f>
        <v>12</v>
      </c>
      <c r="AH854" s="73">
        <f>IFERROR(VLOOKUP(Подбор[[#This Row],[Артикул]],[1]Подбор!$CJ:$CW,13,0),"")</f>
        <v>13</v>
      </c>
      <c r="AI854" s="73">
        <f>IFERROR(VLOOKUP(Подбор[[#This Row],[Артикул]],[1]Подбор!$CJ:$CW,14,0),"")</f>
        <v>0</v>
      </c>
      <c r="AJ854" s="73" t="str">
        <f>IFERROR(VLOOKUP(Подбор[[#This Row],[Артикул]],[1]Подбор!$CJ:$DA,15,0),"")</f>
        <v>http://ipmatika.ru/upload/iblock/007/g1x7qbu3gcw78d8gub2rsv2u5lqms8ac/CS10_1.jpg</v>
      </c>
      <c r="AK854" s="73" t="str">
        <f>IFERROR(VLOOKUP(Подбор[[#This Row],[Артикул]],[1]Подбор!$CJ:$DA,16,0),"")</f>
        <v>https://ipmatika.kz/products/audioperiferiya/yealink-cs10/</v>
      </c>
      <c r="AL854" s="73" t="str">
        <f>IFERROR(VLOOKUP(Подбор[[#This Row],[Артикул]],[1]Подбор!$CJ:$DA,17,0),"")</f>
        <v/>
      </c>
    </row>
    <row r="855" spans="1:38">
      <c r="A855" s="73" t="s">
        <v>3921</v>
      </c>
      <c r="B855" t="s">
        <v>2932</v>
      </c>
      <c r="C855" t="s">
        <v>3922</v>
      </c>
      <c r="D855">
        <v>515350</v>
      </c>
      <c r="E855" t="s">
        <v>578</v>
      </c>
      <c r="F855" t="s">
        <v>578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40</v>
      </c>
      <c r="P855">
        <v>0</v>
      </c>
      <c r="Q855" t="s">
        <v>5872</v>
      </c>
      <c r="R855" t="s">
        <v>5873</v>
      </c>
      <c r="S855" t="s">
        <v>578</v>
      </c>
      <c r="T855" s="73"/>
      <c r="U855" s="73"/>
      <c r="V855"/>
      <c r="W855" s="73">
        <f>IFERROR(VLOOKUP(Подбор[[#This Row],[Артикул]],[1]Подбор!$CJ:$CW,2,0),"")</f>
        <v>515350</v>
      </c>
      <c r="X855" s="73" t="str">
        <f>IFERROR(VLOOKUP(Подбор[[#This Row],[Артикул]],[1]Подбор!$CJ:$CW,3,0),"")</f>
        <v/>
      </c>
      <c r="Y855" s="73" t="str">
        <f>IFERROR(VLOOKUP(Подбор[[#This Row],[Артикул]],[1]Подбор!$CJ:$CW,4,0),"")</f>
        <v/>
      </c>
      <c r="Z855" s="73">
        <f>IFERROR(VLOOKUP(Подбор[[#This Row],[Артикул]],[1]Подбор!$CJ:$CW,5,0),"")</f>
        <v>0</v>
      </c>
      <c r="AA855" s="73">
        <f>IFERROR(VLOOKUP(Подбор[[#This Row],[Артикул]],[1]Подбор!$CJ:$CW,6,0),"")</f>
        <v>0</v>
      </c>
      <c r="AB855" s="73">
        <f>IFERROR(VLOOKUP(Подбор[[#This Row],[Артикул]],[1]Подбор!$CJ:$CW,7,0),"")</f>
        <v>0</v>
      </c>
      <c r="AC855" s="73">
        <f>IFERROR(VLOOKUP(Подбор[[#This Row],[Артикул]],[1]Подбор!$CJ:$CW,8,0),"")</f>
        <v>0</v>
      </c>
      <c r="AD855" s="73">
        <f>IFERROR(VLOOKUP(Подбор[[#This Row],[Артикул]],[1]Подбор!$CJ:$CW,9,0),"")</f>
        <v>0</v>
      </c>
      <c r="AE855" s="73">
        <f>IFERROR(VLOOKUP(Подбор[[#This Row],[Артикул]],[1]Подбор!$CJ:$CW,10,0),"")</f>
        <v>0</v>
      </c>
      <c r="AF855" s="73">
        <f>IFERROR(VLOOKUP(Подбор[[#This Row],[Артикул]],[1]Подбор!$CJ:$CW,11,0),"")</f>
        <v>0</v>
      </c>
      <c r="AG855" s="73">
        <f>IFERROR(VLOOKUP(Подбор[[#This Row],[Артикул]],[1]Подбор!$CJ:$CW,12,0),"")</f>
        <v>0</v>
      </c>
      <c r="AH855" s="73">
        <f>IFERROR(VLOOKUP(Подбор[[#This Row],[Артикул]],[1]Подбор!$CJ:$CW,13,0),"")</f>
        <v>40</v>
      </c>
      <c r="AI855" s="73">
        <f>IFERROR(VLOOKUP(Подбор[[#This Row],[Артикул]],[1]Подбор!$CJ:$CW,14,0),"")</f>
        <v>0</v>
      </c>
      <c r="AJ855" s="73" t="str">
        <f>IFERROR(VLOOKUP(Подбор[[#This Row],[Артикул]],[1]Подбор!$CJ:$DA,15,0),"")</f>
        <v>http://ipmatika.ru/upload/iblock/1e2/1uu0mgntzr4peeiak5e4k3ocy5334trw/1.jpg</v>
      </c>
      <c r="AK855" s="73" t="str">
        <f>IFERROR(VLOOKUP(Подбор[[#This Row],[Артикул]],[1]Подбор!$CJ:$DA,16,0),"")</f>
        <v>https://ipmatika.kz/products/audioperiferiya/yealink-cs10-d/</v>
      </c>
      <c r="AL855" s="73" t="str">
        <f>IFERROR(VLOOKUP(Подбор[[#This Row],[Артикул]],[1]Подбор!$CJ:$DA,17,0),"")</f>
        <v/>
      </c>
    </row>
    <row r="856" spans="1:38">
      <c r="A856" s="73" t="s">
        <v>1978</v>
      </c>
      <c r="B856" t="s">
        <v>2932</v>
      </c>
      <c r="C856" t="s">
        <v>1977</v>
      </c>
      <c r="D856">
        <v>205150</v>
      </c>
      <c r="E856">
        <v>147707.20720720722</v>
      </c>
      <c r="F856">
        <v>-28.000386445426656</v>
      </c>
      <c r="G856">
        <v>17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5</v>
      </c>
      <c r="P856" t="s">
        <v>5489</v>
      </c>
      <c r="Q856" t="s">
        <v>578</v>
      </c>
      <c r="R856" t="s">
        <v>5874</v>
      </c>
      <c r="S856" t="s">
        <v>578</v>
      </c>
      <c r="T856" s="73"/>
      <c r="U856" s="73"/>
      <c r="V856"/>
      <c r="W856" s="73">
        <f>IFERROR(VLOOKUP(Подбор[[#This Row],[Артикул]],[1]Подбор!$CJ:$CW,2,0),"")</f>
        <v>205150</v>
      </c>
      <c r="X856" s="73">
        <f>IFERROR(VLOOKUP(Подбор[[#This Row],[Артикул]],[1]Подбор!$CJ:$CW,3,0),"")</f>
        <v>147707.20720720722</v>
      </c>
      <c r="Y856" s="73">
        <f>IFERROR(VLOOKUP(Подбор[[#This Row],[Артикул]],[1]Подбор!$CJ:$CW,4,0),"")</f>
        <v>-28.000386445426656</v>
      </c>
      <c r="Z856" s="73">
        <f>IFERROR(VLOOKUP(Подбор[[#This Row],[Артикул]],[1]Подбор!$CJ:$CW,5,0),"")</f>
        <v>17</v>
      </c>
      <c r="AA856" s="73">
        <f>IFERROR(VLOOKUP(Подбор[[#This Row],[Артикул]],[1]Подбор!$CJ:$CW,6,0),"")</f>
        <v>0</v>
      </c>
      <c r="AB856" s="73">
        <f>IFERROR(VLOOKUP(Подбор[[#This Row],[Артикул]],[1]Подбор!$CJ:$CW,7,0),"")</f>
        <v>0</v>
      </c>
      <c r="AC856" s="73">
        <f>IFERROR(VLOOKUP(Подбор[[#This Row],[Артикул]],[1]Подбор!$CJ:$CW,8,0),"")</f>
        <v>0</v>
      </c>
      <c r="AD856" s="73">
        <f>IFERROR(VLOOKUP(Подбор[[#This Row],[Артикул]],[1]Подбор!$CJ:$CW,9,0),"")</f>
        <v>0</v>
      </c>
      <c r="AE856" s="73">
        <f>IFERROR(VLOOKUP(Подбор[[#This Row],[Артикул]],[1]Подбор!$CJ:$CW,10,0),"")</f>
        <v>0</v>
      </c>
      <c r="AF856" s="73">
        <f>IFERROR(VLOOKUP(Подбор[[#This Row],[Артикул]],[1]Подбор!$CJ:$CW,11,0),"")</f>
        <v>0</v>
      </c>
      <c r="AG856" s="73">
        <f>IFERROR(VLOOKUP(Подбор[[#This Row],[Артикул]],[1]Подбор!$CJ:$CW,12,0),"")</f>
        <v>0</v>
      </c>
      <c r="AH856" s="73">
        <f>IFERROR(VLOOKUP(Подбор[[#This Row],[Артикул]],[1]Подбор!$CJ:$CW,13,0),"")</f>
        <v>5</v>
      </c>
      <c r="AI856" s="73" t="str">
        <f>IFERROR(VLOOKUP(Подбор[[#This Row],[Артикул]],[1]Подбор!$CJ:$CW,14,0),"")</f>
        <v>50+</v>
      </c>
      <c r="AJ856" s="73" t="str">
        <f>IFERROR(VLOOKUP(Подбор[[#This Row],[Артикул]],[1]Подбор!$CJ:$DA,15,0),"")</f>
        <v/>
      </c>
      <c r="AK856" s="73" t="str">
        <f>IFERROR(VLOOKUP(Подбор[[#This Row],[Артикул]],[1]Подбор!$CJ:$DA,16,0),"")</f>
        <v>https://ipmatika.kz/products/audioperiferiya/yealink-mspeaker-ii/</v>
      </c>
      <c r="AL856" s="73" t="str">
        <f>IFERROR(VLOOKUP(Подбор[[#This Row],[Артикул]],[1]Подбор!$CJ:$DA,17,0),"")</f>
        <v/>
      </c>
    </row>
    <row r="857" spans="1:38">
      <c r="A857" s="73" t="s">
        <v>7396</v>
      </c>
      <c r="B857" t="s">
        <v>2932</v>
      </c>
      <c r="C857" t="s">
        <v>7397</v>
      </c>
      <c r="D857">
        <v>279950</v>
      </c>
      <c r="E857">
        <v>209962.5</v>
      </c>
      <c r="F857">
        <v>-25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16</v>
      </c>
      <c r="O857">
        <v>2</v>
      </c>
      <c r="P857">
        <v>0</v>
      </c>
      <c r="Q857" t="s">
        <v>7398</v>
      </c>
      <c r="R857" t="s">
        <v>7399</v>
      </c>
      <c r="S857" t="s">
        <v>5514</v>
      </c>
      <c r="T857" s="73"/>
      <c r="U857" s="73"/>
      <c r="V857"/>
      <c r="W857" s="73">
        <f>IFERROR(VLOOKUP(Подбор[[#This Row],[Артикул]],[1]Подбор!$CJ:$CW,2,0),"")</f>
        <v>279950</v>
      </c>
      <c r="X857" s="73">
        <f>IFERROR(VLOOKUP(Подбор[[#This Row],[Артикул]],[1]Подбор!$CJ:$CW,3,0),"")</f>
        <v>209962.5</v>
      </c>
      <c r="Y857" s="73">
        <f>IFERROR(VLOOKUP(Подбор[[#This Row],[Артикул]],[1]Подбор!$CJ:$CW,4,0),"")</f>
        <v>-25</v>
      </c>
      <c r="Z857" s="73">
        <f>IFERROR(VLOOKUP(Подбор[[#This Row],[Артикул]],[1]Подбор!$CJ:$CW,5,0),"")</f>
        <v>0</v>
      </c>
      <c r="AA857" s="73">
        <f>IFERROR(VLOOKUP(Подбор[[#This Row],[Артикул]],[1]Подбор!$CJ:$CW,6,0),"")</f>
        <v>0</v>
      </c>
      <c r="AB857" s="73">
        <f>IFERROR(VLOOKUP(Подбор[[#This Row],[Артикул]],[1]Подбор!$CJ:$CW,7,0),"")</f>
        <v>0</v>
      </c>
      <c r="AC857" s="73">
        <f>IFERROR(VLOOKUP(Подбор[[#This Row],[Артикул]],[1]Подбор!$CJ:$CW,8,0),"")</f>
        <v>0</v>
      </c>
      <c r="AD857" s="73">
        <f>IFERROR(VLOOKUP(Подбор[[#This Row],[Артикул]],[1]Подбор!$CJ:$CW,9,0),"")</f>
        <v>0</v>
      </c>
      <c r="AE857" s="73">
        <f>IFERROR(VLOOKUP(Подбор[[#This Row],[Артикул]],[1]Подбор!$CJ:$CW,10,0),"")</f>
        <v>0</v>
      </c>
      <c r="AF857" s="73">
        <f>IFERROR(VLOOKUP(Подбор[[#This Row],[Артикул]],[1]Подбор!$CJ:$CW,11,0),"")</f>
        <v>0</v>
      </c>
      <c r="AG857" s="73">
        <f>IFERROR(VLOOKUP(Подбор[[#This Row],[Артикул]],[1]Подбор!$CJ:$CW,12,0),"")</f>
        <v>16</v>
      </c>
      <c r="AH857" s="73">
        <f>IFERROR(VLOOKUP(Подбор[[#This Row],[Артикул]],[1]Подбор!$CJ:$CW,13,0),"")</f>
        <v>2</v>
      </c>
      <c r="AI857" s="73">
        <f>IFERROR(VLOOKUP(Подбор[[#This Row],[Артикул]],[1]Подбор!$CJ:$CW,14,0),"")</f>
        <v>0</v>
      </c>
      <c r="AJ857" s="73" t="str">
        <f>IFERROR(VLOOKUP(Подбор[[#This Row],[Артикул]],[1]Подбор!$CJ:$DA,15,0),"")</f>
        <v>http://ipmatika.ru/upload/iblock/360/zqxp0mhzlxzkklxn7pk97xvcim1fb9cx/MSpeaker_05.jpg</v>
      </c>
      <c r="AK857" s="73" t="str">
        <f>IFERROR(VLOOKUP(Подбор[[#This Row],[Артикул]],[1]Подбор!$CJ:$DA,16,0),"")</f>
        <v>https://ipmatika.kz/products/audioperiferiya/yealink-mspeaker-pro/</v>
      </c>
      <c r="AL857" s="73" t="str">
        <f>IFERROR(VLOOKUP(Подбор[[#This Row],[Артикул]],[1]Подбор!$CJ:$DA,17,0),"")</f>
        <v>NEW</v>
      </c>
    </row>
    <row r="858" spans="1:38">
      <c r="A858" s="73" t="s">
        <v>533</v>
      </c>
      <c r="B858" t="s">
        <v>2932</v>
      </c>
      <c r="C858" t="s">
        <v>1972</v>
      </c>
      <c r="D858">
        <v>205150</v>
      </c>
      <c r="E858">
        <v>147707.20720720722</v>
      </c>
      <c r="F858">
        <v>-28.000386445426656</v>
      </c>
      <c r="G858">
        <v>16</v>
      </c>
      <c r="H858">
        <v>0</v>
      </c>
      <c r="I858">
        <v>0</v>
      </c>
      <c r="J858">
        <v>0</v>
      </c>
      <c r="K858">
        <v>2</v>
      </c>
      <c r="L858">
        <v>0</v>
      </c>
      <c r="M858">
        <v>0</v>
      </c>
      <c r="N858" t="s">
        <v>5489</v>
      </c>
      <c r="O858" t="s">
        <v>5489</v>
      </c>
      <c r="P858">
        <v>0</v>
      </c>
      <c r="Q858" t="s">
        <v>5875</v>
      </c>
      <c r="R858" t="s">
        <v>5876</v>
      </c>
      <c r="S858" t="s">
        <v>578</v>
      </c>
      <c r="T858" s="73"/>
      <c r="U858" s="73"/>
      <c r="V858"/>
      <c r="W858" s="73">
        <f>IFERROR(VLOOKUP(Подбор[[#This Row],[Артикул]],[1]Подбор!$CJ:$CW,2,0),"")</f>
        <v>205150</v>
      </c>
      <c r="X858" s="73">
        <f>IFERROR(VLOOKUP(Подбор[[#This Row],[Артикул]],[1]Подбор!$CJ:$CW,3,0),"")</f>
        <v>147707.20720720722</v>
      </c>
      <c r="Y858" s="73">
        <f>IFERROR(VLOOKUP(Подбор[[#This Row],[Артикул]],[1]Подбор!$CJ:$CW,4,0),"")</f>
        <v>-28.000386445426656</v>
      </c>
      <c r="Z858" s="73">
        <f>IFERROR(VLOOKUP(Подбор[[#This Row],[Артикул]],[1]Подбор!$CJ:$CW,5,0),"")</f>
        <v>16</v>
      </c>
      <c r="AA858" s="73">
        <f>IFERROR(VLOOKUP(Подбор[[#This Row],[Артикул]],[1]Подбор!$CJ:$CW,6,0),"")</f>
        <v>0</v>
      </c>
      <c r="AB858" s="73">
        <f>IFERROR(VLOOKUP(Подбор[[#This Row],[Артикул]],[1]Подбор!$CJ:$CW,7,0),"")</f>
        <v>0</v>
      </c>
      <c r="AC858" s="73">
        <f>IFERROR(VLOOKUP(Подбор[[#This Row],[Артикул]],[1]Подбор!$CJ:$CW,8,0),"")</f>
        <v>0</v>
      </c>
      <c r="AD858" s="73">
        <f>IFERROR(VLOOKUP(Подбор[[#This Row],[Артикул]],[1]Подбор!$CJ:$CW,9,0),"")</f>
        <v>2</v>
      </c>
      <c r="AE858" s="73">
        <f>IFERROR(VLOOKUP(Подбор[[#This Row],[Артикул]],[1]Подбор!$CJ:$CW,10,0),"")</f>
        <v>0</v>
      </c>
      <c r="AF858" s="73">
        <f>IFERROR(VLOOKUP(Подбор[[#This Row],[Артикул]],[1]Подбор!$CJ:$CW,11,0),"")</f>
        <v>0</v>
      </c>
      <c r="AG858" s="73" t="str">
        <f>IFERROR(VLOOKUP(Подбор[[#This Row],[Артикул]],[1]Подбор!$CJ:$CW,12,0),"")</f>
        <v>50+</v>
      </c>
      <c r="AH858" s="73" t="str">
        <f>IFERROR(VLOOKUP(Подбор[[#This Row],[Артикул]],[1]Подбор!$CJ:$CW,13,0),"")</f>
        <v>50+</v>
      </c>
      <c r="AI858" s="73">
        <f>IFERROR(VLOOKUP(Подбор[[#This Row],[Артикул]],[1]Подбор!$CJ:$CW,14,0),"")</f>
        <v>0</v>
      </c>
      <c r="AJ858" s="73" t="str">
        <f>IFERROR(VLOOKUP(Подбор[[#This Row],[Артикул]],[1]Подбор!$CJ:$DA,15,0),"")</f>
        <v>http://ipmatika.ru/upload/iblock/46a/9e8y2z0pyyujfenjcglwsjhwh2gt9ec2/VCM35.jpg</v>
      </c>
      <c r="AK858" s="73" t="str">
        <f>IFERROR(VLOOKUP(Подбор[[#This Row],[Артикул]],[1]Подбор!$CJ:$DA,16,0),"")</f>
        <v>https://ipmatika.kz/products/audioperiferiya/yealink-vcm35/</v>
      </c>
      <c r="AL858" s="73" t="str">
        <f>IFERROR(VLOOKUP(Подбор[[#This Row],[Артикул]],[1]Подбор!$CJ:$DA,17,0),"")</f>
        <v/>
      </c>
    </row>
    <row r="859" spans="1:38">
      <c r="A859" s="73" t="s">
        <v>1971</v>
      </c>
      <c r="B859" t="s">
        <v>2932</v>
      </c>
      <c r="C859" t="s">
        <v>532</v>
      </c>
      <c r="D859">
        <v>212300</v>
      </c>
      <c r="E859">
        <v>152860.36036036038</v>
      </c>
      <c r="F859">
        <v>-27.997946132661141</v>
      </c>
      <c r="G859">
        <v>22</v>
      </c>
      <c r="H859">
        <v>0</v>
      </c>
      <c r="I859">
        <v>20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12</v>
      </c>
      <c r="P859" t="s">
        <v>5489</v>
      </c>
      <c r="Q859" t="s">
        <v>5877</v>
      </c>
      <c r="R859" t="s">
        <v>5878</v>
      </c>
      <c r="S859" t="s">
        <v>578</v>
      </c>
      <c r="T859" s="73"/>
      <c r="U859" s="73"/>
      <c r="V859"/>
      <c r="W859" s="73">
        <f>IFERROR(VLOOKUP(Подбор[[#This Row],[Артикул]],[1]Подбор!$CJ:$CW,2,0),"")</f>
        <v>212300</v>
      </c>
      <c r="X859" s="73">
        <f>IFERROR(VLOOKUP(Подбор[[#This Row],[Артикул]],[1]Подбор!$CJ:$CW,3,0),"")</f>
        <v>152860.36036036038</v>
      </c>
      <c r="Y859" s="73">
        <f>IFERROR(VLOOKUP(Подбор[[#This Row],[Артикул]],[1]Подбор!$CJ:$CW,4,0),"")</f>
        <v>-27.997946132661141</v>
      </c>
      <c r="Z859" s="73">
        <f>IFERROR(VLOOKUP(Подбор[[#This Row],[Артикул]],[1]Подбор!$CJ:$CW,5,0),"")</f>
        <v>22</v>
      </c>
      <c r="AA859" s="73">
        <f>IFERROR(VLOOKUP(Подбор[[#This Row],[Артикул]],[1]Подбор!$CJ:$CW,6,0),"")</f>
        <v>0</v>
      </c>
      <c r="AB859" s="73">
        <f>IFERROR(VLOOKUP(Подбор[[#This Row],[Артикул]],[1]Подбор!$CJ:$CW,7,0),"")</f>
        <v>20</v>
      </c>
      <c r="AC859" s="73">
        <f>IFERROR(VLOOKUP(Подбор[[#This Row],[Артикул]],[1]Подбор!$CJ:$CW,8,0),"")</f>
        <v>0</v>
      </c>
      <c r="AD859" s="73">
        <f>IFERROR(VLOOKUP(Подбор[[#This Row],[Артикул]],[1]Подбор!$CJ:$CW,9,0),"")</f>
        <v>1</v>
      </c>
      <c r="AE859" s="73">
        <f>IFERROR(VLOOKUP(Подбор[[#This Row],[Артикул]],[1]Подбор!$CJ:$CW,10,0),"")</f>
        <v>0</v>
      </c>
      <c r="AF859" s="73">
        <f>IFERROR(VLOOKUP(Подбор[[#This Row],[Артикул]],[1]Подбор!$CJ:$CW,11,0),"")</f>
        <v>0</v>
      </c>
      <c r="AG859" s="73">
        <f>IFERROR(VLOOKUP(Подбор[[#This Row],[Артикул]],[1]Подбор!$CJ:$CW,12,0),"")</f>
        <v>0</v>
      </c>
      <c r="AH859" s="73">
        <f>IFERROR(VLOOKUP(Подбор[[#This Row],[Артикул]],[1]Подбор!$CJ:$CW,13,0),"")</f>
        <v>12</v>
      </c>
      <c r="AI859" s="73" t="str">
        <f>IFERROR(VLOOKUP(Подбор[[#This Row],[Артикул]],[1]Подбор!$CJ:$CW,14,0),"")</f>
        <v>50+</v>
      </c>
      <c r="AJ859" s="73" t="str">
        <f>IFERROR(VLOOKUP(Подбор[[#This Row],[Артикул]],[1]Подбор!$CJ:$DA,15,0),"")</f>
        <v>http://ipmatika.ru/upload/iblock/8dd/vzxtx9p2gcot6jfvnp201k0a3te0hy1r/VCM36_05.jpg</v>
      </c>
      <c r="AK859" s="73" t="str">
        <f>IFERROR(VLOOKUP(Подбор[[#This Row],[Артикул]],[1]Подбор!$CJ:$DA,16,0),"")</f>
        <v>https://ipmatika.kz/products/audioperiferiya/yealink-vcm36/</v>
      </c>
      <c r="AL859" s="73" t="str">
        <f>IFERROR(VLOOKUP(Подбор[[#This Row],[Артикул]],[1]Подбор!$CJ:$DA,17,0),"")</f>
        <v/>
      </c>
    </row>
    <row r="860" spans="1:38">
      <c r="A860" s="73" t="s">
        <v>1969</v>
      </c>
      <c r="B860" t="s">
        <v>2932</v>
      </c>
      <c r="C860" t="s">
        <v>204</v>
      </c>
      <c r="D860">
        <v>185900</v>
      </c>
      <c r="E860" t="s">
        <v>578</v>
      </c>
      <c r="F860" t="s">
        <v>578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578</v>
      </c>
      <c r="R860" t="s">
        <v>5879</v>
      </c>
      <c r="S860" t="s">
        <v>5491</v>
      </c>
      <c r="T860" s="73"/>
      <c r="U860" s="73"/>
      <c r="V860"/>
      <c r="W860" s="73">
        <f>IFERROR(VLOOKUP(Подбор[[#This Row],[Артикул]],[1]Подбор!$CJ:$CW,2,0),"")</f>
        <v>185900</v>
      </c>
      <c r="X860" s="73" t="str">
        <f>IFERROR(VLOOKUP(Подбор[[#This Row],[Артикул]],[1]Подбор!$CJ:$CW,3,0),"")</f>
        <v/>
      </c>
      <c r="Y860" s="73" t="str">
        <f>IFERROR(VLOOKUP(Подбор[[#This Row],[Артикул]],[1]Подбор!$CJ:$CW,4,0),"")</f>
        <v/>
      </c>
      <c r="Z860" s="73">
        <f>IFERROR(VLOOKUP(Подбор[[#This Row],[Артикул]],[1]Подбор!$CJ:$CW,5,0),"")</f>
        <v>0</v>
      </c>
      <c r="AA860" s="73">
        <f>IFERROR(VLOOKUP(Подбор[[#This Row],[Артикул]],[1]Подбор!$CJ:$CW,6,0),"")</f>
        <v>0</v>
      </c>
      <c r="AB860" s="73">
        <f>IFERROR(VLOOKUP(Подбор[[#This Row],[Артикул]],[1]Подбор!$CJ:$CW,7,0),"")</f>
        <v>0</v>
      </c>
      <c r="AC860" s="73">
        <f>IFERROR(VLOOKUP(Подбор[[#This Row],[Артикул]],[1]Подбор!$CJ:$CW,8,0),"")</f>
        <v>0</v>
      </c>
      <c r="AD860" s="73">
        <f>IFERROR(VLOOKUP(Подбор[[#This Row],[Артикул]],[1]Подбор!$CJ:$CW,9,0),"")</f>
        <v>0</v>
      </c>
      <c r="AE860" s="73">
        <f>IFERROR(VLOOKUP(Подбор[[#This Row],[Артикул]],[1]Подбор!$CJ:$CW,10,0),"")</f>
        <v>0</v>
      </c>
      <c r="AF860" s="73">
        <f>IFERROR(VLOOKUP(Подбор[[#This Row],[Артикул]],[1]Подбор!$CJ:$CW,11,0),"")</f>
        <v>0</v>
      </c>
      <c r="AG860" s="73">
        <f>IFERROR(VLOOKUP(Подбор[[#This Row],[Артикул]],[1]Подбор!$CJ:$CW,12,0),"")</f>
        <v>0</v>
      </c>
      <c r="AH860" s="73">
        <f>IFERROR(VLOOKUP(Подбор[[#This Row],[Артикул]],[1]Подбор!$CJ:$CW,13,0),"")</f>
        <v>0</v>
      </c>
      <c r="AI860" s="73">
        <f>IFERROR(VLOOKUP(Подбор[[#This Row],[Артикул]],[1]Подбор!$CJ:$CW,14,0),"")</f>
        <v>0</v>
      </c>
      <c r="AJ860" s="73" t="str">
        <f>IFERROR(VLOOKUP(Подбор[[#This Row],[Артикул]],[1]Подбор!$CJ:$DA,15,0),"")</f>
        <v/>
      </c>
      <c r="AK860" s="73" t="str">
        <f>IFERROR(VLOOKUP(Подбор[[#This Row],[Артикул]],[1]Подбор!$CJ:$DA,16,0),"")</f>
        <v>https://ipmatika.kz/products/audioperiferiya/yealink-cpw90-dd10/</v>
      </c>
      <c r="AL860" s="73" t="str">
        <f>IFERROR(VLOOKUP(Подбор[[#This Row],[Артикул]],[1]Подбор!$CJ:$DA,17,0),"")</f>
        <v>EOL</v>
      </c>
    </row>
    <row r="861" spans="1:38">
      <c r="A861" s="73" t="s">
        <v>401</v>
      </c>
      <c r="B861"/>
      <c r="C861"/>
      <c r="D861" t="s">
        <v>578</v>
      </c>
      <c r="E861" t="s">
        <v>578</v>
      </c>
      <c r="F861" t="s">
        <v>578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578</v>
      </c>
      <c r="R861" t="s">
        <v>578</v>
      </c>
      <c r="S861" t="s">
        <v>578</v>
      </c>
      <c r="T861" s="73"/>
      <c r="U861" s="73"/>
      <c r="V861"/>
      <c r="W861" s="73" t="str">
        <f>IFERROR(VLOOKUP(Подбор[[#This Row],[Артикул]],[1]Подбор!$CJ:$CW,2,0),"")</f>
        <v/>
      </c>
      <c r="X861" s="73" t="str">
        <f>IFERROR(VLOOKUP(Подбор[[#This Row],[Артикул]],[1]Подбор!$CJ:$CW,3,0),"")</f>
        <v/>
      </c>
      <c r="Y861" s="73" t="str">
        <f>IFERROR(VLOOKUP(Подбор[[#This Row],[Артикул]],[1]Подбор!$CJ:$CW,4,0),"")</f>
        <v/>
      </c>
      <c r="Z861" s="73">
        <f>IFERROR(VLOOKUP(Подбор[[#This Row],[Артикул]],[1]Подбор!$CJ:$CW,5,0),"")</f>
        <v>0</v>
      </c>
      <c r="AA861" s="73">
        <f>IFERROR(VLOOKUP(Подбор[[#This Row],[Артикул]],[1]Подбор!$CJ:$CW,6,0),"")</f>
        <v>0</v>
      </c>
      <c r="AB861" s="73">
        <f>IFERROR(VLOOKUP(Подбор[[#This Row],[Артикул]],[1]Подбор!$CJ:$CW,7,0),"")</f>
        <v>0</v>
      </c>
      <c r="AC861" s="73">
        <f>IFERROR(VLOOKUP(Подбор[[#This Row],[Артикул]],[1]Подбор!$CJ:$CW,8,0),"")</f>
        <v>0</v>
      </c>
      <c r="AD861" s="73">
        <f>IFERROR(VLOOKUP(Подбор[[#This Row],[Артикул]],[1]Подбор!$CJ:$CW,9,0),"")</f>
        <v>0</v>
      </c>
      <c r="AE861" s="73">
        <f>IFERROR(VLOOKUP(Подбор[[#This Row],[Артикул]],[1]Подбор!$CJ:$CW,10,0),"")</f>
        <v>0</v>
      </c>
      <c r="AF861" s="73">
        <f>IFERROR(VLOOKUP(Подбор[[#This Row],[Артикул]],[1]Подбор!$CJ:$CW,11,0),"")</f>
        <v>0</v>
      </c>
      <c r="AG861" s="73">
        <f>IFERROR(VLOOKUP(Подбор[[#This Row],[Артикул]],[1]Подбор!$CJ:$CW,12,0),"")</f>
        <v>0</v>
      </c>
      <c r="AH861" s="73">
        <f>IFERROR(VLOOKUP(Подбор[[#This Row],[Артикул]],[1]Подбор!$CJ:$CW,13,0),"")</f>
        <v>0</v>
      </c>
      <c r="AI861" s="73">
        <f>IFERROR(VLOOKUP(Подбор[[#This Row],[Артикул]],[1]Подбор!$CJ:$CW,14,0),"")</f>
        <v>0</v>
      </c>
      <c r="AJ861" s="73" t="str">
        <f>IFERROR(VLOOKUP(Подбор[[#This Row],[Артикул]],[1]Подбор!$CJ:$DA,15,0),"")</f>
        <v/>
      </c>
      <c r="AK861" s="73" t="str">
        <f>IFERROR(VLOOKUP(Подбор[[#This Row],[Артикул]],[1]Подбор!$CJ:$DA,16,0),"")</f>
        <v/>
      </c>
      <c r="AL861" s="73" t="str">
        <f>IFERROR(VLOOKUP(Подбор[[#This Row],[Артикул]],[1]Подбор!$CJ:$DA,17,0),"")</f>
        <v/>
      </c>
    </row>
    <row r="862" spans="1:38">
      <c r="A862" s="73" t="s">
        <v>1963</v>
      </c>
      <c r="B862"/>
      <c r="C862"/>
      <c r="D862" t="s">
        <v>578</v>
      </c>
      <c r="E862" t="s">
        <v>578</v>
      </c>
      <c r="F862" t="s">
        <v>578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578</v>
      </c>
      <c r="R862" t="s">
        <v>578</v>
      </c>
      <c r="S862" t="s">
        <v>578</v>
      </c>
      <c r="T862" s="73"/>
      <c r="U862" s="73"/>
      <c r="V862"/>
      <c r="W862" s="73" t="str">
        <f>IFERROR(VLOOKUP(Подбор[[#This Row],[Артикул]],[1]Подбор!$CJ:$CW,2,0),"")</f>
        <v/>
      </c>
      <c r="X862" s="73" t="str">
        <f>IFERROR(VLOOKUP(Подбор[[#This Row],[Артикул]],[1]Подбор!$CJ:$CW,3,0),"")</f>
        <v/>
      </c>
      <c r="Y862" s="73" t="str">
        <f>IFERROR(VLOOKUP(Подбор[[#This Row],[Артикул]],[1]Подбор!$CJ:$CW,4,0),"")</f>
        <v/>
      </c>
      <c r="Z862" s="73">
        <f>IFERROR(VLOOKUP(Подбор[[#This Row],[Артикул]],[1]Подбор!$CJ:$CW,5,0),"")</f>
        <v>0</v>
      </c>
      <c r="AA862" s="73">
        <f>IFERROR(VLOOKUP(Подбор[[#This Row],[Артикул]],[1]Подбор!$CJ:$CW,6,0),"")</f>
        <v>0</v>
      </c>
      <c r="AB862" s="73">
        <f>IFERROR(VLOOKUP(Подбор[[#This Row],[Артикул]],[1]Подбор!$CJ:$CW,7,0),"")</f>
        <v>0</v>
      </c>
      <c r="AC862" s="73">
        <f>IFERROR(VLOOKUP(Подбор[[#This Row],[Артикул]],[1]Подбор!$CJ:$CW,8,0),"")</f>
        <v>0</v>
      </c>
      <c r="AD862" s="73">
        <f>IFERROR(VLOOKUP(Подбор[[#This Row],[Артикул]],[1]Подбор!$CJ:$CW,9,0),"")</f>
        <v>0</v>
      </c>
      <c r="AE862" s="73">
        <f>IFERROR(VLOOKUP(Подбор[[#This Row],[Артикул]],[1]Подбор!$CJ:$CW,10,0),"")</f>
        <v>0</v>
      </c>
      <c r="AF862" s="73">
        <f>IFERROR(VLOOKUP(Подбор[[#This Row],[Артикул]],[1]Подбор!$CJ:$CW,11,0),"")</f>
        <v>0</v>
      </c>
      <c r="AG862" s="73">
        <f>IFERROR(VLOOKUP(Подбор[[#This Row],[Артикул]],[1]Подбор!$CJ:$CW,12,0),"")</f>
        <v>0</v>
      </c>
      <c r="AH862" s="73">
        <f>IFERROR(VLOOKUP(Подбор[[#This Row],[Артикул]],[1]Подбор!$CJ:$CW,13,0),"")</f>
        <v>0</v>
      </c>
      <c r="AI862" s="73">
        <f>IFERROR(VLOOKUP(Подбор[[#This Row],[Артикул]],[1]Подбор!$CJ:$CW,14,0),"")</f>
        <v>0</v>
      </c>
      <c r="AJ862" s="73" t="str">
        <f>IFERROR(VLOOKUP(Подбор[[#This Row],[Артикул]],[1]Подбор!$CJ:$DA,15,0),"")</f>
        <v/>
      </c>
      <c r="AK862" s="73" t="str">
        <f>IFERROR(VLOOKUP(Подбор[[#This Row],[Артикул]],[1]Подбор!$CJ:$DA,16,0),"")</f>
        <v/>
      </c>
      <c r="AL862" s="73" t="str">
        <f>IFERROR(VLOOKUP(Подбор[[#This Row],[Артикул]],[1]Подбор!$CJ:$DA,17,0),"")</f>
        <v/>
      </c>
    </row>
    <row r="863" spans="1:38">
      <c r="A863" s="73" t="s">
        <v>1962</v>
      </c>
      <c r="B863" t="s">
        <v>2932</v>
      </c>
      <c r="C863" t="s">
        <v>1961</v>
      </c>
      <c r="D863">
        <v>11268170</v>
      </c>
      <c r="E863">
        <v>9578190</v>
      </c>
      <c r="F863">
        <v>-14.997821296625801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578</v>
      </c>
      <c r="R863" t="s">
        <v>578</v>
      </c>
      <c r="S863" t="s">
        <v>578</v>
      </c>
      <c r="T863" s="73"/>
      <c r="U863" s="73"/>
      <c r="V863"/>
      <c r="W863" s="73">
        <f>IFERROR(VLOOKUP(Подбор[[#This Row],[Артикул]],[1]Подбор!$CJ:$CW,2,0),"")</f>
        <v>11268170</v>
      </c>
      <c r="X863" s="73">
        <f>IFERROR(VLOOKUP(Подбор[[#This Row],[Артикул]],[1]Подбор!$CJ:$CW,3,0),"")</f>
        <v>9578190</v>
      </c>
      <c r="Y863" s="73">
        <f>IFERROR(VLOOKUP(Подбор[[#This Row],[Артикул]],[1]Подбор!$CJ:$CW,4,0),"")</f>
        <v>-14.997821296625801</v>
      </c>
      <c r="Z863" s="73">
        <f>IFERROR(VLOOKUP(Подбор[[#This Row],[Артикул]],[1]Подбор!$CJ:$CW,5,0),"")</f>
        <v>0</v>
      </c>
      <c r="AA863" s="73">
        <f>IFERROR(VLOOKUP(Подбор[[#This Row],[Артикул]],[1]Подбор!$CJ:$CW,6,0),"")</f>
        <v>0</v>
      </c>
      <c r="AB863" s="73">
        <f>IFERROR(VLOOKUP(Подбор[[#This Row],[Артикул]],[1]Подбор!$CJ:$CW,7,0),"")</f>
        <v>0</v>
      </c>
      <c r="AC863" s="73">
        <f>IFERROR(VLOOKUP(Подбор[[#This Row],[Артикул]],[1]Подбор!$CJ:$CW,8,0),"")</f>
        <v>0</v>
      </c>
      <c r="AD863" s="73">
        <f>IFERROR(VLOOKUP(Подбор[[#This Row],[Артикул]],[1]Подбор!$CJ:$CW,9,0),"")</f>
        <v>0</v>
      </c>
      <c r="AE863" s="73">
        <f>IFERROR(VLOOKUP(Подбор[[#This Row],[Артикул]],[1]Подбор!$CJ:$CW,10,0),"")</f>
        <v>0</v>
      </c>
      <c r="AF863" s="73">
        <f>IFERROR(VLOOKUP(Подбор[[#This Row],[Артикул]],[1]Подбор!$CJ:$CW,11,0),"")</f>
        <v>0</v>
      </c>
      <c r="AG863" s="73">
        <f>IFERROR(VLOOKUP(Подбор[[#This Row],[Артикул]],[1]Подбор!$CJ:$CW,12,0),"")</f>
        <v>0</v>
      </c>
      <c r="AH863" s="73">
        <f>IFERROR(VLOOKUP(Подбор[[#This Row],[Артикул]],[1]Подбор!$CJ:$CW,13,0),"")</f>
        <v>0</v>
      </c>
      <c r="AI863" s="73">
        <f>IFERROR(VLOOKUP(Подбор[[#This Row],[Артикул]],[1]Подбор!$CJ:$CW,14,0),"")</f>
        <v>0</v>
      </c>
      <c r="AJ863" s="73" t="str">
        <f>IFERROR(VLOOKUP(Подбор[[#This Row],[Артикул]],[1]Подбор!$CJ:$DA,15,0),"")</f>
        <v/>
      </c>
      <c r="AK863" s="73" t="str">
        <f>IFERROR(VLOOKUP(Подбор[[#This Row],[Артикул]],[1]Подбор!$CJ:$DA,16,0),"")</f>
        <v/>
      </c>
      <c r="AL863" s="73" t="str">
        <f>IFERROR(VLOOKUP(Подбор[[#This Row],[Артикул]],[1]Подбор!$CJ:$DA,17,0),"")</f>
        <v/>
      </c>
    </row>
    <row r="864" spans="1:38">
      <c r="A864" s="73" t="s">
        <v>1960</v>
      </c>
      <c r="B864" t="s">
        <v>2932</v>
      </c>
      <c r="C864" t="s">
        <v>1959</v>
      </c>
      <c r="D864">
        <v>16298130</v>
      </c>
      <c r="E864">
        <v>13853360</v>
      </c>
      <c r="F864">
        <v>-15.000309851498301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578</v>
      </c>
      <c r="R864" t="s">
        <v>578</v>
      </c>
      <c r="S864" t="s">
        <v>578</v>
      </c>
      <c r="T864" s="73"/>
      <c r="U864" s="73"/>
      <c r="V864"/>
      <c r="W864" s="73">
        <f>IFERROR(VLOOKUP(Подбор[[#This Row],[Артикул]],[1]Подбор!$CJ:$CW,2,0),"")</f>
        <v>16298130</v>
      </c>
      <c r="X864" s="73">
        <f>IFERROR(VLOOKUP(Подбор[[#This Row],[Артикул]],[1]Подбор!$CJ:$CW,3,0),"")</f>
        <v>13853360</v>
      </c>
      <c r="Y864" s="73">
        <f>IFERROR(VLOOKUP(Подбор[[#This Row],[Артикул]],[1]Подбор!$CJ:$CW,4,0),"")</f>
        <v>-15.000309851498301</v>
      </c>
      <c r="Z864" s="73">
        <f>IFERROR(VLOOKUP(Подбор[[#This Row],[Артикул]],[1]Подбор!$CJ:$CW,5,0),"")</f>
        <v>0</v>
      </c>
      <c r="AA864" s="73">
        <f>IFERROR(VLOOKUP(Подбор[[#This Row],[Артикул]],[1]Подбор!$CJ:$CW,6,0),"")</f>
        <v>0</v>
      </c>
      <c r="AB864" s="73">
        <f>IFERROR(VLOOKUP(Подбор[[#This Row],[Артикул]],[1]Подбор!$CJ:$CW,7,0),"")</f>
        <v>0</v>
      </c>
      <c r="AC864" s="73">
        <f>IFERROR(VLOOKUP(Подбор[[#This Row],[Артикул]],[1]Подбор!$CJ:$CW,8,0),"")</f>
        <v>0</v>
      </c>
      <c r="AD864" s="73">
        <f>IFERROR(VLOOKUP(Подбор[[#This Row],[Артикул]],[1]Подбор!$CJ:$CW,9,0),"")</f>
        <v>0</v>
      </c>
      <c r="AE864" s="73">
        <f>IFERROR(VLOOKUP(Подбор[[#This Row],[Артикул]],[1]Подбор!$CJ:$CW,10,0),"")</f>
        <v>0</v>
      </c>
      <c r="AF864" s="73">
        <f>IFERROR(VLOOKUP(Подбор[[#This Row],[Артикул]],[1]Подбор!$CJ:$CW,11,0),"")</f>
        <v>0</v>
      </c>
      <c r="AG864" s="73">
        <f>IFERROR(VLOOKUP(Подбор[[#This Row],[Артикул]],[1]Подбор!$CJ:$CW,12,0),"")</f>
        <v>0</v>
      </c>
      <c r="AH864" s="73">
        <f>IFERROR(VLOOKUP(Подбор[[#This Row],[Артикул]],[1]Подбор!$CJ:$CW,13,0),"")</f>
        <v>0</v>
      </c>
      <c r="AI864" s="73">
        <f>IFERROR(VLOOKUP(Подбор[[#This Row],[Артикул]],[1]Подбор!$CJ:$CW,14,0),"")</f>
        <v>0</v>
      </c>
      <c r="AJ864" s="73" t="str">
        <f>IFERROR(VLOOKUP(Подбор[[#This Row],[Артикул]],[1]Подбор!$CJ:$DA,15,0),"")</f>
        <v/>
      </c>
      <c r="AK864" s="73" t="str">
        <f>IFERROR(VLOOKUP(Подбор[[#This Row],[Артикул]],[1]Подбор!$CJ:$DA,16,0),"")</f>
        <v/>
      </c>
      <c r="AL864" s="73" t="str">
        <f>IFERROR(VLOOKUP(Подбор[[#This Row],[Артикул]],[1]Подбор!$CJ:$DA,17,0),"")</f>
        <v/>
      </c>
    </row>
    <row r="865" spans="1:38">
      <c r="A865" s="73" t="s">
        <v>1958</v>
      </c>
      <c r="B865" t="s">
        <v>2932</v>
      </c>
      <c r="C865" t="s">
        <v>1957</v>
      </c>
      <c r="D865">
        <v>20121530</v>
      </c>
      <c r="E865">
        <v>17103440</v>
      </c>
      <c r="F865">
        <v>-14.999306712759918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578</v>
      </c>
      <c r="R865" t="s">
        <v>578</v>
      </c>
      <c r="S865" t="s">
        <v>578</v>
      </c>
      <c r="T865" s="73"/>
      <c r="U865" s="73"/>
      <c r="V865"/>
      <c r="W865" s="73">
        <f>IFERROR(VLOOKUP(Подбор[[#This Row],[Артикул]],[1]Подбор!$CJ:$CW,2,0),"")</f>
        <v>20121530</v>
      </c>
      <c r="X865" s="73">
        <f>IFERROR(VLOOKUP(Подбор[[#This Row],[Артикул]],[1]Подбор!$CJ:$CW,3,0),"")</f>
        <v>17103440</v>
      </c>
      <c r="Y865" s="73">
        <f>IFERROR(VLOOKUP(Подбор[[#This Row],[Артикул]],[1]Подбор!$CJ:$CW,4,0),"")</f>
        <v>-14.999306712759918</v>
      </c>
      <c r="Z865" s="73">
        <f>IFERROR(VLOOKUP(Подбор[[#This Row],[Артикул]],[1]Подбор!$CJ:$CW,5,0),"")</f>
        <v>0</v>
      </c>
      <c r="AA865" s="73">
        <f>IFERROR(VLOOKUP(Подбор[[#This Row],[Артикул]],[1]Подбор!$CJ:$CW,6,0),"")</f>
        <v>0</v>
      </c>
      <c r="AB865" s="73">
        <f>IFERROR(VLOOKUP(Подбор[[#This Row],[Артикул]],[1]Подбор!$CJ:$CW,7,0),"")</f>
        <v>0</v>
      </c>
      <c r="AC865" s="73">
        <f>IFERROR(VLOOKUP(Подбор[[#This Row],[Артикул]],[1]Подбор!$CJ:$CW,8,0),"")</f>
        <v>0</v>
      </c>
      <c r="AD865" s="73">
        <f>IFERROR(VLOOKUP(Подбор[[#This Row],[Артикул]],[1]Подбор!$CJ:$CW,9,0),"")</f>
        <v>0</v>
      </c>
      <c r="AE865" s="73">
        <f>IFERROR(VLOOKUP(Подбор[[#This Row],[Артикул]],[1]Подбор!$CJ:$CW,10,0),"")</f>
        <v>0</v>
      </c>
      <c r="AF865" s="73">
        <f>IFERROR(VLOOKUP(Подбор[[#This Row],[Артикул]],[1]Подбор!$CJ:$CW,11,0),"")</f>
        <v>0</v>
      </c>
      <c r="AG865" s="73">
        <f>IFERROR(VLOOKUP(Подбор[[#This Row],[Артикул]],[1]Подбор!$CJ:$CW,12,0),"")</f>
        <v>0</v>
      </c>
      <c r="AH865" s="73">
        <f>IFERROR(VLOOKUP(Подбор[[#This Row],[Артикул]],[1]Подбор!$CJ:$CW,13,0),"")</f>
        <v>0</v>
      </c>
      <c r="AI865" s="73">
        <f>IFERROR(VLOOKUP(Подбор[[#This Row],[Артикул]],[1]Подбор!$CJ:$CW,14,0),"")</f>
        <v>0</v>
      </c>
      <c r="AJ865" s="73" t="str">
        <f>IFERROR(VLOOKUP(Подбор[[#This Row],[Артикул]],[1]Подбор!$CJ:$DA,15,0),"")</f>
        <v/>
      </c>
      <c r="AK865" s="73" t="str">
        <f>IFERROR(VLOOKUP(Подбор[[#This Row],[Артикул]],[1]Подбор!$CJ:$DA,16,0),"")</f>
        <v/>
      </c>
      <c r="AL865" s="73" t="str">
        <f>IFERROR(VLOOKUP(Подбор[[#This Row],[Артикул]],[1]Подбор!$CJ:$DA,17,0),"")</f>
        <v/>
      </c>
    </row>
    <row r="866" spans="1:38">
      <c r="A866" s="73" t="s">
        <v>1956</v>
      </c>
      <c r="B866" t="s">
        <v>2932</v>
      </c>
      <c r="C866" t="s">
        <v>1955</v>
      </c>
      <c r="D866">
        <v>30182010</v>
      </c>
      <c r="E866">
        <v>25654880</v>
      </c>
      <c r="F866">
        <v>-14.999431780719704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578</v>
      </c>
      <c r="R866" t="s">
        <v>578</v>
      </c>
      <c r="S866" t="s">
        <v>578</v>
      </c>
      <c r="T866" s="73"/>
      <c r="U866" s="73"/>
      <c r="V866"/>
      <c r="W866" s="73">
        <f>IFERROR(VLOOKUP(Подбор[[#This Row],[Артикул]],[1]Подбор!$CJ:$CW,2,0),"")</f>
        <v>30182010</v>
      </c>
      <c r="X866" s="73">
        <f>IFERROR(VLOOKUP(Подбор[[#This Row],[Артикул]],[1]Подбор!$CJ:$CW,3,0),"")</f>
        <v>25654880</v>
      </c>
      <c r="Y866" s="73">
        <f>IFERROR(VLOOKUP(Подбор[[#This Row],[Артикул]],[1]Подбор!$CJ:$CW,4,0),"")</f>
        <v>-14.999431780719704</v>
      </c>
      <c r="Z866" s="73">
        <f>IFERROR(VLOOKUP(Подбор[[#This Row],[Артикул]],[1]Подбор!$CJ:$CW,5,0),"")</f>
        <v>0</v>
      </c>
      <c r="AA866" s="73">
        <f>IFERROR(VLOOKUP(Подбор[[#This Row],[Артикул]],[1]Подбор!$CJ:$CW,6,0),"")</f>
        <v>0</v>
      </c>
      <c r="AB866" s="73">
        <f>IFERROR(VLOOKUP(Подбор[[#This Row],[Артикул]],[1]Подбор!$CJ:$CW,7,0),"")</f>
        <v>0</v>
      </c>
      <c r="AC866" s="73">
        <f>IFERROR(VLOOKUP(Подбор[[#This Row],[Артикул]],[1]Подбор!$CJ:$CW,8,0),"")</f>
        <v>0</v>
      </c>
      <c r="AD866" s="73">
        <f>IFERROR(VLOOKUP(Подбор[[#This Row],[Артикул]],[1]Подбор!$CJ:$CW,9,0),"")</f>
        <v>0</v>
      </c>
      <c r="AE866" s="73">
        <f>IFERROR(VLOOKUP(Подбор[[#This Row],[Артикул]],[1]Подбор!$CJ:$CW,10,0),"")</f>
        <v>0</v>
      </c>
      <c r="AF866" s="73">
        <f>IFERROR(VLOOKUP(Подбор[[#This Row],[Артикул]],[1]Подбор!$CJ:$CW,11,0),"")</f>
        <v>0</v>
      </c>
      <c r="AG866" s="73">
        <f>IFERROR(VLOOKUP(Подбор[[#This Row],[Артикул]],[1]Подбор!$CJ:$CW,12,0),"")</f>
        <v>0</v>
      </c>
      <c r="AH866" s="73">
        <f>IFERROR(VLOOKUP(Подбор[[#This Row],[Артикул]],[1]Подбор!$CJ:$CW,13,0),"")</f>
        <v>0</v>
      </c>
      <c r="AI866" s="73">
        <f>IFERROR(VLOOKUP(Подбор[[#This Row],[Артикул]],[1]Подбор!$CJ:$CW,14,0),"")</f>
        <v>0</v>
      </c>
      <c r="AJ866" s="73" t="str">
        <f>IFERROR(VLOOKUP(Подбор[[#This Row],[Артикул]],[1]Подбор!$CJ:$DA,15,0),"")</f>
        <v/>
      </c>
      <c r="AK866" s="73" t="str">
        <f>IFERROR(VLOOKUP(Подбор[[#This Row],[Артикул]],[1]Подбор!$CJ:$DA,16,0),"")</f>
        <v/>
      </c>
      <c r="AL866" s="73" t="str">
        <f>IFERROR(VLOOKUP(Подбор[[#This Row],[Артикул]],[1]Подбор!$CJ:$DA,17,0),"")</f>
        <v/>
      </c>
    </row>
    <row r="867" spans="1:38">
      <c r="A867" s="73" t="s">
        <v>1954</v>
      </c>
      <c r="B867" t="s">
        <v>2932</v>
      </c>
      <c r="C867" t="s">
        <v>1953</v>
      </c>
      <c r="D867">
        <v>8048060</v>
      </c>
      <c r="E867">
        <v>6840930</v>
      </c>
      <c r="F867">
        <v>-14.999018396980148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578</v>
      </c>
      <c r="R867" t="s">
        <v>578</v>
      </c>
      <c r="S867" t="s">
        <v>578</v>
      </c>
      <c r="T867" s="73"/>
      <c r="U867" s="73"/>
      <c r="V867"/>
      <c r="W867" s="73">
        <f>IFERROR(VLOOKUP(Подбор[[#This Row],[Артикул]],[1]Подбор!$CJ:$CW,2,0),"")</f>
        <v>8048060</v>
      </c>
      <c r="X867" s="73">
        <f>IFERROR(VLOOKUP(Подбор[[#This Row],[Артикул]],[1]Подбор!$CJ:$CW,3,0),"")</f>
        <v>6840930</v>
      </c>
      <c r="Y867" s="73">
        <f>IFERROR(VLOOKUP(Подбор[[#This Row],[Артикул]],[1]Подбор!$CJ:$CW,4,0),"")</f>
        <v>-14.999018396980148</v>
      </c>
      <c r="Z867" s="73">
        <f>IFERROR(VLOOKUP(Подбор[[#This Row],[Артикул]],[1]Подбор!$CJ:$CW,5,0),"")</f>
        <v>0</v>
      </c>
      <c r="AA867" s="73">
        <f>IFERROR(VLOOKUP(Подбор[[#This Row],[Артикул]],[1]Подбор!$CJ:$CW,6,0),"")</f>
        <v>0</v>
      </c>
      <c r="AB867" s="73">
        <f>IFERROR(VLOOKUP(Подбор[[#This Row],[Артикул]],[1]Подбор!$CJ:$CW,7,0),"")</f>
        <v>0</v>
      </c>
      <c r="AC867" s="73">
        <f>IFERROR(VLOOKUP(Подбор[[#This Row],[Артикул]],[1]Подбор!$CJ:$CW,8,0),"")</f>
        <v>0</v>
      </c>
      <c r="AD867" s="73">
        <f>IFERROR(VLOOKUP(Подбор[[#This Row],[Артикул]],[1]Подбор!$CJ:$CW,9,0),"")</f>
        <v>0</v>
      </c>
      <c r="AE867" s="73">
        <f>IFERROR(VLOOKUP(Подбор[[#This Row],[Артикул]],[1]Подбор!$CJ:$CW,10,0),"")</f>
        <v>0</v>
      </c>
      <c r="AF867" s="73">
        <f>IFERROR(VLOOKUP(Подбор[[#This Row],[Артикул]],[1]Подбор!$CJ:$CW,11,0),"")</f>
        <v>0</v>
      </c>
      <c r="AG867" s="73">
        <f>IFERROR(VLOOKUP(Подбор[[#This Row],[Артикул]],[1]Подбор!$CJ:$CW,12,0),"")</f>
        <v>0</v>
      </c>
      <c r="AH867" s="73">
        <f>IFERROR(VLOOKUP(Подбор[[#This Row],[Артикул]],[1]Подбор!$CJ:$CW,13,0),"")</f>
        <v>0</v>
      </c>
      <c r="AI867" s="73">
        <f>IFERROR(VLOOKUP(Подбор[[#This Row],[Артикул]],[1]Подбор!$CJ:$CW,14,0),"")</f>
        <v>0</v>
      </c>
      <c r="AJ867" s="73" t="str">
        <f>IFERROR(VLOOKUP(Подбор[[#This Row],[Артикул]],[1]Подбор!$CJ:$DA,15,0),"")</f>
        <v/>
      </c>
      <c r="AK867" s="73" t="str">
        <f>IFERROR(VLOOKUP(Подбор[[#This Row],[Артикул]],[1]Подбор!$CJ:$DA,16,0),"")</f>
        <v/>
      </c>
      <c r="AL867" s="73" t="str">
        <f>IFERROR(VLOOKUP(Подбор[[#This Row],[Артикул]],[1]Подбор!$CJ:$DA,17,0),"")</f>
        <v/>
      </c>
    </row>
    <row r="868" spans="1:38">
      <c r="A868" s="73" t="s">
        <v>1952</v>
      </c>
      <c r="B868" t="s">
        <v>2932</v>
      </c>
      <c r="C868" t="s">
        <v>1951</v>
      </c>
      <c r="D868">
        <v>8048060</v>
      </c>
      <c r="E868">
        <v>6840930</v>
      </c>
      <c r="F868">
        <v>-14.999018396980148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578</v>
      </c>
      <c r="R868" t="s">
        <v>578</v>
      </c>
      <c r="S868" t="s">
        <v>578</v>
      </c>
      <c r="T868" s="73"/>
      <c r="U868" s="73"/>
      <c r="V868"/>
      <c r="W868" s="73">
        <f>IFERROR(VLOOKUP(Подбор[[#This Row],[Артикул]],[1]Подбор!$CJ:$CW,2,0),"")</f>
        <v>8048060</v>
      </c>
      <c r="X868" s="73">
        <f>IFERROR(VLOOKUP(Подбор[[#This Row],[Артикул]],[1]Подбор!$CJ:$CW,3,0),"")</f>
        <v>6840930</v>
      </c>
      <c r="Y868" s="73">
        <f>IFERROR(VLOOKUP(Подбор[[#This Row],[Артикул]],[1]Подбор!$CJ:$CW,4,0),"")</f>
        <v>-14.999018396980148</v>
      </c>
      <c r="Z868" s="73">
        <f>IFERROR(VLOOKUP(Подбор[[#This Row],[Артикул]],[1]Подбор!$CJ:$CW,5,0),"")</f>
        <v>0</v>
      </c>
      <c r="AA868" s="73">
        <f>IFERROR(VLOOKUP(Подбор[[#This Row],[Артикул]],[1]Подбор!$CJ:$CW,6,0),"")</f>
        <v>0</v>
      </c>
      <c r="AB868" s="73">
        <f>IFERROR(VLOOKUP(Подбор[[#This Row],[Артикул]],[1]Подбор!$CJ:$CW,7,0),"")</f>
        <v>0</v>
      </c>
      <c r="AC868" s="73">
        <f>IFERROR(VLOOKUP(Подбор[[#This Row],[Артикул]],[1]Подбор!$CJ:$CW,8,0),"")</f>
        <v>0</v>
      </c>
      <c r="AD868" s="73">
        <f>IFERROR(VLOOKUP(Подбор[[#This Row],[Артикул]],[1]Подбор!$CJ:$CW,9,0),"")</f>
        <v>0</v>
      </c>
      <c r="AE868" s="73">
        <f>IFERROR(VLOOKUP(Подбор[[#This Row],[Артикул]],[1]Подбор!$CJ:$CW,10,0),"")</f>
        <v>0</v>
      </c>
      <c r="AF868" s="73">
        <f>IFERROR(VLOOKUP(Подбор[[#This Row],[Артикул]],[1]Подбор!$CJ:$CW,11,0),"")</f>
        <v>0</v>
      </c>
      <c r="AG868" s="73">
        <f>IFERROR(VLOOKUP(Подбор[[#This Row],[Артикул]],[1]Подбор!$CJ:$CW,12,0),"")</f>
        <v>0</v>
      </c>
      <c r="AH868" s="73">
        <f>IFERROR(VLOOKUP(Подбор[[#This Row],[Артикул]],[1]Подбор!$CJ:$CW,13,0),"")</f>
        <v>0</v>
      </c>
      <c r="AI868" s="73">
        <f>IFERROR(VLOOKUP(Подбор[[#This Row],[Артикул]],[1]Подбор!$CJ:$CW,14,0),"")</f>
        <v>0</v>
      </c>
      <c r="AJ868" s="73" t="str">
        <f>IFERROR(VLOOKUP(Подбор[[#This Row],[Артикул]],[1]Подбор!$CJ:$DA,15,0),"")</f>
        <v/>
      </c>
      <c r="AK868" s="73" t="str">
        <f>IFERROR(VLOOKUP(Подбор[[#This Row],[Артикул]],[1]Подбор!$CJ:$DA,16,0),"")</f>
        <v/>
      </c>
      <c r="AL868" s="73" t="str">
        <f>IFERROR(VLOOKUP(Подбор[[#This Row],[Артикул]],[1]Подбор!$CJ:$DA,17,0),"")</f>
        <v/>
      </c>
    </row>
    <row r="869" spans="1:38">
      <c r="A869" s="73" t="s">
        <v>1950</v>
      </c>
      <c r="B869" t="s">
        <v>2932</v>
      </c>
      <c r="C869" t="s">
        <v>1949</v>
      </c>
      <c r="D869">
        <v>5835270</v>
      </c>
      <c r="E869">
        <v>4960040</v>
      </c>
      <c r="F869">
        <v>-14.998963201359999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578</v>
      </c>
      <c r="R869" t="s">
        <v>578</v>
      </c>
      <c r="S869" t="s">
        <v>578</v>
      </c>
      <c r="T869" s="73"/>
      <c r="U869" s="73"/>
      <c r="V869"/>
      <c r="W869" s="73">
        <f>IFERROR(VLOOKUP(Подбор[[#This Row],[Артикул]],[1]Подбор!$CJ:$CW,2,0),"")</f>
        <v>5835270</v>
      </c>
      <c r="X869" s="73">
        <f>IFERROR(VLOOKUP(Подбор[[#This Row],[Артикул]],[1]Подбор!$CJ:$CW,3,0),"")</f>
        <v>4960040</v>
      </c>
      <c r="Y869" s="73">
        <f>IFERROR(VLOOKUP(Подбор[[#This Row],[Артикул]],[1]Подбор!$CJ:$CW,4,0),"")</f>
        <v>-14.998963201359999</v>
      </c>
      <c r="Z869" s="73">
        <f>IFERROR(VLOOKUP(Подбор[[#This Row],[Артикул]],[1]Подбор!$CJ:$CW,5,0),"")</f>
        <v>0</v>
      </c>
      <c r="AA869" s="73">
        <f>IFERROR(VLOOKUP(Подбор[[#This Row],[Артикул]],[1]Подбор!$CJ:$CW,6,0),"")</f>
        <v>0</v>
      </c>
      <c r="AB869" s="73">
        <f>IFERROR(VLOOKUP(Подбор[[#This Row],[Артикул]],[1]Подбор!$CJ:$CW,7,0),"")</f>
        <v>0</v>
      </c>
      <c r="AC869" s="73">
        <f>IFERROR(VLOOKUP(Подбор[[#This Row],[Артикул]],[1]Подбор!$CJ:$CW,8,0),"")</f>
        <v>0</v>
      </c>
      <c r="AD869" s="73">
        <f>IFERROR(VLOOKUP(Подбор[[#This Row],[Артикул]],[1]Подбор!$CJ:$CW,9,0),"")</f>
        <v>0</v>
      </c>
      <c r="AE869" s="73">
        <f>IFERROR(VLOOKUP(Подбор[[#This Row],[Артикул]],[1]Подбор!$CJ:$CW,10,0),"")</f>
        <v>0</v>
      </c>
      <c r="AF869" s="73">
        <f>IFERROR(VLOOKUP(Подбор[[#This Row],[Артикул]],[1]Подбор!$CJ:$CW,11,0),"")</f>
        <v>0</v>
      </c>
      <c r="AG869" s="73">
        <f>IFERROR(VLOOKUP(Подбор[[#This Row],[Артикул]],[1]Подбор!$CJ:$CW,12,0),"")</f>
        <v>0</v>
      </c>
      <c r="AH869" s="73">
        <f>IFERROR(VLOOKUP(Подбор[[#This Row],[Артикул]],[1]Подбор!$CJ:$CW,13,0),"")</f>
        <v>0</v>
      </c>
      <c r="AI869" s="73">
        <f>IFERROR(VLOOKUP(Подбор[[#This Row],[Артикул]],[1]Подбор!$CJ:$CW,14,0),"")</f>
        <v>0</v>
      </c>
      <c r="AJ869" s="73" t="str">
        <f>IFERROR(VLOOKUP(Подбор[[#This Row],[Артикул]],[1]Подбор!$CJ:$DA,15,0),"")</f>
        <v/>
      </c>
      <c r="AK869" s="73" t="str">
        <f>IFERROR(VLOOKUP(Подбор[[#This Row],[Артикул]],[1]Подбор!$CJ:$DA,16,0),"")</f>
        <v/>
      </c>
      <c r="AL869" s="73" t="str">
        <f>IFERROR(VLOOKUP(Подбор[[#This Row],[Артикул]],[1]Подбор!$CJ:$DA,17,0),"")</f>
        <v/>
      </c>
    </row>
    <row r="870" spans="1:38">
      <c r="A870" s="73" t="s">
        <v>1948</v>
      </c>
      <c r="B870" t="s">
        <v>2932</v>
      </c>
      <c r="C870" t="s">
        <v>1947</v>
      </c>
      <c r="D870">
        <v>46279230</v>
      </c>
      <c r="E870">
        <v>39337290</v>
      </c>
      <c r="F870">
        <v>-15.000119924207894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578</v>
      </c>
      <c r="R870" t="s">
        <v>578</v>
      </c>
      <c r="S870" t="s">
        <v>578</v>
      </c>
      <c r="T870" s="73"/>
      <c r="U870" s="73"/>
      <c r="V870"/>
      <c r="W870" s="73">
        <f>IFERROR(VLOOKUP(Подбор[[#This Row],[Артикул]],[1]Подбор!$CJ:$CW,2,0),"")</f>
        <v>46279230</v>
      </c>
      <c r="X870" s="73">
        <f>IFERROR(VLOOKUP(Подбор[[#This Row],[Артикул]],[1]Подбор!$CJ:$CW,3,0),"")</f>
        <v>39337290</v>
      </c>
      <c r="Y870" s="73">
        <f>IFERROR(VLOOKUP(Подбор[[#This Row],[Артикул]],[1]Подбор!$CJ:$CW,4,0),"")</f>
        <v>-15.000119924207894</v>
      </c>
      <c r="Z870" s="73">
        <f>IFERROR(VLOOKUP(Подбор[[#This Row],[Артикул]],[1]Подбор!$CJ:$CW,5,0),"")</f>
        <v>0</v>
      </c>
      <c r="AA870" s="73">
        <f>IFERROR(VLOOKUP(Подбор[[#This Row],[Артикул]],[1]Подбор!$CJ:$CW,6,0),"")</f>
        <v>0</v>
      </c>
      <c r="AB870" s="73">
        <f>IFERROR(VLOOKUP(Подбор[[#This Row],[Артикул]],[1]Подбор!$CJ:$CW,7,0),"")</f>
        <v>0</v>
      </c>
      <c r="AC870" s="73">
        <f>IFERROR(VLOOKUP(Подбор[[#This Row],[Артикул]],[1]Подбор!$CJ:$CW,8,0),"")</f>
        <v>0</v>
      </c>
      <c r="AD870" s="73">
        <f>IFERROR(VLOOKUP(Подбор[[#This Row],[Артикул]],[1]Подбор!$CJ:$CW,9,0),"")</f>
        <v>0</v>
      </c>
      <c r="AE870" s="73">
        <f>IFERROR(VLOOKUP(Подбор[[#This Row],[Артикул]],[1]Подбор!$CJ:$CW,10,0),"")</f>
        <v>0</v>
      </c>
      <c r="AF870" s="73">
        <f>IFERROR(VLOOKUP(Подбор[[#This Row],[Артикул]],[1]Подбор!$CJ:$CW,11,0),"")</f>
        <v>0</v>
      </c>
      <c r="AG870" s="73">
        <f>IFERROR(VLOOKUP(Подбор[[#This Row],[Артикул]],[1]Подбор!$CJ:$CW,12,0),"")</f>
        <v>0</v>
      </c>
      <c r="AH870" s="73">
        <f>IFERROR(VLOOKUP(Подбор[[#This Row],[Артикул]],[1]Подбор!$CJ:$CW,13,0),"")</f>
        <v>0</v>
      </c>
      <c r="AI870" s="73">
        <f>IFERROR(VLOOKUP(Подбор[[#This Row],[Артикул]],[1]Подбор!$CJ:$CW,14,0),"")</f>
        <v>0</v>
      </c>
      <c r="AJ870" s="73" t="str">
        <f>IFERROR(VLOOKUP(Подбор[[#This Row],[Артикул]],[1]Подбор!$CJ:$DA,15,0),"")</f>
        <v/>
      </c>
      <c r="AK870" s="73" t="str">
        <f>IFERROR(VLOOKUP(Подбор[[#This Row],[Артикул]],[1]Подбор!$CJ:$DA,16,0),"")</f>
        <v/>
      </c>
      <c r="AL870" s="73" t="str">
        <f>IFERROR(VLOOKUP(Подбор[[#This Row],[Артикул]],[1]Подбор!$CJ:$DA,17,0),"")</f>
        <v/>
      </c>
    </row>
    <row r="871" spans="1:38">
      <c r="A871" s="73" t="s">
        <v>1946</v>
      </c>
      <c r="B871" t="s">
        <v>2932</v>
      </c>
      <c r="C871" t="s">
        <v>1945</v>
      </c>
      <c r="D871">
        <v>4024310</v>
      </c>
      <c r="E871">
        <v>3420470</v>
      </c>
      <c r="F871">
        <v>-15.00480827769232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578</v>
      </c>
      <c r="R871" t="s">
        <v>578</v>
      </c>
      <c r="S871" t="s">
        <v>578</v>
      </c>
      <c r="T871" s="73"/>
      <c r="U871" s="73"/>
      <c r="V871"/>
      <c r="W871" s="73">
        <f>IFERROR(VLOOKUP(Подбор[[#This Row],[Артикул]],[1]Подбор!$CJ:$CW,2,0),"")</f>
        <v>4024310</v>
      </c>
      <c r="X871" s="73">
        <f>IFERROR(VLOOKUP(Подбор[[#This Row],[Артикул]],[1]Подбор!$CJ:$CW,3,0),"")</f>
        <v>3420470</v>
      </c>
      <c r="Y871" s="73">
        <f>IFERROR(VLOOKUP(Подбор[[#This Row],[Артикул]],[1]Подбор!$CJ:$CW,4,0),"")</f>
        <v>-15.00480827769232</v>
      </c>
      <c r="Z871" s="73">
        <f>IFERROR(VLOOKUP(Подбор[[#This Row],[Артикул]],[1]Подбор!$CJ:$CW,5,0),"")</f>
        <v>0</v>
      </c>
      <c r="AA871" s="73">
        <f>IFERROR(VLOOKUP(Подбор[[#This Row],[Артикул]],[1]Подбор!$CJ:$CW,6,0),"")</f>
        <v>0</v>
      </c>
      <c r="AB871" s="73">
        <f>IFERROR(VLOOKUP(Подбор[[#This Row],[Артикул]],[1]Подбор!$CJ:$CW,7,0),"")</f>
        <v>0</v>
      </c>
      <c r="AC871" s="73">
        <f>IFERROR(VLOOKUP(Подбор[[#This Row],[Артикул]],[1]Подбор!$CJ:$CW,8,0),"")</f>
        <v>0</v>
      </c>
      <c r="AD871" s="73">
        <f>IFERROR(VLOOKUP(Подбор[[#This Row],[Артикул]],[1]Подбор!$CJ:$CW,9,0),"")</f>
        <v>0</v>
      </c>
      <c r="AE871" s="73">
        <f>IFERROR(VLOOKUP(Подбор[[#This Row],[Артикул]],[1]Подбор!$CJ:$CW,10,0),"")</f>
        <v>0</v>
      </c>
      <c r="AF871" s="73">
        <f>IFERROR(VLOOKUP(Подбор[[#This Row],[Артикул]],[1]Подбор!$CJ:$CW,11,0),"")</f>
        <v>0</v>
      </c>
      <c r="AG871" s="73">
        <f>IFERROR(VLOOKUP(Подбор[[#This Row],[Артикул]],[1]Подбор!$CJ:$CW,12,0),"")</f>
        <v>0</v>
      </c>
      <c r="AH871" s="73">
        <f>IFERROR(VLOOKUP(Подбор[[#This Row],[Артикул]],[1]Подбор!$CJ:$CW,13,0),"")</f>
        <v>0</v>
      </c>
      <c r="AI871" s="73">
        <f>IFERROR(VLOOKUP(Подбор[[#This Row],[Артикул]],[1]Подбор!$CJ:$CW,14,0),"")</f>
        <v>0</v>
      </c>
      <c r="AJ871" s="73" t="str">
        <f>IFERROR(VLOOKUP(Подбор[[#This Row],[Артикул]],[1]Подбор!$CJ:$DA,15,0),"")</f>
        <v/>
      </c>
      <c r="AK871" s="73" t="str">
        <f>IFERROR(VLOOKUP(Подбор[[#This Row],[Артикул]],[1]Подбор!$CJ:$DA,16,0),"")</f>
        <v/>
      </c>
      <c r="AL871" s="73" t="str">
        <f>IFERROR(VLOOKUP(Подбор[[#This Row],[Артикул]],[1]Подбор!$CJ:$DA,17,0),"")</f>
        <v/>
      </c>
    </row>
    <row r="872" spans="1:38">
      <c r="A872" s="73" t="s">
        <v>1944</v>
      </c>
      <c r="B872" t="s">
        <v>2932</v>
      </c>
      <c r="C872" t="s">
        <v>1943</v>
      </c>
      <c r="D872">
        <v>10060490</v>
      </c>
      <c r="E872">
        <v>8551440</v>
      </c>
      <c r="F872">
        <v>-14.999766412967958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578</v>
      </c>
      <c r="R872" t="s">
        <v>578</v>
      </c>
      <c r="S872" t="s">
        <v>578</v>
      </c>
      <c r="T872" s="73"/>
      <c r="U872" s="73"/>
      <c r="V872"/>
      <c r="W872" s="73">
        <f>IFERROR(VLOOKUP(Подбор[[#This Row],[Артикул]],[1]Подбор!$CJ:$CW,2,0),"")</f>
        <v>10060490</v>
      </c>
      <c r="X872" s="73">
        <f>IFERROR(VLOOKUP(Подбор[[#This Row],[Артикул]],[1]Подбор!$CJ:$CW,3,0),"")</f>
        <v>8551440</v>
      </c>
      <c r="Y872" s="73">
        <f>IFERROR(VLOOKUP(Подбор[[#This Row],[Артикул]],[1]Подбор!$CJ:$CW,4,0),"")</f>
        <v>-14.999766412967958</v>
      </c>
      <c r="Z872" s="73">
        <f>IFERROR(VLOOKUP(Подбор[[#This Row],[Артикул]],[1]Подбор!$CJ:$CW,5,0),"")</f>
        <v>0</v>
      </c>
      <c r="AA872" s="73">
        <f>IFERROR(VLOOKUP(Подбор[[#This Row],[Артикул]],[1]Подбор!$CJ:$CW,6,0),"")</f>
        <v>0</v>
      </c>
      <c r="AB872" s="73">
        <f>IFERROR(VLOOKUP(Подбор[[#This Row],[Артикул]],[1]Подбор!$CJ:$CW,7,0),"")</f>
        <v>0</v>
      </c>
      <c r="AC872" s="73">
        <f>IFERROR(VLOOKUP(Подбор[[#This Row],[Артикул]],[1]Подбор!$CJ:$CW,8,0),"")</f>
        <v>0</v>
      </c>
      <c r="AD872" s="73">
        <f>IFERROR(VLOOKUP(Подбор[[#This Row],[Артикул]],[1]Подбор!$CJ:$CW,9,0),"")</f>
        <v>0</v>
      </c>
      <c r="AE872" s="73">
        <f>IFERROR(VLOOKUP(Подбор[[#This Row],[Артикул]],[1]Подбор!$CJ:$CW,10,0),"")</f>
        <v>0</v>
      </c>
      <c r="AF872" s="73">
        <f>IFERROR(VLOOKUP(Подбор[[#This Row],[Артикул]],[1]Подбор!$CJ:$CW,11,0),"")</f>
        <v>0</v>
      </c>
      <c r="AG872" s="73">
        <f>IFERROR(VLOOKUP(Подбор[[#This Row],[Артикул]],[1]Подбор!$CJ:$CW,12,0),"")</f>
        <v>0</v>
      </c>
      <c r="AH872" s="73">
        <f>IFERROR(VLOOKUP(Подбор[[#This Row],[Артикул]],[1]Подбор!$CJ:$CW,13,0),"")</f>
        <v>0</v>
      </c>
      <c r="AI872" s="73">
        <f>IFERROR(VLOOKUP(Подбор[[#This Row],[Артикул]],[1]Подбор!$CJ:$CW,14,0),"")</f>
        <v>0</v>
      </c>
      <c r="AJ872" s="73" t="str">
        <f>IFERROR(VLOOKUP(Подбор[[#This Row],[Артикул]],[1]Подбор!$CJ:$DA,15,0),"")</f>
        <v/>
      </c>
      <c r="AK872" s="73" t="str">
        <f>IFERROR(VLOOKUP(Подбор[[#This Row],[Артикул]],[1]Подбор!$CJ:$DA,16,0),"")</f>
        <v/>
      </c>
      <c r="AL872" s="73" t="str">
        <f>IFERROR(VLOOKUP(Подбор[[#This Row],[Артикул]],[1]Подбор!$CJ:$DA,17,0),"")</f>
        <v/>
      </c>
    </row>
    <row r="873" spans="1:38">
      <c r="A873" s="73" t="s">
        <v>1942</v>
      </c>
      <c r="B873" t="s">
        <v>2932</v>
      </c>
      <c r="C873" t="s">
        <v>1941</v>
      </c>
      <c r="D873">
        <v>10060490</v>
      </c>
      <c r="E873">
        <v>8551440</v>
      </c>
      <c r="F873">
        <v>-14.999766412967958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578</v>
      </c>
      <c r="R873" t="s">
        <v>578</v>
      </c>
      <c r="S873" t="s">
        <v>578</v>
      </c>
      <c r="T873" s="73"/>
      <c r="U873" s="73"/>
      <c r="V873"/>
      <c r="W873" s="73">
        <f>IFERROR(VLOOKUP(Подбор[[#This Row],[Артикул]],[1]Подбор!$CJ:$CW,2,0),"")</f>
        <v>10060490</v>
      </c>
      <c r="X873" s="73">
        <f>IFERROR(VLOOKUP(Подбор[[#This Row],[Артикул]],[1]Подбор!$CJ:$CW,3,0),"")</f>
        <v>8551440</v>
      </c>
      <c r="Y873" s="73">
        <f>IFERROR(VLOOKUP(Подбор[[#This Row],[Артикул]],[1]Подбор!$CJ:$CW,4,0),"")</f>
        <v>-14.999766412967958</v>
      </c>
      <c r="Z873" s="73">
        <f>IFERROR(VLOOKUP(Подбор[[#This Row],[Артикул]],[1]Подбор!$CJ:$CW,5,0),"")</f>
        <v>0</v>
      </c>
      <c r="AA873" s="73">
        <f>IFERROR(VLOOKUP(Подбор[[#This Row],[Артикул]],[1]Подбор!$CJ:$CW,6,0),"")</f>
        <v>0</v>
      </c>
      <c r="AB873" s="73">
        <f>IFERROR(VLOOKUP(Подбор[[#This Row],[Артикул]],[1]Подбор!$CJ:$CW,7,0),"")</f>
        <v>0</v>
      </c>
      <c r="AC873" s="73">
        <f>IFERROR(VLOOKUP(Подбор[[#This Row],[Артикул]],[1]Подбор!$CJ:$CW,8,0),"")</f>
        <v>0</v>
      </c>
      <c r="AD873" s="73">
        <f>IFERROR(VLOOKUP(Подбор[[#This Row],[Артикул]],[1]Подбор!$CJ:$CW,9,0),"")</f>
        <v>0</v>
      </c>
      <c r="AE873" s="73">
        <f>IFERROR(VLOOKUP(Подбор[[#This Row],[Артикул]],[1]Подбор!$CJ:$CW,10,0),"")</f>
        <v>0</v>
      </c>
      <c r="AF873" s="73">
        <f>IFERROR(VLOOKUP(Подбор[[#This Row],[Артикул]],[1]Подбор!$CJ:$CW,11,0),"")</f>
        <v>0</v>
      </c>
      <c r="AG873" s="73">
        <f>IFERROR(VLOOKUP(Подбор[[#This Row],[Артикул]],[1]Подбор!$CJ:$CW,12,0),"")</f>
        <v>0</v>
      </c>
      <c r="AH873" s="73">
        <f>IFERROR(VLOOKUP(Подбор[[#This Row],[Артикул]],[1]Подбор!$CJ:$CW,13,0),"")</f>
        <v>0</v>
      </c>
      <c r="AI873" s="73">
        <f>IFERROR(VLOOKUP(Подбор[[#This Row],[Артикул]],[1]Подбор!$CJ:$CW,14,0),"")</f>
        <v>0</v>
      </c>
      <c r="AJ873" s="73" t="str">
        <f>IFERROR(VLOOKUP(Подбор[[#This Row],[Артикул]],[1]Подбор!$CJ:$DA,15,0),"")</f>
        <v/>
      </c>
      <c r="AK873" s="73" t="str">
        <f>IFERROR(VLOOKUP(Подбор[[#This Row],[Артикул]],[1]Подбор!$CJ:$DA,16,0),"")</f>
        <v/>
      </c>
      <c r="AL873" s="73" t="str">
        <f>IFERROR(VLOOKUP(Подбор[[#This Row],[Артикул]],[1]Подбор!$CJ:$DA,17,0),"")</f>
        <v/>
      </c>
    </row>
    <row r="874" spans="1:38">
      <c r="A874" s="73" t="s">
        <v>1940</v>
      </c>
      <c r="B874" t="s">
        <v>2932</v>
      </c>
      <c r="C874" t="s">
        <v>1939</v>
      </c>
      <c r="D874">
        <v>201470</v>
      </c>
      <c r="E874">
        <v>171500</v>
      </c>
      <c r="F874">
        <v>-14.875663870551449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578</v>
      </c>
      <c r="R874" t="s">
        <v>578</v>
      </c>
      <c r="S874" t="s">
        <v>578</v>
      </c>
      <c r="T874" s="73"/>
      <c r="U874" s="73"/>
      <c r="V874"/>
      <c r="W874" s="73">
        <f>IFERROR(VLOOKUP(Подбор[[#This Row],[Артикул]],[1]Подбор!$CJ:$CW,2,0),"")</f>
        <v>201470</v>
      </c>
      <c r="X874" s="73">
        <f>IFERROR(VLOOKUP(Подбор[[#This Row],[Артикул]],[1]Подбор!$CJ:$CW,3,0),"")</f>
        <v>171500</v>
      </c>
      <c r="Y874" s="73">
        <f>IFERROR(VLOOKUP(Подбор[[#This Row],[Артикул]],[1]Подбор!$CJ:$CW,4,0),"")</f>
        <v>-14.875663870551449</v>
      </c>
      <c r="Z874" s="73">
        <f>IFERROR(VLOOKUP(Подбор[[#This Row],[Артикул]],[1]Подбор!$CJ:$CW,5,0),"")</f>
        <v>0</v>
      </c>
      <c r="AA874" s="73">
        <f>IFERROR(VLOOKUP(Подбор[[#This Row],[Артикул]],[1]Подбор!$CJ:$CW,6,0),"")</f>
        <v>0</v>
      </c>
      <c r="AB874" s="73">
        <f>IFERROR(VLOOKUP(Подбор[[#This Row],[Артикул]],[1]Подбор!$CJ:$CW,7,0),"")</f>
        <v>0</v>
      </c>
      <c r="AC874" s="73">
        <f>IFERROR(VLOOKUP(Подбор[[#This Row],[Артикул]],[1]Подбор!$CJ:$CW,8,0),"")</f>
        <v>0</v>
      </c>
      <c r="AD874" s="73">
        <f>IFERROR(VLOOKUP(Подбор[[#This Row],[Артикул]],[1]Подбор!$CJ:$CW,9,0),"")</f>
        <v>0</v>
      </c>
      <c r="AE874" s="73">
        <f>IFERROR(VLOOKUP(Подбор[[#This Row],[Артикул]],[1]Подбор!$CJ:$CW,10,0),"")</f>
        <v>0</v>
      </c>
      <c r="AF874" s="73">
        <f>IFERROR(VLOOKUP(Подбор[[#This Row],[Артикул]],[1]Подбор!$CJ:$CW,11,0),"")</f>
        <v>0</v>
      </c>
      <c r="AG874" s="73">
        <f>IFERROR(VLOOKUP(Подбор[[#This Row],[Артикул]],[1]Подбор!$CJ:$CW,12,0),"")</f>
        <v>0</v>
      </c>
      <c r="AH874" s="73">
        <f>IFERROR(VLOOKUP(Подбор[[#This Row],[Артикул]],[1]Подбор!$CJ:$CW,13,0),"")</f>
        <v>0</v>
      </c>
      <c r="AI874" s="73">
        <f>IFERROR(VLOOKUP(Подбор[[#This Row],[Артикул]],[1]Подбор!$CJ:$CW,14,0),"")</f>
        <v>0</v>
      </c>
      <c r="AJ874" s="73" t="str">
        <f>IFERROR(VLOOKUP(Подбор[[#This Row],[Артикул]],[1]Подбор!$CJ:$DA,15,0),"")</f>
        <v/>
      </c>
      <c r="AK874" s="73" t="str">
        <f>IFERROR(VLOOKUP(Подбор[[#This Row],[Артикул]],[1]Подбор!$CJ:$DA,16,0),"")</f>
        <v/>
      </c>
      <c r="AL874" s="73" t="str">
        <f>IFERROR(VLOOKUP(Подбор[[#This Row],[Артикул]],[1]Подбор!$CJ:$DA,17,0),"")</f>
        <v/>
      </c>
    </row>
    <row r="875" spans="1:38">
      <c r="A875" s="73" t="s">
        <v>1938</v>
      </c>
      <c r="B875" t="s">
        <v>2932</v>
      </c>
      <c r="C875" t="s">
        <v>1937</v>
      </c>
      <c r="D875">
        <v>804750</v>
      </c>
      <c r="E875">
        <v>684320</v>
      </c>
      <c r="F875">
        <v>-14.964895930413178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578</v>
      </c>
      <c r="R875" t="s">
        <v>578</v>
      </c>
      <c r="S875" t="s">
        <v>578</v>
      </c>
      <c r="T875" s="73"/>
      <c r="U875" s="73"/>
      <c r="V875"/>
      <c r="W875" s="73">
        <f>IFERROR(VLOOKUP(Подбор[[#This Row],[Артикул]],[1]Подбор!$CJ:$CW,2,0),"")</f>
        <v>804750</v>
      </c>
      <c r="X875" s="73">
        <f>IFERROR(VLOOKUP(Подбор[[#This Row],[Артикул]],[1]Подбор!$CJ:$CW,3,0),"")</f>
        <v>684320</v>
      </c>
      <c r="Y875" s="73">
        <f>IFERROR(VLOOKUP(Подбор[[#This Row],[Артикул]],[1]Подбор!$CJ:$CW,4,0),"")</f>
        <v>-14.964895930413178</v>
      </c>
      <c r="Z875" s="73">
        <f>IFERROR(VLOOKUP(Подбор[[#This Row],[Артикул]],[1]Подбор!$CJ:$CW,5,0),"")</f>
        <v>0</v>
      </c>
      <c r="AA875" s="73">
        <f>IFERROR(VLOOKUP(Подбор[[#This Row],[Артикул]],[1]Подбор!$CJ:$CW,6,0),"")</f>
        <v>0</v>
      </c>
      <c r="AB875" s="73">
        <f>IFERROR(VLOOKUP(Подбор[[#This Row],[Артикул]],[1]Подбор!$CJ:$CW,7,0),"")</f>
        <v>0</v>
      </c>
      <c r="AC875" s="73">
        <f>IFERROR(VLOOKUP(Подбор[[#This Row],[Артикул]],[1]Подбор!$CJ:$CW,8,0),"")</f>
        <v>0</v>
      </c>
      <c r="AD875" s="73">
        <f>IFERROR(VLOOKUP(Подбор[[#This Row],[Артикул]],[1]Подбор!$CJ:$CW,9,0),"")</f>
        <v>0</v>
      </c>
      <c r="AE875" s="73">
        <f>IFERROR(VLOOKUP(Подбор[[#This Row],[Артикул]],[1]Подбор!$CJ:$CW,10,0),"")</f>
        <v>0</v>
      </c>
      <c r="AF875" s="73">
        <f>IFERROR(VLOOKUP(Подбор[[#This Row],[Артикул]],[1]Подбор!$CJ:$CW,11,0),"")</f>
        <v>0</v>
      </c>
      <c r="AG875" s="73">
        <f>IFERROR(VLOOKUP(Подбор[[#This Row],[Артикул]],[1]Подбор!$CJ:$CW,12,0),"")</f>
        <v>0</v>
      </c>
      <c r="AH875" s="73">
        <f>IFERROR(VLOOKUP(Подбор[[#This Row],[Артикул]],[1]Подбор!$CJ:$CW,13,0),"")</f>
        <v>0</v>
      </c>
      <c r="AI875" s="73">
        <f>IFERROR(VLOOKUP(Подбор[[#This Row],[Артикул]],[1]Подбор!$CJ:$CW,14,0),"")</f>
        <v>0</v>
      </c>
      <c r="AJ875" s="73" t="str">
        <f>IFERROR(VLOOKUP(Подбор[[#This Row],[Артикул]],[1]Подбор!$CJ:$DA,15,0),"")</f>
        <v/>
      </c>
      <c r="AK875" s="73" t="str">
        <f>IFERROR(VLOOKUP(Подбор[[#This Row],[Артикул]],[1]Подбор!$CJ:$DA,16,0),"")</f>
        <v/>
      </c>
      <c r="AL875" s="73" t="str">
        <f>IFERROR(VLOOKUP(Подбор[[#This Row],[Артикул]],[1]Подбор!$CJ:$DA,17,0),"")</f>
        <v/>
      </c>
    </row>
    <row r="876" spans="1:38">
      <c r="A876" s="73" t="s">
        <v>1936</v>
      </c>
      <c r="B876" t="s">
        <v>2932</v>
      </c>
      <c r="C876" t="s">
        <v>1935</v>
      </c>
      <c r="D876">
        <v>1207130</v>
      </c>
      <c r="E876">
        <v>1026200</v>
      </c>
      <c r="F876">
        <v>-14.988443663897016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578</v>
      </c>
      <c r="R876" t="s">
        <v>578</v>
      </c>
      <c r="S876" t="s">
        <v>578</v>
      </c>
      <c r="T876" s="73"/>
      <c r="U876" s="73"/>
      <c r="V876"/>
      <c r="W876" s="73">
        <f>IFERROR(VLOOKUP(Подбор[[#This Row],[Артикул]],[1]Подбор!$CJ:$CW,2,0),"")</f>
        <v>1207130</v>
      </c>
      <c r="X876" s="73">
        <f>IFERROR(VLOOKUP(Подбор[[#This Row],[Артикул]],[1]Подбор!$CJ:$CW,3,0),"")</f>
        <v>1026200</v>
      </c>
      <c r="Y876" s="73">
        <f>IFERROR(VLOOKUP(Подбор[[#This Row],[Артикул]],[1]Подбор!$CJ:$CW,4,0),"")</f>
        <v>-14.988443663897016</v>
      </c>
      <c r="Z876" s="73">
        <f>IFERROR(VLOOKUP(Подбор[[#This Row],[Артикул]],[1]Подбор!$CJ:$CW,5,0),"")</f>
        <v>0</v>
      </c>
      <c r="AA876" s="73">
        <f>IFERROR(VLOOKUP(Подбор[[#This Row],[Артикул]],[1]Подбор!$CJ:$CW,6,0),"")</f>
        <v>0</v>
      </c>
      <c r="AB876" s="73">
        <f>IFERROR(VLOOKUP(Подбор[[#This Row],[Артикул]],[1]Подбор!$CJ:$CW,7,0),"")</f>
        <v>0</v>
      </c>
      <c r="AC876" s="73">
        <f>IFERROR(VLOOKUP(Подбор[[#This Row],[Артикул]],[1]Подбор!$CJ:$CW,8,0),"")</f>
        <v>0</v>
      </c>
      <c r="AD876" s="73">
        <f>IFERROR(VLOOKUP(Подбор[[#This Row],[Артикул]],[1]Подбор!$CJ:$CW,9,0),"")</f>
        <v>0</v>
      </c>
      <c r="AE876" s="73">
        <f>IFERROR(VLOOKUP(Подбор[[#This Row],[Артикул]],[1]Подбор!$CJ:$CW,10,0),"")</f>
        <v>0</v>
      </c>
      <c r="AF876" s="73">
        <f>IFERROR(VLOOKUP(Подбор[[#This Row],[Артикул]],[1]Подбор!$CJ:$CW,11,0),"")</f>
        <v>0</v>
      </c>
      <c r="AG876" s="73">
        <f>IFERROR(VLOOKUP(Подбор[[#This Row],[Артикул]],[1]Подбор!$CJ:$CW,12,0),"")</f>
        <v>0</v>
      </c>
      <c r="AH876" s="73">
        <f>IFERROR(VLOOKUP(Подбор[[#This Row],[Артикул]],[1]Подбор!$CJ:$CW,13,0),"")</f>
        <v>0</v>
      </c>
      <c r="AI876" s="73">
        <f>IFERROR(VLOOKUP(Подбор[[#This Row],[Артикул]],[1]Подбор!$CJ:$CW,14,0),"")</f>
        <v>0</v>
      </c>
      <c r="AJ876" s="73" t="str">
        <f>IFERROR(VLOOKUP(Подбор[[#This Row],[Артикул]],[1]Подбор!$CJ:$DA,15,0),"")</f>
        <v/>
      </c>
      <c r="AK876" s="73" t="str">
        <f>IFERROR(VLOOKUP(Подбор[[#This Row],[Артикул]],[1]Подбор!$CJ:$DA,16,0),"")</f>
        <v/>
      </c>
      <c r="AL876" s="73" t="str">
        <f>IFERROR(VLOOKUP(Подбор[[#This Row],[Артикул]],[1]Подбор!$CJ:$DA,17,0),"")</f>
        <v/>
      </c>
    </row>
    <row r="877" spans="1:38">
      <c r="A877" s="73" t="s">
        <v>1934</v>
      </c>
      <c r="B877" t="s">
        <v>2932</v>
      </c>
      <c r="C877" t="s">
        <v>1933</v>
      </c>
      <c r="D877">
        <v>11100</v>
      </c>
      <c r="E877">
        <v>9440</v>
      </c>
      <c r="F877">
        <v>-14.954954954954957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578</v>
      </c>
      <c r="R877" t="s">
        <v>578</v>
      </c>
      <c r="S877" t="s">
        <v>578</v>
      </c>
      <c r="T877" s="73"/>
      <c r="U877" s="73"/>
      <c r="V877"/>
      <c r="W877" s="73">
        <f>IFERROR(VLOOKUP(Подбор[[#This Row],[Артикул]],[1]Подбор!$CJ:$CW,2,0),"")</f>
        <v>11100</v>
      </c>
      <c r="X877" s="73">
        <f>IFERROR(VLOOKUP(Подбор[[#This Row],[Артикул]],[1]Подбор!$CJ:$CW,3,0),"")</f>
        <v>9440</v>
      </c>
      <c r="Y877" s="73">
        <f>IFERROR(VLOOKUP(Подбор[[#This Row],[Артикул]],[1]Подбор!$CJ:$CW,4,0),"")</f>
        <v>-14.954954954954957</v>
      </c>
      <c r="Z877" s="73">
        <f>IFERROR(VLOOKUP(Подбор[[#This Row],[Артикул]],[1]Подбор!$CJ:$CW,5,0),"")</f>
        <v>0</v>
      </c>
      <c r="AA877" s="73">
        <f>IFERROR(VLOOKUP(Подбор[[#This Row],[Артикул]],[1]Подбор!$CJ:$CW,6,0),"")</f>
        <v>0</v>
      </c>
      <c r="AB877" s="73">
        <f>IFERROR(VLOOKUP(Подбор[[#This Row],[Артикул]],[1]Подбор!$CJ:$CW,7,0),"")</f>
        <v>0</v>
      </c>
      <c r="AC877" s="73">
        <f>IFERROR(VLOOKUP(Подбор[[#This Row],[Артикул]],[1]Подбор!$CJ:$CW,8,0),"")</f>
        <v>0</v>
      </c>
      <c r="AD877" s="73">
        <f>IFERROR(VLOOKUP(Подбор[[#This Row],[Артикул]],[1]Подбор!$CJ:$CW,9,0),"")</f>
        <v>0</v>
      </c>
      <c r="AE877" s="73">
        <f>IFERROR(VLOOKUP(Подбор[[#This Row],[Артикул]],[1]Подбор!$CJ:$CW,10,0),"")</f>
        <v>0</v>
      </c>
      <c r="AF877" s="73">
        <f>IFERROR(VLOOKUP(Подбор[[#This Row],[Артикул]],[1]Подбор!$CJ:$CW,11,0),"")</f>
        <v>0</v>
      </c>
      <c r="AG877" s="73">
        <f>IFERROR(VLOOKUP(Подбор[[#This Row],[Артикул]],[1]Подбор!$CJ:$CW,12,0),"")</f>
        <v>0</v>
      </c>
      <c r="AH877" s="73">
        <f>IFERROR(VLOOKUP(Подбор[[#This Row],[Артикул]],[1]Подбор!$CJ:$CW,13,0),"")</f>
        <v>0</v>
      </c>
      <c r="AI877" s="73">
        <f>IFERROR(VLOOKUP(Подбор[[#This Row],[Артикул]],[1]Подбор!$CJ:$CW,14,0),"")</f>
        <v>0</v>
      </c>
      <c r="AJ877" s="73" t="str">
        <f>IFERROR(VLOOKUP(Подбор[[#This Row],[Артикул]],[1]Подбор!$CJ:$DA,15,0),"")</f>
        <v/>
      </c>
      <c r="AK877" s="73" t="str">
        <f>IFERROR(VLOOKUP(Подбор[[#This Row],[Артикул]],[1]Подбор!$CJ:$DA,16,0),"")</f>
        <v/>
      </c>
      <c r="AL877" s="73" t="str">
        <f>IFERROR(VLOOKUP(Подбор[[#This Row],[Артикул]],[1]Подбор!$CJ:$DA,17,0),"")</f>
        <v/>
      </c>
    </row>
    <row r="878" spans="1:38">
      <c r="A878" s="73" t="s">
        <v>1932</v>
      </c>
      <c r="B878" t="s">
        <v>2932</v>
      </c>
      <c r="C878" t="s">
        <v>1931</v>
      </c>
      <c r="D878">
        <v>804750</v>
      </c>
      <c r="E878">
        <v>684320</v>
      </c>
      <c r="F878">
        <v>-14.964895930413178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578</v>
      </c>
      <c r="R878" t="s">
        <v>578</v>
      </c>
      <c r="S878" t="s">
        <v>578</v>
      </c>
      <c r="T878" s="73"/>
      <c r="U878" s="73"/>
      <c r="V878"/>
      <c r="W878" s="73">
        <f>IFERROR(VLOOKUP(Подбор[[#This Row],[Артикул]],[1]Подбор!$CJ:$CW,2,0),"")</f>
        <v>804750</v>
      </c>
      <c r="X878" s="73">
        <f>IFERROR(VLOOKUP(Подбор[[#This Row],[Артикул]],[1]Подбор!$CJ:$CW,3,0),"")</f>
        <v>684320</v>
      </c>
      <c r="Y878" s="73">
        <f>IFERROR(VLOOKUP(Подбор[[#This Row],[Артикул]],[1]Подбор!$CJ:$CW,4,0),"")</f>
        <v>-14.964895930413178</v>
      </c>
      <c r="Z878" s="73">
        <f>IFERROR(VLOOKUP(Подбор[[#This Row],[Артикул]],[1]Подбор!$CJ:$CW,5,0),"")</f>
        <v>0</v>
      </c>
      <c r="AA878" s="73">
        <f>IFERROR(VLOOKUP(Подбор[[#This Row],[Артикул]],[1]Подбор!$CJ:$CW,6,0),"")</f>
        <v>0</v>
      </c>
      <c r="AB878" s="73">
        <f>IFERROR(VLOOKUP(Подбор[[#This Row],[Артикул]],[1]Подбор!$CJ:$CW,7,0),"")</f>
        <v>0</v>
      </c>
      <c r="AC878" s="73">
        <f>IFERROR(VLOOKUP(Подбор[[#This Row],[Артикул]],[1]Подбор!$CJ:$CW,8,0),"")</f>
        <v>0</v>
      </c>
      <c r="AD878" s="73">
        <f>IFERROR(VLOOKUP(Подбор[[#This Row],[Артикул]],[1]Подбор!$CJ:$CW,9,0),"")</f>
        <v>0</v>
      </c>
      <c r="AE878" s="73">
        <f>IFERROR(VLOOKUP(Подбор[[#This Row],[Артикул]],[1]Подбор!$CJ:$CW,10,0),"")</f>
        <v>0</v>
      </c>
      <c r="AF878" s="73">
        <f>IFERROR(VLOOKUP(Подбор[[#This Row],[Артикул]],[1]Подбор!$CJ:$CW,11,0),"")</f>
        <v>0</v>
      </c>
      <c r="AG878" s="73">
        <f>IFERROR(VLOOKUP(Подбор[[#This Row],[Артикул]],[1]Подбор!$CJ:$CW,12,0),"")</f>
        <v>0</v>
      </c>
      <c r="AH878" s="73">
        <f>IFERROR(VLOOKUP(Подбор[[#This Row],[Артикул]],[1]Подбор!$CJ:$CW,13,0),"")</f>
        <v>0</v>
      </c>
      <c r="AI878" s="73">
        <f>IFERROR(VLOOKUP(Подбор[[#This Row],[Артикул]],[1]Подбор!$CJ:$CW,14,0),"")</f>
        <v>0</v>
      </c>
      <c r="AJ878" s="73" t="str">
        <f>IFERROR(VLOOKUP(Подбор[[#This Row],[Артикул]],[1]Подбор!$CJ:$DA,15,0),"")</f>
        <v/>
      </c>
      <c r="AK878" s="73" t="str">
        <f>IFERROR(VLOOKUP(Подбор[[#This Row],[Артикул]],[1]Подбор!$CJ:$DA,16,0),"")</f>
        <v/>
      </c>
      <c r="AL878" s="73" t="str">
        <f>IFERROR(VLOOKUP(Подбор[[#This Row],[Артикул]],[1]Подбор!$CJ:$DA,17,0),"")</f>
        <v/>
      </c>
    </row>
    <row r="879" spans="1:38">
      <c r="A879" s="73" t="s">
        <v>1930</v>
      </c>
      <c r="B879" t="s">
        <v>2932</v>
      </c>
      <c r="C879" t="s">
        <v>1929</v>
      </c>
      <c r="D879">
        <v>402380</v>
      </c>
      <c r="E879">
        <v>341880</v>
      </c>
      <c r="F879">
        <v>-15.035538545653367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578</v>
      </c>
      <c r="R879" t="s">
        <v>578</v>
      </c>
      <c r="S879" t="s">
        <v>578</v>
      </c>
      <c r="T879" s="73"/>
      <c r="U879" s="73"/>
      <c r="V879"/>
      <c r="W879" s="73">
        <f>IFERROR(VLOOKUP(Подбор[[#This Row],[Артикул]],[1]Подбор!$CJ:$CW,2,0),"")</f>
        <v>402380</v>
      </c>
      <c r="X879" s="73">
        <f>IFERROR(VLOOKUP(Подбор[[#This Row],[Артикул]],[1]Подбор!$CJ:$CW,3,0),"")</f>
        <v>341880</v>
      </c>
      <c r="Y879" s="73">
        <f>IFERROR(VLOOKUP(Подбор[[#This Row],[Артикул]],[1]Подбор!$CJ:$CW,4,0),"")</f>
        <v>-15.035538545653367</v>
      </c>
      <c r="Z879" s="73">
        <f>IFERROR(VLOOKUP(Подбор[[#This Row],[Артикул]],[1]Подбор!$CJ:$CW,5,0),"")</f>
        <v>0</v>
      </c>
      <c r="AA879" s="73">
        <f>IFERROR(VLOOKUP(Подбор[[#This Row],[Артикул]],[1]Подбор!$CJ:$CW,6,0),"")</f>
        <v>0</v>
      </c>
      <c r="AB879" s="73">
        <f>IFERROR(VLOOKUP(Подбор[[#This Row],[Артикул]],[1]Подбор!$CJ:$CW,7,0),"")</f>
        <v>0</v>
      </c>
      <c r="AC879" s="73">
        <f>IFERROR(VLOOKUP(Подбор[[#This Row],[Артикул]],[1]Подбор!$CJ:$CW,8,0),"")</f>
        <v>0</v>
      </c>
      <c r="AD879" s="73">
        <f>IFERROR(VLOOKUP(Подбор[[#This Row],[Артикул]],[1]Подбор!$CJ:$CW,9,0),"")</f>
        <v>0</v>
      </c>
      <c r="AE879" s="73">
        <f>IFERROR(VLOOKUP(Подбор[[#This Row],[Артикул]],[1]Подбор!$CJ:$CW,10,0),"")</f>
        <v>0</v>
      </c>
      <c r="AF879" s="73">
        <f>IFERROR(VLOOKUP(Подбор[[#This Row],[Артикул]],[1]Подбор!$CJ:$CW,11,0),"")</f>
        <v>0</v>
      </c>
      <c r="AG879" s="73">
        <f>IFERROR(VLOOKUP(Подбор[[#This Row],[Артикул]],[1]Подбор!$CJ:$CW,12,0),"")</f>
        <v>0</v>
      </c>
      <c r="AH879" s="73">
        <f>IFERROR(VLOOKUP(Подбор[[#This Row],[Артикул]],[1]Подбор!$CJ:$CW,13,0),"")</f>
        <v>0</v>
      </c>
      <c r="AI879" s="73">
        <f>IFERROR(VLOOKUP(Подбор[[#This Row],[Артикул]],[1]Подбор!$CJ:$CW,14,0),"")</f>
        <v>0</v>
      </c>
      <c r="AJ879" s="73" t="str">
        <f>IFERROR(VLOOKUP(Подбор[[#This Row],[Артикул]],[1]Подбор!$CJ:$DA,15,0),"")</f>
        <v/>
      </c>
      <c r="AK879" s="73" t="str">
        <f>IFERROR(VLOOKUP(Подбор[[#This Row],[Артикул]],[1]Подбор!$CJ:$DA,16,0),"")</f>
        <v/>
      </c>
      <c r="AL879" s="73" t="str">
        <f>IFERROR(VLOOKUP(Подбор[[#This Row],[Артикул]],[1]Подбор!$CJ:$DA,17,0),"")</f>
        <v/>
      </c>
    </row>
    <row r="880" spans="1:38">
      <c r="A880" s="73" t="s">
        <v>1928</v>
      </c>
      <c r="B880"/>
      <c r="C880"/>
      <c r="D880" t="s">
        <v>578</v>
      </c>
      <c r="E880" t="s">
        <v>578</v>
      </c>
      <c r="F880" t="s">
        <v>578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578</v>
      </c>
      <c r="R880" t="s">
        <v>578</v>
      </c>
      <c r="S880" t="s">
        <v>578</v>
      </c>
      <c r="T880" s="73"/>
      <c r="U880" s="73"/>
      <c r="V880"/>
      <c r="W880" s="73" t="str">
        <f>IFERROR(VLOOKUP(Подбор[[#This Row],[Артикул]],[1]Подбор!$CJ:$CW,2,0),"")</f>
        <v/>
      </c>
      <c r="X880" s="73" t="str">
        <f>IFERROR(VLOOKUP(Подбор[[#This Row],[Артикул]],[1]Подбор!$CJ:$CW,3,0),"")</f>
        <v/>
      </c>
      <c r="Y880" s="73" t="str">
        <f>IFERROR(VLOOKUP(Подбор[[#This Row],[Артикул]],[1]Подбор!$CJ:$CW,4,0),"")</f>
        <v/>
      </c>
      <c r="Z880" s="73">
        <f>IFERROR(VLOOKUP(Подбор[[#This Row],[Артикул]],[1]Подбор!$CJ:$CW,5,0),"")</f>
        <v>0</v>
      </c>
      <c r="AA880" s="73">
        <f>IFERROR(VLOOKUP(Подбор[[#This Row],[Артикул]],[1]Подбор!$CJ:$CW,6,0),"")</f>
        <v>0</v>
      </c>
      <c r="AB880" s="73">
        <f>IFERROR(VLOOKUP(Подбор[[#This Row],[Артикул]],[1]Подбор!$CJ:$CW,7,0),"")</f>
        <v>0</v>
      </c>
      <c r="AC880" s="73">
        <f>IFERROR(VLOOKUP(Подбор[[#This Row],[Артикул]],[1]Подбор!$CJ:$CW,8,0),"")</f>
        <v>0</v>
      </c>
      <c r="AD880" s="73">
        <f>IFERROR(VLOOKUP(Подбор[[#This Row],[Артикул]],[1]Подбор!$CJ:$CW,9,0),"")</f>
        <v>0</v>
      </c>
      <c r="AE880" s="73">
        <f>IFERROR(VLOOKUP(Подбор[[#This Row],[Артикул]],[1]Подбор!$CJ:$CW,10,0),"")</f>
        <v>0</v>
      </c>
      <c r="AF880" s="73">
        <f>IFERROR(VLOOKUP(Подбор[[#This Row],[Артикул]],[1]Подбор!$CJ:$CW,11,0),"")</f>
        <v>0</v>
      </c>
      <c r="AG880" s="73">
        <f>IFERROR(VLOOKUP(Подбор[[#This Row],[Артикул]],[1]Подбор!$CJ:$CW,12,0),"")</f>
        <v>0</v>
      </c>
      <c r="AH880" s="73">
        <f>IFERROR(VLOOKUP(Подбор[[#This Row],[Артикул]],[1]Подбор!$CJ:$CW,13,0),"")</f>
        <v>0</v>
      </c>
      <c r="AI880" s="73">
        <f>IFERROR(VLOOKUP(Подбор[[#This Row],[Артикул]],[1]Подбор!$CJ:$CW,14,0),"")</f>
        <v>0</v>
      </c>
      <c r="AJ880" s="73" t="str">
        <f>IFERROR(VLOOKUP(Подбор[[#This Row],[Артикул]],[1]Подбор!$CJ:$DA,15,0),"")</f>
        <v/>
      </c>
      <c r="AK880" s="73" t="str">
        <f>IFERROR(VLOOKUP(Подбор[[#This Row],[Артикул]],[1]Подбор!$CJ:$DA,16,0),"")</f>
        <v/>
      </c>
      <c r="AL880" s="73" t="str">
        <f>IFERROR(VLOOKUP(Подбор[[#This Row],[Артикул]],[1]Подбор!$CJ:$DA,17,0),"")</f>
        <v/>
      </c>
    </row>
    <row r="881" spans="1:38">
      <c r="A881" s="73" t="s">
        <v>212</v>
      </c>
      <c r="B881" t="s">
        <v>2932</v>
      </c>
      <c r="C881" t="s">
        <v>1927</v>
      </c>
      <c r="D881">
        <v>447060</v>
      </c>
      <c r="E881" t="s">
        <v>578</v>
      </c>
      <c r="F881" t="s">
        <v>578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578</v>
      </c>
      <c r="R881" t="s">
        <v>5880</v>
      </c>
      <c r="S881" t="s">
        <v>578</v>
      </c>
      <c r="T881" s="73"/>
      <c r="U881" s="73"/>
      <c r="V881"/>
      <c r="W881" s="73">
        <f>IFERROR(VLOOKUP(Подбор[[#This Row],[Артикул]],[1]Подбор!$CJ:$CW,2,0),"")</f>
        <v>447060</v>
      </c>
      <c r="X881" s="73" t="str">
        <f>IFERROR(VLOOKUP(Подбор[[#This Row],[Артикул]],[1]Подбор!$CJ:$CW,3,0),"")</f>
        <v/>
      </c>
      <c r="Y881" s="73" t="str">
        <f>IFERROR(VLOOKUP(Подбор[[#This Row],[Артикул]],[1]Подбор!$CJ:$CW,4,0),"")</f>
        <v/>
      </c>
      <c r="Z881" s="73">
        <f>IFERROR(VLOOKUP(Подбор[[#This Row],[Артикул]],[1]Подбор!$CJ:$CW,5,0),"")</f>
        <v>0</v>
      </c>
      <c r="AA881" s="73">
        <f>IFERROR(VLOOKUP(Подбор[[#This Row],[Артикул]],[1]Подбор!$CJ:$CW,6,0),"")</f>
        <v>0</v>
      </c>
      <c r="AB881" s="73">
        <f>IFERROR(VLOOKUP(Подбор[[#This Row],[Артикул]],[1]Подбор!$CJ:$CW,7,0),"")</f>
        <v>0</v>
      </c>
      <c r="AC881" s="73">
        <f>IFERROR(VLOOKUP(Подбор[[#This Row],[Артикул]],[1]Подбор!$CJ:$CW,8,0),"")</f>
        <v>0</v>
      </c>
      <c r="AD881" s="73">
        <f>IFERROR(VLOOKUP(Подбор[[#This Row],[Артикул]],[1]Подбор!$CJ:$CW,9,0),"")</f>
        <v>0</v>
      </c>
      <c r="AE881" s="73">
        <f>IFERROR(VLOOKUP(Подбор[[#This Row],[Артикул]],[1]Подбор!$CJ:$CW,10,0),"")</f>
        <v>0</v>
      </c>
      <c r="AF881" s="73">
        <f>IFERROR(VLOOKUP(Подбор[[#This Row],[Артикул]],[1]Подбор!$CJ:$CW,11,0),"")</f>
        <v>0</v>
      </c>
      <c r="AG881" s="73">
        <f>IFERROR(VLOOKUP(Подбор[[#This Row],[Артикул]],[1]Подбор!$CJ:$CW,12,0),"")</f>
        <v>0</v>
      </c>
      <c r="AH881" s="73">
        <f>IFERROR(VLOOKUP(Подбор[[#This Row],[Артикул]],[1]Подбор!$CJ:$CW,13,0),"")</f>
        <v>0</v>
      </c>
      <c r="AI881" s="73">
        <f>IFERROR(VLOOKUP(Подбор[[#This Row],[Артикул]],[1]Подбор!$CJ:$CW,14,0),"")</f>
        <v>0</v>
      </c>
      <c r="AJ881" s="73" t="str">
        <f>IFERROR(VLOOKUP(Подбор[[#This Row],[Артикул]],[1]Подбор!$CJ:$DA,15,0),"")</f>
        <v/>
      </c>
      <c r="AK881" s="73" t="str">
        <f>IFERROR(VLOOKUP(Подбор[[#This Row],[Артикул]],[1]Подбор!$CJ:$DA,16,0),"")</f>
        <v>https://www.ipmatika.kz/products/vstroennyy-server-vks-yealink/16way/</v>
      </c>
      <c r="AL881" s="73" t="str">
        <f>IFERROR(VLOOKUP(Подбор[[#This Row],[Артикул]],[1]Подбор!$CJ:$DA,17,0),"")</f>
        <v/>
      </c>
    </row>
    <row r="882" spans="1:38">
      <c r="A882" s="73" t="s">
        <v>213</v>
      </c>
      <c r="B882" t="s">
        <v>2932</v>
      </c>
      <c r="C882" t="s">
        <v>1926</v>
      </c>
      <c r="D882">
        <v>1117370</v>
      </c>
      <c r="E882" t="s">
        <v>578</v>
      </c>
      <c r="F882" t="s">
        <v>578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578</v>
      </c>
      <c r="R882" t="s">
        <v>5881</v>
      </c>
      <c r="S882" t="s">
        <v>578</v>
      </c>
      <c r="T882" s="73"/>
      <c r="U882" s="73"/>
      <c r="V882"/>
      <c r="W882" s="73">
        <f>IFERROR(VLOOKUP(Подбор[[#This Row],[Артикул]],[1]Подбор!$CJ:$CW,2,0),"")</f>
        <v>1117370</v>
      </c>
      <c r="X882" s="73" t="str">
        <f>IFERROR(VLOOKUP(Подбор[[#This Row],[Артикул]],[1]Подбор!$CJ:$CW,3,0),"")</f>
        <v/>
      </c>
      <c r="Y882" s="73" t="str">
        <f>IFERROR(VLOOKUP(Подбор[[#This Row],[Артикул]],[1]Подбор!$CJ:$CW,4,0),"")</f>
        <v/>
      </c>
      <c r="Z882" s="73">
        <f>IFERROR(VLOOKUP(Подбор[[#This Row],[Артикул]],[1]Подбор!$CJ:$CW,5,0),"")</f>
        <v>0</v>
      </c>
      <c r="AA882" s="73">
        <f>IFERROR(VLOOKUP(Подбор[[#This Row],[Артикул]],[1]Подбор!$CJ:$CW,6,0),"")</f>
        <v>0</v>
      </c>
      <c r="AB882" s="73">
        <f>IFERROR(VLOOKUP(Подбор[[#This Row],[Артикул]],[1]Подбор!$CJ:$CW,7,0),"")</f>
        <v>0</v>
      </c>
      <c r="AC882" s="73">
        <f>IFERROR(VLOOKUP(Подбор[[#This Row],[Артикул]],[1]Подбор!$CJ:$CW,8,0),"")</f>
        <v>0</v>
      </c>
      <c r="AD882" s="73">
        <f>IFERROR(VLOOKUP(Подбор[[#This Row],[Артикул]],[1]Подбор!$CJ:$CW,9,0),"")</f>
        <v>0</v>
      </c>
      <c r="AE882" s="73">
        <f>IFERROR(VLOOKUP(Подбор[[#This Row],[Артикул]],[1]Подбор!$CJ:$CW,10,0),"")</f>
        <v>0</v>
      </c>
      <c r="AF882" s="73">
        <f>IFERROR(VLOOKUP(Подбор[[#This Row],[Артикул]],[1]Подбор!$CJ:$CW,11,0),"")</f>
        <v>0</v>
      </c>
      <c r="AG882" s="73">
        <f>IFERROR(VLOOKUP(Подбор[[#This Row],[Артикул]],[1]Подбор!$CJ:$CW,12,0),"")</f>
        <v>0</v>
      </c>
      <c r="AH882" s="73">
        <f>IFERROR(VLOOKUP(Подбор[[#This Row],[Артикул]],[1]Подбор!$CJ:$CW,13,0),"")</f>
        <v>0</v>
      </c>
      <c r="AI882" s="73">
        <f>IFERROR(VLOOKUP(Подбор[[#This Row],[Артикул]],[1]Подбор!$CJ:$CW,14,0),"")</f>
        <v>0</v>
      </c>
      <c r="AJ882" s="73" t="str">
        <f>IFERROR(VLOOKUP(Подбор[[#This Row],[Артикул]],[1]Подбор!$CJ:$DA,15,0),"")</f>
        <v/>
      </c>
      <c r="AK882" s="73" t="str">
        <f>IFERROR(VLOOKUP(Подбор[[#This Row],[Артикул]],[1]Подбор!$CJ:$DA,16,0),"")</f>
        <v>https://www.ipmatika.kz/products/vstroennyy-server-vks-yealink/24way/</v>
      </c>
      <c r="AL882" s="73" t="str">
        <f>IFERROR(VLOOKUP(Подбор[[#This Row],[Артикул]],[1]Подбор!$CJ:$DA,17,0),"")</f>
        <v/>
      </c>
    </row>
    <row r="883" spans="1:38">
      <c r="A883" s="73" t="s">
        <v>1925</v>
      </c>
      <c r="B883" t="s">
        <v>2932</v>
      </c>
      <c r="C883" t="s">
        <v>1924</v>
      </c>
      <c r="D883">
        <v>134060</v>
      </c>
      <c r="E883" t="s">
        <v>578</v>
      </c>
      <c r="F883" t="s">
        <v>578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578</v>
      </c>
      <c r="R883" t="s">
        <v>5882</v>
      </c>
      <c r="S883" t="s">
        <v>578</v>
      </c>
      <c r="T883" s="73"/>
      <c r="U883" s="73"/>
      <c r="V883"/>
      <c r="W883" s="73">
        <f>IFERROR(VLOOKUP(Подбор[[#This Row],[Артикул]],[1]Подбор!$CJ:$CW,2,0),"")</f>
        <v>134060</v>
      </c>
      <c r="X883" s="73" t="str">
        <f>IFERROR(VLOOKUP(Подбор[[#This Row],[Артикул]],[1]Подбор!$CJ:$CW,3,0),"")</f>
        <v/>
      </c>
      <c r="Y883" s="73" t="str">
        <f>IFERROR(VLOOKUP(Подбор[[#This Row],[Артикул]],[1]Подбор!$CJ:$CW,4,0),"")</f>
        <v/>
      </c>
      <c r="Z883" s="73">
        <f>IFERROR(VLOOKUP(Подбор[[#This Row],[Артикул]],[1]Подбор!$CJ:$CW,5,0),"")</f>
        <v>0</v>
      </c>
      <c r="AA883" s="73">
        <f>IFERROR(VLOOKUP(Подбор[[#This Row],[Артикул]],[1]Подбор!$CJ:$CW,6,0),"")</f>
        <v>0</v>
      </c>
      <c r="AB883" s="73">
        <f>IFERROR(VLOOKUP(Подбор[[#This Row],[Артикул]],[1]Подбор!$CJ:$CW,7,0),"")</f>
        <v>0</v>
      </c>
      <c r="AC883" s="73">
        <f>IFERROR(VLOOKUP(Подбор[[#This Row],[Артикул]],[1]Подбор!$CJ:$CW,8,0),"")</f>
        <v>0</v>
      </c>
      <c r="AD883" s="73">
        <f>IFERROR(VLOOKUP(Подбор[[#This Row],[Артикул]],[1]Подбор!$CJ:$CW,9,0),"")</f>
        <v>0</v>
      </c>
      <c r="AE883" s="73">
        <f>IFERROR(VLOOKUP(Подбор[[#This Row],[Артикул]],[1]Подбор!$CJ:$CW,10,0),"")</f>
        <v>0</v>
      </c>
      <c r="AF883" s="73">
        <f>IFERROR(VLOOKUP(Подбор[[#This Row],[Артикул]],[1]Подбор!$CJ:$CW,11,0),"")</f>
        <v>0</v>
      </c>
      <c r="AG883" s="73">
        <f>IFERROR(VLOOKUP(Подбор[[#This Row],[Артикул]],[1]Подбор!$CJ:$CW,12,0),"")</f>
        <v>0</v>
      </c>
      <c r="AH883" s="73">
        <f>IFERROR(VLOOKUP(Подбор[[#This Row],[Артикул]],[1]Подбор!$CJ:$CW,13,0),"")</f>
        <v>0</v>
      </c>
      <c r="AI883" s="73">
        <f>IFERROR(VLOOKUP(Подбор[[#This Row],[Артикул]],[1]Подбор!$CJ:$CW,14,0),"")</f>
        <v>0</v>
      </c>
      <c r="AJ883" s="73" t="str">
        <f>IFERROR(VLOOKUP(Подбор[[#This Row],[Артикул]],[1]Подбор!$CJ:$DA,15,0),"")</f>
        <v/>
      </c>
      <c r="AK883" s="73" t="str">
        <f>IFERROR(VLOOKUP(Подбор[[#This Row],[Артикул]],[1]Подбор!$CJ:$DA,16,0),"")</f>
        <v>https://www.ipmatika.kz/products/vstroennyy-server-vks-yealink/8way/</v>
      </c>
      <c r="AL883" s="73" t="str">
        <f>IFERROR(VLOOKUP(Подбор[[#This Row],[Артикул]],[1]Подбор!$CJ:$DA,17,0),"")</f>
        <v/>
      </c>
    </row>
    <row r="884" spans="1:38">
      <c r="A884" s="73" t="s">
        <v>210</v>
      </c>
      <c r="B884" t="s">
        <v>2932</v>
      </c>
      <c r="C884" t="s">
        <v>211</v>
      </c>
      <c r="D884">
        <v>58470</v>
      </c>
      <c r="E884" t="s">
        <v>578</v>
      </c>
      <c r="F884" t="s">
        <v>578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5883</v>
      </c>
      <c r="R884" t="s">
        <v>578</v>
      </c>
      <c r="S884" t="s">
        <v>578</v>
      </c>
      <c r="T884" s="73"/>
      <c r="U884" s="73"/>
      <c r="V884"/>
      <c r="W884" s="73">
        <f>IFERROR(VLOOKUP(Подбор[[#This Row],[Артикул]],[1]Подбор!$CJ:$CW,2,0),"")</f>
        <v>58470</v>
      </c>
      <c r="X884" s="73" t="str">
        <f>IFERROR(VLOOKUP(Подбор[[#This Row],[Артикул]],[1]Подбор!$CJ:$CW,3,0),"")</f>
        <v/>
      </c>
      <c r="Y884" s="73" t="str">
        <f>IFERROR(VLOOKUP(Подбор[[#This Row],[Артикул]],[1]Подбор!$CJ:$CW,4,0),"")</f>
        <v/>
      </c>
      <c r="Z884" s="73">
        <f>IFERROR(VLOOKUP(Подбор[[#This Row],[Артикул]],[1]Подбор!$CJ:$CW,5,0),"")</f>
        <v>0</v>
      </c>
      <c r="AA884" s="73">
        <f>IFERROR(VLOOKUP(Подбор[[#This Row],[Артикул]],[1]Подбор!$CJ:$CW,6,0),"")</f>
        <v>0</v>
      </c>
      <c r="AB884" s="73">
        <f>IFERROR(VLOOKUP(Подбор[[#This Row],[Артикул]],[1]Подбор!$CJ:$CW,7,0),"")</f>
        <v>0</v>
      </c>
      <c r="AC884" s="73">
        <f>IFERROR(VLOOKUP(Подбор[[#This Row],[Артикул]],[1]Подбор!$CJ:$CW,8,0),"")</f>
        <v>0</v>
      </c>
      <c r="AD884" s="73">
        <f>IFERROR(VLOOKUP(Подбор[[#This Row],[Артикул]],[1]Подбор!$CJ:$CW,9,0),"")</f>
        <v>0</v>
      </c>
      <c r="AE884" s="73">
        <f>IFERROR(VLOOKUP(Подбор[[#This Row],[Артикул]],[1]Подбор!$CJ:$CW,10,0),"")</f>
        <v>0</v>
      </c>
      <c r="AF884" s="73">
        <f>IFERROR(VLOOKUP(Подбор[[#This Row],[Артикул]],[1]Подбор!$CJ:$CW,11,0),"")</f>
        <v>0</v>
      </c>
      <c r="AG884" s="73">
        <f>IFERROR(VLOOKUP(Подбор[[#This Row],[Артикул]],[1]Подбор!$CJ:$CW,12,0),"")</f>
        <v>0</v>
      </c>
      <c r="AH884" s="73">
        <f>IFERROR(VLOOKUP(Подбор[[#This Row],[Артикул]],[1]Подбор!$CJ:$CW,13,0),"")</f>
        <v>0</v>
      </c>
      <c r="AI884" s="73">
        <f>IFERROR(VLOOKUP(Подбор[[#This Row],[Артикул]],[1]Подбор!$CJ:$CW,14,0),"")</f>
        <v>0</v>
      </c>
      <c r="AJ884" s="73" t="str">
        <f>IFERROR(VLOOKUP(Подбор[[#This Row],[Артикул]],[1]Подбор!$CJ:$DA,15,0),"")</f>
        <v>http://ipmatika.ru/upload/iblock/6e1/EN-home%20page.png</v>
      </c>
      <c r="AK884" s="73" t="str">
        <f>IFERROR(VLOOKUP(Подбор[[#This Row],[Артикул]],[1]Подбор!$CJ:$DA,16,0),"")</f>
        <v/>
      </c>
      <c r="AL884" s="73" t="str">
        <f>IFERROR(VLOOKUP(Подбор[[#This Row],[Артикул]],[1]Подбор!$CJ:$DA,17,0),"")</f>
        <v/>
      </c>
    </row>
    <row r="885" spans="1:38">
      <c r="A885" s="73" t="s">
        <v>5297</v>
      </c>
      <c r="B885"/>
      <c r="C885"/>
      <c r="D885" t="s">
        <v>578</v>
      </c>
      <c r="E885" t="s">
        <v>578</v>
      </c>
      <c r="F885" t="s">
        <v>578</v>
      </c>
      <c r="G885" t="s">
        <v>578</v>
      </c>
      <c r="H885" t="s">
        <v>578</v>
      </c>
      <c r="I885" t="s">
        <v>578</v>
      </c>
      <c r="J885" t="s">
        <v>578</v>
      </c>
      <c r="K885" t="s">
        <v>578</v>
      </c>
      <c r="L885" t="s">
        <v>578</v>
      </c>
      <c r="M885" t="s">
        <v>578</v>
      </c>
      <c r="N885" t="s">
        <v>578</v>
      </c>
      <c r="O885" t="s">
        <v>578</v>
      </c>
      <c r="P885" t="s">
        <v>578</v>
      </c>
      <c r="Q885" t="s">
        <v>578</v>
      </c>
      <c r="R885" t="s">
        <v>578</v>
      </c>
      <c r="S885" t="s">
        <v>578</v>
      </c>
      <c r="T885" s="73"/>
      <c r="U885" s="73"/>
      <c r="V885"/>
      <c r="W885" s="73" t="str">
        <f>IFERROR(VLOOKUP(Подбор[[#This Row],[Артикул]],[1]Подбор!$CJ:$CW,2,0),"")</f>
        <v/>
      </c>
      <c r="X885" s="73" t="str">
        <f>IFERROR(VLOOKUP(Подбор[[#This Row],[Артикул]],[1]Подбор!$CJ:$CW,3,0),"")</f>
        <v/>
      </c>
      <c r="Y885" s="73" t="str">
        <f>IFERROR(VLOOKUP(Подбор[[#This Row],[Артикул]],[1]Подбор!$CJ:$CW,4,0),"")</f>
        <v/>
      </c>
      <c r="Z885" s="73" t="str">
        <f>IFERROR(VLOOKUP(Подбор[[#This Row],[Артикул]],[1]Подбор!$CJ:$CW,5,0),"")</f>
        <v/>
      </c>
      <c r="AA885" s="73" t="str">
        <f>IFERROR(VLOOKUP(Подбор[[#This Row],[Артикул]],[1]Подбор!$CJ:$CW,6,0),"")</f>
        <v/>
      </c>
      <c r="AB885" s="73" t="str">
        <f>IFERROR(VLOOKUP(Подбор[[#This Row],[Артикул]],[1]Подбор!$CJ:$CW,7,0),"")</f>
        <v/>
      </c>
      <c r="AC885" s="73" t="str">
        <f>IFERROR(VLOOKUP(Подбор[[#This Row],[Артикул]],[1]Подбор!$CJ:$CW,8,0),"")</f>
        <v/>
      </c>
      <c r="AD885" s="73" t="str">
        <f>IFERROR(VLOOKUP(Подбор[[#This Row],[Артикул]],[1]Подбор!$CJ:$CW,9,0),"")</f>
        <v/>
      </c>
      <c r="AE885" s="73" t="str">
        <f>IFERROR(VLOOKUP(Подбор[[#This Row],[Артикул]],[1]Подбор!$CJ:$CW,10,0),"")</f>
        <v/>
      </c>
      <c r="AF885" s="73" t="str">
        <f>IFERROR(VLOOKUP(Подбор[[#This Row],[Артикул]],[1]Подбор!$CJ:$CW,11,0),"")</f>
        <v/>
      </c>
      <c r="AG885" s="73" t="str">
        <f>IFERROR(VLOOKUP(Подбор[[#This Row],[Артикул]],[1]Подбор!$CJ:$CW,12,0),"")</f>
        <v/>
      </c>
      <c r="AH885" s="73" t="str">
        <f>IFERROR(VLOOKUP(Подбор[[#This Row],[Артикул]],[1]Подбор!$CJ:$CW,13,0),"")</f>
        <v/>
      </c>
      <c r="AI885" s="73" t="str">
        <f>IFERROR(VLOOKUP(Подбор[[#This Row],[Артикул]],[1]Подбор!$CJ:$CW,14,0),"")</f>
        <v/>
      </c>
      <c r="AJ885" s="73" t="str">
        <f>IFERROR(VLOOKUP(Подбор[[#This Row],[Артикул]],[1]Подбор!$CJ:$DA,15,0),"")</f>
        <v/>
      </c>
      <c r="AK885" s="73" t="str">
        <f>IFERROR(VLOOKUP(Подбор[[#This Row],[Артикул]],[1]Подбор!$CJ:$DA,16,0),"")</f>
        <v/>
      </c>
      <c r="AL885" s="73" t="str">
        <f>IFERROR(VLOOKUP(Подбор[[#This Row],[Артикул]],[1]Подбор!$CJ:$DA,17,0),"")</f>
        <v/>
      </c>
    </row>
    <row r="886" spans="1:38">
      <c r="A886" s="73" t="s">
        <v>3893</v>
      </c>
      <c r="B886" t="s">
        <v>2932</v>
      </c>
      <c r="C886" t="s">
        <v>3893</v>
      </c>
      <c r="D886">
        <v>2023450</v>
      </c>
      <c r="E886">
        <v>1618654.9549549548</v>
      </c>
      <c r="F886">
        <v>-20.005191383283275</v>
      </c>
      <c r="G886">
        <v>11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578</v>
      </c>
      <c r="R886" t="s">
        <v>5884</v>
      </c>
      <c r="S886" t="s">
        <v>5491</v>
      </c>
      <c r="T886" s="73"/>
      <c r="U886" s="73"/>
      <c r="V886"/>
      <c r="W886" s="73">
        <f>IFERROR(VLOOKUP(Подбор[[#This Row],[Артикул]],[1]Подбор!$CJ:$CW,2,0),"")</f>
        <v>2023450</v>
      </c>
      <c r="X886" s="73">
        <f>IFERROR(VLOOKUP(Подбор[[#This Row],[Артикул]],[1]Подбор!$CJ:$CW,3,0),"")</f>
        <v>1618654.9549549548</v>
      </c>
      <c r="Y886" s="73">
        <f>IFERROR(VLOOKUP(Подбор[[#This Row],[Артикул]],[1]Подбор!$CJ:$CW,4,0),"")</f>
        <v>-20.005191383283275</v>
      </c>
      <c r="Z886" s="73">
        <f>IFERROR(VLOOKUP(Подбор[[#This Row],[Артикул]],[1]Подбор!$CJ:$CW,5,0),"")</f>
        <v>11</v>
      </c>
      <c r="AA886" s="73">
        <f>IFERROR(VLOOKUP(Подбор[[#This Row],[Артикул]],[1]Подбор!$CJ:$CW,6,0),"")</f>
        <v>0</v>
      </c>
      <c r="AB886" s="73">
        <f>IFERROR(VLOOKUP(Подбор[[#This Row],[Артикул]],[1]Подбор!$CJ:$CW,7,0),"")</f>
        <v>0</v>
      </c>
      <c r="AC886" s="73">
        <f>IFERROR(VLOOKUP(Подбор[[#This Row],[Артикул]],[1]Подбор!$CJ:$CW,8,0),"")</f>
        <v>0</v>
      </c>
      <c r="AD886" s="73">
        <f>IFERROR(VLOOKUP(Подбор[[#This Row],[Артикул]],[1]Подбор!$CJ:$CW,9,0),"")</f>
        <v>0</v>
      </c>
      <c r="AE886" s="73">
        <f>IFERROR(VLOOKUP(Подбор[[#This Row],[Артикул]],[1]Подбор!$CJ:$CW,10,0),"")</f>
        <v>0</v>
      </c>
      <c r="AF886" s="73">
        <f>IFERROR(VLOOKUP(Подбор[[#This Row],[Артикул]],[1]Подбор!$CJ:$CW,11,0),"")</f>
        <v>0</v>
      </c>
      <c r="AG886" s="73">
        <f>IFERROR(VLOOKUP(Подбор[[#This Row],[Артикул]],[1]Подбор!$CJ:$CW,12,0),"")</f>
        <v>0</v>
      </c>
      <c r="AH886" s="73">
        <f>IFERROR(VLOOKUP(Подбор[[#This Row],[Артикул]],[1]Подбор!$CJ:$CW,13,0),"")</f>
        <v>0</v>
      </c>
      <c r="AI886" s="73">
        <f>IFERROR(VLOOKUP(Подбор[[#This Row],[Артикул]],[1]Подбор!$CJ:$CW,14,0),"")</f>
        <v>0</v>
      </c>
      <c r="AJ886" s="73" t="str">
        <f>IFERROR(VLOOKUP(Подбор[[#This Row],[Артикул]],[1]Подбор!$CJ:$DA,15,0),"")</f>
        <v/>
      </c>
      <c r="AK886" s="73" t="str">
        <f>IFERROR(VLOOKUP(Подбор[[#This Row],[Артикул]],[1]Подбор!$CJ:$DA,16,0),"")</f>
        <v>https://ipmatika.kz/products/terminaly-vks-microsoft-room/yealink-mcorekit-c5-ms/</v>
      </c>
      <c r="AL886" s="73" t="str">
        <f>IFERROR(VLOOKUP(Подбор[[#This Row],[Артикул]],[1]Подбор!$CJ:$DA,17,0),"")</f>
        <v>EOL</v>
      </c>
    </row>
    <row r="887" spans="1:38">
      <c r="A887" s="73" t="s">
        <v>3715</v>
      </c>
      <c r="B887" t="s">
        <v>2932</v>
      </c>
      <c r="C887" t="s">
        <v>3716</v>
      </c>
      <c r="D887" t="s">
        <v>578</v>
      </c>
      <c r="E887" t="s">
        <v>578</v>
      </c>
      <c r="F887" t="s">
        <v>578</v>
      </c>
      <c r="G887" t="s">
        <v>578</v>
      </c>
      <c r="H887" t="s">
        <v>578</v>
      </c>
      <c r="I887" t="s">
        <v>578</v>
      </c>
      <c r="J887" t="s">
        <v>578</v>
      </c>
      <c r="K887" t="s">
        <v>578</v>
      </c>
      <c r="L887" t="s">
        <v>578</v>
      </c>
      <c r="M887" t="s">
        <v>578</v>
      </c>
      <c r="N887" t="s">
        <v>578</v>
      </c>
      <c r="O887" t="s">
        <v>578</v>
      </c>
      <c r="P887" t="s">
        <v>578</v>
      </c>
      <c r="Q887" t="s">
        <v>578</v>
      </c>
      <c r="R887" t="s">
        <v>578</v>
      </c>
      <c r="S887" t="s">
        <v>578</v>
      </c>
      <c r="T887" s="73"/>
      <c r="U887" s="73"/>
      <c r="V887"/>
      <c r="W887" s="73" t="str">
        <f>IFERROR(VLOOKUP(Подбор[[#This Row],[Артикул]],[1]Подбор!$CJ:$CW,2,0),"")</f>
        <v/>
      </c>
      <c r="X887" s="73" t="str">
        <f>IFERROR(VLOOKUP(Подбор[[#This Row],[Артикул]],[1]Подбор!$CJ:$CW,3,0),"")</f>
        <v/>
      </c>
      <c r="Y887" s="73" t="str">
        <f>IFERROR(VLOOKUP(Подбор[[#This Row],[Артикул]],[1]Подбор!$CJ:$CW,4,0),"")</f>
        <v/>
      </c>
      <c r="Z887" s="73" t="str">
        <f>IFERROR(VLOOKUP(Подбор[[#This Row],[Артикул]],[1]Подбор!$CJ:$CW,5,0),"")</f>
        <v/>
      </c>
      <c r="AA887" s="73" t="str">
        <f>IFERROR(VLOOKUP(Подбор[[#This Row],[Артикул]],[1]Подбор!$CJ:$CW,6,0),"")</f>
        <v/>
      </c>
      <c r="AB887" s="73" t="str">
        <f>IFERROR(VLOOKUP(Подбор[[#This Row],[Артикул]],[1]Подбор!$CJ:$CW,7,0),"")</f>
        <v/>
      </c>
      <c r="AC887" s="73" t="str">
        <f>IFERROR(VLOOKUP(Подбор[[#This Row],[Артикул]],[1]Подбор!$CJ:$CW,8,0),"")</f>
        <v/>
      </c>
      <c r="AD887" s="73" t="str">
        <f>IFERROR(VLOOKUP(Подбор[[#This Row],[Артикул]],[1]Подбор!$CJ:$CW,9,0),"")</f>
        <v/>
      </c>
      <c r="AE887" s="73" t="str">
        <f>IFERROR(VLOOKUP(Подбор[[#This Row],[Артикул]],[1]Подбор!$CJ:$CW,10,0),"")</f>
        <v/>
      </c>
      <c r="AF887" s="73" t="str">
        <f>IFERROR(VLOOKUP(Подбор[[#This Row],[Артикул]],[1]Подбор!$CJ:$CW,11,0),"")</f>
        <v/>
      </c>
      <c r="AG887" s="73" t="str">
        <f>IFERROR(VLOOKUP(Подбор[[#This Row],[Артикул]],[1]Подбор!$CJ:$CW,12,0),"")</f>
        <v/>
      </c>
      <c r="AH887" s="73" t="str">
        <f>IFERROR(VLOOKUP(Подбор[[#This Row],[Артикул]],[1]Подбор!$CJ:$CW,13,0),"")</f>
        <v/>
      </c>
      <c r="AI887" s="73" t="str">
        <f>IFERROR(VLOOKUP(Подбор[[#This Row],[Артикул]],[1]Подбор!$CJ:$CW,14,0),"")</f>
        <v/>
      </c>
      <c r="AJ887" s="73" t="str">
        <f>IFERROR(VLOOKUP(Подбор[[#This Row],[Артикул]],[1]Подбор!$CJ:$DA,15,0),"")</f>
        <v/>
      </c>
      <c r="AK887" s="73" t="str">
        <f>IFERROR(VLOOKUP(Подбор[[#This Row],[Артикул]],[1]Подбор!$CJ:$DA,16,0),"")</f>
        <v/>
      </c>
      <c r="AL887" s="73" t="str">
        <f>IFERROR(VLOOKUP(Подбор[[#This Row],[Артикул]],[1]Подбор!$CJ:$DA,17,0),"")</f>
        <v/>
      </c>
    </row>
    <row r="888" spans="1:38">
      <c r="A888" s="73" t="s">
        <v>1923</v>
      </c>
      <c r="B888"/>
      <c r="C888"/>
      <c r="D888" t="s">
        <v>578</v>
      </c>
      <c r="E888" t="s">
        <v>578</v>
      </c>
      <c r="F888" t="s">
        <v>578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578</v>
      </c>
      <c r="R888" t="s">
        <v>578</v>
      </c>
      <c r="S888" t="s">
        <v>578</v>
      </c>
      <c r="T888" s="73"/>
      <c r="U888" s="73"/>
      <c r="V888"/>
      <c r="W888" s="73" t="str">
        <f>IFERROR(VLOOKUP(Подбор[[#This Row],[Артикул]],[1]Подбор!$CJ:$CW,2,0),"")</f>
        <v/>
      </c>
      <c r="X888" s="73" t="str">
        <f>IFERROR(VLOOKUP(Подбор[[#This Row],[Артикул]],[1]Подбор!$CJ:$CW,3,0),"")</f>
        <v/>
      </c>
      <c r="Y888" s="73" t="str">
        <f>IFERROR(VLOOKUP(Подбор[[#This Row],[Артикул]],[1]Подбор!$CJ:$CW,4,0),"")</f>
        <v/>
      </c>
      <c r="Z888" s="73">
        <f>IFERROR(VLOOKUP(Подбор[[#This Row],[Артикул]],[1]Подбор!$CJ:$CW,5,0),"")</f>
        <v>0</v>
      </c>
      <c r="AA888" s="73">
        <f>IFERROR(VLOOKUP(Подбор[[#This Row],[Артикул]],[1]Подбор!$CJ:$CW,6,0),"")</f>
        <v>0</v>
      </c>
      <c r="AB888" s="73">
        <f>IFERROR(VLOOKUP(Подбор[[#This Row],[Артикул]],[1]Подбор!$CJ:$CW,7,0),"")</f>
        <v>0</v>
      </c>
      <c r="AC888" s="73">
        <f>IFERROR(VLOOKUP(Подбор[[#This Row],[Артикул]],[1]Подбор!$CJ:$CW,8,0),"")</f>
        <v>0</v>
      </c>
      <c r="AD888" s="73">
        <f>IFERROR(VLOOKUP(Подбор[[#This Row],[Артикул]],[1]Подбор!$CJ:$CW,9,0),"")</f>
        <v>0</v>
      </c>
      <c r="AE888" s="73">
        <f>IFERROR(VLOOKUP(Подбор[[#This Row],[Артикул]],[1]Подбор!$CJ:$CW,10,0),"")</f>
        <v>0</v>
      </c>
      <c r="AF888" s="73">
        <f>IFERROR(VLOOKUP(Подбор[[#This Row],[Артикул]],[1]Подбор!$CJ:$CW,11,0),"")</f>
        <v>0</v>
      </c>
      <c r="AG888" s="73">
        <f>IFERROR(VLOOKUP(Подбор[[#This Row],[Артикул]],[1]Подбор!$CJ:$CW,12,0),"")</f>
        <v>0</v>
      </c>
      <c r="AH888" s="73">
        <f>IFERROR(VLOOKUP(Подбор[[#This Row],[Артикул]],[1]Подбор!$CJ:$CW,13,0),"")</f>
        <v>0</v>
      </c>
      <c r="AI888" s="73">
        <f>IFERROR(VLOOKUP(Подбор[[#This Row],[Артикул]],[1]Подбор!$CJ:$CW,14,0),"")</f>
        <v>0</v>
      </c>
      <c r="AJ888" s="73" t="str">
        <f>IFERROR(VLOOKUP(Подбор[[#This Row],[Артикул]],[1]Подбор!$CJ:$DA,15,0),"")</f>
        <v/>
      </c>
      <c r="AK888" s="73" t="str">
        <f>IFERROR(VLOOKUP(Подбор[[#This Row],[Артикул]],[1]Подбор!$CJ:$DA,16,0),"")</f>
        <v/>
      </c>
      <c r="AL888" s="73" t="str">
        <f>IFERROR(VLOOKUP(Подбор[[#This Row],[Артикул]],[1]Подбор!$CJ:$DA,17,0),"")</f>
        <v/>
      </c>
    </row>
    <row r="889" spans="1:38">
      <c r="A889" s="73" t="s">
        <v>1922</v>
      </c>
      <c r="B889" t="s">
        <v>3080</v>
      </c>
      <c r="C889" t="s">
        <v>1921</v>
      </c>
      <c r="D889">
        <v>20161900</v>
      </c>
      <c r="E889" t="s">
        <v>578</v>
      </c>
      <c r="F889" t="s">
        <v>578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578</v>
      </c>
      <c r="R889" t="s">
        <v>578</v>
      </c>
      <c r="S889" t="s">
        <v>5514</v>
      </c>
      <c r="T889" s="73"/>
      <c r="U889" s="73"/>
      <c r="V889"/>
      <c r="W889" s="73">
        <f>IFERROR(VLOOKUP(Подбор[[#This Row],[Артикул]],[1]Подбор!$CJ:$CW,2,0),"")</f>
        <v>20161900</v>
      </c>
      <c r="X889" s="73" t="str">
        <f>IFERROR(VLOOKUP(Подбор[[#This Row],[Артикул]],[1]Подбор!$CJ:$CW,3,0),"")</f>
        <v/>
      </c>
      <c r="Y889" s="73" t="str">
        <f>IFERROR(VLOOKUP(Подбор[[#This Row],[Артикул]],[1]Подбор!$CJ:$CW,4,0),"")</f>
        <v/>
      </c>
      <c r="Z889" s="73">
        <f>IFERROR(VLOOKUP(Подбор[[#This Row],[Артикул]],[1]Подбор!$CJ:$CW,5,0),"")</f>
        <v>0</v>
      </c>
      <c r="AA889" s="73">
        <f>IFERROR(VLOOKUP(Подбор[[#This Row],[Артикул]],[1]Подбор!$CJ:$CW,6,0),"")</f>
        <v>0</v>
      </c>
      <c r="AB889" s="73">
        <f>IFERROR(VLOOKUP(Подбор[[#This Row],[Артикул]],[1]Подбор!$CJ:$CW,7,0),"")</f>
        <v>0</v>
      </c>
      <c r="AC889" s="73">
        <f>IFERROR(VLOOKUP(Подбор[[#This Row],[Артикул]],[1]Подбор!$CJ:$CW,8,0),"")</f>
        <v>0</v>
      </c>
      <c r="AD889" s="73">
        <f>IFERROR(VLOOKUP(Подбор[[#This Row],[Артикул]],[1]Подбор!$CJ:$CW,9,0),"")</f>
        <v>0</v>
      </c>
      <c r="AE889" s="73">
        <f>IFERROR(VLOOKUP(Подбор[[#This Row],[Артикул]],[1]Подбор!$CJ:$CW,10,0),"")</f>
        <v>0</v>
      </c>
      <c r="AF889" s="73">
        <f>IFERROR(VLOOKUP(Подбор[[#This Row],[Артикул]],[1]Подбор!$CJ:$CW,11,0),"")</f>
        <v>0</v>
      </c>
      <c r="AG889" s="73">
        <f>IFERROR(VLOOKUP(Подбор[[#This Row],[Артикул]],[1]Подбор!$CJ:$CW,12,0),"")</f>
        <v>0</v>
      </c>
      <c r="AH889" s="73">
        <f>IFERROR(VLOOKUP(Подбор[[#This Row],[Артикул]],[1]Подбор!$CJ:$CW,13,0),"")</f>
        <v>0</v>
      </c>
      <c r="AI889" s="73">
        <f>IFERROR(VLOOKUP(Подбор[[#This Row],[Артикул]],[1]Подбор!$CJ:$CW,14,0),"")</f>
        <v>0</v>
      </c>
      <c r="AJ889" s="73" t="str">
        <f>IFERROR(VLOOKUP(Подбор[[#This Row],[Артикул]],[1]Подбор!$CJ:$DA,15,0),"")</f>
        <v/>
      </c>
      <c r="AK889" s="73" t="str">
        <f>IFERROR(VLOOKUP(Подбор[[#This Row],[Артикул]],[1]Подбор!$CJ:$DA,16,0),"")</f>
        <v/>
      </c>
      <c r="AL889" s="73" t="str">
        <f>IFERROR(VLOOKUP(Подбор[[#This Row],[Артикул]],[1]Подбор!$CJ:$DA,17,0),"")</f>
        <v>NEW</v>
      </c>
    </row>
    <row r="890" spans="1:38">
      <c r="A890" s="73" t="s">
        <v>1920</v>
      </c>
      <c r="B890" t="s">
        <v>3080</v>
      </c>
      <c r="C890" t="s">
        <v>1919</v>
      </c>
      <c r="D890">
        <v>7739050</v>
      </c>
      <c r="E890" t="s">
        <v>578</v>
      </c>
      <c r="F890" t="s">
        <v>578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578</v>
      </c>
      <c r="R890" t="s">
        <v>578</v>
      </c>
      <c r="S890" t="s">
        <v>5514</v>
      </c>
      <c r="T890" s="73"/>
      <c r="U890" s="73"/>
      <c r="V890"/>
      <c r="W890" s="73">
        <f>IFERROR(VLOOKUP(Подбор[[#This Row],[Артикул]],[1]Подбор!$CJ:$CW,2,0),"")</f>
        <v>7739050</v>
      </c>
      <c r="X890" s="73" t="str">
        <f>IFERROR(VLOOKUP(Подбор[[#This Row],[Артикул]],[1]Подбор!$CJ:$CW,3,0),"")</f>
        <v/>
      </c>
      <c r="Y890" s="73" t="str">
        <f>IFERROR(VLOOKUP(Подбор[[#This Row],[Артикул]],[1]Подбор!$CJ:$CW,4,0),"")</f>
        <v/>
      </c>
      <c r="Z890" s="73">
        <f>IFERROR(VLOOKUP(Подбор[[#This Row],[Артикул]],[1]Подбор!$CJ:$CW,5,0),"")</f>
        <v>0</v>
      </c>
      <c r="AA890" s="73">
        <f>IFERROR(VLOOKUP(Подбор[[#This Row],[Артикул]],[1]Подбор!$CJ:$CW,6,0),"")</f>
        <v>0</v>
      </c>
      <c r="AB890" s="73">
        <f>IFERROR(VLOOKUP(Подбор[[#This Row],[Артикул]],[1]Подбор!$CJ:$CW,7,0),"")</f>
        <v>0</v>
      </c>
      <c r="AC890" s="73">
        <f>IFERROR(VLOOKUP(Подбор[[#This Row],[Артикул]],[1]Подбор!$CJ:$CW,8,0),"")</f>
        <v>0</v>
      </c>
      <c r="AD890" s="73">
        <f>IFERROR(VLOOKUP(Подбор[[#This Row],[Артикул]],[1]Подбор!$CJ:$CW,9,0),"")</f>
        <v>0</v>
      </c>
      <c r="AE890" s="73">
        <f>IFERROR(VLOOKUP(Подбор[[#This Row],[Артикул]],[1]Подбор!$CJ:$CW,10,0),"")</f>
        <v>0</v>
      </c>
      <c r="AF890" s="73">
        <f>IFERROR(VLOOKUP(Подбор[[#This Row],[Артикул]],[1]Подбор!$CJ:$CW,11,0),"")</f>
        <v>0</v>
      </c>
      <c r="AG890" s="73">
        <f>IFERROR(VLOOKUP(Подбор[[#This Row],[Артикул]],[1]Подбор!$CJ:$CW,12,0),"")</f>
        <v>0</v>
      </c>
      <c r="AH890" s="73">
        <f>IFERROR(VLOOKUP(Подбор[[#This Row],[Артикул]],[1]Подбор!$CJ:$CW,13,0),"")</f>
        <v>0</v>
      </c>
      <c r="AI890" s="73">
        <f>IFERROR(VLOOKUP(Подбор[[#This Row],[Артикул]],[1]Подбор!$CJ:$CW,14,0),"")</f>
        <v>0</v>
      </c>
      <c r="AJ890" s="73" t="str">
        <f>IFERROR(VLOOKUP(Подбор[[#This Row],[Артикул]],[1]Подбор!$CJ:$DA,15,0),"")</f>
        <v/>
      </c>
      <c r="AK890" s="73" t="str">
        <f>IFERROR(VLOOKUP(Подбор[[#This Row],[Артикул]],[1]Подбор!$CJ:$DA,16,0),"")</f>
        <v/>
      </c>
      <c r="AL890" s="73" t="str">
        <f>IFERROR(VLOOKUP(Подбор[[#This Row],[Артикул]],[1]Подбор!$CJ:$DA,17,0),"")</f>
        <v>NEW</v>
      </c>
    </row>
    <row r="891" spans="1:38">
      <c r="A891" s="73" t="s">
        <v>1918</v>
      </c>
      <c r="B891" t="s">
        <v>3080</v>
      </c>
      <c r="C891" t="s">
        <v>1917</v>
      </c>
      <c r="D891">
        <v>12188550</v>
      </c>
      <c r="E891" t="s">
        <v>578</v>
      </c>
      <c r="F891" t="s">
        <v>578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578</v>
      </c>
      <c r="R891" t="s">
        <v>578</v>
      </c>
      <c r="S891" t="s">
        <v>5514</v>
      </c>
      <c r="T891" s="73"/>
      <c r="U891" s="73"/>
      <c r="V891"/>
      <c r="W891" s="73">
        <f>IFERROR(VLOOKUP(Подбор[[#This Row],[Артикул]],[1]Подбор!$CJ:$CW,2,0),"")</f>
        <v>12188550</v>
      </c>
      <c r="X891" s="73" t="str">
        <f>IFERROR(VLOOKUP(Подбор[[#This Row],[Артикул]],[1]Подбор!$CJ:$CW,3,0),"")</f>
        <v/>
      </c>
      <c r="Y891" s="73" t="str">
        <f>IFERROR(VLOOKUP(Подбор[[#This Row],[Артикул]],[1]Подбор!$CJ:$CW,4,0),"")</f>
        <v/>
      </c>
      <c r="Z891" s="73">
        <f>IFERROR(VLOOKUP(Подбор[[#This Row],[Артикул]],[1]Подбор!$CJ:$CW,5,0),"")</f>
        <v>0</v>
      </c>
      <c r="AA891" s="73">
        <f>IFERROR(VLOOKUP(Подбор[[#This Row],[Артикул]],[1]Подбор!$CJ:$CW,6,0),"")</f>
        <v>0</v>
      </c>
      <c r="AB891" s="73">
        <f>IFERROR(VLOOKUP(Подбор[[#This Row],[Артикул]],[1]Подбор!$CJ:$CW,7,0),"")</f>
        <v>0</v>
      </c>
      <c r="AC891" s="73">
        <f>IFERROR(VLOOKUP(Подбор[[#This Row],[Артикул]],[1]Подбор!$CJ:$CW,8,0),"")</f>
        <v>0</v>
      </c>
      <c r="AD891" s="73">
        <f>IFERROR(VLOOKUP(Подбор[[#This Row],[Артикул]],[1]Подбор!$CJ:$CW,9,0),"")</f>
        <v>0</v>
      </c>
      <c r="AE891" s="73">
        <f>IFERROR(VLOOKUP(Подбор[[#This Row],[Артикул]],[1]Подбор!$CJ:$CW,10,0),"")</f>
        <v>0</v>
      </c>
      <c r="AF891" s="73">
        <f>IFERROR(VLOOKUP(Подбор[[#This Row],[Артикул]],[1]Подбор!$CJ:$CW,11,0),"")</f>
        <v>0</v>
      </c>
      <c r="AG891" s="73">
        <f>IFERROR(VLOOKUP(Подбор[[#This Row],[Артикул]],[1]Подбор!$CJ:$CW,12,0),"")</f>
        <v>0</v>
      </c>
      <c r="AH891" s="73">
        <f>IFERROR(VLOOKUP(Подбор[[#This Row],[Артикул]],[1]Подбор!$CJ:$CW,13,0),"")</f>
        <v>0</v>
      </c>
      <c r="AI891" s="73">
        <f>IFERROR(VLOOKUP(Подбор[[#This Row],[Артикул]],[1]Подбор!$CJ:$CW,14,0),"")</f>
        <v>0</v>
      </c>
      <c r="AJ891" s="73" t="str">
        <f>IFERROR(VLOOKUP(Подбор[[#This Row],[Артикул]],[1]Подбор!$CJ:$DA,15,0),"")</f>
        <v/>
      </c>
      <c r="AK891" s="73" t="str">
        <f>IFERROR(VLOOKUP(Подбор[[#This Row],[Артикул]],[1]Подбор!$CJ:$DA,16,0),"")</f>
        <v/>
      </c>
      <c r="AL891" s="73" t="str">
        <f>IFERROR(VLOOKUP(Подбор[[#This Row],[Артикул]],[1]Подбор!$CJ:$DA,17,0),"")</f>
        <v>NEW</v>
      </c>
    </row>
    <row r="892" spans="1:38">
      <c r="A892" s="73" t="s">
        <v>1916</v>
      </c>
      <c r="B892" t="s">
        <v>3080</v>
      </c>
      <c r="C892" t="s">
        <v>1915</v>
      </c>
      <c r="D892">
        <v>15764100</v>
      </c>
      <c r="E892" t="s">
        <v>578</v>
      </c>
      <c r="F892" t="s">
        <v>578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578</v>
      </c>
      <c r="R892" t="s">
        <v>578</v>
      </c>
      <c r="S892" t="s">
        <v>5514</v>
      </c>
      <c r="T892" s="73"/>
      <c r="U892" s="73"/>
      <c r="V892"/>
      <c r="W892" s="73">
        <f>IFERROR(VLOOKUP(Подбор[[#This Row],[Артикул]],[1]Подбор!$CJ:$CW,2,0),"")</f>
        <v>15764100</v>
      </c>
      <c r="X892" s="73" t="str">
        <f>IFERROR(VLOOKUP(Подбор[[#This Row],[Артикул]],[1]Подбор!$CJ:$CW,3,0),"")</f>
        <v/>
      </c>
      <c r="Y892" s="73" t="str">
        <f>IFERROR(VLOOKUP(Подбор[[#This Row],[Артикул]],[1]Подбор!$CJ:$CW,4,0),"")</f>
        <v/>
      </c>
      <c r="Z892" s="73">
        <f>IFERROR(VLOOKUP(Подбор[[#This Row],[Артикул]],[1]Подбор!$CJ:$CW,5,0),"")</f>
        <v>0</v>
      </c>
      <c r="AA892" s="73">
        <f>IFERROR(VLOOKUP(Подбор[[#This Row],[Артикул]],[1]Подбор!$CJ:$CW,6,0),"")</f>
        <v>0</v>
      </c>
      <c r="AB892" s="73">
        <f>IFERROR(VLOOKUP(Подбор[[#This Row],[Артикул]],[1]Подбор!$CJ:$CW,7,0),"")</f>
        <v>0</v>
      </c>
      <c r="AC892" s="73">
        <f>IFERROR(VLOOKUP(Подбор[[#This Row],[Артикул]],[1]Подбор!$CJ:$CW,8,0),"")</f>
        <v>0</v>
      </c>
      <c r="AD892" s="73">
        <f>IFERROR(VLOOKUP(Подбор[[#This Row],[Артикул]],[1]Подбор!$CJ:$CW,9,0),"")</f>
        <v>0</v>
      </c>
      <c r="AE892" s="73">
        <f>IFERROR(VLOOKUP(Подбор[[#This Row],[Артикул]],[1]Подбор!$CJ:$CW,10,0),"")</f>
        <v>0</v>
      </c>
      <c r="AF892" s="73">
        <f>IFERROR(VLOOKUP(Подбор[[#This Row],[Артикул]],[1]Подбор!$CJ:$CW,11,0),"")</f>
        <v>0</v>
      </c>
      <c r="AG892" s="73">
        <f>IFERROR(VLOOKUP(Подбор[[#This Row],[Артикул]],[1]Подбор!$CJ:$CW,12,0),"")</f>
        <v>0</v>
      </c>
      <c r="AH892" s="73">
        <f>IFERROR(VLOOKUP(Подбор[[#This Row],[Артикул]],[1]Подбор!$CJ:$CW,13,0),"")</f>
        <v>0</v>
      </c>
      <c r="AI892" s="73">
        <f>IFERROR(VLOOKUP(Подбор[[#This Row],[Артикул]],[1]Подбор!$CJ:$CW,14,0),"")</f>
        <v>0</v>
      </c>
      <c r="AJ892" s="73" t="str">
        <f>IFERROR(VLOOKUP(Подбор[[#This Row],[Артикул]],[1]Подбор!$CJ:$DA,15,0),"")</f>
        <v/>
      </c>
      <c r="AK892" s="73" t="str">
        <f>IFERROR(VLOOKUP(Подбор[[#This Row],[Артикул]],[1]Подбор!$CJ:$DA,16,0),"")</f>
        <v/>
      </c>
      <c r="AL892" s="73" t="str">
        <f>IFERROR(VLOOKUP(Подбор[[#This Row],[Артикул]],[1]Подбор!$CJ:$DA,17,0),"")</f>
        <v>NEW</v>
      </c>
    </row>
    <row r="893" spans="1:38">
      <c r="A893" s="73" t="s">
        <v>1914</v>
      </c>
      <c r="B893" t="s">
        <v>3080</v>
      </c>
      <c r="C893" t="s">
        <v>1913</v>
      </c>
      <c r="D893">
        <v>46307800</v>
      </c>
      <c r="E893" t="s">
        <v>578</v>
      </c>
      <c r="F893" t="s">
        <v>578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578</v>
      </c>
      <c r="R893" t="s">
        <v>578</v>
      </c>
      <c r="S893" t="s">
        <v>5514</v>
      </c>
      <c r="T893" s="73"/>
      <c r="U893" s="73"/>
      <c r="V893"/>
      <c r="W893" s="73">
        <f>IFERROR(VLOOKUP(Подбор[[#This Row],[Артикул]],[1]Подбор!$CJ:$CW,2,0),"")</f>
        <v>46307800</v>
      </c>
      <c r="X893" s="73" t="str">
        <f>IFERROR(VLOOKUP(Подбор[[#This Row],[Артикул]],[1]Подбор!$CJ:$CW,3,0),"")</f>
        <v/>
      </c>
      <c r="Y893" s="73" t="str">
        <f>IFERROR(VLOOKUP(Подбор[[#This Row],[Артикул]],[1]Подбор!$CJ:$CW,4,0),"")</f>
        <v/>
      </c>
      <c r="Z893" s="73">
        <f>IFERROR(VLOOKUP(Подбор[[#This Row],[Артикул]],[1]Подбор!$CJ:$CW,5,0),"")</f>
        <v>0</v>
      </c>
      <c r="AA893" s="73">
        <f>IFERROR(VLOOKUP(Подбор[[#This Row],[Артикул]],[1]Подбор!$CJ:$CW,6,0),"")</f>
        <v>0</v>
      </c>
      <c r="AB893" s="73">
        <f>IFERROR(VLOOKUP(Подбор[[#This Row],[Артикул]],[1]Подбор!$CJ:$CW,7,0),"")</f>
        <v>0</v>
      </c>
      <c r="AC893" s="73">
        <f>IFERROR(VLOOKUP(Подбор[[#This Row],[Артикул]],[1]Подбор!$CJ:$CW,8,0),"")</f>
        <v>0</v>
      </c>
      <c r="AD893" s="73">
        <f>IFERROR(VLOOKUP(Подбор[[#This Row],[Артикул]],[1]Подбор!$CJ:$CW,9,0),"")</f>
        <v>0</v>
      </c>
      <c r="AE893" s="73">
        <f>IFERROR(VLOOKUP(Подбор[[#This Row],[Артикул]],[1]Подбор!$CJ:$CW,10,0),"")</f>
        <v>0</v>
      </c>
      <c r="AF893" s="73">
        <f>IFERROR(VLOOKUP(Подбор[[#This Row],[Артикул]],[1]Подбор!$CJ:$CW,11,0),"")</f>
        <v>0</v>
      </c>
      <c r="AG893" s="73">
        <f>IFERROR(VLOOKUP(Подбор[[#This Row],[Артикул]],[1]Подбор!$CJ:$CW,12,0),"")</f>
        <v>0</v>
      </c>
      <c r="AH893" s="73">
        <f>IFERROR(VLOOKUP(Подбор[[#This Row],[Артикул]],[1]Подбор!$CJ:$CW,13,0),"")</f>
        <v>0</v>
      </c>
      <c r="AI893" s="73">
        <f>IFERROR(VLOOKUP(Подбор[[#This Row],[Артикул]],[1]Подбор!$CJ:$CW,14,0),"")</f>
        <v>0</v>
      </c>
      <c r="AJ893" s="73" t="str">
        <f>IFERROR(VLOOKUP(Подбор[[#This Row],[Артикул]],[1]Подбор!$CJ:$DA,15,0),"")</f>
        <v/>
      </c>
      <c r="AK893" s="73" t="str">
        <f>IFERROR(VLOOKUP(Подбор[[#This Row],[Артикул]],[1]Подбор!$CJ:$DA,16,0),"")</f>
        <v/>
      </c>
      <c r="AL893" s="73" t="str">
        <f>IFERROR(VLOOKUP(Подбор[[#This Row],[Артикул]],[1]Подбор!$CJ:$DA,17,0),"")</f>
        <v>NEW</v>
      </c>
    </row>
    <row r="894" spans="1:38">
      <c r="A894" s="73" t="s">
        <v>1912</v>
      </c>
      <c r="B894" t="s">
        <v>3080</v>
      </c>
      <c r="C894" t="s">
        <v>1911</v>
      </c>
      <c r="D894">
        <v>29427750</v>
      </c>
      <c r="E894" t="s">
        <v>578</v>
      </c>
      <c r="F894" t="s">
        <v>578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578</v>
      </c>
      <c r="R894" t="s">
        <v>578</v>
      </c>
      <c r="S894" t="s">
        <v>5514</v>
      </c>
      <c r="T894" s="73"/>
      <c r="U894" s="73"/>
      <c r="V894"/>
      <c r="W894" s="73">
        <f>IFERROR(VLOOKUP(Подбор[[#This Row],[Артикул]],[1]Подбор!$CJ:$CW,2,0),"")</f>
        <v>29427750</v>
      </c>
      <c r="X894" s="73" t="str">
        <f>IFERROR(VLOOKUP(Подбор[[#This Row],[Артикул]],[1]Подбор!$CJ:$CW,3,0),"")</f>
        <v/>
      </c>
      <c r="Y894" s="73" t="str">
        <f>IFERROR(VLOOKUP(Подбор[[#This Row],[Артикул]],[1]Подбор!$CJ:$CW,4,0),"")</f>
        <v/>
      </c>
      <c r="Z894" s="73">
        <f>IFERROR(VLOOKUP(Подбор[[#This Row],[Артикул]],[1]Подбор!$CJ:$CW,5,0),"")</f>
        <v>0</v>
      </c>
      <c r="AA894" s="73">
        <f>IFERROR(VLOOKUP(Подбор[[#This Row],[Артикул]],[1]Подбор!$CJ:$CW,6,0),"")</f>
        <v>0</v>
      </c>
      <c r="AB894" s="73">
        <f>IFERROR(VLOOKUP(Подбор[[#This Row],[Артикул]],[1]Подбор!$CJ:$CW,7,0),"")</f>
        <v>0</v>
      </c>
      <c r="AC894" s="73">
        <f>IFERROR(VLOOKUP(Подбор[[#This Row],[Артикул]],[1]Подбор!$CJ:$CW,8,0),"")</f>
        <v>0</v>
      </c>
      <c r="AD894" s="73">
        <f>IFERROR(VLOOKUP(Подбор[[#This Row],[Артикул]],[1]Подбор!$CJ:$CW,9,0),"")</f>
        <v>0</v>
      </c>
      <c r="AE894" s="73">
        <f>IFERROR(VLOOKUP(Подбор[[#This Row],[Артикул]],[1]Подбор!$CJ:$CW,10,0),"")</f>
        <v>0</v>
      </c>
      <c r="AF894" s="73">
        <f>IFERROR(VLOOKUP(Подбор[[#This Row],[Артикул]],[1]Подбор!$CJ:$CW,11,0),"")</f>
        <v>0</v>
      </c>
      <c r="AG894" s="73">
        <f>IFERROR(VLOOKUP(Подбор[[#This Row],[Артикул]],[1]Подбор!$CJ:$CW,12,0),"")</f>
        <v>0</v>
      </c>
      <c r="AH894" s="73">
        <f>IFERROR(VLOOKUP(Подбор[[#This Row],[Артикул]],[1]Подбор!$CJ:$CW,13,0),"")</f>
        <v>0</v>
      </c>
      <c r="AI894" s="73">
        <f>IFERROR(VLOOKUP(Подбор[[#This Row],[Артикул]],[1]Подбор!$CJ:$CW,14,0),"")</f>
        <v>0</v>
      </c>
      <c r="AJ894" s="73" t="str">
        <f>IFERROR(VLOOKUP(Подбор[[#This Row],[Артикул]],[1]Подбор!$CJ:$DA,15,0),"")</f>
        <v/>
      </c>
      <c r="AK894" s="73" t="str">
        <f>IFERROR(VLOOKUP(Подбор[[#This Row],[Артикул]],[1]Подбор!$CJ:$DA,16,0),"")</f>
        <v/>
      </c>
      <c r="AL894" s="73" t="str">
        <f>IFERROR(VLOOKUP(Подбор[[#This Row],[Артикул]],[1]Подбор!$CJ:$DA,17,0),"")</f>
        <v>NEW</v>
      </c>
    </row>
    <row r="895" spans="1:38">
      <c r="A895" s="73" t="s">
        <v>1910</v>
      </c>
      <c r="B895" t="s">
        <v>3080</v>
      </c>
      <c r="C895" t="s">
        <v>1909</v>
      </c>
      <c r="D895">
        <v>31974800</v>
      </c>
      <c r="E895" t="s">
        <v>578</v>
      </c>
      <c r="F895" t="s">
        <v>578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578</v>
      </c>
      <c r="R895" t="s">
        <v>578</v>
      </c>
      <c r="S895" t="s">
        <v>5514</v>
      </c>
      <c r="T895" s="73"/>
      <c r="U895" s="73"/>
      <c r="V895"/>
      <c r="W895" s="73">
        <f>IFERROR(VLOOKUP(Подбор[[#This Row],[Артикул]],[1]Подбор!$CJ:$CW,2,0),"")</f>
        <v>31974800</v>
      </c>
      <c r="X895" s="73" t="str">
        <f>IFERROR(VLOOKUP(Подбор[[#This Row],[Артикул]],[1]Подбор!$CJ:$CW,3,0),"")</f>
        <v/>
      </c>
      <c r="Y895" s="73" t="str">
        <f>IFERROR(VLOOKUP(Подбор[[#This Row],[Артикул]],[1]Подбор!$CJ:$CW,4,0),"")</f>
        <v/>
      </c>
      <c r="Z895" s="73">
        <f>IFERROR(VLOOKUP(Подбор[[#This Row],[Артикул]],[1]Подбор!$CJ:$CW,5,0),"")</f>
        <v>0</v>
      </c>
      <c r="AA895" s="73">
        <f>IFERROR(VLOOKUP(Подбор[[#This Row],[Артикул]],[1]Подбор!$CJ:$CW,6,0),"")</f>
        <v>0</v>
      </c>
      <c r="AB895" s="73">
        <f>IFERROR(VLOOKUP(Подбор[[#This Row],[Артикул]],[1]Подбор!$CJ:$CW,7,0),"")</f>
        <v>0</v>
      </c>
      <c r="AC895" s="73">
        <f>IFERROR(VLOOKUP(Подбор[[#This Row],[Артикул]],[1]Подбор!$CJ:$CW,8,0),"")</f>
        <v>0</v>
      </c>
      <c r="AD895" s="73">
        <f>IFERROR(VLOOKUP(Подбор[[#This Row],[Артикул]],[1]Подбор!$CJ:$CW,9,0),"")</f>
        <v>0</v>
      </c>
      <c r="AE895" s="73">
        <f>IFERROR(VLOOKUP(Подбор[[#This Row],[Артикул]],[1]Подбор!$CJ:$CW,10,0),"")</f>
        <v>0</v>
      </c>
      <c r="AF895" s="73">
        <f>IFERROR(VLOOKUP(Подбор[[#This Row],[Артикул]],[1]Подбор!$CJ:$CW,11,0),"")</f>
        <v>0</v>
      </c>
      <c r="AG895" s="73">
        <f>IFERROR(VLOOKUP(Подбор[[#This Row],[Артикул]],[1]Подбор!$CJ:$CW,12,0),"")</f>
        <v>0</v>
      </c>
      <c r="AH895" s="73">
        <f>IFERROR(VLOOKUP(Подбор[[#This Row],[Артикул]],[1]Подбор!$CJ:$CW,13,0),"")</f>
        <v>0</v>
      </c>
      <c r="AI895" s="73">
        <f>IFERROR(VLOOKUP(Подбор[[#This Row],[Артикул]],[1]Подбор!$CJ:$CW,14,0),"")</f>
        <v>0</v>
      </c>
      <c r="AJ895" s="73" t="str">
        <f>IFERROR(VLOOKUP(Подбор[[#This Row],[Артикул]],[1]Подбор!$CJ:$DA,15,0),"")</f>
        <v/>
      </c>
      <c r="AK895" s="73" t="str">
        <f>IFERROR(VLOOKUP(Подбор[[#This Row],[Артикул]],[1]Подбор!$CJ:$DA,16,0),"")</f>
        <v/>
      </c>
      <c r="AL895" s="73" t="str">
        <f>IFERROR(VLOOKUP(Подбор[[#This Row],[Артикул]],[1]Подбор!$CJ:$DA,17,0),"")</f>
        <v>NEW</v>
      </c>
    </row>
    <row r="896" spans="1:38">
      <c r="A896" s="73" t="s">
        <v>1908</v>
      </c>
      <c r="B896"/>
      <c r="C896"/>
      <c r="D896" t="s">
        <v>578</v>
      </c>
      <c r="E896" t="s">
        <v>578</v>
      </c>
      <c r="F896" t="s">
        <v>578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578</v>
      </c>
      <c r="R896" t="s">
        <v>578</v>
      </c>
      <c r="S896" t="s">
        <v>578</v>
      </c>
      <c r="T896" s="73"/>
      <c r="U896" s="73"/>
      <c r="V896"/>
      <c r="W896" s="73" t="str">
        <f>IFERROR(VLOOKUP(Подбор[[#This Row],[Артикул]],[1]Подбор!$CJ:$CW,2,0),"")</f>
        <v/>
      </c>
      <c r="X896" s="73" t="str">
        <f>IFERROR(VLOOKUP(Подбор[[#This Row],[Артикул]],[1]Подбор!$CJ:$CW,3,0),"")</f>
        <v/>
      </c>
      <c r="Y896" s="73" t="str">
        <f>IFERROR(VLOOKUP(Подбор[[#This Row],[Артикул]],[1]Подбор!$CJ:$CW,4,0),"")</f>
        <v/>
      </c>
      <c r="Z896" s="73">
        <f>IFERROR(VLOOKUP(Подбор[[#This Row],[Артикул]],[1]Подбор!$CJ:$CW,5,0),"")</f>
        <v>0</v>
      </c>
      <c r="AA896" s="73">
        <f>IFERROR(VLOOKUP(Подбор[[#This Row],[Артикул]],[1]Подбор!$CJ:$CW,6,0),"")</f>
        <v>0</v>
      </c>
      <c r="AB896" s="73">
        <f>IFERROR(VLOOKUP(Подбор[[#This Row],[Артикул]],[1]Подбор!$CJ:$CW,7,0),"")</f>
        <v>0</v>
      </c>
      <c r="AC896" s="73">
        <f>IFERROR(VLOOKUP(Подбор[[#This Row],[Артикул]],[1]Подбор!$CJ:$CW,8,0),"")</f>
        <v>0</v>
      </c>
      <c r="AD896" s="73">
        <f>IFERROR(VLOOKUP(Подбор[[#This Row],[Артикул]],[1]Подбор!$CJ:$CW,9,0),"")</f>
        <v>0</v>
      </c>
      <c r="AE896" s="73">
        <f>IFERROR(VLOOKUP(Подбор[[#This Row],[Артикул]],[1]Подбор!$CJ:$CW,10,0),"")</f>
        <v>0</v>
      </c>
      <c r="AF896" s="73">
        <f>IFERROR(VLOOKUP(Подбор[[#This Row],[Артикул]],[1]Подбор!$CJ:$CW,11,0),"")</f>
        <v>0</v>
      </c>
      <c r="AG896" s="73">
        <f>IFERROR(VLOOKUP(Подбор[[#This Row],[Артикул]],[1]Подбор!$CJ:$CW,12,0),"")</f>
        <v>0</v>
      </c>
      <c r="AH896" s="73">
        <f>IFERROR(VLOOKUP(Подбор[[#This Row],[Артикул]],[1]Подбор!$CJ:$CW,13,0),"")</f>
        <v>0</v>
      </c>
      <c r="AI896" s="73">
        <f>IFERROR(VLOOKUP(Подбор[[#This Row],[Артикул]],[1]Подбор!$CJ:$CW,14,0),"")</f>
        <v>0</v>
      </c>
      <c r="AJ896" s="73" t="str">
        <f>IFERROR(VLOOKUP(Подбор[[#This Row],[Артикул]],[1]Подбор!$CJ:$DA,15,0),"")</f>
        <v/>
      </c>
      <c r="AK896" s="73" t="str">
        <f>IFERROR(VLOOKUP(Подбор[[#This Row],[Артикул]],[1]Подбор!$CJ:$DA,16,0),"")</f>
        <v/>
      </c>
      <c r="AL896" s="73" t="str">
        <f>IFERROR(VLOOKUP(Подбор[[#This Row],[Артикул]],[1]Подбор!$CJ:$DA,17,0),"")</f>
        <v/>
      </c>
    </row>
    <row r="897" spans="1:38">
      <c r="A897" s="73" t="s">
        <v>5298</v>
      </c>
      <c r="B897" t="s">
        <v>2932</v>
      </c>
      <c r="C897" t="s">
        <v>5299</v>
      </c>
      <c r="D897">
        <v>28050</v>
      </c>
      <c r="E897" t="s">
        <v>578</v>
      </c>
      <c r="F897" t="s">
        <v>578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578</v>
      </c>
      <c r="R897" t="s">
        <v>578</v>
      </c>
      <c r="S897" t="s">
        <v>578</v>
      </c>
      <c r="T897" s="73"/>
      <c r="U897" s="73"/>
      <c r="V897"/>
      <c r="W897" s="73">
        <f>IFERROR(VLOOKUP(Подбор[[#This Row],[Артикул]],[1]Подбор!$CJ:$CW,2,0),"")</f>
        <v>28050</v>
      </c>
      <c r="X897" s="73" t="str">
        <f>IFERROR(VLOOKUP(Подбор[[#This Row],[Артикул]],[1]Подбор!$CJ:$CW,3,0),"")</f>
        <v/>
      </c>
      <c r="Y897" s="73" t="str">
        <f>IFERROR(VLOOKUP(Подбор[[#This Row],[Артикул]],[1]Подбор!$CJ:$CW,4,0),"")</f>
        <v/>
      </c>
      <c r="Z897" s="73">
        <f>IFERROR(VLOOKUP(Подбор[[#This Row],[Артикул]],[1]Подбор!$CJ:$CW,5,0),"")</f>
        <v>0</v>
      </c>
      <c r="AA897" s="73">
        <f>IFERROR(VLOOKUP(Подбор[[#This Row],[Артикул]],[1]Подбор!$CJ:$CW,6,0),"")</f>
        <v>0</v>
      </c>
      <c r="AB897" s="73">
        <f>IFERROR(VLOOKUP(Подбор[[#This Row],[Артикул]],[1]Подбор!$CJ:$CW,7,0),"")</f>
        <v>0</v>
      </c>
      <c r="AC897" s="73">
        <f>IFERROR(VLOOKUP(Подбор[[#This Row],[Артикул]],[1]Подбор!$CJ:$CW,8,0),"")</f>
        <v>0</v>
      </c>
      <c r="AD897" s="73">
        <f>IFERROR(VLOOKUP(Подбор[[#This Row],[Артикул]],[1]Подбор!$CJ:$CW,9,0),"")</f>
        <v>0</v>
      </c>
      <c r="AE897" s="73">
        <f>IFERROR(VLOOKUP(Подбор[[#This Row],[Артикул]],[1]Подбор!$CJ:$CW,10,0),"")</f>
        <v>0</v>
      </c>
      <c r="AF897" s="73">
        <f>IFERROR(VLOOKUP(Подбор[[#This Row],[Артикул]],[1]Подбор!$CJ:$CW,11,0),"")</f>
        <v>0</v>
      </c>
      <c r="AG897" s="73">
        <f>IFERROR(VLOOKUP(Подбор[[#This Row],[Артикул]],[1]Подбор!$CJ:$CW,12,0),"")</f>
        <v>0</v>
      </c>
      <c r="AH897" s="73">
        <f>IFERROR(VLOOKUP(Подбор[[#This Row],[Артикул]],[1]Подбор!$CJ:$CW,13,0),"")</f>
        <v>0</v>
      </c>
      <c r="AI897" s="73">
        <f>IFERROR(VLOOKUP(Подбор[[#This Row],[Артикул]],[1]Подбор!$CJ:$CW,14,0),"")</f>
        <v>0</v>
      </c>
      <c r="AJ897" s="73" t="str">
        <f>IFERROR(VLOOKUP(Подбор[[#This Row],[Артикул]],[1]Подбор!$CJ:$DA,15,0),"")</f>
        <v/>
      </c>
      <c r="AK897" s="73" t="str">
        <f>IFERROR(VLOOKUP(Подбор[[#This Row],[Артикул]],[1]Подбор!$CJ:$DA,16,0),"")</f>
        <v/>
      </c>
      <c r="AL897" s="73" t="str">
        <f>IFERROR(VLOOKUP(Подбор[[#This Row],[Артикул]],[1]Подбор!$CJ:$DA,17,0),"")</f>
        <v/>
      </c>
    </row>
    <row r="898" spans="1:38">
      <c r="A898" s="73" t="s">
        <v>5300</v>
      </c>
      <c r="B898" t="s">
        <v>2932</v>
      </c>
      <c r="C898" t="s">
        <v>5301</v>
      </c>
      <c r="D898">
        <v>140800</v>
      </c>
      <c r="E898" t="s">
        <v>578</v>
      </c>
      <c r="F898" t="s">
        <v>578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578</v>
      </c>
      <c r="R898" t="s">
        <v>578</v>
      </c>
      <c r="S898" t="s">
        <v>578</v>
      </c>
      <c r="T898" s="73"/>
      <c r="U898" s="73"/>
      <c r="V898"/>
      <c r="W898" s="73">
        <f>IFERROR(VLOOKUP(Подбор[[#This Row],[Артикул]],[1]Подбор!$CJ:$CW,2,0),"")</f>
        <v>140800</v>
      </c>
      <c r="X898" s="73" t="str">
        <f>IFERROR(VLOOKUP(Подбор[[#This Row],[Артикул]],[1]Подбор!$CJ:$CW,3,0),"")</f>
        <v/>
      </c>
      <c r="Y898" s="73" t="str">
        <f>IFERROR(VLOOKUP(Подбор[[#This Row],[Артикул]],[1]Подбор!$CJ:$CW,4,0),"")</f>
        <v/>
      </c>
      <c r="Z898" s="73">
        <f>IFERROR(VLOOKUP(Подбор[[#This Row],[Артикул]],[1]Подбор!$CJ:$CW,5,0),"")</f>
        <v>0</v>
      </c>
      <c r="AA898" s="73">
        <f>IFERROR(VLOOKUP(Подбор[[#This Row],[Артикул]],[1]Подбор!$CJ:$CW,6,0),"")</f>
        <v>0</v>
      </c>
      <c r="AB898" s="73">
        <f>IFERROR(VLOOKUP(Подбор[[#This Row],[Артикул]],[1]Подбор!$CJ:$CW,7,0),"")</f>
        <v>0</v>
      </c>
      <c r="AC898" s="73">
        <f>IFERROR(VLOOKUP(Подбор[[#This Row],[Артикул]],[1]Подбор!$CJ:$CW,8,0),"")</f>
        <v>0</v>
      </c>
      <c r="AD898" s="73">
        <f>IFERROR(VLOOKUP(Подбор[[#This Row],[Артикул]],[1]Подбор!$CJ:$CW,9,0),"")</f>
        <v>0</v>
      </c>
      <c r="AE898" s="73">
        <f>IFERROR(VLOOKUP(Подбор[[#This Row],[Артикул]],[1]Подбор!$CJ:$CW,10,0),"")</f>
        <v>0</v>
      </c>
      <c r="AF898" s="73">
        <f>IFERROR(VLOOKUP(Подбор[[#This Row],[Артикул]],[1]Подбор!$CJ:$CW,11,0),"")</f>
        <v>0</v>
      </c>
      <c r="AG898" s="73">
        <f>IFERROR(VLOOKUP(Подбор[[#This Row],[Артикул]],[1]Подбор!$CJ:$CW,12,0),"")</f>
        <v>0</v>
      </c>
      <c r="AH898" s="73">
        <f>IFERROR(VLOOKUP(Подбор[[#This Row],[Артикул]],[1]Подбор!$CJ:$CW,13,0),"")</f>
        <v>0</v>
      </c>
      <c r="AI898" s="73">
        <f>IFERROR(VLOOKUP(Подбор[[#This Row],[Артикул]],[1]Подбор!$CJ:$CW,14,0),"")</f>
        <v>0</v>
      </c>
      <c r="AJ898" s="73" t="str">
        <f>IFERROR(VLOOKUP(Подбор[[#This Row],[Артикул]],[1]Подбор!$CJ:$DA,15,0),"")</f>
        <v/>
      </c>
      <c r="AK898" s="73" t="str">
        <f>IFERROR(VLOOKUP(Подбор[[#This Row],[Артикул]],[1]Подбор!$CJ:$DA,16,0),"")</f>
        <v/>
      </c>
      <c r="AL898" s="73" t="str">
        <f>IFERROR(VLOOKUP(Подбор[[#This Row],[Артикул]],[1]Подбор!$CJ:$DA,17,0),"")</f>
        <v/>
      </c>
    </row>
    <row r="899" spans="1:38">
      <c r="A899" s="73" t="s">
        <v>5302</v>
      </c>
      <c r="B899" t="s">
        <v>2932</v>
      </c>
      <c r="C899" t="s">
        <v>5303</v>
      </c>
      <c r="D899">
        <v>84700</v>
      </c>
      <c r="E899" t="s">
        <v>578</v>
      </c>
      <c r="F899" t="s">
        <v>578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578</v>
      </c>
      <c r="R899" t="s">
        <v>578</v>
      </c>
      <c r="S899" t="s">
        <v>578</v>
      </c>
      <c r="T899" s="73"/>
      <c r="U899" s="73"/>
      <c r="V899"/>
      <c r="W899" s="73">
        <f>IFERROR(VLOOKUP(Подбор[[#This Row],[Артикул]],[1]Подбор!$CJ:$CW,2,0),"")</f>
        <v>84700</v>
      </c>
      <c r="X899" s="73" t="str">
        <f>IFERROR(VLOOKUP(Подбор[[#This Row],[Артикул]],[1]Подбор!$CJ:$CW,3,0),"")</f>
        <v/>
      </c>
      <c r="Y899" s="73" t="str">
        <f>IFERROR(VLOOKUP(Подбор[[#This Row],[Артикул]],[1]Подбор!$CJ:$CW,4,0),"")</f>
        <v/>
      </c>
      <c r="Z899" s="73">
        <f>IFERROR(VLOOKUP(Подбор[[#This Row],[Артикул]],[1]Подбор!$CJ:$CW,5,0),"")</f>
        <v>0</v>
      </c>
      <c r="AA899" s="73">
        <f>IFERROR(VLOOKUP(Подбор[[#This Row],[Артикул]],[1]Подбор!$CJ:$CW,6,0),"")</f>
        <v>0</v>
      </c>
      <c r="AB899" s="73">
        <f>IFERROR(VLOOKUP(Подбор[[#This Row],[Артикул]],[1]Подбор!$CJ:$CW,7,0),"")</f>
        <v>0</v>
      </c>
      <c r="AC899" s="73">
        <f>IFERROR(VLOOKUP(Подбор[[#This Row],[Артикул]],[1]Подбор!$CJ:$CW,8,0),"")</f>
        <v>0</v>
      </c>
      <c r="AD899" s="73">
        <f>IFERROR(VLOOKUP(Подбор[[#This Row],[Артикул]],[1]Подбор!$CJ:$CW,9,0),"")</f>
        <v>0</v>
      </c>
      <c r="AE899" s="73">
        <f>IFERROR(VLOOKUP(Подбор[[#This Row],[Артикул]],[1]Подбор!$CJ:$CW,10,0),"")</f>
        <v>0</v>
      </c>
      <c r="AF899" s="73">
        <f>IFERROR(VLOOKUP(Подбор[[#This Row],[Артикул]],[1]Подбор!$CJ:$CW,11,0),"")</f>
        <v>0</v>
      </c>
      <c r="AG899" s="73">
        <f>IFERROR(VLOOKUP(Подбор[[#This Row],[Артикул]],[1]Подбор!$CJ:$CW,12,0),"")</f>
        <v>0</v>
      </c>
      <c r="AH899" s="73">
        <f>IFERROR(VLOOKUP(Подбор[[#This Row],[Артикул]],[1]Подбор!$CJ:$CW,13,0),"")</f>
        <v>0</v>
      </c>
      <c r="AI899" s="73">
        <f>IFERROR(VLOOKUP(Подбор[[#This Row],[Артикул]],[1]Подбор!$CJ:$CW,14,0),"")</f>
        <v>0</v>
      </c>
      <c r="AJ899" s="73" t="str">
        <f>IFERROR(VLOOKUP(Подбор[[#This Row],[Артикул]],[1]Подбор!$CJ:$DA,15,0),"")</f>
        <v/>
      </c>
      <c r="AK899" s="73" t="str">
        <f>IFERROR(VLOOKUP(Подбор[[#This Row],[Артикул]],[1]Подбор!$CJ:$DA,16,0),"")</f>
        <v/>
      </c>
      <c r="AL899" s="73" t="str">
        <f>IFERROR(VLOOKUP(Подбор[[#This Row],[Артикул]],[1]Подбор!$CJ:$DA,17,0),"")</f>
        <v/>
      </c>
    </row>
    <row r="900" spans="1:38">
      <c r="A900" s="73" t="s">
        <v>5304</v>
      </c>
      <c r="B900" t="s">
        <v>2932</v>
      </c>
      <c r="C900" t="s">
        <v>5305</v>
      </c>
      <c r="D900">
        <v>225500</v>
      </c>
      <c r="E900" t="s">
        <v>578</v>
      </c>
      <c r="F900" t="s">
        <v>578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578</v>
      </c>
      <c r="R900" t="s">
        <v>578</v>
      </c>
      <c r="S900" t="s">
        <v>578</v>
      </c>
      <c r="T900" s="73"/>
      <c r="U900" s="73"/>
      <c r="V900"/>
      <c r="W900" s="73">
        <f>IFERROR(VLOOKUP(Подбор[[#This Row],[Артикул]],[1]Подбор!$CJ:$CW,2,0),"")</f>
        <v>225500</v>
      </c>
      <c r="X900" s="73" t="str">
        <f>IFERROR(VLOOKUP(Подбор[[#This Row],[Артикул]],[1]Подбор!$CJ:$CW,3,0),"")</f>
        <v/>
      </c>
      <c r="Y900" s="73" t="str">
        <f>IFERROR(VLOOKUP(Подбор[[#This Row],[Артикул]],[1]Подбор!$CJ:$CW,4,0),"")</f>
        <v/>
      </c>
      <c r="Z900" s="73">
        <f>IFERROR(VLOOKUP(Подбор[[#This Row],[Артикул]],[1]Подбор!$CJ:$CW,5,0),"")</f>
        <v>0</v>
      </c>
      <c r="AA900" s="73">
        <f>IFERROR(VLOOKUP(Подбор[[#This Row],[Артикул]],[1]Подбор!$CJ:$CW,6,0),"")</f>
        <v>0</v>
      </c>
      <c r="AB900" s="73">
        <f>IFERROR(VLOOKUP(Подбор[[#This Row],[Артикул]],[1]Подбор!$CJ:$CW,7,0),"")</f>
        <v>0</v>
      </c>
      <c r="AC900" s="73">
        <f>IFERROR(VLOOKUP(Подбор[[#This Row],[Артикул]],[1]Подбор!$CJ:$CW,8,0),"")</f>
        <v>0</v>
      </c>
      <c r="AD900" s="73">
        <f>IFERROR(VLOOKUP(Подбор[[#This Row],[Артикул]],[1]Подбор!$CJ:$CW,9,0),"")</f>
        <v>0</v>
      </c>
      <c r="AE900" s="73">
        <f>IFERROR(VLOOKUP(Подбор[[#This Row],[Артикул]],[1]Подбор!$CJ:$CW,10,0),"")</f>
        <v>0</v>
      </c>
      <c r="AF900" s="73">
        <f>IFERROR(VLOOKUP(Подбор[[#This Row],[Артикул]],[1]Подбор!$CJ:$CW,11,0),"")</f>
        <v>0</v>
      </c>
      <c r="AG900" s="73">
        <f>IFERROR(VLOOKUP(Подбор[[#This Row],[Артикул]],[1]Подбор!$CJ:$CW,12,0),"")</f>
        <v>0</v>
      </c>
      <c r="AH900" s="73">
        <f>IFERROR(VLOOKUP(Подбор[[#This Row],[Артикул]],[1]Подбор!$CJ:$CW,13,0),"")</f>
        <v>0</v>
      </c>
      <c r="AI900" s="73">
        <f>IFERROR(VLOOKUP(Подбор[[#This Row],[Артикул]],[1]Подбор!$CJ:$CW,14,0),"")</f>
        <v>0</v>
      </c>
      <c r="AJ900" s="73" t="str">
        <f>IFERROR(VLOOKUP(Подбор[[#This Row],[Артикул]],[1]Подбор!$CJ:$DA,15,0),"")</f>
        <v/>
      </c>
      <c r="AK900" s="73" t="str">
        <f>IFERROR(VLOOKUP(Подбор[[#This Row],[Артикул]],[1]Подбор!$CJ:$DA,16,0),"")</f>
        <v/>
      </c>
      <c r="AL900" s="73" t="str">
        <f>IFERROR(VLOOKUP(Подбор[[#This Row],[Артикул]],[1]Подбор!$CJ:$DA,17,0),"")</f>
        <v/>
      </c>
    </row>
    <row r="901" spans="1:38">
      <c r="A901" s="73" t="s">
        <v>7400</v>
      </c>
      <c r="B901" t="s">
        <v>2932</v>
      </c>
      <c r="C901" t="s">
        <v>7401</v>
      </c>
      <c r="D901">
        <v>43450</v>
      </c>
      <c r="E901" t="s">
        <v>578</v>
      </c>
      <c r="F901" t="s">
        <v>578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578</v>
      </c>
      <c r="R901" t="s">
        <v>578</v>
      </c>
      <c r="S901" t="s">
        <v>578</v>
      </c>
      <c r="T901" s="73"/>
      <c r="U901" s="73"/>
      <c r="V901"/>
      <c r="W901" s="73">
        <f>IFERROR(VLOOKUP(Подбор[[#This Row],[Артикул]],[1]Подбор!$CJ:$CW,2,0),"")</f>
        <v>43450</v>
      </c>
      <c r="X901" s="73" t="str">
        <f>IFERROR(VLOOKUP(Подбор[[#This Row],[Артикул]],[1]Подбор!$CJ:$CW,3,0),"")</f>
        <v/>
      </c>
      <c r="Y901" s="73" t="str">
        <f>IFERROR(VLOOKUP(Подбор[[#This Row],[Артикул]],[1]Подбор!$CJ:$CW,4,0),"")</f>
        <v/>
      </c>
      <c r="Z901" s="73">
        <f>IFERROR(VLOOKUP(Подбор[[#This Row],[Артикул]],[1]Подбор!$CJ:$CW,5,0),"")</f>
        <v>0</v>
      </c>
      <c r="AA901" s="73">
        <f>IFERROR(VLOOKUP(Подбор[[#This Row],[Артикул]],[1]Подбор!$CJ:$CW,6,0),"")</f>
        <v>0</v>
      </c>
      <c r="AB901" s="73">
        <f>IFERROR(VLOOKUP(Подбор[[#This Row],[Артикул]],[1]Подбор!$CJ:$CW,7,0),"")</f>
        <v>0</v>
      </c>
      <c r="AC901" s="73">
        <f>IFERROR(VLOOKUP(Подбор[[#This Row],[Артикул]],[1]Подбор!$CJ:$CW,8,0),"")</f>
        <v>0</v>
      </c>
      <c r="AD901" s="73">
        <f>IFERROR(VLOOKUP(Подбор[[#This Row],[Артикул]],[1]Подбор!$CJ:$CW,9,0),"")</f>
        <v>0</v>
      </c>
      <c r="AE901" s="73">
        <f>IFERROR(VLOOKUP(Подбор[[#This Row],[Артикул]],[1]Подбор!$CJ:$CW,10,0),"")</f>
        <v>0</v>
      </c>
      <c r="AF901" s="73">
        <f>IFERROR(VLOOKUP(Подбор[[#This Row],[Артикул]],[1]Подбор!$CJ:$CW,11,0),"")</f>
        <v>0</v>
      </c>
      <c r="AG901" s="73">
        <f>IFERROR(VLOOKUP(Подбор[[#This Row],[Артикул]],[1]Подбор!$CJ:$CW,12,0),"")</f>
        <v>0</v>
      </c>
      <c r="AH901" s="73">
        <f>IFERROR(VLOOKUP(Подбор[[#This Row],[Артикул]],[1]Подбор!$CJ:$CW,13,0),"")</f>
        <v>0</v>
      </c>
      <c r="AI901" s="73">
        <f>IFERROR(VLOOKUP(Подбор[[#This Row],[Артикул]],[1]Подбор!$CJ:$CW,14,0),"")</f>
        <v>0</v>
      </c>
      <c r="AJ901" s="73" t="str">
        <f>IFERROR(VLOOKUP(Подбор[[#This Row],[Артикул]],[1]Подбор!$CJ:$DA,15,0),"")</f>
        <v/>
      </c>
      <c r="AK901" s="73" t="str">
        <f>IFERROR(VLOOKUP(Подбор[[#This Row],[Артикул]],[1]Подбор!$CJ:$DA,16,0),"")</f>
        <v/>
      </c>
      <c r="AL901" s="73" t="str">
        <f>IFERROR(VLOOKUP(Подбор[[#This Row],[Артикул]],[1]Подбор!$CJ:$DA,17,0),"")</f>
        <v/>
      </c>
    </row>
    <row r="902" spans="1:38">
      <c r="A902" s="73" t="s">
        <v>7402</v>
      </c>
      <c r="B902" t="s">
        <v>2932</v>
      </c>
      <c r="C902" t="s">
        <v>7403</v>
      </c>
      <c r="D902">
        <v>29700</v>
      </c>
      <c r="E902" t="s">
        <v>578</v>
      </c>
      <c r="F902" t="s">
        <v>578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578</v>
      </c>
      <c r="R902" t="s">
        <v>578</v>
      </c>
      <c r="S902" t="s">
        <v>578</v>
      </c>
      <c r="T902" s="73"/>
      <c r="U902" s="73"/>
      <c r="V902"/>
      <c r="W902" s="73">
        <f>IFERROR(VLOOKUP(Подбор[[#This Row],[Артикул]],[1]Подбор!$CJ:$CW,2,0),"")</f>
        <v>29700</v>
      </c>
      <c r="X902" s="73" t="str">
        <f>IFERROR(VLOOKUP(Подбор[[#This Row],[Артикул]],[1]Подбор!$CJ:$CW,3,0),"")</f>
        <v/>
      </c>
      <c r="Y902" s="73" t="str">
        <f>IFERROR(VLOOKUP(Подбор[[#This Row],[Артикул]],[1]Подбор!$CJ:$CW,4,0),"")</f>
        <v/>
      </c>
      <c r="Z902" s="73">
        <f>IFERROR(VLOOKUP(Подбор[[#This Row],[Артикул]],[1]Подбор!$CJ:$CW,5,0),"")</f>
        <v>0</v>
      </c>
      <c r="AA902" s="73">
        <f>IFERROR(VLOOKUP(Подбор[[#This Row],[Артикул]],[1]Подбор!$CJ:$CW,6,0),"")</f>
        <v>0</v>
      </c>
      <c r="AB902" s="73">
        <f>IFERROR(VLOOKUP(Подбор[[#This Row],[Артикул]],[1]Подбор!$CJ:$CW,7,0),"")</f>
        <v>0</v>
      </c>
      <c r="AC902" s="73">
        <f>IFERROR(VLOOKUP(Подбор[[#This Row],[Артикул]],[1]Подбор!$CJ:$CW,8,0),"")</f>
        <v>0</v>
      </c>
      <c r="AD902" s="73">
        <f>IFERROR(VLOOKUP(Подбор[[#This Row],[Артикул]],[1]Подбор!$CJ:$CW,9,0),"")</f>
        <v>0</v>
      </c>
      <c r="AE902" s="73">
        <f>IFERROR(VLOOKUP(Подбор[[#This Row],[Артикул]],[1]Подбор!$CJ:$CW,10,0),"")</f>
        <v>0</v>
      </c>
      <c r="AF902" s="73">
        <f>IFERROR(VLOOKUP(Подбор[[#This Row],[Артикул]],[1]Подбор!$CJ:$CW,11,0),"")</f>
        <v>0</v>
      </c>
      <c r="AG902" s="73">
        <f>IFERROR(VLOOKUP(Подбор[[#This Row],[Артикул]],[1]Подбор!$CJ:$CW,12,0),"")</f>
        <v>0</v>
      </c>
      <c r="AH902" s="73">
        <f>IFERROR(VLOOKUP(Подбор[[#This Row],[Артикул]],[1]Подбор!$CJ:$CW,13,0),"")</f>
        <v>0</v>
      </c>
      <c r="AI902" s="73">
        <f>IFERROR(VLOOKUP(Подбор[[#This Row],[Артикул]],[1]Подбор!$CJ:$CW,14,0),"")</f>
        <v>0</v>
      </c>
      <c r="AJ902" s="73" t="str">
        <f>IFERROR(VLOOKUP(Подбор[[#This Row],[Артикул]],[1]Подбор!$CJ:$DA,15,0),"")</f>
        <v/>
      </c>
      <c r="AK902" s="73" t="str">
        <f>IFERROR(VLOOKUP(Подбор[[#This Row],[Артикул]],[1]Подбор!$CJ:$DA,16,0),"")</f>
        <v/>
      </c>
      <c r="AL902" s="73" t="str">
        <f>IFERROR(VLOOKUP(Подбор[[#This Row],[Артикул]],[1]Подбор!$CJ:$DA,17,0),"")</f>
        <v/>
      </c>
    </row>
    <row r="903" spans="1:38">
      <c r="A903" s="73" t="s">
        <v>1907</v>
      </c>
      <c r="B903" t="s">
        <v>2932</v>
      </c>
      <c r="C903" t="s">
        <v>1906</v>
      </c>
      <c r="D903">
        <v>211750</v>
      </c>
      <c r="E903" t="s">
        <v>578</v>
      </c>
      <c r="F903" t="s">
        <v>578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578</v>
      </c>
      <c r="R903" t="s">
        <v>578</v>
      </c>
      <c r="S903" t="s">
        <v>578</v>
      </c>
      <c r="T903" s="73"/>
      <c r="U903" s="73"/>
      <c r="V903"/>
      <c r="W903" s="73">
        <f>IFERROR(VLOOKUP(Подбор[[#This Row],[Артикул]],[1]Подбор!$CJ:$CW,2,0),"")</f>
        <v>211750</v>
      </c>
      <c r="X903" s="73" t="str">
        <f>IFERROR(VLOOKUP(Подбор[[#This Row],[Артикул]],[1]Подбор!$CJ:$CW,3,0),"")</f>
        <v/>
      </c>
      <c r="Y903" s="73" t="str">
        <f>IFERROR(VLOOKUP(Подбор[[#This Row],[Артикул]],[1]Подбор!$CJ:$CW,4,0),"")</f>
        <v/>
      </c>
      <c r="Z903" s="73">
        <f>IFERROR(VLOOKUP(Подбор[[#This Row],[Артикул]],[1]Подбор!$CJ:$CW,5,0),"")</f>
        <v>0</v>
      </c>
      <c r="AA903" s="73">
        <f>IFERROR(VLOOKUP(Подбор[[#This Row],[Артикул]],[1]Подбор!$CJ:$CW,6,0),"")</f>
        <v>0</v>
      </c>
      <c r="AB903" s="73">
        <f>IFERROR(VLOOKUP(Подбор[[#This Row],[Артикул]],[1]Подбор!$CJ:$CW,7,0),"")</f>
        <v>0</v>
      </c>
      <c r="AC903" s="73">
        <f>IFERROR(VLOOKUP(Подбор[[#This Row],[Артикул]],[1]Подбор!$CJ:$CW,8,0),"")</f>
        <v>0</v>
      </c>
      <c r="AD903" s="73">
        <f>IFERROR(VLOOKUP(Подбор[[#This Row],[Артикул]],[1]Подбор!$CJ:$CW,9,0),"")</f>
        <v>0</v>
      </c>
      <c r="AE903" s="73">
        <f>IFERROR(VLOOKUP(Подбор[[#This Row],[Артикул]],[1]Подбор!$CJ:$CW,10,0),"")</f>
        <v>0</v>
      </c>
      <c r="AF903" s="73">
        <f>IFERROR(VLOOKUP(Подбор[[#This Row],[Артикул]],[1]Подбор!$CJ:$CW,11,0),"")</f>
        <v>0</v>
      </c>
      <c r="AG903" s="73">
        <f>IFERROR(VLOOKUP(Подбор[[#This Row],[Артикул]],[1]Подбор!$CJ:$CW,12,0),"")</f>
        <v>0</v>
      </c>
      <c r="AH903" s="73">
        <f>IFERROR(VLOOKUP(Подбор[[#This Row],[Артикул]],[1]Подбор!$CJ:$CW,13,0),"")</f>
        <v>0</v>
      </c>
      <c r="AI903" s="73">
        <f>IFERROR(VLOOKUP(Подбор[[#This Row],[Артикул]],[1]Подбор!$CJ:$CW,14,0),"")</f>
        <v>0</v>
      </c>
      <c r="AJ903" s="73" t="str">
        <f>IFERROR(VLOOKUP(Подбор[[#This Row],[Артикул]],[1]Подбор!$CJ:$DA,15,0),"")</f>
        <v/>
      </c>
      <c r="AK903" s="73" t="str">
        <f>IFERROR(VLOOKUP(Подбор[[#This Row],[Артикул]],[1]Подбор!$CJ:$DA,16,0),"")</f>
        <v/>
      </c>
      <c r="AL903" s="73" t="str">
        <f>IFERROR(VLOOKUP(Подбор[[#This Row],[Артикул]],[1]Подбор!$CJ:$DA,17,0),"")</f>
        <v/>
      </c>
    </row>
    <row r="904" spans="1:38">
      <c r="A904" s="73" t="s">
        <v>3717</v>
      </c>
      <c r="B904" t="s">
        <v>2932</v>
      </c>
      <c r="C904" t="s">
        <v>1905</v>
      </c>
      <c r="D904">
        <v>402050</v>
      </c>
      <c r="E904" t="s">
        <v>578</v>
      </c>
      <c r="F904" t="s">
        <v>578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 t="s">
        <v>578</v>
      </c>
      <c r="R904" t="s">
        <v>578</v>
      </c>
      <c r="S904" t="s">
        <v>578</v>
      </c>
      <c r="T904" s="73"/>
      <c r="U904" s="73"/>
      <c r="V904"/>
      <c r="W904" s="73">
        <f>IFERROR(VLOOKUP(Подбор[[#This Row],[Артикул]],[1]Подбор!$CJ:$CW,2,0),"")</f>
        <v>402050</v>
      </c>
      <c r="X904" s="73" t="str">
        <f>IFERROR(VLOOKUP(Подбор[[#This Row],[Артикул]],[1]Подбор!$CJ:$CW,3,0),"")</f>
        <v/>
      </c>
      <c r="Y904" s="73" t="str">
        <f>IFERROR(VLOOKUP(Подбор[[#This Row],[Артикул]],[1]Подбор!$CJ:$CW,4,0),"")</f>
        <v/>
      </c>
      <c r="Z904" s="73">
        <f>IFERROR(VLOOKUP(Подбор[[#This Row],[Артикул]],[1]Подбор!$CJ:$CW,5,0),"")</f>
        <v>0</v>
      </c>
      <c r="AA904" s="73">
        <f>IFERROR(VLOOKUP(Подбор[[#This Row],[Артикул]],[1]Подбор!$CJ:$CW,6,0),"")</f>
        <v>0</v>
      </c>
      <c r="AB904" s="73">
        <f>IFERROR(VLOOKUP(Подбор[[#This Row],[Артикул]],[1]Подбор!$CJ:$CW,7,0),"")</f>
        <v>0</v>
      </c>
      <c r="AC904" s="73">
        <f>IFERROR(VLOOKUP(Подбор[[#This Row],[Артикул]],[1]Подбор!$CJ:$CW,8,0),"")</f>
        <v>0</v>
      </c>
      <c r="AD904" s="73">
        <f>IFERROR(VLOOKUP(Подбор[[#This Row],[Артикул]],[1]Подбор!$CJ:$CW,9,0),"")</f>
        <v>0</v>
      </c>
      <c r="AE904" s="73">
        <f>IFERROR(VLOOKUP(Подбор[[#This Row],[Артикул]],[1]Подбор!$CJ:$CW,10,0),"")</f>
        <v>0</v>
      </c>
      <c r="AF904" s="73">
        <f>IFERROR(VLOOKUP(Подбор[[#This Row],[Артикул]],[1]Подбор!$CJ:$CW,11,0),"")</f>
        <v>0</v>
      </c>
      <c r="AG904" s="73">
        <f>IFERROR(VLOOKUP(Подбор[[#This Row],[Артикул]],[1]Подбор!$CJ:$CW,12,0),"")</f>
        <v>1</v>
      </c>
      <c r="AH904" s="73">
        <f>IFERROR(VLOOKUP(Подбор[[#This Row],[Артикул]],[1]Подбор!$CJ:$CW,13,0),"")</f>
        <v>0</v>
      </c>
      <c r="AI904" s="73">
        <f>IFERROR(VLOOKUP(Подбор[[#This Row],[Артикул]],[1]Подбор!$CJ:$CW,14,0),"")</f>
        <v>0</v>
      </c>
      <c r="AJ904" s="73" t="str">
        <f>IFERROR(VLOOKUP(Подбор[[#This Row],[Артикул]],[1]Подбор!$CJ:$DA,15,0),"")</f>
        <v/>
      </c>
      <c r="AK904" s="73" t="str">
        <f>IFERROR(VLOOKUP(Подбор[[#This Row],[Артикул]],[1]Подбор!$CJ:$DA,16,0),"")</f>
        <v/>
      </c>
      <c r="AL904" s="73" t="str">
        <f>IFERROR(VLOOKUP(Подбор[[#This Row],[Артикул]],[1]Подбор!$CJ:$DA,17,0),"")</f>
        <v/>
      </c>
    </row>
    <row r="905" spans="1:38">
      <c r="A905" s="73" t="s">
        <v>5306</v>
      </c>
      <c r="B905" t="s">
        <v>2932</v>
      </c>
      <c r="C905" t="s">
        <v>7404</v>
      </c>
      <c r="D905">
        <v>56650</v>
      </c>
      <c r="E905" t="s">
        <v>578</v>
      </c>
      <c r="F905" t="s">
        <v>578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578</v>
      </c>
      <c r="R905" t="s">
        <v>578</v>
      </c>
      <c r="S905" t="s">
        <v>578</v>
      </c>
      <c r="T905" s="73"/>
      <c r="U905" s="73"/>
      <c r="V905"/>
      <c r="W905" s="73">
        <f>IFERROR(VLOOKUP(Подбор[[#This Row],[Артикул]],[1]Подбор!$CJ:$CW,2,0),"")</f>
        <v>56650</v>
      </c>
      <c r="X905" s="73" t="str">
        <f>IFERROR(VLOOKUP(Подбор[[#This Row],[Артикул]],[1]Подбор!$CJ:$CW,3,0),"")</f>
        <v/>
      </c>
      <c r="Y905" s="73" t="str">
        <f>IFERROR(VLOOKUP(Подбор[[#This Row],[Артикул]],[1]Подбор!$CJ:$CW,4,0),"")</f>
        <v/>
      </c>
      <c r="Z905" s="73">
        <f>IFERROR(VLOOKUP(Подбор[[#This Row],[Артикул]],[1]Подбор!$CJ:$CW,5,0),"")</f>
        <v>0</v>
      </c>
      <c r="AA905" s="73">
        <f>IFERROR(VLOOKUP(Подбор[[#This Row],[Артикул]],[1]Подбор!$CJ:$CW,6,0),"")</f>
        <v>0</v>
      </c>
      <c r="AB905" s="73">
        <f>IFERROR(VLOOKUP(Подбор[[#This Row],[Артикул]],[1]Подбор!$CJ:$CW,7,0),"")</f>
        <v>0</v>
      </c>
      <c r="AC905" s="73">
        <f>IFERROR(VLOOKUP(Подбор[[#This Row],[Артикул]],[1]Подбор!$CJ:$CW,8,0),"")</f>
        <v>0</v>
      </c>
      <c r="AD905" s="73">
        <f>IFERROR(VLOOKUP(Подбор[[#This Row],[Артикул]],[1]Подбор!$CJ:$CW,9,0),"")</f>
        <v>0</v>
      </c>
      <c r="AE905" s="73">
        <f>IFERROR(VLOOKUP(Подбор[[#This Row],[Артикул]],[1]Подбор!$CJ:$CW,10,0),"")</f>
        <v>0</v>
      </c>
      <c r="AF905" s="73">
        <f>IFERROR(VLOOKUP(Подбор[[#This Row],[Артикул]],[1]Подбор!$CJ:$CW,11,0),"")</f>
        <v>0</v>
      </c>
      <c r="AG905" s="73">
        <f>IFERROR(VLOOKUP(Подбор[[#This Row],[Артикул]],[1]Подбор!$CJ:$CW,12,0),"")</f>
        <v>0</v>
      </c>
      <c r="AH905" s="73">
        <f>IFERROR(VLOOKUP(Подбор[[#This Row],[Артикул]],[1]Подбор!$CJ:$CW,13,0),"")</f>
        <v>0</v>
      </c>
      <c r="AI905" s="73">
        <f>IFERROR(VLOOKUP(Подбор[[#This Row],[Артикул]],[1]Подбор!$CJ:$CW,14,0),"")</f>
        <v>0</v>
      </c>
      <c r="AJ905" s="73" t="str">
        <f>IFERROR(VLOOKUP(Подбор[[#This Row],[Артикул]],[1]Подбор!$CJ:$DA,15,0),"")</f>
        <v/>
      </c>
      <c r="AK905" s="73" t="str">
        <f>IFERROR(VLOOKUP(Подбор[[#This Row],[Артикул]],[1]Подбор!$CJ:$DA,16,0),"")</f>
        <v/>
      </c>
      <c r="AL905" s="73" t="str">
        <f>IFERROR(VLOOKUP(Подбор[[#This Row],[Артикул]],[1]Подбор!$CJ:$DA,17,0),"")</f>
        <v/>
      </c>
    </row>
    <row r="906" spans="1:38">
      <c r="A906" s="73" t="s">
        <v>7405</v>
      </c>
      <c r="B906" t="s">
        <v>2932</v>
      </c>
      <c r="C906" t="s">
        <v>7406</v>
      </c>
      <c r="D906">
        <v>15100</v>
      </c>
      <c r="E906" t="s">
        <v>578</v>
      </c>
      <c r="F906" t="s">
        <v>578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578</v>
      </c>
      <c r="R906" t="s">
        <v>578</v>
      </c>
      <c r="S906" t="s">
        <v>578</v>
      </c>
      <c r="T906" s="73"/>
      <c r="U906" s="73"/>
      <c r="V906"/>
      <c r="W906" s="73">
        <f>IFERROR(VLOOKUP(Подбор[[#This Row],[Артикул]],[1]Подбор!$CJ:$CW,2,0),"")</f>
        <v>15100</v>
      </c>
      <c r="X906" s="73" t="str">
        <f>IFERROR(VLOOKUP(Подбор[[#This Row],[Артикул]],[1]Подбор!$CJ:$CW,3,0),"")</f>
        <v/>
      </c>
      <c r="Y906" s="73" t="str">
        <f>IFERROR(VLOOKUP(Подбор[[#This Row],[Артикул]],[1]Подбор!$CJ:$CW,4,0),"")</f>
        <v/>
      </c>
      <c r="Z906" s="73">
        <f>IFERROR(VLOOKUP(Подбор[[#This Row],[Артикул]],[1]Подбор!$CJ:$CW,5,0),"")</f>
        <v>0</v>
      </c>
      <c r="AA906" s="73">
        <f>IFERROR(VLOOKUP(Подбор[[#This Row],[Артикул]],[1]Подбор!$CJ:$CW,6,0),"")</f>
        <v>0</v>
      </c>
      <c r="AB906" s="73">
        <f>IFERROR(VLOOKUP(Подбор[[#This Row],[Артикул]],[1]Подбор!$CJ:$CW,7,0),"")</f>
        <v>0</v>
      </c>
      <c r="AC906" s="73">
        <f>IFERROR(VLOOKUP(Подбор[[#This Row],[Артикул]],[1]Подбор!$CJ:$CW,8,0),"")</f>
        <v>0</v>
      </c>
      <c r="AD906" s="73">
        <f>IFERROR(VLOOKUP(Подбор[[#This Row],[Артикул]],[1]Подбор!$CJ:$CW,9,0),"")</f>
        <v>0</v>
      </c>
      <c r="AE906" s="73">
        <f>IFERROR(VLOOKUP(Подбор[[#This Row],[Артикул]],[1]Подбор!$CJ:$CW,10,0),"")</f>
        <v>0</v>
      </c>
      <c r="AF906" s="73">
        <f>IFERROR(VLOOKUP(Подбор[[#This Row],[Артикул]],[1]Подбор!$CJ:$CW,11,0),"")</f>
        <v>0</v>
      </c>
      <c r="AG906" s="73">
        <f>IFERROR(VLOOKUP(Подбор[[#This Row],[Артикул]],[1]Подбор!$CJ:$CW,12,0),"")</f>
        <v>0</v>
      </c>
      <c r="AH906" s="73">
        <f>IFERROR(VLOOKUP(Подбор[[#This Row],[Артикул]],[1]Подбор!$CJ:$CW,13,0),"")</f>
        <v>0</v>
      </c>
      <c r="AI906" s="73">
        <f>IFERROR(VLOOKUP(Подбор[[#This Row],[Артикул]],[1]Подбор!$CJ:$CW,14,0),"")</f>
        <v>0</v>
      </c>
      <c r="AJ906" s="73" t="str">
        <f>IFERROR(VLOOKUP(Подбор[[#This Row],[Артикул]],[1]Подбор!$CJ:$DA,15,0),"")</f>
        <v/>
      </c>
      <c r="AK906" s="73" t="str">
        <f>IFERROR(VLOOKUP(Подбор[[#This Row],[Артикул]],[1]Подбор!$CJ:$DA,16,0),"")</f>
        <v/>
      </c>
      <c r="AL906" s="73" t="str">
        <f>IFERROR(VLOOKUP(Подбор[[#This Row],[Артикул]],[1]Подбор!$CJ:$DA,17,0),"")</f>
        <v/>
      </c>
    </row>
    <row r="907" spans="1:38">
      <c r="A907" s="73" t="s">
        <v>7407</v>
      </c>
      <c r="B907" t="s">
        <v>2932</v>
      </c>
      <c r="C907" t="s">
        <v>7408</v>
      </c>
      <c r="D907">
        <v>282150</v>
      </c>
      <c r="E907" t="s">
        <v>578</v>
      </c>
      <c r="F907" t="s">
        <v>578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578</v>
      </c>
      <c r="R907" t="s">
        <v>578</v>
      </c>
      <c r="S907" t="s">
        <v>578</v>
      </c>
      <c r="T907" s="73"/>
      <c r="U907" s="73"/>
      <c r="V907"/>
      <c r="W907" s="73">
        <f>IFERROR(VLOOKUP(Подбор[[#This Row],[Артикул]],[1]Подбор!$CJ:$CW,2,0),"")</f>
        <v>282150</v>
      </c>
      <c r="X907" s="73" t="str">
        <f>IFERROR(VLOOKUP(Подбор[[#This Row],[Артикул]],[1]Подбор!$CJ:$CW,3,0),"")</f>
        <v/>
      </c>
      <c r="Y907" s="73" t="str">
        <f>IFERROR(VLOOKUP(Подбор[[#This Row],[Артикул]],[1]Подбор!$CJ:$CW,4,0),"")</f>
        <v/>
      </c>
      <c r="Z907" s="73">
        <f>IFERROR(VLOOKUP(Подбор[[#This Row],[Артикул]],[1]Подбор!$CJ:$CW,5,0),"")</f>
        <v>0</v>
      </c>
      <c r="AA907" s="73">
        <f>IFERROR(VLOOKUP(Подбор[[#This Row],[Артикул]],[1]Подбор!$CJ:$CW,6,0),"")</f>
        <v>0</v>
      </c>
      <c r="AB907" s="73">
        <f>IFERROR(VLOOKUP(Подбор[[#This Row],[Артикул]],[1]Подбор!$CJ:$CW,7,0),"")</f>
        <v>0</v>
      </c>
      <c r="AC907" s="73">
        <f>IFERROR(VLOOKUP(Подбор[[#This Row],[Артикул]],[1]Подбор!$CJ:$CW,8,0),"")</f>
        <v>0</v>
      </c>
      <c r="AD907" s="73">
        <f>IFERROR(VLOOKUP(Подбор[[#This Row],[Артикул]],[1]Подбор!$CJ:$CW,9,0),"")</f>
        <v>0</v>
      </c>
      <c r="AE907" s="73">
        <f>IFERROR(VLOOKUP(Подбор[[#This Row],[Артикул]],[1]Подбор!$CJ:$CW,10,0),"")</f>
        <v>0</v>
      </c>
      <c r="AF907" s="73">
        <f>IFERROR(VLOOKUP(Подбор[[#This Row],[Артикул]],[1]Подбор!$CJ:$CW,11,0),"")</f>
        <v>0</v>
      </c>
      <c r="AG907" s="73">
        <f>IFERROR(VLOOKUP(Подбор[[#This Row],[Артикул]],[1]Подбор!$CJ:$CW,12,0),"")</f>
        <v>0</v>
      </c>
      <c r="AH907" s="73">
        <f>IFERROR(VLOOKUP(Подбор[[#This Row],[Артикул]],[1]Подбор!$CJ:$CW,13,0),"")</f>
        <v>0</v>
      </c>
      <c r="AI907" s="73">
        <f>IFERROR(VLOOKUP(Подбор[[#This Row],[Артикул]],[1]Подбор!$CJ:$CW,14,0),"")</f>
        <v>0</v>
      </c>
      <c r="AJ907" s="73" t="str">
        <f>IFERROR(VLOOKUP(Подбор[[#This Row],[Артикул]],[1]Подбор!$CJ:$DA,15,0),"")</f>
        <v/>
      </c>
      <c r="AK907" s="73" t="str">
        <f>IFERROR(VLOOKUP(Подбор[[#This Row],[Артикул]],[1]Подбор!$CJ:$DA,16,0),"")</f>
        <v/>
      </c>
      <c r="AL907" s="73" t="str">
        <f>IFERROR(VLOOKUP(Подбор[[#This Row],[Артикул]],[1]Подбор!$CJ:$DA,17,0),"")</f>
        <v/>
      </c>
    </row>
    <row r="908" spans="1:38">
      <c r="A908" s="73" t="s">
        <v>5307</v>
      </c>
      <c r="B908" t="s">
        <v>2932</v>
      </c>
      <c r="C908" t="s">
        <v>5308</v>
      </c>
      <c r="D908">
        <v>366850</v>
      </c>
      <c r="E908" t="s">
        <v>578</v>
      </c>
      <c r="F908" t="s">
        <v>578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578</v>
      </c>
      <c r="R908" t="s">
        <v>578</v>
      </c>
      <c r="S908" t="s">
        <v>578</v>
      </c>
      <c r="T908" s="73"/>
      <c r="U908" s="73"/>
      <c r="V908"/>
      <c r="W908" s="73">
        <f>IFERROR(VLOOKUP(Подбор[[#This Row],[Артикул]],[1]Подбор!$CJ:$CW,2,0),"")</f>
        <v>366850</v>
      </c>
      <c r="X908" s="73" t="str">
        <f>IFERROR(VLOOKUP(Подбор[[#This Row],[Артикул]],[1]Подбор!$CJ:$CW,3,0),"")</f>
        <v/>
      </c>
      <c r="Y908" s="73" t="str">
        <f>IFERROR(VLOOKUP(Подбор[[#This Row],[Артикул]],[1]Подбор!$CJ:$CW,4,0),"")</f>
        <v/>
      </c>
      <c r="Z908" s="73">
        <f>IFERROR(VLOOKUP(Подбор[[#This Row],[Артикул]],[1]Подбор!$CJ:$CW,5,0),"")</f>
        <v>0</v>
      </c>
      <c r="AA908" s="73">
        <f>IFERROR(VLOOKUP(Подбор[[#This Row],[Артикул]],[1]Подбор!$CJ:$CW,6,0),"")</f>
        <v>0</v>
      </c>
      <c r="AB908" s="73">
        <f>IFERROR(VLOOKUP(Подбор[[#This Row],[Артикул]],[1]Подбор!$CJ:$CW,7,0),"")</f>
        <v>0</v>
      </c>
      <c r="AC908" s="73">
        <f>IFERROR(VLOOKUP(Подбор[[#This Row],[Артикул]],[1]Подбор!$CJ:$CW,8,0),"")</f>
        <v>0</v>
      </c>
      <c r="AD908" s="73">
        <f>IFERROR(VLOOKUP(Подбор[[#This Row],[Артикул]],[1]Подбор!$CJ:$CW,9,0),"")</f>
        <v>0</v>
      </c>
      <c r="AE908" s="73">
        <f>IFERROR(VLOOKUP(Подбор[[#This Row],[Артикул]],[1]Подбор!$CJ:$CW,10,0),"")</f>
        <v>0</v>
      </c>
      <c r="AF908" s="73">
        <f>IFERROR(VLOOKUP(Подбор[[#This Row],[Артикул]],[1]Подбор!$CJ:$CW,11,0),"")</f>
        <v>0</v>
      </c>
      <c r="AG908" s="73">
        <f>IFERROR(VLOOKUP(Подбор[[#This Row],[Артикул]],[1]Подбор!$CJ:$CW,12,0),"")</f>
        <v>0</v>
      </c>
      <c r="AH908" s="73">
        <f>IFERROR(VLOOKUP(Подбор[[#This Row],[Артикул]],[1]Подбор!$CJ:$CW,13,0),"")</f>
        <v>0</v>
      </c>
      <c r="AI908" s="73">
        <f>IFERROR(VLOOKUP(Подбор[[#This Row],[Артикул]],[1]Подбор!$CJ:$CW,14,0),"")</f>
        <v>0</v>
      </c>
      <c r="AJ908" s="73" t="str">
        <f>IFERROR(VLOOKUP(Подбор[[#This Row],[Артикул]],[1]Подбор!$CJ:$DA,15,0),"")</f>
        <v/>
      </c>
      <c r="AK908" s="73" t="str">
        <f>IFERROR(VLOOKUP(Подбор[[#This Row],[Артикул]],[1]Подбор!$CJ:$DA,16,0),"")</f>
        <v/>
      </c>
      <c r="AL908" s="73" t="str">
        <f>IFERROR(VLOOKUP(Подбор[[#This Row],[Артикул]],[1]Подбор!$CJ:$DA,17,0),"")</f>
        <v/>
      </c>
    </row>
    <row r="909" spans="1:38">
      <c r="A909" s="73" t="s">
        <v>7409</v>
      </c>
      <c r="B909" t="s">
        <v>2932</v>
      </c>
      <c r="C909" t="s">
        <v>7410</v>
      </c>
      <c r="D909">
        <v>458150</v>
      </c>
      <c r="E909" t="s">
        <v>578</v>
      </c>
      <c r="F909" t="s">
        <v>578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578</v>
      </c>
      <c r="R909" t="s">
        <v>578</v>
      </c>
      <c r="S909" t="s">
        <v>578</v>
      </c>
      <c r="T909" s="73"/>
      <c r="U909" s="73"/>
      <c r="V909"/>
      <c r="W909" s="73">
        <f>IFERROR(VLOOKUP(Подбор[[#This Row],[Артикул]],[1]Подбор!$CJ:$CW,2,0),"")</f>
        <v>458150</v>
      </c>
      <c r="X909" s="73" t="str">
        <f>IFERROR(VLOOKUP(Подбор[[#This Row],[Артикул]],[1]Подбор!$CJ:$CW,3,0),"")</f>
        <v/>
      </c>
      <c r="Y909" s="73" t="str">
        <f>IFERROR(VLOOKUP(Подбор[[#This Row],[Артикул]],[1]Подбор!$CJ:$CW,4,0),"")</f>
        <v/>
      </c>
      <c r="Z909" s="73">
        <f>IFERROR(VLOOKUP(Подбор[[#This Row],[Артикул]],[1]Подбор!$CJ:$CW,5,0),"")</f>
        <v>0</v>
      </c>
      <c r="AA909" s="73">
        <f>IFERROR(VLOOKUP(Подбор[[#This Row],[Артикул]],[1]Подбор!$CJ:$CW,6,0),"")</f>
        <v>0</v>
      </c>
      <c r="AB909" s="73">
        <f>IFERROR(VLOOKUP(Подбор[[#This Row],[Артикул]],[1]Подбор!$CJ:$CW,7,0),"")</f>
        <v>0</v>
      </c>
      <c r="AC909" s="73">
        <f>IFERROR(VLOOKUP(Подбор[[#This Row],[Артикул]],[1]Подбор!$CJ:$CW,8,0),"")</f>
        <v>0</v>
      </c>
      <c r="AD909" s="73">
        <f>IFERROR(VLOOKUP(Подбор[[#This Row],[Артикул]],[1]Подбор!$CJ:$CW,9,0),"")</f>
        <v>0</v>
      </c>
      <c r="AE909" s="73">
        <f>IFERROR(VLOOKUP(Подбор[[#This Row],[Артикул]],[1]Подбор!$CJ:$CW,10,0),"")</f>
        <v>0</v>
      </c>
      <c r="AF909" s="73">
        <f>IFERROR(VLOOKUP(Подбор[[#This Row],[Артикул]],[1]Подбор!$CJ:$CW,11,0),"")</f>
        <v>0</v>
      </c>
      <c r="AG909" s="73">
        <f>IFERROR(VLOOKUP(Подбор[[#This Row],[Артикул]],[1]Подбор!$CJ:$CW,12,0),"")</f>
        <v>0</v>
      </c>
      <c r="AH909" s="73">
        <f>IFERROR(VLOOKUP(Подбор[[#This Row],[Артикул]],[1]Подбор!$CJ:$CW,13,0),"")</f>
        <v>0</v>
      </c>
      <c r="AI909" s="73">
        <f>IFERROR(VLOOKUP(Подбор[[#This Row],[Артикул]],[1]Подбор!$CJ:$CW,14,0),"")</f>
        <v>0</v>
      </c>
      <c r="AJ909" s="73" t="str">
        <f>IFERROR(VLOOKUP(Подбор[[#This Row],[Артикул]],[1]Подбор!$CJ:$DA,15,0),"")</f>
        <v/>
      </c>
      <c r="AK909" s="73" t="str">
        <f>IFERROR(VLOOKUP(Подбор[[#This Row],[Артикул]],[1]Подбор!$CJ:$DA,16,0),"")</f>
        <v/>
      </c>
      <c r="AL909" s="73" t="str">
        <f>IFERROR(VLOOKUP(Подбор[[#This Row],[Артикул]],[1]Подбор!$CJ:$DA,17,0),"")</f>
        <v/>
      </c>
    </row>
    <row r="910" spans="1:38">
      <c r="A910" s="73" t="s">
        <v>7411</v>
      </c>
      <c r="B910" t="s">
        <v>2932</v>
      </c>
      <c r="C910" t="s">
        <v>7412</v>
      </c>
      <c r="D910">
        <v>98450</v>
      </c>
      <c r="E910" t="s">
        <v>578</v>
      </c>
      <c r="F910" t="s">
        <v>578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578</v>
      </c>
      <c r="R910" t="s">
        <v>578</v>
      </c>
      <c r="S910" t="s">
        <v>578</v>
      </c>
      <c r="T910" s="73"/>
      <c r="U910" s="73"/>
      <c r="V910"/>
      <c r="W910" s="73">
        <f>IFERROR(VLOOKUP(Подбор[[#This Row],[Артикул]],[1]Подбор!$CJ:$CW,2,0),"")</f>
        <v>98450</v>
      </c>
      <c r="X910" s="73" t="str">
        <f>IFERROR(VLOOKUP(Подбор[[#This Row],[Артикул]],[1]Подбор!$CJ:$CW,3,0),"")</f>
        <v/>
      </c>
      <c r="Y910" s="73" t="str">
        <f>IFERROR(VLOOKUP(Подбор[[#This Row],[Артикул]],[1]Подбор!$CJ:$CW,4,0),"")</f>
        <v/>
      </c>
      <c r="Z910" s="73">
        <f>IFERROR(VLOOKUP(Подбор[[#This Row],[Артикул]],[1]Подбор!$CJ:$CW,5,0),"")</f>
        <v>0</v>
      </c>
      <c r="AA910" s="73">
        <f>IFERROR(VLOOKUP(Подбор[[#This Row],[Артикул]],[1]Подбор!$CJ:$CW,6,0),"")</f>
        <v>0</v>
      </c>
      <c r="AB910" s="73">
        <f>IFERROR(VLOOKUP(Подбор[[#This Row],[Артикул]],[1]Подбор!$CJ:$CW,7,0),"")</f>
        <v>0</v>
      </c>
      <c r="AC910" s="73">
        <f>IFERROR(VLOOKUP(Подбор[[#This Row],[Артикул]],[1]Подбор!$CJ:$CW,8,0),"")</f>
        <v>0</v>
      </c>
      <c r="AD910" s="73">
        <f>IFERROR(VLOOKUP(Подбор[[#This Row],[Артикул]],[1]Подбор!$CJ:$CW,9,0),"")</f>
        <v>0</v>
      </c>
      <c r="AE910" s="73">
        <f>IFERROR(VLOOKUP(Подбор[[#This Row],[Артикул]],[1]Подбор!$CJ:$CW,10,0),"")</f>
        <v>0</v>
      </c>
      <c r="AF910" s="73">
        <f>IFERROR(VLOOKUP(Подбор[[#This Row],[Артикул]],[1]Подбор!$CJ:$CW,11,0),"")</f>
        <v>0</v>
      </c>
      <c r="AG910" s="73">
        <f>IFERROR(VLOOKUP(Подбор[[#This Row],[Артикул]],[1]Подбор!$CJ:$CW,12,0),"")</f>
        <v>0</v>
      </c>
      <c r="AH910" s="73">
        <f>IFERROR(VLOOKUP(Подбор[[#This Row],[Артикул]],[1]Подбор!$CJ:$CW,13,0),"")</f>
        <v>0</v>
      </c>
      <c r="AI910" s="73">
        <f>IFERROR(VLOOKUP(Подбор[[#This Row],[Артикул]],[1]Подбор!$CJ:$CW,14,0),"")</f>
        <v>0</v>
      </c>
      <c r="AJ910" s="73" t="str">
        <f>IFERROR(VLOOKUP(Подбор[[#This Row],[Артикул]],[1]Подбор!$CJ:$DA,15,0),"")</f>
        <v/>
      </c>
      <c r="AK910" s="73" t="str">
        <f>IFERROR(VLOOKUP(Подбор[[#This Row],[Артикул]],[1]Подбор!$CJ:$DA,16,0),"")</f>
        <v/>
      </c>
      <c r="AL910" s="73" t="str">
        <f>IFERROR(VLOOKUP(Подбор[[#This Row],[Артикул]],[1]Подбор!$CJ:$DA,17,0),"")</f>
        <v/>
      </c>
    </row>
    <row r="911" spans="1:38">
      <c r="A911" s="73" t="s">
        <v>7413</v>
      </c>
      <c r="B911" t="s">
        <v>2932</v>
      </c>
      <c r="C911" t="s">
        <v>7414</v>
      </c>
      <c r="D911">
        <v>211750</v>
      </c>
      <c r="E911" t="s">
        <v>578</v>
      </c>
      <c r="F911" t="s">
        <v>578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578</v>
      </c>
      <c r="R911" t="s">
        <v>578</v>
      </c>
      <c r="S911" t="s">
        <v>578</v>
      </c>
      <c r="T911" s="73"/>
      <c r="U911" s="73"/>
      <c r="V911"/>
      <c r="W911" s="73">
        <f>IFERROR(VLOOKUP(Подбор[[#This Row],[Артикул]],[1]Подбор!$CJ:$CW,2,0),"")</f>
        <v>211750</v>
      </c>
      <c r="X911" s="73" t="str">
        <f>IFERROR(VLOOKUP(Подбор[[#This Row],[Артикул]],[1]Подбор!$CJ:$CW,3,0),"")</f>
        <v/>
      </c>
      <c r="Y911" s="73" t="str">
        <f>IFERROR(VLOOKUP(Подбор[[#This Row],[Артикул]],[1]Подбор!$CJ:$CW,4,0),"")</f>
        <v/>
      </c>
      <c r="Z911" s="73">
        <f>IFERROR(VLOOKUP(Подбор[[#This Row],[Артикул]],[1]Подбор!$CJ:$CW,5,0),"")</f>
        <v>0</v>
      </c>
      <c r="AA911" s="73">
        <f>IFERROR(VLOOKUP(Подбор[[#This Row],[Артикул]],[1]Подбор!$CJ:$CW,6,0),"")</f>
        <v>0</v>
      </c>
      <c r="AB911" s="73">
        <f>IFERROR(VLOOKUP(Подбор[[#This Row],[Артикул]],[1]Подбор!$CJ:$CW,7,0),"")</f>
        <v>0</v>
      </c>
      <c r="AC911" s="73">
        <f>IFERROR(VLOOKUP(Подбор[[#This Row],[Артикул]],[1]Подбор!$CJ:$CW,8,0),"")</f>
        <v>0</v>
      </c>
      <c r="AD911" s="73">
        <f>IFERROR(VLOOKUP(Подбор[[#This Row],[Артикул]],[1]Подбор!$CJ:$CW,9,0),"")</f>
        <v>0</v>
      </c>
      <c r="AE911" s="73">
        <f>IFERROR(VLOOKUP(Подбор[[#This Row],[Артикул]],[1]Подбор!$CJ:$CW,10,0),"")</f>
        <v>0</v>
      </c>
      <c r="AF911" s="73">
        <f>IFERROR(VLOOKUP(Подбор[[#This Row],[Артикул]],[1]Подбор!$CJ:$CW,11,0),"")</f>
        <v>0</v>
      </c>
      <c r="AG911" s="73">
        <f>IFERROR(VLOOKUP(Подбор[[#This Row],[Артикул]],[1]Подбор!$CJ:$CW,12,0),"")</f>
        <v>0</v>
      </c>
      <c r="AH911" s="73">
        <f>IFERROR(VLOOKUP(Подбор[[#This Row],[Артикул]],[1]Подбор!$CJ:$CW,13,0),"")</f>
        <v>0</v>
      </c>
      <c r="AI911" s="73">
        <f>IFERROR(VLOOKUP(Подбор[[#This Row],[Артикул]],[1]Подбор!$CJ:$CW,14,0),"")</f>
        <v>0</v>
      </c>
      <c r="AJ911" s="73" t="str">
        <f>IFERROR(VLOOKUP(Подбор[[#This Row],[Артикул]],[1]Подбор!$CJ:$DA,15,0),"")</f>
        <v/>
      </c>
      <c r="AK911" s="73" t="str">
        <f>IFERROR(VLOOKUP(Подбор[[#This Row],[Артикул]],[1]Подбор!$CJ:$DA,16,0),"")</f>
        <v/>
      </c>
      <c r="AL911" s="73" t="str">
        <f>IFERROR(VLOOKUP(Подбор[[#This Row],[Артикул]],[1]Подбор!$CJ:$DA,17,0),"")</f>
        <v/>
      </c>
    </row>
    <row r="912" spans="1:38">
      <c r="A912" s="73" t="s">
        <v>7415</v>
      </c>
      <c r="B912" t="s">
        <v>2932</v>
      </c>
      <c r="C912" t="s">
        <v>7416</v>
      </c>
      <c r="D912">
        <v>56650</v>
      </c>
      <c r="E912" t="s">
        <v>578</v>
      </c>
      <c r="F912" t="s">
        <v>578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578</v>
      </c>
      <c r="R912" t="s">
        <v>578</v>
      </c>
      <c r="S912" t="s">
        <v>578</v>
      </c>
      <c r="T912" s="73"/>
      <c r="U912" s="73"/>
      <c r="V912"/>
      <c r="W912" s="73">
        <f>IFERROR(VLOOKUP(Подбор[[#This Row],[Артикул]],[1]Подбор!$CJ:$CW,2,0),"")</f>
        <v>56650</v>
      </c>
      <c r="X912" s="73" t="str">
        <f>IFERROR(VLOOKUP(Подбор[[#This Row],[Артикул]],[1]Подбор!$CJ:$CW,3,0),"")</f>
        <v/>
      </c>
      <c r="Y912" s="73" t="str">
        <f>IFERROR(VLOOKUP(Подбор[[#This Row],[Артикул]],[1]Подбор!$CJ:$CW,4,0),"")</f>
        <v/>
      </c>
      <c r="Z912" s="73">
        <f>IFERROR(VLOOKUP(Подбор[[#This Row],[Артикул]],[1]Подбор!$CJ:$CW,5,0),"")</f>
        <v>0</v>
      </c>
      <c r="AA912" s="73">
        <f>IFERROR(VLOOKUP(Подбор[[#This Row],[Артикул]],[1]Подбор!$CJ:$CW,6,0),"")</f>
        <v>0</v>
      </c>
      <c r="AB912" s="73">
        <f>IFERROR(VLOOKUP(Подбор[[#This Row],[Артикул]],[1]Подбор!$CJ:$CW,7,0),"")</f>
        <v>0</v>
      </c>
      <c r="AC912" s="73">
        <f>IFERROR(VLOOKUP(Подбор[[#This Row],[Артикул]],[1]Подбор!$CJ:$CW,8,0),"")</f>
        <v>0</v>
      </c>
      <c r="AD912" s="73">
        <f>IFERROR(VLOOKUP(Подбор[[#This Row],[Артикул]],[1]Подбор!$CJ:$CW,9,0),"")</f>
        <v>0</v>
      </c>
      <c r="AE912" s="73">
        <f>IFERROR(VLOOKUP(Подбор[[#This Row],[Артикул]],[1]Подбор!$CJ:$CW,10,0),"")</f>
        <v>0</v>
      </c>
      <c r="AF912" s="73">
        <f>IFERROR(VLOOKUP(Подбор[[#This Row],[Артикул]],[1]Подбор!$CJ:$CW,11,0),"")</f>
        <v>0</v>
      </c>
      <c r="AG912" s="73">
        <f>IFERROR(VLOOKUP(Подбор[[#This Row],[Артикул]],[1]Подбор!$CJ:$CW,12,0),"")</f>
        <v>0</v>
      </c>
      <c r="AH912" s="73">
        <f>IFERROR(VLOOKUP(Подбор[[#This Row],[Артикул]],[1]Подбор!$CJ:$CW,13,0),"")</f>
        <v>0</v>
      </c>
      <c r="AI912" s="73">
        <f>IFERROR(VLOOKUP(Подбор[[#This Row],[Артикул]],[1]Подбор!$CJ:$CW,14,0),"")</f>
        <v>0</v>
      </c>
      <c r="AJ912" s="73" t="str">
        <f>IFERROR(VLOOKUP(Подбор[[#This Row],[Артикул]],[1]Подбор!$CJ:$DA,15,0),"")</f>
        <v/>
      </c>
      <c r="AK912" s="73" t="str">
        <f>IFERROR(VLOOKUP(Подбор[[#This Row],[Артикул]],[1]Подбор!$CJ:$DA,16,0),"")</f>
        <v/>
      </c>
      <c r="AL912" s="73" t="str">
        <f>IFERROR(VLOOKUP(Подбор[[#This Row],[Артикул]],[1]Подбор!$CJ:$DA,17,0),"")</f>
        <v/>
      </c>
    </row>
    <row r="913" spans="1:38">
      <c r="A913" s="73" t="s">
        <v>7417</v>
      </c>
      <c r="B913" t="s">
        <v>2932</v>
      </c>
      <c r="C913" t="s">
        <v>7418</v>
      </c>
      <c r="D913">
        <v>197450</v>
      </c>
      <c r="E913" t="s">
        <v>578</v>
      </c>
      <c r="F913" t="s">
        <v>578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578</v>
      </c>
      <c r="R913" t="s">
        <v>578</v>
      </c>
      <c r="S913" t="s">
        <v>578</v>
      </c>
      <c r="T913" s="73"/>
      <c r="U913" s="73"/>
      <c r="V913"/>
      <c r="W913" s="73">
        <f>IFERROR(VLOOKUP(Подбор[[#This Row],[Артикул]],[1]Подбор!$CJ:$CW,2,0),"")</f>
        <v>197450</v>
      </c>
      <c r="X913" s="73" t="str">
        <f>IFERROR(VLOOKUP(Подбор[[#This Row],[Артикул]],[1]Подбор!$CJ:$CW,3,0),"")</f>
        <v/>
      </c>
      <c r="Y913" s="73" t="str">
        <f>IFERROR(VLOOKUP(Подбор[[#This Row],[Артикул]],[1]Подбор!$CJ:$CW,4,0),"")</f>
        <v/>
      </c>
      <c r="Z913" s="73">
        <f>IFERROR(VLOOKUP(Подбор[[#This Row],[Артикул]],[1]Подбор!$CJ:$CW,5,0),"")</f>
        <v>0</v>
      </c>
      <c r="AA913" s="73">
        <f>IFERROR(VLOOKUP(Подбор[[#This Row],[Артикул]],[1]Подбор!$CJ:$CW,6,0),"")</f>
        <v>0</v>
      </c>
      <c r="AB913" s="73">
        <f>IFERROR(VLOOKUP(Подбор[[#This Row],[Артикул]],[1]Подбор!$CJ:$CW,7,0),"")</f>
        <v>0</v>
      </c>
      <c r="AC913" s="73">
        <f>IFERROR(VLOOKUP(Подбор[[#This Row],[Артикул]],[1]Подбор!$CJ:$CW,8,0),"")</f>
        <v>0</v>
      </c>
      <c r="AD913" s="73">
        <f>IFERROR(VLOOKUP(Подбор[[#This Row],[Артикул]],[1]Подбор!$CJ:$CW,9,0),"")</f>
        <v>0</v>
      </c>
      <c r="AE913" s="73">
        <f>IFERROR(VLOOKUP(Подбор[[#This Row],[Артикул]],[1]Подбор!$CJ:$CW,10,0),"")</f>
        <v>0</v>
      </c>
      <c r="AF913" s="73">
        <f>IFERROR(VLOOKUP(Подбор[[#This Row],[Артикул]],[1]Подбор!$CJ:$CW,11,0),"")</f>
        <v>0</v>
      </c>
      <c r="AG913" s="73">
        <f>IFERROR(VLOOKUP(Подбор[[#This Row],[Артикул]],[1]Подбор!$CJ:$CW,12,0),"")</f>
        <v>0</v>
      </c>
      <c r="AH913" s="73">
        <f>IFERROR(VLOOKUP(Подбор[[#This Row],[Артикул]],[1]Подбор!$CJ:$CW,13,0),"")</f>
        <v>0</v>
      </c>
      <c r="AI913" s="73">
        <f>IFERROR(VLOOKUP(Подбор[[#This Row],[Артикул]],[1]Подбор!$CJ:$CW,14,0),"")</f>
        <v>0</v>
      </c>
      <c r="AJ913" s="73" t="str">
        <f>IFERROR(VLOOKUP(Подбор[[#This Row],[Артикул]],[1]Подбор!$CJ:$DA,15,0),"")</f>
        <v/>
      </c>
      <c r="AK913" s="73" t="str">
        <f>IFERROR(VLOOKUP(Подбор[[#This Row],[Артикул]],[1]Подбор!$CJ:$DA,16,0),"")</f>
        <v/>
      </c>
      <c r="AL913" s="73" t="str">
        <f>IFERROR(VLOOKUP(Подбор[[#This Row],[Артикул]],[1]Подбор!$CJ:$DA,17,0),"")</f>
        <v/>
      </c>
    </row>
    <row r="914" spans="1:38">
      <c r="A914" s="73" t="s">
        <v>7419</v>
      </c>
      <c r="B914" t="s">
        <v>2932</v>
      </c>
      <c r="C914" t="s">
        <v>7420</v>
      </c>
      <c r="D914">
        <v>140800</v>
      </c>
      <c r="E914" t="s">
        <v>578</v>
      </c>
      <c r="F914" t="s">
        <v>578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578</v>
      </c>
      <c r="R914" t="s">
        <v>578</v>
      </c>
      <c r="S914" t="s">
        <v>578</v>
      </c>
      <c r="T914" s="73"/>
      <c r="U914" s="73"/>
      <c r="V914"/>
      <c r="W914" s="73">
        <f>IFERROR(VLOOKUP(Подбор[[#This Row],[Артикул]],[1]Подбор!$CJ:$CW,2,0),"")</f>
        <v>140800</v>
      </c>
      <c r="X914" s="73" t="str">
        <f>IFERROR(VLOOKUP(Подбор[[#This Row],[Артикул]],[1]Подбор!$CJ:$CW,3,0),"")</f>
        <v/>
      </c>
      <c r="Y914" s="73" t="str">
        <f>IFERROR(VLOOKUP(Подбор[[#This Row],[Артикул]],[1]Подбор!$CJ:$CW,4,0),"")</f>
        <v/>
      </c>
      <c r="Z914" s="73">
        <f>IFERROR(VLOOKUP(Подбор[[#This Row],[Артикул]],[1]Подбор!$CJ:$CW,5,0),"")</f>
        <v>0</v>
      </c>
      <c r="AA914" s="73">
        <f>IFERROR(VLOOKUP(Подбор[[#This Row],[Артикул]],[1]Подбор!$CJ:$CW,6,0),"")</f>
        <v>0</v>
      </c>
      <c r="AB914" s="73">
        <f>IFERROR(VLOOKUP(Подбор[[#This Row],[Артикул]],[1]Подбор!$CJ:$CW,7,0),"")</f>
        <v>0</v>
      </c>
      <c r="AC914" s="73">
        <f>IFERROR(VLOOKUP(Подбор[[#This Row],[Артикул]],[1]Подбор!$CJ:$CW,8,0),"")</f>
        <v>0</v>
      </c>
      <c r="AD914" s="73">
        <f>IFERROR(VLOOKUP(Подбор[[#This Row],[Артикул]],[1]Подбор!$CJ:$CW,9,0),"")</f>
        <v>0</v>
      </c>
      <c r="AE914" s="73">
        <f>IFERROR(VLOOKUP(Подбор[[#This Row],[Артикул]],[1]Подбор!$CJ:$CW,10,0),"")</f>
        <v>0</v>
      </c>
      <c r="AF914" s="73">
        <f>IFERROR(VLOOKUP(Подбор[[#This Row],[Артикул]],[1]Подбор!$CJ:$CW,11,0),"")</f>
        <v>0</v>
      </c>
      <c r="AG914" s="73">
        <f>IFERROR(VLOOKUP(Подбор[[#This Row],[Артикул]],[1]Подбор!$CJ:$CW,12,0),"")</f>
        <v>0</v>
      </c>
      <c r="AH914" s="73">
        <f>IFERROR(VLOOKUP(Подбор[[#This Row],[Артикул]],[1]Подбор!$CJ:$CW,13,0),"")</f>
        <v>0</v>
      </c>
      <c r="AI914" s="73">
        <f>IFERROR(VLOOKUP(Подбор[[#This Row],[Артикул]],[1]Подбор!$CJ:$CW,14,0),"")</f>
        <v>0</v>
      </c>
      <c r="AJ914" s="73" t="str">
        <f>IFERROR(VLOOKUP(Подбор[[#This Row],[Артикул]],[1]Подбор!$CJ:$DA,15,0),"")</f>
        <v/>
      </c>
      <c r="AK914" s="73" t="str">
        <f>IFERROR(VLOOKUP(Подбор[[#This Row],[Артикул]],[1]Подбор!$CJ:$DA,16,0),"")</f>
        <v/>
      </c>
      <c r="AL914" s="73" t="str">
        <f>IFERROR(VLOOKUP(Подбор[[#This Row],[Артикул]],[1]Подбор!$CJ:$DA,17,0),"")</f>
        <v/>
      </c>
    </row>
    <row r="915" spans="1:38">
      <c r="A915" s="73" t="s">
        <v>7421</v>
      </c>
      <c r="B915" t="s">
        <v>2932</v>
      </c>
      <c r="C915" t="s">
        <v>7422</v>
      </c>
      <c r="D915">
        <v>39600</v>
      </c>
      <c r="E915" t="s">
        <v>578</v>
      </c>
      <c r="F915" t="s">
        <v>578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578</v>
      </c>
      <c r="R915" t="s">
        <v>578</v>
      </c>
      <c r="S915" t="s">
        <v>578</v>
      </c>
      <c r="T915" s="73"/>
      <c r="U915" s="73"/>
      <c r="V915"/>
      <c r="W915" s="73">
        <f>IFERROR(VLOOKUP(Подбор[[#This Row],[Артикул]],[1]Подбор!$CJ:$CW,2,0),"")</f>
        <v>39600</v>
      </c>
      <c r="X915" s="73" t="str">
        <f>IFERROR(VLOOKUP(Подбор[[#This Row],[Артикул]],[1]Подбор!$CJ:$CW,3,0),"")</f>
        <v/>
      </c>
      <c r="Y915" s="73" t="str">
        <f>IFERROR(VLOOKUP(Подбор[[#This Row],[Артикул]],[1]Подбор!$CJ:$CW,4,0),"")</f>
        <v/>
      </c>
      <c r="Z915" s="73">
        <f>IFERROR(VLOOKUP(Подбор[[#This Row],[Артикул]],[1]Подбор!$CJ:$CW,5,0),"")</f>
        <v>0</v>
      </c>
      <c r="AA915" s="73">
        <f>IFERROR(VLOOKUP(Подбор[[#This Row],[Артикул]],[1]Подбор!$CJ:$CW,6,0),"")</f>
        <v>0</v>
      </c>
      <c r="AB915" s="73">
        <f>IFERROR(VLOOKUP(Подбор[[#This Row],[Артикул]],[1]Подбор!$CJ:$CW,7,0),"")</f>
        <v>0</v>
      </c>
      <c r="AC915" s="73">
        <f>IFERROR(VLOOKUP(Подбор[[#This Row],[Артикул]],[1]Подбор!$CJ:$CW,8,0),"")</f>
        <v>0</v>
      </c>
      <c r="AD915" s="73">
        <f>IFERROR(VLOOKUP(Подбор[[#This Row],[Артикул]],[1]Подбор!$CJ:$CW,9,0),"")</f>
        <v>0</v>
      </c>
      <c r="AE915" s="73">
        <f>IFERROR(VLOOKUP(Подбор[[#This Row],[Артикул]],[1]Подбор!$CJ:$CW,10,0),"")</f>
        <v>0</v>
      </c>
      <c r="AF915" s="73">
        <f>IFERROR(VLOOKUP(Подбор[[#This Row],[Артикул]],[1]Подбор!$CJ:$CW,11,0),"")</f>
        <v>0</v>
      </c>
      <c r="AG915" s="73">
        <f>IFERROR(VLOOKUP(Подбор[[#This Row],[Артикул]],[1]Подбор!$CJ:$CW,12,0),"")</f>
        <v>0</v>
      </c>
      <c r="AH915" s="73">
        <f>IFERROR(VLOOKUP(Подбор[[#This Row],[Артикул]],[1]Подбор!$CJ:$CW,13,0),"")</f>
        <v>0</v>
      </c>
      <c r="AI915" s="73">
        <f>IFERROR(VLOOKUP(Подбор[[#This Row],[Артикул]],[1]Подбор!$CJ:$CW,14,0),"")</f>
        <v>0</v>
      </c>
      <c r="AJ915" s="73" t="str">
        <f>IFERROR(VLOOKUP(Подбор[[#This Row],[Артикул]],[1]Подбор!$CJ:$DA,15,0),"")</f>
        <v/>
      </c>
      <c r="AK915" s="73" t="str">
        <f>IFERROR(VLOOKUP(Подбор[[#This Row],[Артикул]],[1]Подбор!$CJ:$DA,16,0),"")</f>
        <v/>
      </c>
      <c r="AL915" s="73" t="str">
        <f>IFERROR(VLOOKUP(Подбор[[#This Row],[Артикул]],[1]Подбор!$CJ:$DA,17,0),"")</f>
        <v/>
      </c>
    </row>
    <row r="916" spans="1:38">
      <c r="A916" s="73" t="s">
        <v>5309</v>
      </c>
      <c r="B916" t="s">
        <v>2932</v>
      </c>
      <c r="C916" t="s">
        <v>5310</v>
      </c>
      <c r="D916">
        <v>67650</v>
      </c>
      <c r="E916" t="s">
        <v>578</v>
      </c>
      <c r="F916" t="s">
        <v>578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578</v>
      </c>
      <c r="R916" t="s">
        <v>578</v>
      </c>
      <c r="S916" t="s">
        <v>578</v>
      </c>
      <c r="T916" s="73"/>
      <c r="U916" s="73"/>
      <c r="V916"/>
      <c r="W916" s="73">
        <f>IFERROR(VLOOKUP(Подбор[[#This Row],[Артикул]],[1]Подбор!$CJ:$CW,2,0),"")</f>
        <v>67650</v>
      </c>
      <c r="X916" s="73" t="str">
        <f>IFERROR(VLOOKUP(Подбор[[#This Row],[Артикул]],[1]Подбор!$CJ:$CW,3,0),"")</f>
        <v/>
      </c>
      <c r="Y916" s="73" t="str">
        <f>IFERROR(VLOOKUP(Подбор[[#This Row],[Артикул]],[1]Подбор!$CJ:$CW,4,0),"")</f>
        <v/>
      </c>
      <c r="Z916" s="73">
        <f>IFERROR(VLOOKUP(Подбор[[#This Row],[Артикул]],[1]Подбор!$CJ:$CW,5,0),"")</f>
        <v>0</v>
      </c>
      <c r="AA916" s="73">
        <f>IFERROR(VLOOKUP(Подбор[[#This Row],[Артикул]],[1]Подбор!$CJ:$CW,6,0),"")</f>
        <v>0</v>
      </c>
      <c r="AB916" s="73">
        <f>IFERROR(VLOOKUP(Подбор[[#This Row],[Артикул]],[1]Подбор!$CJ:$CW,7,0),"")</f>
        <v>0</v>
      </c>
      <c r="AC916" s="73">
        <f>IFERROR(VLOOKUP(Подбор[[#This Row],[Артикул]],[1]Подбор!$CJ:$CW,8,0),"")</f>
        <v>0</v>
      </c>
      <c r="AD916" s="73">
        <f>IFERROR(VLOOKUP(Подбор[[#This Row],[Артикул]],[1]Подбор!$CJ:$CW,9,0),"")</f>
        <v>0</v>
      </c>
      <c r="AE916" s="73">
        <f>IFERROR(VLOOKUP(Подбор[[#This Row],[Артикул]],[1]Подбор!$CJ:$CW,10,0),"")</f>
        <v>0</v>
      </c>
      <c r="AF916" s="73">
        <f>IFERROR(VLOOKUP(Подбор[[#This Row],[Артикул]],[1]Подбор!$CJ:$CW,11,0),"")</f>
        <v>0</v>
      </c>
      <c r="AG916" s="73">
        <f>IFERROR(VLOOKUP(Подбор[[#This Row],[Артикул]],[1]Подбор!$CJ:$CW,12,0),"")</f>
        <v>0</v>
      </c>
      <c r="AH916" s="73">
        <f>IFERROR(VLOOKUP(Подбор[[#This Row],[Артикул]],[1]Подбор!$CJ:$CW,13,0),"")</f>
        <v>0</v>
      </c>
      <c r="AI916" s="73">
        <f>IFERROR(VLOOKUP(Подбор[[#This Row],[Артикул]],[1]Подбор!$CJ:$CW,14,0),"")</f>
        <v>0</v>
      </c>
      <c r="AJ916" s="73" t="str">
        <f>IFERROR(VLOOKUP(Подбор[[#This Row],[Артикул]],[1]Подбор!$CJ:$DA,15,0),"")</f>
        <v/>
      </c>
      <c r="AK916" s="73" t="str">
        <f>IFERROR(VLOOKUP(Подбор[[#This Row],[Артикул]],[1]Подбор!$CJ:$DA,16,0),"")</f>
        <v/>
      </c>
      <c r="AL916" s="73" t="str">
        <f>IFERROR(VLOOKUP(Подбор[[#This Row],[Артикул]],[1]Подбор!$CJ:$DA,17,0),"")</f>
        <v/>
      </c>
    </row>
    <row r="917" spans="1:38">
      <c r="A917" s="73" t="s">
        <v>5311</v>
      </c>
      <c r="B917" t="s">
        <v>2932</v>
      </c>
      <c r="C917" t="s">
        <v>5312</v>
      </c>
      <c r="D917">
        <v>8250</v>
      </c>
      <c r="E917" t="s">
        <v>578</v>
      </c>
      <c r="F917" t="s">
        <v>578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578</v>
      </c>
      <c r="R917" t="s">
        <v>578</v>
      </c>
      <c r="S917" t="s">
        <v>578</v>
      </c>
      <c r="T917" s="73"/>
      <c r="U917" s="73"/>
      <c r="V917"/>
      <c r="W917" s="73">
        <f>IFERROR(VLOOKUP(Подбор[[#This Row],[Артикул]],[1]Подбор!$CJ:$CW,2,0),"")</f>
        <v>8250</v>
      </c>
      <c r="X917" s="73" t="str">
        <f>IFERROR(VLOOKUP(Подбор[[#This Row],[Артикул]],[1]Подбор!$CJ:$CW,3,0),"")</f>
        <v/>
      </c>
      <c r="Y917" s="73" t="str">
        <f>IFERROR(VLOOKUP(Подбор[[#This Row],[Артикул]],[1]Подбор!$CJ:$CW,4,0),"")</f>
        <v/>
      </c>
      <c r="Z917" s="73">
        <f>IFERROR(VLOOKUP(Подбор[[#This Row],[Артикул]],[1]Подбор!$CJ:$CW,5,0),"")</f>
        <v>0</v>
      </c>
      <c r="AA917" s="73">
        <f>IFERROR(VLOOKUP(Подбор[[#This Row],[Артикул]],[1]Подбор!$CJ:$CW,6,0),"")</f>
        <v>0</v>
      </c>
      <c r="AB917" s="73">
        <f>IFERROR(VLOOKUP(Подбор[[#This Row],[Артикул]],[1]Подбор!$CJ:$CW,7,0),"")</f>
        <v>0</v>
      </c>
      <c r="AC917" s="73">
        <f>IFERROR(VLOOKUP(Подбор[[#This Row],[Артикул]],[1]Подбор!$CJ:$CW,8,0),"")</f>
        <v>0</v>
      </c>
      <c r="AD917" s="73">
        <f>IFERROR(VLOOKUP(Подбор[[#This Row],[Артикул]],[1]Подбор!$CJ:$CW,9,0),"")</f>
        <v>0</v>
      </c>
      <c r="AE917" s="73">
        <f>IFERROR(VLOOKUP(Подбор[[#This Row],[Артикул]],[1]Подбор!$CJ:$CW,10,0),"")</f>
        <v>0</v>
      </c>
      <c r="AF917" s="73">
        <f>IFERROR(VLOOKUP(Подбор[[#This Row],[Артикул]],[1]Подбор!$CJ:$CW,11,0),"")</f>
        <v>0</v>
      </c>
      <c r="AG917" s="73">
        <f>IFERROR(VLOOKUP(Подбор[[#This Row],[Артикул]],[1]Подбор!$CJ:$CW,12,0),"")</f>
        <v>0</v>
      </c>
      <c r="AH917" s="73">
        <f>IFERROR(VLOOKUP(Подбор[[#This Row],[Артикул]],[1]Подбор!$CJ:$CW,13,0),"")</f>
        <v>0</v>
      </c>
      <c r="AI917" s="73">
        <f>IFERROR(VLOOKUP(Подбор[[#This Row],[Артикул]],[1]Подбор!$CJ:$CW,14,0),"")</f>
        <v>0</v>
      </c>
      <c r="AJ917" s="73" t="str">
        <f>IFERROR(VLOOKUP(Подбор[[#This Row],[Артикул]],[1]Подбор!$CJ:$DA,15,0),"")</f>
        <v/>
      </c>
      <c r="AK917" s="73" t="str">
        <f>IFERROR(VLOOKUP(Подбор[[#This Row],[Артикул]],[1]Подбор!$CJ:$DA,16,0),"")</f>
        <v/>
      </c>
      <c r="AL917" s="73" t="str">
        <f>IFERROR(VLOOKUP(Подбор[[#This Row],[Артикул]],[1]Подбор!$CJ:$DA,17,0),"")</f>
        <v/>
      </c>
    </row>
    <row r="918" spans="1:38">
      <c r="A918" s="73" t="s">
        <v>3262</v>
      </c>
      <c r="B918" t="s">
        <v>2932</v>
      </c>
      <c r="C918" t="s">
        <v>3263</v>
      </c>
      <c r="D918">
        <v>282150</v>
      </c>
      <c r="E918" t="s">
        <v>578</v>
      </c>
      <c r="F918" t="s">
        <v>578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578</v>
      </c>
      <c r="R918" t="s">
        <v>578</v>
      </c>
      <c r="S918" t="s">
        <v>578</v>
      </c>
      <c r="T918" s="73"/>
      <c r="U918" s="73"/>
      <c r="V918"/>
      <c r="W918" s="73">
        <f>IFERROR(VLOOKUP(Подбор[[#This Row],[Артикул]],[1]Подбор!$CJ:$CW,2,0),"")</f>
        <v>282150</v>
      </c>
      <c r="X918" s="73" t="str">
        <f>IFERROR(VLOOKUP(Подбор[[#This Row],[Артикул]],[1]Подбор!$CJ:$CW,3,0),"")</f>
        <v/>
      </c>
      <c r="Y918" s="73" t="str">
        <f>IFERROR(VLOOKUP(Подбор[[#This Row],[Артикул]],[1]Подбор!$CJ:$CW,4,0),"")</f>
        <v/>
      </c>
      <c r="Z918" s="73">
        <f>IFERROR(VLOOKUP(Подбор[[#This Row],[Артикул]],[1]Подбор!$CJ:$CW,5,0),"")</f>
        <v>0</v>
      </c>
      <c r="AA918" s="73">
        <f>IFERROR(VLOOKUP(Подбор[[#This Row],[Артикул]],[1]Подбор!$CJ:$CW,6,0),"")</f>
        <v>0</v>
      </c>
      <c r="AB918" s="73">
        <f>IFERROR(VLOOKUP(Подбор[[#This Row],[Артикул]],[1]Подбор!$CJ:$CW,7,0),"")</f>
        <v>0</v>
      </c>
      <c r="AC918" s="73">
        <f>IFERROR(VLOOKUP(Подбор[[#This Row],[Артикул]],[1]Подбор!$CJ:$CW,8,0),"")</f>
        <v>0</v>
      </c>
      <c r="AD918" s="73">
        <f>IFERROR(VLOOKUP(Подбор[[#This Row],[Артикул]],[1]Подбор!$CJ:$CW,9,0),"")</f>
        <v>0</v>
      </c>
      <c r="AE918" s="73">
        <f>IFERROR(VLOOKUP(Подбор[[#This Row],[Артикул]],[1]Подбор!$CJ:$CW,10,0),"")</f>
        <v>0</v>
      </c>
      <c r="AF918" s="73">
        <f>IFERROR(VLOOKUP(Подбор[[#This Row],[Артикул]],[1]Подбор!$CJ:$CW,11,0),"")</f>
        <v>0</v>
      </c>
      <c r="AG918" s="73">
        <f>IFERROR(VLOOKUP(Подбор[[#This Row],[Артикул]],[1]Подбор!$CJ:$CW,12,0),"")</f>
        <v>0</v>
      </c>
      <c r="AH918" s="73">
        <f>IFERROR(VLOOKUP(Подбор[[#This Row],[Артикул]],[1]Подбор!$CJ:$CW,13,0),"")</f>
        <v>0</v>
      </c>
      <c r="AI918" s="73">
        <f>IFERROR(VLOOKUP(Подбор[[#This Row],[Артикул]],[1]Подбор!$CJ:$CW,14,0),"")</f>
        <v>0</v>
      </c>
      <c r="AJ918" s="73" t="str">
        <f>IFERROR(VLOOKUP(Подбор[[#This Row],[Артикул]],[1]Подбор!$CJ:$DA,15,0),"")</f>
        <v/>
      </c>
      <c r="AK918" s="73" t="str">
        <f>IFERROR(VLOOKUP(Подбор[[#This Row],[Артикул]],[1]Подбор!$CJ:$DA,16,0),"")</f>
        <v/>
      </c>
      <c r="AL918" s="73" t="str">
        <f>IFERROR(VLOOKUP(Подбор[[#This Row],[Артикул]],[1]Подбор!$CJ:$DA,17,0),"")</f>
        <v/>
      </c>
    </row>
    <row r="919" spans="1:38">
      <c r="A919" s="73" t="s">
        <v>2915</v>
      </c>
      <c r="B919" t="s">
        <v>2932</v>
      </c>
      <c r="C919" t="s">
        <v>2916</v>
      </c>
      <c r="D919">
        <v>84700</v>
      </c>
      <c r="E919" t="s">
        <v>578</v>
      </c>
      <c r="F919" t="s">
        <v>578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578</v>
      </c>
      <c r="R919" t="s">
        <v>578</v>
      </c>
      <c r="S919" t="s">
        <v>578</v>
      </c>
      <c r="T919" s="73"/>
      <c r="U919" s="73"/>
      <c r="V919"/>
      <c r="W919" s="73">
        <f>IFERROR(VLOOKUP(Подбор[[#This Row],[Артикул]],[1]Подбор!$CJ:$CW,2,0),"")</f>
        <v>84700</v>
      </c>
      <c r="X919" s="73" t="str">
        <f>IFERROR(VLOOKUP(Подбор[[#This Row],[Артикул]],[1]Подбор!$CJ:$CW,3,0),"")</f>
        <v/>
      </c>
      <c r="Y919" s="73" t="str">
        <f>IFERROR(VLOOKUP(Подбор[[#This Row],[Артикул]],[1]Подбор!$CJ:$CW,4,0),"")</f>
        <v/>
      </c>
      <c r="Z919" s="73">
        <f>IFERROR(VLOOKUP(Подбор[[#This Row],[Артикул]],[1]Подбор!$CJ:$CW,5,0),"")</f>
        <v>0</v>
      </c>
      <c r="AA919" s="73">
        <f>IFERROR(VLOOKUP(Подбор[[#This Row],[Артикул]],[1]Подбор!$CJ:$CW,6,0),"")</f>
        <v>0</v>
      </c>
      <c r="AB919" s="73">
        <f>IFERROR(VLOOKUP(Подбор[[#This Row],[Артикул]],[1]Подбор!$CJ:$CW,7,0),"")</f>
        <v>0</v>
      </c>
      <c r="AC919" s="73">
        <f>IFERROR(VLOOKUP(Подбор[[#This Row],[Артикул]],[1]Подбор!$CJ:$CW,8,0),"")</f>
        <v>0</v>
      </c>
      <c r="AD919" s="73">
        <f>IFERROR(VLOOKUP(Подбор[[#This Row],[Артикул]],[1]Подбор!$CJ:$CW,9,0),"")</f>
        <v>0</v>
      </c>
      <c r="AE919" s="73">
        <f>IFERROR(VLOOKUP(Подбор[[#This Row],[Артикул]],[1]Подбор!$CJ:$CW,10,0),"")</f>
        <v>0</v>
      </c>
      <c r="AF919" s="73">
        <f>IFERROR(VLOOKUP(Подбор[[#This Row],[Артикул]],[1]Подбор!$CJ:$CW,11,0),"")</f>
        <v>0</v>
      </c>
      <c r="AG919" s="73">
        <f>IFERROR(VLOOKUP(Подбор[[#This Row],[Артикул]],[1]Подбор!$CJ:$CW,12,0),"")</f>
        <v>0</v>
      </c>
      <c r="AH919" s="73">
        <f>IFERROR(VLOOKUP(Подбор[[#This Row],[Артикул]],[1]Подбор!$CJ:$CW,13,0),"")</f>
        <v>0</v>
      </c>
      <c r="AI919" s="73">
        <f>IFERROR(VLOOKUP(Подбор[[#This Row],[Артикул]],[1]Подбор!$CJ:$CW,14,0),"")</f>
        <v>0</v>
      </c>
      <c r="AJ919" s="73" t="str">
        <f>IFERROR(VLOOKUP(Подбор[[#This Row],[Артикул]],[1]Подбор!$CJ:$DA,15,0),"")</f>
        <v/>
      </c>
      <c r="AK919" s="73" t="str">
        <f>IFERROR(VLOOKUP(Подбор[[#This Row],[Артикул]],[1]Подбор!$CJ:$DA,16,0),"")</f>
        <v/>
      </c>
      <c r="AL919" s="73" t="str">
        <f>IFERROR(VLOOKUP(Подбор[[#This Row],[Артикул]],[1]Подбор!$CJ:$DA,17,0),"")</f>
        <v/>
      </c>
    </row>
    <row r="920" spans="1:38">
      <c r="A920" s="73" t="s">
        <v>2917</v>
      </c>
      <c r="B920" t="s">
        <v>2932</v>
      </c>
      <c r="C920" t="s">
        <v>2918</v>
      </c>
      <c r="D920">
        <v>1650</v>
      </c>
      <c r="E920" t="s">
        <v>578</v>
      </c>
      <c r="F920" t="s">
        <v>578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578</v>
      </c>
      <c r="R920" t="s">
        <v>578</v>
      </c>
      <c r="S920" t="s">
        <v>578</v>
      </c>
      <c r="T920" s="73"/>
      <c r="U920" s="73"/>
      <c r="V920"/>
      <c r="W920" s="73">
        <f>IFERROR(VLOOKUP(Подбор[[#This Row],[Артикул]],[1]Подбор!$CJ:$CW,2,0),"")</f>
        <v>1650</v>
      </c>
      <c r="X920" s="73" t="str">
        <f>IFERROR(VLOOKUP(Подбор[[#This Row],[Артикул]],[1]Подбор!$CJ:$CW,3,0),"")</f>
        <v/>
      </c>
      <c r="Y920" s="73" t="str">
        <f>IFERROR(VLOOKUP(Подбор[[#This Row],[Артикул]],[1]Подбор!$CJ:$CW,4,0),"")</f>
        <v/>
      </c>
      <c r="Z920" s="73">
        <f>IFERROR(VLOOKUP(Подбор[[#This Row],[Артикул]],[1]Подбор!$CJ:$CW,5,0),"")</f>
        <v>0</v>
      </c>
      <c r="AA920" s="73">
        <f>IFERROR(VLOOKUP(Подбор[[#This Row],[Артикул]],[1]Подбор!$CJ:$CW,6,0),"")</f>
        <v>0</v>
      </c>
      <c r="AB920" s="73">
        <f>IFERROR(VLOOKUP(Подбор[[#This Row],[Артикул]],[1]Подбор!$CJ:$CW,7,0),"")</f>
        <v>0</v>
      </c>
      <c r="AC920" s="73">
        <f>IFERROR(VLOOKUP(Подбор[[#This Row],[Артикул]],[1]Подбор!$CJ:$CW,8,0),"")</f>
        <v>0</v>
      </c>
      <c r="AD920" s="73">
        <f>IFERROR(VLOOKUP(Подбор[[#This Row],[Артикул]],[1]Подбор!$CJ:$CW,9,0),"")</f>
        <v>0</v>
      </c>
      <c r="AE920" s="73">
        <f>IFERROR(VLOOKUP(Подбор[[#This Row],[Артикул]],[1]Подбор!$CJ:$CW,10,0),"")</f>
        <v>0</v>
      </c>
      <c r="AF920" s="73">
        <f>IFERROR(VLOOKUP(Подбор[[#This Row],[Артикул]],[1]Подбор!$CJ:$CW,11,0),"")</f>
        <v>0</v>
      </c>
      <c r="AG920" s="73">
        <f>IFERROR(VLOOKUP(Подбор[[#This Row],[Артикул]],[1]Подбор!$CJ:$CW,12,0),"")</f>
        <v>0</v>
      </c>
      <c r="AH920" s="73">
        <f>IFERROR(VLOOKUP(Подбор[[#This Row],[Артикул]],[1]Подбор!$CJ:$CW,13,0),"")</f>
        <v>0</v>
      </c>
      <c r="AI920" s="73">
        <f>IFERROR(VLOOKUP(Подбор[[#This Row],[Артикул]],[1]Подбор!$CJ:$CW,14,0),"")</f>
        <v>0</v>
      </c>
      <c r="AJ920" s="73" t="str">
        <f>IFERROR(VLOOKUP(Подбор[[#This Row],[Артикул]],[1]Подбор!$CJ:$DA,15,0),"")</f>
        <v/>
      </c>
      <c r="AK920" s="73" t="str">
        <f>IFERROR(VLOOKUP(Подбор[[#This Row],[Артикул]],[1]Подбор!$CJ:$DA,16,0),"")</f>
        <v/>
      </c>
      <c r="AL920" s="73" t="str">
        <f>IFERROR(VLOOKUP(Подбор[[#This Row],[Артикул]],[1]Подбор!$CJ:$DA,17,0),"")</f>
        <v/>
      </c>
    </row>
    <row r="921" spans="1:38">
      <c r="A921" s="73" t="s">
        <v>3264</v>
      </c>
      <c r="B921" t="s">
        <v>2932</v>
      </c>
      <c r="C921" t="s">
        <v>3265</v>
      </c>
      <c r="D921">
        <v>56650</v>
      </c>
      <c r="E921" t="s">
        <v>578</v>
      </c>
      <c r="F921" t="s">
        <v>578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578</v>
      </c>
      <c r="R921" t="s">
        <v>578</v>
      </c>
      <c r="S921" t="s">
        <v>578</v>
      </c>
      <c r="T921" s="73"/>
      <c r="U921" s="73"/>
      <c r="V921"/>
      <c r="W921" s="73">
        <f>IFERROR(VLOOKUP(Подбор[[#This Row],[Артикул]],[1]Подбор!$CJ:$CW,2,0),"")</f>
        <v>56650</v>
      </c>
      <c r="X921" s="73" t="str">
        <f>IFERROR(VLOOKUP(Подбор[[#This Row],[Артикул]],[1]Подбор!$CJ:$CW,3,0),"")</f>
        <v/>
      </c>
      <c r="Y921" s="73" t="str">
        <f>IFERROR(VLOOKUP(Подбор[[#This Row],[Артикул]],[1]Подбор!$CJ:$CW,4,0),"")</f>
        <v/>
      </c>
      <c r="Z921" s="73">
        <f>IFERROR(VLOOKUP(Подбор[[#This Row],[Артикул]],[1]Подбор!$CJ:$CW,5,0),"")</f>
        <v>0</v>
      </c>
      <c r="AA921" s="73">
        <f>IFERROR(VLOOKUP(Подбор[[#This Row],[Артикул]],[1]Подбор!$CJ:$CW,6,0),"")</f>
        <v>0</v>
      </c>
      <c r="AB921" s="73">
        <f>IFERROR(VLOOKUP(Подбор[[#This Row],[Артикул]],[1]Подбор!$CJ:$CW,7,0),"")</f>
        <v>0</v>
      </c>
      <c r="AC921" s="73">
        <f>IFERROR(VLOOKUP(Подбор[[#This Row],[Артикул]],[1]Подбор!$CJ:$CW,8,0),"")</f>
        <v>0</v>
      </c>
      <c r="AD921" s="73">
        <f>IFERROR(VLOOKUP(Подбор[[#This Row],[Артикул]],[1]Подбор!$CJ:$CW,9,0),"")</f>
        <v>0</v>
      </c>
      <c r="AE921" s="73">
        <f>IFERROR(VLOOKUP(Подбор[[#This Row],[Артикул]],[1]Подбор!$CJ:$CW,10,0),"")</f>
        <v>0</v>
      </c>
      <c r="AF921" s="73">
        <f>IFERROR(VLOOKUP(Подбор[[#This Row],[Артикул]],[1]Подбор!$CJ:$CW,11,0),"")</f>
        <v>0</v>
      </c>
      <c r="AG921" s="73">
        <f>IFERROR(VLOOKUP(Подбор[[#This Row],[Артикул]],[1]Подбор!$CJ:$CW,12,0),"")</f>
        <v>0</v>
      </c>
      <c r="AH921" s="73">
        <f>IFERROR(VLOOKUP(Подбор[[#This Row],[Артикул]],[1]Подбор!$CJ:$CW,13,0),"")</f>
        <v>0</v>
      </c>
      <c r="AI921" s="73">
        <f>IFERROR(VLOOKUP(Подбор[[#This Row],[Артикул]],[1]Подбор!$CJ:$CW,14,0),"")</f>
        <v>0</v>
      </c>
      <c r="AJ921" s="73" t="str">
        <f>IFERROR(VLOOKUP(Подбор[[#This Row],[Артикул]],[1]Подбор!$CJ:$DA,15,0),"")</f>
        <v/>
      </c>
      <c r="AK921" s="73" t="str">
        <f>IFERROR(VLOOKUP(Подбор[[#This Row],[Артикул]],[1]Подбор!$CJ:$DA,16,0),"")</f>
        <v/>
      </c>
      <c r="AL921" s="73" t="str">
        <f>IFERROR(VLOOKUP(Подбор[[#This Row],[Артикул]],[1]Подбор!$CJ:$DA,17,0),"")</f>
        <v/>
      </c>
    </row>
    <row r="922" spans="1:38">
      <c r="A922" s="73" t="s">
        <v>2919</v>
      </c>
      <c r="B922" t="s">
        <v>2932</v>
      </c>
      <c r="C922" t="s">
        <v>2920</v>
      </c>
      <c r="D922">
        <v>28050</v>
      </c>
      <c r="E922" t="s">
        <v>578</v>
      </c>
      <c r="F922" t="s">
        <v>578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578</v>
      </c>
      <c r="R922" t="s">
        <v>578</v>
      </c>
      <c r="S922" t="s">
        <v>578</v>
      </c>
      <c r="T922" s="73"/>
      <c r="U922" s="73"/>
      <c r="V922"/>
      <c r="W922" s="73">
        <f>IFERROR(VLOOKUP(Подбор[[#This Row],[Артикул]],[1]Подбор!$CJ:$CW,2,0),"")</f>
        <v>28050</v>
      </c>
      <c r="X922" s="73" t="str">
        <f>IFERROR(VLOOKUP(Подбор[[#This Row],[Артикул]],[1]Подбор!$CJ:$CW,3,0),"")</f>
        <v/>
      </c>
      <c r="Y922" s="73" t="str">
        <f>IFERROR(VLOOKUP(Подбор[[#This Row],[Артикул]],[1]Подбор!$CJ:$CW,4,0),"")</f>
        <v/>
      </c>
      <c r="Z922" s="73">
        <f>IFERROR(VLOOKUP(Подбор[[#This Row],[Артикул]],[1]Подбор!$CJ:$CW,5,0),"")</f>
        <v>0</v>
      </c>
      <c r="AA922" s="73">
        <f>IFERROR(VLOOKUP(Подбор[[#This Row],[Артикул]],[1]Подбор!$CJ:$CW,6,0),"")</f>
        <v>0</v>
      </c>
      <c r="AB922" s="73">
        <f>IFERROR(VLOOKUP(Подбор[[#This Row],[Артикул]],[1]Подбор!$CJ:$CW,7,0),"")</f>
        <v>0</v>
      </c>
      <c r="AC922" s="73">
        <f>IFERROR(VLOOKUP(Подбор[[#This Row],[Артикул]],[1]Подбор!$CJ:$CW,8,0),"")</f>
        <v>0</v>
      </c>
      <c r="AD922" s="73">
        <f>IFERROR(VLOOKUP(Подбор[[#This Row],[Артикул]],[1]Подбор!$CJ:$CW,9,0),"")</f>
        <v>0</v>
      </c>
      <c r="AE922" s="73">
        <f>IFERROR(VLOOKUP(Подбор[[#This Row],[Артикул]],[1]Подбор!$CJ:$CW,10,0),"")</f>
        <v>0</v>
      </c>
      <c r="AF922" s="73">
        <f>IFERROR(VLOOKUP(Подбор[[#This Row],[Артикул]],[1]Подбор!$CJ:$CW,11,0),"")</f>
        <v>0</v>
      </c>
      <c r="AG922" s="73">
        <f>IFERROR(VLOOKUP(Подбор[[#This Row],[Артикул]],[1]Подбор!$CJ:$CW,12,0),"")</f>
        <v>0</v>
      </c>
      <c r="AH922" s="73">
        <f>IFERROR(VLOOKUP(Подбор[[#This Row],[Артикул]],[1]Подбор!$CJ:$CW,13,0),"")</f>
        <v>0</v>
      </c>
      <c r="AI922" s="73">
        <f>IFERROR(VLOOKUP(Подбор[[#This Row],[Артикул]],[1]Подбор!$CJ:$CW,14,0),"")</f>
        <v>0</v>
      </c>
      <c r="AJ922" s="73" t="str">
        <f>IFERROR(VLOOKUP(Подбор[[#This Row],[Артикул]],[1]Подбор!$CJ:$DA,15,0),"")</f>
        <v/>
      </c>
      <c r="AK922" s="73" t="str">
        <f>IFERROR(VLOOKUP(Подбор[[#This Row],[Артикул]],[1]Подбор!$CJ:$DA,16,0),"")</f>
        <v/>
      </c>
      <c r="AL922" s="73" t="str">
        <f>IFERROR(VLOOKUP(Подбор[[#This Row],[Артикул]],[1]Подбор!$CJ:$DA,17,0),"")</f>
        <v/>
      </c>
    </row>
    <row r="923" spans="1:38">
      <c r="A923" s="73" t="s">
        <v>7423</v>
      </c>
      <c r="B923" t="s">
        <v>2932</v>
      </c>
      <c r="C923" t="s">
        <v>7424</v>
      </c>
      <c r="D923">
        <v>28050</v>
      </c>
      <c r="E923" t="s">
        <v>578</v>
      </c>
      <c r="F923" t="s">
        <v>578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578</v>
      </c>
      <c r="R923" t="s">
        <v>578</v>
      </c>
      <c r="S923" t="s">
        <v>578</v>
      </c>
      <c r="T923" s="73"/>
      <c r="U923" s="73"/>
      <c r="V923"/>
      <c r="W923" s="73">
        <f>IFERROR(VLOOKUP(Подбор[[#This Row],[Артикул]],[1]Подбор!$CJ:$CW,2,0),"")</f>
        <v>28050</v>
      </c>
      <c r="X923" s="73" t="str">
        <f>IFERROR(VLOOKUP(Подбор[[#This Row],[Артикул]],[1]Подбор!$CJ:$CW,3,0),"")</f>
        <v/>
      </c>
      <c r="Y923" s="73" t="str">
        <f>IFERROR(VLOOKUP(Подбор[[#This Row],[Артикул]],[1]Подбор!$CJ:$CW,4,0),"")</f>
        <v/>
      </c>
      <c r="Z923" s="73">
        <f>IFERROR(VLOOKUP(Подбор[[#This Row],[Артикул]],[1]Подбор!$CJ:$CW,5,0),"")</f>
        <v>0</v>
      </c>
      <c r="AA923" s="73">
        <f>IFERROR(VLOOKUP(Подбор[[#This Row],[Артикул]],[1]Подбор!$CJ:$CW,6,0),"")</f>
        <v>0</v>
      </c>
      <c r="AB923" s="73">
        <f>IFERROR(VLOOKUP(Подбор[[#This Row],[Артикул]],[1]Подбор!$CJ:$CW,7,0),"")</f>
        <v>0</v>
      </c>
      <c r="AC923" s="73">
        <f>IFERROR(VLOOKUP(Подбор[[#This Row],[Артикул]],[1]Подбор!$CJ:$CW,8,0),"")</f>
        <v>0</v>
      </c>
      <c r="AD923" s="73">
        <f>IFERROR(VLOOKUP(Подбор[[#This Row],[Артикул]],[1]Подбор!$CJ:$CW,9,0),"")</f>
        <v>0</v>
      </c>
      <c r="AE923" s="73">
        <f>IFERROR(VLOOKUP(Подбор[[#This Row],[Артикул]],[1]Подбор!$CJ:$CW,10,0),"")</f>
        <v>0</v>
      </c>
      <c r="AF923" s="73">
        <f>IFERROR(VLOOKUP(Подбор[[#This Row],[Артикул]],[1]Подбор!$CJ:$CW,11,0),"")</f>
        <v>0</v>
      </c>
      <c r="AG923" s="73">
        <f>IFERROR(VLOOKUP(Подбор[[#This Row],[Артикул]],[1]Подбор!$CJ:$CW,12,0),"")</f>
        <v>0</v>
      </c>
      <c r="AH923" s="73">
        <f>IFERROR(VLOOKUP(Подбор[[#This Row],[Артикул]],[1]Подбор!$CJ:$CW,13,0),"")</f>
        <v>0</v>
      </c>
      <c r="AI923" s="73">
        <f>IFERROR(VLOOKUP(Подбор[[#This Row],[Артикул]],[1]Подбор!$CJ:$CW,14,0),"")</f>
        <v>0</v>
      </c>
      <c r="AJ923" s="73" t="str">
        <f>IFERROR(VLOOKUP(Подбор[[#This Row],[Артикул]],[1]Подбор!$CJ:$DA,15,0),"")</f>
        <v/>
      </c>
      <c r="AK923" s="73" t="str">
        <f>IFERROR(VLOOKUP(Подбор[[#This Row],[Артикул]],[1]Подбор!$CJ:$DA,16,0),"")</f>
        <v/>
      </c>
      <c r="AL923" s="73" t="str">
        <f>IFERROR(VLOOKUP(Подбор[[#This Row],[Артикул]],[1]Подбор!$CJ:$DA,17,0),"")</f>
        <v/>
      </c>
    </row>
    <row r="924" spans="1:38">
      <c r="A924" s="73" t="s">
        <v>5313</v>
      </c>
      <c r="B924" t="s">
        <v>2932</v>
      </c>
      <c r="C924" t="s">
        <v>7425</v>
      </c>
      <c r="D924">
        <v>211750</v>
      </c>
      <c r="E924" t="s">
        <v>578</v>
      </c>
      <c r="F924" t="s">
        <v>578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578</v>
      </c>
      <c r="R924" t="s">
        <v>578</v>
      </c>
      <c r="S924" t="s">
        <v>578</v>
      </c>
      <c r="T924" s="73"/>
      <c r="U924" s="73"/>
      <c r="V924"/>
      <c r="W924" s="73">
        <f>IFERROR(VLOOKUP(Подбор[[#This Row],[Артикул]],[1]Подбор!$CJ:$CW,2,0),"")</f>
        <v>211750</v>
      </c>
      <c r="X924" s="73" t="str">
        <f>IFERROR(VLOOKUP(Подбор[[#This Row],[Артикул]],[1]Подбор!$CJ:$CW,3,0),"")</f>
        <v/>
      </c>
      <c r="Y924" s="73" t="str">
        <f>IFERROR(VLOOKUP(Подбор[[#This Row],[Артикул]],[1]Подбор!$CJ:$CW,4,0),"")</f>
        <v/>
      </c>
      <c r="Z924" s="73">
        <f>IFERROR(VLOOKUP(Подбор[[#This Row],[Артикул]],[1]Подбор!$CJ:$CW,5,0),"")</f>
        <v>0</v>
      </c>
      <c r="AA924" s="73">
        <f>IFERROR(VLOOKUP(Подбор[[#This Row],[Артикул]],[1]Подбор!$CJ:$CW,6,0),"")</f>
        <v>0</v>
      </c>
      <c r="AB924" s="73">
        <f>IFERROR(VLOOKUP(Подбор[[#This Row],[Артикул]],[1]Подбор!$CJ:$CW,7,0),"")</f>
        <v>0</v>
      </c>
      <c r="AC924" s="73">
        <f>IFERROR(VLOOKUP(Подбор[[#This Row],[Артикул]],[1]Подбор!$CJ:$CW,8,0),"")</f>
        <v>0</v>
      </c>
      <c r="AD924" s="73">
        <f>IFERROR(VLOOKUP(Подбор[[#This Row],[Артикул]],[1]Подбор!$CJ:$CW,9,0),"")</f>
        <v>0</v>
      </c>
      <c r="AE924" s="73">
        <f>IFERROR(VLOOKUP(Подбор[[#This Row],[Артикул]],[1]Подбор!$CJ:$CW,10,0),"")</f>
        <v>0</v>
      </c>
      <c r="AF924" s="73">
        <f>IFERROR(VLOOKUP(Подбор[[#This Row],[Артикул]],[1]Подбор!$CJ:$CW,11,0),"")</f>
        <v>0</v>
      </c>
      <c r="AG924" s="73">
        <f>IFERROR(VLOOKUP(Подбор[[#This Row],[Артикул]],[1]Подбор!$CJ:$CW,12,0),"")</f>
        <v>0</v>
      </c>
      <c r="AH924" s="73">
        <f>IFERROR(VLOOKUP(Подбор[[#This Row],[Артикул]],[1]Подбор!$CJ:$CW,13,0),"")</f>
        <v>0</v>
      </c>
      <c r="AI924" s="73">
        <f>IFERROR(VLOOKUP(Подбор[[#This Row],[Артикул]],[1]Подбор!$CJ:$CW,14,0),"")</f>
        <v>0</v>
      </c>
      <c r="AJ924" s="73" t="str">
        <f>IFERROR(VLOOKUP(Подбор[[#This Row],[Артикул]],[1]Подбор!$CJ:$DA,15,0),"")</f>
        <v/>
      </c>
      <c r="AK924" s="73" t="str">
        <f>IFERROR(VLOOKUP(Подбор[[#This Row],[Артикул]],[1]Подбор!$CJ:$DA,16,0),"")</f>
        <v/>
      </c>
      <c r="AL924" s="73" t="str">
        <f>IFERROR(VLOOKUP(Подбор[[#This Row],[Артикул]],[1]Подбор!$CJ:$DA,17,0),"")</f>
        <v/>
      </c>
    </row>
    <row r="925" spans="1:38">
      <c r="A925" s="73" t="s">
        <v>7426</v>
      </c>
      <c r="B925" t="s">
        <v>2932</v>
      </c>
      <c r="C925" t="s">
        <v>7427</v>
      </c>
      <c r="D925">
        <v>84700</v>
      </c>
      <c r="E925" t="s">
        <v>578</v>
      </c>
      <c r="F925" t="s">
        <v>578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578</v>
      </c>
      <c r="R925" t="s">
        <v>578</v>
      </c>
      <c r="S925" t="s">
        <v>578</v>
      </c>
      <c r="T925" s="73"/>
      <c r="U925" s="73"/>
      <c r="V925"/>
      <c r="W925" s="73">
        <f>IFERROR(VLOOKUP(Подбор[[#This Row],[Артикул]],[1]Подбор!$CJ:$CW,2,0),"")</f>
        <v>84700</v>
      </c>
      <c r="X925" s="73" t="str">
        <f>IFERROR(VLOOKUP(Подбор[[#This Row],[Артикул]],[1]Подбор!$CJ:$CW,3,0),"")</f>
        <v/>
      </c>
      <c r="Y925" s="73" t="str">
        <f>IFERROR(VLOOKUP(Подбор[[#This Row],[Артикул]],[1]Подбор!$CJ:$CW,4,0),"")</f>
        <v/>
      </c>
      <c r="Z925" s="73">
        <f>IFERROR(VLOOKUP(Подбор[[#This Row],[Артикул]],[1]Подбор!$CJ:$CW,5,0),"")</f>
        <v>0</v>
      </c>
      <c r="AA925" s="73">
        <f>IFERROR(VLOOKUP(Подбор[[#This Row],[Артикул]],[1]Подбор!$CJ:$CW,6,0),"")</f>
        <v>0</v>
      </c>
      <c r="AB925" s="73">
        <f>IFERROR(VLOOKUP(Подбор[[#This Row],[Артикул]],[1]Подбор!$CJ:$CW,7,0),"")</f>
        <v>0</v>
      </c>
      <c r="AC925" s="73">
        <f>IFERROR(VLOOKUP(Подбор[[#This Row],[Артикул]],[1]Подбор!$CJ:$CW,8,0),"")</f>
        <v>0</v>
      </c>
      <c r="AD925" s="73">
        <f>IFERROR(VLOOKUP(Подбор[[#This Row],[Артикул]],[1]Подбор!$CJ:$CW,9,0),"")</f>
        <v>0</v>
      </c>
      <c r="AE925" s="73">
        <f>IFERROR(VLOOKUP(Подбор[[#This Row],[Артикул]],[1]Подбор!$CJ:$CW,10,0),"")</f>
        <v>0</v>
      </c>
      <c r="AF925" s="73">
        <f>IFERROR(VLOOKUP(Подбор[[#This Row],[Артикул]],[1]Подбор!$CJ:$CW,11,0),"")</f>
        <v>0</v>
      </c>
      <c r="AG925" s="73">
        <f>IFERROR(VLOOKUP(Подбор[[#This Row],[Артикул]],[1]Подбор!$CJ:$CW,12,0),"")</f>
        <v>0</v>
      </c>
      <c r="AH925" s="73">
        <f>IFERROR(VLOOKUP(Подбор[[#This Row],[Артикул]],[1]Подбор!$CJ:$CW,13,0),"")</f>
        <v>0</v>
      </c>
      <c r="AI925" s="73">
        <f>IFERROR(VLOOKUP(Подбор[[#This Row],[Артикул]],[1]Подбор!$CJ:$CW,14,0),"")</f>
        <v>0</v>
      </c>
      <c r="AJ925" s="73" t="str">
        <f>IFERROR(VLOOKUP(Подбор[[#This Row],[Артикул]],[1]Подбор!$CJ:$DA,15,0),"")</f>
        <v/>
      </c>
      <c r="AK925" s="73" t="str">
        <f>IFERROR(VLOOKUP(Подбор[[#This Row],[Артикул]],[1]Подбор!$CJ:$DA,16,0),"")</f>
        <v/>
      </c>
      <c r="AL925" s="73" t="str">
        <f>IFERROR(VLOOKUP(Подбор[[#This Row],[Артикул]],[1]Подбор!$CJ:$DA,17,0),"")</f>
        <v/>
      </c>
    </row>
    <row r="926" spans="1:38">
      <c r="A926" s="73" t="s">
        <v>7428</v>
      </c>
      <c r="B926" t="s">
        <v>2932</v>
      </c>
      <c r="C926" t="s">
        <v>7429</v>
      </c>
      <c r="D926">
        <v>39600</v>
      </c>
      <c r="E926" t="s">
        <v>578</v>
      </c>
      <c r="F926" t="s">
        <v>578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578</v>
      </c>
      <c r="R926" t="s">
        <v>578</v>
      </c>
      <c r="S926" t="s">
        <v>578</v>
      </c>
      <c r="T926" s="73"/>
      <c r="U926" s="73"/>
      <c r="V926"/>
      <c r="W926" s="73">
        <f>IFERROR(VLOOKUP(Подбор[[#This Row],[Артикул]],[1]Подбор!$CJ:$CW,2,0),"")</f>
        <v>39600</v>
      </c>
      <c r="X926" s="73" t="str">
        <f>IFERROR(VLOOKUP(Подбор[[#This Row],[Артикул]],[1]Подбор!$CJ:$CW,3,0),"")</f>
        <v/>
      </c>
      <c r="Y926" s="73" t="str">
        <f>IFERROR(VLOOKUP(Подбор[[#This Row],[Артикул]],[1]Подбор!$CJ:$CW,4,0),"")</f>
        <v/>
      </c>
      <c r="Z926" s="73">
        <f>IFERROR(VLOOKUP(Подбор[[#This Row],[Артикул]],[1]Подбор!$CJ:$CW,5,0),"")</f>
        <v>0</v>
      </c>
      <c r="AA926" s="73">
        <f>IFERROR(VLOOKUP(Подбор[[#This Row],[Артикул]],[1]Подбор!$CJ:$CW,6,0),"")</f>
        <v>0</v>
      </c>
      <c r="AB926" s="73">
        <f>IFERROR(VLOOKUP(Подбор[[#This Row],[Артикул]],[1]Подбор!$CJ:$CW,7,0),"")</f>
        <v>0</v>
      </c>
      <c r="AC926" s="73">
        <f>IFERROR(VLOOKUP(Подбор[[#This Row],[Артикул]],[1]Подбор!$CJ:$CW,8,0),"")</f>
        <v>0</v>
      </c>
      <c r="AD926" s="73">
        <f>IFERROR(VLOOKUP(Подбор[[#This Row],[Артикул]],[1]Подбор!$CJ:$CW,9,0),"")</f>
        <v>0</v>
      </c>
      <c r="AE926" s="73">
        <f>IFERROR(VLOOKUP(Подбор[[#This Row],[Артикул]],[1]Подбор!$CJ:$CW,10,0),"")</f>
        <v>0</v>
      </c>
      <c r="AF926" s="73">
        <f>IFERROR(VLOOKUP(Подбор[[#This Row],[Артикул]],[1]Подбор!$CJ:$CW,11,0),"")</f>
        <v>0</v>
      </c>
      <c r="AG926" s="73">
        <f>IFERROR(VLOOKUP(Подбор[[#This Row],[Артикул]],[1]Подбор!$CJ:$CW,12,0),"")</f>
        <v>0</v>
      </c>
      <c r="AH926" s="73">
        <f>IFERROR(VLOOKUP(Подбор[[#This Row],[Артикул]],[1]Подбор!$CJ:$CW,13,0),"")</f>
        <v>0</v>
      </c>
      <c r="AI926" s="73">
        <f>IFERROR(VLOOKUP(Подбор[[#This Row],[Артикул]],[1]Подбор!$CJ:$CW,14,0),"")</f>
        <v>0</v>
      </c>
      <c r="AJ926" s="73" t="str">
        <f>IFERROR(VLOOKUP(Подбор[[#This Row],[Артикул]],[1]Подбор!$CJ:$DA,15,0),"")</f>
        <v/>
      </c>
      <c r="AK926" s="73" t="str">
        <f>IFERROR(VLOOKUP(Подбор[[#This Row],[Артикул]],[1]Подбор!$CJ:$DA,16,0),"")</f>
        <v/>
      </c>
      <c r="AL926" s="73" t="str">
        <f>IFERROR(VLOOKUP(Подбор[[#This Row],[Артикул]],[1]Подбор!$CJ:$DA,17,0),"")</f>
        <v/>
      </c>
    </row>
    <row r="927" spans="1:38">
      <c r="A927" s="73" t="s">
        <v>7430</v>
      </c>
      <c r="B927" t="s">
        <v>2932</v>
      </c>
      <c r="C927" t="s">
        <v>7431</v>
      </c>
      <c r="D927">
        <v>147950</v>
      </c>
      <c r="E927" t="s">
        <v>578</v>
      </c>
      <c r="F927" t="s">
        <v>578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578</v>
      </c>
      <c r="R927" t="s">
        <v>578</v>
      </c>
      <c r="S927" t="s">
        <v>578</v>
      </c>
      <c r="T927" s="73"/>
      <c r="U927" s="73"/>
      <c r="V927"/>
      <c r="W927" s="73">
        <f>IFERROR(VLOOKUP(Подбор[[#This Row],[Артикул]],[1]Подбор!$CJ:$CW,2,0),"")</f>
        <v>147950</v>
      </c>
      <c r="X927" s="73" t="str">
        <f>IFERROR(VLOOKUP(Подбор[[#This Row],[Артикул]],[1]Подбор!$CJ:$CW,3,0),"")</f>
        <v/>
      </c>
      <c r="Y927" s="73" t="str">
        <f>IFERROR(VLOOKUP(Подбор[[#This Row],[Артикул]],[1]Подбор!$CJ:$CW,4,0),"")</f>
        <v/>
      </c>
      <c r="Z927" s="73">
        <f>IFERROR(VLOOKUP(Подбор[[#This Row],[Артикул]],[1]Подбор!$CJ:$CW,5,0),"")</f>
        <v>0</v>
      </c>
      <c r="AA927" s="73">
        <f>IFERROR(VLOOKUP(Подбор[[#This Row],[Артикул]],[1]Подбор!$CJ:$CW,6,0),"")</f>
        <v>0</v>
      </c>
      <c r="AB927" s="73">
        <f>IFERROR(VLOOKUP(Подбор[[#This Row],[Артикул]],[1]Подбор!$CJ:$CW,7,0),"")</f>
        <v>0</v>
      </c>
      <c r="AC927" s="73">
        <f>IFERROR(VLOOKUP(Подбор[[#This Row],[Артикул]],[1]Подбор!$CJ:$CW,8,0),"")</f>
        <v>0</v>
      </c>
      <c r="AD927" s="73">
        <f>IFERROR(VLOOKUP(Подбор[[#This Row],[Артикул]],[1]Подбор!$CJ:$CW,9,0),"")</f>
        <v>0</v>
      </c>
      <c r="AE927" s="73">
        <f>IFERROR(VLOOKUP(Подбор[[#This Row],[Артикул]],[1]Подбор!$CJ:$CW,10,0),"")</f>
        <v>0</v>
      </c>
      <c r="AF927" s="73">
        <f>IFERROR(VLOOKUP(Подбор[[#This Row],[Артикул]],[1]Подбор!$CJ:$CW,11,0),"")</f>
        <v>0</v>
      </c>
      <c r="AG927" s="73">
        <f>IFERROR(VLOOKUP(Подбор[[#This Row],[Артикул]],[1]Подбор!$CJ:$CW,12,0),"")</f>
        <v>0</v>
      </c>
      <c r="AH927" s="73">
        <f>IFERROR(VLOOKUP(Подбор[[#This Row],[Артикул]],[1]Подбор!$CJ:$CW,13,0),"")</f>
        <v>0</v>
      </c>
      <c r="AI927" s="73">
        <f>IFERROR(VLOOKUP(Подбор[[#This Row],[Артикул]],[1]Подбор!$CJ:$CW,14,0),"")</f>
        <v>0</v>
      </c>
      <c r="AJ927" s="73" t="str">
        <f>IFERROR(VLOOKUP(Подбор[[#This Row],[Артикул]],[1]Подбор!$CJ:$DA,15,0),"")</f>
        <v/>
      </c>
      <c r="AK927" s="73" t="str">
        <f>IFERROR(VLOOKUP(Подбор[[#This Row],[Артикул]],[1]Подбор!$CJ:$DA,16,0),"")</f>
        <v/>
      </c>
      <c r="AL927" s="73" t="str">
        <f>IFERROR(VLOOKUP(Подбор[[#This Row],[Артикул]],[1]Подбор!$CJ:$DA,17,0),"")</f>
        <v/>
      </c>
    </row>
    <row r="928" spans="1:38">
      <c r="A928" s="73" t="s">
        <v>7432</v>
      </c>
      <c r="B928" t="s">
        <v>2932</v>
      </c>
      <c r="C928" t="s">
        <v>7433</v>
      </c>
      <c r="D928">
        <v>35200</v>
      </c>
      <c r="E928" t="s">
        <v>578</v>
      </c>
      <c r="F928" t="s">
        <v>578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578</v>
      </c>
      <c r="R928" t="s">
        <v>578</v>
      </c>
      <c r="S928" t="s">
        <v>578</v>
      </c>
      <c r="T928" s="73"/>
      <c r="U928" s="73"/>
      <c r="V928"/>
      <c r="W928" s="73">
        <f>IFERROR(VLOOKUP(Подбор[[#This Row],[Артикул]],[1]Подбор!$CJ:$CW,2,0),"")</f>
        <v>35200</v>
      </c>
      <c r="X928" s="73" t="str">
        <f>IFERROR(VLOOKUP(Подбор[[#This Row],[Артикул]],[1]Подбор!$CJ:$CW,3,0),"")</f>
        <v/>
      </c>
      <c r="Y928" s="73" t="str">
        <f>IFERROR(VLOOKUP(Подбор[[#This Row],[Артикул]],[1]Подбор!$CJ:$CW,4,0),"")</f>
        <v/>
      </c>
      <c r="Z928" s="73">
        <f>IFERROR(VLOOKUP(Подбор[[#This Row],[Артикул]],[1]Подбор!$CJ:$CW,5,0),"")</f>
        <v>0</v>
      </c>
      <c r="AA928" s="73">
        <f>IFERROR(VLOOKUP(Подбор[[#This Row],[Артикул]],[1]Подбор!$CJ:$CW,6,0),"")</f>
        <v>0</v>
      </c>
      <c r="AB928" s="73">
        <f>IFERROR(VLOOKUP(Подбор[[#This Row],[Артикул]],[1]Подбор!$CJ:$CW,7,0),"")</f>
        <v>0</v>
      </c>
      <c r="AC928" s="73">
        <f>IFERROR(VLOOKUP(Подбор[[#This Row],[Артикул]],[1]Подбор!$CJ:$CW,8,0),"")</f>
        <v>0</v>
      </c>
      <c r="AD928" s="73">
        <f>IFERROR(VLOOKUP(Подбор[[#This Row],[Артикул]],[1]Подбор!$CJ:$CW,9,0),"")</f>
        <v>0</v>
      </c>
      <c r="AE928" s="73">
        <f>IFERROR(VLOOKUP(Подбор[[#This Row],[Артикул]],[1]Подбор!$CJ:$CW,10,0),"")</f>
        <v>0</v>
      </c>
      <c r="AF928" s="73">
        <f>IFERROR(VLOOKUP(Подбор[[#This Row],[Артикул]],[1]Подбор!$CJ:$CW,11,0),"")</f>
        <v>0</v>
      </c>
      <c r="AG928" s="73">
        <f>IFERROR(VLOOKUP(Подбор[[#This Row],[Артикул]],[1]Подбор!$CJ:$CW,12,0),"")</f>
        <v>0</v>
      </c>
      <c r="AH928" s="73">
        <f>IFERROR(VLOOKUP(Подбор[[#This Row],[Артикул]],[1]Подбор!$CJ:$CW,13,0),"")</f>
        <v>0</v>
      </c>
      <c r="AI928" s="73">
        <f>IFERROR(VLOOKUP(Подбор[[#This Row],[Артикул]],[1]Подбор!$CJ:$CW,14,0),"")</f>
        <v>0</v>
      </c>
      <c r="AJ928" s="73" t="str">
        <f>IFERROR(VLOOKUP(Подбор[[#This Row],[Артикул]],[1]Подбор!$CJ:$DA,15,0),"")</f>
        <v/>
      </c>
      <c r="AK928" s="73" t="str">
        <f>IFERROR(VLOOKUP(Подбор[[#This Row],[Артикул]],[1]Подбор!$CJ:$DA,16,0),"")</f>
        <v/>
      </c>
      <c r="AL928" s="73" t="str">
        <f>IFERROR(VLOOKUP(Подбор[[#This Row],[Артикул]],[1]Подбор!$CJ:$DA,17,0),"")</f>
        <v/>
      </c>
    </row>
    <row r="929" spans="1:38">
      <c r="A929" s="73" t="s">
        <v>1904</v>
      </c>
      <c r="B929" t="s">
        <v>2932</v>
      </c>
      <c r="C929" t="s">
        <v>1903</v>
      </c>
      <c r="D929">
        <v>69850</v>
      </c>
      <c r="E929" t="s">
        <v>578</v>
      </c>
      <c r="F929" t="s">
        <v>578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578</v>
      </c>
      <c r="R929" t="s">
        <v>578</v>
      </c>
      <c r="S929" t="s">
        <v>578</v>
      </c>
      <c r="T929" s="73"/>
      <c r="U929" s="73"/>
      <c r="V929"/>
      <c r="W929" s="73">
        <f>IFERROR(VLOOKUP(Подбор[[#This Row],[Артикул]],[1]Подбор!$CJ:$CW,2,0),"")</f>
        <v>69850</v>
      </c>
      <c r="X929" s="73" t="str">
        <f>IFERROR(VLOOKUP(Подбор[[#This Row],[Артикул]],[1]Подбор!$CJ:$CW,3,0),"")</f>
        <v/>
      </c>
      <c r="Y929" s="73" t="str">
        <f>IFERROR(VLOOKUP(Подбор[[#This Row],[Артикул]],[1]Подбор!$CJ:$CW,4,0),"")</f>
        <v/>
      </c>
      <c r="Z929" s="73">
        <f>IFERROR(VLOOKUP(Подбор[[#This Row],[Артикул]],[1]Подбор!$CJ:$CW,5,0),"")</f>
        <v>0</v>
      </c>
      <c r="AA929" s="73">
        <f>IFERROR(VLOOKUP(Подбор[[#This Row],[Артикул]],[1]Подбор!$CJ:$CW,6,0),"")</f>
        <v>0</v>
      </c>
      <c r="AB929" s="73">
        <f>IFERROR(VLOOKUP(Подбор[[#This Row],[Артикул]],[1]Подбор!$CJ:$CW,7,0),"")</f>
        <v>0</v>
      </c>
      <c r="AC929" s="73">
        <f>IFERROR(VLOOKUP(Подбор[[#This Row],[Артикул]],[1]Подбор!$CJ:$CW,8,0),"")</f>
        <v>0</v>
      </c>
      <c r="AD929" s="73">
        <f>IFERROR(VLOOKUP(Подбор[[#This Row],[Артикул]],[1]Подбор!$CJ:$CW,9,0),"")</f>
        <v>0</v>
      </c>
      <c r="AE929" s="73">
        <f>IFERROR(VLOOKUP(Подбор[[#This Row],[Артикул]],[1]Подбор!$CJ:$CW,10,0),"")</f>
        <v>0</v>
      </c>
      <c r="AF929" s="73">
        <f>IFERROR(VLOOKUP(Подбор[[#This Row],[Артикул]],[1]Подбор!$CJ:$CW,11,0),"")</f>
        <v>0</v>
      </c>
      <c r="AG929" s="73">
        <f>IFERROR(VLOOKUP(Подбор[[#This Row],[Артикул]],[1]Подбор!$CJ:$CW,12,0),"")</f>
        <v>0</v>
      </c>
      <c r="AH929" s="73">
        <f>IFERROR(VLOOKUP(Подбор[[#This Row],[Артикул]],[1]Подбор!$CJ:$CW,13,0),"")</f>
        <v>0</v>
      </c>
      <c r="AI929" s="73">
        <f>IFERROR(VLOOKUP(Подбор[[#This Row],[Артикул]],[1]Подбор!$CJ:$CW,14,0),"")</f>
        <v>0</v>
      </c>
      <c r="AJ929" s="73" t="str">
        <f>IFERROR(VLOOKUP(Подбор[[#This Row],[Артикул]],[1]Подбор!$CJ:$DA,15,0),"")</f>
        <v/>
      </c>
      <c r="AK929" s="73" t="str">
        <f>IFERROR(VLOOKUP(Подбор[[#This Row],[Артикул]],[1]Подбор!$CJ:$DA,16,0),"")</f>
        <v/>
      </c>
      <c r="AL929" s="73" t="str">
        <f>IFERROR(VLOOKUP(Подбор[[#This Row],[Артикул]],[1]Подбор!$CJ:$DA,17,0),"")</f>
        <v/>
      </c>
    </row>
    <row r="930" spans="1:38">
      <c r="A930" s="73" t="s">
        <v>534</v>
      </c>
      <c r="B930"/>
      <c r="C930"/>
      <c r="D930">
        <v>0</v>
      </c>
      <c r="E930">
        <v>0</v>
      </c>
      <c r="F930" t="s">
        <v>578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578</v>
      </c>
      <c r="R930" t="s">
        <v>578</v>
      </c>
      <c r="S930" t="s">
        <v>578</v>
      </c>
      <c r="T930" s="73"/>
      <c r="U930" s="73"/>
      <c r="V930"/>
      <c r="W930" s="73">
        <f>IFERROR(VLOOKUP(Подбор[[#This Row],[Артикул]],[1]Подбор!$CJ:$CW,2,0),"")</f>
        <v>0</v>
      </c>
      <c r="X930" s="73">
        <f>IFERROR(VLOOKUP(Подбор[[#This Row],[Артикул]],[1]Подбор!$CJ:$CW,3,0),"")</f>
        <v>0</v>
      </c>
      <c r="Y930" s="73" t="str">
        <f>IFERROR(VLOOKUP(Подбор[[#This Row],[Артикул]],[1]Подбор!$CJ:$CW,4,0),"")</f>
        <v/>
      </c>
      <c r="Z930" s="73">
        <f>IFERROR(VLOOKUP(Подбор[[#This Row],[Артикул]],[1]Подбор!$CJ:$CW,5,0),"")</f>
        <v>0</v>
      </c>
      <c r="AA930" s="73">
        <f>IFERROR(VLOOKUP(Подбор[[#This Row],[Артикул]],[1]Подбор!$CJ:$CW,6,0),"")</f>
        <v>0</v>
      </c>
      <c r="AB930" s="73">
        <f>IFERROR(VLOOKUP(Подбор[[#This Row],[Артикул]],[1]Подбор!$CJ:$CW,7,0),"")</f>
        <v>0</v>
      </c>
      <c r="AC930" s="73">
        <f>IFERROR(VLOOKUP(Подбор[[#This Row],[Артикул]],[1]Подбор!$CJ:$CW,8,0),"")</f>
        <v>0</v>
      </c>
      <c r="AD930" s="73">
        <f>IFERROR(VLOOKUP(Подбор[[#This Row],[Артикул]],[1]Подбор!$CJ:$CW,9,0),"")</f>
        <v>0</v>
      </c>
      <c r="AE930" s="73">
        <f>IFERROR(VLOOKUP(Подбор[[#This Row],[Артикул]],[1]Подбор!$CJ:$CW,10,0),"")</f>
        <v>0</v>
      </c>
      <c r="AF930" s="73">
        <f>IFERROR(VLOOKUP(Подбор[[#This Row],[Артикул]],[1]Подбор!$CJ:$CW,11,0),"")</f>
        <v>0</v>
      </c>
      <c r="AG930" s="73">
        <f>IFERROR(VLOOKUP(Подбор[[#This Row],[Артикул]],[1]Подбор!$CJ:$CW,12,0),"")</f>
        <v>0</v>
      </c>
      <c r="AH930" s="73">
        <f>IFERROR(VLOOKUP(Подбор[[#This Row],[Артикул]],[1]Подбор!$CJ:$CW,13,0),"")</f>
        <v>0</v>
      </c>
      <c r="AI930" s="73">
        <f>IFERROR(VLOOKUP(Подбор[[#This Row],[Артикул]],[1]Подбор!$CJ:$CW,14,0),"")</f>
        <v>0</v>
      </c>
      <c r="AJ930" s="73" t="str">
        <f>IFERROR(VLOOKUP(Подбор[[#This Row],[Артикул]],[1]Подбор!$CJ:$DA,15,0),"")</f>
        <v/>
      </c>
      <c r="AK930" s="73" t="str">
        <f>IFERROR(VLOOKUP(Подбор[[#This Row],[Артикул]],[1]Подбор!$CJ:$DA,16,0),"")</f>
        <v/>
      </c>
      <c r="AL930" s="73" t="str">
        <f>IFERROR(VLOOKUP(Подбор[[#This Row],[Артикул]],[1]Подбор!$CJ:$DA,17,0),"")</f>
        <v/>
      </c>
    </row>
    <row r="931" spans="1:38">
      <c r="A931" s="73" t="s">
        <v>5203</v>
      </c>
      <c r="B931" t="s">
        <v>3077</v>
      </c>
      <c r="C931" t="s">
        <v>5381</v>
      </c>
      <c r="D931">
        <v>202970</v>
      </c>
      <c r="E931">
        <v>162378.97500000001</v>
      </c>
      <c r="F931">
        <v>-19.998534266147701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26</v>
      </c>
      <c r="O931">
        <v>0</v>
      </c>
      <c r="P931">
        <v>0</v>
      </c>
      <c r="Q931" t="s">
        <v>578</v>
      </c>
      <c r="R931" t="s">
        <v>5885</v>
      </c>
      <c r="S931" t="s">
        <v>5514</v>
      </c>
      <c r="T931" s="73"/>
      <c r="U931" s="73"/>
      <c r="V931"/>
      <c r="W931" s="73">
        <f>IFERROR(VLOOKUP(Подбор[[#This Row],[Артикул]],[1]Подбор!$CJ:$CW,2,0),"")</f>
        <v>202970</v>
      </c>
      <c r="X931" s="73">
        <f>IFERROR(VLOOKUP(Подбор[[#This Row],[Артикул]],[1]Подбор!$CJ:$CW,3,0),"")</f>
        <v>162378.97500000001</v>
      </c>
      <c r="Y931" s="73">
        <f>IFERROR(VLOOKUP(Подбор[[#This Row],[Артикул]],[1]Подбор!$CJ:$CW,4,0),"")</f>
        <v>-19.998534266147701</v>
      </c>
      <c r="Z931" s="73">
        <f>IFERROR(VLOOKUP(Подбор[[#This Row],[Артикул]],[1]Подбор!$CJ:$CW,5,0),"")</f>
        <v>0</v>
      </c>
      <c r="AA931" s="73">
        <f>IFERROR(VLOOKUP(Подбор[[#This Row],[Артикул]],[1]Подбор!$CJ:$CW,6,0),"")</f>
        <v>0</v>
      </c>
      <c r="AB931" s="73">
        <f>IFERROR(VLOOKUP(Подбор[[#This Row],[Артикул]],[1]Подбор!$CJ:$CW,7,0),"")</f>
        <v>0</v>
      </c>
      <c r="AC931" s="73">
        <f>IFERROR(VLOOKUP(Подбор[[#This Row],[Артикул]],[1]Подбор!$CJ:$CW,8,0),"")</f>
        <v>0</v>
      </c>
      <c r="AD931" s="73">
        <f>IFERROR(VLOOKUP(Подбор[[#This Row],[Артикул]],[1]Подбор!$CJ:$CW,9,0),"")</f>
        <v>0</v>
      </c>
      <c r="AE931" s="73">
        <f>IFERROR(VLOOKUP(Подбор[[#This Row],[Артикул]],[1]Подбор!$CJ:$CW,10,0),"")</f>
        <v>0</v>
      </c>
      <c r="AF931" s="73">
        <f>IFERROR(VLOOKUP(Подбор[[#This Row],[Артикул]],[1]Подбор!$CJ:$CW,11,0),"")</f>
        <v>0</v>
      </c>
      <c r="AG931" s="73">
        <f>IFERROR(VLOOKUP(Подбор[[#This Row],[Артикул]],[1]Подбор!$CJ:$CW,12,0),"")</f>
        <v>26</v>
      </c>
      <c r="AH931" s="73">
        <f>IFERROR(VLOOKUP(Подбор[[#This Row],[Артикул]],[1]Подбор!$CJ:$CW,13,0),"")</f>
        <v>0</v>
      </c>
      <c r="AI931" s="73">
        <f>IFERROR(VLOOKUP(Подбор[[#This Row],[Артикул]],[1]Подбор!$CJ:$CW,14,0),"")</f>
        <v>0</v>
      </c>
      <c r="AJ931" s="73" t="str">
        <f>IFERROR(VLOOKUP(Подбор[[#This Row],[Артикул]],[1]Подбор!$CJ:$DA,15,0),"")</f>
        <v/>
      </c>
      <c r="AK931" s="73" t="str">
        <f>IFERROR(VLOOKUP(Подбор[[#This Row],[Артикул]],[1]Подбор!$CJ:$DA,16,0),"")</f>
        <v>https://ipmatika.kz/products/sistemy-smart-workspace/fanvil%20CA200/</v>
      </c>
      <c r="AL931" s="73" t="str">
        <f>IFERROR(VLOOKUP(Подбор[[#This Row],[Артикул]],[1]Подбор!$CJ:$DA,17,0),"")</f>
        <v>NEW</v>
      </c>
    </row>
    <row r="932" spans="1:38">
      <c r="A932" s="73" t="s">
        <v>2921</v>
      </c>
      <c r="B932" t="s">
        <v>3077</v>
      </c>
      <c r="C932" t="s">
        <v>2922</v>
      </c>
      <c r="D932">
        <v>358580</v>
      </c>
      <c r="E932">
        <v>286860.75</v>
      </c>
      <c r="F932">
        <v>-20.000906352836182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578</v>
      </c>
      <c r="R932" t="s">
        <v>2958</v>
      </c>
      <c r="S932" t="s">
        <v>578</v>
      </c>
      <c r="T932" s="73"/>
      <c r="U932" s="73"/>
      <c r="V932"/>
      <c r="W932" s="73">
        <f>IFERROR(VLOOKUP(Подбор[[#This Row],[Артикул]],[1]Подбор!$CJ:$CW,2,0),"")</f>
        <v>358580</v>
      </c>
      <c r="X932" s="73">
        <f>IFERROR(VLOOKUP(Подбор[[#This Row],[Артикул]],[1]Подбор!$CJ:$CW,3,0),"")</f>
        <v>286860.75</v>
      </c>
      <c r="Y932" s="73">
        <f>IFERROR(VLOOKUP(Подбор[[#This Row],[Артикул]],[1]Подбор!$CJ:$CW,4,0),"")</f>
        <v>-20.000906352836182</v>
      </c>
      <c r="Z932" s="73">
        <f>IFERROR(VLOOKUP(Подбор[[#This Row],[Артикул]],[1]Подбор!$CJ:$CW,5,0),"")</f>
        <v>0</v>
      </c>
      <c r="AA932" s="73">
        <f>IFERROR(VLOOKUP(Подбор[[#This Row],[Артикул]],[1]Подбор!$CJ:$CW,6,0),"")</f>
        <v>0</v>
      </c>
      <c r="AB932" s="73">
        <f>IFERROR(VLOOKUP(Подбор[[#This Row],[Артикул]],[1]Подбор!$CJ:$CW,7,0),"")</f>
        <v>0</v>
      </c>
      <c r="AC932" s="73">
        <f>IFERROR(VLOOKUP(Подбор[[#This Row],[Артикул]],[1]Подбор!$CJ:$CW,8,0),"")</f>
        <v>0</v>
      </c>
      <c r="AD932" s="73">
        <f>IFERROR(VLOOKUP(Подбор[[#This Row],[Артикул]],[1]Подбор!$CJ:$CW,9,0),"")</f>
        <v>0</v>
      </c>
      <c r="AE932" s="73">
        <f>IFERROR(VLOOKUP(Подбор[[#This Row],[Артикул]],[1]Подбор!$CJ:$CW,10,0),"")</f>
        <v>0</v>
      </c>
      <c r="AF932" s="73">
        <f>IFERROR(VLOOKUP(Подбор[[#This Row],[Артикул]],[1]Подбор!$CJ:$CW,11,0),"")</f>
        <v>0</v>
      </c>
      <c r="AG932" s="73">
        <f>IFERROR(VLOOKUP(Подбор[[#This Row],[Артикул]],[1]Подбор!$CJ:$CW,12,0),"")</f>
        <v>0</v>
      </c>
      <c r="AH932" s="73">
        <f>IFERROR(VLOOKUP(Подбор[[#This Row],[Артикул]],[1]Подбор!$CJ:$CW,13,0),"")</f>
        <v>0</v>
      </c>
      <c r="AI932" s="73">
        <f>IFERROR(VLOOKUP(Подбор[[#This Row],[Артикул]],[1]Подбор!$CJ:$CW,14,0),"")</f>
        <v>0</v>
      </c>
      <c r="AJ932" s="73" t="str">
        <f>IFERROR(VLOOKUP(Подбор[[#This Row],[Артикул]],[1]Подбор!$CJ:$DA,15,0),"")</f>
        <v/>
      </c>
      <c r="AK932" s="73" t="str">
        <f>IFERROR(VLOOKUP(Подбор[[#This Row],[Артикул]],[1]Подбор!$CJ:$DA,16,0),"")</f>
        <v>https://ipmatika.kz/products/sistemy-smart-workspace/linkvil_ca400/</v>
      </c>
      <c r="AL932" s="73" t="str">
        <f>IFERROR(VLOOKUP(Подбор[[#This Row],[Артикул]],[1]Подбор!$CJ:$DA,17,0),"")</f>
        <v/>
      </c>
    </row>
    <row r="933" spans="1:38">
      <c r="A933" s="73" t="s">
        <v>5137</v>
      </c>
      <c r="B933" t="s">
        <v>2932</v>
      </c>
      <c r="C933" t="s">
        <v>5138</v>
      </c>
      <c r="D933">
        <v>390500</v>
      </c>
      <c r="E933">
        <v>312400</v>
      </c>
      <c r="F933">
        <v>-20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38</v>
      </c>
      <c r="O933">
        <v>42</v>
      </c>
      <c r="P933">
        <v>0</v>
      </c>
      <c r="Q933" t="s">
        <v>5886</v>
      </c>
      <c r="R933" t="s">
        <v>5887</v>
      </c>
      <c r="S933" t="s">
        <v>578</v>
      </c>
      <c r="T933" s="73"/>
      <c r="U933" s="73"/>
      <c r="V933"/>
      <c r="W933" s="73">
        <f>IFERROR(VLOOKUP(Подбор[[#This Row],[Артикул]],[1]Подбор!$CJ:$CW,2,0),"")</f>
        <v>390500</v>
      </c>
      <c r="X933" s="73">
        <f>IFERROR(VLOOKUP(Подбор[[#This Row],[Артикул]],[1]Подбор!$CJ:$CW,3,0),"")</f>
        <v>312400</v>
      </c>
      <c r="Y933" s="73">
        <f>IFERROR(VLOOKUP(Подбор[[#This Row],[Артикул]],[1]Подбор!$CJ:$CW,4,0),"")</f>
        <v>-20</v>
      </c>
      <c r="Z933" s="73">
        <f>IFERROR(VLOOKUP(Подбор[[#This Row],[Артикул]],[1]Подбор!$CJ:$CW,5,0),"")</f>
        <v>0</v>
      </c>
      <c r="AA933" s="73">
        <f>IFERROR(VLOOKUP(Подбор[[#This Row],[Артикул]],[1]Подбор!$CJ:$CW,6,0),"")</f>
        <v>0</v>
      </c>
      <c r="AB933" s="73">
        <f>IFERROR(VLOOKUP(Подбор[[#This Row],[Артикул]],[1]Подбор!$CJ:$CW,7,0),"")</f>
        <v>0</v>
      </c>
      <c r="AC933" s="73">
        <f>IFERROR(VLOOKUP(Подбор[[#This Row],[Артикул]],[1]Подбор!$CJ:$CW,8,0),"")</f>
        <v>0</v>
      </c>
      <c r="AD933" s="73">
        <f>IFERROR(VLOOKUP(Подбор[[#This Row],[Артикул]],[1]Подбор!$CJ:$CW,9,0),"")</f>
        <v>0</v>
      </c>
      <c r="AE933" s="73">
        <f>IFERROR(VLOOKUP(Подбор[[#This Row],[Артикул]],[1]Подбор!$CJ:$CW,10,0),"")</f>
        <v>0</v>
      </c>
      <c r="AF933" s="73">
        <f>IFERROR(VLOOKUP(Подбор[[#This Row],[Артикул]],[1]Подбор!$CJ:$CW,11,0),"")</f>
        <v>0</v>
      </c>
      <c r="AG933" s="73">
        <f>IFERROR(VLOOKUP(Подбор[[#This Row],[Артикул]],[1]Подбор!$CJ:$CW,12,0),"")</f>
        <v>38</v>
      </c>
      <c r="AH933" s="73">
        <f>IFERROR(VLOOKUP(Подбор[[#This Row],[Артикул]],[1]Подбор!$CJ:$CW,13,0),"")</f>
        <v>42</v>
      </c>
      <c r="AI933" s="73">
        <f>IFERROR(VLOOKUP(Подбор[[#This Row],[Артикул]],[1]Подбор!$CJ:$CW,14,0),"")</f>
        <v>0</v>
      </c>
      <c r="AJ933" s="73" t="str">
        <f>IFERROR(VLOOKUP(Подбор[[#This Row],[Артикул]],[1]Подбор!$CJ:$DA,15,0),"")</f>
        <v>http://ipmatika.ru/upload/iblock/17f/t6kvtrfc8zzew2lw5br2su2ef4txdvmm/RoomCast_1.jpg</v>
      </c>
      <c r="AK933" s="73" t="str">
        <f>IFERROR(VLOOKUP(Подбор[[#This Row],[Артикул]],[1]Подбор!$CJ:$DA,16,0),"")</f>
        <v>https://ipmatika.kz/products/sistemy-smart-workspace/yealink-roomcast/</v>
      </c>
      <c r="AL933" s="73" t="str">
        <f>IFERROR(VLOOKUP(Подбор[[#This Row],[Артикул]],[1]Подбор!$CJ:$DA,17,0),"")</f>
        <v/>
      </c>
    </row>
    <row r="934" spans="1:38">
      <c r="A934" s="73" t="s">
        <v>535</v>
      </c>
      <c r="B934" t="s">
        <v>2932</v>
      </c>
      <c r="C934" t="s">
        <v>536</v>
      </c>
      <c r="D934">
        <v>375650</v>
      </c>
      <c r="E934" t="s">
        <v>578</v>
      </c>
      <c r="F934" t="s">
        <v>578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5888</v>
      </c>
      <c r="R934" t="s">
        <v>5889</v>
      </c>
      <c r="S934" t="s">
        <v>5491</v>
      </c>
      <c r="T934" s="73"/>
      <c r="U934" s="73"/>
      <c r="V934"/>
      <c r="W934" s="73">
        <f>IFERROR(VLOOKUP(Подбор[[#This Row],[Артикул]],[1]Подбор!$CJ:$CW,2,0),"")</f>
        <v>375650</v>
      </c>
      <c r="X934" s="73" t="str">
        <f>IFERROR(VLOOKUP(Подбор[[#This Row],[Артикул]],[1]Подбор!$CJ:$CW,3,0),"")</f>
        <v/>
      </c>
      <c r="Y934" s="73" t="str">
        <f>IFERROR(VLOOKUP(Подбор[[#This Row],[Артикул]],[1]Подбор!$CJ:$CW,4,0),"")</f>
        <v/>
      </c>
      <c r="Z934" s="73">
        <f>IFERROR(VLOOKUP(Подбор[[#This Row],[Артикул]],[1]Подбор!$CJ:$CW,5,0),"")</f>
        <v>0</v>
      </c>
      <c r="AA934" s="73">
        <f>IFERROR(VLOOKUP(Подбор[[#This Row],[Артикул]],[1]Подбор!$CJ:$CW,6,0),"")</f>
        <v>0</v>
      </c>
      <c r="AB934" s="73">
        <f>IFERROR(VLOOKUP(Подбор[[#This Row],[Артикул]],[1]Подбор!$CJ:$CW,7,0),"")</f>
        <v>0</v>
      </c>
      <c r="AC934" s="73">
        <f>IFERROR(VLOOKUP(Подбор[[#This Row],[Артикул]],[1]Подбор!$CJ:$CW,8,0),"")</f>
        <v>0</v>
      </c>
      <c r="AD934" s="73">
        <f>IFERROR(VLOOKUP(Подбор[[#This Row],[Артикул]],[1]Подбор!$CJ:$CW,9,0),"")</f>
        <v>0</v>
      </c>
      <c r="AE934" s="73">
        <f>IFERROR(VLOOKUP(Подбор[[#This Row],[Артикул]],[1]Подбор!$CJ:$CW,10,0),"")</f>
        <v>0</v>
      </c>
      <c r="AF934" s="73">
        <f>IFERROR(VLOOKUP(Подбор[[#This Row],[Артикул]],[1]Подбор!$CJ:$CW,11,0),"")</f>
        <v>0</v>
      </c>
      <c r="AG934" s="73">
        <f>IFERROR(VLOOKUP(Подбор[[#This Row],[Артикул]],[1]Подбор!$CJ:$CW,12,0),"")</f>
        <v>0</v>
      </c>
      <c r="AH934" s="73">
        <f>IFERROR(VLOOKUP(Подбор[[#This Row],[Артикул]],[1]Подбор!$CJ:$CW,13,0),"")</f>
        <v>0</v>
      </c>
      <c r="AI934" s="73">
        <f>IFERROR(VLOOKUP(Подбор[[#This Row],[Артикул]],[1]Подбор!$CJ:$CW,14,0),"")</f>
        <v>0</v>
      </c>
      <c r="AJ934" s="73" t="str">
        <f>IFERROR(VLOOKUP(Подбор[[#This Row],[Артикул]],[1]Подбор!$CJ:$DA,15,0),"")</f>
        <v>http://ipmatika.ru/upload/iblock/25e/RoomCast001.jpg</v>
      </c>
      <c r="AK934" s="73" t="str">
        <f>IFERROR(VLOOKUP(Подбор[[#This Row],[Артикул]],[1]Подбор!$CJ:$DA,16,0),"")</f>
        <v>https://ipmatika.kz/products/sistemy-smart-workspace/yealink-roomcast-001/</v>
      </c>
      <c r="AL934" s="73" t="str">
        <f>IFERROR(VLOOKUP(Подбор[[#This Row],[Артикул]],[1]Подбор!$CJ:$DA,17,0),"")</f>
        <v>EOL</v>
      </c>
    </row>
    <row r="935" spans="1:38">
      <c r="A935" s="73" t="s">
        <v>1902</v>
      </c>
      <c r="B935" t="s">
        <v>2932</v>
      </c>
      <c r="C935" t="s">
        <v>1901</v>
      </c>
      <c r="D935">
        <v>60500</v>
      </c>
      <c r="E935">
        <v>45375</v>
      </c>
      <c r="F935">
        <v>-25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37</v>
      </c>
      <c r="O935">
        <v>3</v>
      </c>
      <c r="P935">
        <v>0</v>
      </c>
      <c r="Q935" t="s">
        <v>5890</v>
      </c>
      <c r="R935" t="s">
        <v>5891</v>
      </c>
      <c r="S935" t="s">
        <v>578</v>
      </c>
      <c r="T935" s="73"/>
      <c r="U935" s="73"/>
      <c r="V935"/>
      <c r="W935" s="73">
        <f>IFERROR(VLOOKUP(Подбор[[#This Row],[Артикул]],[1]Подбор!$CJ:$CW,2,0),"")</f>
        <v>60500</v>
      </c>
      <c r="X935" s="73">
        <f>IFERROR(VLOOKUP(Подбор[[#This Row],[Артикул]],[1]Подбор!$CJ:$CW,3,0),"")</f>
        <v>45375</v>
      </c>
      <c r="Y935" s="73">
        <f>IFERROR(VLOOKUP(Подбор[[#This Row],[Артикул]],[1]Подбор!$CJ:$CW,4,0),"")</f>
        <v>-25</v>
      </c>
      <c r="Z935" s="73">
        <f>IFERROR(VLOOKUP(Подбор[[#This Row],[Артикул]],[1]Подбор!$CJ:$CW,5,0),"")</f>
        <v>0</v>
      </c>
      <c r="AA935" s="73">
        <f>IFERROR(VLOOKUP(Подбор[[#This Row],[Артикул]],[1]Подбор!$CJ:$CW,6,0),"")</f>
        <v>0</v>
      </c>
      <c r="AB935" s="73">
        <f>IFERROR(VLOOKUP(Подбор[[#This Row],[Артикул]],[1]Подбор!$CJ:$CW,7,0),"")</f>
        <v>0</v>
      </c>
      <c r="AC935" s="73">
        <f>IFERROR(VLOOKUP(Подбор[[#This Row],[Артикул]],[1]Подбор!$CJ:$CW,8,0),"")</f>
        <v>0</v>
      </c>
      <c r="AD935" s="73">
        <f>IFERROR(VLOOKUP(Подбор[[#This Row],[Артикул]],[1]Подбор!$CJ:$CW,9,0),"")</f>
        <v>0</v>
      </c>
      <c r="AE935" s="73">
        <f>IFERROR(VLOOKUP(Подбор[[#This Row],[Артикул]],[1]Подбор!$CJ:$CW,10,0),"")</f>
        <v>0</v>
      </c>
      <c r="AF935" s="73">
        <f>IFERROR(VLOOKUP(Подбор[[#This Row],[Артикул]],[1]Подбор!$CJ:$CW,11,0),"")</f>
        <v>0</v>
      </c>
      <c r="AG935" s="73">
        <f>IFERROR(VLOOKUP(Подбор[[#This Row],[Артикул]],[1]Подбор!$CJ:$CW,12,0),"")</f>
        <v>37</v>
      </c>
      <c r="AH935" s="73">
        <f>IFERROR(VLOOKUP(Подбор[[#This Row],[Артикул]],[1]Подбор!$CJ:$CW,13,0),"")</f>
        <v>3</v>
      </c>
      <c r="AI935" s="73">
        <f>IFERROR(VLOOKUP(Подбор[[#This Row],[Артикул]],[1]Подбор!$CJ:$CW,14,0),"")</f>
        <v>0</v>
      </c>
      <c r="AJ935" s="73" t="str">
        <f>IFERROR(VLOOKUP(Подбор[[#This Row],[Артикул]],[1]Подбор!$CJ:$DA,15,0),"")</f>
        <v>http://ipmatika.ru/upload/iblock/e92/RoomSensor.jpg</v>
      </c>
      <c r="AK935" s="73" t="str">
        <f>IFERROR(VLOOKUP(Подбор[[#This Row],[Артикул]],[1]Подбор!$CJ:$DA,16,0),"")</f>
        <v>https://ipmatika.kz/products/sistemy-smart-workspace/yealink-roomsensor/</v>
      </c>
      <c r="AL935" s="73" t="str">
        <f>IFERROR(VLOOKUP(Подбор[[#This Row],[Артикул]],[1]Подбор!$CJ:$DA,17,0),"")</f>
        <v/>
      </c>
    </row>
    <row r="936" spans="1:38">
      <c r="A936" s="73" t="s">
        <v>7434</v>
      </c>
      <c r="B936" t="s">
        <v>2932</v>
      </c>
      <c r="C936" t="s">
        <v>7435</v>
      </c>
      <c r="D936">
        <v>244200</v>
      </c>
      <c r="E936">
        <v>183150</v>
      </c>
      <c r="F936">
        <v>-25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5</v>
      </c>
      <c r="Q936" t="s">
        <v>578</v>
      </c>
      <c r="R936" t="s">
        <v>5891</v>
      </c>
      <c r="S936" t="s">
        <v>5514</v>
      </c>
      <c r="T936" s="73"/>
      <c r="U936" s="73"/>
      <c r="V936"/>
      <c r="W936" s="73">
        <f>IFERROR(VLOOKUP(Подбор[[#This Row],[Артикул]],[1]Подбор!$CJ:$CW,2,0),"")</f>
        <v>244200</v>
      </c>
      <c r="X936" s="73">
        <f>IFERROR(VLOOKUP(Подбор[[#This Row],[Артикул]],[1]Подбор!$CJ:$CW,3,0),"")</f>
        <v>183150</v>
      </c>
      <c r="Y936" s="73">
        <f>IFERROR(VLOOKUP(Подбор[[#This Row],[Артикул]],[1]Подбор!$CJ:$CW,4,0),"")</f>
        <v>-25</v>
      </c>
      <c r="Z936" s="73">
        <f>IFERROR(VLOOKUP(Подбор[[#This Row],[Артикул]],[1]Подбор!$CJ:$CW,5,0),"")</f>
        <v>0</v>
      </c>
      <c r="AA936" s="73">
        <f>IFERROR(VLOOKUP(Подбор[[#This Row],[Артикул]],[1]Подбор!$CJ:$CW,6,0),"")</f>
        <v>0</v>
      </c>
      <c r="AB936" s="73">
        <f>IFERROR(VLOOKUP(Подбор[[#This Row],[Артикул]],[1]Подбор!$CJ:$CW,7,0),"")</f>
        <v>0</v>
      </c>
      <c r="AC936" s="73">
        <f>IFERROR(VLOOKUP(Подбор[[#This Row],[Артикул]],[1]Подбор!$CJ:$CW,8,0),"")</f>
        <v>0</v>
      </c>
      <c r="AD936" s="73">
        <f>IFERROR(VLOOKUP(Подбор[[#This Row],[Артикул]],[1]Подбор!$CJ:$CW,9,0),"")</f>
        <v>0</v>
      </c>
      <c r="AE936" s="73">
        <f>IFERROR(VLOOKUP(Подбор[[#This Row],[Артикул]],[1]Подбор!$CJ:$CW,10,0),"")</f>
        <v>0</v>
      </c>
      <c r="AF936" s="73">
        <f>IFERROR(VLOOKUP(Подбор[[#This Row],[Артикул]],[1]Подбор!$CJ:$CW,11,0),"")</f>
        <v>0</v>
      </c>
      <c r="AG936" s="73">
        <f>IFERROR(VLOOKUP(Подбор[[#This Row],[Артикул]],[1]Подбор!$CJ:$CW,12,0),"")</f>
        <v>0</v>
      </c>
      <c r="AH936" s="73">
        <f>IFERROR(VLOOKUP(Подбор[[#This Row],[Артикул]],[1]Подбор!$CJ:$CW,13,0),"")</f>
        <v>0</v>
      </c>
      <c r="AI936" s="73">
        <f>IFERROR(VLOOKUP(Подбор[[#This Row],[Артикул]],[1]Подбор!$CJ:$CW,14,0),"")</f>
        <v>5</v>
      </c>
      <c r="AJ936" s="73" t="str">
        <f>IFERROR(VLOOKUP(Подбор[[#This Row],[Артикул]],[1]Подбор!$CJ:$DA,15,0),"")</f>
        <v/>
      </c>
      <c r="AK936" s="73" t="str">
        <f>IFERROR(VLOOKUP(Подбор[[#This Row],[Артикул]],[1]Подбор!$CJ:$DA,16,0),"")</f>
        <v>https://ipmatika.kz/products/sistemy-smart-workspace/yealink-roomsensor/</v>
      </c>
      <c r="AL936" s="73" t="str">
        <f>IFERROR(VLOOKUP(Подбор[[#This Row],[Артикул]],[1]Подбор!$CJ:$DA,17,0),"")</f>
        <v>NEW</v>
      </c>
    </row>
    <row r="937" spans="1:38">
      <c r="A937" s="73" t="s">
        <v>4796</v>
      </c>
      <c r="B937" t="s">
        <v>2932</v>
      </c>
      <c r="C937" t="s">
        <v>4797</v>
      </c>
      <c r="D937">
        <v>513700</v>
      </c>
      <c r="E937">
        <v>395549.00000000006</v>
      </c>
      <c r="F937">
        <v>-22.999999999999986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8</v>
      </c>
      <c r="O937">
        <v>2</v>
      </c>
      <c r="P937">
        <v>0</v>
      </c>
      <c r="Q937" t="s">
        <v>5892</v>
      </c>
      <c r="R937" t="s">
        <v>5893</v>
      </c>
      <c r="S937" t="s">
        <v>578</v>
      </c>
      <c r="T937" s="73"/>
      <c r="U937" s="73"/>
      <c r="V937"/>
      <c r="W937" s="73">
        <f>IFERROR(VLOOKUP(Подбор[[#This Row],[Артикул]],[1]Подбор!$CJ:$CW,2,0),"")</f>
        <v>513700</v>
      </c>
      <c r="X937" s="73">
        <f>IFERROR(VLOOKUP(Подбор[[#This Row],[Артикул]],[1]Подбор!$CJ:$CW,3,0),"")</f>
        <v>395549.00000000006</v>
      </c>
      <c r="Y937" s="73">
        <f>IFERROR(VLOOKUP(Подбор[[#This Row],[Артикул]],[1]Подбор!$CJ:$CW,4,0),"")</f>
        <v>-22.999999999999986</v>
      </c>
      <c r="Z937" s="73">
        <f>IFERROR(VLOOKUP(Подбор[[#This Row],[Артикул]],[1]Подбор!$CJ:$CW,5,0),"")</f>
        <v>0</v>
      </c>
      <c r="AA937" s="73">
        <f>IFERROR(VLOOKUP(Подбор[[#This Row],[Артикул]],[1]Подбор!$CJ:$CW,6,0),"")</f>
        <v>0</v>
      </c>
      <c r="AB937" s="73">
        <f>IFERROR(VLOOKUP(Подбор[[#This Row],[Артикул]],[1]Подбор!$CJ:$CW,7,0),"")</f>
        <v>0</v>
      </c>
      <c r="AC937" s="73">
        <f>IFERROR(VLOOKUP(Подбор[[#This Row],[Артикул]],[1]Подбор!$CJ:$CW,8,0),"")</f>
        <v>0</v>
      </c>
      <c r="AD937" s="73">
        <f>IFERROR(VLOOKUP(Подбор[[#This Row],[Артикул]],[1]Подбор!$CJ:$CW,9,0),"")</f>
        <v>0</v>
      </c>
      <c r="AE937" s="73">
        <f>IFERROR(VLOOKUP(Подбор[[#This Row],[Артикул]],[1]Подбор!$CJ:$CW,10,0),"")</f>
        <v>0</v>
      </c>
      <c r="AF937" s="73">
        <f>IFERROR(VLOOKUP(Подбор[[#This Row],[Артикул]],[1]Подбор!$CJ:$CW,11,0),"")</f>
        <v>0</v>
      </c>
      <c r="AG937" s="73">
        <f>IFERROR(VLOOKUP(Подбор[[#This Row],[Артикул]],[1]Подбор!$CJ:$CW,12,0),"")</f>
        <v>8</v>
      </c>
      <c r="AH937" s="73">
        <f>IFERROR(VLOOKUP(Подбор[[#This Row],[Артикул]],[1]Подбор!$CJ:$CW,13,0),"")</f>
        <v>2</v>
      </c>
      <c r="AI937" s="73">
        <f>IFERROR(VLOOKUP(Подбор[[#This Row],[Артикул]],[1]Подбор!$CJ:$CW,14,0),"")</f>
        <v>0</v>
      </c>
      <c r="AJ937" s="73" t="str">
        <f>IFERROR(VLOOKUP(Подбор[[#This Row],[Артикул]],[1]Подбор!$CJ:$DA,15,0),"")</f>
        <v>http://ipmatika.ru/upload/iblock/770/t3zoi3smoidjhcyci2m7fmqqaf4mdg3u/Roompanle-front-green%202.jpg</v>
      </c>
      <c r="AK937" s="73" t="str">
        <f>IFERROR(VLOOKUP(Подбор[[#This Row],[Артикул]],[1]Подбор!$CJ:$DA,16,0),"")</f>
        <v>https://ipmatika.kz/products/sistemy-smart-workspace/yealink-rpv2/</v>
      </c>
      <c r="AL937" s="73" t="str">
        <f>IFERROR(VLOOKUP(Подбор[[#This Row],[Артикул]],[1]Подбор!$CJ:$DA,17,0),"")</f>
        <v/>
      </c>
    </row>
    <row r="938" spans="1:38">
      <c r="A938" s="73" t="s">
        <v>400</v>
      </c>
      <c r="B938"/>
      <c r="C938"/>
      <c r="D938" t="s">
        <v>578</v>
      </c>
      <c r="E938" t="s">
        <v>578</v>
      </c>
      <c r="F938" t="s">
        <v>578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578</v>
      </c>
      <c r="R938" t="s">
        <v>578</v>
      </c>
      <c r="S938" t="s">
        <v>578</v>
      </c>
      <c r="T938" s="73"/>
      <c r="U938" s="73"/>
      <c r="V938"/>
      <c r="W938" s="73" t="str">
        <f>IFERROR(VLOOKUP(Подбор[[#This Row],[Артикул]],[1]Подбор!$CJ:$CW,2,0),"")</f>
        <v/>
      </c>
      <c r="X938" s="73" t="str">
        <f>IFERROR(VLOOKUP(Подбор[[#This Row],[Артикул]],[1]Подбор!$CJ:$CW,3,0),"")</f>
        <v/>
      </c>
      <c r="Y938" s="73" t="str">
        <f>IFERROR(VLOOKUP(Подбор[[#This Row],[Артикул]],[1]Подбор!$CJ:$CW,4,0),"")</f>
        <v/>
      </c>
      <c r="Z938" s="73">
        <f>IFERROR(VLOOKUP(Подбор[[#This Row],[Артикул]],[1]Подбор!$CJ:$CW,5,0),"")</f>
        <v>0</v>
      </c>
      <c r="AA938" s="73">
        <f>IFERROR(VLOOKUP(Подбор[[#This Row],[Артикул]],[1]Подбор!$CJ:$CW,6,0),"")</f>
        <v>0</v>
      </c>
      <c r="AB938" s="73">
        <f>IFERROR(VLOOKUP(Подбор[[#This Row],[Артикул]],[1]Подбор!$CJ:$CW,7,0),"")</f>
        <v>0</v>
      </c>
      <c r="AC938" s="73">
        <f>IFERROR(VLOOKUP(Подбор[[#This Row],[Артикул]],[1]Подбор!$CJ:$CW,8,0),"")</f>
        <v>0</v>
      </c>
      <c r="AD938" s="73">
        <f>IFERROR(VLOOKUP(Подбор[[#This Row],[Артикул]],[1]Подбор!$CJ:$CW,9,0),"")</f>
        <v>0</v>
      </c>
      <c r="AE938" s="73">
        <f>IFERROR(VLOOKUP(Подбор[[#This Row],[Артикул]],[1]Подбор!$CJ:$CW,10,0),"")</f>
        <v>0</v>
      </c>
      <c r="AF938" s="73">
        <f>IFERROR(VLOOKUP(Подбор[[#This Row],[Артикул]],[1]Подбор!$CJ:$CW,11,0),"")</f>
        <v>0</v>
      </c>
      <c r="AG938" s="73">
        <f>IFERROR(VLOOKUP(Подбор[[#This Row],[Артикул]],[1]Подбор!$CJ:$CW,12,0),"")</f>
        <v>0</v>
      </c>
      <c r="AH938" s="73">
        <f>IFERROR(VLOOKUP(Подбор[[#This Row],[Артикул]],[1]Подбор!$CJ:$CW,13,0),"")</f>
        <v>0</v>
      </c>
      <c r="AI938" s="73">
        <f>IFERROR(VLOOKUP(Подбор[[#This Row],[Артикул]],[1]Подбор!$CJ:$CW,14,0),"")</f>
        <v>0</v>
      </c>
      <c r="AJ938" s="73" t="str">
        <f>IFERROR(VLOOKUP(Подбор[[#This Row],[Артикул]],[1]Подбор!$CJ:$DA,15,0),"")</f>
        <v/>
      </c>
      <c r="AK938" s="73" t="str">
        <f>IFERROR(VLOOKUP(Подбор[[#This Row],[Артикул]],[1]Подбор!$CJ:$DA,16,0),"")</f>
        <v/>
      </c>
      <c r="AL938" s="73" t="str">
        <f>IFERROR(VLOOKUP(Подбор[[#This Row],[Артикул]],[1]Подбор!$CJ:$DA,17,0),"")</f>
        <v/>
      </c>
    </row>
    <row r="939" spans="1:38">
      <c r="A939" s="73" t="s">
        <v>3511</v>
      </c>
      <c r="B939" t="s">
        <v>2932</v>
      </c>
      <c r="C939" t="s">
        <v>3512</v>
      </c>
      <c r="D939">
        <v>69850</v>
      </c>
      <c r="E939">
        <v>52387.5</v>
      </c>
      <c r="F939">
        <v>-25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22</v>
      </c>
      <c r="O939">
        <v>3</v>
      </c>
      <c r="P939">
        <v>0</v>
      </c>
      <c r="Q939" t="s">
        <v>578</v>
      </c>
      <c r="R939" t="s">
        <v>5894</v>
      </c>
      <c r="S939" t="s">
        <v>578</v>
      </c>
      <c r="T939" s="73"/>
      <c r="U939" s="73"/>
      <c r="V939"/>
      <c r="W939" s="73">
        <f>IFERROR(VLOOKUP(Подбор[[#This Row],[Артикул]],[1]Подбор!$CJ:$CW,2,0),"")</f>
        <v>69850</v>
      </c>
      <c r="X939" s="73">
        <f>IFERROR(VLOOKUP(Подбор[[#This Row],[Артикул]],[1]Подбор!$CJ:$CW,3,0),"")</f>
        <v>52387.5</v>
      </c>
      <c r="Y939" s="73">
        <f>IFERROR(VLOOKUP(Подбор[[#This Row],[Артикул]],[1]Подбор!$CJ:$CW,4,0),"")</f>
        <v>-25</v>
      </c>
      <c r="Z939" s="73">
        <f>IFERROR(VLOOKUP(Подбор[[#This Row],[Артикул]],[1]Подбор!$CJ:$CW,5,0),"")</f>
        <v>0</v>
      </c>
      <c r="AA939" s="73">
        <f>IFERROR(VLOOKUP(Подбор[[#This Row],[Артикул]],[1]Подбор!$CJ:$CW,6,0),"")</f>
        <v>0</v>
      </c>
      <c r="AB939" s="73">
        <f>IFERROR(VLOOKUP(Подбор[[#This Row],[Артикул]],[1]Подбор!$CJ:$CW,7,0),"")</f>
        <v>0</v>
      </c>
      <c r="AC939" s="73">
        <f>IFERROR(VLOOKUP(Подбор[[#This Row],[Артикул]],[1]Подбор!$CJ:$CW,8,0),"")</f>
        <v>0</v>
      </c>
      <c r="AD939" s="73">
        <f>IFERROR(VLOOKUP(Подбор[[#This Row],[Артикул]],[1]Подбор!$CJ:$CW,9,0),"")</f>
        <v>0</v>
      </c>
      <c r="AE939" s="73">
        <f>IFERROR(VLOOKUP(Подбор[[#This Row],[Артикул]],[1]Подбор!$CJ:$CW,10,0),"")</f>
        <v>0</v>
      </c>
      <c r="AF939" s="73">
        <f>IFERROR(VLOOKUP(Подбор[[#This Row],[Артикул]],[1]Подбор!$CJ:$CW,11,0),"")</f>
        <v>0</v>
      </c>
      <c r="AG939" s="73">
        <f>IFERROR(VLOOKUP(Подбор[[#This Row],[Артикул]],[1]Подбор!$CJ:$CW,12,0),"")</f>
        <v>22</v>
      </c>
      <c r="AH939" s="73">
        <f>IFERROR(VLOOKUP(Подбор[[#This Row],[Артикул]],[1]Подбор!$CJ:$CW,13,0),"")</f>
        <v>3</v>
      </c>
      <c r="AI939" s="73">
        <f>IFERROR(VLOOKUP(Подбор[[#This Row],[Артикул]],[1]Подбор!$CJ:$CW,14,0),"")</f>
        <v>0</v>
      </c>
      <c r="AJ939" s="73" t="str">
        <f>IFERROR(VLOOKUP(Подбор[[#This Row],[Артикул]],[1]Подбор!$CJ:$DA,15,0),"")</f>
        <v/>
      </c>
      <c r="AK939" s="73" t="str">
        <f>IFERROR(VLOOKUP(Подбор[[#This Row],[Артикул]],[1]Подбор!$CJ:$DA,16,0),"")</f>
        <v>https://ipmatika.kz/products/lcd-stand/cm-mountkit/</v>
      </c>
      <c r="AL939" s="73" t="str">
        <f>IFERROR(VLOOKUP(Подбор[[#This Row],[Артикул]],[1]Подбор!$CJ:$DA,17,0),"")</f>
        <v/>
      </c>
    </row>
    <row r="940" spans="1:38">
      <c r="A940" s="73" t="s">
        <v>1900</v>
      </c>
      <c r="B940" t="s">
        <v>2932</v>
      </c>
      <c r="C940" t="s">
        <v>1899</v>
      </c>
      <c r="D940">
        <v>41800</v>
      </c>
      <c r="E940">
        <v>31350</v>
      </c>
      <c r="F940">
        <v>-25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5489</v>
      </c>
      <c r="O940">
        <v>0</v>
      </c>
      <c r="P940">
        <v>0</v>
      </c>
      <c r="Q940" t="s">
        <v>578</v>
      </c>
      <c r="R940" t="s">
        <v>5895</v>
      </c>
      <c r="S940" t="s">
        <v>578</v>
      </c>
      <c r="T940" s="73"/>
      <c r="U940" s="73"/>
      <c r="V940"/>
      <c r="W940" s="73">
        <f>IFERROR(VLOOKUP(Подбор[[#This Row],[Артикул]],[1]Подбор!$CJ:$CW,2,0),"")</f>
        <v>41800</v>
      </c>
      <c r="X940" s="73">
        <f>IFERROR(VLOOKUP(Подбор[[#This Row],[Артикул]],[1]Подбор!$CJ:$CW,3,0),"")</f>
        <v>31350</v>
      </c>
      <c r="Y940" s="73">
        <f>IFERROR(VLOOKUP(Подбор[[#This Row],[Артикул]],[1]Подбор!$CJ:$CW,4,0),"")</f>
        <v>-25</v>
      </c>
      <c r="Z940" s="73">
        <f>IFERROR(VLOOKUP(Подбор[[#This Row],[Артикул]],[1]Подбор!$CJ:$CW,5,0),"")</f>
        <v>0</v>
      </c>
      <c r="AA940" s="73">
        <f>IFERROR(VLOOKUP(Подбор[[#This Row],[Артикул]],[1]Подбор!$CJ:$CW,6,0),"")</f>
        <v>0</v>
      </c>
      <c r="AB940" s="73">
        <f>IFERROR(VLOOKUP(Подбор[[#This Row],[Артикул]],[1]Подбор!$CJ:$CW,7,0),"")</f>
        <v>0</v>
      </c>
      <c r="AC940" s="73">
        <f>IFERROR(VLOOKUP(Подбор[[#This Row],[Артикул]],[1]Подбор!$CJ:$CW,8,0),"")</f>
        <v>0</v>
      </c>
      <c r="AD940" s="73">
        <f>IFERROR(VLOOKUP(Подбор[[#This Row],[Артикул]],[1]Подбор!$CJ:$CW,9,0),"")</f>
        <v>0</v>
      </c>
      <c r="AE940" s="73">
        <f>IFERROR(VLOOKUP(Подбор[[#This Row],[Артикул]],[1]Подбор!$CJ:$CW,10,0),"")</f>
        <v>0</v>
      </c>
      <c r="AF940" s="73">
        <f>IFERROR(VLOOKUP(Подбор[[#This Row],[Артикул]],[1]Подбор!$CJ:$CW,11,0),"")</f>
        <v>0</v>
      </c>
      <c r="AG940" s="73" t="str">
        <f>IFERROR(VLOOKUP(Подбор[[#This Row],[Артикул]],[1]Подбор!$CJ:$CW,12,0),"")</f>
        <v>50+</v>
      </c>
      <c r="AH940" s="73">
        <f>IFERROR(VLOOKUP(Подбор[[#This Row],[Артикул]],[1]Подбор!$CJ:$CW,13,0),"")</f>
        <v>0</v>
      </c>
      <c r="AI940" s="73">
        <f>IFERROR(VLOOKUP(Подбор[[#This Row],[Артикул]],[1]Подбор!$CJ:$CW,14,0),"")</f>
        <v>0</v>
      </c>
      <c r="AJ940" s="73" t="str">
        <f>IFERROR(VLOOKUP(Подбор[[#This Row],[Артикул]],[1]Подбор!$CJ:$DA,15,0),"")</f>
        <v/>
      </c>
      <c r="AK940" s="73" t="str">
        <f>IFERROR(VLOOKUP(Подбор[[#This Row],[Артикул]],[1]Подбор!$CJ:$DA,16,0),"")</f>
        <v>https://ipmatika.kz/products/lcd-stand/tv-clip-mount/</v>
      </c>
      <c r="AL940" s="73" t="str">
        <f>IFERROR(VLOOKUP(Подбор[[#This Row],[Артикул]],[1]Подбор!$CJ:$DA,17,0),"")</f>
        <v/>
      </c>
    </row>
    <row r="941" spans="1:38">
      <c r="A941" s="73" t="s">
        <v>7436</v>
      </c>
      <c r="B941" t="s">
        <v>2932</v>
      </c>
      <c r="C941" t="s">
        <v>7437</v>
      </c>
      <c r="D941">
        <v>104500</v>
      </c>
      <c r="E941">
        <v>82555</v>
      </c>
      <c r="F941">
        <v>-21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</v>
      </c>
      <c r="P941">
        <v>0</v>
      </c>
      <c r="Q941" t="s">
        <v>578</v>
      </c>
      <c r="R941" t="s">
        <v>5896</v>
      </c>
      <c r="S941" t="s">
        <v>5514</v>
      </c>
      <c r="T941" s="73"/>
      <c r="U941" s="73"/>
      <c r="V941"/>
      <c r="W941" s="73">
        <f>IFERROR(VLOOKUP(Подбор[[#This Row],[Артикул]],[1]Подбор!$CJ:$CW,2,0),"")</f>
        <v>104500</v>
      </c>
      <c r="X941" s="73">
        <f>IFERROR(VLOOKUP(Подбор[[#This Row],[Артикул]],[1]Подбор!$CJ:$CW,3,0),"")</f>
        <v>82555</v>
      </c>
      <c r="Y941" s="73">
        <f>IFERROR(VLOOKUP(Подбор[[#This Row],[Артикул]],[1]Подбор!$CJ:$CW,4,0),"")</f>
        <v>-21</v>
      </c>
      <c r="Z941" s="73">
        <f>IFERROR(VLOOKUP(Подбор[[#This Row],[Артикул]],[1]Подбор!$CJ:$CW,5,0),"")</f>
        <v>0</v>
      </c>
      <c r="AA941" s="73">
        <f>IFERROR(VLOOKUP(Подбор[[#This Row],[Артикул]],[1]Подбор!$CJ:$CW,6,0),"")</f>
        <v>0</v>
      </c>
      <c r="AB941" s="73">
        <f>IFERROR(VLOOKUP(Подбор[[#This Row],[Артикул]],[1]Подбор!$CJ:$CW,7,0),"")</f>
        <v>0</v>
      </c>
      <c r="AC941" s="73">
        <f>IFERROR(VLOOKUP(Подбор[[#This Row],[Артикул]],[1]Подбор!$CJ:$CW,8,0),"")</f>
        <v>0</v>
      </c>
      <c r="AD941" s="73">
        <f>IFERROR(VLOOKUP(Подбор[[#This Row],[Артикул]],[1]Подбор!$CJ:$CW,9,0),"")</f>
        <v>0</v>
      </c>
      <c r="AE941" s="73">
        <f>IFERROR(VLOOKUP(Подбор[[#This Row],[Артикул]],[1]Подбор!$CJ:$CW,10,0),"")</f>
        <v>0</v>
      </c>
      <c r="AF941" s="73">
        <f>IFERROR(VLOOKUP(Подбор[[#This Row],[Артикул]],[1]Подбор!$CJ:$CW,11,0),"")</f>
        <v>0</v>
      </c>
      <c r="AG941" s="73">
        <f>IFERROR(VLOOKUP(Подбор[[#This Row],[Артикул]],[1]Подбор!$CJ:$CW,12,0),"")</f>
        <v>0</v>
      </c>
      <c r="AH941" s="73">
        <f>IFERROR(VLOOKUP(Подбор[[#This Row],[Артикул]],[1]Подбор!$CJ:$CW,13,0),"")</f>
        <v>6</v>
      </c>
      <c r="AI941" s="73">
        <f>IFERROR(VLOOKUP(Подбор[[#This Row],[Артикул]],[1]Подбор!$CJ:$CW,14,0),"")</f>
        <v>0</v>
      </c>
      <c r="AJ941" s="73" t="str">
        <f>IFERROR(VLOOKUP(Подбор[[#This Row],[Артикул]],[1]Подбор!$CJ:$DA,15,0),"")</f>
        <v/>
      </c>
      <c r="AK941" s="73" t="str">
        <f>IFERROR(VLOOKUP(Подбор[[#This Row],[Артикул]],[1]Подбор!$CJ:$DA,16,0),"")</f>
        <v>https://ipmatika.kz/products/lcd-stand/vcs-tvmount2/</v>
      </c>
      <c r="AL941" s="73" t="str">
        <f>IFERROR(VLOOKUP(Подбор[[#This Row],[Артикул]],[1]Подбор!$CJ:$DA,17,0),"")</f>
        <v>NEW</v>
      </c>
    </row>
    <row r="942" spans="1:38">
      <c r="A942" s="73" t="s">
        <v>238</v>
      </c>
      <c r="B942" t="s">
        <v>2932</v>
      </c>
      <c r="C942" t="s">
        <v>1898</v>
      </c>
      <c r="D942">
        <v>102850</v>
      </c>
      <c r="E942">
        <v>77137.5</v>
      </c>
      <c r="F942">
        <v>-25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7</v>
      </c>
      <c r="P942">
        <v>11</v>
      </c>
      <c r="Q942" t="s">
        <v>578</v>
      </c>
      <c r="R942" t="s">
        <v>5896</v>
      </c>
      <c r="S942" t="s">
        <v>578</v>
      </c>
      <c r="T942" s="73"/>
      <c r="U942" s="73"/>
      <c r="V942"/>
      <c r="W942" s="73">
        <f>IFERROR(VLOOKUP(Подбор[[#This Row],[Артикул]],[1]Подбор!$CJ:$CW,2,0),"")</f>
        <v>102850</v>
      </c>
      <c r="X942" s="73">
        <f>IFERROR(VLOOKUP(Подбор[[#This Row],[Артикул]],[1]Подбор!$CJ:$CW,3,0),"")</f>
        <v>77137.5</v>
      </c>
      <c r="Y942" s="73">
        <f>IFERROR(VLOOKUP(Подбор[[#This Row],[Артикул]],[1]Подбор!$CJ:$CW,4,0),"")</f>
        <v>-25</v>
      </c>
      <c r="Z942" s="73">
        <f>IFERROR(VLOOKUP(Подбор[[#This Row],[Артикул]],[1]Подбор!$CJ:$CW,5,0),"")</f>
        <v>0</v>
      </c>
      <c r="AA942" s="73">
        <f>IFERROR(VLOOKUP(Подбор[[#This Row],[Артикул]],[1]Подбор!$CJ:$CW,6,0),"")</f>
        <v>0</v>
      </c>
      <c r="AB942" s="73">
        <f>IFERROR(VLOOKUP(Подбор[[#This Row],[Артикул]],[1]Подбор!$CJ:$CW,7,0),"")</f>
        <v>0</v>
      </c>
      <c r="AC942" s="73">
        <f>IFERROR(VLOOKUP(Подбор[[#This Row],[Артикул]],[1]Подбор!$CJ:$CW,8,0),"")</f>
        <v>0</v>
      </c>
      <c r="AD942" s="73">
        <f>IFERROR(VLOOKUP(Подбор[[#This Row],[Артикул]],[1]Подбор!$CJ:$CW,9,0),"")</f>
        <v>0</v>
      </c>
      <c r="AE942" s="73">
        <f>IFERROR(VLOOKUP(Подбор[[#This Row],[Артикул]],[1]Подбор!$CJ:$CW,10,0),"")</f>
        <v>0</v>
      </c>
      <c r="AF942" s="73">
        <f>IFERROR(VLOOKUP(Подбор[[#This Row],[Артикул]],[1]Подбор!$CJ:$CW,11,0),"")</f>
        <v>0</v>
      </c>
      <c r="AG942" s="73">
        <f>IFERROR(VLOOKUP(Подбор[[#This Row],[Артикул]],[1]Подбор!$CJ:$CW,12,0),"")</f>
        <v>0</v>
      </c>
      <c r="AH942" s="73">
        <f>IFERROR(VLOOKUP(Подбор[[#This Row],[Артикул]],[1]Подбор!$CJ:$CW,13,0),"")</f>
        <v>7</v>
      </c>
      <c r="AI942" s="73">
        <f>IFERROR(VLOOKUP(Подбор[[#This Row],[Артикул]],[1]Подбор!$CJ:$CW,14,0),"")</f>
        <v>11</v>
      </c>
      <c r="AJ942" s="73" t="str">
        <f>IFERROR(VLOOKUP(Подбор[[#This Row],[Артикул]],[1]Подбор!$CJ:$DA,15,0),"")</f>
        <v/>
      </c>
      <c r="AK942" s="73" t="str">
        <f>IFERROR(VLOOKUP(Подбор[[#This Row],[Артикул]],[1]Подбор!$CJ:$DA,16,0),"")</f>
        <v>https://ipmatika.kz/products/lcd-stand/vcs-tvmount2/</v>
      </c>
      <c r="AL942" s="73" t="str">
        <f>IFERROR(VLOOKUP(Подбор[[#This Row],[Артикул]],[1]Подбор!$CJ:$DA,17,0),"")</f>
        <v/>
      </c>
    </row>
    <row r="943" spans="1:38">
      <c r="A943" s="73" t="s">
        <v>208</v>
      </c>
      <c r="B943" t="s">
        <v>3078</v>
      </c>
      <c r="C943" t="s">
        <v>7438</v>
      </c>
      <c r="D943">
        <v>381150</v>
      </c>
      <c r="E943">
        <v>266805</v>
      </c>
      <c r="F943">
        <v>-30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 t="s">
        <v>578</v>
      </c>
      <c r="R943" t="s">
        <v>5897</v>
      </c>
      <c r="S943" t="s">
        <v>578</v>
      </c>
      <c r="T943" s="73"/>
      <c r="U943" s="73"/>
      <c r="V943"/>
      <c r="W943" s="73">
        <f>IFERROR(VLOOKUP(Подбор[[#This Row],[Артикул]],[1]Подбор!$CJ:$CW,2,0),"")</f>
        <v>381150</v>
      </c>
      <c r="X943" s="73">
        <f>IFERROR(VLOOKUP(Подбор[[#This Row],[Артикул]],[1]Подбор!$CJ:$CW,3,0),"")</f>
        <v>266805</v>
      </c>
      <c r="Y943" s="73">
        <f>IFERROR(VLOOKUP(Подбор[[#This Row],[Артикул]],[1]Подбор!$CJ:$CW,4,0),"")</f>
        <v>-30</v>
      </c>
      <c r="Z943" s="73">
        <f>IFERROR(VLOOKUP(Подбор[[#This Row],[Артикул]],[1]Подбор!$CJ:$CW,5,0),"")</f>
        <v>1</v>
      </c>
      <c r="AA943" s="73">
        <f>IFERROR(VLOOKUP(Подбор[[#This Row],[Артикул]],[1]Подбор!$CJ:$CW,6,0),"")</f>
        <v>0</v>
      </c>
      <c r="AB943" s="73">
        <f>IFERROR(VLOOKUP(Подбор[[#This Row],[Артикул]],[1]Подбор!$CJ:$CW,7,0),"")</f>
        <v>0</v>
      </c>
      <c r="AC943" s="73">
        <f>IFERROR(VLOOKUP(Подбор[[#This Row],[Артикул]],[1]Подбор!$CJ:$CW,8,0),"")</f>
        <v>0</v>
      </c>
      <c r="AD943" s="73">
        <f>IFERROR(VLOOKUP(Подбор[[#This Row],[Артикул]],[1]Подбор!$CJ:$CW,9,0),"")</f>
        <v>0</v>
      </c>
      <c r="AE943" s="73">
        <f>IFERROR(VLOOKUP(Подбор[[#This Row],[Артикул]],[1]Подбор!$CJ:$CW,10,0),"")</f>
        <v>0</v>
      </c>
      <c r="AF943" s="73">
        <f>IFERROR(VLOOKUP(Подбор[[#This Row],[Артикул]],[1]Подбор!$CJ:$CW,11,0),"")</f>
        <v>0</v>
      </c>
      <c r="AG943" s="73">
        <f>IFERROR(VLOOKUP(Подбор[[#This Row],[Артикул]],[1]Подбор!$CJ:$CW,12,0),"")</f>
        <v>1</v>
      </c>
      <c r="AH943" s="73">
        <f>IFERROR(VLOOKUP(Подбор[[#This Row],[Артикул]],[1]Подбор!$CJ:$CW,13,0),"")</f>
        <v>0</v>
      </c>
      <c r="AI943" s="73">
        <f>IFERROR(VLOOKUP(Подбор[[#This Row],[Артикул]],[1]Подбор!$CJ:$CW,14,0),"")</f>
        <v>0</v>
      </c>
      <c r="AJ943" s="73" t="str">
        <f>IFERROR(VLOOKUP(Подбор[[#This Row],[Артикул]],[1]Подбор!$CJ:$DA,15,0),"")</f>
        <v/>
      </c>
      <c r="AK943" s="73" t="str">
        <f>IFERROR(VLOOKUP(Подбор[[#This Row],[Артикул]],[1]Подбор!$CJ:$DA,16,0),"")</f>
        <v>https://ipmatika.kz/products/lcd-stand/lumi-ttd07-46tw/</v>
      </c>
      <c r="AL943" s="73" t="str">
        <f>IFERROR(VLOOKUP(Подбор[[#This Row],[Артикул]],[1]Подбор!$CJ:$DA,17,0),"")</f>
        <v/>
      </c>
    </row>
    <row r="944" spans="1:38">
      <c r="A944" s="73" t="s">
        <v>5139</v>
      </c>
      <c r="B944" t="s">
        <v>3078</v>
      </c>
      <c r="C944" t="s">
        <v>7439</v>
      </c>
      <c r="D944">
        <v>259600</v>
      </c>
      <c r="E944">
        <v>168740</v>
      </c>
      <c r="F944">
        <v>-35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4</v>
      </c>
      <c r="O944">
        <v>0</v>
      </c>
      <c r="P944">
        <v>0</v>
      </c>
      <c r="Q944" t="s">
        <v>578</v>
      </c>
      <c r="R944" t="s">
        <v>5898</v>
      </c>
      <c r="S944" t="s">
        <v>578</v>
      </c>
      <c r="T944" s="73"/>
      <c r="U944" s="73"/>
      <c r="V944"/>
      <c r="W944" s="73">
        <f>IFERROR(VLOOKUP(Подбор[[#This Row],[Артикул]],[1]Подбор!$CJ:$CW,2,0),"")</f>
        <v>259600</v>
      </c>
      <c r="X944" s="73">
        <f>IFERROR(VLOOKUP(Подбор[[#This Row],[Артикул]],[1]Подбор!$CJ:$CW,3,0),"")</f>
        <v>168740</v>
      </c>
      <c r="Y944" s="73">
        <f>IFERROR(VLOOKUP(Подбор[[#This Row],[Артикул]],[1]Подбор!$CJ:$CW,4,0),"")</f>
        <v>-35</v>
      </c>
      <c r="Z944" s="73">
        <f>IFERROR(VLOOKUP(Подбор[[#This Row],[Артикул]],[1]Подбор!$CJ:$CW,5,0),"")</f>
        <v>0</v>
      </c>
      <c r="AA944" s="73">
        <f>IFERROR(VLOOKUP(Подбор[[#This Row],[Артикул]],[1]Подбор!$CJ:$CW,6,0),"")</f>
        <v>0</v>
      </c>
      <c r="AB944" s="73">
        <f>IFERROR(VLOOKUP(Подбор[[#This Row],[Артикул]],[1]Подбор!$CJ:$CW,7,0),"")</f>
        <v>0</v>
      </c>
      <c r="AC944" s="73">
        <f>IFERROR(VLOOKUP(Подбор[[#This Row],[Артикул]],[1]Подбор!$CJ:$CW,8,0),"")</f>
        <v>0</v>
      </c>
      <c r="AD944" s="73">
        <f>IFERROR(VLOOKUP(Подбор[[#This Row],[Артикул]],[1]Подбор!$CJ:$CW,9,0),"")</f>
        <v>0</v>
      </c>
      <c r="AE944" s="73">
        <f>IFERROR(VLOOKUP(Подбор[[#This Row],[Артикул]],[1]Подбор!$CJ:$CW,10,0),"")</f>
        <v>0</v>
      </c>
      <c r="AF944" s="73">
        <f>IFERROR(VLOOKUP(Подбор[[#This Row],[Артикул]],[1]Подбор!$CJ:$CW,11,0),"")</f>
        <v>0</v>
      </c>
      <c r="AG944" s="73">
        <f>IFERROR(VLOOKUP(Подбор[[#This Row],[Артикул]],[1]Подбор!$CJ:$CW,12,0),"")</f>
        <v>4</v>
      </c>
      <c r="AH944" s="73">
        <f>IFERROR(VLOOKUP(Подбор[[#This Row],[Артикул]],[1]Подбор!$CJ:$CW,13,0),"")</f>
        <v>0</v>
      </c>
      <c r="AI944" s="73">
        <f>IFERROR(VLOOKUP(Подбор[[#This Row],[Артикул]],[1]Подбор!$CJ:$CW,14,0),"")</f>
        <v>0</v>
      </c>
      <c r="AJ944" s="73" t="str">
        <f>IFERROR(VLOOKUP(Подбор[[#This Row],[Артикул]],[1]Подбор!$CJ:$DA,15,0),"")</f>
        <v/>
      </c>
      <c r="AK944" s="73" t="str">
        <f>IFERROR(VLOOKUP(Подбор[[#This Row],[Артикул]],[1]Подбор!$CJ:$DA,16,0),"")</f>
        <v>https://ipmatika.kz/products/lcd-stand/lumi-ttf15-68fw/</v>
      </c>
      <c r="AL944" s="73" t="str">
        <f>IFERROR(VLOOKUP(Подбор[[#This Row],[Артикул]],[1]Подбор!$CJ:$DA,17,0),"")</f>
        <v/>
      </c>
    </row>
    <row r="945" spans="1:38">
      <c r="A945" s="73" t="s">
        <v>209</v>
      </c>
      <c r="B945" t="s">
        <v>3078</v>
      </c>
      <c r="C945" t="s">
        <v>7440</v>
      </c>
      <c r="D945">
        <v>328900</v>
      </c>
      <c r="E945">
        <v>230229.99999999997</v>
      </c>
      <c r="F945">
        <v>-30.000000000000014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 t="s">
        <v>578</v>
      </c>
      <c r="R945" t="s">
        <v>5899</v>
      </c>
      <c r="S945" t="s">
        <v>578</v>
      </c>
      <c r="T945" s="73"/>
      <c r="U945" s="73"/>
      <c r="V945"/>
      <c r="W945" s="73">
        <f>IFERROR(VLOOKUP(Подбор[[#This Row],[Артикул]],[1]Подбор!$CJ:$CW,2,0),"")</f>
        <v>328900</v>
      </c>
      <c r="X945" s="73">
        <f>IFERROR(VLOOKUP(Подбор[[#This Row],[Артикул]],[1]Подбор!$CJ:$CW,3,0),"")</f>
        <v>230229.99999999997</v>
      </c>
      <c r="Y945" s="73">
        <f>IFERROR(VLOOKUP(Подбор[[#This Row],[Артикул]],[1]Подбор!$CJ:$CW,4,0),"")</f>
        <v>-30.000000000000014</v>
      </c>
      <c r="Z945" s="73">
        <f>IFERROR(VLOOKUP(Подбор[[#This Row],[Артикул]],[1]Подбор!$CJ:$CW,5,0),"")</f>
        <v>0</v>
      </c>
      <c r="AA945" s="73">
        <f>IFERROR(VLOOKUP(Подбор[[#This Row],[Артикул]],[1]Подбор!$CJ:$CW,6,0),"")</f>
        <v>0</v>
      </c>
      <c r="AB945" s="73">
        <f>IFERROR(VLOOKUP(Подбор[[#This Row],[Артикул]],[1]Подбор!$CJ:$CW,7,0),"")</f>
        <v>0</v>
      </c>
      <c r="AC945" s="73">
        <f>IFERROR(VLOOKUP(Подбор[[#This Row],[Артикул]],[1]Подбор!$CJ:$CW,8,0),"")</f>
        <v>0</v>
      </c>
      <c r="AD945" s="73">
        <f>IFERROR(VLOOKUP(Подбор[[#This Row],[Артикул]],[1]Подбор!$CJ:$CW,9,0),"")</f>
        <v>0</v>
      </c>
      <c r="AE945" s="73">
        <f>IFERROR(VLOOKUP(Подбор[[#This Row],[Артикул]],[1]Подбор!$CJ:$CW,10,0),"")</f>
        <v>0</v>
      </c>
      <c r="AF945" s="73">
        <f>IFERROR(VLOOKUP(Подбор[[#This Row],[Артикул]],[1]Подбор!$CJ:$CW,11,0),"")</f>
        <v>0</v>
      </c>
      <c r="AG945" s="73">
        <f>IFERROR(VLOOKUP(Подбор[[#This Row],[Артикул]],[1]Подбор!$CJ:$CW,12,0),"")</f>
        <v>1</v>
      </c>
      <c r="AH945" s="73">
        <f>IFERROR(VLOOKUP(Подбор[[#This Row],[Артикул]],[1]Подбор!$CJ:$CW,13,0),"")</f>
        <v>0</v>
      </c>
      <c r="AI945" s="73">
        <f>IFERROR(VLOOKUP(Подбор[[#This Row],[Артикул]],[1]Подбор!$CJ:$CW,14,0),"")</f>
        <v>0</v>
      </c>
      <c r="AJ945" s="73" t="str">
        <f>IFERROR(VLOOKUP(Подбор[[#This Row],[Артикул]],[1]Подбор!$CJ:$DA,15,0),"")</f>
        <v/>
      </c>
      <c r="AK945" s="73" t="str">
        <f>IFERROR(VLOOKUP(Подбор[[#This Row],[Артикул]],[1]Подбор!$CJ:$DA,16,0),"")</f>
        <v>https://ipmatika.kz/products/lcd-stand/lumi-ttl07-610tw/</v>
      </c>
      <c r="AL945" s="73" t="str">
        <f>IFERROR(VLOOKUP(Подбор[[#This Row],[Артикул]],[1]Подбор!$CJ:$DA,17,0),"")</f>
        <v/>
      </c>
    </row>
    <row r="946" spans="1:38">
      <c r="A946" s="73" t="s">
        <v>1897</v>
      </c>
      <c r="B946"/>
      <c r="C946"/>
      <c r="D946" t="s">
        <v>578</v>
      </c>
      <c r="E946" t="s">
        <v>578</v>
      </c>
      <c r="F946" t="s">
        <v>578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578</v>
      </c>
      <c r="R946" t="s">
        <v>578</v>
      </c>
      <c r="S946" t="s">
        <v>578</v>
      </c>
      <c r="T946" s="73"/>
      <c r="U946" s="73"/>
      <c r="V946"/>
      <c r="W946" s="73" t="str">
        <f>IFERROR(VLOOKUP(Подбор[[#This Row],[Артикул]],[1]Подбор!$CJ:$CW,2,0),"")</f>
        <v/>
      </c>
      <c r="X946" s="73" t="str">
        <f>IFERROR(VLOOKUP(Подбор[[#This Row],[Артикул]],[1]Подбор!$CJ:$CW,3,0),"")</f>
        <v/>
      </c>
      <c r="Y946" s="73" t="str">
        <f>IFERROR(VLOOKUP(Подбор[[#This Row],[Артикул]],[1]Подбор!$CJ:$CW,4,0),"")</f>
        <v/>
      </c>
      <c r="Z946" s="73">
        <f>IFERROR(VLOOKUP(Подбор[[#This Row],[Артикул]],[1]Подбор!$CJ:$CW,5,0),"")</f>
        <v>0</v>
      </c>
      <c r="AA946" s="73">
        <f>IFERROR(VLOOKUP(Подбор[[#This Row],[Артикул]],[1]Подбор!$CJ:$CW,6,0),"")</f>
        <v>0</v>
      </c>
      <c r="AB946" s="73">
        <f>IFERROR(VLOOKUP(Подбор[[#This Row],[Артикул]],[1]Подбор!$CJ:$CW,7,0),"")</f>
        <v>0</v>
      </c>
      <c r="AC946" s="73">
        <f>IFERROR(VLOOKUP(Подбор[[#This Row],[Артикул]],[1]Подбор!$CJ:$CW,8,0),"")</f>
        <v>0</v>
      </c>
      <c r="AD946" s="73">
        <f>IFERROR(VLOOKUP(Подбор[[#This Row],[Артикул]],[1]Подбор!$CJ:$CW,9,0),"")</f>
        <v>0</v>
      </c>
      <c r="AE946" s="73">
        <f>IFERROR(VLOOKUP(Подбор[[#This Row],[Артикул]],[1]Подбор!$CJ:$CW,10,0),"")</f>
        <v>0</v>
      </c>
      <c r="AF946" s="73">
        <f>IFERROR(VLOOKUP(Подбор[[#This Row],[Артикул]],[1]Подбор!$CJ:$CW,11,0),"")</f>
        <v>0</v>
      </c>
      <c r="AG946" s="73">
        <f>IFERROR(VLOOKUP(Подбор[[#This Row],[Артикул]],[1]Подбор!$CJ:$CW,12,0),"")</f>
        <v>0</v>
      </c>
      <c r="AH946" s="73">
        <f>IFERROR(VLOOKUP(Подбор[[#This Row],[Артикул]],[1]Подбор!$CJ:$CW,13,0),"")</f>
        <v>0</v>
      </c>
      <c r="AI946" s="73">
        <f>IFERROR(VLOOKUP(Подбор[[#This Row],[Артикул]],[1]Подбор!$CJ:$CW,14,0),"")</f>
        <v>0</v>
      </c>
      <c r="AJ946" s="73" t="str">
        <f>IFERROR(VLOOKUP(Подбор[[#This Row],[Артикул]],[1]Подбор!$CJ:$DA,15,0),"")</f>
        <v/>
      </c>
      <c r="AK946" s="73" t="str">
        <f>IFERROR(VLOOKUP(Подбор[[#This Row],[Артикул]],[1]Подбор!$CJ:$DA,16,0),"")</f>
        <v/>
      </c>
      <c r="AL946" s="73" t="str">
        <f>IFERROR(VLOOKUP(Подбор[[#This Row],[Артикул]],[1]Подбор!$CJ:$DA,17,0),"")</f>
        <v/>
      </c>
    </row>
    <row r="947" spans="1:38">
      <c r="A947" s="73" t="s">
        <v>5140</v>
      </c>
      <c r="B947" t="s">
        <v>2932</v>
      </c>
      <c r="C947" t="s">
        <v>5141</v>
      </c>
      <c r="D947">
        <v>902000</v>
      </c>
      <c r="E947">
        <v>721600</v>
      </c>
      <c r="F947">
        <v>-20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21</v>
      </c>
      <c r="O947">
        <v>1</v>
      </c>
      <c r="P947">
        <v>3</v>
      </c>
      <c r="Q947" t="s">
        <v>5900</v>
      </c>
      <c r="R947" t="s">
        <v>5901</v>
      </c>
      <c r="S947" t="s">
        <v>578</v>
      </c>
      <c r="T947" s="73"/>
      <c r="U947" s="73"/>
      <c r="V947"/>
      <c r="W947" s="73">
        <f>IFERROR(VLOOKUP(Подбор[[#This Row],[Артикул]],[1]Подбор!$CJ:$CW,2,0),"")</f>
        <v>902000</v>
      </c>
      <c r="X947" s="73">
        <f>IFERROR(VLOOKUP(Подбор[[#This Row],[Артикул]],[1]Подбор!$CJ:$CW,3,0),"")</f>
        <v>721600</v>
      </c>
      <c r="Y947" s="73">
        <f>IFERROR(VLOOKUP(Подбор[[#This Row],[Артикул]],[1]Подбор!$CJ:$CW,4,0),"")</f>
        <v>-20</v>
      </c>
      <c r="Z947" s="73">
        <f>IFERROR(VLOOKUP(Подбор[[#This Row],[Артикул]],[1]Подбор!$CJ:$CW,5,0),"")</f>
        <v>0</v>
      </c>
      <c r="AA947" s="73">
        <f>IFERROR(VLOOKUP(Подбор[[#This Row],[Артикул]],[1]Подбор!$CJ:$CW,6,0),"")</f>
        <v>0</v>
      </c>
      <c r="AB947" s="73">
        <f>IFERROR(VLOOKUP(Подбор[[#This Row],[Артикул]],[1]Подбор!$CJ:$CW,7,0),"")</f>
        <v>0</v>
      </c>
      <c r="AC947" s="73">
        <f>IFERROR(VLOOKUP(Подбор[[#This Row],[Артикул]],[1]Подбор!$CJ:$CW,8,0),"")</f>
        <v>0</v>
      </c>
      <c r="AD947" s="73">
        <f>IFERROR(VLOOKUP(Подбор[[#This Row],[Артикул]],[1]Подбор!$CJ:$CW,9,0),"")</f>
        <v>0</v>
      </c>
      <c r="AE947" s="73">
        <f>IFERROR(VLOOKUP(Подбор[[#This Row],[Артикул]],[1]Подбор!$CJ:$CW,10,0),"")</f>
        <v>0</v>
      </c>
      <c r="AF947" s="73">
        <f>IFERROR(VLOOKUP(Подбор[[#This Row],[Артикул]],[1]Подбор!$CJ:$CW,11,0),"")</f>
        <v>0</v>
      </c>
      <c r="AG947" s="73">
        <f>IFERROR(VLOOKUP(Подбор[[#This Row],[Артикул]],[1]Подбор!$CJ:$CW,12,0),"")</f>
        <v>21</v>
      </c>
      <c r="AH947" s="73">
        <f>IFERROR(VLOOKUP(Подбор[[#This Row],[Артикул]],[1]Подбор!$CJ:$CW,13,0),"")</f>
        <v>1</v>
      </c>
      <c r="AI947" s="73">
        <f>IFERROR(VLOOKUP(Подбор[[#This Row],[Артикул]],[1]Подбор!$CJ:$CW,14,0),"")</f>
        <v>3</v>
      </c>
      <c r="AJ947" s="73" t="str">
        <f>IFERROR(VLOOKUP(Подбор[[#This Row],[Артикул]],[1]Подбор!$CJ:$DA,15,0),"")</f>
        <v>http://ipmatika.ru/upload/iblock/795/0vc2zdpip5eud9hsx6d9x9ecbysn6ue4/A10-k2%20big.jpg</v>
      </c>
      <c r="AK947" s="73" t="str">
        <f>IFERROR(VLOOKUP(Подбор[[#This Row],[Артикул]],[1]Подбор!$CJ:$DA,16,0),"")</f>
        <v>https://ipmatika.kz/products/terminal-yealink/yealink-meeting-bar-a10-010-sip/</v>
      </c>
      <c r="AL947" s="73" t="str">
        <f>IFERROR(VLOOKUP(Подбор[[#This Row],[Артикул]],[1]Подбор!$CJ:$DA,17,0),"")</f>
        <v/>
      </c>
    </row>
    <row r="948" spans="1:38">
      <c r="A948" s="73" t="s">
        <v>194</v>
      </c>
      <c r="B948" t="s">
        <v>2932</v>
      </c>
      <c r="C948" t="s">
        <v>1896</v>
      </c>
      <c r="D948">
        <v>1290300</v>
      </c>
      <c r="E948">
        <v>1032350</v>
      </c>
      <c r="F948">
        <v>-19.991474850809894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33</v>
      </c>
      <c r="O948">
        <v>3</v>
      </c>
      <c r="P948">
        <v>0</v>
      </c>
      <c r="Q948" t="s">
        <v>578</v>
      </c>
      <c r="R948" t="s">
        <v>5902</v>
      </c>
      <c r="S948" t="s">
        <v>578</v>
      </c>
      <c r="T948" s="73"/>
      <c r="U948" s="73"/>
      <c r="V948"/>
      <c r="W948" s="73">
        <f>IFERROR(VLOOKUP(Подбор[[#This Row],[Артикул]],[1]Подбор!$CJ:$CW,2,0),"")</f>
        <v>1290300</v>
      </c>
      <c r="X948" s="73">
        <f>IFERROR(VLOOKUP(Подбор[[#This Row],[Артикул]],[1]Подбор!$CJ:$CW,3,0),"")</f>
        <v>1032350</v>
      </c>
      <c r="Y948" s="73">
        <f>IFERROR(VLOOKUP(Подбор[[#This Row],[Артикул]],[1]Подбор!$CJ:$CW,4,0),"")</f>
        <v>-19.991474850809894</v>
      </c>
      <c r="Z948" s="73">
        <f>IFERROR(VLOOKUP(Подбор[[#This Row],[Артикул]],[1]Подбор!$CJ:$CW,5,0),"")</f>
        <v>0</v>
      </c>
      <c r="AA948" s="73">
        <f>IFERROR(VLOOKUP(Подбор[[#This Row],[Артикул]],[1]Подбор!$CJ:$CW,6,0),"")</f>
        <v>0</v>
      </c>
      <c r="AB948" s="73">
        <f>IFERROR(VLOOKUP(Подбор[[#This Row],[Артикул]],[1]Подбор!$CJ:$CW,7,0),"")</f>
        <v>0</v>
      </c>
      <c r="AC948" s="73">
        <f>IFERROR(VLOOKUP(Подбор[[#This Row],[Артикул]],[1]Подбор!$CJ:$CW,8,0),"")</f>
        <v>0</v>
      </c>
      <c r="AD948" s="73">
        <f>IFERROR(VLOOKUP(Подбор[[#This Row],[Артикул]],[1]Подбор!$CJ:$CW,9,0),"")</f>
        <v>0</v>
      </c>
      <c r="AE948" s="73">
        <f>IFERROR(VLOOKUP(Подбор[[#This Row],[Артикул]],[1]Подбор!$CJ:$CW,10,0),"")</f>
        <v>0</v>
      </c>
      <c r="AF948" s="73">
        <f>IFERROR(VLOOKUP(Подбор[[#This Row],[Артикул]],[1]Подбор!$CJ:$CW,11,0),"")</f>
        <v>0</v>
      </c>
      <c r="AG948" s="73">
        <f>IFERROR(VLOOKUP(Подбор[[#This Row],[Артикул]],[1]Подбор!$CJ:$CW,12,0),"")</f>
        <v>33</v>
      </c>
      <c r="AH948" s="73">
        <f>IFERROR(VLOOKUP(Подбор[[#This Row],[Артикул]],[1]Подбор!$CJ:$CW,13,0),"")</f>
        <v>3</v>
      </c>
      <c r="AI948" s="73">
        <f>IFERROR(VLOOKUP(Подбор[[#This Row],[Артикул]],[1]Подбор!$CJ:$CW,14,0),"")</f>
        <v>0</v>
      </c>
      <c r="AJ948" s="73" t="str">
        <f>IFERROR(VLOOKUP(Подбор[[#This Row],[Артикул]],[1]Подбор!$CJ:$DA,15,0),"")</f>
        <v/>
      </c>
      <c r="AK948" s="73" t="str">
        <f>IFERROR(VLOOKUP(Подбор[[#This Row],[Артикул]],[1]Подбор!$CJ:$DA,16,0),"")</f>
        <v>https://ipmatika.kz/products/terminal-yealink/yealink-meetingeye-400/</v>
      </c>
      <c r="AL948" s="73" t="str">
        <f>IFERROR(VLOOKUP(Подбор[[#This Row],[Артикул]],[1]Подбор!$CJ:$DA,17,0),"")</f>
        <v/>
      </c>
    </row>
    <row r="949" spans="1:38">
      <c r="A949" s="73" t="s">
        <v>514</v>
      </c>
      <c r="B949" t="s">
        <v>2932</v>
      </c>
      <c r="C949" t="s">
        <v>515</v>
      </c>
      <c r="D949">
        <v>1502600</v>
      </c>
      <c r="E949">
        <v>1202300</v>
      </c>
      <c r="F949">
        <v>-19.985358711566619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5903</v>
      </c>
      <c r="R949" t="s">
        <v>5904</v>
      </c>
      <c r="S949" t="s">
        <v>5491</v>
      </c>
      <c r="T949" s="73"/>
      <c r="U949" s="73"/>
      <c r="V949"/>
      <c r="W949" s="73">
        <f>IFERROR(VLOOKUP(Подбор[[#This Row],[Артикул]],[1]Подбор!$CJ:$CW,2,0),"")</f>
        <v>1502600</v>
      </c>
      <c r="X949" s="73">
        <f>IFERROR(VLOOKUP(Подбор[[#This Row],[Артикул]],[1]Подбор!$CJ:$CW,3,0),"")</f>
        <v>1202300</v>
      </c>
      <c r="Y949" s="73">
        <f>IFERROR(VLOOKUP(Подбор[[#This Row],[Артикул]],[1]Подбор!$CJ:$CW,4,0),"")</f>
        <v>-19.985358711566619</v>
      </c>
      <c r="Z949" s="73">
        <f>IFERROR(VLOOKUP(Подбор[[#This Row],[Артикул]],[1]Подбор!$CJ:$CW,5,0),"")</f>
        <v>0</v>
      </c>
      <c r="AA949" s="73">
        <f>IFERROR(VLOOKUP(Подбор[[#This Row],[Артикул]],[1]Подбор!$CJ:$CW,6,0),"")</f>
        <v>0</v>
      </c>
      <c r="AB949" s="73">
        <f>IFERROR(VLOOKUP(Подбор[[#This Row],[Артикул]],[1]Подбор!$CJ:$CW,7,0),"")</f>
        <v>0</v>
      </c>
      <c r="AC949" s="73">
        <f>IFERROR(VLOOKUP(Подбор[[#This Row],[Артикул]],[1]Подбор!$CJ:$CW,8,0),"")</f>
        <v>0</v>
      </c>
      <c r="AD949" s="73">
        <f>IFERROR(VLOOKUP(Подбор[[#This Row],[Артикул]],[1]Подбор!$CJ:$CW,9,0),"")</f>
        <v>0</v>
      </c>
      <c r="AE949" s="73">
        <f>IFERROR(VLOOKUP(Подбор[[#This Row],[Артикул]],[1]Подбор!$CJ:$CW,10,0),"")</f>
        <v>0</v>
      </c>
      <c r="AF949" s="73">
        <f>IFERROR(VLOOKUP(Подбор[[#This Row],[Артикул]],[1]Подбор!$CJ:$CW,11,0),"")</f>
        <v>0</v>
      </c>
      <c r="AG949" s="73">
        <f>IFERROR(VLOOKUP(Подбор[[#This Row],[Артикул]],[1]Подбор!$CJ:$CW,12,0),"")</f>
        <v>0</v>
      </c>
      <c r="AH949" s="73">
        <f>IFERROR(VLOOKUP(Подбор[[#This Row],[Артикул]],[1]Подбор!$CJ:$CW,13,0),"")</f>
        <v>0</v>
      </c>
      <c r="AI949" s="73">
        <f>IFERROR(VLOOKUP(Подбор[[#This Row],[Артикул]],[1]Подбор!$CJ:$CW,14,0),"")</f>
        <v>0</v>
      </c>
      <c r="AJ949" s="73" t="str">
        <f>IFERROR(VLOOKUP(Подбор[[#This Row],[Артикул]],[1]Подбор!$CJ:$DA,15,0),"")</f>
        <v>http://ipmatika.ru/upload/iblock/977/uyt2digxw2bj9zfadlwnngurb0pryi58/M4004_12.jpg</v>
      </c>
      <c r="AK949" s="73" t="str">
        <f>IFERROR(VLOOKUP(Подбор[[#This Row],[Артикул]],[1]Подбор!$CJ:$DA,16,0),"")</f>
        <v>https://ipmatika.kz/products/terminal-yealink/yealink-meetingeye-400-M400-0012/</v>
      </c>
      <c r="AL949" s="73" t="str">
        <f>IFERROR(VLOOKUP(Подбор[[#This Row],[Артикул]],[1]Подбор!$CJ:$DA,17,0),"")</f>
        <v>EOL</v>
      </c>
    </row>
    <row r="950" spans="1:38">
      <c r="A950" s="73" t="s">
        <v>1895</v>
      </c>
      <c r="B950" t="s">
        <v>2932</v>
      </c>
      <c r="C950" t="s">
        <v>1894</v>
      </c>
      <c r="D950">
        <v>3766950</v>
      </c>
      <c r="E950">
        <v>3013450</v>
      </c>
      <c r="F950">
        <v>-20.002920134326175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3</v>
      </c>
      <c r="O950" t="s">
        <v>5489</v>
      </c>
      <c r="P950">
        <v>23</v>
      </c>
      <c r="Q950" t="s">
        <v>578</v>
      </c>
      <c r="R950" t="s">
        <v>5905</v>
      </c>
      <c r="S950" t="s">
        <v>578</v>
      </c>
      <c r="T950" s="73"/>
      <c r="U950" s="73"/>
      <c r="V950"/>
      <c r="W950" s="73">
        <f>IFERROR(VLOOKUP(Подбор[[#This Row],[Артикул]],[1]Подбор!$CJ:$CW,2,0),"")</f>
        <v>3766950</v>
      </c>
      <c r="X950" s="73">
        <f>IFERROR(VLOOKUP(Подбор[[#This Row],[Артикул]],[1]Подбор!$CJ:$CW,3,0),"")</f>
        <v>3013450</v>
      </c>
      <c r="Y950" s="73">
        <f>IFERROR(VLOOKUP(Подбор[[#This Row],[Артикул]],[1]Подбор!$CJ:$CW,4,0),"")</f>
        <v>-20.002920134326175</v>
      </c>
      <c r="Z950" s="73">
        <f>IFERROR(VLOOKUP(Подбор[[#This Row],[Артикул]],[1]Подбор!$CJ:$CW,5,0),"")</f>
        <v>0</v>
      </c>
      <c r="AA950" s="73">
        <f>IFERROR(VLOOKUP(Подбор[[#This Row],[Артикул]],[1]Подбор!$CJ:$CW,6,0),"")</f>
        <v>0</v>
      </c>
      <c r="AB950" s="73">
        <f>IFERROR(VLOOKUP(Подбор[[#This Row],[Артикул]],[1]Подбор!$CJ:$CW,7,0),"")</f>
        <v>0</v>
      </c>
      <c r="AC950" s="73">
        <f>IFERROR(VLOOKUP(Подбор[[#This Row],[Артикул]],[1]Подбор!$CJ:$CW,8,0),"")</f>
        <v>0</v>
      </c>
      <c r="AD950" s="73">
        <f>IFERROR(VLOOKUP(Подбор[[#This Row],[Артикул]],[1]Подбор!$CJ:$CW,9,0),"")</f>
        <v>0</v>
      </c>
      <c r="AE950" s="73">
        <f>IFERROR(VLOOKUP(Подбор[[#This Row],[Артикул]],[1]Подбор!$CJ:$CW,10,0),"")</f>
        <v>0</v>
      </c>
      <c r="AF950" s="73">
        <f>IFERROR(VLOOKUP(Подбор[[#This Row],[Артикул]],[1]Подбор!$CJ:$CW,11,0),"")</f>
        <v>0</v>
      </c>
      <c r="AG950" s="73">
        <f>IFERROR(VLOOKUP(Подбор[[#This Row],[Артикул]],[1]Подбор!$CJ:$CW,12,0),"")</f>
        <v>3</v>
      </c>
      <c r="AH950" s="73" t="str">
        <f>IFERROR(VLOOKUP(Подбор[[#This Row],[Артикул]],[1]Подбор!$CJ:$CW,13,0),"")</f>
        <v>50+</v>
      </c>
      <c r="AI950" s="73">
        <f>IFERROR(VLOOKUP(Подбор[[#This Row],[Артикул]],[1]Подбор!$CJ:$CW,14,0),"")</f>
        <v>23</v>
      </c>
      <c r="AJ950" s="73" t="str">
        <f>IFERROR(VLOOKUP(Подбор[[#This Row],[Артикул]],[1]Подбор!$CJ:$DA,15,0),"")</f>
        <v/>
      </c>
      <c r="AK950" s="73" t="str">
        <f>IFERROR(VLOOKUP(Подбор[[#This Row],[Артикул]],[1]Подбор!$CJ:$DA,16,0),"")</f>
        <v>https://ipmatika.kz/products/terminal-yealink/yealink-meetingeye-500/</v>
      </c>
      <c r="AL950" s="73" t="str">
        <f>IFERROR(VLOOKUP(Подбор[[#This Row],[Артикул]],[1]Подбор!$CJ:$DA,17,0),"")</f>
        <v/>
      </c>
    </row>
    <row r="951" spans="1:38">
      <c r="A951" s="73" t="s">
        <v>3513</v>
      </c>
      <c r="B951" t="s">
        <v>2932</v>
      </c>
      <c r="C951" t="s">
        <v>3514</v>
      </c>
      <c r="D951">
        <v>3566200</v>
      </c>
      <c r="E951">
        <v>2674650</v>
      </c>
      <c r="F951">
        <v>-25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2</v>
      </c>
      <c r="O951">
        <v>11</v>
      </c>
      <c r="P951">
        <v>5</v>
      </c>
      <c r="Q951" t="s">
        <v>578</v>
      </c>
      <c r="R951" t="s">
        <v>5906</v>
      </c>
      <c r="S951" t="s">
        <v>578</v>
      </c>
      <c r="T951" s="73"/>
      <c r="U951" s="73"/>
      <c r="V951"/>
      <c r="W951" s="73">
        <f>IFERROR(VLOOKUP(Подбор[[#This Row],[Артикул]],[1]Подбор!$CJ:$CW,2,0),"")</f>
        <v>3566200</v>
      </c>
      <c r="X951" s="73">
        <f>IFERROR(VLOOKUP(Подбор[[#This Row],[Артикул]],[1]Подбор!$CJ:$CW,3,0),"")</f>
        <v>2674650</v>
      </c>
      <c r="Y951" s="73">
        <f>IFERROR(VLOOKUP(Подбор[[#This Row],[Артикул]],[1]Подбор!$CJ:$CW,4,0),"")</f>
        <v>-25</v>
      </c>
      <c r="Z951" s="73">
        <f>IFERROR(VLOOKUP(Подбор[[#This Row],[Артикул]],[1]Подбор!$CJ:$CW,5,0),"")</f>
        <v>0</v>
      </c>
      <c r="AA951" s="73">
        <f>IFERROR(VLOOKUP(Подбор[[#This Row],[Артикул]],[1]Подбор!$CJ:$CW,6,0),"")</f>
        <v>0</v>
      </c>
      <c r="AB951" s="73">
        <f>IFERROR(VLOOKUP(Подбор[[#This Row],[Артикул]],[1]Подбор!$CJ:$CW,7,0),"")</f>
        <v>0</v>
      </c>
      <c r="AC951" s="73">
        <f>IFERROR(VLOOKUP(Подбор[[#This Row],[Артикул]],[1]Подбор!$CJ:$CW,8,0),"")</f>
        <v>0</v>
      </c>
      <c r="AD951" s="73">
        <f>IFERROR(VLOOKUP(Подбор[[#This Row],[Артикул]],[1]Подбор!$CJ:$CW,9,0),"")</f>
        <v>0</v>
      </c>
      <c r="AE951" s="73">
        <f>IFERROR(VLOOKUP(Подбор[[#This Row],[Артикул]],[1]Подбор!$CJ:$CW,10,0),"")</f>
        <v>0</v>
      </c>
      <c r="AF951" s="73">
        <f>IFERROR(VLOOKUP(Подбор[[#This Row],[Артикул]],[1]Подбор!$CJ:$CW,11,0),"")</f>
        <v>0</v>
      </c>
      <c r="AG951" s="73">
        <f>IFERROR(VLOOKUP(Подбор[[#This Row],[Артикул]],[1]Подбор!$CJ:$CW,12,0),"")</f>
        <v>2</v>
      </c>
      <c r="AH951" s="73">
        <f>IFERROR(VLOOKUP(Подбор[[#This Row],[Артикул]],[1]Подбор!$CJ:$CW,13,0),"")</f>
        <v>11</v>
      </c>
      <c r="AI951" s="73">
        <f>IFERROR(VLOOKUP(Подбор[[#This Row],[Артикул]],[1]Подбор!$CJ:$CW,14,0),"")</f>
        <v>5</v>
      </c>
      <c r="AJ951" s="73" t="str">
        <f>IFERROR(VLOOKUP(Подбор[[#This Row],[Артикул]],[1]Подбор!$CJ:$DA,15,0),"")</f>
        <v/>
      </c>
      <c r="AK951" s="73" t="str">
        <f>IFERROR(VLOOKUP(Подбор[[#This Row],[Артикул]],[1]Подбор!$CJ:$DA,16,0),"")</f>
        <v>https://ipmatika.kz/products/terminal-yealink/yealink-meetingeye-500-pro/</v>
      </c>
      <c r="AL951" s="73" t="str">
        <f>IFERROR(VLOOKUP(Подбор[[#This Row],[Артикул]],[1]Подбор!$CJ:$DA,17,0),"")</f>
        <v/>
      </c>
    </row>
    <row r="952" spans="1:38">
      <c r="A952" s="73" t="s">
        <v>193</v>
      </c>
      <c r="B952" t="s">
        <v>2932</v>
      </c>
      <c r="C952" t="s">
        <v>1893</v>
      </c>
      <c r="D952">
        <v>2312200</v>
      </c>
      <c r="E952">
        <v>1850200</v>
      </c>
      <c r="F952">
        <v>-19.980970504281643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16</v>
      </c>
      <c r="P952">
        <v>0</v>
      </c>
      <c r="Q952" t="s">
        <v>578</v>
      </c>
      <c r="R952" t="s">
        <v>5907</v>
      </c>
      <c r="S952" t="s">
        <v>578</v>
      </c>
      <c r="T952" s="73"/>
      <c r="U952" s="73"/>
      <c r="V952"/>
      <c r="W952" s="73">
        <f>IFERROR(VLOOKUP(Подбор[[#This Row],[Артикул]],[1]Подбор!$CJ:$CW,2,0),"")</f>
        <v>2312200</v>
      </c>
      <c r="X952" s="73">
        <f>IFERROR(VLOOKUP(Подбор[[#This Row],[Артикул]],[1]Подбор!$CJ:$CW,3,0),"")</f>
        <v>1850200</v>
      </c>
      <c r="Y952" s="73">
        <f>IFERROR(VLOOKUP(Подбор[[#This Row],[Артикул]],[1]Подбор!$CJ:$CW,4,0),"")</f>
        <v>-19.980970504281643</v>
      </c>
      <c r="Z952" s="73">
        <f>IFERROR(VLOOKUP(Подбор[[#This Row],[Артикул]],[1]Подбор!$CJ:$CW,5,0),"")</f>
        <v>0</v>
      </c>
      <c r="AA952" s="73">
        <f>IFERROR(VLOOKUP(Подбор[[#This Row],[Артикул]],[1]Подбор!$CJ:$CW,6,0),"")</f>
        <v>0</v>
      </c>
      <c r="AB952" s="73">
        <f>IFERROR(VLOOKUP(Подбор[[#This Row],[Артикул]],[1]Подбор!$CJ:$CW,7,0),"")</f>
        <v>0</v>
      </c>
      <c r="AC952" s="73">
        <f>IFERROR(VLOOKUP(Подбор[[#This Row],[Артикул]],[1]Подбор!$CJ:$CW,8,0),"")</f>
        <v>0</v>
      </c>
      <c r="AD952" s="73">
        <f>IFERROR(VLOOKUP(Подбор[[#This Row],[Артикул]],[1]Подбор!$CJ:$CW,9,0),"")</f>
        <v>0</v>
      </c>
      <c r="AE952" s="73">
        <f>IFERROR(VLOOKUP(Подбор[[#This Row],[Артикул]],[1]Подбор!$CJ:$CW,10,0),"")</f>
        <v>0</v>
      </c>
      <c r="AF952" s="73">
        <f>IFERROR(VLOOKUP(Подбор[[#This Row],[Артикул]],[1]Подбор!$CJ:$CW,11,0),"")</f>
        <v>0</v>
      </c>
      <c r="AG952" s="73">
        <f>IFERROR(VLOOKUP(Подбор[[#This Row],[Артикул]],[1]Подбор!$CJ:$CW,12,0),"")</f>
        <v>0</v>
      </c>
      <c r="AH952" s="73">
        <f>IFERROR(VLOOKUP(Подбор[[#This Row],[Артикул]],[1]Подбор!$CJ:$CW,13,0),"")</f>
        <v>16</v>
      </c>
      <c r="AI952" s="73">
        <f>IFERROR(VLOOKUP(Подбор[[#This Row],[Артикул]],[1]Подбор!$CJ:$CW,14,0),"")</f>
        <v>0</v>
      </c>
      <c r="AJ952" s="73" t="str">
        <f>IFERROR(VLOOKUP(Подбор[[#This Row],[Артикул]],[1]Подбор!$CJ:$DA,15,0),"")</f>
        <v/>
      </c>
      <c r="AK952" s="73" t="str">
        <f>IFERROR(VLOOKUP(Подбор[[#This Row],[Артикул]],[1]Подбор!$CJ:$DA,16,0),"")</f>
        <v>https://ipmatika.kz/products/terminal-yealink/yealink-meetingeye-600/</v>
      </c>
      <c r="AL952" s="73" t="str">
        <f>IFERROR(VLOOKUP(Подбор[[#This Row],[Артикул]],[1]Подбор!$CJ:$DA,17,0),"")</f>
        <v/>
      </c>
    </row>
    <row r="953" spans="1:38">
      <c r="A953" s="73" t="s">
        <v>512</v>
      </c>
      <c r="B953" t="s">
        <v>2932</v>
      </c>
      <c r="C953" t="s">
        <v>513</v>
      </c>
      <c r="D953">
        <v>2658700</v>
      </c>
      <c r="E953">
        <v>2127400</v>
      </c>
      <c r="F953">
        <v>-19.983450558543652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9</v>
      </c>
      <c r="P953">
        <v>0</v>
      </c>
      <c r="Q953" t="s">
        <v>578</v>
      </c>
      <c r="R953" t="s">
        <v>5908</v>
      </c>
      <c r="S953" t="s">
        <v>578</v>
      </c>
      <c r="T953" s="73"/>
      <c r="U953" s="73"/>
      <c r="V953"/>
      <c r="W953" s="73">
        <f>IFERROR(VLOOKUP(Подбор[[#This Row],[Артикул]],[1]Подбор!$CJ:$CW,2,0),"")</f>
        <v>2658700</v>
      </c>
      <c r="X953" s="73">
        <f>IFERROR(VLOOKUP(Подбор[[#This Row],[Артикул]],[1]Подбор!$CJ:$CW,3,0),"")</f>
        <v>2127400</v>
      </c>
      <c r="Y953" s="73">
        <f>IFERROR(VLOOKUP(Подбор[[#This Row],[Артикул]],[1]Подбор!$CJ:$CW,4,0),"")</f>
        <v>-19.983450558543652</v>
      </c>
      <c r="Z953" s="73">
        <f>IFERROR(VLOOKUP(Подбор[[#This Row],[Артикул]],[1]Подбор!$CJ:$CW,5,0),"")</f>
        <v>0</v>
      </c>
      <c r="AA953" s="73">
        <f>IFERROR(VLOOKUP(Подбор[[#This Row],[Артикул]],[1]Подбор!$CJ:$CW,6,0),"")</f>
        <v>0</v>
      </c>
      <c r="AB953" s="73">
        <f>IFERROR(VLOOKUP(Подбор[[#This Row],[Артикул]],[1]Подбор!$CJ:$CW,7,0),"")</f>
        <v>0</v>
      </c>
      <c r="AC953" s="73">
        <f>IFERROR(VLOOKUP(Подбор[[#This Row],[Артикул]],[1]Подбор!$CJ:$CW,8,0),"")</f>
        <v>0</v>
      </c>
      <c r="AD953" s="73">
        <f>IFERROR(VLOOKUP(Подбор[[#This Row],[Артикул]],[1]Подбор!$CJ:$CW,9,0),"")</f>
        <v>0</v>
      </c>
      <c r="AE953" s="73">
        <f>IFERROR(VLOOKUP(Подбор[[#This Row],[Артикул]],[1]Подбор!$CJ:$CW,10,0),"")</f>
        <v>0</v>
      </c>
      <c r="AF953" s="73">
        <f>IFERROR(VLOOKUP(Подбор[[#This Row],[Артикул]],[1]Подбор!$CJ:$CW,11,0),"")</f>
        <v>0</v>
      </c>
      <c r="AG953" s="73">
        <f>IFERROR(VLOOKUP(Подбор[[#This Row],[Артикул]],[1]Подбор!$CJ:$CW,12,0),"")</f>
        <v>0</v>
      </c>
      <c r="AH953" s="73">
        <f>IFERROR(VLOOKUP(Подбор[[#This Row],[Артикул]],[1]Подбор!$CJ:$CW,13,0),"")</f>
        <v>9</v>
      </c>
      <c r="AI953" s="73">
        <f>IFERROR(VLOOKUP(Подбор[[#This Row],[Артикул]],[1]Подбор!$CJ:$CW,14,0),"")</f>
        <v>0</v>
      </c>
      <c r="AJ953" s="73" t="str">
        <f>IFERROR(VLOOKUP(Подбор[[#This Row],[Артикул]],[1]Подбор!$CJ:$DA,15,0),"")</f>
        <v/>
      </c>
      <c r="AK953" s="73" t="str">
        <f>IFERROR(VLOOKUP(Подбор[[#This Row],[Артикул]],[1]Подбор!$CJ:$DA,16,0),"")</f>
        <v>https://ipmatika.kz/products/terminal-yealink/yealink-meetingeye-600-0012/</v>
      </c>
      <c r="AL953" s="73" t="str">
        <f>IFERROR(VLOOKUP(Подбор[[#This Row],[Артикул]],[1]Подбор!$CJ:$DA,17,0),"")</f>
        <v/>
      </c>
    </row>
    <row r="954" spans="1:38">
      <c r="A954" s="73" t="s">
        <v>3515</v>
      </c>
      <c r="B954" t="s">
        <v>2932</v>
      </c>
      <c r="C954" t="s">
        <v>3516</v>
      </c>
      <c r="D954">
        <v>4279000</v>
      </c>
      <c r="E954">
        <v>3209250</v>
      </c>
      <c r="F954">
        <v>-25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30</v>
      </c>
      <c r="Q954" t="s">
        <v>578</v>
      </c>
      <c r="R954" t="s">
        <v>5909</v>
      </c>
      <c r="S954" t="s">
        <v>578</v>
      </c>
      <c r="T954" s="73"/>
      <c r="U954" s="73"/>
      <c r="V954"/>
      <c r="W954" s="73">
        <f>IFERROR(VLOOKUP(Подбор[[#This Row],[Артикул]],[1]Подбор!$CJ:$CW,2,0),"")</f>
        <v>4279000</v>
      </c>
      <c r="X954" s="73">
        <f>IFERROR(VLOOKUP(Подбор[[#This Row],[Артикул]],[1]Подбор!$CJ:$CW,3,0),"")</f>
        <v>3209250</v>
      </c>
      <c r="Y954" s="73">
        <f>IFERROR(VLOOKUP(Подбор[[#This Row],[Артикул]],[1]Подбор!$CJ:$CW,4,0),"")</f>
        <v>-25</v>
      </c>
      <c r="Z954" s="73">
        <f>IFERROR(VLOOKUP(Подбор[[#This Row],[Артикул]],[1]Подбор!$CJ:$CW,5,0),"")</f>
        <v>0</v>
      </c>
      <c r="AA954" s="73">
        <f>IFERROR(VLOOKUP(Подбор[[#This Row],[Артикул]],[1]Подбор!$CJ:$CW,6,0),"")</f>
        <v>0</v>
      </c>
      <c r="AB954" s="73">
        <f>IFERROR(VLOOKUP(Подбор[[#This Row],[Артикул]],[1]Подбор!$CJ:$CW,7,0),"")</f>
        <v>0</v>
      </c>
      <c r="AC954" s="73">
        <f>IFERROR(VLOOKUP(Подбор[[#This Row],[Артикул]],[1]Подбор!$CJ:$CW,8,0),"")</f>
        <v>0</v>
      </c>
      <c r="AD954" s="73">
        <f>IFERROR(VLOOKUP(Подбор[[#This Row],[Артикул]],[1]Подбор!$CJ:$CW,9,0),"")</f>
        <v>0</v>
      </c>
      <c r="AE954" s="73">
        <f>IFERROR(VLOOKUP(Подбор[[#This Row],[Артикул]],[1]Подбор!$CJ:$CW,10,0),"")</f>
        <v>0</v>
      </c>
      <c r="AF954" s="73">
        <f>IFERROR(VLOOKUP(Подбор[[#This Row],[Артикул]],[1]Подбор!$CJ:$CW,11,0),"")</f>
        <v>0</v>
      </c>
      <c r="AG954" s="73">
        <f>IFERROR(VLOOKUP(Подбор[[#This Row],[Артикул]],[1]Подбор!$CJ:$CW,12,0),"")</f>
        <v>0</v>
      </c>
      <c r="AH954" s="73">
        <f>IFERROR(VLOOKUP(Подбор[[#This Row],[Артикул]],[1]Подбор!$CJ:$CW,13,0),"")</f>
        <v>1</v>
      </c>
      <c r="AI954" s="73">
        <f>IFERROR(VLOOKUP(Подбор[[#This Row],[Артикул]],[1]Подбор!$CJ:$CW,14,0),"")</f>
        <v>30</v>
      </c>
      <c r="AJ954" s="73" t="str">
        <f>IFERROR(VLOOKUP(Подбор[[#This Row],[Артикул]],[1]Подбор!$CJ:$DA,15,0),"")</f>
        <v/>
      </c>
      <c r="AK954" s="73" t="str">
        <f>IFERROR(VLOOKUP(Подбор[[#This Row],[Артикул]],[1]Подбор!$CJ:$DA,16,0),"")</f>
        <v>https://ipmatika.kz/products/terminal-yealink/yealink-meetingeye-900/</v>
      </c>
      <c r="AL954" s="73" t="str">
        <f>IFERROR(VLOOKUP(Подбор[[#This Row],[Артикул]],[1]Подбор!$CJ:$DA,17,0),"")</f>
        <v/>
      </c>
    </row>
    <row r="955" spans="1:38">
      <c r="A955" s="73" t="s">
        <v>3815</v>
      </c>
      <c r="B955" t="s">
        <v>2932</v>
      </c>
      <c r="C955" t="s">
        <v>3816</v>
      </c>
      <c r="D955">
        <v>1213300</v>
      </c>
      <c r="E955">
        <v>909700</v>
      </c>
      <c r="F955">
        <v>-25.022665457842251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5910</v>
      </c>
      <c r="R955" t="s">
        <v>5911</v>
      </c>
      <c r="S955" t="s">
        <v>578</v>
      </c>
      <c r="T955" s="73"/>
      <c r="U955" s="73"/>
      <c r="V955"/>
      <c r="W955" s="73">
        <f>IFERROR(VLOOKUP(Подбор[[#This Row],[Артикул]],[1]Подбор!$CJ:$CW,2,0),"")</f>
        <v>1213300</v>
      </c>
      <c r="X955" s="73">
        <f>IFERROR(VLOOKUP(Подбор[[#This Row],[Артикул]],[1]Подбор!$CJ:$CW,3,0),"")</f>
        <v>909700</v>
      </c>
      <c r="Y955" s="73">
        <f>IFERROR(VLOOKUP(Подбор[[#This Row],[Артикул]],[1]Подбор!$CJ:$CW,4,0),"")</f>
        <v>-25.022665457842251</v>
      </c>
      <c r="Z955" s="73">
        <f>IFERROR(VLOOKUP(Подбор[[#This Row],[Артикул]],[1]Подбор!$CJ:$CW,5,0),"")</f>
        <v>0</v>
      </c>
      <c r="AA955" s="73">
        <f>IFERROR(VLOOKUP(Подбор[[#This Row],[Артикул]],[1]Подбор!$CJ:$CW,6,0),"")</f>
        <v>0</v>
      </c>
      <c r="AB955" s="73">
        <f>IFERROR(VLOOKUP(Подбор[[#This Row],[Артикул]],[1]Подбор!$CJ:$CW,7,0),"")</f>
        <v>0</v>
      </c>
      <c r="AC955" s="73">
        <f>IFERROR(VLOOKUP(Подбор[[#This Row],[Артикул]],[1]Подбор!$CJ:$CW,8,0),"")</f>
        <v>0</v>
      </c>
      <c r="AD955" s="73">
        <f>IFERROR(VLOOKUP(Подбор[[#This Row],[Артикул]],[1]Подбор!$CJ:$CW,9,0),"")</f>
        <v>0</v>
      </c>
      <c r="AE955" s="73">
        <f>IFERROR(VLOOKUP(Подбор[[#This Row],[Артикул]],[1]Подбор!$CJ:$CW,10,0),"")</f>
        <v>0</v>
      </c>
      <c r="AF955" s="73">
        <f>IFERROR(VLOOKUP(Подбор[[#This Row],[Артикул]],[1]Подбор!$CJ:$CW,11,0),"")</f>
        <v>0</v>
      </c>
      <c r="AG955" s="73">
        <f>IFERROR(VLOOKUP(Подбор[[#This Row],[Артикул]],[1]Подбор!$CJ:$CW,12,0),"")</f>
        <v>0</v>
      </c>
      <c r="AH955" s="73">
        <f>IFERROR(VLOOKUP(Подбор[[#This Row],[Артикул]],[1]Подбор!$CJ:$CW,13,0),"")</f>
        <v>0</v>
      </c>
      <c r="AI955" s="73">
        <f>IFERROR(VLOOKUP(Подбор[[#This Row],[Артикул]],[1]Подбор!$CJ:$CW,14,0),"")</f>
        <v>0</v>
      </c>
      <c r="AJ955" s="73" t="str">
        <f>IFERROR(VLOOKUP(Подбор[[#This Row],[Артикул]],[1]Подбор!$CJ:$DA,15,0),"")</f>
        <v>http://ipmatika.ru/upload/iblock/569/bwvehamelgu0gisif0uf0gnml589x6eo/MCore%20pro-1.jpg</v>
      </c>
      <c r="AK955" s="73" t="str">
        <f>IFERROR(VLOOKUP(Подбор[[#This Row],[Артикул]],[1]Подбор!$CJ:$DA,16,0),"")</f>
        <v>https://ipmatika.kz/products/terminaly-vks-microsoft-room/yealink-mcore-pro-nonos/</v>
      </c>
      <c r="AL955" s="73" t="str">
        <f>IFERROR(VLOOKUP(Подбор[[#This Row],[Артикул]],[1]Подбор!$CJ:$DA,17,0),"")</f>
        <v/>
      </c>
    </row>
    <row r="956" spans="1:38">
      <c r="A956" s="73" t="s">
        <v>5204</v>
      </c>
      <c r="B956" t="s">
        <v>2932</v>
      </c>
      <c r="C956" t="s">
        <v>5205</v>
      </c>
      <c r="D956">
        <v>1319450</v>
      </c>
      <c r="E956">
        <v>1055450</v>
      </c>
      <c r="F956">
        <v>-20.008336807002919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3</v>
      </c>
      <c r="P956">
        <v>33</v>
      </c>
      <c r="Q956" t="s">
        <v>578</v>
      </c>
      <c r="R956" t="s">
        <v>5911</v>
      </c>
      <c r="S956" t="s">
        <v>5514</v>
      </c>
      <c r="T956" s="73"/>
      <c r="U956" s="73"/>
      <c r="V956"/>
      <c r="W956" s="73">
        <f>IFERROR(VLOOKUP(Подбор[[#This Row],[Артикул]],[1]Подбор!$CJ:$CW,2,0),"")</f>
        <v>1319450</v>
      </c>
      <c r="X956" s="73">
        <f>IFERROR(VLOOKUP(Подбор[[#This Row],[Артикул]],[1]Подбор!$CJ:$CW,3,0),"")</f>
        <v>1055450</v>
      </c>
      <c r="Y956" s="73">
        <f>IFERROR(VLOOKUP(Подбор[[#This Row],[Артикул]],[1]Подбор!$CJ:$CW,4,0),"")</f>
        <v>-20.008336807002919</v>
      </c>
      <c r="Z956" s="73">
        <f>IFERROR(VLOOKUP(Подбор[[#This Row],[Артикул]],[1]Подбор!$CJ:$CW,5,0),"")</f>
        <v>0</v>
      </c>
      <c r="AA956" s="73">
        <f>IFERROR(VLOOKUP(Подбор[[#This Row],[Артикул]],[1]Подбор!$CJ:$CW,6,0),"")</f>
        <v>0</v>
      </c>
      <c r="AB956" s="73">
        <f>IFERROR(VLOOKUP(Подбор[[#This Row],[Артикул]],[1]Подбор!$CJ:$CW,7,0),"")</f>
        <v>0</v>
      </c>
      <c r="AC956" s="73">
        <f>IFERROR(VLOOKUP(Подбор[[#This Row],[Артикул]],[1]Подбор!$CJ:$CW,8,0),"")</f>
        <v>0</v>
      </c>
      <c r="AD956" s="73">
        <f>IFERROR(VLOOKUP(Подбор[[#This Row],[Артикул]],[1]Подбор!$CJ:$CW,9,0),"")</f>
        <v>0</v>
      </c>
      <c r="AE956" s="73">
        <f>IFERROR(VLOOKUP(Подбор[[#This Row],[Артикул]],[1]Подбор!$CJ:$CW,10,0),"")</f>
        <v>0</v>
      </c>
      <c r="AF956" s="73">
        <f>IFERROR(VLOOKUP(Подбор[[#This Row],[Артикул]],[1]Подбор!$CJ:$CW,11,0),"")</f>
        <v>0</v>
      </c>
      <c r="AG956" s="73">
        <f>IFERROR(VLOOKUP(Подбор[[#This Row],[Артикул]],[1]Подбор!$CJ:$CW,12,0),"")</f>
        <v>0</v>
      </c>
      <c r="AH956" s="73">
        <f>IFERROR(VLOOKUP(Подбор[[#This Row],[Артикул]],[1]Подбор!$CJ:$CW,13,0),"")</f>
        <v>3</v>
      </c>
      <c r="AI956" s="73">
        <f>IFERROR(VLOOKUP(Подбор[[#This Row],[Артикул]],[1]Подбор!$CJ:$CW,14,0),"")</f>
        <v>33</v>
      </c>
      <c r="AJ956" s="73" t="str">
        <f>IFERROR(VLOOKUP(Подбор[[#This Row],[Артикул]],[1]Подбор!$CJ:$DA,15,0),"")</f>
        <v/>
      </c>
      <c r="AK956" s="73" t="str">
        <f>IFERROR(VLOOKUP(Подбор[[#This Row],[Артикул]],[1]Подбор!$CJ:$DA,16,0),"")</f>
        <v>https://ipmatika.kz/products/terminaly-vks-microsoft-room/yealink-mcore-pro-nonos/</v>
      </c>
      <c r="AL956" s="73" t="str">
        <f>IFERROR(VLOOKUP(Подбор[[#This Row],[Артикул]],[1]Подбор!$CJ:$DA,17,0),"")</f>
        <v>NEW</v>
      </c>
    </row>
    <row r="957" spans="1:38">
      <c r="A957" s="73" t="s">
        <v>3817</v>
      </c>
      <c r="B957" t="s">
        <v>2932</v>
      </c>
      <c r="C957" t="s">
        <v>3818</v>
      </c>
      <c r="D957">
        <v>1596650</v>
      </c>
      <c r="E957">
        <v>1277320</v>
      </c>
      <c r="F957">
        <v>-20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19</v>
      </c>
      <c r="O957">
        <v>6</v>
      </c>
      <c r="P957">
        <v>32</v>
      </c>
      <c r="Q957" t="s">
        <v>5912</v>
      </c>
      <c r="R957" t="s">
        <v>5913</v>
      </c>
      <c r="S957" t="s">
        <v>578</v>
      </c>
      <c r="T957" s="73"/>
      <c r="U957" s="73"/>
      <c r="V957"/>
      <c r="W957" s="73">
        <f>IFERROR(VLOOKUP(Подбор[[#This Row],[Артикул]],[1]Подбор!$CJ:$CW,2,0),"")</f>
        <v>1596650</v>
      </c>
      <c r="X957" s="73">
        <f>IFERROR(VLOOKUP(Подбор[[#This Row],[Артикул]],[1]Подбор!$CJ:$CW,3,0),"")</f>
        <v>1277320</v>
      </c>
      <c r="Y957" s="73">
        <f>IFERROR(VLOOKUP(Подбор[[#This Row],[Артикул]],[1]Подбор!$CJ:$CW,4,0),"")</f>
        <v>-20</v>
      </c>
      <c r="Z957" s="73">
        <f>IFERROR(VLOOKUP(Подбор[[#This Row],[Артикул]],[1]Подбор!$CJ:$CW,5,0),"")</f>
        <v>0</v>
      </c>
      <c r="AA957" s="73">
        <f>IFERROR(VLOOKUP(Подбор[[#This Row],[Артикул]],[1]Подбор!$CJ:$CW,6,0),"")</f>
        <v>0</v>
      </c>
      <c r="AB957" s="73">
        <f>IFERROR(VLOOKUP(Подбор[[#This Row],[Артикул]],[1]Подбор!$CJ:$CW,7,0),"")</f>
        <v>0</v>
      </c>
      <c r="AC957" s="73">
        <f>IFERROR(VLOOKUP(Подбор[[#This Row],[Артикул]],[1]Подбор!$CJ:$CW,8,0),"")</f>
        <v>0</v>
      </c>
      <c r="AD957" s="73">
        <f>IFERROR(VLOOKUP(Подбор[[#This Row],[Артикул]],[1]Подбор!$CJ:$CW,9,0),"")</f>
        <v>0</v>
      </c>
      <c r="AE957" s="73">
        <f>IFERROR(VLOOKUP(Подбор[[#This Row],[Артикул]],[1]Подбор!$CJ:$CW,10,0),"")</f>
        <v>0</v>
      </c>
      <c r="AF957" s="73">
        <f>IFERROR(VLOOKUP(Подбор[[#This Row],[Артикул]],[1]Подбор!$CJ:$CW,11,0),"")</f>
        <v>0</v>
      </c>
      <c r="AG957" s="73">
        <f>IFERROR(VLOOKUP(Подбор[[#This Row],[Артикул]],[1]Подбор!$CJ:$CW,12,0),"")</f>
        <v>19</v>
      </c>
      <c r="AH957" s="73">
        <f>IFERROR(VLOOKUP(Подбор[[#This Row],[Артикул]],[1]Подбор!$CJ:$CW,13,0),"")</f>
        <v>6</v>
      </c>
      <c r="AI957" s="73">
        <f>IFERROR(VLOOKUP(Подбор[[#This Row],[Артикул]],[1]Подбор!$CJ:$CW,14,0),"")</f>
        <v>32</v>
      </c>
      <c r="AJ957" s="73" t="str">
        <f>IFERROR(VLOOKUP(Подбор[[#This Row],[Артикул]],[1]Подбор!$CJ:$DA,15,0),"")</f>
        <v>http://ipmatika.ru/upload/iblock/b2d/cp4x4e5nqp218nhk0p41flyc25c6ee4r/A40-010.jpg</v>
      </c>
      <c r="AK957" s="73" t="str">
        <f>IFERROR(VLOOKUP(Подбор[[#This Row],[Артикул]],[1]Подбор!$CJ:$DA,16,0),"")</f>
        <v>https://ipmatika.kz/products/terminal-yealink/yealink-pvt140/</v>
      </c>
      <c r="AL957" s="73" t="str">
        <f>IFERROR(VLOOKUP(Подбор[[#This Row],[Артикул]],[1]Подбор!$CJ:$DA,17,0),"")</f>
        <v/>
      </c>
    </row>
    <row r="958" spans="1:38">
      <c r="A958" s="73" t="s">
        <v>5382</v>
      </c>
      <c r="B958" t="s">
        <v>2932</v>
      </c>
      <c r="C958" t="s">
        <v>5383</v>
      </c>
      <c r="D958">
        <v>2387000</v>
      </c>
      <c r="E958">
        <v>1909600</v>
      </c>
      <c r="F958">
        <v>-20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23</v>
      </c>
      <c r="O958">
        <v>4</v>
      </c>
      <c r="P958">
        <v>31</v>
      </c>
      <c r="Q958" t="s">
        <v>5914</v>
      </c>
      <c r="R958" t="s">
        <v>7299</v>
      </c>
      <c r="S958" t="s">
        <v>5514</v>
      </c>
      <c r="T958" s="73"/>
      <c r="U958" s="73"/>
      <c r="V958"/>
      <c r="W958" s="73">
        <f>IFERROR(VLOOKUP(Подбор[[#This Row],[Артикул]],[1]Подбор!$CJ:$CW,2,0),"")</f>
        <v>2387000</v>
      </c>
      <c r="X958" s="73">
        <f>IFERROR(VLOOKUP(Подбор[[#This Row],[Артикул]],[1]Подбор!$CJ:$CW,3,0),"")</f>
        <v>1909600</v>
      </c>
      <c r="Y958" s="73">
        <f>IFERROR(VLOOKUP(Подбор[[#This Row],[Артикул]],[1]Подбор!$CJ:$CW,4,0),"")</f>
        <v>-20</v>
      </c>
      <c r="Z958" s="73">
        <f>IFERROR(VLOOKUP(Подбор[[#This Row],[Артикул]],[1]Подбор!$CJ:$CW,5,0),"")</f>
        <v>0</v>
      </c>
      <c r="AA958" s="73">
        <f>IFERROR(VLOOKUP(Подбор[[#This Row],[Артикул]],[1]Подбор!$CJ:$CW,6,0),"")</f>
        <v>0</v>
      </c>
      <c r="AB958" s="73">
        <f>IFERROR(VLOOKUP(Подбор[[#This Row],[Артикул]],[1]Подбор!$CJ:$CW,7,0),"")</f>
        <v>0</v>
      </c>
      <c r="AC958" s="73">
        <f>IFERROR(VLOOKUP(Подбор[[#This Row],[Артикул]],[1]Подбор!$CJ:$CW,8,0),"")</f>
        <v>0</v>
      </c>
      <c r="AD958" s="73">
        <f>IFERROR(VLOOKUP(Подбор[[#This Row],[Артикул]],[1]Подбор!$CJ:$CW,9,0),"")</f>
        <v>0</v>
      </c>
      <c r="AE958" s="73">
        <f>IFERROR(VLOOKUP(Подбор[[#This Row],[Артикул]],[1]Подбор!$CJ:$CW,10,0),"")</f>
        <v>0</v>
      </c>
      <c r="AF958" s="73">
        <f>IFERROR(VLOOKUP(Подбор[[#This Row],[Артикул]],[1]Подбор!$CJ:$CW,11,0),"")</f>
        <v>0</v>
      </c>
      <c r="AG958" s="73">
        <f>IFERROR(VLOOKUP(Подбор[[#This Row],[Артикул]],[1]Подбор!$CJ:$CW,12,0),"")</f>
        <v>23</v>
      </c>
      <c r="AH958" s="73">
        <f>IFERROR(VLOOKUP(Подбор[[#This Row],[Артикул]],[1]Подбор!$CJ:$CW,13,0),"")</f>
        <v>4</v>
      </c>
      <c r="AI958" s="73">
        <f>IFERROR(VLOOKUP(Подбор[[#This Row],[Артикул]],[1]Подбор!$CJ:$CW,14,0),"")</f>
        <v>31</v>
      </c>
      <c r="AJ958" s="73" t="str">
        <f>IFERROR(VLOOKUP(Подбор[[#This Row],[Артикул]],[1]Подбор!$CJ:$DA,15,0),"")</f>
        <v>http://ipmatika.ru/upload/iblock/00f/k06fqlyzkaprqnc6oopum1woy5oraulh/PVT160-010.png</v>
      </c>
      <c r="AK958" s="73" t="str">
        <f>IFERROR(VLOOKUP(Подбор[[#This Row],[Артикул]],[1]Подбор!$CJ:$DA,16,0),"")</f>
        <v>https://ipmatika.kz/products/terminal-yealink/yealink-pvt160/</v>
      </c>
      <c r="AL958" s="73" t="str">
        <f>IFERROR(VLOOKUP(Подбор[[#This Row],[Артикул]],[1]Подбор!$CJ:$DA,17,0),"")</f>
        <v>NEW</v>
      </c>
    </row>
    <row r="959" spans="1:38">
      <c r="A959" s="73" t="s">
        <v>195</v>
      </c>
      <c r="B959" t="s">
        <v>2932</v>
      </c>
      <c r="C959" t="s">
        <v>1892</v>
      </c>
      <c r="D959">
        <v>2058100</v>
      </c>
      <c r="E959">
        <v>1543575</v>
      </c>
      <c r="F959">
        <v>-25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16</v>
      </c>
      <c r="O959">
        <v>2</v>
      </c>
      <c r="P959">
        <v>0</v>
      </c>
      <c r="Q959" t="s">
        <v>5915</v>
      </c>
      <c r="R959" t="s">
        <v>5916</v>
      </c>
      <c r="S959" t="s">
        <v>5491</v>
      </c>
      <c r="T959" s="73"/>
      <c r="U959" s="73"/>
      <c r="V959"/>
      <c r="W959" s="73">
        <f>IFERROR(VLOOKUP(Подбор[[#This Row],[Артикул]],[1]Подбор!$CJ:$CW,2,0),"")</f>
        <v>2058100</v>
      </c>
      <c r="X959" s="73">
        <f>IFERROR(VLOOKUP(Подбор[[#This Row],[Артикул]],[1]Подбор!$CJ:$CW,3,0),"")</f>
        <v>1543575</v>
      </c>
      <c r="Y959" s="73">
        <f>IFERROR(VLOOKUP(Подбор[[#This Row],[Артикул]],[1]Подбор!$CJ:$CW,4,0),"")</f>
        <v>-25</v>
      </c>
      <c r="Z959" s="73">
        <f>IFERROR(VLOOKUP(Подбор[[#This Row],[Артикул]],[1]Подбор!$CJ:$CW,5,0),"")</f>
        <v>0</v>
      </c>
      <c r="AA959" s="73">
        <f>IFERROR(VLOOKUP(Подбор[[#This Row],[Артикул]],[1]Подбор!$CJ:$CW,6,0),"")</f>
        <v>0</v>
      </c>
      <c r="AB959" s="73">
        <f>IFERROR(VLOOKUP(Подбор[[#This Row],[Артикул]],[1]Подбор!$CJ:$CW,7,0),"")</f>
        <v>0</v>
      </c>
      <c r="AC959" s="73">
        <f>IFERROR(VLOOKUP(Подбор[[#This Row],[Артикул]],[1]Подбор!$CJ:$CW,8,0),"")</f>
        <v>0</v>
      </c>
      <c r="AD959" s="73">
        <f>IFERROR(VLOOKUP(Подбор[[#This Row],[Артикул]],[1]Подбор!$CJ:$CW,9,0),"")</f>
        <v>0</v>
      </c>
      <c r="AE959" s="73">
        <f>IFERROR(VLOOKUP(Подбор[[#This Row],[Артикул]],[1]Подбор!$CJ:$CW,10,0),"")</f>
        <v>0</v>
      </c>
      <c r="AF959" s="73">
        <f>IFERROR(VLOOKUP(Подбор[[#This Row],[Артикул]],[1]Подбор!$CJ:$CW,11,0),"")</f>
        <v>0</v>
      </c>
      <c r="AG959" s="73">
        <f>IFERROR(VLOOKUP(Подбор[[#This Row],[Артикул]],[1]Подбор!$CJ:$CW,12,0),"")</f>
        <v>16</v>
      </c>
      <c r="AH959" s="73">
        <f>IFERROR(VLOOKUP(Подбор[[#This Row],[Артикул]],[1]Подбор!$CJ:$CW,13,0),"")</f>
        <v>2</v>
      </c>
      <c r="AI959" s="73">
        <f>IFERROR(VLOOKUP(Подбор[[#This Row],[Артикул]],[1]Подбор!$CJ:$CW,14,0),"")</f>
        <v>0</v>
      </c>
      <c r="AJ959" s="73" t="str">
        <f>IFERROR(VLOOKUP(Подбор[[#This Row],[Артикул]],[1]Подбор!$CJ:$DA,15,0),"")</f>
        <v>http://ipmatika.ru/upload/iblock/16d/VC800-Basic.png</v>
      </c>
      <c r="AK959" s="73" t="str">
        <f>IFERROR(VLOOKUP(Подбор[[#This Row],[Артикул]],[1]Подбор!$CJ:$DA,16,0),"")</f>
        <v>https://ipmatika.kz/products/terminal-yealink/yealink-vc800-basic/</v>
      </c>
      <c r="AL959" s="73" t="str">
        <f>IFERROR(VLOOKUP(Подбор[[#This Row],[Артикул]],[1]Подбор!$CJ:$DA,17,0),"")</f>
        <v>EOL</v>
      </c>
    </row>
    <row r="960" spans="1:38">
      <c r="A960" s="73" t="s">
        <v>196</v>
      </c>
      <c r="B960" t="s">
        <v>2932</v>
      </c>
      <c r="C960" t="s">
        <v>410</v>
      </c>
      <c r="D960">
        <v>504350</v>
      </c>
      <c r="E960">
        <v>403700</v>
      </c>
      <c r="F960">
        <v>-19.956379498364228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17</v>
      </c>
      <c r="P960">
        <v>0</v>
      </c>
      <c r="Q960" t="s">
        <v>5917</v>
      </c>
      <c r="R960" t="s">
        <v>5918</v>
      </c>
      <c r="S960" t="s">
        <v>578</v>
      </c>
      <c r="T960" s="73"/>
      <c r="U960" s="73"/>
      <c r="V960"/>
      <c r="W960" s="73">
        <f>IFERROR(VLOOKUP(Подбор[[#This Row],[Артикул]],[1]Подбор!$CJ:$CW,2,0),"")</f>
        <v>504350</v>
      </c>
      <c r="X960" s="73">
        <f>IFERROR(VLOOKUP(Подбор[[#This Row],[Артикул]],[1]Подбор!$CJ:$CW,3,0),"")</f>
        <v>403700</v>
      </c>
      <c r="Y960" s="73">
        <f>IFERROR(VLOOKUP(Подбор[[#This Row],[Артикул]],[1]Подбор!$CJ:$CW,4,0),"")</f>
        <v>-19.956379498364228</v>
      </c>
      <c r="Z960" s="73">
        <f>IFERROR(VLOOKUP(Подбор[[#This Row],[Артикул]],[1]Подбор!$CJ:$CW,5,0),"")</f>
        <v>0</v>
      </c>
      <c r="AA960" s="73">
        <f>IFERROR(VLOOKUP(Подбор[[#This Row],[Артикул]],[1]Подбор!$CJ:$CW,6,0),"")</f>
        <v>0</v>
      </c>
      <c r="AB960" s="73">
        <f>IFERROR(VLOOKUP(Подбор[[#This Row],[Артикул]],[1]Подбор!$CJ:$CW,7,0),"")</f>
        <v>0</v>
      </c>
      <c r="AC960" s="73">
        <f>IFERROR(VLOOKUP(Подбор[[#This Row],[Артикул]],[1]Подбор!$CJ:$CW,8,0),"")</f>
        <v>0</v>
      </c>
      <c r="AD960" s="73">
        <f>IFERROR(VLOOKUP(Подбор[[#This Row],[Артикул]],[1]Подбор!$CJ:$CW,9,0),"")</f>
        <v>0</v>
      </c>
      <c r="AE960" s="73">
        <f>IFERROR(VLOOKUP(Подбор[[#This Row],[Артикул]],[1]Подбор!$CJ:$CW,10,0),"")</f>
        <v>0</v>
      </c>
      <c r="AF960" s="73">
        <f>IFERROR(VLOOKUP(Подбор[[#This Row],[Артикул]],[1]Подбор!$CJ:$CW,11,0),"")</f>
        <v>0</v>
      </c>
      <c r="AG960" s="73">
        <f>IFERROR(VLOOKUP(Подбор[[#This Row],[Артикул]],[1]Подбор!$CJ:$CW,12,0),"")</f>
        <v>0</v>
      </c>
      <c r="AH960" s="73">
        <f>IFERROR(VLOOKUP(Подбор[[#This Row],[Артикул]],[1]Подбор!$CJ:$CW,13,0),"")</f>
        <v>17</v>
      </c>
      <c r="AI960" s="73">
        <f>IFERROR(VLOOKUP(Подбор[[#This Row],[Артикул]],[1]Подбор!$CJ:$CW,14,0),"")</f>
        <v>0</v>
      </c>
      <c r="AJ960" s="73" t="str">
        <f>IFERROR(VLOOKUP(Подбор[[#This Row],[Артикул]],[1]Подбор!$CJ:$DA,15,0),"")</f>
        <v>http://ipmatika.ru/upload/iblock/0df/VP59_vcs_1.jpg</v>
      </c>
      <c r="AK960" s="73" t="str">
        <f>IFERROR(VLOOKUP(Подбор[[#This Row],[Артикул]],[1]Подбор!$CJ:$DA,16,0),"")</f>
        <v>https://ipmatika.kz/products/terminal-yealink/yealink-vp59-vcs-edition/</v>
      </c>
      <c r="AL960" s="73" t="str">
        <f>IFERROR(VLOOKUP(Подбор[[#This Row],[Артикул]],[1]Подбор!$CJ:$DA,17,0),"")</f>
        <v/>
      </c>
    </row>
    <row r="961" spans="1:38">
      <c r="A961" s="73" t="s">
        <v>516</v>
      </c>
      <c r="B961"/>
      <c r="C961"/>
      <c r="D961" t="s">
        <v>578</v>
      </c>
      <c r="E961" t="s">
        <v>578</v>
      </c>
      <c r="F961" t="s">
        <v>578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578</v>
      </c>
      <c r="R961" t="s">
        <v>578</v>
      </c>
      <c r="S961" t="s">
        <v>578</v>
      </c>
      <c r="T961" s="73"/>
      <c r="U961" s="73"/>
      <c r="V961"/>
      <c r="W961" s="73" t="str">
        <f>IFERROR(VLOOKUP(Подбор[[#This Row],[Артикул]],[1]Подбор!$CJ:$CW,2,0),"")</f>
        <v/>
      </c>
      <c r="X961" s="73" t="str">
        <f>IFERROR(VLOOKUP(Подбор[[#This Row],[Артикул]],[1]Подбор!$CJ:$CW,3,0),"")</f>
        <v/>
      </c>
      <c r="Y961" s="73" t="str">
        <f>IFERROR(VLOOKUP(Подбор[[#This Row],[Артикул]],[1]Подбор!$CJ:$CW,4,0),"")</f>
        <v/>
      </c>
      <c r="Z961" s="73">
        <f>IFERROR(VLOOKUP(Подбор[[#This Row],[Артикул]],[1]Подбор!$CJ:$CW,5,0),"")</f>
        <v>0</v>
      </c>
      <c r="AA961" s="73">
        <f>IFERROR(VLOOKUP(Подбор[[#This Row],[Артикул]],[1]Подбор!$CJ:$CW,6,0),"")</f>
        <v>0</v>
      </c>
      <c r="AB961" s="73">
        <f>IFERROR(VLOOKUP(Подбор[[#This Row],[Артикул]],[1]Подбор!$CJ:$CW,7,0),"")</f>
        <v>0</v>
      </c>
      <c r="AC961" s="73">
        <f>IFERROR(VLOOKUP(Подбор[[#This Row],[Артикул]],[1]Подбор!$CJ:$CW,8,0),"")</f>
        <v>0</v>
      </c>
      <c r="AD961" s="73">
        <f>IFERROR(VLOOKUP(Подбор[[#This Row],[Артикул]],[1]Подбор!$CJ:$CW,9,0),"")</f>
        <v>0</v>
      </c>
      <c r="AE961" s="73">
        <f>IFERROR(VLOOKUP(Подбор[[#This Row],[Артикул]],[1]Подбор!$CJ:$CW,10,0),"")</f>
        <v>0</v>
      </c>
      <c r="AF961" s="73">
        <f>IFERROR(VLOOKUP(Подбор[[#This Row],[Артикул]],[1]Подбор!$CJ:$CW,11,0),"")</f>
        <v>0</v>
      </c>
      <c r="AG961" s="73">
        <f>IFERROR(VLOOKUP(Подбор[[#This Row],[Артикул]],[1]Подбор!$CJ:$CW,12,0),"")</f>
        <v>0</v>
      </c>
      <c r="AH961" s="73">
        <f>IFERROR(VLOOKUP(Подбор[[#This Row],[Артикул]],[1]Подбор!$CJ:$CW,13,0),"")</f>
        <v>0</v>
      </c>
      <c r="AI961" s="73">
        <f>IFERROR(VLOOKUP(Подбор[[#This Row],[Артикул]],[1]Подбор!$CJ:$CW,14,0),"")</f>
        <v>0</v>
      </c>
      <c r="AJ961" s="73" t="str">
        <f>IFERROR(VLOOKUP(Подбор[[#This Row],[Артикул]],[1]Подбор!$CJ:$DA,15,0),"")</f>
        <v/>
      </c>
      <c r="AK961" s="73" t="str">
        <f>IFERROR(VLOOKUP(Подбор[[#This Row],[Артикул]],[1]Подбор!$CJ:$DA,16,0),"")</f>
        <v/>
      </c>
      <c r="AL961" s="73" t="str">
        <f>IFERROR(VLOOKUP(Подбор[[#This Row],[Артикул]],[1]Подбор!$CJ:$DA,17,0),"")</f>
        <v/>
      </c>
    </row>
    <row r="962" spans="1:38">
      <c r="A962" s="73" t="s">
        <v>517</v>
      </c>
      <c r="B962" t="s">
        <v>2932</v>
      </c>
      <c r="C962" t="s">
        <v>518</v>
      </c>
      <c r="D962">
        <v>1290300</v>
      </c>
      <c r="E962">
        <v>968000</v>
      </c>
      <c r="F962">
        <v>-24.978687127024727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578</v>
      </c>
      <c r="R962" t="s">
        <v>5919</v>
      </c>
      <c r="S962" t="s">
        <v>5491</v>
      </c>
      <c r="T962" s="73"/>
      <c r="U962" s="73"/>
      <c r="V962"/>
      <c r="W962" s="73">
        <f>IFERROR(VLOOKUP(Подбор[[#This Row],[Артикул]],[1]Подбор!$CJ:$CW,2,0),"")</f>
        <v>1290300</v>
      </c>
      <c r="X962" s="73">
        <f>IFERROR(VLOOKUP(Подбор[[#This Row],[Артикул]],[1]Подбор!$CJ:$CW,3,0),"")</f>
        <v>968000</v>
      </c>
      <c r="Y962" s="73">
        <f>IFERROR(VLOOKUP(Подбор[[#This Row],[Артикул]],[1]Подбор!$CJ:$CW,4,0),"")</f>
        <v>-24.978687127024727</v>
      </c>
      <c r="Z962" s="73">
        <f>IFERROR(VLOOKUP(Подбор[[#This Row],[Артикул]],[1]Подбор!$CJ:$CW,5,0),"")</f>
        <v>0</v>
      </c>
      <c r="AA962" s="73">
        <f>IFERROR(VLOOKUP(Подбор[[#This Row],[Артикул]],[1]Подбор!$CJ:$CW,6,0),"")</f>
        <v>0</v>
      </c>
      <c r="AB962" s="73">
        <f>IFERROR(VLOOKUP(Подбор[[#This Row],[Артикул]],[1]Подбор!$CJ:$CW,7,0),"")</f>
        <v>0</v>
      </c>
      <c r="AC962" s="73">
        <f>IFERROR(VLOOKUP(Подбор[[#This Row],[Артикул]],[1]Подбор!$CJ:$CW,8,0),"")</f>
        <v>1</v>
      </c>
      <c r="AD962" s="73">
        <f>IFERROR(VLOOKUP(Подбор[[#This Row],[Артикул]],[1]Подбор!$CJ:$CW,9,0),"")</f>
        <v>0</v>
      </c>
      <c r="AE962" s="73">
        <f>IFERROR(VLOOKUP(Подбор[[#This Row],[Артикул]],[1]Подбор!$CJ:$CW,10,0),"")</f>
        <v>0</v>
      </c>
      <c r="AF962" s="73">
        <f>IFERROR(VLOOKUP(Подбор[[#This Row],[Артикул]],[1]Подбор!$CJ:$CW,11,0),"")</f>
        <v>0</v>
      </c>
      <c r="AG962" s="73">
        <f>IFERROR(VLOOKUP(Подбор[[#This Row],[Артикул]],[1]Подбор!$CJ:$CW,12,0),"")</f>
        <v>0</v>
      </c>
      <c r="AH962" s="73">
        <f>IFERROR(VLOOKUP(Подбор[[#This Row],[Артикул]],[1]Подбор!$CJ:$CW,13,0),"")</f>
        <v>0</v>
      </c>
      <c r="AI962" s="73">
        <f>IFERROR(VLOOKUP(Подбор[[#This Row],[Артикул]],[1]Подбор!$CJ:$CW,14,0),"")</f>
        <v>0</v>
      </c>
      <c r="AJ962" s="73" t="str">
        <f>IFERROR(VLOOKUP(Подбор[[#This Row],[Артикул]],[1]Подбор!$CJ:$DA,15,0),"")</f>
        <v/>
      </c>
      <c r="AK962" s="73" t="str">
        <f>IFERROR(VLOOKUP(Подбор[[#This Row],[Артикул]],[1]Подбор!$CJ:$DA,16,0),"")</f>
        <v>https://ipmatika.kz/products/terminaly-dlya-interaktivnoy-sovmestnoy-raboty/yealink-deskvision-a24/</v>
      </c>
      <c r="AL962" s="73" t="str">
        <f>IFERROR(VLOOKUP(Подбор[[#This Row],[Артикул]],[1]Подбор!$CJ:$DA,17,0),"")</f>
        <v>EOL</v>
      </c>
    </row>
    <row r="963" spans="1:38">
      <c r="A963" s="73" t="s">
        <v>521</v>
      </c>
      <c r="B963" t="s">
        <v>2932</v>
      </c>
      <c r="C963" t="s">
        <v>522</v>
      </c>
      <c r="D963">
        <v>2722500</v>
      </c>
      <c r="E963" t="s">
        <v>578</v>
      </c>
      <c r="F963" t="s">
        <v>578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578</v>
      </c>
      <c r="R963" t="s">
        <v>5920</v>
      </c>
      <c r="S963" t="s">
        <v>5491</v>
      </c>
      <c r="T963" s="73"/>
      <c r="U963" s="73"/>
      <c r="V963"/>
      <c r="W963" s="73">
        <f>IFERROR(VLOOKUP(Подбор[[#This Row],[Артикул]],[1]Подбор!$CJ:$CW,2,0),"")</f>
        <v>2722500</v>
      </c>
      <c r="X963" s="73" t="str">
        <f>IFERROR(VLOOKUP(Подбор[[#This Row],[Артикул]],[1]Подбор!$CJ:$CW,3,0),"")</f>
        <v/>
      </c>
      <c r="Y963" s="73" t="str">
        <f>IFERROR(VLOOKUP(Подбор[[#This Row],[Артикул]],[1]Подбор!$CJ:$CW,4,0),"")</f>
        <v/>
      </c>
      <c r="Z963" s="73">
        <f>IFERROR(VLOOKUP(Подбор[[#This Row],[Артикул]],[1]Подбор!$CJ:$CW,5,0),"")</f>
        <v>0</v>
      </c>
      <c r="AA963" s="73">
        <f>IFERROR(VLOOKUP(Подбор[[#This Row],[Артикул]],[1]Подбор!$CJ:$CW,6,0),"")</f>
        <v>0</v>
      </c>
      <c r="AB963" s="73">
        <f>IFERROR(VLOOKUP(Подбор[[#This Row],[Артикул]],[1]Подбор!$CJ:$CW,7,0),"")</f>
        <v>0</v>
      </c>
      <c r="AC963" s="73">
        <f>IFERROR(VLOOKUP(Подбор[[#This Row],[Артикул]],[1]Подбор!$CJ:$CW,8,0),"")</f>
        <v>0</v>
      </c>
      <c r="AD963" s="73">
        <f>IFERROR(VLOOKUP(Подбор[[#This Row],[Артикул]],[1]Подбор!$CJ:$CW,9,0),"")</f>
        <v>0</v>
      </c>
      <c r="AE963" s="73">
        <f>IFERROR(VLOOKUP(Подбор[[#This Row],[Артикул]],[1]Подбор!$CJ:$CW,10,0),"")</f>
        <v>0</v>
      </c>
      <c r="AF963" s="73">
        <f>IFERROR(VLOOKUP(Подбор[[#This Row],[Артикул]],[1]Подбор!$CJ:$CW,11,0),"")</f>
        <v>0</v>
      </c>
      <c r="AG963" s="73">
        <f>IFERROR(VLOOKUP(Подбор[[#This Row],[Артикул]],[1]Подбор!$CJ:$CW,12,0),"")</f>
        <v>0</v>
      </c>
      <c r="AH963" s="73">
        <f>IFERROR(VLOOKUP(Подбор[[#This Row],[Артикул]],[1]Подбор!$CJ:$CW,13,0),"")</f>
        <v>0</v>
      </c>
      <c r="AI963" s="73">
        <f>IFERROR(VLOOKUP(Подбор[[#This Row],[Артикул]],[1]Подбор!$CJ:$CW,14,0),"")</f>
        <v>0</v>
      </c>
      <c r="AJ963" s="73" t="str">
        <f>IFERROR(VLOOKUP(Подбор[[#This Row],[Артикул]],[1]Подбор!$CJ:$DA,15,0),"")</f>
        <v/>
      </c>
      <c r="AK963" s="73" t="str">
        <f>IFERROR(VLOOKUP(Подбор[[#This Row],[Артикул]],[1]Подбор!$CJ:$DA,16,0),"")</f>
        <v>https://ipmatika.kz/products/terminaly-dlya-interaktivnoy-sovmestnoy-raboty/yealink-etv86/</v>
      </c>
      <c r="AL963" s="73" t="str">
        <f>IFERROR(VLOOKUP(Подбор[[#This Row],[Артикул]],[1]Подбор!$CJ:$DA,17,0),"")</f>
        <v>EOL</v>
      </c>
    </row>
    <row r="964" spans="1:38">
      <c r="A964" s="73" t="s">
        <v>4798</v>
      </c>
      <c r="B964" t="s">
        <v>2932</v>
      </c>
      <c r="C964" t="s">
        <v>4799</v>
      </c>
      <c r="D964">
        <v>833250</v>
      </c>
      <c r="E964">
        <v>633270</v>
      </c>
      <c r="F964">
        <v>-24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10</v>
      </c>
      <c r="O964">
        <v>0</v>
      </c>
      <c r="P964">
        <v>0</v>
      </c>
      <c r="Q964" t="s">
        <v>5921</v>
      </c>
      <c r="R964" t="s">
        <v>5922</v>
      </c>
      <c r="S964" t="s">
        <v>578</v>
      </c>
      <c r="T964" s="73"/>
      <c r="U964" s="73"/>
      <c r="V964"/>
      <c r="W964" s="73">
        <f>IFERROR(VLOOKUP(Подбор[[#This Row],[Артикул]],[1]Подбор!$CJ:$CW,2,0),"")</f>
        <v>833250</v>
      </c>
      <c r="X964" s="73">
        <f>IFERROR(VLOOKUP(Подбор[[#This Row],[Артикул]],[1]Подбор!$CJ:$CW,3,0),"")</f>
        <v>633270</v>
      </c>
      <c r="Y964" s="73">
        <f>IFERROR(VLOOKUP(Подбор[[#This Row],[Артикул]],[1]Подбор!$CJ:$CW,4,0),"")</f>
        <v>-24</v>
      </c>
      <c r="Z964" s="73">
        <f>IFERROR(VLOOKUP(Подбор[[#This Row],[Артикул]],[1]Подбор!$CJ:$CW,5,0),"")</f>
        <v>0</v>
      </c>
      <c r="AA964" s="73">
        <f>IFERROR(VLOOKUP(Подбор[[#This Row],[Артикул]],[1]Подбор!$CJ:$CW,6,0),"")</f>
        <v>0</v>
      </c>
      <c r="AB964" s="73">
        <f>IFERROR(VLOOKUP(Подбор[[#This Row],[Артикул]],[1]Подбор!$CJ:$CW,7,0),"")</f>
        <v>0</v>
      </c>
      <c r="AC964" s="73">
        <f>IFERROR(VLOOKUP(Подбор[[#This Row],[Артикул]],[1]Подбор!$CJ:$CW,8,0),"")</f>
        <v>0</v>
      </c>
      <c r="AD964" s="73">
        <f>IFERROR(VLOOKUP(Подбор[[#This Row],[Артикул]],[1]Подбор!$CJ:$CW,9,0),"")</f>
        <v>0</v>
      </c>
      <c r="AE964" s="73">
        <f>IFERROR(VLOOKUP(Подбор[[#This Row],[Артикул]],[1]Подбор!$CJ:$CW,10,0),"")</f>
        <v>0</v>
      </c>
      <c r="AF964" s="73">
        <f>IFERROR(VLOOKUP(Подбор[[#This Row],[Артикул]],[1]Подбор!$CJ:$CW,11,0),"")</f>
        <v>0</v>
      </c>
      <c r="AG964" s="73">
        <f>IFERROR(VLOOKUP(Подбор[[#This Row],[Артикул]],[1]Подбор!$CJ:$CW,12,0),"")</f>
        <v>10</v>
      </c>
      <c r="AH964" s="73">
        <f>IFERROR(VLOOKUP(Подбор[[#This Row],[Артикул]],[1]Подбор!$CJ:$CW,13,0),"")</f>
        <v>0</v>
      </c>
      <c r="AI964" s="73">
        <f>IFERROR(VLOOKUP(Подбор[[#This Row],[Артикул]],[1]Подбор!$CJ:$CW,14,0),"")</f>
        <v>0</v>
      </c>
      <c r="AJ964" s="73" t="str">
        <f>IFERROR(VLOOKUP(Подбор[[#This Row],[Артикул]],[1]Подбор!$CJ:$DA,15,0),"")</f>
        <v>http://ipmatika.ru/upload/iblock/16c/dn7wpjm6rgszq9k49s0n7aqc52ebwo2c/MB-12X%20Pro_Front.jpg</v>
      </c>
      <c r="AK964" s="73" t="str">
        <f>IFERROR(VLOOKUP(Подбор[[#This Row],[Артикул]],[1]Подбор!$CJ:$DA,16,0),"")</f>
        <v>https://ipmatika.kz/products/terminaly-dlya-interaktivnoy-sovmestnoy-raboty/yealink-mb-12x-pro/</v>
      </c>
      <c r="AL964" s="73" t="str">
        <f>IFERROR(VLOOKUP(Подбор[[#This Row],[Артикул]],[1]Подбор!$CJ:$DA,17,0),"")</f>
        <v/>
      </c>
    </row>
    <row r="965" spans="1:38">
      <c r="A965" s="73" t="s">
        <v>523</v>
      </c>
      <c r="B965" t="s">
        <v>2932</v>
      </c>
      <c r="C965" t="s">
        <v>524</v>
      </c>
      <c r="D965">
        <v>810700</v>
      </c>
      <c r="E965">
        <v>616132</v>
      </c>
      <c r="F965">
        <v>-24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5923</v>
      </c>
      <c r="R965" t="s">
        <v>5924</v>
      </c>
      <c r="S965" t="s">
        <v>5491</v>
      </c>
      <c r="T965" s="73"/>
      <c r="U965" s="73"/>
      <c r="V965"/>
      <c r="W965" s="73">
        <f>IFERROR(VLOOKUP(Подбор[[#This Row],[Артикул]],[1]Подбор!$CJ:$CW,2,0),"")</f>
        <v>810700</v>
      </c>
      <c r="X965" s="73">
        <f>IFERROR(VLOOKUP(Подбор[[#This Row],[Артикул]],[1]Подбор!$CJ:$CW,3,0),"")</f>
        <v>616132</v>
      </c>
      <c r="Y965" s="73">
        <f>IFERROR(VLOOKUP(Подбор[[#This Row],[Артикул]],[1]Подбор!$CJ:$CW,4,0),"")</f>
        <v>-24</v>
      </c>
      <c r="Z965" s="73">
        <f>IFERROR(VLOOKUP(Подбор[[#This Row],[Артикул]],[1]Подбор!$CJ:$CW,5,0),"")</f>
        <v>0</v>
      </c>
      <c r="AA965" s="73">
        <f>IFERROR(VLOOKUP(Подбор[[#This Row],[Артикул]],[1]Подбор!$CJ:$CW,6,0),"")</f>
        <v>0</v>
      </c>
      <c r="AB965" s="73">
        <f>IFERROR(VLOOKUP(Подбор[[#This Row],[Артикул]],[1]Подбор!$CJ:$CW,7,0),"")</f>
        <v>0</v>
      </c>
      <c r="AC965" s="73">
        <f>IFERROR(VLOOKUP(Подбор[[#This Row],[Артикул]],[1]Подбор!$CJ:$CW,8,0),"")</f>
        <v>0</v>
      </c>
      <c r="AD965" s="73">
        <f>IFERROR(VLOOKUP(Подбор[[#This Row],[Артикул]],[1]Подбор!$CJ:$CW,9,0),"")</f>
        <v>0</v>
      </c>
      <c r="AE965" s="73">
        <f>IFERROR(VLOOKUP(Подбор[[#This Row],[Артикул]],[1]Подбор!$CJ:$CW,10,0),"")</f>
        <v>0</v>
      </c>
      <c r="AF965" s="73">
        <f>IFERROR(VLOOKUP(Подбор[[#This Row],[Артикул]],[1]Подбор!$CJ:$CW,11,0),"")</f>
        <v>0</v>
      </c>
      <c r="AG965" s="73">
        <f>IFERROR(VLOOKUP(Подбор[[#This Row],[Артикул]],[1]Подбор!$CJ:$CW,12,0),"")</f>
        <v>0</v>
      </c>
      <c r="AH965" s="73">
        <f>IFERROR(VLOOKUP(Подбор[[#This Row],[Артикул]],[1]Подбор!$CJ:$CW,13,0),"")</f>
        <v>0</v>
      </c>
      <c r="AI965" s="73">
        <f>IFERROR(VLOOKUP(Подбор[[#This Row],[Артикул]],[1]Подбор!$CJ:$CW,14,0),"")</f>
        <v>0</v>
      </c>
      <c r="AJ965" s="73" t="str">
        <f>IFERROR(VLOOKUP(Подбор[[#This Row],[Артикул]],[1]Подбор!$CJ:$DA,15,0),"")</f>
        <v>http://ipmatika.ru/upload/iblock/daf/4pewwytfjeeyxabrowie81v0ahnq0o2c/MB_Camera_6x12x_01.jpg</v>
      </c>
      <c r="AK965" s="73" t="str">
        <f>IFERROR(VLOOKUP(Подбор[[#This Row],[Артикул]],[1]Подбор!$CJ:$DA,16,0),"")</f>
        <v>https://ipmatika.kz/products/terminaly-dlya-interaktivnoy-sovmestnoy-raboty/yealink-mb-camera-12x/</v>
      </c>
      <c r="AL965" s="73" t="str">
        <f>IFERROR(VLOOKUP(Подбор[[#This Row],[Артикул]],[1]Подбор!$CJ:$DA,17,0),"")</f>
        <v>EOL</v>
      </c>
    </row>
    <row r="966" spans="1:38">
      <c r="A966" s="73" t="s">
        <v>525</v>
      </c>
      <c r="B966" t="s">
        <v>2932</v>
      </c>
      <c r="C966" t="s">
        <v>526</v>
      </c>
      <c r="D966">
        <v>531300</v>
      </c>
      <c r="E966">
        <v>403788</v>
      </c>
      <c r="F966">
        <v>-24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2</v>
      </c>
      <c r="O966">
        <v>3</v>
      </c>
      <c r="P966">
        <v>1</v>
      </c>
      <c r="Q966" t="s">
        <v>5925</v>
      </c>
      <c r="R966" t="s">
        <v>5926</v>
      </c>
      <c r="S966" t="s">
        <v>5491</v>
      </c>
      <c r="T966" s="73"/>
      <c r="U966" s="73"/>
      <c r="V966"/>
      <c r="W966" s="73">
        <f>IFERROR(VLOOKUP(Подбор[[#This Row],[Артикул]],[1]Подбор!$CJ:$CW,2,0),"")</f>
        <v>531300</v>
      </c>
      <c r="X966" s="73">
        <f>IFERROR(VLOOKUP(Подбор[[#This Row],[Артикул]],[1]Подбор!$CJ:$CW,3,0),"")</f>
        <v>403788</v>
      </c>
      <c r="Y966" s="73">
        <f>IFERROR(VLOOKUP(Подбор[[#This Row],[Артикул]],[1]Подбор!$CJ:$CW,4,0),"")</f>
        <v>-24</v>
      </c>
      <c r="Z966" s="73">
        <f>IFERROR(VLOOKUP(Подбор[[#This Row],[Артикул]],[1]Подбор!$CJ:$CW,5,0),"")</f>
        <v>1</v>
      </c>
      <c r="AA966" s="73">
        <f>IFERROR(VLOOKUP(Подбор[[#This Row],[Артикул]],[1]Подбор!$CJ:$CW,6,0),"")</f>
        <v>0</v>
      </c>
      <c r="AB966" s="73">
        <f>IFERROR(VLOOKUP(Подбор[[#This Row],[Артикул]],[1]Подбор!$CJ:$CW,7,0),"")</f>
        <v>0</v>
      </c>
      <c r="AC966" s="73">
        <f>IFERROR(VLOOKUP(Подбор[[#This Row],[Артикул]],[1]Подбор!$CJ:$CW,8,0),"")</f>
        <v>0</v>
      </c>
      <c r="AD966" s="73">
        <f>IFERROR(VLOOKUP(Подбор[[#This Row],[Артикул]],[1]Подбор!$CJ:$CW,9,0),"")</f>
        <v>0</v>
      </c>
      <c r="AE966" s="73">
        <f>IFERROR(VLOOKUP(Подбор[[#This Row],[Артикул]],[1]Подбор!$CJ:$CW,10,0),"")</f>
        <v>0</v>
      </c>
      <c r="AF966" s="73">
        <f>IFERROR(VLOOKUP(Подбор[[#This Row],[Артикул]],[1]Подбор!$CJ:$CW,11,0),"")</f>
        <v>0</v>
      </c>
      <c r="AG966" s="73">
        <f>IFERROR(VLOOKUP(Подбор[[#This Row],[Артикул]],[1]Подбор!$CJ:$CW,12,0),"")</f>
        <v>2</v>
      </c>
      <c r="AH966" s="73">
        <f>IFERROR(VLOOKUP(Подбор[[#This Row],[Артикул]],[1]Подбор!$CJ:$CW,13,0),"")</f>
        <v>3</v>
      </c>
      <c r="AI966" s="73">
        <f>IFERROR(VLOOKUP(Подбор[[#This Row],[Артикул]],[1]Подбор!$CJ:$CW,14,0),"")</f>
        <v>1</v>
      </c>
      <c r="AJ966" s="73" t="str">
        <f>IFERROR(VLOOKUP(Подбор[[#This Row],[Артикул]],[1]Подбор!$CJ:$DA,15,0),"")</f>
        <v>http://ipmatika.ru/upload/iblock/f7d/au4ui9ikc44g72dg2e1jddmvl9bru8o7/MB_Camera_6x12x_01.jpg</v>
      </c>
      <c r="AK966" s="73" t="str">
        <f>IFERROR(VLOOKUP(Подбор[[#This Row],[Артикул]],[1]Подбор!$CJ:$DA,16,0),"")</f>
        <v>https://ipmatika.kz/products/terminaly-dlya-interaktivnoy-sovmestnoy-raboty/yealink-mb-camera-6x/</v>
      </c>
      <c r="AL966" s="73" t="str">
        <f>IFERROR(VLOOKUP(Подбор[[#This Row],[Артикул]],[1]Подбор!$CJ:$DA,17,0),"")</f>
        <v>EOL</v>
      </c>
    </row>
    <row r="967" spans="1:38">
      <c r="A967" s="73" t="s">
        <v>537</v>
      </c>
      <c r="B967" t="s">
        <v>2932</v>
      </c>
      <c r="C967" t="s">
        <v>538</v>
      </c>
      <c r="D967">
        <v>382800</v>
      </c>
      <c r="E967">
        <v>294756</v>
      </c>
      <c r="F967">
        <v>-23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578</v>
      </c>
      <c r="R967" t="s">
        <v>5927</v>
      </c>
      <c r="S967" t="s">
        <v>5491</v>
      </c>
      <c r="T967" s="73"/>
      <c r="U967" s="73"/>
      <c r="V967"/>
      <c r="W967" s="73">
        <f>IFERROR(VLOOKUP(Подбор[[#This Row],[Артикул]],[1]Подбор!$CJ:$CW,2,0),"")</f>
        <v>382800</v>
      </c>
      <c r="X967" s="73">
        <f>IFERROR(VLOOKUP(Подбор[[#This Row],[Артикул]],[1]Подбор!$CJ:$CW,3,0),"")</f>
        <v>294756</v>
      </c>
      <c r="Y967" s="73">
        <f>IFERROR(VLOOKUP(Подбор[[#This Row],[Артикул]],[1]Подбор!$CJ:$CW,4,0),"")</f>
        <v>-23</v>
      </c>
      <c r="Z967" s="73">
        <f>IFERROR(VLOOKUP(Подбор[[#This Row],[Артикул]],[1]Подбор!$CJ:$CW,5,0),"")</f>
        <v>0</v>
      </c>
      <c r="AA967" s="73">
        <f>IFERROR(VLOOKUP(Подбор[[#This Row],[Артикул]],[1]Подбор!$CJ:$CW,6,0),"")</f>
        <v>0</v>
      </c>
      <c r="AB967" s="73">
        <f>IFERROR(VLOOKUP(Подбор[[#This Row],[Артикул]],[1]Подбор!$CJ:$CW,7,0),"")</f>
        <v>0</v>
      </c>
      <c r="AC967" s="73">
        <f>IFERROR(VLOOKUP(Подбор[[#This Row],[Артикул]],[1]Подбор!$CJ:$CW,8,0),"")</f>
        <v>1</v>
      </c>
      <c r="AD967" s="73">
        <f>IFERROR(VLOOKUP(Подбор[[#This Row],[Артикул]],[1]Подбор!$CJ:$CW,9,0),"")</f>
        <v>0</v>
      </c>
      <c r="AE967" s="73">
        <f>IFERROR(VLOOKUP(Подбор[[#This Row],[Артикул]],[1]Подбор!$CJ:$CW,10,0),"")</f>
        <v>0</v>
      </c>
      <c r="AF967" s="73">
        <f>IFERROR(VLOOKUP(Подбор[[#This Row],[Артикул]],[1]Подбор!$CJ:$CW,11,0),"")</f>
        <v>0</v>
      </c>
      <c r="AG967" s="73">
        <f>IFERROR(VLOOKUP(Подбор[[#This Row],[Артикул]],[1]Подбор!$CJ:$CW,12,0),"")</f>
        <v>0</v>
      </c>
      <c r="AH967" s="73">
        <f>IFERROR(VLOOKUP(Подбор[[#This Row],[Артикул]],[1]Подбор!$CJ:$CW,13,0),"")</f>
        <v>0</v>
      </c>
      <c r="AI967" s="73">
        <f>IFERROR(VLOOKUP(Подбор[[#This Row],[Артикул]],[1]Подбор!$CJ:$CW,14,0),"")</f>
        <v>0</v>
      </c>
      <c r="AJ967" s="73" t="str">
        <f>IFERROR(VLOOKUP(Подбор[[#This Row],[Артикул]],[1]Подбор!$CJ:$DA,15,0),"")</f>
        <v/>
      </c>
      <c r="AK967" s="73" t="str">
        <f>IFERROR(VLOOKUP(Подбор[[#This Row],[Артикул]],[1]Подбор!$CJ:$DA,16,0),"")</f>
        <v>https://ipmatika.kz/products/terminaly-dlya-interaktivnoy-sovmestnoy-raboty/mb-floorstand-650/</v>
      </c>
      <c r="AL967" s="73" t="str">
        <f>IFERROR(VLOOKUP(Подбор[[#This Row],[Артикул]],[1]Подбор!$CJ:$DA,17,0),"")</f>
        <v>EOL</v>
      </c>
    </row>
    <row r="968" spans="1:38">
      <c r="A968" s="73" t="s">
        <v>539</v>
      </c>
      <c r="B968" t="s">
        <v>2932</v>
      </c>
      <c r="C968" t="s">
        <v>540</v>
      </c>
      <c r="D968">
        <v>447150</v>
      </c>
      <c r="E968">
        <v>344305.5</v>
      </c>
      <c r="F968">
        <v>-23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0</v>
      </c>
      <c r="Q968" t="s">
        <v>578</v>
      </c>
      <c r="R968" t="s">
        <v>5928</v>
      </c>
      <c r="S968" t="s">
        <v>5491</v>
      </c>
      <c r="T968" s="73"/>
      <c r="U968" s="73"/>
      <c r="V968"/>
      <c r="W968" s="73">
        <f>IFERROR(VLOOKUP(Подбор[[#This Row],[Артикул]],[1]Подбор!$CJ:$CW,2,0),"")</f>
        <v>447150</v>
      </c>
      <c r="X968" s="73">
        <f>IFERROR(VLOOKUP(Подбор[[#This Row],[Артикул]],[1]Подбор!$CJ:$CW,3,0),"")</f>
        <v>344305.5</v>
      </c>
      <c r="Y968" s="73">
        <f>IFERROR(VLOOKUP(Подбор[[#This Row],[Артикул]],[1]Подбор!$CJ:$CW,4,0),"")</f>
        <v>-23</v>
      </c>
      <c r="Z968" s="73">
        <f>IFERROR(VLOOKUP(Подбор[[#This Row],[Артикул]],[1]Подбор!$CJ:$CW,5,0),"")</f>
        <v>0</v>
      </c>
      <c r="AA968" s="73">
        <f>IFERROR(VLOOKUP(Подбор[[#This Row],[Артикул]],[1]Подбор!$CJ:$CW,6,0),"")</f>
        <v>0</v>
      </c>
      <c r="AB968" s="73">
        <f>IFERROR(VLOOKUP(Подбор[[#This Row],[Артикул]],[1]Подбор!$CJ:$CW,7,0),"")</f>
        <v>0</v>
      </c>
      <c r="AC968" s="73">
        <f>IFERROR(VLOOKUP(Подбор[[#This Row],[Артикул]],[1]Подбор!$CJ:$CW,8,0),"")</f>
        <v>0</v>
      </c>
      <c r="AD968" s="73">
        <f>IFERROR(VLOOKUP(Подбор[[#This Row],[Артикул]],[1]Подбор!$CJ:$CW,9,0),"")</f>
        <v>0</v>
      </c>
      <c r="AE968" s="73">
        <f>IFERROR(VLOOKUP(Подбор[[#This Row],[Артикул]],[1]Подбор!$CJ:$CW,10,0),"")</f>
        <v>0</v>
      </c>
      <c r="AF968" s="73">
        <f>IFERROR(VLOOKUP(Подбор[[#This Row],[Артикул]],[1]Подбор!$CJ:$CW,11,0),"")</f>
        <v>0</v>
      </c>
      <c r="AG968" s="73">
        <f>IFERROR(VLOOKUP(Подбор[[#This Row],[Артикул]],[1]Подбор!$CJ:$CW,12,0),"")</f>
        <v>1</v>
      </c>
      <c r="AH968" s="73">
        <f>IFERROR(VLOOKUP(Подбор[[#This Row],[Артикул]],[1]Подбор!$CJ:$CW,13,0),"")</f>
        <v>1</v>
      </c>
      <c r="AI968" s="73">
        <f>IFERROR(VLOOKUP(Подбор[[#This Row],[Артикул]],[1]Подбор!$CJ:$CW,14,0),"")</f>
        <v>0</v>
      </c>
      <c r="AJ968" s="73" t="str">
        <f>IFERROR(VLOOKUP(Подбор[[#This Row],[Артикул]],[1]Подбор!$CJ:$DA,15,0),"")</f>
        <v/>
      </c>
      <c r="AK968" s="73" t="str">
        <f>IFERROR(VLOOKUP(Подбор[[#This Row],[Артикул]],[1]Подбор!$CJ:$DA,16,0),"")</f>
        <v>https://ipmatika.kz/products/terminaly-dlya-interaktivnoy-sovmestnoy-raboty/mb-floorstand-650t/</v>
      </c>
      <c r="AL968" s="73" t="str">
        <f>IFERROR(VLOOKUP(Подбор[[#This Row],[Артикул]],[1]Подбор!$CJ:$DA,17,0),"")</f>
        <v>EOL</v>
      </c>
    </row>
    <row r="969" spans="1:38">
      <c r="A969" s="73" t="s">
        <v>541</v>
      </c>
      <c r="B969" t="s">
        <v>2932</v>
      </c>
      <c r="C969" t="s">
        <v>542</v>
      </c>
      <c r="D969">
        <v>382800</v>
      </c>
      <c r="E969">
        <v>294756</v>
      </c>
      <c r="F969">
        <v>-23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578</v>
      </c>
      <c r="R969" t="s">
        <v>5929</v>
      </c>
      <c r="S969" t="s">
        <v>5491</v>
      </c>
      <c r="T969" s="73"/>
      <c r="U969" s="73"/>
      <c r="V969"/>
      <c r="W969" s="73">
        <f>IFERROR(VLOOKUP(Подбор[[#This Row],[Артикул]],[1]Подбор!$CJ:$CW,2,0),"")</f>
        <v>382800</v>
      </c>
      <c r="X969" s="73">
        <f>IFERROR(VLOOKUP(Подбор[[#This Row],[Артикул]],[1]Подбор!$CJ:$CW,3,0),"")</f>
        <v>294756</v>
      </c>
      <c r="Y969" s="73">
        <f>IFERROR(VLOOKUP(Подбор[[#This Row],[Артикул]],[1]Подбор!$CJ:$CW,4,0),"")</f>
        <v>-23</v>
      </c>
      <c r="Z969" s="73">
        <f>IFERROR(VLOOKUP(Подбор[[#This Row],[Артикул]],[1]Подбор!$CJ:$CW,5,0),"")</f>
        <v>1</v>
      </c>
      <c r="AA969" s="73">
        <f>IFERROR(VLOOKUP(Подбор[[#This Row],[Артикул]],[1]Подбор!$CJ:$CW,6,0),"")</f>
        <v>0</v>
      </c>
      <c r="AB969" s="73">
        <f>IFERROR(VLOOKUP(Подбор[[#This Row],[Артикул]],[1]Подбор!$CJ:$CW,7,0),"")</f>
        <v>0</v>
      </c>
      <c r="AC969" s="73">
        <f>IFERROR(VLOOKUP(Подбор[[#This Row],[Артикул]],[1]Подбор!$CJ:$CW,8,0),"")</f>
        <v>0</v>
      </c>
      <c r="AD969" s="73">
        <f>IFERROR(VLOOKUP(Подбор[[#This Row],[Артикул]],[1]Подбор!$CJ:$CW,9,0),"")</f>
        <v>0</v>
      </c>
      <c r="AE969" s="73">
        <f>IFERROR(VLOOKUP(Подбор[[#This Row],[Артикул]],[1]Подбор!$CJ:$CW,10,0),"")</f>
        <v>0</v>
      </c>
      <c r="AF969" s="73">
        <f>IFERROR(VLOOKUP(Подбор[[#This Row],[Артикул]],[1]Подбор!$CJ:$CW,11,0),"")</f>
        <v>0</v>
      </c>
      <c r="AG969" s="73">
        <f>IFERROR(VLOOKUP(Подбор[[#This Row],[Артикул]],[1]Подбор!$CJ:$CW,12,0),"")</f>
        <v>0</v>
      </c>
      <c r="AH969" s="73">
        <f>IFERROR(VLOOKUP(Подбор[[#This Row],[Артикул]],[1]Подбор!$CJ:$CW,13,0),"")</f>
        <v>0</v>
      </c>
      <c r="AI969" s="73">
        <f>IFERROR(VLOOKUP(Подбор[[#This Row],[Артикул]],[1]Подбор!$CJ:$CW,14,0),"")</f>
        <v>0</v>
      </c>
      <c r="AJ969" s="73" t="str">
        <f>IFERROR(VLOOKUP(Подбор[[#This Row],[Артикул]],[1]Подбор!$CJ:$DA,15,0),"")</f>
        <v/>
      </c>
      <c r="AK969" s="73" t="str">
        <f>IFERROR(VLOOKUP(Подбор[[#This Row],[Артикул]],[1]Подбор!$CJ:$DA,16,0),"")</f>
        <v>https://ipmatika.kz/products/terminaly-dlya-interaktivnoy-sovmestnoy-raboty/mb-floorstand-860/</v>
      </c>
      <c r="AL969" s="73" t="str">
        <f>IFERROR(VLOOKUP(Подбор[[#This Row],[Артикул]],[1]Подбор!$CJ:$DA,17,0),"")</f>
        <v>EOL</v>
      </c>
    </row>
    <row r="970" spans="1:38">
      <c r="A970" s="73" t="s">
        <v>543</v>
      </c>
      <c r="B970" t="s">
        <v>2932</v>
      </c>
      <c r="C970" t="s">
        <v>544</v>
      </c>
      <c r="D970">
        <v>447150</v>
      </c>
      <c r="E970">
        <v>344305.5</v>
      </c>
      <c r="F970">
        <v>-23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4</v>
      </c>
      <c r="O970">
        <v>0</v>
      </c>
      <c r="P970">
        <v>0</v>
      </c>
      <c r="Q970" t="s">
        <v>578</v>
      </c>
      <c r="R970" t="s">
        <v>5930</v>
      </c>
      <c r="S970" t="s">
        <v>5491</v>
      </c>
      <c r="T970" s="73"/>
      <c r="U970" s="73"/>
      <c r="V970"/>
      <c r="W970" s="73">
        <f>IFERROR(VLOOKUP(Подбор[[#This Row],[Артикул]],[1]Подбор!$CJ:$CW,2,0),"")</f>
        <v>447150</v>
      </c>
      <c r="X970" s="73">
        <f>IFERROR(VLOOKUP(Подбор[[#This Row],[Артикул]],[1]Подбор!$CJ:$CW,3,0),"")</f>
        <v>344305.5</v>
      </c>
      <c r="Y970" s="73">
        <f>IFERROR(VLOOKUP(Подбор[[#This Row],[Артикул]],[1]Подбор!$CJ:$CW,4,0),"")</f>
        <v>-23</v>
      </c>
      <c r="Z970" s="73">
        <f>IFERROR(VLOOKUP(Подбор[[#This Row],[Артикул]],[1]Подбор!$CJ:$CW,5,0),"")</f>
        <v>0</v>
      </c>
      <c r="AA970" s="73">
        <f>IFERROR(VLOOKUP(Подбор[[#This Row],[Артикул]],[1]Подбор!$CJ:$CW,6,0),"")</f>
        <v>0</v>
      </c>
      <c r="AB970" s="73">
        <f>IFERROR(VLOOKUP(Подбор[[#This Row],[Артикул]],[1]Подбор!$CJ:$CW,7,0),"")</f>
        <v>0</v>
      </c>
      <c r="AC970" s="73">
        <f>IFERROR(VLOOKUP(Подбор[[#This Row],[Артикул]],[1]Подбор!$CJ:$CW,8,0),"")</f>
        <v>0</v>
      </c>
      <c r="AD970" s="73">
        <f>IFERROR(VLOOKUP(Подбор[[#This Row],[Артикул]],[1]Подбор!$CJ:$CW,9,0),"")</f>
        <v>0</v>
      </c>
      <c r="AE970" s="73">
        <f>IFERROR(VLOOKUP(Подбор[[#This Row],[Артикул]],[1]Подбор!$CJ:$CW,10,0),"")</f>
        <v>0</v>
      </c>
      <c r="AF970" s="73">
        <f>IFERROR(VLOOKUP(Подбор[[#This Row],[Артикул]],[1]Подбор!$CJ:$CW,11,0),"")</f>
        <v>0</v>
      </c>
      <c r="AG970" s="73">
        <f>IFERROR(VLOOKUP(Подбор[[#This Row],[Артикул]],[1]Подбор!$CJ:$CW,12,0),"")</f>
        <v>4</v>
      </c>
      <c r="AH970" s="73">
        <f>IFERROR(VLOOKUP(Подбор[[#This Row],[Артикул]],[1]Подбор!$CJ:$CW,13,0),"")</f>
        <v>0</v>
      </c>
      <c r="AI970" s="73">
        <f>IFERROR(VLOOKUP(Подбор[[#This Row],[Артикул]],[1]Подбор!$CJ:$CW,14,0),"")</f>
        <v>0</v>
      </c>
      <c r="AJ970" s="73" t="str">
        <f>IFERROR(VLOOKUP(Подбор[[#This Row],[Артикул]],[1]Подбор!$CJ:$DA,15,0),"")</f>
        <v/>
      </c>
      <c r="AK970" s="73" t="str">
        <f>IFERROR(VLOOKUP(Подбор[[#This Row],[Артикул]],[1]Подбор!$CJ:$DA,16,0),"")</f>
        <v>https://ipmatika.kz/products/terminaly-dlya-interaktivnoy-sovmestnoy-raboty/mb-floorstand-860t/</v>
      </c>
      <c r="AL970" s="73" t="str">
        <f>IFERROR(VLOOKUP(Подбор[[#This Row],[Артикул]],[1]Подбор!$CJ:$DA,17,0),"")</f>
        <v>EOL</v>
      </c>
    </row>
    <row r="971" spans="1:38">
      <c r="A971" s="73" t="s">
        <v>3992</v>
      </c>
      <c r="B971" t="s">
        <v>2932</v>
      </c>
      <c r="C971" t="s">
        <v>3993</v>
      </c>
      <c r="D971">
        <v>466950</v>
      </c>
      <c r="E971">
        <v>359551.5</v>
      </c>
      <c r="F971">
        <v>-23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2</v>
      </c>
      <c r="P971">
        <v>0</v>
      </c>
      <c r="Q971" t="s">
        <v>578</v>
      </c>
      <c r="R971" t="s">
        <v>5931</v>
      </c>
      <c r="S971" t="s">
        <v>578</v>
      </c>
      <c r="T971" s="73"/>
      <c r="U971" s="73"/>
      <c r="V971"/>
      <c r="W971" s="73">
        <f>IFERROR(VLOOKUP(Подбор[[#This Row],[Артикул]],[1]Подбор!$CJ:$CW,2,0),"")</f>
        <v>466950</v>
      </c>
      <c r="X971" s="73">
        <f>IFERROR(VLOOKUP(Подбор[[#This Row],[Артикул]],[1]Подбор!$CJ:$CW,3,0),"")</f>
        <v>359551.5</v>
      </c>
      <c r="Y971" s="73">
        <f>IFERROR(VLOOKUP(Подбор[[#This Row],[Артикул]],[1]Подбор!$CJ:$CW,4,0),"")</f>
        <v>-23</v>
      </c>
      <c r="Z971" s="73">
        <f>IFERROR(VLOOKUP(Подбор[[#This Row],[Артикул]],[1]Подбор!$CJ:$CW,5,0),"")</f>
        <v>0</v>
      </c>
      <c r="AA971" s="73">
        <f>IFERROR(VLOOKUP(Подбор[[#This Row],[Артикул]],[1]Подбор!$CJ:$CW,6,0),"")</f>
        <v>0</v>
      </c>
      <c r="AB971" s="73">
        <f>IFERROR(VLOOKUP(Подбор[[#This Row],[Артикул]],[1]Подбор!$CJ:$CW,7,0),"")</f>
        <v>0</v>
      </c>
      <c r="AC971" s="73">
        <f>IFERROR(VLOOKUP(Подбор[[#This Row],[Артикул]],[1]Подбор!$CJ:$CW,8,0),"")</f>
        <v>0</v>
      </c>
      <c r="AD971" s="73">
        <f>IFERROR(VLOOKUP(Подбор[[#This Row],[Артикул]],[1]Подбор!$CJ:$CW,9,0),"")</f>
        <v>0</v>
      </c>
      <c r="AE971" s="73">
        <f>IFERROR(VLOOKUP(Подбор[[#This Row],[Артикул]],[1]Подбор!$CJ:$CW,10,0),"")</f>
        <v>0</v>
      </c>
      <c r="AF971" s="73">
        <f>IFERROR(VLOOKUP(Подбор[[#This Row],[Артикул]],[1]Подбор!$CJ:$CW,11,0),"")</f>
        <v>0</v>
      </c>
      <c r="AG971" s="73">
        <f>IFERROR(VLOOKUP(Подбор[[#This Row],[Артикул]],[1]Подбор!$CJ:$CW,12,0),"")</f>
        <v>1</v>
      </c>
      <c r="AH971" s="73">
        <f>IFERROR(VLOOKUP(Подбор[[#This Row],[Артикул]],[1]Подбор!$CJ:$CW,13,0),"")</f>
        <v>2</v>
      </c>
      <c r="AI971" s="73">
        <f>IFERROR(VLOOKUP(Подбор[[#This Row],[Артикул]],[1]Подбор!$CJ:$CW,14,0),"")</f>
        <v>0</v>
      </c>
      <c r="AJ971" s="73" t="str">
        <f>IFERROR(VLOOKUP(Подбор[[#This Row],[Артикул]],[1]Подбор!$CJ:$DA,15,0),"")</f>
        <v/>
      </c>
      <c r="AK971" s="73" t="str">
        <f>IFERROR(VLOOKUP(Подбор[[#This Row],[Артикул]],[1]Подбор!$CJ:$DA,16,0),"")</f>
        <v>https://ipmatika.kz/products/terminaly-dlya-interaktivnoy-sovmestnoy-raboty/mb-floorstand-p650t/</v>
      </c>
      <c r="AL971" s="73" t="str">
        <f>IFERROR(VLOOKUP(Подбор[[#This Row],[Артикул]],[1]Подбор!$CJ:$DA,17,0),"")</f>
        <v/>
      </c>
    </row>
    <row r="972" spans="1:38">
      <c r="A972" s="73" t="s">
        <v>3994</v>
      </c>
      <c r="B972" t="s">
        <v>2932</v>
      </c>
      <c r="C972" t="s">
        <v>3995</v>
      </c>
      <c r="D972">
        <v>466950</v>
      </c>
      <c r="E972">
        <v>359551.5</v>
      </c>
      <c r="F972">
        <v>-23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2</v>
      </c>
      <c r="O972">
        <v>0</v>
      </c>
      <c r="P972">
        <v>0</v>
      </c>
      <c r="Q972" t="s">
        <v>578</v>
      </c>
      <c r="R972" t="s">
        <v>5932</v>
      </c>
      <c r="S972" t="s">
        <v>578</v>
      </c>
      <c r="T972" s="73"/>
      <c r="U972" s="73"/>
      <c r="V972"/>
      <c r="W972" s="73">
        <f>IFERROR(VLOOKUP(Подбор[[#This Row],[Артикул]],[1]Подбор!$CJ:$CW,2,0),"")</f>
        <v>466950</v>
      </c>
      <c r="X972" s="73">
        <f>IFERROR(VLOOKUP(Подбор[[#This Row],[Артикул]],[1]Подбор!$CJ:$CW,3,0),"")</f>
        <v>359551.5</v>
      </c>
      <c r="Y972" s="73">
        <f>IFERROR(VLOOKUP(Подбор[[#This Row],[Артикул]],[1]Подбор!$CJ:$CW,4,0),"")</f>
        <v>-23</v>
      </c>
      <c r="Z972" s="73">
        <f>IFERROR(VLOOKUP(Подбор[[#This Row],[Артикул]],[1]Подбор!$CJ:$CW,5,0),"")</f>
        <v>0</v>
      </c>
      <c r="AA972" s="73">
        <f>IFERROR(VLOOKUP(Подбор[[#This Row],[Артикул]],[1]Подбор!$CJ:$CW,6,0),"")</f>
        <v>0</v>
      </c>
      <c r="AB972" s="73">
        <f>IFERROR(VLOOKUP(Подбор[[#This Row],[Артикул]],[1]Подбор!$CJ:$CW,7,0),"")</f>
        <v>0</v>
      </c>
      <c r="AC972" s="73">
        <f>IFERROR(VLOOKUP(Подбор[[#This Row],[Артикул]],[1]Подбор!$CJ:$CW,8,0),"")</f>
        <v>0</v>
      </c>
      <c r="AD972" s="73">
        <f>IFERROR(VLOOKUP(Подбор[[#This Row],[Артикул]],[1]Подбор!$CJ:$CW,9,0),"")</f>
        <v>0</v>
      </c>
      <c r="AE972" s="73">
        <f>IFERROR(VLOOKUP(Подбор[[#This Row],[Артикул]],[1]Подбор!$CJ:$CW,10,0),"")</f>
        <v>0</v>
      </c>
      <c r="AF972" s="73">
        <f>IFERROR(VLOOKUP(Подбор[[#This Row],[Артикул]],[1]Подбор!$CJ:$CW,11,0),"")</f>
        <v>0</v>
      </c>
      <c r="AG972" s="73">
        <f>IFERROR(VLOOKUP(Подбор[[#This Row],[Артикул]],[1]Подбор!$CJ:$CW,12,0),"")</f>
        <v>2</v>
      </c>
      <c r="AH972" s="73">
        <f>IFERROR(VLOOKUP(Подбор[[#This Row],[Артикул]],[1]Подбор!$CJ:$CW,13,0),"")</f>
        <v>0</v>
      </c>
      <c r="AI972" s="73">
        <f>IFERROR(VLOOKUP(Подбор[[#This Row],[Артикул]],[1]Подбор!$CJ:$CW,14,0),"")</f>
        <v>0</v>
      </c>
      <c r="AJ972" s="73" t="str">
        <f>IFERROR(VLOOKUP(Подбор[[#This Row],[Артикул]],[1]Подбор!$CJ:$DA,15,0),"")</f>
        <v/>
      </c>
      <c r="AK972" s="73" t="str">
        <f>IFERROR(VLOOKUP(Подбор[[#This Row],[Артикул]],[1]Подбор!$CJ:$DA,16,0),"")</f>
        <v>https://ipmatika.kz/products/terminaly-dlya-interaktivnoy-sovmestnoy-raboty/mb-floorstand-p750t/</v>
      </c>
      <c r="AL972" s="73" t="str">
        <f>IFERROR(VLOOKUP(Подбор[[#This Row],[Артикул]],[1]Подбор!$CJ:$DA,17,0),"")</f>
        <v/>
      </c>
    </row>
    <row r="973" spans="1:38">
      <c r="A973" s="73" t="s">
        <v>3996</v>
      </c>
      <c r="B973" t="s">
        <v>2932</v>
      </c>
      <c r="C973" t="s">
        <v>3997</v>
      </c>
      <c r="D973">
        <v>466950</v>
      </c>
      <c r="E973">
        <v>359551.5</v>
      </c>
      <c r="F973">
        <v>-23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2</v>
      </c>
      <c r="O973">
        <v>0</v>
      </c>
      <c r="P973">
        <v>0</v>
      </c>
      <c r="Q973" t="s">
        <v>578</v>
      </c>
      <c r="R973" t="s">
        <v>5933</v>
      </c>
      <c r="S973" t="s">
        <v>578</v>
      </c>
      <c r="T973" s="73"/>
      <c r="U973" s="73"/>
      <c r="V973"/>
      <c r="W973" s="73">
        <f>IFERROR(VLOOKUP(Подбор[[#This Row],[Артикул]],[1]Подбор!$CJ:$CW,2,0),"")</f>
        <v>466950</v>
      </c>
      <c r="X973" s="73">
        <f>IFERROR(VLOOKUP(Подбор[[#This Row],[Артикул]],[1]Подбор!$CJ:$CW,3,0),"")</f>
        <v>359551.5</v>
      </c>
      <c r="Y973" s="73">
        <f>IFERROR(VLOOKUP(Подбор[[#This Row],[Артикул]],[1]Подбор!$CJ:$CW,4,0),"")</f>
        <v>-23</v>
      </c>
      <c r="Z973" s="73">
        <f>IFERROR(VLOOKUP(Подбор[[#This Row],[Артикул]],[1]Подбор!$CJ:$CW,5,0),"")</f>
        <v>0</v>
      </c>
      <c r="AA973" s="73">
        <f>IFERROR(VLOOKUP(Подбор[[#This Row],[Артикул]],[1]Подбор!$CJ:$CW,6,0),"")</f>
        <v>0</v>
      </c>
      <c r="AB973" s="73">
        <f>IFERROR(VLOOKUP(Подбор[[#This Row],[Артикул]],[1]Подбор!$CJ:$CW,7,0),"")</f>
        <v>1</v>
      </c>
      <c r="AC973" s="73">
        <f>IFERROR(VLOOKUP(Подбор[[#This Row],[Артикул]],[1]Подбор!$CJ:$CW,8,0),"")</f>
        <v>0</v>
      </c>
      <c r="AD973" s="73">
        <f>IFERROR(VLOOKUP(Подбор[[#This Row],[Артикул]],[1]Подбор!$CJ:$CW,9,0),"")</f>
        <v>0</v>
      </c>
      <c r="AE973" s="73">
        <f>IFERROR(VLOOKUP(Подбор[[#This Row],[Артикул]],[1]Подбор!$CJ:$CW,10,0),"")</f>
        <v>0</v>
      </c>
      <c r="AF973" s="73">
        <f>IFERROR(VLOOKUP(Подбор[[#This Row],[Артикул]],[1]Подбор!$CJ:$CW,11,0),"")</f>
        <v>0</v>
      </c>
      <c r="AG973" s="73">
        <f>IFERROR(VLOOKUP(Подбор[[#This Row],[Артикул]],[1]Подбор!$CJ:$CW,12,0),"")</f>
        <v>2</v>
      </c>
      <c r="AH973" s="73">
        <f>IFERROR(VLOOKUP(Подбор[[#This Row],[Артикул]],[1]Подбор!$CJ:$CW,13,0),"")</f>
        <v>0</v>
      </c>
      <c r="AI973" s="73">
        <f>IFERROR(VLOOKUP(Подбор[[#This Row],[Артикул]],[1]Подбор!$CJ:$CW,14,0),"")</f>
        <v>0</v>
      </c>
      <c r="AJ973" s="73" t="str">
        <f>IFERROR(VLOOKUP(Подбор[[#This Row],[Артикул]],[1]Подбор!$CJ:$DA,15,0),"")</f>
        <v/>
      </c>
      <c r="AK973" s="73" t="str">
        <f>IFERROR(VLOOKUP(Подбор[[#This Row],[Артикул]],[1]Подбор!$CJ:$DA,16,0),"")</f>
        <v>https://ipmatika.kz/products/terminaly-dlya-interaktivnoy-sovmestnoy-raboty/mb-floorstand-p860t/</v>
      </c>
      <c r="AL973" s="73" t="str">
        <f>IFERROR(VLOOKUP(Подбор[[#This Row],[Артикул]],[1]Подбор!$CJ:$DA,17,0),"")</f>
        <v/>
      </c>
    </row>
    <row r="974" spans="1:38">
      <c r="A974" s="73" t="s">
        <v>3102</v>
      </c>
      <c r="B974" t="s">
        <v>2932</v>
      </c>
      <c r="C974" t="s">
        <v>3103</v>
      </c>
      <c r="D974">
        <v>69850</v>
      </c>
      <c r="E974">
        <v>52387.5</v>
      </c>
      <c r="F974">
        <v>-25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5489</v>
      </c>
      <c r="O974">
        <v>5</v>
      </c>
      <c r="P974">
        <v>0</v>
      </c>
      <c r="Q974" t="s">
        <v>5934</v>
      </c>
      <c r="R974" t="s">
        <v>5935</v>
      </c>
      <c r="S974" t="s">
        <v>578</v>
      </c>
      <c r="T974" s="73"/>
      <c r="U974" s="73"/>
      <c r="V974"/>
      <c r="W974" s="73">
        <f>IFERROR(VLOOKUP(Подбор[[#This Row],[Артикул]],[1]Подбор!$CJ:$CW,2,0),"")</f>
        <v>69850</v>
      </c>
      <c r="X974" s="73">
        <f>IFERROR(VLOOKUP(Подбор[[#This Row],[Артикул]],[1]Подбор!$CJ:$CW,3,0),"")</f>
        <v>52387.5</v>
      </c>
      <c r="Y974" s="73">
        <f>IFERROR(VLOOKUP(Подбор[[#This Row],[Артикул]],[1]Подбор!$CJ:$CW,4,0),"")</f>
        <v>-25</v>
      </c>
      <c r="Z974" s="73">
        <f>IFERROR(VLOOKUP(Подбор[[#This Row],[Артикул]],[1]Подбор!$CJ:$CW,5,0),"")</f>
        <v>0</v>
      </c>
      <c r="AA974" s="73">
        <f>IFERROR(VLOOKUP(Подбор[[#This Row],[Артикул]],[1]Подбор!$CJ:$CW,6,0),"")</f>
        <v>0</v>
      </c>
      <c r="AB974" s="73">
        <f>IFERROR(VLOOKUP(Подбор[[#This Row],[Артикул]],[1]Подбор!$CJ:$CW,7,0),"")</f>
        <v>0</v>
      </c>
      <c r="AC974" s="73">
        <f>IFERROR(VLOOKUP(Подбор[[#This Row],[Артикул]],[1]Подбор!$CJ:$CW,8,0),"")</f>
        <v>0</v>
      </c>
      <c r="AD974" s="73">
        <f>IFERROR(VLOOKUP(Подбор[[#This Row],[Артикул]],[1]Подбор!$CJ:$CW,9,0),"")</f>
        <v>0</v>
      </c>
      <c r="AE974" s="73">
        <f>IFERROR(VLOOKUP(Подбор[[#This Row],[Артикул]],[1]Подбор!$CJ:$CW,10,0),"")</f>
        <v>0</v>
      </c>
      <c r="AF974" s="73">
        <f>IFERROR(VLOOKUP(Подбор[[#This Row],[Артикул]],[1]Подбор!$CJ:$CW,11,0),"")</f>
        <v>0</v>
      </c>
      <c r="AG974" s="73" t="str">
        <f>IFERROR(VLOOKUP(Подбор[[#This Row],[Артикул]],[1]Подбор!$CJ:$CW,12,0),"")</f>
        <v>50+</v>
      </c>
      <c r="AH974" s="73">
        <f>IFERROR(VLOOKUP(Подбор[[#This Row],[Артикул]],[1]Подбор!$CJ:$CW,13,0),"")</f>
        <v>5</v>
      </c>
      <c r="AI974" s="73">
        <f>IFERROR(VLOOKUP(Подбор[[#This Row],[Артикул]],[1]Подбор!$CJ:$CW,14,0),"")</f>
        <v>0</v>
      </c>
      <c r="AJ974" s="73" t="str">
        <f>IFERROR(VLOOKUP(Подбор[[#This Row],[Артикул]],[1]Подбор!$CJ:$DA,15,0),"")</f>
        <v>http://ipmatika.ru/upload/iblock/4fb/j71s3xijt3htgaftpf6bo18faj4si0yr/MB-Remote.jpg</v>
      </c>
      <c r="AK974" s="73" t="str">
        <f>IFERROR(VLOOKUP(Подбор[[#This Row],[Артикул]],[1]Подбор!$CJ:$DA,16,0),"")</f>
        <v>https://ipmatika.kz/products/terminaly-dlya-interaktivnoy-sovmestnoy-raboty/yealink-mb-remote/</v>
      </c>
      <c r="AL974" s="73" t="str">
        <f>IFERROR(VLOOKUP(Подбор[[#This Row],[Артикул]],[1]Подбор!$CJ:$DA,17,0),"")</f>
        <v/>
      </c>
    </row>
    <row r="975" spans="1:38">
      <c r="A975" s="73" t="s">
        <v>2913</v>
      </c>
      <c r="B975" t="s">
        <v>2932</v>
      </c>
      <c r="C975" t="s">
        <v>2914</v>
      </c>
      <c r="D975">
        <v>28050</v>
      </c>
      <c r="E975">
        <v>21037.5</v>
      </c>
      <c r="F975">
        <v>-25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578</v>
      </c>
      <c r="R975" t="s">
        <v>5936</v>
      </c>
      <c r="S975" t="s">
        <v>578</v>
      </c>
      <c r="T975" s="73"/>
      <c r="U975" s="73"/>
      <c r="V975"/>
      <c r="W975" s="73">
        <f>IFERROR(VLOOKUP(Подбор[[#This Row],[Артикул]],[1]Подбор!$CJ:$CW,2,0),"")</f>
        <v>28050</v>
      </c>
      <c r="X975" s="73">
        <f>IFERROR(VLOOKUP(Подбор[[#This Row],[Артикул]],[1]Подбор!$CJ:$CW,3,0),"")</f>
        <v>21037.5</v>
      </c>
      <c r="Y975" s="73">
        <f>IFERROR(VLOOKUP(Подбор[[#This Row],[Артикул]],[1]Подбор!$CJ:$CW,4,0),"")</f>
        <v>-25</v>
      </c>
      <c r="Z975" s="73">
        <f>IFERROR(VLOOKUP(Подбор[[#This Row],[Артикул]],[1]Подбор!$CJ:$CW,5,0),"")</f>
        <v>0</v>
      </c>
      <c r="AA975" s="73">
        <f>IFERROR(VLOOKUP(Подбор[[#This Row],[Артикул]],[1]Подбор!$CJ:$CW,6,0),"")</f>
        <v>0</v>
      </c>
      <c r="AB975" s="73">
        <f>IFERROR(VLOOKUP(Подбор[[#This Row],[Артикул]],[1]Подбор!$CJ:$CW,7,0),"")</f>
        <v>0</v>
      </c>
      <c r="AC975" s="73">
        <f>IFERROR(VLOOKUP(Подбор[[#This Row],[Артикул]],[1]Подбор!$CJ:$CW,8,0),"")</f>
        <v>0</v>
      </c>
      <c r="AD975" s="73">
        <f>IFERROR(VLOOKUP(Подбор[[#This Row],[Артикул]],[1]Подбор!$CJ:$CW,9,0),"")</f>
        <v>0</v>
      </c>
      <c r="AE975" s="73">
        <f>IFERROR(VLOOKUP(Подбор[[#This Row],[Артикул]],[1]Подбор!$CJ:$CW,10,0),"")</f>
        <v>0</v>
      </c>
      <c r="AF975" s="73">
        <f>IFERROR(VLOOKUP(Подбор[[#This Row],[Артикул]],[1]Подбор!$CJ:$CW,11,0),"")</f>
        <v>0</v>
      </c>
      <c r="AG975" s="73">
        <f>IFERROR(VLOOKUP(Подбор[[#This Row],[Артикул]],[1]Подбор!$CJ:$CW,12,0),"")</f>
        <v>0</v>
      </c>
      <c r="AH975" s="73">
        <f>IFERROR(VLOOKUP(Подбор[[#This Row],[Артикул]],[1]Подбор!$CJ:$CW,13,0),"")</f>
        <v>0</v>
      </c>
      <c r="AI975" s="73">
        <f>IFERROR(VLOOKUP(Подбор[[#This Row],[Артикул]],[1]Подбор!$CJ:$CW,14,0),"")</f>
        <v>0</v>
      </c>
      <c r="AJ975" s="73" t="str">
        <f>IFERROR(VLOOKUP(Подбор[[#This Row],[Артикул]],[1]Подбор!$CJ:$DA,15,0),"")</f>
        <v/>
      </c>
      <c r="AK975" s="73" t="str">
        <f>IFERROR(VLOOKUP(Подбор[[#This Row],[Артикул]],[1]Подбор!$CJ:$DA,16,0),"")</f>
        <v>https://ipmatika.kz/products/terminaly-dlya-interaktivnoy-sovmestnoy-raboty/yealink-mb-stylus-4a/</v>
      </c>
      <c r="AL975" s="73" t="str">
        <f>IFERROR(VLOOKUP(Подбор[[#This Row],[Артикул]],[1]Подбор!$CJ:$DA,17,0),"")</f>
        <v/>
      </c>
    </row>
    <row r="976" spans="1:38">
      <c r="A976" s="73" t="s">
        <v>5384</v>
      </c>
      <c r="B976" t="s">
        <v>2932</v>
      </c>
      <c r="C976" t="s">
        <v>5385</v>
      </c>
      <c r="D976">
        <v>51150</v>
      </c>
      <c r="E976">
        <v>38362.5</v>
      </c>
      <c r="F976">
        <v>-25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578</v>
      </c>
      <c r="R976" t="s">
        <v>578</v>
      </c>
      <c r="S976" t="s">
        <v>5514</v>
      </c>
      <c r="T976" s="73"/>
      <c r="U976" s="73"/>
      <c r="V976"/>
      <c r="W976" s="73">
        <f>IFERROR(VLOOKUP(Подбор[[#This Row],[Артикул]],[1]Подбор!$CJ:$CW,2,0),"")</f>
        <v>51150</v>
      </c>
      <c r="X976" s="73">
        <f>IFERROR(VLOOKUP(Подбор[[#This Row],[Артикул]],[1]Подбор!$CJ:$CW,3,0),"")</f>
        <v>38362.5</v>
      </c>
      <c r="Y976" s="73">
        <f>IFERROR(VLOOKUP(Подбор[[#This Row],[Артикул]],[1]Подбор!$CJ:$CW,4,0),"")</f>
        <v>-25</v>
      </c>
      <c r="Z976" s="73">
        <f>IFERROR(VLOOKUP(Подбор[[#This Row],[Артикул]],[1]Подбор!$CJ:$CW,5,0),"")</f>
        <v>0</v>
      </c>
      <c r="AA976" s="73">
        <f>IFERROR(VLOOKUP(Подбор[[#This Row],[Артикул]],[1]Подбор!$CJ:$CW,6,0),"")</f>
        <v>0</v>
      </c>
      <c r="AB976" s="73">
        <f>IFERROR(VLOOKUP(Подбор[[#This Row],[Артикул]],[1]Подбор!$CJ:$CW,7,0),"")</f>
        <v>0</v>
      </c>
      <c r="AC976" s="73">
        <f>IFERROR(VLOOKUP(Подбор[[#This Row],[Артикул]],[1]Подбор!$CJ:$CW,8,0),"")</f>
        <v>0</v>
      </c>
      <c r="AD976" s="73">
        <f>IFERROR(VLOOKUP(Подбор[[#This Row],[Артикул]],[1]Подбор!$CJ:$CW,9,0),"")</f>
        <v>0</v>
      </c>
      <c r="AE976" s="73">
        <f>IFERROR(VLOOKUP(Подбор[[#This Row],[Артикул]],[1]Подбор!$CJ:$CW,10,0),"")</f>
        <v>0</v>
      </c>
      <c r="AF976" s="73">
        <f>IFERROR(VLOOKUP(Подбор[[#This Row],[Артикул]],[1]Подбор!$CJ:$CW,11,0),"")</f>
        <v>0</v>
      </c>
      <c r="AG976" s="73">
        <f>IFERROR(VLOOKUP(Подбор[[#This Row],[Артикул]],[1]Подбор!$CJ:$CW,12,0),"")</f>
        <v>0</v>
      </c>
      <c r="AH976" s="73">
        <f>IFERROR(VLOOKUP(Подбор[[#This Row],[Артикул]],[1]Подбор!$CJ:$CW,13,0),"")</f>
        <v>0</v>
      </c>
      <c r="AI976" s="73">
        <f>IFERROR(VLOOKUP(Подбор[[#This Row],[Артикул]],[1]Подбор!$CJ:$CW,14,0),"")</f>
        <v>0</v>
      </c>
      <c r="AJ976" s="73" t="str">
        <f>IFERROR(VLOOKUP(Подбор[[#This Row],[Артикул]],[1]Подбор!$CJ:$DA,15,0),"")</f>
        <v/>
      </c>
      <c r="AK976" s="73" t="str">
        <f>IFERROR(VLOOKUP(Подбор[[#This Row],[Артикул]],[1]Подбор!$CJ:$DA,16,0),"")</f>
        <v/>
      </c>
      <c r="AL976" s="73" t="str">
        <f>IFERROR(VLOOKUP(Подбор[[#This Row],[Артикул]],[1]Подбор!$CJ:$DA,17,0),"")</f>
        <v>NEW</v>
      </c>
    </row>
    <row r="977" spans="1:38">
      <c r="A977" s="73" t="s">
        <v>5386</v>
      </c>
      <c r="B977" t="s">
        <v>2932</v>
      </c>
      <c r="C977" t="s">
        <v>5387</v>
      </c>
      <c r="D977">
        <v>71500</v>
      </c>
      <c r="E977">
        <v>53625</v>
      </c>
      <c r="F977">
        <v>-25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578</v>
      </c>
      <c r="R977" t="s">
        <v>578</v>
      </c>
      <c r="S977" t="s">
        <v>5514</v>
      </c>
      <c r="T977" s="73"/>
      <c r="U977" s="73"/>
      <c r="V977"/>
      <c r="W977" s="73">
        <f>IFERROR(VLOOKUP(Подбор[[#This Row],[Артикул]],[1]Подбор!$CJ:$CW,2,0),"")</f>
        <v>71500</v>
      </c>
      <c r="X977" s="73">
        <f>IFERROR(VLOOKUP(Подбор[[#This Row],[Артикул]],[1]Подбор!$CJ:$CW,3,0),"")</f>
        <v>53625</v>
      </c>
      <c r="Y977" s="73">
        <f>IFERROR(VLOOKUP(Подбор[[#This Row],[Артикул]],[1]Подбор!$CJ:$CW,4,0),"")</f>
        <v>-25</v>
      </c>
      <c r="Z977" s="73">
        <f>IFERROR(VLOOKUP(Подбор[[#This Row],[Артикул]],[1]Подбор!$CJ:$CW,5,0),"")</f>
        <v>0</v>
      </c>
      <c r="AA977" s="73">
        <f>IFERROR(VLOOKUP(Подбор[[#This Row],[Артикул]],[1]Подбор!$CJ:$CW,6,0),"")</f>
        <v>0</v>
      </c>
      <c r="AB977" s="73">
        <f>IFERROR(VLOOKUP(Подбор[[#This Row],[Артикул]],[1]Подбор!$CJ:$CW,7,0),"")</f>
        <v>1</v>
      </c>
      <c r="AC977" s="73">
        <f>IFERROR(VLOOKUP(Подбор[[#This Row],[Артикул]],[1]Подбор!$CJ:$CW,8,0),"")</f>
        <v>0</v>
      </c>
      <c r="AD977" s="73">
        <f>IFERROR(VLOOKUP(Подбор[[#This Row],[Артикул]],[1]Подбор!$CJ:$CW,9,0),"")</f>
        <v>0</v>
      </c>
      <c r="AE977" s="73">
        <f>IFERROR(VLOOKUP(Подбор[[#This Row],[Артикул]],[1]Подбор!$CJ:$CW,10,0),"")</f>
        <v>0</v>
      </c>
      <c r="AF977" s="73">
        <f>IFERROR(VLOOKUP(Подбор[[#This Row],[Артикул]],[1]Подбор!$CJ:$CW,11,0),"")</f>
        <v>0</v>
      </c>
      <c r="AG977" s="73">
        <f>IFERROR(VLOOKUP(Подбор[[#This Row],[Артикул]],[1]Подбор!$CJ:$CW,12,0),"")</f>
        <v>0</v>
      </c>
      <c r="AH977" s="73">
        <f>IFERROR(VLOOKUP(Подбор[[#This Row],[Артикул]],[1]Подбор!$CJ:$CW,13,0),"")</f>
        <v>0</v>
      </c>
      <c r="AI977" s="73">
        <f>IFERROR(VLOOKUP(Подбор[[#This Row],[Артикул]],[1]Подбор!$CJ:$CW,14,0),"")</f>
        <v>0</v>
      </c>
      <c r="AJ977" s="73" t="str">
        <f>IFERROR(VLOOKUP(Подбор[[#This Row],[Артикул]],[1]Подбор!$CJ:$DA,15,0),"")</f>
        <v/>
      </c>
      <c r="AK977" s="73" t="str">
        <f>IFERROR(VLOOKUP(Подбор[[#This Row],[Артикул]],[1]Подбор!$CJ:$DA,16,0),"")</f>
        <v/>
      </c>
      <c r="AL977" s="73" t="str">
        <f>IFERROR(VLOOKUP(Подбор[[#This Row],[Артикул]],[1]Подбор!$CJ:$DA,17,0),"")</f>
        <v>NEW</v>
      </c>
    </row>
    <row r="978" spans="1:38">
      <c r="A978" s="73" t="s">
        <v>7441</v>
      </c>
      <c r="B978" t="s">
        <v>2932</v>
      </c>
      <c r="C978" t="s">
        <v>7442</v>
      </c>
      <c r="D978">
        <v>292050</v>
      </c>
      <c r="E978">
        <v>219037.5</v>
      </c>
      <c r="F978">
        <v>-25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</v>
      </c>
      <c r="Q978" t="s">
        <v>578</v>
      </c>
      <c r="R978" t="s">
        <v>578</v>
      </c>
      <c r="S978" t="s">
        <v>5514</v>
      </c>
      <c r="T978" s="73"/>
      <c r="U978" s="73"/>
      <c r="V978"/>
      <c r="W978" s="73">
        <f>IFERROR(VLOOKUP(Подбор[[#This Row],[Артикул]],[1]Подбор!$CJ:$CW,2,0),"")</f>
        <v>292050</v>
      </c>
      <c r="X978" s="73">
        <f>IFERROR(VLOOKUP(Подбор[[#This Row],[Артикул]],[1]Подбор!$CJ:$CW,3,0),"")</f>
        <v>219037.5</v>
      </c>
      <c r="Y978" s="73">
        <f>IFERROR(VLOOKUP(Подбор[[#This Row],[Артикул]],[1]Подбор!$CJ:$CW,4,0),"")</f>
        <v>-25</v>
      </c>
      <c r="Z978" s="73">
        <f>IFERROR(VLOOKUP(Подбор[[#This Row],[Артикул]],[1]Подбор!$CJ:$CW,5,0),"")</f>
        <v>0</v>
      </c>
      <c r="AA978" s="73">
        <f>IFERROR(VLOOKUP(Подбор[[#This Row],[Артикул]],[1]Подбор!$CJ:$CW,6,0),"")</f>
        <v>0</v>
      </c>
      <c r="AB978" s="73">
        <f>IFERROR(VLOOKUP(Подбор[[#This Row],[Артикул]],[1]Подбор!$CJ:$CW,7,0),"")</f>
        <v>0</v>
      </c>
      <c r="AC978" s="73">
        <f>IFERROR(VLOOKUP(Подбор[[#This Row],[Артикул]],[1]Подбор!$CJ:$CW,8,0),"")</f>
        <v>0</v>
      </c>
      <c r="AD978" s="73">
        <f>IFERROR(VLOOKUP(Подбор[[#This Row],[Артикул]],[1]Подбор!$CJ:$CW,9,0),"")</f>
        <v>0</v>
      </c>
      <c r="AE978" s="73">
        <f>IFERROR(VLOOKUP(Подбор[[#This Row],[Артикул]],[1]Подбор!$CJ:$CW,10,0),"")</f>
        <v>0</v>
      </c>
      <c r="AF978" s="73">
        <f>IFERROR(VLOOKUP(Подбор[[#This Row],[Артикул]],[1]Подбор!$CJ:$CW,11,0),"")</f>
        <v>0</v>
      </c>
      <c r="AG978" s="73">
        <f>IFERROR(VLOOKUP(Подбор[[#This Row],[Артикул]],[1]Подбор!$CJ:$CW,12,0),"")</f>
        <v>0</v>
      </c>
      <c r="AH978" s="73">
        <f>IFERROR(VLOOKUP(Подбор[[#This Row],[Артикул]],[1]Подбор!$CJ:$CW,13,0),"")</f>
        <v>0</v>
      </c>
      <c r="AI978" s="73">
        <f>IFERROR(VLOOKUP(Подбор[[#This Row],[Артикул]],[1]Подбор!$CJ:$CW,14,0),"")</f>
        <v>2</v>
      </c>
      <c r="AJ978" s="73" t="str">
        <f>IFERROR(VLOOKUP(Подбор[[#This Row],[Артикул]],[1]Подбор!$CJ:$DA,15,0),"")</f>
        <v/>
      </c>
      <c r="AK978" s="73" t="str">
        <f>IFERROR(VLOOKUP(Подбор[[#This Row],[Артикул]],[1]Подбор!$CJ:$DA,16,0),"")</f>
        <v/>
      </c>
      <c r="AL978" s="73" t="str">
        <f>IFERROR(VLOOKUP(Подбор[[#This Row],[Артикул]],[1]Подбор!$CJ:$DA,17,0),"")</f>
        <v>NEW</v>
      </c>
    </row>
    <row r="979" spans="1:38">
      <c r="A979" s="73" t="s">
        <v>3718</v>
      </c>
      <c r="B979" t="s">
        <v>2932</v>
      </c>
      <c r="C979" t="s">
        <v>3719</v>
      </c>
      <c r="D979">
        <v>4400000</v>
      </c>
      <c r="E979">
        <v>3740000</v>
      </c>
      <c r="F979">
        <v>-15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 t="s">
        <v>578</v>
      </c>
      <c r="R979" t="s">
        <v>5937</v>
      </c>
      <c r="S979" t="s">
        <v>5491</v>
      </c>
      <c r="T979" s="73"/>
      <c r="U979" s="73"/>
      <c r="V979"/>
      <c r="W979" s="73">
        <f>IFERROR(VLOOKUP(Подбор[[#This Row],[Артикул]],[1]Подбор!$CJ:$CW,2,0),"")</f>
        <v>4400000</v>
      </c>
      <c r="X979" s="73">
        <f>IFERROR(VLOOKUP(Подбор[[#This Row],[Артикул]],[1]Подбор!$CJ:$CW,3,0),"")</f>
        <v>3740000</v>
      </c>
      <c r="Y979" s="73">
        <f>IFERROR(VLOOKUP(Подбор[[#This Row],[Артикул]],[1]Подбор!$CJ:$CW,4,0),"")</f>
        <v>-15</v>
      </c>
      <c r="Z979" s="73">
        <f>IFERROR(VLOOKUP(Подбор[[#This Row],[Артикул]],[1]Подбор!$CJ:$CW,5,0),"")</f>
        <v>0</v>
      </c>
      <c r="AA979" s="73">
        <f>IFERROR(VLOOKUP(Подбор[[#This Row],[Артикул]],[1]Подбор!$CJ:$CW,6,0),"")</f>
        <v>0</v>
      </c>
      <c r="AB979" s="73">
        <f>IFERROR(VLOOKUP(Подбор[[#This Row],[Артикул]],[1]Подбор!$CJ:$CW,7,0),"")</f>
        <v>0</v>
      </c>
      <c r="AC979" s="73">
        <f>IFERROR(VLOOKUP(Подбор[[#This Row],[Артикул]],[1]Подбор!$CJ:$CW,8,0),"")</f>
        <v>1</v>
      </c>
      <c r="AD979" s="73">
        <f>IFERROR(VLOOKUP(Подбор[[#This Row],[Артикул]],[1]Подбор!$CJ:$CW,9,0),"")</f>
        <v>0</v>
      </c>
      <c r="AE979" s="73">
        <f>IFERROR(VLOOKUP(Подбор[[#This Row],[Артикул]],[1]Подбор!$CJ:$CW,10,0),"")</f>
        <v>0</v>
      </c>
      <c r="AF979" s="73">
        <f>IFERROR(VLOOKUP(Подбор[[#This Row],[Артикул]],[1]Подбор!$CJ:$CW,11,0),"")</f>
        <v>0</v>
      </c>
      <c r="AG979" s="73">
        <f>IFERROR(VLOOKUP(Подбор[[#This Row],[Артикул]],[1]Подбор!$CJ:$CW,12,0),"")</f>
        <v>0</v>
      </c>
      <c r="AH979" s="73">
        <f>IFERROR(VLOOKUP(Подбор[[#This Row],[Артикул]],[1]Подбор!$CJ:$CW,13,0),"")</f>
        <v>0</v>
      </c>
      <c r="AI979" s="73">
        <f>IFERROR(VLOOKUP(Подбор[[#This Row],[Артикул]],[1]Подбор!$CJ:$CW,14,0),"")</f>
        <v>1</v>
      </c>
      <c r="AJ979" s="73" t="str">
        <f>IFERROR(VLOOKUP(Подбор[[#This Row],[Артикул]],[1]Подбор!$CJ:$DA,15,0),"")</f>
        <v/>
      </c>
      <c r="AK979" s="73" t="str">
        <f>IFERROR(VLOOKUP(Подбор[[#This Row],[Артикул]],[1]Подбор!$CJ:$DA,16,0),"")</f>
        <v>https://ipmatika.kz/products/terminaly-dlya-interaktivnoy-sovmestnoy-raboty/yealink-meetingboard-65/</v>
      </c>
      <c r="AL979" s="73" t="str">
        <f>IFERROR(VLOOKUP(Подбор[[#This Row],[Артикул]],[1]Подбор!$CJ:$DA,17,0),"")</f>
        <v>EOL</v>
      </c>
    </row>
    <row r="980" spans="1:38">
      <c r="A980" s="73" t="s">
        <v>3720</v>
      </c>
      <c r="B980" t="s">
        <v>2932</v>
      </c>
      <c r="C980" t="s">
        <v>3721</v>
      </c>
      <c r="D980">
        <v>6899750</v>
      </c>
      <c r="E980">
        <v>5726792.5</v>
      </c>
      <c r="F980">
        <v>-17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578</v>
      </c>
      <c r="R980" t="s">
        <v>5938</v>
      </c>
      <c r="S980" t="s">
        <v>5491</v>
      </c>
      <c r="T980" s="73"/>
      <c r="U980" s="73"/>
      <c r="V980"/>
      <c r="W980" s="73">
        <f>IFERROR(VLOOKUP(Подбор[[#This Row],[Артикул]],[1]Подбор!$CJ:$CW,2,0),"")</f>
        <v>6899750</v>
      </c>
      <c r="X980" s="73">
        <f>IFERROR(VLOOKUP(Подбор[[#This Row],[Артикул]],[1]Подбор!$CJ:$CW,3,0),"")</f>
        <v>5726792.5</v>
      </c>
      <c r="Y980" s="73">
        <f>IFERROR(VLOOKUP(Подбор[[#This Row],[Артикул]],[1]Подбор!$CJ:$CW,4,0),"")</f>
        <v>-17</v>
      </c>
      <c r="Z980" s="73">
        <f>IFERROR(VLOOKUP(Подбор[[#This Row],[Артикул]],[1]Подбор!$CJ:$CW,5,0),"")</f>
        <v>2</v>
      </c>
      <c r="AA980" s="73">
        <f>IFERROR(VLOOKUP(Подбор[[#This Row],[Артикул]],[1]Подбор!$CJ:$CW,6,0),"")</f>
        <v>0</v>
      </c>
      <c r="AB980" s="73">
        <f>IFERROR(VLOOKUP(Подбор[[#This Row],[Артикул]],[1]Подбор!$CJ:$CW,7,0),"")</f>
        <v>0</v>
      </c>
      <c r="AC980" s="73">
        <f>IFERROR(VLOOKUP(Подбор[[#This Row],[Артикул]],[1]Подбор!$CJ:$CW,8,0),"")</f>
        <v>0</v>
      </c>
      <c r="AD980" s="73">
        <f>IFERROR(VLOOKUP(Подбор[[#This Row],[Артикул]],[1]Подбор!$CJ:$CW,9,0),"")</f>
        <v>0</v>
      </c>
      <c r="AE980" s="73">
        <f>IFERROR(VLOOKUP(Подбор[[#This Row],[Артикул]],[1]Подбор!$CJ:$CW,10,0),"")</f>
        <v>0</v>
      </c>
      <c r="AF980" s="73">
        <f>IFERROR(VLOOKUP(Подбор[[#This Row],[Артикул]],[1]Подбор!$CJ:$CW,11,0),"")</f>
        <v>0</v>
      </c>
      <c r="AG980" s="73">
        <f>IFERROR(VLOOKUP(Подбор[[#This Row],[Артикул]],[1]Подбор!$CJ:$CW,12,0),"")</f>
        <v>0</v>
      </c>
      <c r="AH980" s="73">
        <f>IFERROR(VLOOKUP(Подбор[[#This Row],[Артикул]],[1]Подбор!$CJ:$CW,13,0),"")</f>
        <v>0</v>
      </c>
      <c r="AI980" s="73">
        <f>IFERROR(VLOOKUP(Подбор[[#This Row],[Артикул]],[1]Подбор!$CJ:$CW,14,0),"")</f>
        <v>0</v>
      </c>
      <c r="AJ980" s="73" t="str">
        <f>IFERROR(VLOOKUP(Подбор[[#This Row],[Артикул]],[1]Подбор!$CJ:$DA,15,0),"")</f>
        <v/>
      </c>
      <c r="AK980" s="73" t="str">
        <f>IFERROR(VLOOKUP(Подбор[[#This Row],[Артикул]],[1]Подбор!$CJ:$DA,16,0),"")</f>
        <v>https://ipmatika.kz/products/terminaly-dlya-interaktivnoy-sovmestnoy-raboty/yealink-meetingboard-86/</v>
      </c>
      <c r="AL980" s="73" t="str">
        <f>IFERROR(VLOOKUP(Подбор[[#This Row],[Артикул]],[1]Подбор!$CJ:$DA,17,0),"")</f>
        <v>EOL</v>
      </c>
    </row>
    <row r="981" spans="1:38">
      <c r="A981" s="73" t="s">
        <v>3819</v>
      </c>
      <c r="B981" t="s">
        <v>2932</v>
      </c>
      <c r="C981" t="s">
        <v>3820</v>
      </c>
      <c r="D981">
        <v>1021900</v>
      </c>
      <c r="E981">
        <v>766425</v>
      </c>
      <c r="F981">
        <v>-25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24</v>
      </c>
      <c r="O981">
        <v>3</v>
      </c>
      <c r="P981">
        <v>0</v>
      </c>
      <c r="Q981" t="s">
        <v>7291</v>
      </c>
      <c r="R981" t="s">
        <v>5939</v>
      </c>
      <c r="S981" t="s">
        <v>578</v>
      </c>
      <c r="T981" s="73"/>
      <c r="U981" s="73"/>
      <c r="V981"/>
      <c r="W981" s="73">
        <f>IFERROR(VLOOKUP(Подбор[[#This Row],[Артикул]],[1]Подбор!$CJ:$CW,2,0),"")</f>
        <v>1021900</v>
      </c>
      <c r="X981" s="73">
        <f>IFERROR(VLOOKUP(Подбор[[#This Row],[Артикул]],[1]Подбор!$CJ:$CW,3,0),"")</f>
        <v>766425</v>
      </c>
      <c r="Y981" s="73">
        <f>IFERROR(VLOOKUP(Подбор[[#This Row],[Артикул]],[1]Подбор!$CJ:$CW,4,0),"")</f>
        <v>-25</v>
      </c>
      <c r="Z981" s="73">
        <f>IFERROR(VLOOKUP(Подбор[[#This Row],[Артикул]],[1]Подбор!$CJ:$CW,5,0),"")</f>
        <v>0</v>
      </c>
      <c r="AA981" s="73">
        <f>IFERROR(VLOOKUP(Подбор[[#This Row],[Артикул]],[1]Подбор!$CJ:$CW,6,0),"")</f>
        <v>0</v>
      </c>
      <c r="AB981" s="73">
        <f>IFERROR(VLOOKUP(Подбор[[#This Row],[Артикул]],[1]Подбор!$CJ:$CW,7,0),"")</f>
        <v>0</v>
      </c>
      <c r="AC981" s="73">
        <f>IFERROR(VLOOKUP(Подбор[[#This Row],[Артикул]],[1]Подбор!$CJ:$CW,8,0),"")</f>
        <v>0</v>
      </c>
      <c r="AD981" s="73">
        <f>IFERROR(VLOOKUP(Подбор[[#This Row],[Артикул]],[1]Подбор!$CJ:$CW,9,0),"")</f>
        <v>0</v>
      </c>
      <c r="AE981" s="73">
        <f>IFERROR(VLOOKUP(Подбор[[#This Row],[Артикул]],[1]Подбор!$CJ:$CW,10,0),"")</f>
        <v>0</v>
      </c>
      <c r="AF981" s="73">
        <f>IFERROR(VLOOKUP(Подбор[[#This Row],[Артикул]],[1]Подбор!$CJ:$CW,11,0),"")</f>
        <v>0</v>
      </c>
      <c r="AG981" s="73">
        <f>IFERROR(VLOOKUP(Подбор[[#This Row],[Артикул]],[1]Подбор!$CJ:$CW,12,0),"")</f>
        <v>24</v>
      </c>
      <c r="AH981" s="73">
        <f>IFERROR(VLOOKUP(Подбор[[#This Row],[Артикул]],[1]Подбор!$CJ:$CW,13,0),"")</f>
        <v>3</v>
      </c>
      <c r="AI981" s="73">
        <f>IFERROR(VLOOKUP(Подбор[[#This Row],[Артикул]],[1]Подбор!$CJ:$CW,14,0),"")</f>
        <v>0</v>
      </c>
      <c r="AJ981" s="73" t="str">
        <f>IFERROR(VLOOKUP(Подбор[[#This Row],[Артикул]],[1]Подбор!$CJ:$DA,15,0),"")</f>
        <v>http://ipmatika.ru/upload/iblock/d98/3ek69fevbr4vpcj9htopuaqk8ngn8d03/OPS_W02_1.jpg</v>
      </c>
      <c r="AK981" s="73" t="str">
        <f>IFERROR(VLOOKUP(Подбор[[#This Row],[Артикул]],[1]Подбор!$CJ:$DA,16,0),"")</f>
        <v>https://ipmatika.kz/products/terminaly-dlya-interaktivnoy-sovmestnoy-raboty/yealink-mcore-ops-linux/</v>
      </c>
      <c r="AL981" s="73" t="str">
        <f>IFERROR(VLOOKUP(Подбор[[#This Row],[Артикул]],[1]Подбор!$CJ:$DA,17,0),"")</f>
        <v/>
      </c>
    </row>
    <row r="982" spans="1:38">
      <c r="A982" s="73" t="s">
        <v>4800</v>
      </c>
      <c r="B982" t="s">
        <v>2932</v>
      </c>
      <c r="C982" t="s">
        <v>4801</v>
      </c>
      <c r="D982">
        <v>4400000</v>
      </c>
      <c r="E982">
        <v>3300000</v>
      </c>
      <c r="F982">
        <v>-25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 t="s">
        <v>5940</v>
      </c>
      <c r="R982" t="s">
        <v>5941</v>
      </c>
      <c r="S982" t="s">
        <v>578</v>
      </c>
      <c r="T982" s="73"/>
      <c r="U982" s="73"/>
      <c r="V982"/>
      <c r="W982" s="73">
        <f>IFERROR(VLOOKUP(Подбор[[#This Row],[Артикул]],[1]Подбор!$CJ:$CW,2,0),"")</f>
        <v>4400000</v>
      </c>
      <c r="X982" s="73">
        <f>IFERROR(VLOOKUP(Подбор[[#This Row],[Артикул]],[1]Подбор!$CJ:$CW,3,0),"")</f>
        <v>3300000</v>
      </c>
      <c r="Y982" s="73">
        <f>IFERROR(VLOOKUP(Подбор[[#This Row],[Артикул]],[1]Подбор!$CJ:$CW,4,0),"")</f>
        <v>-25</v>
      </c>
      <c r="Z982" s="73">
        <f>IFERROR(VLOOKUP(Подбор[[#This Row],[Артикул]],[1]Подбор!$CJ:$CW,5,0),"")</f>
        <v>0</v>
      </c>
      <c r="AA982" s="73">
        <f>IFERROR(VLOOKUP(Подбор[[#This Row],[Артикул]],[1]Подбор!$CJ:$CW,6,0),"")</f>
        <v>0</v>
      </c>
      <c r="AB982" s="73">
        <f>IFERROR(VLOOKUP(Подбор[[#This Row],[Артикул]],[1]Подбор!$CJ:$CW,7,0),"")</f>
        <v>0</v>
      </c>
      <c r="AC982" s="73">
        <f>IFERROR(VLOOKUP(Подбор[[#This Row],[Артикул]],[1]Подбор!$CJ:$CW,8,0),"")</f>
        <v>0</v>
      </c>
      <c r="AD982" s="73">
        <f>IFERROR(VLOOKUP(Подбор[[#This Row],[Артикул]],[1]Подбор!$CJ:$CW,9,0),"")</f>
        <v>0</v>
      </c>
      <c r="AE982" s="73">
        <f>IFERROR(VLOOKUP(Подбор[[#This Row],[Артикул]],[1]Подбор!$CJ:$CW,10,0),"")</f>
        <v>0</v>
      </c>
      <c r="AF982" s="73">
        <f>IFERROR(VLOOKUP(Подбор[[#This Row],[Артикул]],[1]Подбор!$CJ:$CW,11,0),"")</f>
        <v>0</v>
      </c>
      <c r="AG982" s="73">
        <f>IFERROR(VLOOKUP(Подбор[[#This Row],[Артикул]],[1]Подбор!$CJ:$CW,12,0),"")</f>
        <v>0</v>
      </c>
      <c r="AH982" s="73">
        <f>IFERROR(VLOOKUP(Подбор[[#This Row],[Артикул]],[1]Подбор!$CJ:$CW,13,0),"")</f>
        <v>0</v>
      </c>
      <c r="AI982" s="73">
        <f>IFERROR(VLOOKUP(Подбор[[#This Row],[Артикул]],[1]Подбор!$CJ:$CW,14,0),"")</f>
        <v>1</v>
      </c>
      <c r="AJ982" s="73" t="str">
        <f>IFERROR(VLOOKUP(Подбор[[#This Row],[Артикул]],[1]Подбор!$CJ:$DA,15,0),"")</f>
        <v>http://ipmatika.ru/upload/iblock/a14/m3ho6bvistewtvpwlte7nrzryvebnfuq/MB75Pro_1.png</v>
      </c>
      <c r="AK982" s="73" t="str">
        <f>IFERROR(VLOOKUP(Подбор[[#This Row],[Артикул]],[1]Подбор!$CJ:$DA,16,0),"")</f>
        <v>https://ipmatika.kz/products/terminaly-dlya-interaktivnoy-sovmestnoy-raboty/yealink-pvb650-a02/</v>
      </c>
      <c r="AL982" s="73" t="str">
        <f>IFERROR(VLOOKUP(Подбор[[#This Row],[Артикул]],[1]Подбор!$CJ:$DA,17,0),"")</f>
        <v/>
      </c>
    </row>
    <row r="983" spans="1:38">
      <c r="A983" s="73" t="s">
        <v>7443</v>
      </c>
      <c r="B983" t="s">
        <v>2932</v>
      </c>
      <c r="C983" t="s">
        <v>7444</v>
      </c>
      <c r="D983">
        <v>2759350</v>
      </c>
      <c r="E983">
        <v>2069650</v>
      </c>
      <c r="F983">
        <v>-24.99501694239585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578</v>
      </c>
      <c r="R983" t="s">
        <v>5941</v>
      </c>
      <c r="S983" t="s">
        <v>578</v>
      </c>
      <c r="T983" s="73"/>
      <c r="U983" s="73"/>
      <c r="V983"/>
      <c r="W983" s="73">
        <f>IFERROR(VLOOKUP(Подбор[[#This Row],[Артикул]],[1]Подбор!$CJ:$CW,2,0),"")</f>
        <v>2759350</v>
      </c>
      <c r="X983" s="73">
        <f>IFERROR(VLOOKUP(Подбор[[#This Row],[Артикул]],[1]Подбор!$CJ:$CW,3,0),"")</f>
        <v>2069650</v>
      </c>
      <c r="Y983" s="73">
        <f>IFERROR(VLOOKUP(Подбор[[#This Row],[Артикул]],[1]Подбор!$CJ:$CW,4,0),"")</f>
        <v>-24.99501694239585</v>
      </c>
      <c r="Z983" s="73">
        <f>IFERROR(VLOOKUP(Подбор[[#This Row],[Артикул]],[1]Подбор!$CJ:$CW,5,0),"")</f>
        <v>0</v>
      </c>
      <c r="AA983" s="73">
        <f>IFERROR(VLOOKUP(Подбор[[#This Row],[Артикул]],[1]Подбор!$CJ:$CW,6,0),"")</f>
        <v>0</v>
      </c>
      <c r="AB983" s="73">
        <f>IFERROR(VLOOKUP(Подбор[[#This Row],[Артикул]],[1]Подбор!$CJ:$CW,7,0),"")</f>
        <v>0</v>
      </c>
      <c r="AC983" s="73">
        <f>IFERROR(VLOOKUP(Подбор[[#This Row],[Артикул]],[1]Подбор!$CJ:$CW,8,0),"")</f>
        <v>0</v>
      </c>
      <c r="AD983" s="73">
        <f>IFERROR(VLOOKUP(Подбор[[#This Row],[Артикул]],[1]Подбор!$CJ:$CW,9,0),"")</f>
        <v>0</v>
      </c>
      <c r="AE983" s="73">
        <f>IFERROR(VLOOKUP(Подбор[[#This Row],[Артикул]],[1]Подбор!$CJ:$CW,10,0),"")</f>
        <v>0</v>
      </c>
      <c r="AF983" s="73">
        <f>IFERROR(VLOOKUP(Подбор[[#This Row],[Артикул]],[1]Подбор!$CJ:$CW,11,0),"")</f>
        <v>0</v>
      </c>
      <c r="AG983" s="73">
        <f>IFERROR(VLOOKUP(Подбор[[#This Row],[Артикул]],[1]Подбор!$CJ:$CW,12,0),"")</f>
        <v>0</v>
      </c>
      <c r="AH983" s="73">
        <f>IFERROR(VLOOKUP(Подбор[[#This Row],[Артикул]],[1]Подбор!$CJ:$CW,13,0),"")</f>
        <v>0</v>
      </c>
      <c r="AI983" s="73">
        <f>IFERROR(VLOOKUP(Подбор[[#This Row],[Артикул]],[1]Подбор!$CJ:$CW,14,0),"")</f>
        <v>0</v>
      </c>
      <c r="AJ983" s="73" t="str">
        <f>IFERROR(VLOOKUP(Подбор[[#This Row],[Артикул]],[1]Подбор!$CJ:$DA,15,0),"")</f>
        <v/>
      </c>
      <c r="AK983" s="73" t="str">
        <f>IFERROR(VLOOKUP(Подбор[[#This Row],[Артикул]],[1]Подбор!$CJ:$DA,16,0),"")</f>
        <v>https://ipmatika.kz/products/terminaly-dlya-interaktivnoy-sovmestnoy-raboty/yealink-pvb650-a02/</v>
      </c>
      <c r="AL983" s="73" t="str">
        <f>IFERROR(VLOOKUP(Подбор[[#This Row],[Артикул]],[1]Подбор!$CJ:$DA,17,0),"")</f>
        <v/>
      </c>
    </row>
    <row r="984" spans="1:38">
      <c r="A984" s="73" t="s">
        <v>4802</v>
      </c>
      <c r="B984" t="s">
        <v>2932</v>
      </c>
      <c r="C984" t="s">
        <v>4803</v>
      </c>
      <c r="D984">
        <v>5463150</v>
      </c>
      <c r="E984">
        <v>4097500</v>
      </c>
      <c r="F984">
        <v>-24.997483137018023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5942</v>
      </c>
      <c r="R984" t="s">
        <v>5943</v>
      </c>
      <c r="S984" t="s">
        <v>578</v>
      </c>
      <c r="T984" s="73"/>
      <c r="U984" s="73"/>
      <c r="V984"/>
      <c r="W984" s="73">
        <f>IFERROR(VLOOKUP(Подбор[[#This Row],[Артикул]],[1]Подбор!$CJ:$CW,2,0),"")</f>
        <v>5463150</v>
      </c>
      <c r="X984" s="73">
        <f>IFERROR(VLOOKUP(Подбор[[#This Row],[Артикул]],[1]Подбор!$CJ:$CW,3,0),"")</f>
        <v>4097500</v>
      </c>
      <c r="Y984" s="73">
        <f>IFERROR(VLOOKUP(Подбор[[#This Row],[Артикул]],[1]Подбор!$CJ:$CW,4,0),"")</f>
        <v>-24.997483137018023</v>
      </c>
      <c r="Z984" s="73">
        <f>IFERROR(VLOOKUP(Подбор[[#This Row],[Артикул]],[1]Подбор!$CJ:$CW,5,0),"")</f>
        <v>0</v>
      </c>
      <c r="AA984" s="73">
        <f>IFERROR(VLOOKUP(Подбор[[#This Row],[Артикул]],[1]Подбор!$CJ:$CW,6,0),"")</f>
        <v>0</v>
      </c>
      <c r="AB984" s="73">
        <f>IFERROR(VLOOKUP(Подбор[[#This Row],[Артикул]],[1]Подбор!$CJ:$CW,7,0),"")</f>
        <v>0</v>
      </c>
      <c r="AC984" s="73">
        <f>IFERROR(VLOOKUP(Подбор[[#This Row],[Артикул]],[1]Подбор!$CJ:$CW,8,0),"")</f>
        <v>0</v>
      </c>
      <c r="AD984" s="73">
        <f>IFERROR(VLOOKUP(Подбор[[#This Row],[Артикул]],[1]Подбор!$CJ:$CW,9,0),"")</f>
        <v>0</v>
      </c>
      <c r="AE984" s="73">
        <f>IFERROR(VLOOKUP(Подбор[[#This Row],[Артикул]],[1]Подбор!$CJ:$CW,10,0),"")</f>
        <v>0</v>
      </c>
      <c r="AF984" s="73">
        <f>IFERROR(VLOOKUP(Подбор[[#This Row],[Артикул]],[1]Подбор!$CJ:$CW,11,0),"")</f>
        <v>0</v>
      </c>
      <c r="AG984" s="73">
        <f>IFERROR(VLOOKUP(Подбор[[#This Row],[Артикул]],[1]Подбор!$CJ:$CW,12,0),"")</f>
        <v>0</v>
      </c>
      <c r="AH984" s="73">
        <f>IFERROR(VLOOKUP(Подбор[[#This Row],[Артикул]],[1]Подбор!$CJ:$CW,13,0),"")</f>
        <v>0</v>
      </c>
      <c r="AI984" s="73">
        <f>IFERROR(VLOOKUP(Подбор[[#This Row],[Артикул]],[1]Подбор!$CJ:$CW,14,0),"")</f>
        <v>0</v>
      </c>
      <c r="AJ984" s="73" t="str">
        <f>IFERROR(VLOOKUP(Подбор[[#This Row],[Артикул]],[1]Подбор!$CJ:$DA,15,0),"")</f>
        <v>http://ipmatika.ru/upload/iblock/761/cx7y9i1hvin2b4rf76vmmmq17qhnax6o/MB75Pro_1.png</v>
      </c>
      <c r="AK984" s="73" t="str">
        <f>IFERROR(VLOOKUP(Подбор[[#This Row],[Артикул]],[1]Подбор!$CJ:$DA,16,0),"")</f>
        <v>https://ipmatika.kz/products/terminaly-dlya-interaktivnoy-sovmestnoy-raboty/yealink-pvb750-a02/</v>
      </c>
      <c r="AL984" s="73" t="str">
        <f>IFERROR(VLOOKUP(Подбор[[#This Row],[Артикул]],[1]Подбор!$CJ:$DA,17,0),"")</f>
        <v/>
      </c>
    </row>
    <row r="985" spans="1:38">
      <c r="A985" s="73" t="s">
        <v>4804</v>
      </c>
      <c r="B985" t="s">
        <v>2932</v>
      </c>
      <c r="C985" t="s">
        <v>4805</v>
      </c>
      <c r="D985">
        <v>6899750</v>
      </c>
      <c r="E985">
        <v>5174950</v>
      </c>
      <c r="F985">
        <v>-24.998007174172983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5944</v>
      </c>
      <c r="R985" t="s">
        <v>5945</v>
      </c>
      <c r="S985" t="s">
        <v>578</v>
      </c>
      <c r="T985" s="73"/>
      <c r="U985" s="73"/>
      <c r="V985"/>
      <c r="W985" s="73">
        <f>IFERROR(VLOOKUP(Подбор[[#This Row],[Артикул]],[1]Подбор!$CJ:$CW,2,0),"")</f>
        <v>6899750</v>
      </c>
      <c r="X985" s="73">
        <f>IFERROR(VLOOKUP(Подбор[[#This Row],[Артикул]],[1]Подбор!$CJ:$CW,3,0),"")</f>
        <v>5174950</v>
      </c>
      <c r="Y985" s="73">
        <f>IFERROR(VLOOKUP(Подбор[[#This Row],[Артикул]],[1]Подбор!$CJ:$CW,4,0),"")</f>
        <v>-24.998007174172983</v>
      </c>
      <c r="Z985" s="73">
        <f>IFERROR(VLOOKUP(Подбор[[#This Row],[Артикул]],[1]Подбор!$CJ:$CW,5,0),"")</f>
        <v>0</v>
      </c>
      <c r="AA985" s="73">
        <f>IFERROR(VLOOKUP(Подбор[[#This Row],[Артикул]],[1]Подбор!$CJ:$CW,6,0),"")</f>
        <v>0</v>
      </c>
      <c r="AB985" s="73">
        <f>IFERROR(VLOOKUP(Подбор[[#This Row],[Артикул]],[1]Подбор!$CJ:$CW,7,0),"")</f>
        <v>0</v>
      </c>
      <c r="AC985" s="73">
        <f>IFERROR(VLOOKUP(Подбор[[#This Row],[Артикул]],[1]Подбор!$CJ:$CW,8,0),"")</f>
        <v>0</v>
      </c>
      <c r="AD985" s="73">
        <f>IFERROR(VLOOKUP(Подбор[[#This Row],[Артикул]],[1]Подбор!$CJ:$CW,9,0),"")</f>
        <v>0</v>
      </c>
      <c r="AE985" s="73">
        <f>IFERROR(VLOOKUP(Подбор[[#This Row],[Артикул]],[1]Подбор!$CJ:$CW,10,0),"")</f>
        <v>0</v>
      </c>
      <c r="AF985" s="73">
        <f>IFERROR(VLOOKUP(Подбор[[#This Row],[Артикул]],[1]Подбор!$CJ:$CW,11,0),"")</f>
        <v>0</v>
      </c>
      <c r="AG985" s="73">
        <f>IFERROR(VLOOKUP(Подбор[[#This Row],[Артикул]],[1]Подбор!$CJ:$CW,12,0),"")</f>
        <v>0</v>
      </c>
      <c r="AH985" s="73">
        <f>IFERROR(VLOOKUP(Подбор[[#This Row],[Артикул]],[1]Подбор!$CJ:$CW,13,0),"")</f>
        <v>0</v>
      </c>
      <c r="AI985" s="73">
        <f>IFERROR(VLOOKUP(Подбор[[#This Row],[Артикул]],[1]Подбор!$CJ:$CW,14,0),"")</f>
        <v>0</v>
      </c>
      <c r="AJ985" s="73" t="str">
        <f>IFERROR(VLOOKUP(Подбор[[#This Row],[Артикул]],[1]Подбор!$CJ:$DA,15,0),"")</f>
        <v>http://ipmatika.ru/upload/iblock/356/tz104ey31the29iaxx33i9vl1u2ft2cu/MB75Pro_1.png</v>
      </c>
      <c r="AK985" s="73" t="str">
        <f>IFERROR(VLOOKUP(Подбор[[#This Row],[Артикул]],[1]Подбор!$CJ:$DA,16,0),"")</f>
        <v>https://ipmatika.kz/products/terminaly-dlya-interaktivnoy-sovmestnoy-raboty/yealink-pvb860-a02/</v>
      </c>
      <c r="AL985" s="73" t="str">
        <f>IFERROR(VLOOKUP(Подбор[[#This Row],[Артикул]],[1]Подбор!$CJ:$DA,17,0),"")</f>
        <v/>
      </c>
    </row>
    <row r="986" spans="1:38">
      <c r="A986" s="73" t="s">
        <v>1891</v>
      </c>
      <c r="B986"/>
      <c r="C986"/>
      <c r="D986" t="s">
        <v>578</v>
      </c>
      <c r="E986" t="s">
        <v>578</v>
      </c>
      <c r="F986" t="s">
        <v>578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578</v>
      </c>
      <c r="R986" t="s">
        <v>578</v>
      </c>
      <c r="S986" t="s">
        <v>578</v>
      </c>
      <c r="T986" s="73"/>
      <c r="U986" s="73"/>
      <c r="V986"/>
      <c r="W986" s="73" t="str">
        <f>IFERROR(VLOOKUP(Подбор[[#This Row],[Артикул]],[1]Подбор!$CJ:$CW,2,0),"")</f>
        <v/>
      </c>
      <c r="X986" s="73" t="str">
        <f>IFERROR(VLOOKUP(Подбор[[#This Row],[Артикул]],[1]Подбор!$CJ:$CW,3,0),"")</f>
        <v/>
      </c>
      <c r="Y986" s="73" t="str">
        <f>IFERROR(VLOOKUP(Подбор[[#This Row],[Артикул]],[1]Подбор!$CJ:$CW,4,0),"")</f>
        <v/>
      </c>
      <c r="Z986" s="73">
        <f>IFERROR(VLOOKUP(Подбор[[#This Row],[Артикул]],[1]Подбор!$CJ:$CW,5,0),"")</f>
        <v>0</v>
      </c>
      <c r="AA986" s="73">
        <f>IFERROR(VLOOKUP(Подбор[[#This Row],[Артикул]],[1]Подбор!$CJ:$CW,6,0),"")</f>
        <v>0</v>
      </c>
      <c r="AB986" s="73">
        <f>IFERROR(VLOOKUP(Подбор[[#This Row],[Артикул]],[1]Подбор!$CJ:$CW,7,0),"")</f>
        <v>0</v>
      </c>
      <c r="AC986" s="73">
        <f>IFERROR(VLOOKUP(Подбор[[#This Row],[Артикул]],[1]Подбор!$CJ:$CW,8,0),"")</f>
        <v>0</v>
      </c>
      <c r="AD986" s="73">
        <f>IFERROR(VLOOKUP(Подбор[[#This Row],[Артикул]],[1]Подбор!$CJ:$CW,9,0),"")</f>
        <v>0</v>
      </c>
      <c r="AE986" s="73">
        <f>IFERROR(VLOOKUP(Подбор[[#This Row],[Артикул]],[1]Подбор!$CJ:$CW,10,0),"")</f>
        <v>0</v>
      </c>
      <c r="AF986" s="73">
        <f>IFERROR(VLOOKUP(Подбор[[#This Row],[Артикул]],[1]Подбор!$CJ:$CW,11,0),"")</f>
        <v>0</v>
      </c>
      <c r="AG986" s="73">
        <f>IFERROR(VLOOKUP(Подбор[[#This Row],[Артикул]],[1]Подбор!$CJ:$CW,12,0),"")</f>
        <v>0</v>
      </c>
      <c r="AH986" s="73">
        <f>IFERROR(VLOOKUP(Подбор[[#This Row],[Артикул]],[1]Подбор!$CJ:$CW,13,0),"")</f>
        <v>0</v>
      </c>
      <c r="AI986" s="73">
        <f>IFERROR(VLOOKUP(Подбор[[#This Row],[Артикул]],[1]Подбор!$CJ:$CW,14,0),"")</f>
        <v>0</v>
      </c>
      <c r="AJ986" s="73" t="str">
        <f>IFERROR(VLOOKUP(Подбор[[#This Row],[Артикул]],[1]Подбор!$CJ:$DA,15,0),"")</f>
        <v/>
      </c>
      <c r="AK986" s="73" t="str">
        <f>IFERROR(VLOOKUP(Подбор[[#This Row],[Артикул]],[1]Подбор!$CJ:$DA,16,0),"")</f>
        <v/>
      </c>
      <c r="AL986" s="73" t="str">
        <f>IFERROR(VLOOKUP(Подбор[[#This Row],[Артикул]],[1]Подбор!$CJ:$DA,17,0),"")</f>
        <v/>
      </c>
    </row>
    <row r="987" spans="1:38">
      <c r="A987" s="73" t="s">
        <v>1890</v>
      </c>
      <c r="B987"/>
      <c r="C987"/>
      <c r="D987" t="s">
        <v>578</v>
      </c>
      <c r="E987" t="s">
        <v>578</v>
      </c>
      <c r="F987" t="s">
        <v>578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578</v>
      </c>
      <c r="R987" t="s">
        <v>578</v>
      </c>
      <c r="S987" t="s">
        <v>578</v>
      </c>
      <c r="T987" s="73"/>
      <c r="U987" s="73"/>
      <c r="V987"/>
      <c r="W987" s="73" t="str">
        <f>IFERROR(VLOOKUP(Подбор[[#This Row],[Артикул]],[1]Подбор!$CJ:$CW,2,0),"")</f>
        <v/>
      </c>
      <c r="X987" s="73" t="str">
        <f>IFERROR(VLOOKUP(Подбор[[#This Row],[Артикул]],[1]Подбор!$CJ:$CW,3,0),"")</f>
        <v/>
      </c>
      <c r="Y987" s="73" t="str">
        <f>IFERROR(VLOOKUP(Подбор[[#This Row],[Артикул]],[1]Подбор!$CJ:$CW,4,0),"")</f>
        <v/>
      </c>
      <c r="Z987" s="73">
        <f>IFERROR(VLOOKUP(Подбор[[#This Row],[Артикул]],[1]Подбор!$CJ:$CW,5,0),"")</f>
        <v>0</v>
      </c>
      <c r="AA987" s="73">
        <f>IFERROR(VLOOKUP(Подбор[[#This Row],[Артикул]],[1]Подбор!$CJ:$CW,6,0),"")</f>
        <v>0</v>
      </c>
      <c r="AB987" s="73">
        <f>IFERROR(VLOOKUP(Подбор[[#This Row],[Артикул]],[1]Подбор!$CJ:$CW,7,0),"")</f>
        <v>0</v>
      </c>
      <c r="AC987" s="73">
        <f>IFERROR(VLOOKUP(Подбор[[#This Row],[Артикул]],[1]Подбор!$CJ:$CW,8,0),"")</f>
        <v>0</v>
      </c>
      <c r="AD987" s="73">
        <f>IFERROR(VLOOKUP(Подбор[[#This Row],[Артикул]],[1]Подбор!$CJ:$CW,9,0),"")</f>
        <v>0</v>
      </c>
      <c r="AE987" s="73">
        <f>IFERROR(VLOOKUP(Подбор[[#This Row],[Артикул]],[1]Подбор!$CJ:$CW,10,0),"")</f>
        <v>0</v>
      </c>
      <c r="AF987" s="73">
        <f>IFERROR(VLOOKUP(Подбор[[#This Row],[Артикул]],[1]Подбор!$CJ:$CW,11,0),"")</f>
        <v>0</v>
      </c>
      <c r="AG987" s="73">
        <f>IFERROR(VLOOKUP(Подбор[[#This Row],[Артикул]],[1]Подбор!$CJ:$CW,12,0),"")</f>
        <v>0</v>
      </c>
      <c r="AH987" s="73">
        <f>IFERROR(VLOOKUP(Подбор[[#This Row],[Артикул]],[1]Подбор!$CJ:$CW,13,0),"")</f>
        <v>0</v>
      </c>
      <c r="AI987" s="73">
        <f>IFERROR(VLOOKUP(Подбор[[#This Row],[Артикул]],[1]Подбор!$CJ:$CW,14,0),"")</f>
        <v>0</v>
      </c>
      <c r="AJ987" s="73" t="str">
        <f>IFERROR(VLOOKUP(Подбор[[#This Row],[Артикул]],[1]Подбор!$CJ:$DA,15,0),"")</f>
        <v/>
      </c>
      <c r="AK987" s="73" t="str">
        <f>IFERROR(VLOOKUP(Подбор[[#This Row],[Артикул]],[1]Подбор!$CJ:$DA,16,0),"")</f>
        <v/>
      </c>
      <c r="AL987" s="73" t="str">
        <f>IFERROR(VLOOKUP(Подбор[[#This Row],[Артикул]],[1]Подбор!$CJ:$DA,17,0),"")</f>
        <v/>
      </c>
    </row>
    <row r="988" spans="1:38">
      <c r="A988" s="73" t="s">
        <v>1832</v>
      </c>
      <c r="B988"/>
      <c r="C988"/>
      <c r="D988" t="s">
        <v>578</v>
      </c>
      <c r="E988" t="s">
        <v>578</v>
      </c>
      <c r="F988" t="s">
        <v>578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578</v>
      </c>
      <c r="R988" t="s">
        <v>578</v>
      </c>
      <c r="S988" t="s">
        <v>578</v>
      </c>
      <c r="T988" s="73"/>
      <c r="U988" s="73"/>
      <c r="V988"/>
      <c r="W988" s="73" t="str">
        <f>IFERROR(VLOOKUP(Подбор[[#This Row],[Артикул]],[1]Подбор!$CJ:$CW,2,0),"")</f>
        <v/>
      </c>
      <c r="X988" s="73" t="str">
        <f>IFERROR(VLOOKUP(Подбор[[#This Row],[Артикул]],[1]Подбор!$CJ:$CW,3,0),"")</f>
        <v/>
      </c>
      <c r="Y988" s="73" t="str">
        <f>IFERROR(VLOOKUP(Подбор[[#This Row],[Артикул]],[1]Подбор!$CJ:$CW,4,0),"")</f>
        <v/>
      </c>
      <c r="Z988" s="73">
        <f>IFERROR(VLOOKUP(Подбор[[#This Row],[Артикул]],[1]Подбор!$CJ:$CW,5,0),"")</f>
        <v>0</v>
      </c>
      <c r="AA988" s="73">
        <f>IFERROR(VLOOKUP(Подбор[[#This Row],[Артикул]],[1]Подбор!$CJ:$CW,6,0),"")</f>
        <v>0</v>
      </c>
      <c r="AB988" s="73">
        <f>IFERROR(VLOOKUP(Подбор[[#This Row],[Артикул]],[1]Подбор!$CJ:$CW,7,0),"")</f>
        <v>0</v>
      </c>
      <c r="AC988" s="73">
        <f>IFERROR(VLOOKUP(Подбор[[#This Row],[Артикул]],[1]Подбор!$CJ:$CW,8,0),"")</f>
        <v>0</v>
      </c>
      <c r="AD988" s="73">
        <f>IFERROR(VLOOKUP(Подбор[[#This Row],[Артикул]],[1]Подбор!$CJ:$CW,9,0),"")</f>
        <v>0</v>
      </c>
      <c r="AE988" s="73">
        <f>IFERROR(VLOOKUP(Подбор[[#This Row],[Артикул]],[1]Подбор!$CJ:$CW,10,0),"")</f>
        <v>0</v>
      </c>
      <c r="AF988" s="73">
        <f>IFERROR(VLOOKUP(Подбор[[#This Row],[Артикул]],[1]Подбор!$CJ:$CW,11,0),"")</f>
        <v>0</v>
      </c>
      <c r="AG988" s="73">
        <f>IFERROR(VLOOKUP(Подбор[[#This Row],[Артикул]],[1]Подбор!$CJ:$CW,12,0),"")</f>
        <v>0</v>
      </c>
      <c r="AH988" s="73">
        <f>IFERROR(VLOOKUP(Подбор[[#This Row],[Артикул]],[1]Подбор!$CJ:$CW,13,0),"")</f>
        <v>0</v>
      </c>
      <c r="AI988" s="73">
        <f>IFERROR(VLOOKUP(Подбор[[#This Row],[Артикул]],[1]Подбор!$CJ:$CW,14,0),"")</f>
        <v>0</v>
      </c>
      <c r="AJ988" s="73" t="str">
        <f>IFERROR(VLOOKUP(Подбор[[#This Row],[Артикул]],[1]Подбор!$CJ:$DA,15,0),"")</f>
        <v/>
      </c>
      <c r="AK988" s="73" t="str">
        <f>IFERROR(VLOOKUP(Подбор[[#This Row],[Артикул]],[1]Подбор!$CJ:$DA,16,0),"")</f>
        <v/>
      </c>
      <c r="AL988" s="73" t="str">
        <f>IFERROR(VLOOKUP(Подбор[[#This Row],[Артикул]],[1]Подбор!$CJ:$DA,17,0),"")</f>
        <v/>
      </c>
    </row>
    <row r="989" spans="1:38">
      <c r="A989" s="73" t="s">
        <v>1887</v>
      </c>
      <c r="B989" t="s">
        <v>806</v>
      </c>
      <c r="C989" t="s">
        <v>1886</v>
      </c>
      <c r="D989">
        <v>71010</v>
      </c>
      <c r="E989">
        <v>49706.57999999998</v>
      </c>
      <c r="F989">
        <v>-30.000591465990738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5946</v>
      </c>
      <c r="R989" t="s">
        <v>5947</v>
      </c>
      <c r="S989" t="s">
        <v>5723</v>
      </c>
      <c r="T989" s="73"/>
      <c r="U989" s="73"/>
      <c r="V989"/>
      <c r="W989" s="73">
        <f>IFERROR(VLOOKUP(Подбор[[#This Row],[Артикул]],[1]Подбор!$CJ:$CW,2,0),"")</f>
        <v>71010</v>
      </c>
      <c r="X989" s="73">
        <f>IFERROR(VLOOKUP(Подбор[[#This Row],[Артикул]],[1]Подбор!$CJ:$CW,3,0),"")</f>
        <v>49706.57999999998</v>
      </c>
      <c r="Y989" s="73">
        <f>IFERROR(VLOOKUP(Подбор[[#This Row],[Артикул]],[1]Подбор!$CJ:$CW,4,0),"")</f>
        <v>-30.000591465990738</v>
      </c>
      <c r="Z989" s="73">
        <f>IFERROR(VLOOKUP(Подбор[[#This Row],[Артикул]],[1]Подбор!$CJ:$CW,5,0),"")</f>
        <v>0</v>
      </c>
      <c r="AA989" s="73">
        <f>IFERROR(VLOOKUP(Подбор[[#This Row],[Артикул]],[1]Подбор!$CJ:$CW,6,0),"")</f>
        <v>0</v>
      </c>
      <c r="AB989" s="73">
        <f>IFERROR(VLOOKUP(Подбор[[#This Row],[Артикул]],[1]Подбор!$CJ:$CW,7,0),"")</f>
        <v>0</v>
      </c>
      <c r="AC989" s="73">
        <f>IFERROR(VLOOKUP(Подбор[[#This Row],[Артикул]],[1]Подбор!$CJ:$CW,8,0),"")</f>
        <v>0</v>
      </c>
      <c r="AD989" s="73">
        <f>IFERROR(VLOOKUP(Подбор[[#This Row],[Артикул]],[1]Подбор!$CJ:$CW,9,0),"")</f>
        <v>0</v>
      </c>
      <c r="AE989" s="73">
        <f>IFERROR(VLOOKUP(Подбор[[#This Row],[Артикул]],[1]Подбор!$CJ:$CW,10,0),"")</f>
        <v>0</v>
      </c>
      <c r="AF989" s="73">
        <f>IFERROR(VLOOKUP(Подбор[[#This Row],[Артикул]],[1]Подбор!$CJ:$CW,11,0),"")</f>
        <v>0</v>
      </c>
      <c r="AG989" s="73">
        <f>IFERROR(VLOOKUP(Подбор[[#This Row],[Артикул]],[1]Подбор!$CJ:$CW,12,0),"")</f>
        <v>0</v>
      </c>
      <c r="AH989" s="73">
        <f>IFERROR(VLOOKUP(Подбор[[#This Row],[Артикул]],[1]Подбор!$CJ:$CW,13,0),"")</f>
        <v>0</v>
      </c>
      <c r="AI989" s="73">
        <f>IFERROR(VLOOKUP(Подбор[[#This Row],[Артикул]],[1]Подбор!$CJ:$CW,14,0),"")</f>
        <v>0</v>
      </c>
      <c r="AJ989" s="73" t="str">
        <f>IFERROR(VLOOKUP(Подбор[[#This Row],[Артикул]],[1]Подбор!$CJ:$DA,15,0),"")</f>
        <v>http://ipmatika.ru/upload/iblock/55d/Mini%20Motor%20Bullet_anons.jpg</v>
      </c>
      <c r="AK989" s="73" t="str">
        <f>IFERROR(VLOOKUP(Подбор[[#This Row],[Артикул]],[1]Подбор!$CJ:$DA,16,0),"")</f>
        <v>https://ipmatika.kz/products/seriya-mini/ms-c3363-fpn/</v>
      </c>
      <c r="AL989" s="73" t="str">
        <f>IFERROR(VLOOKUP(Подбор[[#This Row],[Артикул]],[1]Подбор!$CJ:$DA,17,0),"")</f>
        <v>Акция</v>
      </c>
    </row>
    <row r="990" spans="1:38">
      <c r="A990" s="73" t="s">
        <v>1883</v>
      </c>
      <c r="B990"/>
      <c r="C990"/>
      <c r="D990" t="s">
        <v>578</v>
      </c>
      <c r="E990" t="s">
        <v>578</v>
      </c>
      <c r="F990" t="s">
        <v>578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578</v>
      </c>
      <c r="R990" t="s">
        <v>578</v>
      </c>
      <c r="S990" t="s">
        <v>578</v>
      </c>
      <c r="T990" s="73"/>
      <c r="U990" s="73"/>
      <c r="V990"/>
      <c r="W990" s="73" t="str">
        <f>IFERROR(VLOOKUP(Подбор[[#This Row],[Артикул]],[1]Подбор!$CJ:$CW,2,0),"")</f>
        <v/>
      </c>
      <c r="X990" s="73" t="str">
        <f>IFERROR(VLOOKUP(Подбор[[#This Row],[Артикул]],[1]Подбор!$CJ:$CW,3,0),"")</f>
        <v/>
      </c>
      <c r="Y990" s="73" t="str">
        <f>IFERROR(VLOOKUP(Подбор[[#This Row],[Артикул]],[1]Подбор!$CJ:$CW,4,0),"")</f>
        <v/>
      </c>
      <c r="Z990" s="73">
        <f>IFERROR(VLOOKUP(Подбор[[#This Row],[Артикул]],[1]Подбор!$CJ:$CW,5,0),"")</f>
        <v>0</v>
      </c>
      <c r="AA990" s="73">
        <f>IFERROR(VLOOKUP(Подбор[[#This Row],[Артикул]],[1]Подбор!$CJ:$CW,6,0),"")</f>
        <v>0</v>
      </c>
      <c r="AB990" s="73">
        <f>IFERROR(VLOOKUP(Подбор[[#This Row],[Артикул]],[1]Подбор!$CJ:$CW,7,0),"")</f>
        <v>0</v>
      </c>
      <c r="AC990" s="73">
        <f>IFERROR(VLOOKUP(Подбор[[#This Row],[Артикул]],[1]Подбор!$CJ:$CW,8,0),"")</f>
        <v>0</v>
      </c>
      <c r="AD990" s="73">
        <f>IFERROR(VLOOKUP(Подбор[[#This Row],[Артикул]],[1]Подбор!$CJ:$CW,9,0),"")</f>
        <v>0</v>
      </c>
      <c r="AE990" s="73">
        <f>IFERROR(VLOOKUP(Подбор[[#This Row],[Артикул]],[1]Подбор!$CJ:$CW,10,0),"")</f>
        <v>0</v>
      </c>
      <c r="AF990" s="73">
        <f>IFERROR(VLOOKUP(Подбор[[#This Row],[Артикул]],[1]Подбор!$CJ:$CW,11,0),"")</f>
        <v>0</v>
      </c>
      <c r="AG990" s="73">
        <f>IFERROR(VLOOKUP(Подбор[[#This Row],[Артикул]],[1]Подбор!$CJ:$CW,12,0),"")</f>
        <v>0</v>
      </c>
      <c r="AH990" s="73">
        <f>IFERROR(VLOOKUP(Подбор[[#This Row],[Артикул]],[1]Подбор!$CJ:$CW,13,0),"")</f>
        <v>0</v>
      </c>
      <c r="AI990" s="73">
        <f>IFERROR(VLOOKUP(Подбор[[#This Row],[Артикул]],[1]Подбор!$CJ:$CW,14,0),"")</f>
        <v>0</v>
      </c>
      <c r="AJ990" s="73" t="str">
        <f>IFERROR(VLOOKUP(Подбор[[#This Row],[Артикул]],[1]Подбор!$CJ:$DA,15,0),"")</f>
        <v/>
      </c>
      <c r="AK990" s="73" t="str">
        <f>IFERROR(VLOOKUP(Подбор[[#This Row],[Артикул]],[1]Подбор!$CJ:$DA,16,0),"")</f>
        <v/>
      </c>
      <c r="AL990" s="73" t="str">
        <f>IFERROR(VLOOKUP(Подбор[[#This Row],[Артикул]],[1]Подбор!$CJ:$DA,17,0),"")</f>
        <v/>
      </c>
    </row>
    <row r="991" spans="1:38">
      <c r="A991" s="73" t="s">
        <v>1882</v>
      </c>
      <c r="B991" t="s">
        <v>806</v>
      </c>
      <c r="C991" t="s">
        <v>1881</v>
      </c>
      <c r="D991">
        <v>415800</v>
      </c>
      <c r="E991">
        <v>230201.99999999997</v>
      </c>
      <c r="F991">
        <v>-44.636363636363647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578</v>
      </c>
      <c r="R991" t="s">
        <v>5948</v>
      </c>
      <c r="S991" t="s">
        <v>5723</v>
      </c>
      <c r="T991" s="73"/>
      <c r="U991" s="73"/>
      <c r="V991"/>
      <c r="W991" s="73">
        <f>IFERROR(VLOOKUP(Подбор[[#This Row],[Артикул]],[1]Подбор!$CJ:$CW,2,0),"")</f>
        <v>415800</v>
      </c>
      <c r="X991" s="73">
        <f>IFERROR(VLOOKUP(Подбор[[#This Row],[Артикул]],[1]Подбор!$CJ:$CW,3,0),"")</f>
        <v>230201.99999999997</v>
      </c>
      <c r="Y991" s="73">
        <f>IFERROR(VLOOKUP(Подбор[[#This Row],[Артикул]],[1]Подбор!$CJ:$CW,4,0),"")</f>
        <v>-44.636363636363647</v>
      </c>
      <c r="Z991" s="73">
        <f>IFERROR(VLOOKUP(Подбор[[#This Row],[Артикул]],[1]Подбор!$CJ:$CW,5,0),"")</f>
        <v>0</v>
      </c>
      <c r="AA991" s="73">
        <f>IFERROR(VLOOKUP(Подбор[[#This Row],[Артикул]],[1]Подбор!$CJ:$CW,6,0),"")</f>
        <v>0</v>
      </c>
      <c r="AB991" s="73">
        <f>IFERROR(VLOOKUP(Подбор[[#This Row],[Артикул]],[1]Подбор!$CJ:$CW,7,0),"")</f>
        <v>0</v>
      </c>
      <c r="AC991" s="73">
        <f>IFERROR(VLOOKUP(Подбор[[#This Row],[Артикул]],[1]Подбор!$CJ:$CW,8,0),"")</f>
        <v>0</v>
      </c>
      <c r="AD991" s="73">
        <f>IFERROR(VLOOKUP(Подбор[[#This Row],[Артикул]],[1]Подбор!$CJ:$CW,9,0),"")</f>
        <v>0</v>
      </c>
      <c r="AE991" s="73">
        <f>IFERROR(VLOOKUP(Подбор[[#This Row],[Артикул]],[1]Подбор!$CJ:$CW,10,0),"")</f>
        <v>0</v>
      </c>
      <c r="AF991" s="73">
        <f>IFERROR(VLOOKUP(Подбор[[#This Row],[Артикул]],[1]Подбор!$CJ:$CW,11,0),"")</f>
        <v>0</v>
      </c>
      <c r="AG991" s="73">
        <f>IFERROR(VLOOKUP(Подбор[[#This Row],[Артикул]],[1]Подбор!$CJ:$CW,12,0),"")</f>
        <v>0</v>
      </c>
      <c r="AH991" s="73">
        <f>IFERROR(VLOOKUP(Подбор[[#This Row],[Артикул]],[1]Подбор!$CJ:$CW,13,0),"")</f>
        <v>0</v>
      </c>
      <c r="AI991" s="73">
        <f>IFERROR(VLOOKUP(Подбор[[#This Row],[Артикул]],[1]Подбор!$CJ:$CW,14,0),"")</f>
        <v>0</v>
      </c>
      <c r="AJ991" s="73" t="str">
        <f>IFERROR(VLOOKUP(Подбор[[#This Row],[Артикул]],[1]Подбор!$CJ:$DA,15,0),"")</f>
        <v/>
      </c>
      <c r="AK991" s="73" t="str">
        <f>IFERROR(VLOOKUP(Подбор[[#This Row],[Артикул]],[1]Подбор!$CJ:$DA,16,0),"")</f>
        <v>https://ipmatika.kz/products/raspoznavanie-avtomobilnykh-nomerov/ms-2962-relpb/</v>
      </c>
      <c r="AL991" s="73" t="str">
        <f>IFERROR(VLOOKUP(Подбор[[#This Row],[Артикул]],[1]Подбор!$CJ:$DA,17,0),"")</f>
        <v>Акция</v>
      </c>
    </row>
    <row r="992" spans="1:38">
      <c r="A992" s="73" t="s">
        <v>1880</v>
      </c>
      <c r="B992" t="s">
        <v>806</v>
      </c>
      <c r="C992" t="s">
        <v>1879</v>
      </c>
      <c r="D992">
        <v>424050</v>
      </c>
      <c r="E992">
        <v>230201.99999999997</v>
      </c>
      <c r="F992">
        <v>-45.713477184294312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578</v>
      </c>
      <c r="R992" t="s">
        <v>5949</v>
      </c>
      <c r="S992" t="s">
        <v>5723</v>
      </c>
      <c r="T992" s="73"/>
      <c r="U992" s="73"/>
      <c r="V992"/>
      <c r="W992" s="73">
        <f>IFERROR(VLOOKUP(Подбор[[#This Row],[Артикул]],[1]Подбор!$CJ:$CW,2,0),"")</f>
        <v>424050</v>
      </c>
      <c r="X992" s="73">
        <f>IFERROR(VLOOKUP(Подбор[[#This Row],[Артикул]],[1]Подбор!$CJ:$CW,3,0),"")</f>
        <v>230201.99999999997</v>
      </c>
      <c r="Y992" s="73">
        <f>IFERROR(VLOOKUP(Подбор[[#This Row],[Артикул]],[1]Подбор!$CJ:$CW,4,0),"")</f>
        <v>-45.713477184294312</v>
      </c>
      <c r="Z992" s="73">
        <f>IFERROR(VLOOKUP(Подбор[[#This Row],[Артикул]],[1]Подбор!$CJ:$CW,5,0),"")</f>
        <v>0</v>
      </c>
      <c r="AA992" s="73">
        <f>IFERROR(VLOOKUP(Подбор[[#This Row],[Артикул]],[1]Подбор!$CJ:$CW,6,0),"")</f>
        <v>0</v>
      </c>
      <c r="AB992" s="73">
        <f>IFERROR(VLOOKUP(Подбор[[#This Row],[Артикул]],[1]Подбор!$CJ:$CW,7,0),"")</f>
        <v>0</v>
      </c>
      <c r="AC992" s="73">
        <f>IFERROR(VLOOKUP(Подбор[[#This Row],[Артикул]],[1]Подбор!$CJ:$CW,8,0),"")</f>
        <v>0</v>
      </c>
      <c r="AD992" s="73">
        <f>IFERROR(VLOOKUP(Подбор[[#This Row],[Артикул]],[1]Подбор!$CJ:$CW,9,0),"")</f>
        <v>0</v>
      </c>
      <c r="AE992" s="73">
        <f>IFERROR(VLOOKUP(Подбор[[#This Row],[Артикул]],[1]Подбор!$CJ:$CW,10,0),"")</f>
        <v>0</v>
      </c>
      <c r="AF992" s="73">
        <f>IFERROR(VLOOKUP(Подбор[[#This Row],[Артикул]],[1]Подбор!$CJ:$CW,11,0),"")</f>
        <v>0</v>
      </c>
      <c r="AG992" s="73">
        <f>IFERROR(VLOOKUP(Подбор[[#This Row],[Артикул]],[1]Подбор!$CJ:$CW,12,0),"")</f>
        <v>0</v>
      </c>
      <c r="AH992" s="73">
        <f>IFERROR(VLOOKUP(Подбор[[#This Row],[Артикул]],[1]Подбор!$CJ:$CW,13,0),"")</f>
        <v>0</v>
      </c>
      <c r="AI992" s="73">
        <f>IFERROR(VLOOKUP(Подбор[[#This Row],[Артикул]],[1]Подбор!$CJ:$CW,14,0),"")</f>
        <v>0</v>
      </c>
      <c r="AJ992" s="73" t="str">
        <f>IFERROR(VLOOKUP(Подбор[[#This Row],[Артикул]],[1]Подбор!$CJ:$DA,15,0),"")</f>
        <v/>
      </c>
      <c r="AK992" s="73" t="str">
        <f>IFERROR(VLOOKUP(Подбор[[#This Row],[Артикул]],[1]Подбор!$CJ:$DA,16,0),"")</f>
        <v>https://ipmatika.kz/products/ipc-lpr/ms-2862-rflpb/</v>
      </c>
      <c r="AL992" s="73" t="str">
        <f>IFERROR(VLOOKUP(Подбор[[#This Row],[Артикул]],[1]Подбор!$CJ:$DA,17,0),"")</f>
        <v>Акция</v>
      </c>
    </row>
    <row r="993" spans="1:38">
      <c r="A993" s="73" t="s">
        <v>1878</v>
      </c>
      <c r="B993" t="s">
        <v>806</v>
      </c>
      <c r="C993" t="s">
        <v>1877</v>
      </c>
      <c r="D993">
        <v>445500</v>
      </c>
      <c r="E993">
        <v>242990.99999999994</v>
      </c>
      <c r="F993">
        <v>-45.456565656565672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578</v>
      </c>
      <c r="R993" t="s">
        <v>5950</v>
      </c>
      <c r="S993" t="s">
        <v>5723</v>
      </c>
      <c r="T993" s="73"/>
      <c r="U993" s="73"/>
      <c r="V993"/>
      <c r="W993" s="73">
        <f>IFERROR(VLOOKUP(Подбор[[#This Row],[Артикул]],[1]Подбор!$CJ:$CW,2,0),"")</f>
        <v>445500</v>
      </c>
      <c r="X993" s="73">
        <f>IFERROR(VLOOKUP(Подбор[[#This Row],[Артикул]],[1]Подбор!$CJ:$CW,3,0),"")</f>
        <v>242990.99999999994</v>
      </c>
      <c r="Y993" s="73">
        <f>IFERROR(VLOOKUP(Подбор[[#This Row],[Артикул]],[1]Подбор!$CJ:$CW,4,0),"")</f>
        <v>-45.456565656565672</v>
      </c>
      <c r="Z993" s="73">
        <f>IFERROR(VLOOKUP(Подбор[[#This Row],[Артикул]],[1]Подбор!$CJ:$CW,5,0),"")</f>
        <v>0</v>
      </c>
      <c r="AA993" s="73">
        <f>IFERROR(VLOOKUP(Подбор[[#This Row],[Артикул]],[1]Подбор!$CJ:$CW,6,0),"")</f>
        <v>0</v>
      </c>
      <c r="AB993" s="73">
        <f>IFERROR(VLOOKUP(Подбор[[#This Row],[Артикул]],[1]Подбор!$CJ:$CW,7,0),"")</f>
        <v>0</v>
      </c>
      <c r="AC993" s="73">
        <f>IFERROR(VLOOKUP(Подбор[[#This Row],[Артикул]],[1]Подбор!$CJ:$CW,8,0),"")</f>
        <v>0</v>
      </c>
      <c r="AD993" s="73">
        <f>IFERROR(VLOOKUP(Подбор[[#This Row],[Артикул]],[1]Подбор!$CJ:$CW,9,0),"")</f>
        <v>0</v>
      </c>
      <c r="AE993" s="73">
        <f>IFERROR(VLOOKUP(Подбор[[#This Row],[Артикул]],[1]Подбор!$CJ:$CW,10,0),"")</f>
        <v>0</v>
      </c>
      <c r="AF993" s="73">
        <f>IFERROR(VLOOKUP(Подбор[[#This Row],[Артикул]],[1]Подбор!$CJ:$CW,11,0),"")</f>
        <v>0</v>
      </c>
      <c r="AG993" s="73">
        <f>IFERROR(VLOOKUP(Подбор[[#This Row],[Артикул]],[1]Подбор!$CJ:$CW,12,0),"")</f>
        <v>0</v>
      </c>
      <c r="AH993" s="73">
        <f>IFERROR(VLOOKUP(Подбор[[#This Row],[Артикул]],[1]Подбор!$CJ:$CW,13,0),"")</f>
        <v>0</v>
      </c>
      <c r="AI993" s="73">
        <f>IFERROR(VLOOKUP(Подбор[[#This Row],[Артикул]],[1]Подбор!$CJ:$CW,14,0),"")</f>
        <v>0</v>
      </c>
      <c r="AJ993" s="73" t="str">
        <f>IFERROR(VLOOKUP(Подбор[[#This Row],[Артикул]],[1]Подбор!$CJ:$DA,15,0),"")</f>
        <v/>
      </c>
      <c r="AK993" s="73" t="str">
        <f>IFERROR(VLOOKUP(Подбор[[#This Row],[Артикул]],[1]Подбор!$CJ:$DA,16,0),"")</f>
        <v>https://ipmatika.kz/products/ipc-lpr/ms-2962-rflpb/</v>
      </c>
      <c r="AL993" s="73" t="str">
        <f>IFERROR(VLOOKUP(Подбор[[#This Row],[Артикул]],[1]Подбор!$CJ:$DA,17,0),"")</f>
        <v>Акция</v>
      </c>
    </row>
    <row r="994" spans="1:38">
      <c r="A994" s="73" t="s">
        <v>1876</v>
      </c>
      <c r="B994" t="s">
        <v>806</v>
      </c>
      <c r="C994" t="s">
        <v>1875</v>
      </c>
      <c r="D994">
        <v>396550</v>
      </c>
      <c r="E994">
        <v>221675.99999999994</v>
      </c>
      <c r="F994">
        <v>-44.098852603706995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578</v>
      </c>
      <c r="R994" t="s">
        <v>5949</v>
      </c>
      <c r="S994" t="s">
        <v>5723</v>
      </c>
      <c r="T994" s="73"/>
      <c r="U994" s="73"/>
      <c r="V994"/>
      <c r="W994" s="73">
        <f>IFERROR(VLOOKUP(Подбор[[#This Row],[Артикул]],[1]Подбор!$CJ:$CW,2,0),"")</f>
        <v>396550</v>
      </c>
      <c r="X994" s="73">
        <f>IFERROR(VLOOKUP(Подбор[[#This Row],[Артикул]],[1]Подбор!$CJ:$CW,3,0),"")</f>
        <v>221675.99999999994</v>
      </c>
      <c r="Y994" s="73">
        <f>IFERROR(VLOOKUP(Подбор[[#This Row],[Артикул]],[1]Подбор!$CJ:$CW,4,0),"")</f>
        <v>-44.098852603706995</v>
      </c>
      <c r="Z994" s="73">
        <f>IFERROR(VLOOKUP(Подбор[[#This Row],[Артикул]],[1]Подбор!$CJ:$CW,5,0),"")</f>
        <v>0</v>
      </c>
      <c r="AA994" s="73">
        <f>IFERROR(VLOOKUP(Подбор[[#This Row],[Артикул]],[1]Подбор!$CJ:$CW,6,0),"")</f>
        <v>0</v>
      </c>
      <c r="AB994" s="73">
        <f>IFERROR(VLOOKUP(Подбор[[#This Row],[Артикул]],[1]Подбор!$CJ:$CW,7,0),"")</f>
        <v>0</v>
      </c>
      <c r="AC994" s="73">
        <f>IFERROR(VLOOKUP(Подбор[[#This Row],[Артикул]],[1]Подбор!$CJ:$CW,8,0),"")</f>
        <v>0</v>
      </c>
      <c r="AD994" s="73">
        <f>IFERROR(VLOOKUP(Подбор[[#This Row],[Артикул]],[1]Подбор!$CJ:$CW,9,0),"")</f>
        <v>0</v>
      </c>
      <c r="AE994" s="73">
        <f>IFERROR(VLOOKUP(Подбор[[#This Row],[Артикул]],[1]Подбор!$CJ:$CW,10,0),"")</f>
        <v>0</v>
      </c>
      <c r="AF994" s="73">
        <f>IFERROR(VLOOKUP(Подбор[[#This Row],[Артикул]],[1]Подбор!$CJ:$CW,11,0),"")</f>
        <v>0</v>
      </c>
      <c r="AG994" s="73">
        <f>IFERROR(VLOOKUP(Подбор[[#This Row],[Артикул]],[1]Подбор!$CJ:$CW,12,0),"")</f>
        <v>0</v>
      </c>
      <c r="AH994" s="73">
        <f>IFERROR(VLOOKUP(Подбор[[#This Row],[Артикул]],[1]Подбор!$CJ:$CW,13,0),"")</f>
        <v>0</v>
      </c>
      <c r="AI994" s="73">
        <f>IFERROR(VLOOKUP(Подбор[[#This Row],[Артикул]],[1]Подбор!$CJ:$CW,14,0),"")</f>
        <v>0</v>
      </c>
      <c r="AJ994" s="73" t="str">
        <f>IFERROR(VLOOKUP(Подбор[[#This Row],[Артикул]],[1]Подбор!$CJ:$DA,15,0),"")</f>
        <v/>
      </c>
      <c r="AK994" s="73" t="str">
        <f>IFERROR(VLOOKUP(Подбор[[#This Row],[Артикул]],[1]Подбор!$CJ:$DA,16,0),"")</f>
        <v>https://ipmatika.kz/products/ipc-lpr/ms-2862-rflpb/</v>
      </c>
      <c r="AL994" s="73" t="str">
        <f>IFERROR(VLOOKUP(Подбор[[#This Row],[Артикул]],[1]Подбор!$CJ:$DA,17,0),"")</f>
        <v>Акция</v>
      </c>
    </row>
    <row r="995" spans="1:38">
      <c r="A995" s="73" t="s">
        <v>1814</v>
      </c>
      <c r="B995"/>
      <c r="C995"/>
      <c r="D995" t="s">
        <v>578</v>
      </c>
      <c r="E995" t="s">
        <v>578</v>
      </c>
      <c r="F995" t="s">
        <v>578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578</v>
      </c>
      <c r="R995" t="s">
        <v>578</v>
      </c>
      <c r="S995" t="s">
        <v>578</v>
      </c>
      <c r="T995" s="73"/>
      <c r="U995" s="73"/>
      <c r="V995"/>
      <c r="W995" s="73" t="str">
        <f>IFERROR(VLOOKUP(Подбор[[#This Row],[Артикул]],[1]Подбор!$CJ:$CW,2,0),"")</f>
        <v/>
      </c>
      <c r="X995" s="73" t="str">
        <f>IFERROR(VLOOKUP(Подбор[[#This Row],[Артикул]],[1]Подбор!$CJ:$CW,3,0),"")</f>
        <v/>
      </c>
      <c r="Y995" s="73" t="str">
        <f>IFERROR(VLOOKUP(Подбор[[#This Row],[Артикул]],[1]Подбор!$CJ:$CW,4,0),"")</f>
        <v/>
      </c>
      <c r="Z995" s="73">
        <f>IFERROR(VLOOKUP(Подбор[[#This Row],[Артикул]],[1]Подбор!$CJ:$CW,5,0),"")</f>
        <v>0</v>
      </c>
      <c r="AA995" s="73">
        <f>IFERROR(VLOOKUP(Подбор[[#This Row],[Артикул]],[1]Подбор!$CJ:$CW,6,0),"")</f>
        <v>0</v>
      </c>
      <c r="AB995" s="73">
        <f>IFERROR(VLOOKUP(Подбор[[#This Row],[Артикул]],[1]Подбор!$CJ:$CW,7,0),"")</f>
        <v>0</v>
      </c>
      <c r="AC995" s="73">
        <f>IFERROR(VLOOKUP(Подбор[[#This Row],[Артикул]],[1]Подбор!$CJ:$CW,8,0),"")</f>
        <v>0</v>
      </c>
      <c r="AD995" s="73">
        <f>IFERROR(VLOOKUP(Подбор[[#This Row],[Артикул]],[1]Подбор!$CJ:$CW,9,0),"")</f>
        <v>0</v>
      </c>
      <c r="AE995" s="73">
        <f>IFERROR(VLOOKUP(Подбор[[#This Row],[Артикул]],[1]Подбор!$CJ:$CW,10,0),"")</f>
        <v>0</v>
      </c>
      <c r="AF995" s="73">
        <f>IFERROR(VLOOKUP(Подбор[[#This Row],[Артикул]],[1]Подбор!$CJ:$CW,11,0),"")</f>
        <v>0</v>
      </c>
      <c r="AG995" s="73">
        <f>IFERROR(VLOOKUP(Подбор[[#This Row],[Артикул]],[1]Подбор!$CJ:$CW,12,0),"")</f>
        <v>0</v>
      </c>
      <c r="AH995" s="73">
        <f>IFERROR(VLOOKUP(Подбор[[#This Row],[Артикул]],[1]Подбор!$CJ:$CW,13,0),"")</f>
        <v>0</v>
      </c>
      <c r="AI995" s="73">
        <f>IFERROR(VLOOKUP(Подбор[[#This Row],[Артикул]],[1]Подбор!$CJ:$CW,14,0),"")</f>
        <v>0</v>
      </c>
      <c r="AJ995" s="73" t="str">
        <f>IFERROR(VLOOKUP(Подбор[[#This Row],[Артикул]],[1]Подбор!$CJ:$DA,15,0),"")</f>
        <v/>
      </c>
      <c r="AK995" s="73" t="str">
        <f>IFERROR(VLOOKUP(Подбор[[#This Row],[Артикул]],[1]Подбор!$CJ:$DA,16,0),"")</f>
        <v/>
      </c>
      <c r="AL995" s="73" t="str">
        <f>IFERROR(VLOOKUP(Подбор[[#This Row],[Артикул]],[1]Подбор!$CJ:$DA,17,0),"")</f>
        <v/>
      </c>
    </row>
    <row r="996" spans="1:38">
      <c r="A996" s="73" t="s">
        <v>1874</v>
      </c>
      <c r="B996" t="s">
        <v>806</v>
      </c>
      <c r="C996" t="s">
        <v>1873</v>
      </c>
      <c r="D996">
        <v>280500</v>
      </c>
      <c r="E996">
        <v>136416</v>
      </c>
      <c r="F996">
        <v>-51.366844919786097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578</v>
      </c>
      <c r="R996" t="s">
        <v>5951</v>
      </c>
      <c r="S996" t="s">
        <v>5723</v>
      </c>
      <c r="T996" s="73"/>
      <c r="U996" s="73"/>
      <c r="V996"/>
      <c r="W996" s="73">
        <f>IFERROR(VLOOKUP(Подбор[[#This Row],[Артикул]],[1]Подбор!$CJ:$CW,2,0),"")</f>
        <v>280500</v>
      </c>
      <c r="X996" s="73">
        <f>IFERROR(VLOOKUP(Подбор[[#This Row],[Артикул]],[1]Подбор!$CJ:$CW,3,0),"")</f>
        <v>136416</v>
      </c>
      <c r="Y996" s="73">
        <f>IFERROR(VLOOKUP(Подбор[[#This Row],[Артикул]],[1]Подбор!$CJ:$CW,4,0),"")</f>
        <v>-51.366844919786097</v>
      </c>
      <c r="Z996" s="73">
        <f>IFERROR(VLOOKUP(Подбор[[#This Row],[Артикул]],[1]Подбор!$CJ:$CW,5,0),"")</f>
        <v>0</v>
      </c>
      <c r="AA996" s="73">
        <f>IFERROR(VLOOKUP(Подбор[[#This Row],[Артикул]],[1]Подбор!$CJ:$CW,6,0),"")</f>
        <v>0</v>
      </c>
      <c r="AB996" s="73">
        <f>IFERROR(VLOOKUP(Подбор[[#This Row],[Артикул]],[1]Подбор!$CJ:$CW,7,0),"")</f>
        <v>0</v>
      </c>
      <c r="AC996" s="73">
        <f>IFERROR(VLOOKUP(Подбор[[#This Row],[Артикул]],[1]Подбор!$CJ:$CW,8,0),"")</f>
        <v>0</v>
      </c>
      <c r="AD996" s="73">
        <f>IFERROR(VLOOKUP(Подбор[[#This Row],[Артикул]],[1]Подбор!$CJ:$CW,9,0),"")</f>
        <v>0</v>
      </c>
      <c r="AE996" s="73">
        <f>IFERROR(VLOOKUP(Подбор[[#This Row],[Артикул]],[1]Подбор!$CJ:$CW,10,0),"")</f>
        <v>0</v>
      </c>
      <c r="AF996" s="73">
        <f>IFERROR(VLOOKUP(Подбор[[#This Row],[Артикул]],[1]Подбор!$CJ:$CW,11,0),"")</f>
        <v>0</v>
      </c>
      <c r="AG996" s="73">
        <f>IFERROR(VLOOKUP(Подбор[[#This Row],[Артикул]],[1]Подбор!$CJ:$CW,12,0),"")</f>
        <v>0</v>
      </c>
      <c r="AH996" s="73">
        <f>IFERROR(VLOOKUP(Подбор[[#This Row],[Артикул]],[1]Подбор!$CJ:$CW,13,0),"")</f>
        <v>0</v>
      </c>
      <c r="AI996" s="73">
        <f>IFERROR(VLOOKUP(Подбор[[#This Row],[Артикул]],[1]Подбор!$CJ:$CW,14,0),"")</f>
        <v>0</v>
      </c>
      <c r="AJ996" s="73" t="str">
        <f>IFERROR(VLOOKUP(Подбор[[#This Row],[Артикул]],[1]Подбор!$CJ:$DA,15,0),"")</f>
        <v/>
      </c>
      <c r="AK996" s="73" t="str">
        <f>IFERROR(VLOOKUP(Подбор[[#This Row],[Артикул]],[1]Подбор!$CJ:$DA,16,0),"")</f>
        <v>https://ipmatika.kz/products/ipc_Pro/ms-c2872-fpb/</v>
      </c>
      <c r="AL996" s="73" t="str">
        <f>IFERROR(VLOOKUP(Подбор[[#This Row],[Артикул]],[1]Подбор!$CJ:$DA,17,0),"")</f>
        <v>Акция</v>
      </c>
    </row>
    <row r="997" spans="1:38">
      <c r="A997" s="73" t="s">
        <v>1872</v>
      </c>
      <c r="B997" t="s">
        <v>806</v>
      </c>
      <c r="C997" t="s">
        <v>1871</v>
      </c>
      <c r="D997">
        <v>246950</v>
      </c>
      <c r="E997" t="s">
        <v>578</v>
      </c>
      <c r="F997" t="s">
        <v>578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578</v>
      </c>
      <c r="R997" t="s">
        <v>5952</v>
      </c>
      <c r="S997" t="s">
        <v>5723</v>
      </c>
      <c r="T997" s="73"/>
      <c r="U997" s="73"/>
      <c r="V997"/>
      <c r="W997" s="73">
        <f>IFERROR(VLOOKUP(Подбор[[#This Row],[Артикул]],[1]Подбор!$CJ:$CW,2,0),"")</f>
        <v>246950</v>
      </c>
      <c r="X997" s="73" t="str">
        <f>IFERROR(VLOOKUP(Подбор[[#This Row],[Артикул]],[1]Подбор!$CJ:$CW,3,0),"")</f>
        <v/>
      </c>
      <c r="Y997" s="73" t="str">
        <f>IFERROR(VLOOKUP(Подбор[[#This Row],[Артикул]],[1]Подбор!$CJ:$CW,4,0),"")</f>
        <v/>
      </c>
      <c r="Z997" s="73">
        <f>IFERROR(VLOOKUP(Подбор[[#This Row],[Артикул]],[1]Подбор!$CJ:$CW,5,0),"")</f>
        <v>0</v>
      </c>
      <c r="AA997" s="73">
        <f>IFERROR(VLOOKUP(Подбор[[#This Row],[Артикул]],[1]Подбор!$CJ:$CW,6,0),"")</f>
        <v>0</v>
      </c>
      <c r="AB997" s="73">
        <f>IFERROR(VLOOKUP(Подбор[[#This Row],[Артикул]],[1]Подбор!$CJ:$CW,7,0),"")</f>
        <v>0</v>
      </c>
      <c r="AC997" s="73">
        <f>IFERROR(VLOOKUP(Подбор[[#This Row],[Артикул]],[1]Подбор!$CJ:$CW,8,0),"")</f>
        <v>0</v>
      </c>
      <c r="AD997" s="73">
        <f>IFERROR(VLOOKUP(Подбор[[#This Row],[Артикул]],[1]Подбор!$CJ:$CW,9,0),"")</f>
        <v>0</v>
      </c>
      <c r="AE997" s="73">
        <f>IFERROR(VLOOKUP(Подбор[[#This Row],[Артикул]],[1]Подбор!$CJ:$CW,10,0),"")</f>
        <v>0</v>
      </c>
      <c r="AF997" s="73">
        <f>IFERROR(VLOOKUP(Подбор[[#This Row],[Артикул]],[1]Подбор!$CJ:$CW,11,0),"")</f>
        <v>0</v>
      </c>
      <c r="AG997" s="73">
        <f>IFERROR(VLOOKUP(Подбор[[#This Row],[Артикул]],[1]Подбор!$CJ:$CW,12,0),"")</f>
        <v>0</v>
      </c>
      <c r="AH997" s="73">
        <f>IFERROR(VLOOKUP(Подбор[[#This Row],[Артикул]],[1]Подбор!$CJ:$CW,13,0),"")</f>
        <v>0</v>
      </c>
      <c r="AI997" s="73">
        <f>IFERROR(VLOOKUP(Подбор[[#This Row],[Артикул]],[1]Подбор!$CJ:$CW,14,0),"")</f>
        <v>0</v>
      </c>
      <c r="AJ997" s="73" t="str">
        <f>IFERROR(VLOOKUP(Подбор[[#This Row],[Артикул]],[1]Подбор!$CJ:$DA,15,0),"")</f>
        <v/>
      </c>
      <c r="AK997" s="73" t="str">
        <f>IFERROR(VLOOKUP(Подбор[[#This Row],[Артикул]],[1]Подбор!$CJ:$DA,16,0),"")</f>
        <v>https://ipmatika.kz/products/ipc_Pro/ms-c2972-rfpb/</v>
      </c>
      <c r="AL997" s="73" t="str">
        <f>IFERROR(VLOOKUP(Подбор[[#This Row],[Артикул]],[1]Подбор!$CJ:$DA,17,0),"")</f>
        <v>Акция</v>
      </c>
    </row>
    <row r="998" spans="1:38">
      <c r="A998" s="73" t="s">
        <v>1851</v>
      </c>
      <c r="B998"/>
      <c r="C998"/>
      <c r="D998" t="s">
        <v>578</v>
      </c>
      <c r="E998" t="s">
        <v>578</v>
      </c>
      <c r="F998" t="s">
        <v>578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578</v>
      </c>
      <c r="R998" t="s">
        <v>578</v>
      </c>
      <c r="S998" t="s">
        <v>578</v>
      </c>
      <c r="T998" s="73"/>
      <c r="U998" s="73"/>
      <c r="V998"/>
      <c r="W998" s="73" t="str">
        <f>IFERROR(VLOOKUP(Подбор[[#This Row],[Артикул]],[1]Подбор!$CJ:$CW,2,0),"")</f>
        <v/>
      </c>
      <c r="X998" s="73" t="str">
        <f>IFERROR(VLOOKUP(Подбор[[#This Row],[Артикул]],[1]Подбор!$CJ:$CW,3,0),"")</f>
        <v/>
      </c>
      <c r="Y998" s="73" t="str">
        <f>IFERROR(VLOOKUP(Подбор[[#This Row],[Артикул]],[1]Подбор!$CJ:$CW,4,0),"")</f>
        <v/>
      </c>
      <c r="Z998" s="73">
        <f>IFERROR(VLOOKUP(Подбор[[#This Row],[Артикул]],[1]Подбор!$CJ:$CW,5,0),"")</f>
        <v>0</v>
      </c>
      <c r="AA998" s="73">
        <f>IFERROR(VLOOKUP(Подбор[[#This Row],[Артикул]],[1]Подбор!$CJ:$CW,6,0),"")</f>
        <v>0</v>
      </c>
      <c r="AB998" s="73">
        <f>IFERROR(VLOOKUP(Подбор[[#This Row],[Артикул]],[1]Подбор!$CJ:$CW,7,0),"")</f>
        <v>0</v>
      </c>
      <c r="AC998" s="73">
        <f>IFERROR(VLOOKUP(Подбор[[#This Row],[Артикул]],[1]Подбор!$CJ:$CW,8,0),"")</f>
        <v>0</v>
      </c>
      <c r="AD998" s="73">
        <f>IFERROR(VLOOKUP(Подбор[[#This Row],[Артикул]],[1]Подбор!$CJ:$CW,9,0),"")</f>
        <v>0</v>
      </c>
      <c r="AE998" s="73">
        <f>IFERROR(VLOOKUP(Подбор[[#This Row],[Артикул]],[1]Подбор!$CJ:$CW,10,0),"")</f>
        <v>0</v>
      </c>
      <c r="AF998" s="73">
        <f>IFERROR(VLOOKUP(Подбор[[#This Row],[Артикул]],[1]Подбор!$CJ:$CW,11,0),"")</f>
        <v>0</v>
      </c>
      <c r="AG998" s="73">
        <f>IFERROR(VLOOKUP(Подбор[[#This Row],[Артикул]],[1]Подбор!$CJ:$CW,12,0),"")</f>
        <v>0</v>
      </c>
      <c r="AH998" s="73">
        <f>IFERROR(VLOOKUP(Подбор[[#This Row],[Артикул]],[1]Подбор!$CJ:$CW,13,0),"")</f>
        <v>0</v>
      </c>
      <c r="AI998" s="73">
        <f>IFERROR(VLOOKUP(Подбор[[#This Row],[Артикул]],[1]Подбор!$CJ:$CW,14,0),"")</f>
        <v>0</v>
      </c>
      <c r="AJ998" s="73" t="str">
        <f>IFERROR(VLOOKUP(Подбор[[#This Row],[Артикул]],[1]Подбор!$CJ:$DA,15,0),"")</f>
        <v/>
      </c>
      <c r="AK998" s="73" t="str">
        <f>IFERROR(VLOOKUP(Подбор[[#This Row],[Артикул]],[1]Подбор!$CJ:$DA,16,0),"")</f>
        <v/>
      </c>
      <c r="AL998" s="73" t="str">
        <f>IFERROR(VLOOKUP(Подбор[[#This Row],[Артикул]],[1]Подбор!$CJ:$DA,17,0),"")</f>
        <v/>
      </c>
    </row>
    <row r="999" spans="1:38">
      <c r="A999" s="73" t="s">
        <v>1870</v>
      </c>
      <c r="B999" t="s">
        <v>806</v>
      </c>
      <c r="C999" t="s">
        <v>1869</v>
      </c>
      <c r="D999">
        <v>389760</v>
      </c>
      <c r="E999">
        <v>272832</v>
      </c>
      <c r="F999">
        <v>-30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578</v>
      </c>
      <c r="R999" t="s">
        <v>5953</v>
      </c>
      <c r="S999" t="s">
        <v>5723</v>
      </c>
      <c r="T999" s="73"/>
      <c r="U999" s="73"/>
      <c r="V999"/>
      <c r="W999" s="73">
        <f>IFERROR(VLOOKUP(Подбор[[#This Row],[Артикул]],[1]Подбор!$CJ:$CW,2,0),"")</f>
        <v>389760</v>
      </c>
      <c r="X999" s="73">
        <f>IFERROR(VLOOKUP(Подбор[[#This Row],[Артикул]],[1]Подбор!$CJ:$CW,3,0),"")</f>
        <v>272832</v>
      </c>
      <c r="Y999" s="73">
        <f>IFERROR(VLOOKUP(Подбор[[#This Row],[Артикул]],[1]Подбор!$CJ:$CW,4,0),"")</f>
        <v>-30</v>
      </c>
      <c r="Z999" s="73">
        <f>IFERROR(VLOOKUP(Подбор[[#This Row],[Артикул]],[1]Подбор!$CJ:$CW,5,0),"")</f>
        <v>0</v>
      </c>
      <c r="AA999" s="73">
        <f>IFERROR(VLOOKUP(Подбор[[#This Row],[Артикул]],[1]Подбор!$CJ:$CW,6,0),"")</f>
        <v>0</v>
      </c>
      <c r="AB999" s="73">
        <f>IFERROR(VLOOKUP(Подбор[[#This Row],[Артикул]],[1]Подбор!$CJ:$CW,7,0),"")</f>
        <v>0</v>
      </c>
      <c r="AC999" s="73">
        <f>IFERROR(VLOOKUP(Подбор[[#This Row],[Артикул]],[1]Подбор!$CJ:$CW,8,0),"")</f>
        <v>0</v>
      </c>
      <c r="AD999" s="73">
        <f>IFERROR(VLOOKUP(Подбор[[#This Row],[Артикул]],[1]Подбор!$CJ:$CW,9,0),"")</f>
        <v>0</v>
      </c>
      <c r="AE999" s="73">
        <f>IFERROR(VLOOKUP(Подбор[[#This Row],[Артикул]],[1]Подбор!$CJ:$CW,10,0),"")</f>
        <v>0</v>
      </c>
      <c r="AF999" s="73">
        <f>IFERROR(VLOOKUP(Подбор[[#This Row],[Артикул]],[1]Подбор!$CJ:$CW,11,0),"")</f>
        <v>0</v>
      </c>
      <c r="AG999" s="73">
        <f>IFERROR(VLOOKUP(Подбор[[#This Row],[Артикул]],[1]Подбор!$CJ:$CW,12,0),"")</f>
        <v>0</v>
      </c>
      <c r="AH999" s="73">
        <f>IFERROR(VLOOKUP(Подбор[[#This Row],[Артикул]],[1]Подбор!$CJ:$CW,13,0),"")</f>
        <v>0</v>
      </c>
      <c r="AI999" s="73">
        <f>IFERROR(VLOOKUP(Подбор[[#This Row],[Артикул]],[1]Подбор!$CJ:$CW,14,0),"")</f>
        <v>0</v>
      </c>
      <c r="AJ999" s="73" t="str">
        <f>IFERROR(VLOOKUP(Подбор[[#This Row],[Артикул]],[1]Подбор!$CJ:$DA,15,0),"")</f>
        <v/>
      </c>
      <c r="AK999" s="73" t="str">
        <f>IFERROR(VLOOKUP(Подбор[[#This Row],[Артикул]],[1]Подбор!$CJ:$DA,16,0),"")</f>
        <v>https://ipmatika.kz/products/archive/seriya-ptz/ms-c2942-pb/</v>
      </c>
      <c r="AL999" s="73" t="str">
        <f>IFERROR(VLOOKUP(Подбор[[#This Row],[Артикул]],[1]Подбор!$CJ:$DA,17,0),"")</f>
        <v>Акция</v>
      </c>
    </row>
    <row r="1000" spans="1:38">
      <c r="A1000" s="73" t="s">
        <v>1868</v>
      </c>
      <c r="B1000" t="s">
        <v>806</v>
      </c>
      <c r="C1000" t="s">
        <v>1867</v>
      </c>
      <c r="D1000">
        <v>450450</v>
      </c>
      <c r="E1000">
        <v>255779.99999999997</v>
      </c>
      <c r="F1000">
        <v>-43.216783216783227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578</v>
      </c>
      <c r="R1000" t="s">
        <v>5954</v>
      </c>
      <c r="S1000" t="s">
        <v>5723</v>
      </c>
      <c r="T1000" s="73"/>
      <c r="U1000" s="73"/>
      <c r="V1000"/>
      <c r="W1000" s="73">
        <f>IFERROR(VLOOKUP(Подбор[[#This Row],[Артикул]],[1]Подбор!$CJ:$CW,2,0),"")</f>
        <v>450450</v>
      </c>
      <c r="X1000" s="73">
        <f>IFERROR(VLOOKUP(Подбор[[#This Row],[Артикул]],[1]Подбор!$CJ:$CW,3,0),"")</f>
        <v>255779.99999999997</v>
      </c>
      <c r="Y1000" s="73">
        <f>IFERROR(VLOOKUP(Подбор[[#This Row],[Артикул]],[1]Подбор!$CJ:$CW,4,0),"")</f>
        <v>-43.216783216783227</v>
      </c>
      <c r="Z1000" s="73">
        <f>IFERROR(VLOOKUP(Подбор[[#This Row],[Артикул]],[1]Подбор!$CJ:$CW,5,0),"")</f>
        <v>0</v>
      </c>
      <c r="AA1000" s="73">
        <f>IFERROR(VLOOKUP(Подбор[[#This Row],[Артикул]],[1]Подбор!$CJ:$CW,6,0),"")</f>
        <v>0</v>
      </c>
      <c r="AB1000" s="73">
        <f>IFERROR(VLOOKUP(Подбор[[#This Row],[Артикул]],[1]Подбор!$CJ:$CW,7,0),"")</f>
        <v>0</v>
      </c>
      <c r="AC1000" s="73">
        <f>IFERROR(VLOOKUP(Подбор[[#This Row],[Артикул]],[1]Подбор!$CJ:$CW,8,0),"")</f>
        <v>0</v>
      </c>
      <c r="AD1000" s="73">
        <f>IFERROR(VLOOKUP(Подбор[[#This Row],[Артикул]],[1]Подбор!$CJ:$CW,9,0),"")</f>
        <v>0</v>
      </c>
      <c r="AE1000" s="73">
        <f>IFERROR(VLOOKUP(Подбор[[#This Row],[Артикул]],[1]Подбор!$CJ:$CW,10,0),"")</f>
        <v>0</v>
      </c>
      <c r="AF1000" s="73">
        <f>IFERROR(VLOOKUP(Подбор[[#This Row],[Артикул]],[1]Подбор!$CJ:$CW,11,0),"")</f>
        <v>0</v>
      </c>
      <c r="AG1000" s="73">
        <f>IFERROR(VLOOKUP(Подбор[[#This Row],[Артикул]],[1]Подбор!$CJ:$CW,12,0),"")</f>
        <v>0</v>
      </c>
      <c r="AH1000" s="73">
        <f>IFERROR(VLOOKUP(Подбор[[#This Row],[Артикул]],[1]Подбор!$CJ:$CW,13,0),"")</f>
        <v>0</v>
      </c>
      <c r="AI1000" s="73">
        <f>IFERROR(VLOOKUP(Подбор[[#This Row],[Артикул]],[1]Подбор!$CJ:$CW,14,0),"")</f>
        <v>0</v>
      </c>
      <c r="AJ1000" s="73" t="str">
        <f>IFERROR(VLOOKUP(Подбор[[#This Row],[Артикул]],[1]Подбор!$CJ:$DA,15,0),"")</f>
        <v/>
      </c>
      <c r="AK1000" s="73" t="str">
        <f>IFERROR(VLOOKUP(Подбор[[#This Row],[Артикул]],[1]Подбор!$CJ:$DA,16,0),"")</f>
        <v>https://ipmatika.kz/products/ipc_ptz/ms-c2971-x23rpb/</v>
      </c>
      <c r="AL1000" s="73" t="str">
        <f>IFERROR(VLOOKUP(Подбор[[#This Row],[Артикул]],[1]Подбор!$CJ:$DA,17,0),"")</f>
        <v>Акция</v>
      </c>
    </row>
    <row r="1001" spans="1:38">
      <c r="A1001" s="73" t="s">
        <v>1866</v>
      </c>
      <c r="B1001" t="s">
        <v>806</v>
      </c>
      <c r="C1001" t="s">
        <v>1865</v>
      </c>
      <c r="D1001">
        <v>363000</v>
      </c>
      <c r="E1001">
        <v>132152.99999999997</v>
      </c>
      <c r="F1001">
        <v>-63.594214876033071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578</v>
      </c>
      <c r="R1001" t="s">
        <v>5955</v>
      </c>
      <c r="S1001" t="s">
        <v>7605</v>
      </c>
      <c r="T1001" s="73"/>
      <c r="U1001" s="73"/>
      <c r="V1001"/>
      <c r="W1001" s="73">
        <f>IFERROR(VLOOKUP(Подбор[[#This Row],[Артикул]],[1]Подбор!$CJ:$CW,2,0),"")</f>
        <v>363000</v>
      </c>
      <c r="X1001" s="73">
        <f>IFERROR(VLOOKUP(Подбор[[#This Row],[Артикул]],[1]Подбор!$CJ:$CW,3,0),"")</f>
        <v>132152.99999999997</v>
      </c>
      <c r="Y1001" s="73">
        <f>IFERROR(VLOOKUP(Подбор[[#This Row],[Артикул]],[1]Подбор!$CJ:$CW,4,0),"")</f>
        <v>-63.594214876033071</v>
      </c>
      <c r="Z1001" s="73">
        <f>IFERROR(VLOOKUP(Подбор[[#This Row],[Артикул]],[1]Подбор!$CJ:$CW,5,0),"")</f>
        <v>0</v>
      </c>
      <c r="AA1001" s="73">
        <f>IFERROR(VLOOKUP(Подбор[[#This Row],[Артикул]],[1]Подбор!$CJ:$CW,6,0),"")</f>
        <v>0</v>
      </c>
      <c r="AB1001" s="73">
        <f>IFERROR(VLOOKUP(Подбор[[#This Row],[Артикул]],[1]Подбор!$CJ:$CW,7,0),"")</f>
        <v>0</v>
      </c>
      <c r="AC1001" s="73">
        <f>IFERROR(VLOOKUP(Подбор[[#This Row],[Артикул]],[1]Подбор!$CJ:$CW,8,0),"")</f>
        <v>0</v>
      </c>
      <c r="AD1001" s="73">
        <f>IFERROR(VLOOKUP(Подбор[[#This Row],[Артикул]],[1]Подбор!$CJ:$CW,9,0),"")</f>
        <v>0</v>
      </c>
      <c r="AE1001" s="73">
        <f>IFERROR(VLOOKUP(Подбор[[#This Row],[Артикул]],[1]Подбор!$CJ:$CW,10,0),"")</f>
        <v>0</v>
      </c>
      <c r="AF1001" s="73">
        <f>IFERROR(VLOOKUP(Подбор[[#This Row],[Артикул]],[1]Подбор!$CJ:$CW,11,0),"")</f>
        <v>0</v>
      </c>
      <c r="AG1001" s="73">
        <f>IFERROR(VLOOKUP(Подбор[[#This Row],[Артикул]],[1]Подбор!$CJ:$CW,12,0),"")</f>
        <v>0</v>
      </c>
      <c r="AH1001" s="73">
        <f>IFERROR(VLOOKUP(Подбор[[#This Row],[Артикул]],[1]Подбор!$CJ:$CW,13,0),"")</f>
        <v>0</v>
      </c>
      <c r="AI1001" s="73">
        <f>IFERROR(VLOOKUP(Подбор[[#This Row],[Артикул]],[1]Подбор!$CJ:$CW,14,0),"")</f>
        <v>0</v>
      </c>
      <c r="AJ1001" s="73" t="str">
        <f>IFERROR(VLOOKUP(Подбор[[#This Row],[Артикул]],[1]Подбор!$CJ:$DA,15,0),"")</f>
        <v/>
      </c>
      <c r="AK1001" s="73" t="str">
        <f>IFERROR(VLOOKUP(Подбор[[#This Row],[Артикул]],[1]Подбор!$CJ:$DA,16,0),"")</f>
        <v>https://ipmatika.kz/products/seriya-ptz/ms-c5361-epb/</v>
      </c>
      <c r="AL1001" s="73" t="str">
        <f>IFERROR(VLOOKUP(Подбор[[#This Row],[Артикул]],[1]Подбор!$CJ:$DA,17,0),"")</f>
        <v>АРХИВ</v>
      </c>
    </row>
    <row r="1002" spans="1:38">
      <c r="A1002" s="73" t="s">
        <v>1864</v>
      </c>
      <c r="B1002"/>
      <c r="C1002"/>
      <c r="D1002" t="s">
        <v>578</v>
      </c>
      <c r="E1002" t="s">
        <v>578</v>
      </c>
      <c r="F1002" t="s">
        <v>578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578</v>
      </c>
      <c r="R1002" t="s">
        <v>578</v>
      </c>
      <c r="S1002" t="s">
        <v>578</v>
      </c>
      <c r="T1002" s="73"/>
      <c r="U1002" s="73"/>
      <c r="V1002"/>
      <c r="W1002" s="73" t="str">
        <f>IFERROR(VLOOKUP(Подбор[[#This Row],[Артикул]],[1]Подбор!$CJ:$CW,2,0),"")</f>
        <v/>
      </c>
      <c r="X1002" s="73" t="str">
        <f>IFERROR(VLOOKUP(Подбор[[#This Row],[Артикул]],[1]Подбор!$CJ:$CW,3,0),"")</f>
        <v/>
      </c>
      <c r="Y1002" s="73" t="str">
        <f>IFERROR(VLOOKUP(Подбор[[#This Row],[Артикул]],[1]Подбор!$CJ:$CW,4,0),"")</f>
        <v/>
      </c>
      <c r="Z1002" s="73">
        <f>IFERROR(VLOOKUP(Подбор[[#This Row],[Артикул]],[1]Подбор!$CJ:$CW,5,0),"")</f>
        <v>0</v>
      </c>
      <c r="AA1002" s="73">
        <f>IFERROR(VLOOKUP(Подбор[[#This Row],[Артикул]],[1]Подбор!$CJ:$CW,6,0),"")</f>
        <v>0</v>
      </c>
      <c r="AB1002" s="73">
        <f>IFERROR(VLOOKUP(Подбор[[#This Row],[Артикул]],[1]Подбор!$CJ:$CW,7,0),"")</f>
        <v>0</v>
      </c>
      <c r="AC1002" s="73">
        <f>IFERROR(VLOOKUP(Подбор[[#This Row],[Артикул]],[1]Подбор!$CJ:$CW,8,0),"")</f>
        <v>0</v>
      </c>
      <c r="AD1002" s="73">
        <f>IFERROR(VLOOKUP(Подбор[[#This Row],[Артикул]],[1]Подбор!$CJ:$CW,9,0),"")</f>
        <v>0</v>
      </c>
      <c r="AE1002" s="73">
        <f>IFERROR(VLOOKUP(Подбор[[#This Row],[Артикул]],[1]Подбор!$CJ:$CW,10,0),"")</f>
        <v>0</v>
      </c>
      <c r="AF1002" s="73">
        <f>IFERROR(VLOOKUP(Подбор[[#This Row],[Артикул]],[1]Подбор!$CJ:$CW,11,0),"")</f>
        <v>0</v>
      </c>
      <c r="AG1002" s="73">
        <f>IFERROR(VLOOKUP(Подбор[[#This Row],[Артикул]],[1]Подбор!$CJ:$CW,12,0),"")</f>
        <v>0</v>
      </c>
      <c r="AH1002" s="73">
        <f>IFERROR(VLOOKUP(Подбор[[#This Row],[Артикул]],[1]Подбор!$CJ:$CW,13,0),"")</f>
        <v>0</v>
      </c>
      <c r="AI1002" s="73">
        <f>IFERROR(VLOOKUP(Подбор[[#This Row],[Артикул]],[1]Подбор!$CJ:$CW,14,0),"")</f>
        <v>0</v>
      </c>
      <c r="AJ1002" s="73" t="str">
        <f>IFERROR(VLOOKUP(Подбор[[#This Row],[Артикул]],[1]Подбор!$CJ:$DA,15,0),"")</f>
        <v/>
      </c>
      <c r="AK1002" s="73" t="str">
        <f>IFERROR(VLOOKUP(Подбор[[#This Row],[Артикул]],[1]Подбор!$CJ:$DA,16,0),"")</f>
        <v/>
      </c>
      <c r="AL1002" s="73" t="str">
        <f>IFERROR(VLOOKUP(Подбор[[#This Row],[Артикул]],[1]Подбор!$CJ:$DA,17,0),"")</f>
        <v/>
      </c>
    </row>
    <row r="1003" spans="1:38">
      <c r="A1003" s="73" t="s">
        <v>1863</v>
      </c>
      <c r="B1003" t="s">
        <v>806</v>
      </c>
      <c r="C1003" t="s">
        <v>1862</v>
      </c>
      <c r="D1003">
        <v>80390</v>
      </c>
      <c r="E1003">
        <v>56271.599999999984</v>
      </c>
      <c r="F1003">
        <v>-30.001741510138103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5956</v>
      </c>
      <c r="R1003" t="s">
        <v>5957</v>
      </c>
      <c r="S1003" t="s">
        <v>5723</v>
      </c>
      <c r="T1003" s="73"/>
      <c r="U1003" s="73"/>
      <c r="V1003"/>
      <c r="W1003" s="73">
        <f>IFERROR(VLOOKUP(Подбор[[#This Row],[Артикул]],[1]Подбор!$CJ:$CW,2,0),"")</f>
        <v>80390</v>
      </c>
      <c r="X1003" s="73">
        <f>IFERROR(VLOOKUP(Подбор[[#This Row],[Артикул]],[1]Подбор!$CJ:$CW,3,0),"")</f>
        <v>56271.599999999984</v>
      </c>
      <c r="Y1003" s="73">
        <f>IFERROR(VLOOKUP(Подбор[[#This Row],[Артикул]],[1]Подбор!$CJ:$CW,4,0),"")</f>
        <v>-30.001741510138103</v>
      </c>
      <c r="Z1003" s="73">
        <f>IFERROR(VLOOKUP(Подбор[[#This Row],[Артикул]],[1]Подбор!$CJ:$CW,5,0),"")</f>
        <v>0</v>
      </c>
      <c r="AA1003" s="73">
        <f>IFERROR(VLOOKUP(Подбор[[#This Row],[Артикул]],[1]Подбор!$CJ:$CW,6,0),"")</f>
        <v>0</v>
      </c>
      <c r="AB1003" s="73">
        <f>IFERROR(VLOOKUP(Подбор[[#This Row],[Артикул]],[1]Подбор!$CJ:$CW,7,0),"")</f>
        <v>0</v>
      </c>
      <c r="AC1003" s="73">
        <f>IFERROR(VLOOKUP(Подбор[[#This Row],[Артикул]],[1]Подбор!$CJ:$CW,8,0),"")</f>
        <v>0</v>
      </c>
      <c r="AD1003" s="73">
        <f>IFERROR(VLOOKUP(Подбор[[#This Row],[Артикул]],[1]Подбор!$CJ:$CW,9,0),"")</f>
        <v>0</v>
      </c>
      <c r="AE1003" s="73">
        <f>IFERROR(VLOOKUP(Подбор[[#This Row],[Артикул]],[1]Подбор!$CJ:$CW,10,0),"")</f>
        <v>0</v>
      </c>
      <c r="AF1003" s="73">
        <f>IFERROR(VLOOKUP(Подбор[[#This Row],[Артикул]],[1]Подбор!$CJ:$CW,11,0),"")</f>
        <v>0</v>
      </c>
      <c r="AG1003" s="73">
        <f>IFERROR(VLOOKUP(Подбор[[#This Row],[Артикул]],[1]Подбор!$CJ:$CW,12,0),"")</f>
        <v>0</v>
      </c>
      <c r="AH1003" s="73">
        <f>IFERROR(VLOOKUP(Подбор[[#This Row],[Артикул]],[1]Подбор!$CJ:$CW,13,0),"")</f>
        <v>0</v>
      </c>
      <c r="AI1003" s="73">
        <f>IFERROR(VLOOKUP(Подбор[[#This Row],[Артикул]],[1]Подбор!$CJ:$CW,14,0),"")</f>
        <v>0</v>
      </c>
      <c r="AJ1003" s="73" t="str">
        <f>IFERROR(VLOOKUP(Подбор[[#This Row],[Артикул]],[1]Подбор!$CJ:$DA,15,0),"")</f>
        <v>http://ipmatika.ru/upload/iblock/150/Pro%20Box_01.jpg</v>
      </c>
      <c r="AK1003" s="73" t="str">
        <f>IFERROR(VLOOKUP(Подбор[[#This Row],[Артикул]],[1]Подбор!$CJ:$DA,16,0),"")</f>
        <v>https://ipmatika.kz/products/seriya-pro/ms-c3751-pb/</v>
      </c>
      <c r="AL1003" s="73" t="str">
        <f>IFERROR(VLOOKUP(Подбор[[#This Row],[Артикул]],[1]Подбор!$CJ:$DA,17,0),"")</f>
        <v>Акция</v>
      </c>
    </row>
    <row r="1004" spans="1:38">
      <c r="A1004" s="73" t="s">
        <v>1770</v>
      </c>
      <c r="B1004"/>
      <c r="C1004"/>
      <c r="D1004" t="s">
        <v>578</v>
      </c>
      <c r="E1004" t="s">
        <v>578</v>
      </c>
      <c r="F1004" t="s">
        <v>578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578</v>
      </c>
      <c r="R1004" t="s">
        <v>578</v>
      </c>
      <c r="S1004" t="s">
        <v>578</v>
      </c>
      <c r="T1004" s="73"/>
      <c r="U1004" s="73"/>
      <c r="V1004"/>
      <c r="W1004" s="73" t="str">
        <f>IFERROR(VLOOKUP(Подбор[[#This Row],[Артикул]],[1]Подбор!$CJ:$CW,2,0),"")</f>
        <v/>
      </c>
      <c r="X1004" s="73" t="str">
        <f>IFERROR(VLOOKUP(Подбор[[#This Row],[Артикул]],[1]Подбор!$CJ:$CW,3,0),"")</f>
        <v/>
      </c>
      <c r="Y1004" s="73" t="str">
        <f>IFERROR(VLOOKUP(Подбор[[#This Row],[Артикул]],[1]Подбор!$CJ:$CW,4,0),"")</f>
        <v/>
      </c>
      <c r="Z1004" s="73">
        <f>IFERROR(VLOOKUP(Подбор[[#This Row],[Артикул]],[1]Подбор!$CJ:$CW,5,0),"")</f>
        <v>0</v>
      </c>
      <c r="AA1004" s="73">
        <f>IFERROR(VLOOKUP(Подбор[[#This Row],[Артикул]],[1]Подбор!$CJ:$CW,6,0),"")</f>
        <v>0</v>
      </c>
      <c r="AB1004" s="73">
        <f>IFERROR(VLOOKUP(Подбор[[#This Row],[Артикул]],[1]Подбор!$CJ:$CW,7,0),"")</f>
        <v>0</v>
      </c>
      <c r="AC1004" s="73">
        <f>IFERROR(VLOOKUP(Подбор[[#This Row],[Артикул]],[1]Подбор!$CJ:$CW,8,0),"")</f>
        <v>0</v>
      </c>
      <c r="AD1004" s="73">
        <f>IFERROR(VLOOKUP(Подбор[[#This Row],[Артикул]],[1]Подбор!$CJ:$CW,9,0),"")</f>
        <v>0</v>
      </c>
      <c r="AE1004" s="73">
        <f>IFERROR(VLOOKUP(Подбор[[#This Row],[Артикул]],[1]Подбор!$CJ:$CW,10,0),"")</f>
        <v>0</v>
      </c>
      <c r="AF1004" s="73">
        <f>IFERROR(VLOOKUP(Подбор[[#This Row],[Артикул]],[1]Подбор!$CJ:$CW,11,0),"")</f>
        <v>0</v>
      </c>
      <c r="AG1004" s="73">
        <f>IFERROR(VLOOKUP(Подбор[[#This Row],[Артикул]],[1]Подбор!$CJ:$CW,12,0),"")</f>
        <v>0</v>
      </c>
      <c r="AH1004" s="73">
        <f>IFERROR(VLOOKUP(Подбор[[#This Row],[Артикул]],[1]Подбор!$CJ:$CW,13,0),"")</f>
        <v>0</v>
      </c>
      <c r="AI1004" s="73">
        <f>IFERROR(VLOOKUP(Подбор[[#This Row],[Артикул]],[1]Подбор!$CJ:$CW,14,0),"")</f>
        <v>0</v>
      </c>
      <c r="AJ1004" s="73" t="str">
        <f>IFERROR(VLOOKUP(Подбор[[#This Row],[Артикул]],[1]Подбор!$CJ:$DA,15,0),"")</f>
        <v/>
      </c>
      <c r="AK1004" s="73" t="str">
        <f>IFERROR(VLOOKUP(Подбор[[#This Row],[Артикул]],[1]Подбор!$CJ:$DA,16,0),"")</f>
        <v/>
      </c>
      <c r="AL1004" s="73" t="str">
        <f>IFERROR(VLOOKUP(Подбор[[#This Row],[Артикул]],[1]Подбор!$CJ:$DA,17,0),"")</f>
        <v/>
      </c>
    </row>
    <row r="1005" spans="1:38">
      <c r="A1005" s="73" t="s">
        <v>1859</v>
      </c>
      <c r="B1005" t="s">
        <v>806</v>
      </c>
      <c r="C1005" t="s">
        <v>1858</v>
      </c>
      <c r="D1005">
        <v>54930</v>
      </c>
      <c r="E1005">
        <v>38452.259999999995</v>
      </c>
      <c r="F1005">
        <v>-29.997706171491004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5958</v>
      </c>
      <c r="R1005" t="s">
        <v>5959</v>
      </c>
      <c r="S1005" t="s">
        <v>5723</v>
      </c>
      <c r="T1005" s="73"/>
      <c r="U1005" s="73"/>
      <c r="V1005"/>
      <c r="W1005" s="73">
        <f>IFERROR(VLOOKUP(Подбор[[#This Row],[Артикул]],[1]Подбор!$CJ:$CW,2,0),"")</f>
        <v>54930</v>
      </c>
      <c r="X1005" s="73">
        <f>IFERROR(VLOOKUP(Подбор[[#This Row],[Артикул]],[1]Подбор!$CJ:$CW,3,0),"")</f>
        <v>38452.259999999995</v>
      </c>
      <c r="Y1005" s="73">
        <f>IFERROR(VLOOKUP(Подбор[[#This Row],[Артикул]],[1]Подбор!$CJ:$CW,4,0),"")</f>
        <v>-29.997706171491004</v>
      </c>
      <c r="Z1005" s="73">
        <f>IFERROR(VLOOKUP(Подбор[[#This Row],[Артикул]],[1]Подбор!$CJ:$CW,5,0),"")</f>
        <v>0</v>
      </c>
      <c r="AA1005" s="73">
        <f>IFERROR(VLOOKUP(Подбор[[#This Row],[Артикул]],[1]Подбор!$CJ:$CW,6,0),"")</f>
        <v>0</v>
      </c>
      <c r="AB1005" s="73">
        <f>IFERROR(VLOOKUP(Подбор[[#This Row],[Артикул]],[1]Подбор!$CJ:$CW,7,0),"")</f>
        <v>0</v>
      </c>
      <c r="AC1005" s="73">
        <f>IFERROR(VLOOKUP(Подбор[[#This Row],[Артикул]],[1]Подбор!$CJ:$CW,8,0),"")</f>
        <v>0</v>
      </c>
      <c r="AD1005" s="73">
        <f>IFERROR(VLOOKUP(Подбор[[#This Row],[Артикул]],[1]Подбор!$CJ:$CW,9,0),"")</f>
        <v>0</v>
      </c>
      <c r="AE1005" s="73">
        <f>IFERROR(VLOOKUP(Подбор[[#This Row],[Артикул]],[1]Подбор!$CJ:$CW,10,0),"")</f>
        <v>0</v>
      </c>
      <c r="AF1005" s="73">
        <f>IFERROR(VLOOKUP(Подбор[[#This Row],[Артикул]],[1]Подбор!$CJ:$CW,11,0),"")</f>
        <v>0</v>
      </c>
      <c r="AG1005" s="73">
        <f>IFERROR(VLOOKUP(Подбор[[#This Row],[Артикул]],[1]Подбор!$CJ:$CW,12,0),"")</f>
        <v>0</v>
      </c>
      <c r="AH1005" s="73">
        <f>IFERROR(VLOOKUP(Подбор[[#This Row],[Артикул]],[1]Подбор!$CJ:$CW,13,0),"")</f>
        <v>0</v>
      </c>
      <c r="AI1005" s="73">
        <f>IFERROR(VLOOKUP(Подбор[[#This Row],[Артикул]],[1]Подбор!$CJ:$CW,14,0),"")</f>
        <v>0</v>
      </c>
      <c r="AJ1005" s="73" t="str">
        <f>IFERROR(VLOOKUP(Подбор[[#This Row],[Артикул]],[1]Подбор!$CJ:$DA,15,0),"")</f>
        <v>http://ipmatika.ru/upload/iblock/ffb/Mini_NVR_05.jpg</v>
      </c>
      <c r="AK1005" s="73" t="str">
        <f>IFERROR(VLOOKUP(Подбор[[#This Row],[Артикул]],[1]Подбор!$CJ:$DA,16,0),"")</f>
        <v>https://ipmatika.kz/products/videoregistratory/milesight-ms-n1008/</v>
      </c>
      <c r="AL1005" s="73" t="str">
        <f>IFERROR(VLOOKUP(Подбор[[#This Row],[Артикул]],[1]Подбор!$CJ:$DA,17,0),"")</f>
        <v>Акция</v>
      </c>
    </row>
    <row r="1006" spans="1:38">
      <c r="A1006" s="73" t="s">
        <v>1857</v>
      </c>
      <c r="B1006" t="s">
        <v>806</v>
      </c>
      <c r="C1006" t="s">
        <v>1856</v>
      </c>
      <c r="D1006">
        <v>127600</v>
      </c>
      <c r="E1006">
        <v>76733.999999999985</v>
      </c>
      <c r="F1006">
        <v>-39.863636363636381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 t="s">
        <v>578</v>
      </c>
      <c r="R1006" t="s">
        <v>5960</v>
      </c>
      <c r="S1006" t="s">
        <v>5723</v>
      </c>
      <c r="T1006" s="73"/>
      <c r="U1006" s="73"/>
      <c r="V1006"/>
      <c r="W1006" s="73">
        <f>IFERROR(VLOOKUP(Подбор[[#This Row],[Артикул]],[1]Подбор!$CJ:$CW,2,0),"")</f>
        <v>127600</v>
      </c>
      <c r="X1006" s="73">
        <f>IFERROR(VLOOKUP(Подбор[[#This Row],[Артикул]],[1]Подбор!$CJ:$CW,3,0),"")</f>
        <v>76733.999999999985</v>
      </c>
      <c r="Y1006" s="73">
        <f>IFERROR(VLOOKUP(Подбор[[#This Row],[Артикул]],[1]Подбор!$CJ:$CW,4,0),"")</f>
        <v>-39.863636363636381</v>
      </c>
      <c r="Z1006" s="73">
        <f>IFERROR(VLOOKUP(Подбор[[#This Row],[Артикул]],[1]Подбор!$CJ:$CW,5,0),"")</f>
        <v>0</v>
      </c>
      <c r="AA1006" s="73">
        <f>IFERROR(VLOOKUP(Подбор[[#This Row],[Артикул]],[1]Подбор!$CJ:$CW,6,0),"")</f>
        <v>0</v>
      </c>
      <c r="AB1006" s="73">
        <f>IFERROR(VLOOKUP(Подбор[[#This Row],[Артикул]],[1]Подбор!$CJ:$CW,7,0),"")</f>
        <v>0</v>
      </c>
      <c r="AC1006" s="73">
        <f>IFERROR(VLOOKUP(Подбор[[#This Row],[Артикул]],[1]Подбор!$CJ:$CW,8,0),"")</f>
        <v>0</v>
      </c>
      <c r="AD1006" s="73">
        <f>IFERROR(VLOOKUP(Подбор[[#This Row],[Артикул]],[1]Подбор!$CJ:$CW,9,0),"")</f>
        <v>0</v>
      </c>
      <c r="AE1006" s="73">
        <f>IFERROR(VLOOKUP(Подбор[[#This Row],[Артикул]],[1]Подбор!$CJ:$CW,10,0),"")</f>
        <v>0</v>
      </c>
      <c r="AF1006" s="73">
        <f>IFERROR(VLOOKUP(Подбор[[#This Row],[Артикул]],[1]Подбор!$CJ:$CW,11,0),"")</f>
        <v>0</v>
      </c>
      <c r="AG1006" s="73">
        <f>IFERROR(VLOOKUP(Подбор[[#This Row],[Артикул]],[1]Подбор!$CJ:$CW,12,0),"")</f>
        <v>0</v>
      </c>
      <c r="AH1006" s="73">
        <f>IFERROR(VLOOKUP(Подбор[[#This Row],[Артикул]],[1]Подбор!$CJ:$CW,13,0),"")</f>
        <v>1</v>
      </c>
      <c r="AI1006" s="73">
        <f>IFERROR(VLOOKUP(Подбор[[#This Row],[Артикул]],[1]Подбор!$CJ:$CW,14,0),"")</f>
        <v>0</v>
      </c>
      <c r="AJ1006" s="73" t="str">
        <f>IFERROR(VLOOKUP(Подбор[[#This Row],[Артикул]],[1]Подбор!$CJ:$DA,15,0),"")</f>
        <v/>
      </c>
      <c r="AK1006" s="73" t="str">
        <f>IFERROR(VLOOKUP(Подбор[[#This Row],[Артикул]],[1]Подбор!$CJ:$DA,16,0),"")</f>
        <v>https://ipmatika.kz/products/recorder/milesight-ms-n1009-ut/</v>
      </c>
      <c r="AL1006" s="73" t="str">
        <f>IFERROR(VLOOKUP(Подбор[[#This Row],[Артикул]],[1]Подбор!$CJ:$DA,17,0),"")</f>
        <v>Акция</v>
      </c>
    </row>
    <row r="1007" spans="1:38">
      <c r="A1007" s="73" t="s">
        <v>1855</v>
      </c>
      <c r="B1007" t="s">
        <v>806</v>
      </c>
      <c r="C1007" t="s">
        <v>1854</v>
      </c>
      <c r="D1007">
        <v>127600</v>
      </c>
      <c r="E1007">
        <v>59681.999999999985</v>
      </c>
      <c r="F1007">
        <v>-53.227272727272741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578</v>
      </c>
      <c r="R1007" t="s">
        <v>5960</v>
      </c>
      <c r="S1007" t="s">
        <v>5723</v>
      </c>
      <c r="T1007" s="73"/>
      <c r="U1007" s="73"/>
      <c r="V1007"/>
      <c r="W1007" s="73">
        <f>IFERROR(VLOOKUP(Подбор[[#This Row],[Артикул]],[1]Подбор!$CJ:$CW,2,0),"")</f>
        <v>127600</v>
      </c>
      <c r="X1007" s="73">
        <f>IFERROR(VLOOKUP(Подбор[[#This Row],[Артикул]],[1]Подбор!$CJ:$CW,3,0),"")</f>
        <v>59681.999999999985</v>
      </c>
      <c r="Y1007" s="73">
        <f>IFERROR(VLOOKUP(Подбор[[#This Row],[Артикул]],[1]Подбор!$CJ:$CW,4,0),"")</f>
        <v>-53.227272727272741</v>
      </c>
      <c r="Z1007" s="73">
        <f>IFERROR(VLOOKUP(Подбор[[#This Row],[Артикул]],[1]Подбор!$CJ:$CW,5,0),"")</f>
        <v>0</v>
      </c>
      <c r="AA1007" s="73">
        <f>IFERROR(VLOOKUP(Подбор[[#This Row],[Артикул]],[1]Подбор!$CJ:$CW,6,0),"")</f>
        <v>0</v>
      </c>
      <c r="AB1007" s="73">
        <f>IFERROR(VLOOKUP(Подбор[[#This Row],[Артикул]],[1]Подбор!$CJ:$CW,7,0),"")</f>
        <v>0</v>
      </c>
      <c r="AC1007" s="73">
        <f>IFERROR(VLOOKUP(Подбор[[#This Row],[Артикул]],[1]Подбор!$CJ:$CW,8,0),"")</f>
        <v>0</v>
      </c>
      <c r="AD1007" s="73">
        <f>IFERROR(VLOOKUP(Подбор[[#This Row],[Артикул]],[1]Подбор!$CJ:$CW,9,0),"")</f>
        <v>0</v>
      </c>
      <c r="AE1007" s="73">
        <f>IFERROR(VLOOKUP(Подбор[[#This Row],[Артикул]],[1]Подбор!$CJ:$CW,10,0),"")</f>
        <v>0</v>
      </c>
      <c r="AF1007" s="73">
        <f>IFERROR(VLOOKUP(Подбор[[#This Row],[Артикул]],[1]Подбор!$CJ:$CW,11,0),"")</f>
        <v>0</v>
      </c>
      <c r="AG1007" s="73">
        <f>IFERROR(VLOOKUP(Подбор[[#This Row],[Артикул]],[1]Подбор!$CJ:$CW,12,0),"")</f>
        <v>0</v>
      </c>
      <c r="AH1007" s="73">
        <f>IFERROR(VLOOKUP(Подбор[[#This Row],[Артикул]],[1]Подбор!$CJ:$CW,13,0),"")</f>
        <v>0</v>
      </c>
      <c r="AI1007" s="73">
        <f>IFERROR(VLOOKUP(Подбор[[#This Row],[Артикул]],[1]Подбор!$CJ:$CW,14,0),"")</f>
        <v>0</v>
      </c>
      <c r="AJ1007" s="73" t="str">
        <f>IFERROR(VLOOKUP(Подбор[[#This Row],[Артикул]],[1]Подбор!$CJ:$DA,15,0),"")</f>
        <v/>
      </c>
      <c r="AK1007" s="73" t="str">
        <f>IFERROR(VLOOKUP(Подбор[[#This Row],[Артикул]],[1]Подбор!$CJ:$DA,16,0),"")</f>
        <v>https://ipmatika.kz/products/recorder/milesight-ms-n1009-ut/</v>
      </c>
      <c r="AL1007" s="73" t="str">
        <f>IFERROR(VLOOKUP(Подбор[[#This Row],[Артикул]],[1]Подбор!$CJ:$DA,17,0),"")</f>
        <v>Акция</v>
      </c>
    </row>
    <row r="1008" spans="1:38">
      <c r="A1008" s="73" t="s">
        <v>1853</v>
      </c>
      <c r="B1008" t="s">
        <v>806</v>
      </c>
      <c r="C1008" t="s">
        <v>1852</v>
      </c>
      <c r="D1008">
        <v>108520</v>
      </c>
      <c r="E1008">
        <v>75966.659999999974</v>
      </c>
      <c r="F1008">
        <v>-29.99754883892372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5961</v>
      </c>
      <c r="R1008" t="s">
        <v>5962</v>
      </c>
      <c r="S1008" t="s">
        <v>5723</v>
      </c>
      <c r="T1008" s="73"/>
      <c r="U1008" s="73"/>
      <c r="V1008"/>
      <c r="W1008" s="73">
        <f>IFERROR(VLOOKUP(Подбор[[#This Row],[Артикул]],[1]Подбор!$CJ:$CW,2,0),"")</f>
        <v>108520</v>
      </c>
      <c r="X1008" s="73">
        <f>IFERROR(VLOOKUP(Подбор[[#This Row],[Артикул]],[1]Подбор!$CJ:$CW,3,0),"")</f>
        <v>75966.659999999974</v>
      </c>
      <c r="Y1008" s="73">
        <f>IFERROR(VLOOKUP(Подбор[[#This Row],[Артикул]],[1]Подбор!$CJ:$CW,4,0),"")</f>
        <v>-29.99754883892372</v>
      </c>
      <c r="Z1008" s="73">
        <f>IFERROR(VLOOKUP(Подбор[[#This Row],[Артикул]],[1]Подбор!$CJ:$CW,5,0),"")</f>
        <v>0</v>
      </c>
      <c r="AA1008" s="73">
        <f>IFERROR(VLOOKUP(Подбор[[#This Row],[Артикул]],[1]Подбор!$CJ:$CW,6,0),"")</f>
        <v>0</v>
      </c>
      <c r="AB1008" s="73">
        <f>IFERROR(VLOOKUP(Подбор[[#This Row],[Артикул]],[1]Подбор!$CJ:$CW,7,0),"")</f>
        <v>0</v>
      </c>
      <c r="AC1008" s="73">
        <f>IFERROR(VLOOKUP(Подбор[[#This Row],[Артикул]],[1]Подбор!$CJ:$CW,8,0),"")</f>
        <v>0</v>
      </c>
      <c r="AD1008" s="73">
        <f>IFERROR(VLOOKUP(Подбор[[#This Row],[Артикул]],[1]Подбор!$CJ:$CW,9,0),"")</f>
        <v>0</v>
      </c>
      <c r="AE1008" s="73">
        <f>IFERROR(VLOOKUP(Подбор[[#This Row],[Артикул]],[1]Подбор!$CJ:$CW,10,0),"")</f>
        <v>0</v>
      </c>
      <c r="AF1008" s="73">
        <f>IFERROR(VLOOKUP(Подбор[[#This Row],[Артикул]],[1]Подбор!$CJ:$CW,11,0),"")</f>
        <v>0</v>
      </c>
      <c r="AG1008" s="73">
        <f>IFERROR(VLOOKUP(Подбор[[#This Row],[Артикул]],[1]Подбор!$CJ:$CW,12,0),"")</f>
        <v>0</v>
      </c>
      <c r="AH1008" s="73">
        <f>IFERROR(VLOOKUP(Подбор[[#This Row],[Артикул]],[1]Подбор!$CJ:$CW,13,0),"")</f>
        <v>0</v>
      </c>
      <c r="AI1008" s="73">
        <f>IFERROR(VLOOKUP(Подбор[[#This Row],[Артикул]],[1]Подбор!$CJ:$CW,14,0),"")</f>
        <v>0</v>
      </c>
      <c r="AJ1008" s="73" t="str">
        <f>IFERROR(VLOOKUP(Подбор[[#This Row],[Артикул]],[1]Подбор!$CJ:$DA,15,0),"")</f>
        <v>http://ipmatika.ru/upload/iblock/3da/Box_NVR_01.jpg</v>
      </c>
      <c r="AK1008" s="73" t="str">
        <f>IFERROR(VLOOKUP(Подбор[[#This Row],[Артикул]],[1]Подбор!$CJ:$DA,16,0),"")</f>
        <v>https://ipmatika.kz/products/videoregistratory/milesight-ms-n5016/</v>
      </c>
      <c r="AL1008" s="73" t="str">
        <f>IFERROR(VLOOKUP(Подбор[[#This Row],[Артикул]],[1]Подбор!$CJ:$DA,17,0),"")</f>
        <v>Акция</v>
      </c>
    </row>
    <row r="1009" spans="1:38">
      <c r="A1009" s="73" t="s">
        <v>1848</v>
      </c>
      <c r="B1009"/>
      <c r="C1009"/>
      <c r="D1009" t="s">
        <v>578</v>
      </c>
      <c r="E1009" t="s">
        <v>578</v>
      </c>
      <c r="F1009" t="s">
        <v>578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578</v>
      </c>
      <c r="R1009" t="s">
        <v>578</v>
      </c>
      <c r="S1009" t="s">
        <v>578</v>
      </c>
      <c r="T1009" s="73"/>
      <c r="U1009" s="73"/>
      <c r="V1009"/>
      <c r="W1009" s="73" t="str">
        <f>IFERROR(VLOOKUP(Подбор[[#This Row],[Артикул]],[1]Подбор!$CJ:$CW,2,0),"")</f>
        <v/>
      </c>
      <c r="X1009" s="73" t="str">
        <f>IFERROR(VLOOKUP(Подбор[[#This Row],[Артикул]],[1]Подбор!$CJ:$CW,3,0),"")</f>
        <v/>
      </c>
      <c r="Y1009" s="73" t="str">
        <f>IFERROR(VLOOKUP(Подбор[[#This Row],[Артикул]],[1]Подбор!$CJ:$CW,4,0),"")</f>
        <v/>
      </c>
      <c r="Z1009" s="73">
        <f>IFERROR(VLOOKUP(Подбор[[#This Row],[Артикул]],[1]Подбор!$CJ:$CW,5,0),"")</f>
        <v>0</v>
      </c>
      <c r="AA1009" s="73">
        <f>IFERROR(VLOOKUP(Подбор[[#This Row],[Артикул]],[1]Подбор!$CJ:$CW,6,0),"")</f>
        <v>0</v>
      </c>
      <c r="AB1009" s="73">
        <f>IFERROR(VLOOKUP(Подбор[[#This Row],[Артикул]],[1]Подбор!$CJ:$CW,7,0),"")</f>
        <v>0</v>
      </c>
      <c r="AC1009" s="73">
        <f>IFERROR(VLOOKUP(Подбор[[#This Row],[Артикул]],[1]Подбор!$CJ:$CW,8,0),"")</f>
        <v>0</v>
      </c>
      <c r="AD1009" s="73">
        <f>IFERROR(VLOOKUP(Подбор[[#This Row],[Артикул]],[1]Подбор!$CJ:$CW,9,0),"")</f>
        <v>0</v>
      </c>
      <c r="AE1009" s="73">
        <f>IFERROR(VLOOKUP(Подбор[[#This Row],[Артикул]],[1]Подбор!$CJ:$CW,10,0),"")</f>
        <v>0</v>
      </c>
      <c r="AF1009" s="73">
        <f>IFERROR(VLOOKUP(Подбор[[#This Row],[Артикул]],[1]Подбор!$CJ:$CW,11,0),"")</f>
        <v>0</v>
      </c>
      <c r="AG1009" s="73">
        <f>IFERROR(VLOOKUP(Подбор[[#This Row],[Артикул]],[1]Подбор!$CJ:$CW,12,0),"")</f>
        <v>0</v>
      </c>
      <c r="AH1009" s="73">
        <f>IFERROR(VLOOKUP(Подбор[[#This Row],[Артикул]],[1]Подбор!$CJ:$CW,13,0),"")</f>
        <v>0</v>
      </c>
      <c r="AI1009" s="73">
        <f>IFERROR(VLOOKUP(Подбор[[#This Row],[Артикул]],[1]Подбор!$CJ:$CW,14,0),"")</f>
        <v>0</v>
      </c>
      <c r="AJ1009" s="73" t="str">
        <f>IFERROR(VLOOKUP(Подбор[[#This Row],[Артикул]],[1]Подбор!$CJ:$DA,15,0),"")</f>
        <v/>
      </c>
      <c r="AK1009" s="73" t="str">
        <f>IFERROR(VLOOKUP(Подбор[[#This Row],[Артикул]],[1]Подбор!$CJ:$DA,16,0),"")</f>
        <v/>
      </c>
      <c r="AL1009" s="73" t="str">
        <f>IFERROR(VLOOKUP(Подбор[[#This Row],[Артикул]],[1]Подбор!$CJ:$DA,17,0),"")</f>
        <v/>
      </c>
    </row>
    <row r="1010" spans="1:38">
      <c r="A1010" s="73" t="s">
        <v>1847</v>
      </c>
      <c r="B1010"/>
      <c r="C1010"/>
      <c r="D1010" t="s">
        <v>578</v>
      </c>
      <c r="E1010" t="s">
        <v>578</v>
      </c>
      <c r="F1010" t="s">
        <v>578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578</v>
      </c>
      <c r="R1010" t="s">
        <v>578</v>
      </c>
      <c r="S1010" t="s">
        <v>578</v>
      </c>
      <c r="T1010" s="73"/>
      <c r="U1010" s="73"/>
      <c r="V1010"/>
      <c r="W1010" s="73" t="str">
        <f>IFERROR(VLOOKUP(Подбор[[#This Row],[Артикул]],[1]Подбор!$CJ:$CW,2,0),"")</f>
        <v/>
      </c>
      <c r="X1010" s="73" t="str">
        <f>IFERROR(VLOOKUP(Подбор[[#This Row],[Артикул]],[1]Подбор!$CJ:$CW,3,0),"")</f>
        <v/>
      </c>
      <c r="Y1010" s="73" t="str">
        <f>IFERROR(VLOOKUP(Подбор[[#This Row],[Артикул]],[1]Подбор!$CJ:$CW,4,0),"")</f>
        <v/>
      </c>
      <c r="Z1010" s="73">
        <f>IFERROR(VLOOKUP(Подбор[[#This Row],[Артикул]],[1]Подбор!$CJ:$CW,5,0),"")</f>
        <v>0</v>
      </c>
      <c r="AA1010" s="73">
        <f>IFERROR(VLOOKUP(Подбор[[#This Row],[Артикул]],[1]Подбор!$CJ:$CW,6,0),"")</f>
        <v>0</v>
      </c>
      <c r="AB1010" s="73">
        <f>IFERROR(VLOOKUP(Подбор[[#This Row],[Артикул]],[1]Подбор!$CJ:$CW,7,0),"")</f>
        <v>0</v>
      </c>
      <c r="AC1010" s="73">
        <f>IFERROR(VLOOKUP(Подбор[[#This Row],[Артикул]],[1]Подбор!$CJ:$CW,8,0),"")</f>
        <v>0</v>
      </c>
      <c r="AD1010" s="73">
        <f>IFERROR(VLOOKUP(Подбор[[#This Row],[Артикул]],[1]Подбор!$CJ:$CW,9,0),"")</f>
        <v>0</v>
      </c>
      <c r="AE1010" s="73">
        <f>IFERROR(VLOOKUP(Подбор[[#This Row],[Артикул]],[1]Подбор!$CJ:$CW,10,0),"")</f>
        <v>0</v>
      </c>
      <c r="AF1010" s="73">
        <f>IFERROR(VLOOKUP(Подбор[[#This Row],[Артикул]],[1]Подбор!$CJ:$CW,11,0),"")</f>
        <v>0</v>
      </c>
      <c r="AG1010" s="73">
        <f>IFERROR(VLOOKUP(Подбор[[#This Row],[Артикул]],[1]Подбор!$CJ:$CW,12,0),"")</f>
        <v>0</v>
      </c>
      <c r="AH1010" s="73">
        <f>IFERROR(VLOOKUP(Подбор[[#This Row],[Артикул]],[1]Подбор!$CJ:$CW,13,0),"")</f>
        <v>0</v>
      </c>
      <c r="AI1010" s="73">
        <f>IFERROR(VLOOKUP(Подбор[[#This Row],[Артикул]],[1]Подбор!$CJ:$CW,14,0),"")</f>
        <v>0</v>
      </c>
      <c r="AJ1010" s="73" t="str">
        <f>IFERROR(VLOOKUP(Подбор[[#This Row],[Артикул]],[1]Подбор!$CJ:$DA,15,0),"")</f>
        <v/>
      </c>
      <c r="AK1010" s="73" t="str">
        <f>IFERROR(VLOOKUP(Подбор[[#This Row],[Артикул]],[1]Подбор!$CJ:$DA,16,0),"")</f>
        <v/>
      </c>
      <c r="AL1010" s="73" t="str">
        <f>IFERROR(VLOOKUP(Подбор[[#This Row],[Артикул]],[1]Подбор!$CJ:$DA,17,0),"")</f>
        <v/>
      </c>
    </row>
    <row r="1011" spans="1:38">
      <c r="A1011" s="73" t="s">
        <v>1846</v>
      </c>
      <c r="B1011" t="s">
        <v>806</v>
      </c>
      <c r="C1011" t="s">
        <v>1845</v>
      </c>
      <c r="D1011">
        <v>102850</v>
      </c>
      <c r="E1011">
        <v>57124.2</v>
      </c>
      <c r="F1011">
        <v>-44.458726300437533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578</v>
      </c>
      <c r="R1011" t="s">
        <v>7445</v>
      </c>
      <c r="S1011" t="s">
        <v>5723</v>
      </c>
      <c r="T1011" s="73"/>
      <c r="U1011" s="73"/>
      <c r="V1011"/>
      <c r="W1011" s="73">
        <f>IFERROR(VLOOKUP(Подбор[[#This Row],[Артикул]],[1]Подбор!$CJ:$CW,2,0),"")</f>
        <v>102850</v>
      </c>
      <c r="X1011" s="73">
        <f>IFERROR(VLOOKUP(Подбор[[#This Row],[Артикул]],[1]Подбор!$CJ:$CW,3,0),"")</f>
        <v>57124.2</v>
      </c>
      <c r="Y1011" s="73">
        <f>IFERROR(VLOOKUP(Подбор[[#This Row],[Артикул]],[1]Подбор!$CJ:$CW,4,0),"")</f>
        <v>-44.458726300437533</v>
      </c>
      <c r="Z1011" s="73">
        <f>IFERROR(VLOOKUP(Подбор[[#This Row],[Артикул]],[1]Подбор!$CJ:$CW,5,0),"")</f>
        <v>0</v>
      </c>
      <c r="AA1011" s="73">
        <f>IFERROR(VLOOKUP(Подбор[[#This Row],[Артикул]],[1]Подбор!$CJ:$CW,6,0),"")</f>
        <v>0</v>
      </c>
      <c r="AB1011" s="73">
        <f>IFERROR(VLOOKUP(Подбор[[#This Row],[Артикул]],[1]Подбор!$CJ:$CW,7,0),"")</f>
        <v>0</v>
      </c>
      <c r="AC1011" s="73">
        <f>IFERROR(VLOOKUP(Подбор[[#This Row],[Артикул]],[1]Подбор!$CJ:$CW,8,0),"")</f>
        <v>0</v>
      </c>
      <c r="AD1011" s="73">
        <f>IFERROR(VLOOKUP(Подбор[[#This Row],[Артикул]],[1]Подбор!$CJ:$CW,9,0),"")</f>
        <v>0</v>
      </c>
      <c r="AE1011" s="73">
        <f>IFERROR(VLOOKUP(Подбор[[#This Row],[Артикул]],[1]Подбор!$CJ:$CW,10,0),"")</f>
        <v>0</v>
      </c>
      <c r="AF1011" s="73">
        <f>IFERROR(VLOOKUP(Подбор[[#This Row],[Артикул]],[1]Подбор!$CJ:$CW,11,0),"")</f>
        <v>0</v>
      </c>
      <c r="AG1011" s="73">
        <f>IFERROR(VLOOKUP(Подбор[[#This Row],[Артикул]],[1]Подбор!$CJ:$CW,12,0),"")</f>
        <v>0</v>
      </c>
      <c r="AH1011" s="73">
        <f>IFERROR(VLOOKUP(Подбор[[#This Row],[Артикул]],[1]Подбор!$CJ:$CW,13,0),"")</f>
        <v>0</v>
      </c>
      <c r="AI1011" s="73">
        <f>IFERROR(VLOOKUP(Подбор[[#This Row],[Артикул]],[1]Подбор!$CJ:$CW,14,0),"")</f>
        <v>0</v>
      </c>
      <c r="AJ1011" s="73" t="str">
        <f>IFERROR(VLOOKUP(Подбор[[#This Row],[Артикул]],[1]Подбор!$CJ:$DA,15,0),"")</f>
        <v/>
      </c>
      <c r="AK1011" s="73" t="str">
        <f>IFERROR(VLOOKUP(Подбор[[#This Row],[Артикул]],[1]Подбор!$CJ:$DA,16,0),"")</f>
        <v>https://ipmatika.kz/products/archive/ipc_Mini/ms-c2973-pb/</v>
      </c>
      <c r="AL1011" s="73" t="str">
        <f>IFERROR(VLOOKUP(Подбор[[#This Row],[Артикул]],[1]Подбор!$CJ:$DA,17,0),"")</f>
        <v>Акция</v>
      </c>
    </row>
    <row r="1012" spans="1:38">
      <c r="A1012" s="73" t="s">
        <v>1844</v>
      </c>
      <c r="B1012" t="s">
        <v>806</v>
      </c>
      <c r="C1012" t="s">
        <v>1843</v>
      </c>
      <c r="D1012">
        <v>104500</v>
      </c>
      <c r="E1012">
        <v>53713.799999999996</v>
      </c>
      <c r="F1012">
        <v>-48.599234449760765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 t="s">
        <v>578</v>
      </c>
      <c r="R1012" t="s">
        <v>5963</v>
      </c>
      <c r="S1012" t="s">
        <v>5723</v>
      </c>
      <c r="T1012" s="73"/>
      <c r="U1012" s="73"/>
      <c r="V1012"/>
      <c r="W1012" s="73">
        <f>IFERROR(VLOOKUP(Подбор[[#This Row],[Артикул]],[1]Подбор!$CJ:$CW,2,0),"")</f>
        <v>104500</v>
      </c>
      <c r="X1012" s="73">
        <f>IFERROR(VLOOKUP(Подбор[[#This Row],[Артикул]],[1]Подбор!$CJ:$CW,3,0),"")</f>
        <v>53713.799999999996</v>
      </c>
      <c r="Y1012" s="73">
        <f>IFERROR(VLOOKUP(Подбор[[#This Row],[Артикул]],[1]Подбор!$CJ:$CW,4,0),"")</f>
        <v>-48.599234449760765</v>
      </c>
      <c r="Z1012" s="73">
        <f>IFERROR(VLOOKUP(Подбор[[#This Row],[Артикул]],[1]Подбор!$CJ:$CW,5,0),"")</f>
        <v>0</v>
      </c>
      <c r="AA1012" s="73">
        <f>IFERROR(VLOOKUP(Подбор[[#This Row],[Артикул]],[1]Подбор!$CJ:$CW,6,0),"")</f>
        <v>0</v>
      </c>
      <c r="AB1012" s="73">
        <f>IFERROR(VLOOKUP(Подбор[[#This Row],[Артикул]],[1]Подбор!$CJ:$CW,7,0),"")</f>
        <v>0</v>
      </c>
      <c r="AC1012" s="73">
        <f>IFERROR(VLOOKUP(Подбор[[#This Row],[Артикул]],[1]Подбор!$CJ:$CW,8,0),"")</f>
        <v>0</v>
      </c>
      <c r="AD1012" s="73">
        <f>IFERROR(VLOOKUP(Подбор[[#This Row],[Артикул]],[1]Подбор!$CJ:$CW,9,0),"")</f>
        <v>0</v>
      </c>
      <c r="AE1012" s="73">
        <f>IFERROR(VLOOKUP(Подбор[[#This Row],[Артикул]],[1]Подбор!$CJ:$CW,10,0),"")</f>
        <v>0</v>
      </c>
      <c r="AF1012" s="73">
        <f>IFERROR(VLOOKUP(Подбор[[#This Row],[Артикул]],[1]Подбор!$CJ:$CW,11,0),"")</f>
        <v>0</v>
      </c>
      <c r="AG1012" s="73">
        <f>IFERROR(VLOOKUP(Подбор[[#This Row],[Артикул]],[1]Подбор!$CJ:$CW,12,0),"")</f>
        <v>0</v>
      </c>
      <c r="AH1012" s="73">
        <f>IFERROR(VLOOKUP(Подбор[[#This Row],[Артикул]],[1]Подбор!$CJ:$CW,13,0),"")</f>
        <v>1</v>
      </c>
      <c r="AI1012" s="73">
        <f>IFERROR(VLOOKUP(Подбор[[#This Row],[Артикул]],[1]Подбор!$CJ:$CW,14,0),"")</f>
        <v>0</v>
      </c>
      <c r="AJ1012" s="73" t="str">
        <f>IFERROR(VLOOKUP(Подбор[[#This Row],[Артикул]],[1]Подбор!$CJ:$DA,15,0),"")</f>
        <v/>
      </c>
      <c r="AK1012" s="73" t="str">
        <f>IFERROR(VLOOKUP(Подбор[[#This Row],[Артикул]],[1]Подбор!$CJ:$DA,16,0),"")</f>
        <v>https://ipmatika.kz/products/ipc_Mini/ms-c2973-pd/</v>
      </c>
      <c r="AL1012" s="73" t="str">
        <f>IFERROR(VLOOKUP(Подбор[[#This Row],[Артикул]],[1]Подбор!$CJ:$DA,17,0),"")</f>
        <v>Акция</v>
      </c>
    </row>
    <row r="1013" spans="1:38">
      <c r="A1013" s="73" t="s">
        <v>1889</v>
      </c>
      <c r="B1013" t="s">
        <v>806</v>
      </c>
      <c r="C1013" t="s">
        <v>1888</v>
      </c>
      <c r="D1013">
        <v>174900</v>
      </c>
      <c r="E1013">
        <v>81849.599999999991</v>
      </c>
      <c r="F1013">
        <v>-53.202058319039459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578</v>
      </c>
      <c r="R1013" t="s">
        <v>5964</v>
      </c>
      <c r="S1013" t="s">
        <v>5723</v>
      </c>
      <c r="T1013" s="73"/>
      <c r="U1013" s="73"/>
      <c r="V1013"/>
      <c r="W1013" s="73">
        <f>IFERROR(VLOOKUP(Подбор[[#This Row],[Артикул]],[1]Подбор!$CJ:$CW,2,0),"")</f>
        <v>174900</v>
      </c>
      <c r="X1013" s="73">
        <f>IFERROR(VLOOKUP(Подбор[[#This Row],[Артикул]],[1]Подбор!$CJ:$CW,3,0),"")</f>
        <v>81849.599999999991</v>
      </c>
      <c r="Y1013" s="73">
        <f>IFERROR(VLOOKUP(Подбор[[#This Row],[Артикул]],[1]Подбор!$CJ:$CW,4,0),"")</f>
        <v>-53.202058319039459</v>
      </c>
      <c r="Z1013" s="73">
        <f>IFERROR(VLOOKUP(Подбор[[#This Row],[Артикул]],[1]Подбор!$CJ:$CW,5,0),"")</f>
        <v>0</v>
      </c>
      <c r="AA1013" s="73">
        <f>IFERROR(VLOOKUP(Подбор[[#This Row],[Артикул]],[1]Подбор!$CJ:$CW,6,0),"")</f>
        <v>0</v>
      </c>
      <c r="AB1013" s="73">
        <f>IFERROR(VLOOKUP(Подбор[[#This Row],[Артикул]],[1]Подбор!$CJ:$CW,7,0),"")</f>
        <v>0</v>
      </c>
      <c r="AC1013" s="73">
        <f>IFERROR(VLOOKUP(Подбор[[#This Row],[Артикул]],[1]Подбор!$CJ:$CW,8,0),"")</f>
        <v>0</v>
      </c>
      <c r="AD1013" s="73">
        <f>IFERROR(VLOOKUP(Подбор[[#This Row],[Артикул]],[1]Подбор!$CJ:$CW,9,0),"")</f>
        <v>0</v>
      </c>
      <c r="AE1013" s="73">
        <f>IFERROR(VLOOKUP(Подбор[[#This Row],[Артикул]],[1]Подбор!$CJ:$CW,10,0),"")</f>
        <v>0</v>
      </c>
      <c r="AF1013" s="73">
        <f>IFERROR(VLOOKUP(Подбор[[#This Row],[Артикул]],[1]Подбор!$CJ:$CW,11,0),"")</f>
        <v>0</v>
      </c>
      <c r="AG1013" s="73">
        <f>IFERROR(VLOOKUP(Подбор[[#This Row],[Артикул]],[1]Подбор!$CJ:$CW,12,0),"")</f>
        <v>0</v>
      </c>
      <c r="AH1013" s="73">
        <f>IFERROR(VLOOKUP(Подбор[[#This Row],[Артикул]],[1]Подбор!$CJ:$CW,13,0),"")</f>
        <v>0</v>
      </c>
      <c r="AI1013" s="73">
        <f>IFERROR(VLOOKUP(Подбор[[#This Row],[Артикул]],[1]Подбор!$CJ:$CW,14,0),"")</f>
        <v>0</v>
      </c>
      <c r="AJ1013" s="73" t="str">
        <f>IFERROR(VLOOKUP(Подбор[[#This Row],[Артикул]],[1]Подбор!$CJ:$DA,15,0),"")</f>
        <v/>
      </c>
      <c r="AK1013" s="73" t="str">
        <f>IFERROR(VLOOKUP(Подбор[[#This Row],[Артикул]],[1]Подбор!$CJ:$DA,16,0),"")</f>
        <v>https://ipmatika.kz/products/ipc_Mini/ms-C2975-epb/</v>
      </c>
      <c r="AL1013" s="73" t="str">
        <f>IFERROR(VLOOKUP(Подбор[[#This Row],[Артикул]],[1]Подбор!$CJ:$DA,17,0),"")</f>
        <v>Акция</v>
      </c>
    </row>
    <row r="1014" spans="1:38">
      <c r="A1014" s="73" t="s">
        <v>1842</v>
      </c>
      <c r="B1014" t="s">
        <v>806</v>
      </c>
      <c r="C1014" t="s">
        <v>1841</v>
      </c>
      <c r="D1014">
        <v>100100</v>
      </c>
      <c r="E1014">
        <v>55418.999999999985</v>
      </c>
      <c r="F1014">
        <v>-44.636363636363654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578</v>
      </c>
      <c r="R1014" t="s">
        <v>5965</v>
      </c>
      <c r="S1014" t="s">
        <v>5723</v>
      </c>
      <c r="T1014" s="73"/>
      <c r="U1014" s="73"/>
      <c r="V1014"/>
      <c r="W1014" s="73">
        <f>IFERROR(VLOOKUP(Подбор[[#This Row],[Артикул]],[1]Подбор!$CJ:$CW,2,0),"")</f>
        <v>100100</v>
      </c>
      <c r="X1014" s="73">
        <f>IFERROR(VLOOKUP(Подбор[[#This Row],[Артикул]],[1]Подбор!$CJ:$CW,3,0),"")</f>
        <v>55418.999999999985</v>
      </c>
      <c r="Y1014" s="73">
        <f>IFERROR(VLOOKUP(Подбор[[#This Row],[Артикул]],[1]Подбор!$CJ:$CW,4,0),"")</f>
        <v>-44.636363636363654</v>
      </c>
      <c r="Z1014" s="73">
        <f>IFERROR(VLOOKUP(Подбор[[#This Row],[Артикул]],[1]Подбор!$CJ:$CW,5,0),"")</f>
        <v>0</v>
      </c>
      <c r="AA1014" s="73">
        <f>IFERROR(VLOOKUP(Подбор[[#This Row],[Артикул]],[1]Подбор!$CJ:$CW,6,0),"")</f>
        <v>0</v>
      </c>
      <c r="AB1014" s="73">
        <f>IFERROR(VLOOKUP(Подбор[[#This Row],[Артикул]],[1]Подбор!$CJ:$CW,7,0),"")</f>
        <v>0</v>
      </c>
      <c r="AC1014" s="73">
        <f>IFERROR(VLOOKUP(Подбор[[#This Row],[Артикул]],[1]Подбор!$CJ:$CW,8,0),"")</f>
        <v>0</v>
      </c>
      <c r="AD1014" s="73">
        <f>IFERROR(VLOOKUP(Подбор[[#This Row],[Артикул]],[1]Подбор!$CJ:$CW,9,0),"")</f>
        <v>0</v>
      </c>
      <c r="AE1014" s="73">
        <f>IFERROR(VLOOKUP(Подбор[[#This Row],[Артикул]],[1]Подбор!$CJ:$CW,10,0),"")</f>
        <v>0</v>
      </c>
      <c r="AF1014" s="73">
        <f>IFERROR(VLOOKUP(Подбор[[#This Row],[Артикул]],[1]Подбор!$CJ:$CW,11,0),"")</f>
        <v>0</v>
      </c>
      <c r="AG1014" s="73">
        <f>IFERROR(VLOOKUP(Подбор[[#This Row],[Артикул]],[1]Подбор!$CJ:$CW,12,0),"")</f>
        <v>0</v>
      </c>
      <c r="AH1014" s="73">
        <f>IFERROR(VLOOKUP(Подбор[[#This Row],[Артикул]],[1]Подбор!$CJ:$CW,13,0),"")</f>
        <v>0</v>
      </c>
      <c r="AI1014" s="73">
        <f>IFERROR(VLOOKUP(Подбор[[#This Row],[Артикул]],[1]Подбор!$CJ:$CW,14,0),"")</f>
        <v>0</v>
      </c>
      <c r="AJ1014" s="73" t="str">
        <f>IFERROR(VLOOKUP(Подбор[[#This Row],[Артикул]],[1]Подбор!$CJ:$DA,15,0),"")</f>
        <v/>
      </c>
      <c r="AK1014" s="73" t="str">
        <f>IFERROR(VLOOKUP(Подбор[[#This Row],[Артикул]],[1]Подбор!$CJ:$DA,16,0),"")</f>
        <v>https://ipmatika.kz/products/ipc_Mini/MS-C2975-PD/</v>
      </c>
      <c r="AL1014" s="73" t="str">
        <f>IFERROR(VLOOKUP(Подбор[[#This Row],[Артикул]],[1]Подбор!$CJ:$DA,17,0),"")</f>
        <v>Акция</v>
      </c>
    </row>
    <row r="1015" spans="1:38">
      <c r="A1015" s="73" t="s">
        <v>1840</v>
      </c>
      <c r="B1015" t="s">
        <v>806</v>
      </c>
      <c r="C1015" t="s">
        <v>1839</v>
      </c>
      <c r="D1015">
        <v>116600</v>
      </c>
      <c r="E1015">
        <v>63672.167999999998</v>
      </c>
      <c r="F1015">
        <v>-45.39265180102916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578</v>
      </c>
      <c r="R1015" t="s">
        <v>5965</v>
      </c>
      <c r="S1015" t="s">
        <v>5723</v>
      </c>
      <c r="T1015" s="73"/>
      <c r="U1015" s="73"/>
      <c r="V1015"/>
      <c r="W1015" s="73">
        <f>IFERROR(VLOOKUP(Подбор[[#This Row],[Артикул]],[1]Подбор!$CJ:$CW,2,0),"")</f>
        <v>116600</v>
      </c>
      <c r="X1015" s="73">
        <f>IFERROR(VLOOKUP(Подбор[[#This Row],[Артикул]],[1]Подбор!$CJ:$CW,3,0),"")</f>
        <v>63672.167999999998</v>
      </c>
      <c r="Y1015" s="73">
        <f>IFERROR(VLOOKUP(Подбор[[#This Row],[Артикул]],[1]Подбор!$CJ:$CW,4,0),"")</f>
        <v>-45.39265180102916</v>
      </c>
      <c r="Z1015" s="73">
        <f>IFERROR(VLOOKUP(Подбор[[#This Row],[Артикул]],[1]Подбор!$CJ:$CW,5,0),"")</f>
        <v>0</v>
      </c>
      <c r="AA1015" s="73">
        <f>IFERROR(VLOOKUP(Подбор[[#This Row],[Артикул]],[1]Подбор!$CJ:$CW,6,0),"")</f>
        <v>0</v>
      </c>
      <c r="AB1015" s="73">
        <f>IFERROR(VLOOKUP(Подбор[[#This Row],[Артикул]],[1]Подбор!$CJ:$CW,7,0),"")</f>
        <v>0</v>
      </c>
      <c r="AC1015" s="73">
        <f>IFERROR(VLOOKUP(Подбор[[#This Row],[Артикул]],[1]Подбор!$CJ:$CW,8,0),"")</f>
        <v>0</v>
      </c>
      <c r="AD1015" s="73">
        <f>IFERROR(VLOOKUP(Подбор[[#This Row],[Артикул]],[1]Подбор!$CJ:$CW,9,0),"")</f>
        <v>0</v>
      </c>
      <c r="AE1015" s="73">
        <f>IFERROR(VLOOKUP(Подбор[[#This Row],[Артикул]],[1]Подбор!$CJ:$CW,10,0),"")</f>
        <v>0</v>
      </c>
      <c r="AF1015" s="73">
        <f>IFERROR(VLOOKUP(Подбор[[#This Row],[Артикул]],[1]Подбор!$CJ:$CW,11,0),"")</f>
        <v>0</v>
      </c>
      <c r="AG1015" s="73">
        <f>IFERROR(VLOOKUP(Подбор[[#This Row],[Артикул]],[1]Подбор!$CJ:$CW,12,0),"")</f>
        <v>0</v>
      </c>
      <c r="AH1015" s="73">
        <f>IFERROR(VLOOKUP(Подбор[[#This Row],[Артикул]],[1]Подбор!$CJ:$CW,13,0),"")</f>
        <v>0</v>
      </c>
      <c r="AI1015" s="73">
        <f>IFERROR(VLOOKUP(Подбор[[#This Row],[Артикул]],[1]Подбор!$CJ:$CW,14,0),"")</f>
        <v>0</v>
      </c>
      <c r="AJ1015" s="73" t="str">
        <f>IFERROR(VLOOKUP(Подбор[[#This Row],[Артикул]],[1]Подбор!$CJ:$DA,15,0),"")</f>
        <v/>
      </c>
      <c r="AK1015" s="73" t="str">
        <f>IFERROR(VLOOKUP(Подбор[[#This Row],[Артикул]],[1]Подбор!$CJ:$DA,16,0),"")</f>
        <v>https://ipmatika.kz/products/ipc_Mini/MS-C2975-PD/</v>
      </c>
      <c r="AL1015" s="73" t="str">
        <f>IFERROR(VLOOKUP(Подбор[[#This Row],[Артикул]],[1]Подбор!$CJ:$DA,17,0),"")</f>
        <v>Акция</v>
      </c>
    </row>
    <row r="1016" spans="1:38">
      <c r="A1016" s="73" t="s">
        <v>1838</v>
      </c>
      <c r="B1016" t="s">
        <v>806</v>
      </c>
      <c r="C1016" t="s">
        <v>1837</v>
      </c>
      <c r="D1016">
        <v>206250</v>
      </c>
      <c r="E1016">
        <v>102891.76799999998</v>
      </c>
      <c r="F1016">
        <v>-50.113082181818186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578</v>
      </c>
      <c r="R1016" t="s">
        <v>5966</v>
      </c>
      <c r="S1016" t="s">
        <v>5723</v>
      </c>
      <c r="T1016" s="73"/>
      <c r="U1016" s="73"/>
      <c r="V1016"/>
      <c r="W1016" s="73">
        <f>IFERROR(VLOOKUP(Подбор[[#This Row],[Артикул]],[1]Подбор!$CJ:$CW,2,0),"")</f>
        <v>206250</v>
      </c>
      <c r="X1016" s="73">
        <f>IFERROR(VLOOKUP(Подбор[[#This Row],[Артикул]],[1]Подбор!$CJ:$CW,3,0),"")</f>
        <v>102891.76799999998</v>
      </c>
      <c r="Y1016" s="73">
        <f>IFERROR(VLOOKUP(Подбор[[#This Row],[Артикул]],[1]Подбор!$CJ:$CW,4,0),"")</f>
        <v>-50.113082181818186</v>
      </c>
      <c r="Z1016" s="73">
        <f>IFERROR(VLOOKUP(Подбор[[#This Row],[Артикул]],[1]Подбор!$CJ:$CW,5,0),"")</f>
        <v>0</v>
      </c>
      <c r="AA1016" s="73">
        <f>IFERROR(VLOOKUP(Подбор[[#This Row],[Артикул]],[1]Подбор!$CJ:$CW,6,0),"")</f>
        <v>0</v>
      </c>
      <c r="AB1016" s="73">
        <f>IFERROR(VLOOKUP(Подбор[[#This Row],[Артикул]],[1]Подбор!$CJ:$CW,7,0),"")</f>
        <v>0</v>
      </c>
      <c r="AC1016" s="73">
        <f>IFERROR(VLOOKUP(Подбор[[#This Row],[Артикул]],[1]Подбор!$CJ:$CW,8,0),"")</f>
        <v>0</v>
      </c>
      <c r="AD1016" s="73">
        <f>IFERROR(VLOOKUP(Подбор[[#This Row],[Артикул]],[1]Подбор!$CJ:$CW,9,0),"")</f>
        <v>0</v>
      </c>
      <c r="AE1016" s="73">
        <f>IFERROR(VLOOKUP(Подбор[[#This Row],[Артикул]],[1]Подбор!$CJ:$CW,10,0),"")</f>
        <v>0</v>
      </c>
      <c r="AF1016" s="73">
        <f>IFERROR(VLOOKUP(Подбор[[#This Row],[Артикул]],[1]Подбор!$CJ:$CW,11,0),"")</f>
        <v>0</v>
      </c>
      <c r="AG1016" s="73">
        <f>IFERROR(VLOOKUP(Подбор[[#This Row],[Артикул]],[1]Подбор!$CJ:$CW,12,0),"")</f>
        <v>0</v>
      </c>
      <c r="AH1016" s="73">
        <f>IFERROR(VLOOKUP(Подбор[[#This Row],[Артикул]],[1]Подбор!$CJ:$CW,13,0),"")</f>
        <v>0</v>
      </c>
      <c r="AI1016" s="73">
        <f>IFERROR(VLOOKUP(Подбор[[#This Row],[Артикул]],[1]Подбор!$CJ:$CW,14,0),"")</f>
        <v>0</v>
      </c>
      <c r="AJ1016" s="73" t="str">
        <f>IFERROR(VLOOKUP(Подбор[[#This Row],[Артикул]],[1]Подбор!$CJ:$DA,15,0),"")</f>
        <v/>
      </c>
      <c r="AK1016" s="73" t="str">
        <f>IFERROR(VLOOKUP(Подбор[[#This Row],[Артикул]],[1]Подбор!$CJ:$DA,16,0),"")</f>
        <v>https://ipmatika.kz/products/ipc_Mini/ms-C2975-rfpd/</v>
      </c>
      <c r="AL1016" s="73" t="str">
        <f>IFERROR(VLOOKUP(Подбор[[#This Row],[Артикул]],[1]Подбор!$CJ:$DA,17,0),"")</f>
        <v>Акция</v>
      </c>
    </row>
    <row r="1017" spans="1:38">
      <c r="A1017" s="73" t="s">
        <v>1836</v>
      </c>
      <c r="B1017" t="s">
        <v>806</v>
      </c>
      <c r="C1017" t="s">
        <v>1835</v>
      </c>
      <c r="D1017">
        <v>198000</v>
      </c>
      <c r="E1017">
        <v>101459.4</v>
      </c>
      <c r="F1017">
        <v>-48.757878787878788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5967</v>
      </c>
      <c r="R1017" t="s">
        <v>5968</v>
      </c>
      <c r="S1017" t="s">
        <v>5723</v>
      </c>
      <c r="T1017" s="73"/>
      <c r="U1017" s="73"/>
      <c r="V1017"/>
      <c r="W1017" s="73">
        <f>IFERROR(VLOOKUP(Подбор[[#This Row],[Артикул]],[1]Подбор!$CJ:$CW,2,0),"")</f>
        <v>198000</v>
      </c>
      <c r="X1017" s="73">
        <f>IFERROR(VLOOKUP(Подбор[[#This Row],[Артикул]],[1]Подбор!$CJ:$CW,3,0),"")</f>
        <v>101459.4</v>
      </c>
      <c r="Y1017" s="73">
        <f>IFERROR(VLOOKUP(Подбор[[#This Row],[Артикул]],[1]Подбор!$CJ:$CW,4,0),"")</f>
        <v>-48.757878787878788</v>
      </c>
      <c r="Z1017" s="73">
        <f>IFERROR(VLOOKUP(Подбор[[#This Row],[Артикул]],[1]Подбор!$CJ:$CW,5,0),"")</f>
        <v>0</v>
      </c>
      <c r="AA1017" s="73">
        <f>IFERROR(VLOOKUP(Подбор[[#This Row],[Артикул]],[1]Подбор!$CJ:$CW,6,0),"")</f>
        <v>0</v>
      </c>
      <c r="AB1017" s="73">
        <f>IFERROR(VLOOKUP(Подбор[[#This Row],[Артикул]],[1]Подбор!$CJ:$CW,7,0),"")</f>
        <v>0</v>
      </c>
      <c r="AC1017" s="73">
        <f>IFERROR(VLOOKUP(Подбор[[#This Row],[Артикул]],[1]Подбор!$CJ:$CW,8,0),"")</f>
        <v>0</v>
      </c>
      <c r="AD1017" s="73">
        <f>IFERROR(VLOOKUP(Подбор[[#This Row],[Артикул]],[1]Подбор!$CJ:$CW,9,0),"")</f>
        <v>0</v>
      </c>
      <c r="AE1017" s="73">
        <f>IFERROR(VLOOKUP(Подбор[[#This Row],[Артикул]],[1]Подбор!$CJ:$CW,10,0),"")</f>
        <v>0</v>
      </c>
      <c r="AF1017" s="73">
        <f>IFERROR(VLOOKUP(Подбор[[#This Row],[Артикул]],[1]Подбор!$CJ:$CW,11,0),"")</f>
        <v>0</v>
      </c>
      <c r="AG1017" s="73">
        <f>IFERROR(VLOOKUP(Подбор[[#This Row],[Артикул]],[1]Подбор!$CJ:$CW,12,0),"")</f>
        <v>0</v>
      </c>
      <c r="AH1017" s="73">
        <f>IFERROR(VLOOKUP(Подбор[[#This Row],[Артикул]],[1]Подбор!$CJ:$CW,13,0),"")</f>
        <v>0</v>
      </c>
      <c r="AI1017" s="73">
        <f>IFERROR(VLOOKUP(Подбор[[#This Row],[Артикул]],[1]Подбор!$CJ:$CW,14,0),"")</f>
        <v>0</v>
      </c>
      <c r="AJ1017" s="73" t="str">
        <f>IFERROR(VLOOKUP(Подбор[[#This Row],[Артикул]],[1]Подбор!$CJ:$DA,15,0),"")</f>
        <v>http://ipmatika.ru/upload/iblock/073/AI%20Motorized%20Dome%20Camera_Product%20Image_White%20%284%29.png</v>
      </c>
      <c r="AK1017" s="73" t="str">
        <f>IFERROR(VLOOKUP(Подбор[[#This Row],[Артикул]],[1]Подбор!$CJ:$DA,16,0),"")</f>
        <v>https://ipmatika.kz/products/ipc_Mini/ms-c2975-rfpd/</v>
      </c>
      <c r="AL1017" s="73" t="str">
        <f>IFERROR(VLOOKUP(Подбор[[#This Row],[Артикул]],[1]Подбор!$CJ:$DA,17,0),"")</f>
        <v>Акция</v>
      </c>
    </row>
    <row r="1018" spans="1:38">
      <c r="A1018" s="73" t="s">
        <v>1834</v>
      </c>
      <c r="B1018" t="s">
        <v>806</v>
      </c>
      <c r="C1018" t="s">
        <v>1833</v>
      </c>
      <c r="D1018">
        <v>112200</v>
      </c>
      <c r="E1018">
        <v>55418.999999999993</v>
      </c>
      <c r="F1018">
        <v>-50.606951871657763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578</v>
      </c>
      <c r="R1018" t="s">
        <v>5969</v>
      </c>
      <c r="S1018" t="s">
        <v>5723</v>
      </c>
      <c r="T1018" s="73"/>
      <c r="U1018" s="73"/>
      <c r="V1018"/>
      <c r="W1018" s="73">
        <f>IFERROR(VLOOKUP(Подбор[[#This Row],[Артикул]],[1]Подбор!$CJ:$CW,2,0),"")</f>
        <v>112200</v>
      </c>
      <c r="X1018" s="73">
        <f>IFERROR(VLOOKUP(Подбор[[#This Row],[Артикул]],[1]Подбор!$CJ:$CW,3,0),"")</f>
        <v>55418.999999999993</v>
      </c>
      <c r="Y1018" s="73">
        <f>IFERROR(VLOOKUP(Подбор[[#This Row],[Артикул]],[1]Подбор!$CJ:$CW,4,0),"")</f>
        <v>-50.606951871657763</v>
      </c>
      <c r="Z1018" s="73">
        <f>IFERROR(VLOOKUP(Подбор[[#This Row],[Артикул]],[1]Подбор!$CJ:$CW,5,0),"")</f>
        <v>0</v>
      </c>
      <c r="AA1018" s="73">
        <f>IFERROR(VLOOKUP(Подбор[[#This Row],[Артикул]],[1]Подбор!$CJ:$CW,6,0),"")</f>
        <v>0</v>
      </c>
      <c r="AB1018" s="73">
        <f>IFERROR(VLOOKUP(Подбор[[#This Row],[Артикул]],[1]Подбор!$CJ:$CW,7,0),"")</f>
        <v>0</v>
      </c>
      <c r="AC1018" s="73">
        <f>IFERROR(VLOOKUP(Подбор[[#This Row],[Артикул]],[1]Подбор!$CJ:$CW,8,0),"")</f>
        <v>0</v>
      </c>
      <c r="AD1018" s="73">
        <f>IFERROR(VLOOKUP(Подбор[[#This Row],[Артикул]],[1]Подбор!$CJ:$CW,9,0),"")</f>
        <v>0</v>
      </c>
      <c r="AE1018" s="73">
        <f>IFERROR(VLOOKUP(Подбор[[#This Row],[Артикул]],[1]Подбор!$CJ:$CW,10,0),"")</f>
        <v>0</v>
      </c>
      <c r="AF1018" s="73">
        <f>IFERROR(VLOOKUP(Подбор[[#This Row],[Артикул]],[1]Подбор!$CJ:$CW,11,0),"")</f>
        <v>0</v>
      </c>
      <c r="AG1018" s="73">
        <f>IFERROR(VLOOKUP(Подбор[[#This Row],[Артикул]],[1]Подбор!$CJ:$CW,12,0),"")</f>
        <v>0</v>
      </c>
      <c r="AH1018" s="73">
        <f>IFERROR(VLOOKUP(Подбор[[#This Row],[Артикул]],[1]Подбор!$CJ:$CW,13,0),"")</f>
        <v>0</v>
      </c>
      <c r="AI1018" s="73">
        <f>IFERROR(VLOOKUP(Подбор[[#This Row],[Артикул]],[1]Подбор!$CJ:$CW,14,0),"")</f>
        <v>0</v>
      </c>
      <c r="AJ1018" s="73" t="str">
        <f>IFERROR(VLOOKUP(Подбор[[#This Row],[Артикул]],[1]Подбор!$CJ:$DA,15,0),"")</f>
        <v/>
      </c>
      <c r="AK1018" s="73" t="str">
        <f>IFERROR(VLOOKUP(Подбор[[#This Row],[Артикул]],[1]Подбор!$CJ:$DA,16,0),"")</f>
        <v>https://ipmatika.kz/products/ipc_Mini/ms-c2983-pb/</v>
      </c>
      <c r="AL1018" s="73" t="str">
        <f>IFERROR(VLOOKUP(Подбор[[#This Row],[Артикул]],[1]Подбор!$CJ:$DA,17,0),"")</f>
        <v>Акция</v>
      </c>
    </row>
    <row r="1019" spans="1:38">
      <c r="A1019" s="73" t="s">
        <v>4806</v>
      </c>
      <c r="B1019" t="s">
        <v>806</v>
      </c>
      <c r="C1019" t="s">
        <v>4807</v>
      </c>
      <c r="D1019">
        <v>112200</v>
      </c>
      <c r="E1019">
        <v>63335.999999999993</v>
      </c>
      <c r="F1019">
        <v>-43.550802139037444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578</v>
      </c>
      <c r="R1019" t="s">
        <v>5969</v>
      </c>
      <c r="S1019" t="s">
        <v>5723</v>
      </c>
      <c r="T1019" s="73"/>
      <c r="U1019" s="73"/>
      <c r="V1019"/>
      <c r="W1019" s="73">
        <f>IFERROR(VLOOKUP(Подбор[[#This Row],[Артикул]],[1]Подбор!$CJ:$CW,2,0),"")</f>
        <v>112200</v>
      </c>
      <c r="X1019" s="73">
        <f>IFERROR(VLOOKUP(Подбор[[#This Row],[Артикул]],[1]Подбор!$CJ:$CW,3,0),"")</f>
        <v>63335.999999999993</v>
      </c>
      <c r="Y1019" s="73">
        <f>IFERROR(VLOOKUP(Подбор[[#This Row],[Артикул]],[1]Подбор!$CJ:$CW,4,0),"")</f>
        <v>-43.550802139037444</v>
      </c>
      <c r="Z1019" s="73">
        <f>IFERROR(VLOOKUP(Подбор[[#This Row],[Артикул]],[1]Подбор!$CJ:$CW,5,0),"")</f>
        <v>0</v>
      </c>
      <c r="AA1019" s="73">
        <f>IFERROR(VLOOKUP(Подбор[[#This Row],[Артикул]],[1]Подбор!$CJ:$CW,6,0),"")</f>
        <v>0</v>
      </c>
      <c r="AB1019" s="73">
        <f>IFERROR(VLOOKUP(Подбор[[#This Row],[Артикул]],[1]Подбор!$CJ:$CW,7,0),"")</f>
        <v>0</v>
      </c>
      <c r="AC1019" s="73">
        <f>IFERROR(VLOOKUP(Подбор[[#This Row],[Артикул]],[1]Подбор!$CJ:$CW,8,0),"")</f>
        <v>0</v>
      </c>
      <c r="AD1019" s="73">
        <f>IFERROR(VLOOKUP(Подбор[[#This Row],[Артикул]],[1]Подбор!$CJ:$CW,9,0),"")</f>
        <v>0</v>
      </c>
      <c r="AE1019" s="73">
        <f>IFERROR(VLOOKUP(Подбор[[#This Row],[Артикул]],[1]Подбор!$CJ:$CW,10,0),"")</f>
        <v>0</v>
      </c>
      <c r="AF1019" s="73">
        <f>IFERROR(VLOOKUP(Подбор[[#This Row],[Артикул]],[1]Подбор!$CJ:$CW,11,0),"")</f>
        <v>0</v>
      </c>
      <c r="AG1019" s="73">
        <f>IFERROR(VLOOKUP(Подбор[[#This Row],[Артикул]],[1]Подбор!$CJ:$CW,12,0),"")</f>
        <v>0</v>
      </c>
      <c r="AH1019" s="73">
        <f>IFERROR(VLOOKUP(Подбор[[#This Row],[Артикул]],[1]Подбор!$CJ:$CW,13,0),"")</f>
        <v>0</v>
      </c>
      <c r="AI1019" s="73">
        <f>IFERROR(VLOOKUP(Подбор[[#This Row],[Артикул]],[1]Подбор!$CJ:$CW,14,0),"")</f>
        <v>0</v>
      </c>
      <c r="AJ1019" s="73" t="str">
        <f>IFERROR(VLOOKUP(Подбор[[#This Row],[Артикул]],[1]Подбор!$CJ:$DA,15,0),"")</f>
        <v/>
      </c>
      <c r="AK1019" s="73" t="str">
        <f>IFERROR(VLOOKUP(Подбор[[#This Row],[Артикул]],[1]Подбор!$CJ:$DA,16,0),"")</f>
        <v>https://ipmatika.kz/products/ipc_Mini/ms-c2983-pb/</v>
      </c>
      <c r="AL1019" s="73" t="str">
        <f>IFERROR(VLOOKUP(Подбор[[#This Row],[Артикул]],[1]Подбор!$CJ:$DA,17,0),"")</f>
        <v>Акция</v>
      </c>
    </row>
    <row r="1020" spans="1:38">
      <c r="A1020" s="73" t="s">
        <v>1832</v>
      </c>
      <c r="B1020"/>
      <c r="C1020"/>
      <c r="D1020" t="s">
        <v>578</v>
      </c>
      <c r="E1020" t="s">
        <v>578</v>
      </c>
      <c r="F1020" t="s">
        <v>578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578</v>
      </c>
      <c r="R1020" t="s">
        <v>578</v>
      </c>
      <c r="S1020" t="s">
        <v>578</v>
      </c>
      <c r="T1020" s="73"/>
      <c r="U1020" s="73"/>
      <c r="V1020"/>
      <c r="W1020" s="73" t="str">
        <f>IFERROR(VLOOKUP(Подбор[[#This Row],[Артикул]],[1]Подбор!$CJ:$CW,2,0),"")</f>
        <v/>
      </c>
      <c r="X1020" s="73" t="str">
        <f>IFERROR(VLOOKUP(Подбор[[#This Row],[Артикул]],[1]Подбор!$CJ:$CW,3,0),"")</f>
        <v/>
      </c>
      <c r="Y1020" s="73" t="str">
        <f>IFERROR(VLOOKUP(Подбор[[#This Row],[Артикул]],[1]Подбор!$CJ:$CW,4,0),"")</f>
        <v/>
      </c>
      <c r="Z1020" s="73">
        <f>IFERROR(VLOOKUP(Подбор[[#This Row],[Артикул]],[1]Подбор!$CJ:$CW,5,0),"")</f>
        <v>0</v>
      </c>
      <c r="AA1020" s="73">
        <f>IFERROR(VLOOKUP(Подбор[[#This Row],[Артикул]],[1]Подбор!$CJ:$CW,6,0),"")</f>
        <v>0</v>
      </c>
      <c r="AB1020" s="73">
        <f>IFERROR(VLOOKUP(Подбор[[#This Row],[Артикул]],[1]Подбор!$CJ:$CW,7,0),"")</f>
        <v>0</v>
      </c>
      <c r="AC1020" s="73">
        <f>IFERROR(VLOOKUP(Подбор[[#This Row],[Артикул]],[1]Подбор!$CJ:$CW,8,0),"")</f>
        <v>0</v>
      </c>
      <c r="AD1020" s="73">
        <f>IFERROR(VLOOKUP(Подбор[[#This Row],[Артикул]],[1]Подбор!$CJ:$CW,9,0),"")</f>
        <v>0</v>
      </c>
      <c r="AE1020" s="73">
        <f>IFERROR(VLOOKUP(Подбор[[#This Row],[Артикул]],[1]Подбор!$CJ:$CW,10,0),"")</f>
        <v>0</v>
      </c>
      <c r="AF1020" s="73">
        <f>IFERROR(VLOOKUP(Подбор[[#This Row],[Артикул]],[1]Подбор!$CJ:$CW,11,0),"")</f>
        <v>0</v>
      </c>
      <c r="AG1020" s="73">
        <f>IFERROR(VLOOKUP(Подбор[[#This Row],[Артикул]],[1]Подбор!$CJ:$CW,12,0),"")</f>
        <v>0</v>
      </c>
      <c r="AH1020" s="73">
        <f>IFERROR(VLOOKUP(Подбор[[#This Row],[Артикул]],[1]Подбор!$CJ:$CW,13,0),"")</f>
        <v>0</v>
      </c>
      <c r="AI1020" s="73">
        <f>IFERROR(VLOOKUP(Подбор[[#This Row],[Артикул]],[1]Подбор!$CJ:$CW,14,0),"")</f>
        <v>0</v>
      </c>
      <c r="AJ1020" s="73" t="str">
        <f>IFERROR(VLOOKUP(Подбор[[#This Row],[Артикул]],[1]Подбор!$CJ:$DA,15,0),"")</f>
        <v/>
      </c>
      <c r="AK1020" s="73" t="str">
        <f>IFERROR(VLOOKUP(Подбор[[#This Row],[Артикул]],[1]Подбор!$CJ:$DA,16,0),"")</f>
        <v/>
      </c>
      <c r="AL1020" s="73" t="str">
        <f>IFERROR(VLOOKUP(Подбор[[#This Row],[Артикул]],[1]Подбор!$CJ:$DA,17,0),"")</f>
        <v/>
      </c>
    </row>
    <row r="1021" spans="1:38">
      <c r="A1021" s="73" t="s">
        <v>1831</v>
      </c>
      <c r="B1021" t="s">
        <v>806</v>
      </c>
      <c r="C1021" t="s">
        <v>1830</v>
      </c>
      <c r="D1021">
        <v>118250</v>
      </c>
      <c r="E1021">
        <v>61387.199999999997</v>
      </c>
      <c r="F1021">
        <v>-48.086934460887946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578</v>
      </c>
      <c r="R1021" t="s">
        <v>5970</v>
      </c>
      <c r="S1021" t="s">
        <v>5723</v>
      </c>
      <c r="T1021" s="73"/>
      <c r="U1021" s="73"/>
      <c r="V1021"/>
      <c r="W1021" s="73">
        <f>IFERROR(VLOOKUP(Подбор[[#This Row],[Артикул]],[1]Подбор!$CJ:$CW,2,0),"")</f>
        <v>118250</v>
      </c>
      <c r="X1021" s="73">
        <f>IFERROR(VLOOKUP(Подбор[[#This Row],[Артикул]],[1]Подбор!$CJ:$CW,3,0),"")</f>
        <v>61387.199999999997</v>
      </c>
      <c r="Y1021" s="73">
        <f>IFERROR(VLOOKUP(Подбор[[#This Row],[Артикул]],[1]Подбор!$CJ:$CW,4,0),"")</f>
        <v>-48.086934460887946</v>
      </c>
      <c r="Z1021" s="73">
        <f>IFERROR(VLOOKUP(Подбор[[#This Row],[Артикул]],[1]Подбор!$CJ:$CW,5,0),"")</f>
        <v>0</v>
      </c>
      <c r="AA1021" s="73">
        <f>IFERROR(VLOOKUP(Подбор[[#This Row],[Артикул]],[1]Подбор!$CJ:$CW,6,0),"")</f>
        <v>0</v>
      </c>
      <c r="AB1021" s="73">
        <f>IFERROR(VLOOKUP(Подбор[[#This Row],[Артикул]],[1]Подбор!$CJ:$CW,7,0),"")</f>
        <v>0</v>
      </c>
      <c r="AC1021" s="73">
        <f>IFERROR(VLOOKUP(Подбор[[#This Row],[Артикул]],[1]Подбор!$CJ:$CW,8,0),"")</f>
        <v>0</v>
      </c>
      <c r="AD1021" s="73">
        <f>IFERROR(VLOOKUP(Подбор[[#This Row],[Артикул]],[1]Подбор!$CJ:$CW,9,0),"")</f>
        <v>0</v>
      </c>
      <c r="AE1021" s="73">
        <f>IFERROR(VLOOKUP(Подбор[[#This Row],[Артикул]],[1]Подбор!$CJ:$CW,10,0),"")</f>
        <v>0</v>
      </c>
      <c r="AF1021" s="73">
        <f>IFERROR(VLOOKUP(Подбор[[#This Row],[Артикул]],[1]Подбор!$CJ:$CW,11,0),"")</f>
        <v>0</v>
      </c>
      <c r="AG1021" s="73">
        <f>IFERROR(VLOOKUP(Подбор[[#This Row],[Артикул]],[1]Подбор!$CJ:$CW,12,0),"")</f>
        <v>0</v>
      </c>
      <c r="AH1021" s="73">
        <f>IFERROR(VLOOKUP(Подбор[[#This Row],[Артикул]],[1]Подбор!$CJ:$CW,13,0),"")</f>
        <v>0</v>
      </c>
      <c r="AI1021" s="73">
        <f>IFERROR(VLOOKUP(Подбор[[#This Row],[Артикул]],[1]Подбор!$CJ:$CW,14,0),"")</f>
        <v>0</v>
      </c>
      <c r="AJ1021" s="73" t="str">
        <f>IFERROR(VLOOKUP(Подбор[[#This Row],[Артикул]],[1]Подбор!$CJ:$DA,15,0),"")</f>
        <v/>
      </c>
      <c r="AK1021" s="73" t="str">
        <f>IFERROR(VLOOKUP(Подбор[[#This Row],[Артикул]],[1]Подбор!$CJ:$DA,16,0),"")</f>
        <v>https://ipmatika.kz/products/ipc_Mini/ms-c2963-pb/</v>
      </c>
      <c r="AL1021" s="73" t="str">
        <f>IFERROR(VLOOKUP(Подбор[[#This Row],[Артикул]],[1]Подбор!$CJ:$DA,17,0),"")</f>
        <v>Акция</v>
      </c>
    </row>
    <row r="1022" spans="1:38">
      <c r="A1022" s="73" t="s">
        <v>1829</v>
      </c>
      <c r="B1022" t="s">
        <v>806</v>
      </c>
      <c r="C1022" t="s">
        <v>1828</v>
      </c>
      <c r="D1022">
        <v>118250</v>
      </c>
      <c r="E1022">
        <v>61387.199999999997</v>
      </c>
      <c r="F1022">
        <v>-48.086934460887946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578</v>
      </c>
      <c r="R1022" t="s">
        <v>5970</v>
      </c>
      <c r="S1022" t="s">
        <v>5723</v>
      </c>
      <c r="T1022" s="73"/>
      <c r="U1022" s="73"/>
      <c r="V1022"/>
      <c r="W1022" s="73">
        <f>IFERROR(VLOOKUP(Подбор[[#This Row],[Артикул]],[1]Подбор!$CJ:$CW,2,0),"")</f>
        <v>118250</v>
      </c>
      <c r="X1022" s="73">
        <f>IFERROR(VLOOKUP(Подбор[[#This Row],[Артикул]],[1]Подбор!$CJ:$CW,3,0),"")</f>
        <v>61387.199999999997</v>
      </c>
      <c r="Y1022" s="73">
        <f>IFERROR(VLOOKUP(Подбор[[#This Row],[Артикул]],[1]Подбор!$CJ:$CW,4,0),"")</f>
        <v>-48.086934460887946</v>
      </c>
      <c r="Z1022" s="73">
        <f>IFERROR(VLOOKUP(Подбор[[#This Row],[Артикул]],[1]Подбор!$CJ:$CW,5,0),"")</f>
        <v>0</v>
      </c>
      <c r="AA1022" s="73">
        <f>IFERROR(VLOOKUP(Подбор[[#This Row],[Артикул]],[1]Подбор!$CJ:$CW,6,0),"")</f>
        <v>0</v>
      </c>
      <c r="AB1022" s="73">
        <f>IFERROR(VLOOKUP(Подбор[[#This Row],[Артикул]],[1]Подбор!$CJ:$CW,7,0),"")</f>
        <v>0</v>
      </c>
      <c r="AC1022" s="73">
        <f>IFERROR(VLOOKUP(Подбор[[#This Row],[Артикул]],[1]Подбор!$CJ:$CW,8,0),"")</f>
        <v>0</v>
      </c>
      <c r="AD1022" s="73">
        <f>IFERROR(VLOOKUP(Подбор[[#This Row],[Артикул]],[1]Подбор!$CJ:$CW,9,0),"")</f>
        <v>0</v>
      </c>
      <c r="AE1022" s="73">
        <f>IFERROR(VLOOKUP(Подбор[[#This Row],[Артикул]],[1]Подбор!$CJ:$CW,10,0),"")</f>
        <v>0</v>
      </c>
      <c r="AF1022" s="73">
        <f>IFERROR(VLOOKUP(Подбор[[#This Row],[Артикул]],[1]Подбор!$CJ:$CW,11,0),"")</f>
        <v>0</v>
      </c>
      <c r="AG1022" s="73">
        <f>IFERROR(VLOOKUP(Подбор[[#This Row],[Артикул]],[1]Подбор!$CJ:$CW,12,0),"")</f>
        <v>0</v>
      </c>
      <c r="AH1022" s="73">
        <f>IFERROR(VLOOKUP(Подбор[[#This Row],[Артикул]],[1]Подбор!$CJ:$CW,13,0),"")</f>
        <v>0</v>
      </c>
      <c r="AI1022" s="73">
        <f>IFERROR(VLOOKUP(Подбор[[#This Row],[Артикул]],[1]Подбор!$CJ:$CW,14,0),"")</f>
        <v>0</v>
      </c>
      <c r="AJ1022" s="73" t="str">
        <f>IFERROR(VLOOKUP(Подбор[[#This Row],[Артикул]],[1]Подбор!$CJ:$DA,15,0),"")</f>
        <v/>
      </c>
      <c r="AK1022" s="73" t="str">
        <f>IFERROR(VLOOKUP(Подбор[[#This Row],[Артикул]],[1]Подбор!$CJ:$DA,16,0),"")</f>
        <v>https://ipmatika.kz/products/ipc_Mini/ms-c2963-pb/</v>
      </c>
      <c r="AL1022" s="73" t="str">
        <f>IFERROR(VLOOKUP(Подбор[[#This Row],[Артикул]],[1]Подбор!$CJ:$DA,17,0),"")</f>
        <v>Акция</v>
      </c>
    </row>
    <row r="1023" spans="1:38">
      <c r="A1023" s="73" t="s">
        <v>1827</v>
      </c>
      <c r="B1023" t="s">
        <v>806</v>
      </c>
      <c r="C1023" t="s">
        <v>1826</v>
      </c>
      <c r="D1023">
        <v>118250</v>
      </c>
      <c r="E1023">
        <v>61387.199999999997</v>
      </c>
      <c r="F1023">
        <v>-48.086934460887946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578</v>
      </c>
      <c r="R1023" t="s">
        <v>5970</v>
      </c>
      <c r="S1023" t="s">
        <v>5723</v>
      </c>
      <c r="T1023" s="73"/>
      <c r="U1023" s="73"/>
      <c r="V1023"/>
      <c r="W1023" s="73">
        <f>IFERROR(VLOOKUP(Подбор[[#This Row],[Артикул]],[1]Подбор!$CJ:$CW,2,0),"")</f>
        <v>118250</v>
      </c>
      <c r="X1023" s="73">
        <f>IFERROR(VLOOKUP(Подбор[[#This Row],[Артикул]],[1]Подбор!$CJ:$CW,3,0),"")</f>
        <v>61387.199999999997</v>
      </c>
      <c r="Y1023" s="73">
        <f>IFERROR(VLOOKUP(Подбор[[#This Row],[Артикул]],[1]Подбор!$CJ:$CW,4,0),"")</f>
        <v>-48.086934460887946</v>
      </c>
      <c r="Z1023" s="73">
        <f>IFERROR(VLOOKUP(Подбор[[#This Row],[Артикул]],[1]Подбор!$CJ:$CW,5,0),"")</f>
        <v>0</v>
      </c>
      <c r="AA1023" s="73">
        <f>IFERROR(VLOOKUP(Подбор[[#This Row],[Артикул]],[1]Подбор!$CJ:$CW,6,0),"")</f>
        <v>0</v>
      </c>
      <c r="AB1023" s="73">
        <f>IFERROR(VLOOKUP(Подбор[[#This Row],[Артикул]],[1]Подбор!$CJ:$CW,7,0),"")</f>
        <v>0</v>
      </c>
      <c r="AC1023" s="73">
        <f>IFERROR(VLOOKUP(Подбор[[#This Row],[Артикул]],[1]Подбор!$CJ:$CW,8,0),"")</f>
        <v>0</v>
      </c>
      <c r="AD1023" s="73">
        <f>IFERROR(VLOOKUP(Подбор[[#This Row],[Артикул]],[1]Подбор!$CJ:$CW,9,0),"")</f>
        <v>0</v>
      </c>
      <c r="AE1023" s="73">
        <f>IFERROR(VLOOKUP(Подбор[[#This Row],[Артикул]],[1]Подбор!$CJ:$CW,10,0),"")</f>
        <v>0</v>
      </c>
      <c r="AF1023" s="73">
        <f>IFERROR(VLOOKUP(Подбор[[#This Row],[Артикул]],[1]Подбор!$CJ:$CW,11,0),"")</f>
        <v>0</v>
      </c>
      <c r="AG1023" s="73">
        <f>IFERROR(VLOOKUP(Подбор[[#This Row],[Артикул]],[1]Подбор!$CJ:$CW,12,0),"")</f>
        <v>0</v>
      </c>
      <c r="AH1023" s="73">
        <f>IFERROR(VLOOKUP(Подбор[[#This Row],[Артикул]],[1]Подбор!$CJ:$CW,13,0),"")</f>
        <v>0</v>
      </c>
      <c r="AI1023" s="73">
        <f>IFERROR(VLOOKUP(Подбор[[#This Row],[Артикул]],[1]Подбор!$CJ:$CW,14,0),"")</f>
        <v>0</v>
      </c>
      <c r="AJ1023" s="73" t="str">
        <f>IFERROR(VLOOKUP(Подбор[[#This Row],[Артикул]],[1]Подбор!$CJ:$DA,15,0),"")</f>
        <v/>
      </c>
      <c r="AK1023" s="73" t="str">
        <f>IFERROR(VLOOKUP(Подбор[[#This Row],[Артикул]],[1]Подбор!$CJ:$DA,16,0),"")</f>
        <v>https://ipmatika.kz/products/ipc_Mini/ms-c2963-pb/</v>
      </c>
      <c r="AL1023" s="73" t="str">
        <f>IFERROR(VLOOKUP(Подбор[[#This Row],[Артикул]],[1]Подбор!$CJ:$DA,17,0),"")</f>
        <v>Акция</v>
      </c>
    </row>
    <row r="1024" spans="1:38">
      <c r="A1024" s="73" t="s">
        <v>1825</v>
      </c>
      <c r="B1024" t="s">
        <v>806</v>
      </c>
      <c r="C1024" t="s">
        <v>1824</v>
      </c>
      <c r="D1024">
        <v>121000</v>
      </c>
      <c r="E1024">
        <v>58872.029999999984</v>
      </c>
      <c r="F1024">
        <v>-51.345429752066131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578</v>
      </c>
      <c r="R1024" t="s">
        <v>5971</v>
      </c>
      <c r="S1024" t="s">
        <v>5723</v>
      </c>
      <c r="T1024" s="73"/>
      <c r="U1024" s="73"/>
      <c r="V1024"/>
      <c r="W1024" s="73">
        <f>IFERROR(VLOOKUP(Подбор[[#This Row],[Артикул]],[1]Подбор!$CJ:$CW,2,0),"")</f>
        <v>121000</v>
      </c>
      <c r="X1024" s="73">
        <f>IFERROR(VLOOKUP(Подбор[[#This Row],[Артикул]],[1]Подбор!$CJ:$CW,3,0),"")</f>
        <v>58872.029999999984</v>
      </c>
      <c r="Y1024" s="73">
        <f>IFERROR(VLOOKUP(Подбор[[#This Row],[Артикул]],[1]Подбор!$CJ:$CW,4,0),"")</f>
        <v>-51.345429752066131</v>
      </c>
      <c r="Z1024" s="73">
        <f>IFERROR(VLOOKUP(Подбор[[#This Row],[Артикул]],[1]Подбор!$CJ:$CW,5,0),"")</f>
        <v>0</v>
      </c>
      <c r="AA1024" s="73">
        <f>IFERROR(VLOOKUP(Подбор[[#This Row],[Артикул]],[1]Подбор!$CJ:$CW,6,0),"")</f>
        <v>0</v>
      </c>
      <c r="AB1024" s="73">
        <f>IFERROR(VLOOKUP(Подбор[[#This Row],[Артикул]],[1]Подбор!$CJ:$CW,7,0),"")</f>
        <v>0</v>
      </c>
      <c r="AC1024" s="73">
        <f>IFERROR(VLOOKUP(Подбор[[#This Row],[Артикул]],[1]Подбор!$CJ:$CW,8,0),"")</f>
        <v>0</v>
      </c>
      <c r="AD1024" s="73">
        <f>IFERROR(VLOOKUP(Подбор[[#This Row],[Артикул]],[1]Подбор!$CJ:$CW,9,0),"")</f>
        <v>0</v>
      </c>
      <c r="AE1024" s="73">
        <f>IFERROR(VLOOKUP(Подбор[[#This Row],[Артикул]],[1]Подбор!$CJ:$CW,10,0),"")</f>
        <v>0</v>
      </c>
      <c r="AF1024" s="73">
        <f>IFERROR(VLOOKUP(Подбор[[#This Row],[Артикул]],[1]Подбор!$CJ:$CW,11,0),"")</f>
        <v>0</v>
      </c>
      <c r="AG1024" s="73">
        <f>IFERROR(VLOOKUP(Подбор[[#This Row],[Артикул]],[1]Подбор!$CJ:$CW,12,0),"")</f>
        <v>0</v>
      </c>
      <c r="AH1024" s="73">
        <f>IFERROR(VLOOKUP(Подбор[[#This Row],[Артикул]],[1]Подбор!$CJ:$CW,13,0),"")</f>
        <v>0</v>
      </c>
      <c r="AI1024" s="73">
        <f>IFERROR(VLOOKUP(Подбор[[#This Row],[Артикул]],[1]Подбор!$CJ:$CW,14,0),"")</f>
        <v>0</v>
      </c>
      <c r="AJ1024" s="73" t="str">
        <f>IFERROR(VLOOKUP(Подбор[[#This Row],[Артикул]],[1]Подбор!$CJ:$DA,15,0),"")</f>
        <v/>
      </c>
      <c r="AK1024" s="73" t="str">
        <f>IFERROR(VLOOKUP(Подбор[[#This Row],[Артикул]],[1]Подбор!$CJ:$DA,16,0),"")</f>
        <v>https://ipmatika.kz/products/ipc_Mini/ms-c2964-pD/</v>
      </c>
      <c r="AL1024" s="73" t="str">
        <f>IFERROR(VLOOKUP(Подбор[[#This Row],[Артикул]],[1]Подбор!$CJ:$DA,17,0),"")</f>
        <v>Акция</v>
      </c>
    </row>
    <row r="1025" spans="1:38">
      <c r="A1025" s="73" t="s">
        <v>5388</v>
      </c>
      <c r="B1025" t="s">
        <v>806</v>
      </c>
      <c r="C1025" t="s">
        <v>5389</v>
      </c>
      <c r="D1025">
        <v>134750</v>
      </c>
      <c r="E1025" t="s">
        <v>578</v>
      </c>
      <c r="F1025" t="s">
        <v>578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578</v>
      </c>
      <c r="R1025" t="s">
        <v>5972</v>
      </c>
      <c r="S1025" t="s">
        <v>5723</v>
      </c>
      <c r="T1025" s="73"/>
      <c r="U1025" s="73"/>
      <c r="V1025"/>
      <c r="W1025" s="73">
        <f>IFERROR(VLOOKUP(Подбор[[#This Row],[Артикул]],[1]Подбор!$CJ:$CW,2,0),"")</f>
        <v>134750</v>
      </c>
      <c r="X1025" s="73" t="str">
        <f>IFERROR(VLOOKUP(Подбор[[#This Row],[Артикул]],[1]Подбор!$CJ:$CW,3,0),"")</f>
        <v/>
      </c>
      <c r="Y1025" s="73" t="str">
        <f>IFERROR(VLOOKUP(Подбор[[#This Row],[Артикул]],[1]Подбор!$CJ:$CW,4,0),"")</f>
        <v/>
      </c>
      <c r="Z1025" s="73">
        <f>IFERROR(VLOOKUP(Подбор[[#This Row],[Артикул]],[1]Подбор!$CJ:$CW,5,0),"")</f>
        <v>0</v>
      </c>
      <c r="AA1025" s="73">
        <f>IFERROR(VLOOKUP(Подбор[[#This Row],[Артикул]],[1]Подбор!$CJ:$CW,6,0),"")</f>
        <v>0</v>
      </c>
      <c r="AB1025" s="73">
        <f>IFERROR(VLOOKUP(Подбор[[#This Row],[Артикул]],[1]Подбор!$CJ:$CW,7,0),"")</f>
        <v>0</v>
      </c>
      <c r="AC1025" s="73">
        <f>IFERROR(VLOOKUP(Подбор[[#This Row],[Артикул]],[1]Подбор!$CJ:$CW,8,0),"")</f>
        <v>0</v>
      </c>
      <c r="AD1025" s="73">
        <f>IFERROR(VLOOKUP(Подбор[[#This Row],[Артикул]],[1]Подбор!$CJ:$CW,9,0),"")</f>
        <v>0</v>
      </c>
      <c r="AE1025" s="73">
        <f>IFERROR(VLOOKUP(Подбор[[#This Row],[Артикул]],[1]Подбор!$CJ:$CW,10,0),"")</f>
        <v>0</v>
      </c>
      <c r="AF1025" s="73">
        <f>IFERROR(VLOOKUP(Подбор[[#This Row],[Артикул]],[1]Подбор!$CJ:$CW,11,0),"")</f>
        <v>0</v>
      </c>
      <c r="AG1025" s="73">
        <f>IFERROR(VLOOKUP(Подбор[[#This Row],[Артикул]],[1]Подбор!$CJ:$CW,12,0),"")</f>
        <v>0</v>
      </c>
      <c r="AH1025" s="73">
        <f>IFERROR(VLOOKUP(Подбор[[#This Row],[Артикул]],[1]Подбор!$CJ:$CW,13,0),"")</f>
        <v>0</v>
      </c>
      <c r="AI1025" s="73">
        <f>IFERROR(VLOOKUP(Подбор[[#This Row],[Артикул]],[1]Подбор!$CJ:$CW,14,0),"")</f>
        <v>0</v>
      </c>
      <c r="AJ1025" s="73" t="str">
        <f>IFERROR(VLOOKUP(Подбор[[#This Row],[Артикул]],[1]Подбор!$CJ:$DA,15,0),"")</f>
        <v/>
      </c>
      <c r="AK1025" s="73" t="str">
        <f>IFERROR(VLOOKUP(Подбор[[#This Row],[Артикул]],[1]Подбор!$CJ:$DA,16,0),"")</f>
        <v>ipmatika.kz/products/ipc_Mini/ms-c2964-rpc/</v>
      </c>
      <c r="AL1025" s="73" t="str">
        <f>IFERROR(VLOOKUP(Подбор[[#This Row],[Артикул]],[1]Подбор!$CJ:$DA,17,0),"")</f>
        <v>Акция</v>
      </c>
    </row>
    <row r="1026" spans="1:38">
      <c r="A1026" s="73" t="s">
        <v>2693</v>
      </c>
      <c r="B1026" t="s">
        <v>806</v>
      </c>
      <c r="C1026" t="s">
        <v>3104</v>
      </c>
      <c r="D1026">
        <v>132000</v>
      </c>
      <c r="E1026">
        <v>68208</v>
      </c>
      <c r="F1026">
        <v>-48.327272727272728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</v>
      </c>
      <c r="Q1026" t="s">
        <v>578</v>
      </c>
      <c r="R1026" t="s">
        <v>5973</v>
      </c>
      <c r="S1026" t="s">
        <v>5723</v>
      </c>
      <c r="T1026" s="73"/>
      <c r="U1026" s="73"/>
      <c r="V1026"/>
      <c r="W1026" s="73">
        <f>IFERROR(VLOOKUP(Подбор[[#This Row],[Артикул]],[1]Подбор!$CJ:$CW,2,0),"")</f>
        <v>132000</v>
      </c>
      <c r="X1026" s="73">
        <f>IFERROR(VLOOKUP(Подбор[[#This Row],[Артикул]],[1]Подбор!$CJ:$CW,3,0),"")</f>
        <v>68208</v>
      </c>
      <c r="Y1026" s="73">
        <f>IFERROR(VLOOKUP(Подбор[[#This Row],[Артикул]],[1]Подбор!$CJ:$CW,4,0),"")</f>
        <v>-48.327272727272728</v>
      </c>
      <c r="Z1026" s="73">
        <f>IFERROR(VLOOKUP(Подбор[[#This Row],[Артикул]],[1]Подбор!$CJ:$CW,5,0),"")</f>
        <v>0</v>
      </c>
      <c r="AA1026" s="73">
        <f>IFERROR(VLOOKUP(Подбор[[#This Row],[Артикул]],[1]Подбор!$CJ:$CW,6,0),"")</f>
        <v>0</v>
      </c>
      <c r="AB1026" s="73">
        <f>IFERROR(VLOOKUP(Подбор[[#This Row],[Артикул]],[1]Подбор!$CJ:$CW,7,0),"")</f>
        <v>0</v>
      </c>
      <c r="AC1026" s="73">
        <f>IFERROR(VLOOKUP(Подбор[[#This Row],[Артикул]],[1]Подбор!$CJ:$CW,8,0),"")</f>
        <v>0</v>
      </c>
      <c r="AD1026" s="73">
        <f>IFERROR(VLOOKUP(Подбор[[#This Row],[Артикул]],[1]Подбор!$CJ:$CW,9,0),"")</f>
        <v>0</v>
      </c>
      <c r="AE1026" s="73">
        <f>IFERROR(VLOOKUP(Подбор[[#This Row],[Артикул]],[1]Подбор!$CJ:$CW,10,0),"")</f>
        <v>0</v>
      </c>
      <c r="AF1026" s="73">
        <f>IFERROR(VLOOKUP(Подбор[[#This Row],[Артикул]],[1]Подбор!$CJ:$CW,11,0),"")</f>
        <v>0</v>
      </c>
      <c r="AG1026" s="73">
        <f>IFERROR(VLOOKUP(Подбор[[#This Row],[Артикул]],[1]Подбор!$CJ:$CW,12,0),"")</f>
        <v>0</v>
      </c>
      <c r="AH1026" s="73">
        <f>IFERROR(VLOOKUP(Подбор[[#This Row],[Артикул]],[1]Подбор!$CJ:$CW,13,0),"")</f>
        <v>0</v>
      </c>
      <c r="AI1026" s="73">
        <f>IFERROR(VLOOKUP(Подбор[[#This Row],[Артикул]],[1]Подбор!$CJ:$CW,14,0),"")</f>
        <v>3</v>
      </c>
      <c r="AJ1026" s="73" t="str">
        <f>IFERROR(VLOOKUP(Подбор[[#This Row],[Артикул]],[1]Подбор!$CJ:$DA,15,0),"")</f>
        <v/>
      </c>
      <c r="AK1026" s="73" t="str">
        <f>IFERROR(VLOOKUP(Подбор[[#This Row],[Артикул]],[1]Подбор!$CJ:$DA,16,0),"")</f>
        <v>https://ipmatika.kz/products/ipc_Mini/ms-c2964-upd/</v>
      </c>
      <c r="AL1026" s="73" t="str">
        <f>IFERROR(VLOOKUP(Подбор[[#This Row],[Артикул]],[1]Подбор!$CJ:$DA,17,0),"")</f>
        <v>Акция</v>
      </c>
    </row>
    <row r="1027" spans="1:38">
      <c r="A1027" s="73" t="s">
        <v>5390</v>
      </c>
      <c r="B1027" t="s">
        <v>806</v>
      </c>
      <c r="C1027" t="s">
        <v>5391</v>
      </c>
      <c r="D1027">
        <v>145200</v>
      </c>
      <c r="E1027" t="s">
        <v>578</v>
      </c>
      <c r="F1027" t="s">
        <v>578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578</v>
      </c>
      <c r="R1027" t="s">
        <v>5974</v>
      </c>
      <c r="S1027" t="s">
        <v>5723</v>
      </c>
      <c r="T1027" s="73"/>
      <c r="U1027" s="73"/>
      <c r="V1027"/>
      <c r="W1027" s="73">
        <f>IFERROR(VLOOKUP(Подбор[[#This Row],[Артикул]],[1]Подбор!$CJ:$CW,2,0),"")</f>
        <v>145200</v>
      </c>
      <c r="X1027" s="73" t="str">
        <f>IFERROR(VLOOKUP(Подбор[[#This Row],[Артикул]],[1]Подбор!$CJ:$CW,3,0),"")</f>
        <v/>
      </c>
      <c r="Y1027" s="73" t="str">
        <f>IFERROR(VLOOKUP(Подбор[[#This Row],[Артикул]],[1]Подбор!$CJ:$CW,4,0),"")</f>
        <v/>
      </c>
      <c r="Z1027" s="73">
        <f>IFERROR(VLOOKUP(Подбор[[#This Row],[Артикул]],[1]Подбор!$CJ:$CW,5,0),"")</f>
        <v>0</v>
      </c>
      <c r="AA1027" s="73">
        <f>IFERROR(VLOOKUP(Подбор[[#This Row],[Артикул]],[1]Подбор!$CJ:$CW,6,0),"")</f>
        <v>0</v>
      </c>
      <c r="AB1027" s="73">
        <f>IFERROR(VLOOKUP(Подбор[[#This Row],[Артикул]],[1]Подбор!$CJ:$CW,7,0),"")</f>
        <v>0</v>
      </c>
      <c r="AC1027" s="73">
        <f>IFERROR(VLOOKUP(Подбор[[#This Row],[Артикул]],[1]Подбор!$CJ:$CW,8,0),"")</f>
        <v>0</v>
      </c>
      <c r="AD1027" s="73">
        <f>IFERROR(VLOOKUP(Подбор[[#This Row],[Артикул]],[1]Подбор!$CJ:$CW,9,0),"")</f>
        <v>0</v>
      </c>
      <c r="AE1027" s="73">
        <f>IFERROR(VLOOKUP(Подбор[[#This Row],[Артикул]],[1]Подбор!$CJ:$CW,10,0),"")</f>
        <v>0</v>
      </c>
      <c r="AF1027" s="73">
        <f>IFERROR(VLOOKUP(Подбор[[#This Row],[Артикул]],[1]Подбор!$CJ:$CW,11,0),"")</f>
        <v>0</v>
      </c>
      <c r="AG1027" s="73">
        <f>IFERROR(VLOOKUP(Подбор[[#This Row],[Артикул]],[1]Подбор!$CJ:$CW,12,0),"")</f>
        <v>0</v>
      </c>
      <c r="AH1027" s="73">
        <f>IFERROR(VLOOKUP(Подбор[[#This Row],[Артикул]],[1]Подбор!$CJ:$CW,13,0),"")</f>
        <v>0</v>
      </c>
      <c r="AI1027" s="73">
        <f>IFERROR(VLOOKUP(Подбор[[#This Row],[Артикул]],[1]Подбор!$CJ:$CW,14,0),"")</f>
        <v>0</v>
      </c>
      <c r="AJ1027" s="73" t="str">
        <f>IFERROR(VLOOKUP(Подбор[[#This Row],[Артикул]],[1]Подбор!$CJ:$DA,15,0),"")</f>
        <v/>
      </c>
      <c r="AK1027" s="73" t="str">
        <f>IFERROR(VLOOKUP(Подбор[[#This Row],[Артикул]],[1]Подбор!$CJ:$DA,16,0),"")</f>
        <v>https://ipmatika.kz/products/seriya-mini/ms-c5363-fipb/</v>
      </c>
      <c r="AL1027" s="73" t="str">
        <f>IFERROR(VLOOKUP(Подбор[[#This Row],[Артикул]],[1]Подбор!$CJ:$DA,17,0),"")</f>
        <v>Акция</v>
      </c>
    </row>
    <row r="1028" spans="1:38">
      <c r="A1028" s="73" t="s">
        <v>1823</v>
      </c>
      <c r="B1028" t="s">
        <v>806</v>
      </c>
      <c r="C1028" t="s">
        <v>1822</v>
      </c>
      <c r="D1028">
        <v>176000</v>
      </c>
      <c r="E1028">
        <v>88670.39999999998</v>
      </c>
      <c r="F1028">
        <v>-49.619090909090922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578</v>
      </c>
      <c r="R1028" t="s">
        <v>5975</v>
      </c>
      <c r="S1028" t="s">
        <v>5723</v>
      </c>
      <c r="T1028" s="73"/>
      <c r="U1028" s="73"/>
      <c r="V1028"/>
      <c r="W1028" s="73">
        <f>IFERROR(VLOOKUP(Подбор[[#This Row],[Артикул]],[1]Подбор!$CJ:$CW,2,0),"")</f>
        <v>176000</v>
      </c>
      <c r="X1028" s="73">
        <f>IFERROR(VLOOKUP(Подбор[[#This Row],[Артикул]],[1]Подбор!$CJ:$CW,3,0),"")</f>
        <v>88670.39999999998</v>
      </c>
      <c r="Y1028" s="73">
        <f>IFERROR(VLOOKUP(Подбор[[#This Row],[Артикул]],[1]Подбор!$CJ:$CW,4,0),"")</f>
        <v>-49.619090909090922</v>
      </c>
      <c r="Z1028" s="73">
        <f>IFERROR(VLOOKUP(Подбор[[#This Row],[Артикул]],[1]Подбор!$CJ:$CW,5,0),"")</f>
        <v>0</v>
      </c>
      <c r="AA1028" s="73">
        <f>IFERROR(VLOOKUP(Подбор[[#This Row],[Артикул]],[1]Подбор!$CJ:$CW,6,0),"")</f>
        <v>0</v>
      </c>
      <c r="AB1028" s="73">
        <f>IFERROR(VLOOKUP(Подбор[[#This Row],[Артикул]],[1]Подбор!$CJ:$CW,7,0),"")</f>
        <v>0</v>
      </c>
      <c r="AC1028" s="73">
        <f>IFERROR(VLOOKUP(Подбор[[#This Row],[Артикул]],[1]Подбор!$CJ:$CW,8,0),"")</f>
        <v>0</v>
      </c>
      <c r="AD1028" s="73">
        <f>IFERROR(VLOOKUP(Подбор[[#This Row],[Артикул]],[1]Подбор!$CJ:$CW,9,0),"")</f>
        <v>0</v>
      </c>
      <c r="AE1028" s="73">
        <f>IFERROR(VLOOKUP(Подбор[[#This Row],[Артикул]],[1]Подбор!$CJ:$CW,10,0),"")</f>
        <v>0</v>
      </c>
      <c r="AF1028" s="73">
        <f>IFERROR(VLOOKUP(Подбор[[#This Row],[Артикул]],[1]Подбор!$CJ:$CW,11,0),"")</f>
        <v>0</v>
      </c>
      <c r="AG1028" s="73">
        <f>IFERROR(VLOOKUP(Подбор[[#This Row],[Артикул]],[1]Подбор!$CJ:$CW,12,0),"")</f>
        <v>0</v>
      </c>
      <c r="AH1028" s="73">
        <f>IFERROR(VLOOKUP(Подбор[[#This Row],[Артикул]],[1]Подбор!$CJ:$CW,13,0),"")</f>
        <v>0</v>
      </c>
      <c r="AI1028" s="73">
        <f>IFERROR(VLOOKUP(Подбор[[#This Row],[Артикул]],[1]Подбор!$CJ:$CW,14,0),"")</f>
        <v>0</v>
      </c>
      <c r="AJ1028" s="73" t="str">
        <f>IFERROR(VLOOKUP(Подбор[[#This Row],[Артикул]],[1]Подбор!$CJ:$DA,15,0),"")</f>
        <v/>
      </c>
      <c r="AK1028" s="73" t="str">
        <f>IFERROR(VLOOKUP(Подбор[[#This Row],[Артикул]],[1]Подбор!$CJ:$DA,16,0),"")</f>
        <v>https://ipmatika.kz/products/ipc_Mini/ms-c8164-pd/</v>
      </c>
      <c r="AL1028" s="73" t="str">
        <f>IFERROR(VLOOKUP(Подбор[[#This Row],[Артикул]],[1]Подбор!$CJ:$DA,17,0),"")</f>
        <v>Акция</v>
      </c>
    </row>
    <row r="1029" spans="1:38">
      <c r="A1029" s="73" t="s">
        <v>1821</v>
      </c>
      <c r="B1029"/>
      <c r="C1029"/>
      <c r="D1029" t="s">
        <v>578</v>
      </c>
      <c r="E1029" t="s">
        <v>578</v>
      </c>
      <c r="F1029" t="s">
        <v>578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578</v>
      </c>
      <c r="R1029" t="s">
        <v>578</v>
      </c>
      <c r="S1029" t="s">
        <v>578</v>
      </c>
      <c r="T1029" s="73"/>
      <c r="U1029" s="73"/>
      <c r="V1029"/>
      <c r="W1029" s="73" t="str">
        <f>IFERROR(VLOOKUP(Подбор[[#This Row],[Артикул]],[1]Подбор!$CJ:$CW,2,0),"")</f>
        <v/>
      </c>
      <c r="X1029" s="73" t="str">
        <f>IFERROR(VLOOKUP(Подбор[[#This Row],[Артикул]],[1]Подбор!$CJ:$CW,3,0),"")</f>
        <v/>
      </c>
      <c r="Y1029" s="73" t="str">
        <f>IFERROR(VLOOKUP(Подбор[[#This Row],[Артикул]],[1]Подбор!$CJ:$CW,4,0),"")</f>
        <v/>
      </c>
      <c r="Z1029" s="73">
        <f>IFERROR(VLOOKUP(Подбор[[#This Row],[Артикул]],[1]Подбор!$CJ:$CW,5,0),"")</f>
        <v>0</v>
      </c>
      <c r="AA1029" s="73">
        <f>IFERROR(VLOOKUP(Подбор[[#This Row],[Артикул]],[1]Подбор!$CJ:$CW,6,0),"")</f>
        <v>0</v>
      </c>
      <c r="AB1029" s="73">
        <f>IFERROR(VLOOKUP(Подбор[[#This Row],[Артикул]],[1]Подбор!$CJ:$CW,7,0),"")</f>
        <v>0</v>
      </c>
      <c r="AC1029" s="73">
        <f>IFERROR(VLOOKUP(Подбор[[#This Row],[Артикул]],[1]Подбор!$CJ:$CW,8,0),"")</f>
        <v>0</v>
      </c>
      <c r="AD1029" s="73">
        <f>IFERROR(VLOOKUP(Подбор[[#This Row],[Артикул]],[1]Подбор!$CJ:$CW,9,0),"")</f>
        <v>0</v>
      </c>
      <c r="AE1029" s="73">
        <f>IFERROR(VLOOKUP(Подбор[[#This Row],[Артикул]],[1]Подбор!$CJ:$CW,10,0),"")</f>
        <v>0</v>
      </c>
      <c r="AF1029" s="73">
        <f>IFERROR(VLOOKUP(Подбор[[#This Row],[Артикул]],[1]Подбор!$CJ:$CW,11,0),"")</f>
        <v>0</v>
      </c>
      <c r="AG1029" s="73">
        <f>IFERROR(VLOOKUP(Подбор[[#This Row],[Артикул]],[1]Подбор!$CJ:$CW,12,0),"")</f>
        <v>0</v>
      </c>
      <c r="AH1029" s="73">
        <f>IFERROR(VLOOKUP(Подбор[[#This Row],[Артикул]],[1]Подбор!$CJ:$CW,13,0),"")</f>
        <v>0</v>
      </c>
      <c r="AI1029" s="73">
        <f>IFERROR(VLOOKUP(Подбор[[#This Row],[Артикул]],[1]Подбор!$CJ:$CW,14,0),"")</f>
        <v>0</v>
      </c>
      <c r="AJ1029" s="73" t="str">
        <f>IFERROR(VLOOKUP(Подбор[[#This Row],[Артикул]],[1]Подбор!$CJ:$DA,15,0),"")</f>
        <v/>
      </c>
      <c r="AK1029" s="73" t="str">
        <f>IFERROR(VLOOKUP(Подбор[[#This Row],[Артикул]],[1]Подбор!$CJ:$DA,16,0),"")</f>
        <v/>
      </c>
      <c r="AL1029" s="73" t="str">
        <f>IFERROR(VLOOKUP(Подбор[[#This Row],[Артикул]],[1]Подбор!$CJ:$DA,17,0),"")</f>
        <v/>
      </c>
    </row>
    <row r="1030" spans="1:38">
      <c r="A1030" s="73" t="s">
        <v>5392</v>
      </c>
      <c r="B1030" t="s">
        <v>806</v>
      </c>
      <c r="C1030" t="s">
        <v>5393</v>
      </c>
      <c r="D1030">
        <v>192500</v>
      </c>
      <c r="E1030" t="s">
        <v>578</v>
      </c>
      <c r="F1030" t="s">
        <v>578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578</v>
      </c>
      <c r="R1030" t="s">
        <v>578</v>
      </c>
      <c r="S1030" t="s">
        <v>5723</v>
      </c>
      <c r="T1030" s="73"/>
      <c r="U1030" s="73"/>
      <c r="V1030"/>
      <c r="W1030" s="73">
        <f>IFERROR(VLOOKUP(Подбор[[#This Row],[Артикул]],[1]Подбор!$CJ:$CW,2,0),"")</f>
        <v>192500</v>
      </c>
      <c r="X1030" s="73" t="str">
        <f>IFERROR(VLOOKUP(Подбор[[#This Row],[Артикул]],[1]Подбор!$CJ:$CW,3,0),"")</f>
        <v/>
      </c>
      <c r="Y1030" s="73" t="str">
        <f>IFERROR(VLOOKUP(Подбор[[#This Row],[Артикул]],[1]Подбор!$CJ:$CW,4,0),"")</f>
        <v/>
      </c>
      <c r="Z1030" s="73">
        <f>IFERROR(VLOOKUP(Подбор[[#This Row],[Артикул]],[1]Подбор!$CJ:$CW,5,0),"")</f>
        <v>0</v>
      </c>
      <c r="AA1030" s="73">
        <f>IFERROR(VLOOKUP(Подбор[[#This Row],[Артикул]],[1]Подбор!$CJ:$CW,6,0),"")</f>
        <v>0</v>
      </c>
      <c r="AB1030" s="73">
        <f>IFERROR(VLOOKUP(Подбор[[#This Row],[Артикул]],[1]Подбор!$CJ:$CW,7,0),"")</f>
        <v>0</v>
      </c>
      <c r="AC1030" s="73">
        <f>IFERROR(VLOOKUP(Подбор[[#This Row],[Артикул]],[1]Подбор!$CJ:$CW,8,0),"")</f>
        <v>0</v>
      </c>
      <c r="AD1030" s="73">
        <f>IFERROR(VLOOKUP(Подбор[[#This Row],[Артикул]],[1]Подбор!$CJ:$CW,9,0),"")</f>
        <v>0</v>
      </c>
      <c r="AE1030" s="73">
        <f>IFERROR(VLOOKUP(Подбор[[#This Row],[Артикул]],[1]Подбор!$CJ:$CW,10,0),"")</f>
        <v>0</v>
      </c>
      <c r="AF1030" s="73">
        <f>IFERROR(VLOOKUP(Подбор[[#This Row],[Артикул]],[1]Подбор!$CJ:$CW,11,0),"")</f>
        <v>0</v>
      </c>
      <c r="AG1030" s="73">
        <f>IFERROR(VLOOKUP(Подбор[[#This Row],[Артикул]],[1]Подбор!$CJ:$CW,12,0),"")</f>
        <v>0</v>
      </c>
      <c r="AH1030" s="73">
        <f>IFERROR(VLOOKUP(Подбор[[#This Row],[Артикул]],[1]Подбор!$CJ:$CW,13,0),"")</f>
        <v>0</v>
      </c>
      <c r="AI1030" s="73">
        <f>IFERROR(VLOOKUP(Подбор[[#This Row],[Артикул]],[1]Подбор!$CJ:$CW,14,0),"")</f>
        <v>0</v>
      </c>
      <c r="AJ1030" s="73" t="str">
        <f>IFERROR(VLOOKUP(Подбор[[#This Row],[Артикул]],[1]Подбор!$CJ:$DA,15,0),"")</f>
        <v/>
      </c>
      <c r="AK1030" s="73" t="str">
        <f>IFERROR(VLOOKUP(Подбор[[#This Row],[Артикул]],[1]Подбор!$CJ:$DA,16,0),"")</f>
        <v/>
      </c>
      <c r="AL1030" s="73" t="str">
        <f>IFERROR(VLOOKUP(Подбор[[#This Row],[Артикул]],[1]Подбор!$CJ:$DA,17,0),"")</f>
        <v>Акция</v>
      </c>
    </row>
    <row r="1031" spans="1:38">
      <c r="A1031" s="73" t="s">
        <v>1820</v>
      </c>
      <c r="B1031" t="s">
        <v>806</v>
      </c>
      <c r="C1031" t="s">
        <v>1819</v>
      </c>
      <c r="D1031">
        <v>239250</v>
      </c>
      <c r="E1031">
        <v>121921.79999999999</v>
      </c>
      <c r="F1031">
        <v>-49.040000000000006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5976</v>
      </c>
      <c r="R1031" t="s">
        <v>5977</v>
      </c>
      <c r="S1031" t="s">
        <v>5723</v>
      </c>
      <c r="T1031" s="73"/>
      <c r="U1031" s="73"/>
      <c r="V1031"/>
      <c r="W1031" s="73">
        <f>IFERROR(VLOOKUP(Подбор[[#This Row],[Артикул]],[1]Подбор!$CJ:$CW,2,0),"")</f>
        <v>239250</v>
      </c>
      <c r="X1031" s="73">
        <f>IFERROR(VLOOKUP(Подбор[[#This Row],[Артикул]],[1]Подбор!$CJ:$CW,3,0),"")</f>
        <v>121921.79999999999</v>
      </c>
      <c r="Y1031" s="73">
        <f>IFERROR(VLOOKUP(Подбор[[#This Row],[Артикул]],[1]Подбор!$CJ:$CW,4,0),"")</f>
        <v>-49.040000000000006</v>
      </c>
      <c r="Z1031" s="73">
        <f>IFERROR(VLOOKUP(Подбор[[#This Row],[Артикул]],[1]Подбор!$CJ:$CW,5,0),"")</f>
        <v>0</v>
      </c>
      <c r="AA1031" s="73">
        <f>IFERROR(VLOOKUP(Подбор[[#This Row],[Артикул]],[1]Подбор!$CJ:$CW,6,0),"")</f>
        <v>0</v>
      </c>
      <c r="AB1031" s="73">
        <f>IFERROR(VLOOKUP(Подбор[[#This Row],[Артикул]],[1]Подбор!$CJ:$CW,7,0),"")</f>
        <v>0</v>
      </c>
      <c r="AC1031" s="73">
        <f>IFERROR(VLOOKUP(Подбор[[#This Row],[Артикул]],[1]Подбор!$CJ:$CW,8,0),"")</f>
        <v>0</v>
      </c>
      <c r="AD1031" s="73">
        <f>IFERROR(VLOOKUP(Подбор[[#This Row],[Артикул]],[1]Подбор!$CJ:$CW,9,0),"")</f>
        <v>0</v>
      </c>
      <c r="AE1031" s="73">
        <f>IFERROR(VLOOKUP(Подбор[[#This Row],[Артикул]],[1]Подбор!$CJ:$CW,10,0),"")</f>
        <v>0</v>
      </c>
      <c r="AF1031" s="73">
        <f>IFERROR(VLOOKUP(Подбор[[#This Row],[Артикул]],[1]Подбор!$CJ:$CW,11,0),"")</f>
        <v>0</v>
      </c>
      <c r="AG1031" s="73">
        <f>IFERROR(VLOOKUP(Подбор[[#This Row],[Артикул]],[1]Подбор!$CJ:$CW,12,0),"")</f>
        <v>0</v>
      </c>
      <c r="AH1031" s="73">
        <f>IFERROR(VLOOKUP(Подбор[[#This Row],[Артикул]],[1]Подбор!$CJ:$CW,13,0),"")</f>
        <v>0</v>
      </c>
      <c r="AI1031" s="73">
        <f>IFERROR(VLOOKUP(Подбор[[#This Row],[Артикул]],[1]Подбор!$CJ:$CW,14,0),"")</f>
        <v>0</v>
      </c>
      <c r="AJ1031" s="73" t="str">
        <f>IFERROR(VLOOKUP(Подбор[[#This Row],[Артикул]],[1]Подбор!$CJ:$DA,15,0),"")</f>
        <v>http://ipmatika.ru/upload/iblock/e04/Panoramic%20Mini%20Bullet-01.png</v>
      </c>
      <c r="AK1031" s="73" t="str">
        <f>IFERROR(VLOOKUP(Подбор[[#This Row],[Артикул]],[1]Подбор!$CJ:$DA,16,0),"")</f>
        <v>https://ipmatika.kz/products/ipc_fisheye/ms-c8165-pa/</v>
      </c>
      <c r="AL1031" s="73" t="str">
        <f>IFERROR(VLOOKUP(Подбор[[#This Row],[Артикул]],[1]Подбор!$CJ:$DA,17,0),"")</f>
        <v>Акция</v>
      </c>
    </row>
    <row r="1032" spans="1:38">
      <c r="A1032" s="73" t="s">
        <v>1885</v>
      </c>
      <c r="B1032" t="s">
        <v>806</v>
      </c>
      <c r="C1032" t="s">
        <v>1884</v>
      </c>
      <c r="D1032">
        <v>194150</v>
      </c>
      <c r="E1032">
        <v>76733.999999999985</v>
      </c>
      <c r="F1032">
        <v>-60.476950811228441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5978</v>
      </c>
      <c r="R1032" t="s">
        <v>5979</v>
      </c>
      <c r="S1032" t="s">
        <v>5723</v>
      </c>
      <c r="T1032" s="73"/>
      <c r="U1032" s="73"/>
      <c r="V1032"/>
      <c r="W1032" s="73">
        <f>IFERROR(VLOOKUP(Подбор[[#This Row],[Артикул]],[1]Подбор!$CJ:$CW,2,0),"")</f>
        <v>194150</v>
      </c>
      <c r="X1032" s="73">
        <f>IFERROR(VLOOKUP(Подбор[[#This Row],[Артикул]],[1]Подбор!$CJ:$CW,3,0),"")</f>
        <v>76733.999999999985</v>
      </c>
      <c r="Y1032" s="73">
        <f>IFERROR(VLOOKUP(Подбор[[#This Row],[Артикул]],[1]Подбор!$CJ:$CW,4,0),"")</f>
        <v>-60.476950811228441</v>
      </c>
      <c r="Z1032" s="73">
        <f>IFERROR(VLOOKUP(Подбор[[#This Row],[Артикул]],[1]Подбор!$CJ:$CW,5,0),"")</f>
        <v>0</v>
      </c>
      <c r="AA1032" s="73">
        <f>IFERROR(VLOOKUP(Подбор[[#This Row],[Артикул]],[1]Подбор!$CJ:$CW,6,0),"")</f>
        <v>0</v>
      </c>
      <c r="AB1032" s="73">
        <f>IFERROR(VLOOKUP(Подбор[[#This Row],[Артикул]],[1]Подбор!$CJ:$CW,7,0),"")</f>
        <v>0</v>
      </c>
      <c r="AC1032" s="73">
        <f>IFERROR(VLOOKUP(Подбор[[#This Row],[Артикул]],[1]Подбор!$CJ:$CW,8,0),"")</f>
        <v>0</v>
      </c>
      <c r="AD1032" s="73">
        <f>IFERROR(VLOOKUP(Подбор[[#This Row],[Артикул]],[1]Подбор!$CJ:$CW,9,0),"")</f>
        <v>0</v>
      </c>
      <c r="AE1032" s="73">
        <f>IFERROR(VLOOKUP(Подбор[[#This Row],[Артикул]],[1]Подбор!$CJ:$CW,10,0),"")</f>
        <v>0</v>
      </c>
      <c r="AF1032" s="73">
        <f>IFERROR(VLOOKUP(Подбор[[#This Row],[Артикул]],[1]Подбор!$CJ:$CW,11,0),"")</f>
        <v>0</v>
      </c>
      <c r="AG1032" s="73">
        <f>IFERROR(VLOOKUP(Подбор[[#This Row],[Артикул]],[1]Подбор!$CJ:$CW,12,0),"")</f>
        <v>0</v>
      </c>
      <c r="AH1032" s="73">
        <f>IFERROR(VLOOKUP(Подбор[[#This Row],[Артикул]],[1]Подбор!$CJ:$CW,13,0),"")</f>
        <v>0</v>
      </c>
      <c r="AI1032" s="73">
        <f>IFERROR(VLOOKUP(Подбор[[#This Row],[Артикул]],[1]Подбор!$CJ:$CW,14,0),"")</f>
        <v>0</v>
      </c>
      <c r="AJ1032" s="73" t="str">
        <f>IFERROR(VLOOKUP(Подбор[[#This Row],[Артикул]],[1]Подбор!$CJ:$DA,15,0),"")</f>
        <v>http://ipmatika.ru/upload/iblock/aa4/Panoramic%20Mini%20Bullet-01.png</v>
      </c>
      <c r="AK1032" s="73" t="str">
        <f>IFERROR(VLOOKUP(Подбор[[#This Row],[Артикул]],[1]Подбор!$CJ:$DA,16,0),"")</f>
        <v>https://ipmatika.kz/products/ipc_fisheye/ms-c8165-pb/</v>
      </c>
      <c r="AL1032" s="73" t="str">
        <f>IFERROR(VLOOKUP(Подбор[[#This Row],[Артикул]],[1]Подбор!$CJ:$DA,17,0),"")</f>
        <v>Акция</v>
      </c>
    </row>
    <row r="1033" spans="1:38">
      <c r="A1033" s="73" t="s">
        <v>1818</v>
      </c>
      <c r="B1033" t="s">
        <v>806</v>
      </c>
      <c r="C1033" t="s">
        <v>1817</v>
      </c>
      <c r="D1033">
        <v>236500</v>
      </c>
      <c r="E1033">
        <v>119363.99999999997</v>
      </c>
      <c r="F1033">
        <v>-49.528964059196632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5980</v>
      </c>
      <c r="R1033" t="s">
        <v>5981</v>
      </c>
      <c r="S1033" t="s">
        <v>5723</v>
      </c>
      <c r="T1033" s="73"/>
      <c r="U1033" s="73"/>
      <c r="V1033"/>
      <c r="W1033" s="73">
        <f>IFERROR(VLOOKUP(Подбор[[#This Row],[Артикул]],[1]Подбор!$CJ:$CW,2,0),"")</f>
        <v>236500</v>
      </c>
      <c r="X1033" s="73">
        <f>IFERROR(VLOOKUP(Подбор[[#This Row],[Артикул]],[1]Подбор!$CJ:$CW,3,0),"")</f>
        <v>119363.99999999997</v>
      </c>
      <c r="Y1033" s="73">
        <f>IFERROR(VLOOKUP(Подбор[[#This Row],[Артикул]],[1]Подбор!$CJ:$CW,4,0),"")</f>
        <v>-49.528964059196632</v>
      </c>
      <c r="Z1033" s="73">
        <f>IFERROR(VLOOKUP(Подбор[[#This Row],[Артикул]],[1]Подбор!$CJ:$CW,5,0),"")</f>
        <v>0</v>
      </c>
      <c r="AA1033" s="73">
        <f>IFERROR(VLOOKUP(Подбор[[#This Row],[Артикул]],[1]Подбор!$CJ:$CW,6,0),"")</f>
        <v>0</v>
      </c>
      <c r="AB1033" s="73">
        <f>IFERROR(VLOOKUP(Подбор[[#This Row],[Артикул]],[1]Подбор!$CJ:$CW,7,0),"")</f>
        <v>0</v>
      </c>
      <c r="AC1033" s="73">
        <f>IFERROR(VLOOKUP(Подбор[[#This Row],[Артикул]],[1]Подбор!$CJ:$CW,8,0),"")</f>
        <v>0</v>
      </c>
      <c r="AD1033" s="73">
        <f>IFERROR(VLOOKUP(Подбор[[#This Row],[Артикул]],[1]Подбор!$CJ:$CW,9,0),"")</f>
        <v>0</v>
      </c>
      <c r="AE1033" s="73">
        <f>IFERROR(VLOOKUP(Подбор[[#This Row],[Артикул]],[1]Подбор!$CJ:$CW,10,0),"")</f>
        <v>0</v>
      </c>
      <c r="AF1033" s="73">
        <f>IFERROR(VLOOKUP(Подбор[[#This Row],[Артикул]],[1]Подбор!$CJ:$CW,11,0),"")</f>
        <v>0</v>
      </c>
      <c r="AG1033" s="73">
        <f>IFERROR(VLOOKUP(Подбор[[#This Row],[Артикул]],[1]Подбор!$CJ:$CW,12,0),"")</f>
        <v>0</v>
      </c>
      <c r="AH1033" s="73">
        <f>IFERROR(VLOOKUP(Подбор[[#This Row],[Артикул]],[1]Подбор!$CJ:$CW,13,0),"")</f>
        <v>0</v>
      </c>
      <c r="AI1033" s="73">
        <f>IFERROR(VLOOKUP(Подбор[[#This Row],[Артикул]],[1]Подбор!$CJ:$CW,14,0),"")</f>
        <v>0</v>
      </c>
      <c r="AJ1033" s="73" t="str">
        <f>IFERROR(VLOOKUP(Подбор[[#This Row],[Артикул]],[1]Подбор!$CJ:$DA,15,0),"")</f>
        <v>http://ipmatika.ru/upload/iblock/c6c/vhd8qxmfz3cwdhloiz0c7ydl5ts3n6n6/MS-C8176-PA.jpg</v>
      </c>
      <c r="AK1033" s="73" t="str">
        <f>IFERROR(VLOOKUP(Подбор[[#This Row],[Артикул]],[1]Подбор!$CJ:$DA,16,0),"")</f>
        <v>https://ipmatika.kz/products/ipc_fisheye/ms-c8176-pa/</v>
      </c>
      <c r="AL1033" s="73" t="str">
        <f>IFERROR(VLOOKUP(Подбор[[#This Row],[Артикул]],[1]Подбор!$CJ:$DA,17,0),"")</f>
        <v>Акция</v>
      </c>
    </row>
    <row r="1034" spans="1:38">
      <c r="A1034" s="73" t="s">
        <v>4808</v>
      </c>
      <c r="B1034" t="s">
        <v>806</v>
      </c>
      <c r="C1034" t="s">
        <v>4809</v>
      </c>
      <c r="D1034">
        <v>180950</v>
      </c>
      <c r="E1034" t="s">
        <v>578</v>
      </c>
      <c r="F1034" t="s">
        <v>578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578</v>
      </c>
      <c r="R1034" t="s">
        <v>7446</v>
      </c>
      <c r="S1034" t="s">
        <v>5723</v>
      </c>
      <c r="T1034" s="73"/>
      <c r="U1034" s="73"/>
      <c r="V1034"/>
      <c r="W1034" s="73">
        <f>IFERROR(VLOOKUP(Подбор[[#This Row],[Артикул]],[1]Подбор!$CJ:$CW,2,0),"")</f>
        <v>180950</v>
      </c>
      <c r="X1034" s="73" t="str">
        <f>IFERROR(VLOOKUP(Подбор[[#This Row],[Артикул]],[1]Подбор!$CJ:$CW,3,0),"")</f>
        <v/>
      </c>
      <c r="Y1034" s="73" t="str">
        <f>IFERROR(VLOOKUP(Подбор[[#This Row],[Артикул]],[1]Подбор!$CJ:$CW,4,0),"")</f>
        <v/>
      </c>
      <c r="Z1034" s="73">
        <f>IFERROR(VLOOKUP(Подбор[[#This Row],[Артикул]],[1]Подбор!$CJ:$CW,5,0),"")</f>
        <v>0</v>
      </c>
      <c r="AA1034" s="73">
        <f>IFERROR(VLOOKUP(Подбор[[#This Row],[Артикул]],[1]Подбор!$CJ:$CW,6,0),"")</f>
        <v>0</v>
      </c>
      <c r="AB1034" s="73">
        <f>IFERROR(VLOOKUP(Подбор[[#This Row],[Артикул]],[1]Подбор!$CJ:$CW,7,0),"")</f>
        <v>0</v>
      </c>
      <c r="AC1034" s="73">
        <f>IFERROR(VLOOKUP(Подбор[[#This Row],[Артикул]],[1]Подбор!$CJ:$CW,8,0),"")</f>
        <v>0</v>
      </c>
      <c r="AD1034" s="73">
        <f>IFERROR(VLOOKUP(Подбор[[#This Row],[Артикул]],[1]Подбор!$CJ:$CW,9,0),"")</f>
        <v>0</v>
      </c>
      <c r="AE1034" s="73">
        <f>IFERROR(VLOOKUP(Подбор[[#This Row],[Артикул]],[1]Подбор!$CJ:$CW,10,0),"")</f>
        <v>0</v>
      </c>
      <c r="AF1034" s="73">
        <f>IFERROR(VLOOKUP(Подбор[[#This Row],[Артикул]],[1]Подбор!$CJ:$CW,11,0),"")</f>
        <v>0</v>
      </c>
      <c r="AG1034" s="73">
        <f>IFERROR(VLOOKUP(Подбор[[#This Row],[Артикул]],[1]Подбор!$CJ:$CW,12,0),"")</f>
        <v>0</v>
      </c>
      <c r="AH1034" s="73">
        <f>IFERROR(VLOOKUP(Подбор[[#This Row],[Артикул]],[1]Подбор!$CJ:$CW,13,0),"")</f>
        <v>0</v>
      </c>
      <c r="AI1034" s="73">
        <f>IFERROR(VLOOKUP(Подбор[[#This Row],[Артикул]],[1]Подбор!$CJ:$CW,14,0),"")</f>
        <v>0</v>
      </c>
      <c r="AJ1034" s="73" t="str">
        <f>IFERROR(VLOOKUP(Подбор[[#This Row],[Артикул]],[1]Подбор!$CJ:$DA,15,0),"")</f>
        <v/>
      </c>
      <c r="AK1034" s="73" t="str">
        <f>IFERROR(VLOOKUP(Подбор[[#This Row],[Артикул]],[1]Подбор!$CJ:$DA,16,0),"")</f>
        <v>https://ipmatika.kz/products/ipc_fisheye/ms-c8176-pb/</v>
      </c>
      <c r="AL1034" s="73" t="str">
        <f>IFERROR(VLOOKUP(Подбор[[#This Row],[Артикул]],[1]Подбор!$CJ:$DA,17,0),"")</f>
        <v>Акция</v>
      </c>
    </row>
    <row r="1035" spans="1:38">
      <c r="A1035" s="73" t="s">
        <v>1816</v>
      </c>
      <c r="B1035" t="s">
        <v>806</v>
      </c>
      <c r="C1035" t="s">
        <v>1815</v>
      </c>
      <c r="D1035">
        <v>532400</v>
      </c>
      <c r="E1035">
        <v>261748.19999999995</v>
      </c>
      <c r="F1035">
        <v>-50.836175807663416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578</v>
      </c>
      <c r="R1035" t="s">
        <v>7447</v>
      </c>
      <c r="S1035" t="s">
        <v>5723</v>
      </c>
      <c r="T1035" s="73"/>
      <c r="U1035" s="73"/>
      <c r="V1035"/>
      <c r="W1035" s="73">
        <f>IFERROR(VLOOKUP(Подбор[[#This Row],[Артикул]],[1]Подбор!$CJ:$CW,2,0),"")</f>
        <v>532400</v>
      </c>
      <c r="X1035" s="73">
        <f>IFERROR(VLOOKUP(Подбор[[#This Row],[Артикул]],[1]Подбор!$CJ:$CW,3,0),"")</f>
        <v>261748.19999999995</v>
      </c>
      <c r="Y1035" s="73">
        <f>IFERROR(VLOOKUP(Подбор[[#This Row],[Артикул]],[1]Подбор!$CJ:$CW,4,0),"")</f>
        <v>-50.836175807663416</v>
      </c>
      <c r="Z1035" s="73">
        <f>IFERROR(VLOOKUP(Подбор[[#This Row],[Артикул]],[1]Подбор!$CJ:$CW,5,0),"")</f>
        <v>0</v>
      </c>
      <c r="AA1035" s="73">
        <f>IFERROR(VLOOKUP(Подбор[[#This Row],[Артикул]],[1]Подбор!$CJ:$CW,6,0),"")</f>
        <v>0</v>
      </c>
      <c r="AB1035" s="73">
        <f>IFERROR(VLOOKUP(Подбор[[#This Row],[Артикул]],[1]Подбор!$CJ:$CW,7,0),"")</f>
        <v>0</v>
      </c>
      <c r="AC1035" s="73">
        <f>IFERROR(VLOOKUP(Подбор[[#This Row],[Артикул]],[1]Подбор!$CJ:$CW,8,0),"")</f>
        <v>0</v>
      </c>
      <c r="AD1035" s="73">
        <f>IFERROR(VLOOKUP(Подбор[[#This Row],[Артикул]],[1]Подбор!$CJ:$CW,9,0),"")</f>
        <v>0</v>
      </c>
      <c r="AE1035" s="73">
        <f>IFERROR(VLOOKUP(Подбор[[#This Row],[Артикул]],[1]Подбор!$CJ:$CW,10,0),"")</f>
        <v>0</v>
      </c>
      <c r="AF1035" s="73">
        <f>IFERROR(VLOOKUP(Подбор[[#This Row],[Артикул]],[1]Подбор!$CJ:$CW,11,0),"")</f>
        <v>0</v>
      </c>
      <c r="AG1035" s="73">
        <f>IFERROR(VLOOKUP(Подбор[[#This Row],[Артикул]],[1]Подбор!$CJ:$CW,12,0),"")</f>
        <v>0</v>
      </c>
      <c r="AH1035" s="73">
        <f>IFERROR(VLOOKUP(Подбор[[#This Row],[Артикул]],[1]Подбор!$CJ:$CW,13,0),"")</f>
        <v>0</v>
      </c>
      <c r="AI1035" s="73">
        <f>IFERROR(VLOOKUP(Подбор[[#This Row],[Артикул]],[1]Подбор!$CJ:$CW,14,0),"")</f>
        <v>0</v>
      </c>
      <c r="AJ1035" s="73" t="str">
        <f>IFERROR(VLOOKUP(Подбор[[#This Row],[Артикул]],[1]Подбор!$CJ:$DA,15,0),"")</f>
        <v/>
      </c>
      <c r="AK1035" s="73" t="str">
        <f>IFERROR(VLOOKUP(Подбор[[#This Row],[Артикул]],[1]Подбор!$CJ:$DA,16,0),"")</f>
        <v>https://ipmatika.kz/products/ipc_fisheye/ms-c9674-pa/</v>
      </c>
      <c r="AL1035" s="73" t="str">
        <f>IFERROR(VLOOKUP(Подбор[[#This Row],[Артикул]],[1]Подбор!$CJ:$DA,17,0),"")</f>
        <v>Акция</v>
      </c>
    </row>
    <row r="1036" spans="1:38">
      <c r="A1036" s="73" t="s">
        <v>1814</v>
      </c>
      <c r="B1036"/>
      <c r="C1036"/>
      <c r="D1036" t="s">
        <v>578</v>
      </c>
      <c r="E1036" t="s">
        <v>578</v>
      </c>
      <c r="F1036" t="s">
        <v>578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578</v>
      </c>
      <c r="R1036" t="s">
        <v>578</v>
      </c>
      <c r="S1036" t="s">
        <v>578</v>
      </c>
      <c r="T1036" s="73"/>
      <c r="U1036" s="73"/>
      <c r="V1036"/>
      <c r="W1036" s="73" t="str">
        <f>IFERROR(VLOOKUP(Подбор[[#This Row],[Артикул]],[1]Подбор!$CJ:$CW,2,0),"")</f>
        <v/>
      </c>
      <c r="X1036" s="73" t="str">
        <f>IFERROR(VLOOKUP(Подбор[[#This Row],[Артикул]],[1]Подбор!$CJ:$CW,3,0),"")</f>
        <v/>
      </c>
      <c r="Y1036" s="73" t="str">
        <f>IFERROR(VLOOKUP(Подбор[[#This Row],[Артикул]],[1]Подбор!$CJ:$CW,4,0),"")</f>
        <v/>
      </c>
      <c r="Z1036" s="73">
        <f>IFERROR(VLOOKUP(Подбор[[#This Row],[Артикул]],[1]Подбор!$CJ:$CW,5,0),"")</f>
        <v>0</v>
      </c>
      <c r="AA1036" s="73">
        <f>IFERROR(VLOOKUP(Подбор[[#This Row],[Артикул]],[1]Подбор!$CJ:$CW,6,0),"")</f>
        <v>0</v>
      </c>
      <c r="AB1036" s="73">
        <f>IFERROR(VLOOKUP(Подбор[[#This Row],[Артикул]],[1]Подбор!$CJ:$CW,7,0),"")</f>
        <v>0</v>
      </c>
      <c r="AC1036" s="73">
        <f>IFERROR(VLOOKUP(Подбор[[#This Row],[Артикул]],[1]Подбор!$CJ:$CW,8,0),"")</f>
        <v>0</v>
      </c>
      <c r="AD1036" s="73">
        <f>IFERROR(VLOOKUP(Подбор[[#This Row],[Артикул]],[1]Подбор!$CJ:$CW,9,0),"")</f>
        <v>0</v>
      </c>
      <c r="AE1036" s="73">
        <f>IFERROR(VLOOKUP(Подбор[[#This Row],[Артикул]],[1]Подбор!$CJ:$CW,10,0),"")</f>
        <v>0</v>
      </c>
      <c r="AF1036" s="73">
        <f>IFERROR(VLOOKUP(Подбор[[#This Row],[Артикул]],[1]Подбор!$CJ:$CW,11,0),"")</f>
        <v>0</v>
      </c>
      <c r="AG1036" s="73">
        <f>IFERROR(VLOOKUP(Подбор[[#This Row],[Артикул]],[1]Подбор!$CJ:$CW,12,0),"")</f>
        <v>0</v>
      </c>
      <c r="AH1036" s="73">
        <f>IFERROR(VLOOKUP(Подбор[[#This Row],[Артикул]],[1]Подбор!$CJ:$CW,13,0),"")</f>
        <v>0</v>
      </c>
      <c r="AI1036" s="73">
        <f>IFERROR(VLOOKUP(Подбор[[#This Row],[Артикул]],[1]Подбор!$CJ:$CW,14,0),"")</f>
        <v>0</v>
      </c>
      <c r="AJ1036" s="73" t="str">
        <f>IFERROR(VLOOKUP(Подбор[[#This Row],[Артикул]],[1]Подбор!$CJ:$DA,15,0),"")</f>
        <v/>
      </c>
      <c r="AK1036" s="73" t="str">
        <f>IFERROR(VLOOKUP(Подбор[[#This Row],[Артикул]],[1]Подбор!$CJ:$DA,16,0),"")</f>
        <v/>
      </c>
      <c r="AL1036" s="73" t="str">
        <f>IFERROR(VLOOKUP(Подбор[[#This Row],[Артикул]],[1]Подбор!$CJ:$DA,17,0),"")</f>
        <v/>
      </c>
    </row>
    <row r="1037" spans="1:38">
      <c r="A1037" s="73" t="s">
        <v>1814</v>
      </c>
      <c r="B1037"/>
      <c r="C1037"/>
      <c r="D1037" t="s">
        <v>578</v>
      </c>
      <c r="E1037" t="s">
        <v>578</v>
      </c>
      <c r="F1037" t="s">
        <v>578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578</v>
      </c>
      <c r="R1037" t="s">
        <v>578</v>
      </c>
      <c r="S1037" t="s">
        <v>578</v>
      </c>
      <c r="T1037" s="73"/>
      <c r="U1037" s="73"/>
      <c r="V1037"/>
      <c r="W1037" s="73" t="str">
        <f>IFERROR(VLOOKUP(Подбор[[#This Row],[Артикул]],[1]Подбор!$CJ:$CW,2,0),"")</f>
        <v/>
      </c>
      <c r="X1037" s="73" t="str">
        <f>IFERROR(VLOOKUP(Подбор[[#This Row],[Артикул]],[1]Подбор!$CJ:$CW,3,0),"")</f>
        <v/>
      </c>
      <c r="Y1037" s="73" t="str">
        <f>IFERROR(VLOOKUP(Подбор[[#This Row],[Артикул]],[1]Подбор!$CJ:$CW,4,0),"")</f>
        <v/>
      </c>
      <c r="Z1037" s="73">
        <f>IFERROR(VLOOKUP(Подбор[[#This Row],[Артикул]],[1]Подбор!$CJ:$CW,5,0),"")</f>
        <v>0</v>
      </c>
      <c r="AA1037" s="73">
        <f>IFERROR(VLOOKUP(Подбор[[#This Row],[Артикул]],[1]Подбор!$CJ:$CW,6,0),"")</f>
        <v>0</v>
      </c>
      <c r="AB1037" s="73">
        <f>IFERROR(VLOOKUP(Подбор[[#This Row],[Артикул]],[1]Подбор!$CJ:$CW,7,0),"")</f>
        <v>0</v>
      </c>
      <c r="AC1037" s="73">
        <f>IFERROR(VLOOKUP(Подбор[[#This Row],[Артикул]],[1]Подбор!$CJ:$CW,8,0),"")</f>
        <v>0</v>
      </c>
      <c r="AD1037" s="73">
        <f>IFERROR(VLOOKUP(Подбор[[#This Row],[Артикул]],[1]Подбор!$CJ:$CW,9,0),"")</f>
        <v>0</v>
      </c>
      <c r="AE1037" s="73">
        <f>IFERROR(VLOOKUP(Подбор[[#This Row],[Артикул]],[1]Подбор!$CJ:$CW,10,0),"")</f>
        <v>0</v>
      </c>
      <c r="AF1037" s="73">
        <f>IFERROR(VLOOKUP(Подбор[[#This Row],[Артикул]],[1]Подбор!$CJ:$CW,11,0),"")</f>
        <v>0</v>
      </c>
      <c r="AG1037" s="73">
        <f>IFERROR(VLOOKUP(Подбор[[#This Row],[Артикул]],[1]Подбор!$CJ:$CW,12,0),"")</f>
        <v>0</v>
      </c>
      <c r="AH1037" s="73">
        <f>IFERROR(VLOOKUP(Подбор[[#This Row],[Артикул]],[1]Подбор!$CJ:$CW,13,0),"")</f>
        <v>0</v>
      </c>
      <c r="AI1037" s="73">
        <f>IFERROR(VLOOKUP(Подбор[[#This Row],[Артикул]],[1]Подбор!$CJ:$CW,14,0),"")</f>
        <v>0</v>
      </c>
      <c r="AJ1037" s="73" t="str">
        <f>IFERROR(VLOOKUP(Подбор[[#This Row],[Артикул]],[1]Подбор!$CJ:$DA,15,0),"")</f>
        <v/>
      </c>
      <c r="AK1037" s="73" t="str">
        <f>IFERROR(VLOOKUP(Подбор[[#This Row],[Артикул]],[1]Подбор!$CJ:$DA,16,0),"")</f>
        <v/>
      </c>
      <c r="AL1037" s="73" t="str">
        <f>IFERROR(VLOOKUP(Подбор[[#This Row],[Артикул]],[1]Подбор!$CJ:$DA,17,0),"")</f>
        <v/>
      </c>
    </row>
    <row r="1038" spans="1:38">
      <c r="A1038" s="73" t="s">
        <v>3722</v>
      </c>
      <c r="B1038" t="s">
        <v>806</v>
      </c>
      <c r="C1038" t="s">
        <v>3723</v>
      </c>
      <c r="D1038">
        <v>165000</v>
      </c>
      <c r="E1038">
        <v>106575</v>
      </c>
      <c r="F1038">
        <v>-35.409090909090907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578</v>
      </c>
      <c r="R1038" t="s">
        <v>578</v>
      </c>
      <c r="S1038" t="s">
        <v>5723</v>
      </c>
      <c r="T1038" s="73"/>
      <c r="U1038" s="73"/>
      <c r="V1038"/>
      <c r="W1038" s="73">
        <f>IFERROR(VLOOKUP(Подбор[[#This Row],[Артикул]],[1]Подбор!$CJ:$CW,2,0),"")</f>
        <v>165000</v>
      </c>
      <c r="X1038" s="73">
        <f>IFERROR(VLOOKUP(Подбор[[#This Row],[Артикул]],[1]Подбор!$CJ:$CW,3,0),"")</f>
        <v>106575</v>
      </c>
      <c r="Y1038" s="73">
        <f>IFERROR(VLOOKUP(Подбор[[#This Row],[Артикул]],[1]Подбор!$CJ:$CW,4,0),"")</f>
        <v>-35.409090909090907</v>
      </c>
      <c r="Z1038" s="73">
        <f>IFERROR(VLOOKUP(Подбор[[#This Row],[Артикул]],[1]Подбор!$CJ:$CW,5,0),"")</f>
        <v>0</v>
      </c>
      <c r="AA1038" s="73">
        <f>IFERROR(VLOOKUP(Подбор[[#This Row],[Артикул]],[1]Подбор!$CJ:$CW,6,0),"")</f>
        <v>0</v>
      </c>
      <c r="AB1038" s="73">
        <f>IFERROR(VLOOKUP(Подбор[[#This Row],[Артикул]],[1]Подбор!$CJ:$CW,7,0),"")</f>
        <v>0</v>
      </c>
      <c r="AC1038" s="73">
        <f>IFERROR(VLOOKUP(Подбор[[#This Row],[Артикул]],[1]Подбор!$CJ:$CW,8,0),"")</f>
        <v>0</v>
      </c>
      <c r="AD1038" s="73">
        <f>IFERROR(VLOOKUP(Подбор[[#This Row],[Артикул]],[1]Подбор!$CJ:$CW,9,0),"")</f>
        <v>0</v>
      </c>
      <c r="AE1038" s="73">
        <f>IFERROR(VLOOKUP(Подбор[[#This Row],[Артикул]],[1]Подбор!$CJ:$CW,10,0),"")</f>
        <v>0</v>
      </c>
      <c r="AF1038" s="73">
        <f>IFERROR(VLOOKUP(Подбор[[#This Row],[Артикул]],[1]Подбор!$CJ:$CW,11,0),"")</f>
        <v>0</v>
      </c>
      <c r="AG1038" s="73">
        <f>IFERROR(VLOOKUP(Подбор[[#This Row],[Артикул]],[1]Подбор!$CJ:$CW,12,0),"")</f>
        <v>0</v>
      </c>
      <c r="AH1038" s="73">
        <f>IFERROR(VLOOKUP(Подбор[[#This Row],[Артикул]],[1]Подбор!$CJ:$CW,13,0),"")</f>
        <v>0</v>
      </c>
      <c r="AI1038" s="73">
        <f>IFERROR(VLOOKUP(Подбор[[#This Row],[Артикул]],[1]Подбор!$CJ:$CW,14,0),"")</f>
        <v>0</v>
      </c>
      <c r="AJ1038" s="73" t="str">
        <f>IFERROR(VLOOKUP(Подбор[[#This Row],[Артикул]],[1]Подбор!$CJ:$DA,15,0),"")</f>
        <v/>
      </c>
      <c r="AK1038" s="73" t="str">
        <f>IFERROR(VLOOKUP(Подбор[[#This Row],[Артикул]],[1]Подбор!$CJ:$DA,16,0),"")</f>
        <v/>
      </c>
      <c r="AL1038" s="73" t="str">
        <f>IFERROR(VLOOKUP(Подбор[[#This Row],[Артикул]],[1]Подбор!$CJ:$DA,17,0),"")</f>
        <v>Акция</v>
      </c>
    </row>
    <row r="1039" spans="1:38">
      <c r="A1039" s="73" t="s">
        <v>1813</v>
      </c>
      <c r="B1039"/>
      <c r="C1039"/>
      <c r="D1039" t="s">
        <v>578</v>
      </c>
      <c r="E1039" t="s">
        <v>578</v>
      </c>
      <c r="F1039" t="s">
        <v>578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578</v>
      </c>
      <c r="R1039" t="s">
        <v>578</v>
      </c>
      <c r="S1039" t="s">
        <v>578</v>
      </c>
      <c r="T1039" s="73"/>
      <c r="U1039" s="73"/>
      <c r="V1039"/>
      <c r="W1039" s="73" t="str">
        <f>IFERROR(VLOOKUP(Подбор[[#This Row],[Артикул]],[1]Подбор!$CJ:$CW,2,0),"")</f>
        <v/>
      </c>
      <c r="X1039" s="73" t="str">
        <f>IFERROR(VLOOKUP(Подбор[[#This Row],[Артикул]],[1]Подбор!$CJ:$CW,3,0),"")</f>
        <v/>
      </c>
      <c r="Y1039" s="73" t="str">
        <f>IFERROR(VLOOKUP(Подбор[[#This Row],[Артикул]],[1]Подбор!$CJ:$CW,4,0),"")</f>
        <v/>
      </c>
      <c r="Z1039" s="73">
        <f>IFERROR(VLOOKUP(Подбор[[#This Row],[Артикул]],[1]Подбор!$CJ:$CW,5,0),"")</f>
        <v>0</v>
      </c>
      <c r="AA1039" s="73">
        <f>IFERROR(VLOOKUP(Подбор[[#This Row],[Артикул]],[1]Подбор!$CJ:$CW,6,0),"")</f>
        <v>0</v>
      </c>
      <c r="AB1039" s="73">
        <f>IFERROR(VLOOKUP(Подбор[[#This Row],[Артикул]],[1]Подбор!$CJ:$CW,7,0),"")</f>
        <v>0</v>
      </c>
      <c r="AC1039" s="73">
        <f>IFERROR(VLOOKUP(Подбор[[#This Row],[Артикул]],[1]Подбор!$CJ:$CW,8,0),"")</f>
        <v>0</v>
      </c>
      <c r="AD1039" s="73">
        <f>IFERROR(VLOOKUP(Подбор[[#This Row],[Артикул]],[1]Подбор!$CJ:$CW,9,0),"")</f>
        <v>0</v>
      </c>
      <c r="AE1039" s="73">
        <f>IFERROR(VLOOKUP(Подбор[[#This Row],[Артикул]],[1]Подбор!$CJ:$CW,10,0),"")</f>
        <v>0</v>
      </c>
      <c r="AF1039" s="73">
        <f>IFERROR(VLOOKUP(Подбор[[#This Row],[Артикул]],[1]Подбор!$CJ:$CW,11,0),"")</f>
        <v>0</v>
      </c>
      <c r="AG1039" s="73">
        <f>IFERROR(VLOOKUP(Подбор[[#This Row],[Артикул]],[1]Подбор!$CJ:$CW,12,0),"")</f>
        <v>0</v>
      </c>
      <c r="AH1039" s="73">
        <f>IFERROR(VLOOKUP(Подбор[[#This Row],[Артикул]],[1]Подбор!$CJ:$CW,13,0),"")</f>
        <v>0</v>
      </c>
      <c r="AI1039" s="73">
        <f>IFERROR(VLOOKUP(Подбор[[#This Row],[Артикул]],[1]Подбор!$CJ:$CW,14,0),"")</f>
        <v>0</v>
      </c>
      <c r="AJ1039" s="73" t="str">
        <f>IFERROR(VLOOKUP(Подбор[[#This Row],[Артикул]],[1]Подбор!$CJ:$DA,15,0),"")</f>
        <v/>
      </c>
      <c r="AK1039" s="73" t="str">
        <f>IFERROR(VLOOKUP(Подбор[[#This Row],[Артикул]],[1]Подбор!$CJ:$DA,16,0),"")</f>
        <v/>
      </c>
      <c r="AL1039" s="73" t="str">
        <f>IFERROR(VLOOKUP(Подбор[[#This Row],[Артикул]],[1]Подбор!$CJ:$DA,17,0),"")</f>
        <v/>
      </c>
    </row>
    <row r="1040" spans="1:38">
      <c r="A1040" s="73" t="s">
        <v>1812</v>
      </c>
      <c r="B1040" t="s">
        <v>806</v>
      </c>
      <c r="C1040" t="s">
        <v>1811</v>
      </c>
      <c r="D1040">
        <v>225500</v>
      </c>
      <c r="E1040">
        <v>113395.79999999999</v>
      </c>
      <c r="F1040">
        <v>-49.713614190687373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578</v>
      </c>
      <c r="R1040" t="s">
        <v>5982</v>
      </c>
      <c r="S1040" t="s">
        <v>5723</v>
      </c>
      <c r="T1040" s="73"/>
      <c r="U1040" s="73"/>
      <c r="V1040"/>
      <c r="W1040" s="73">
        <f>IFERROR(VLOOKUP(Подбор[[#This Row],[Артикул]],[1]Подбор!$CJ:$CW,2,0),"")</f>
        <v>225500</v>
      </c>
      <c r="X1040" s="73">
        <f>IFERROR(VLOOKUP(Подбор[[#This Row],[Артикул]],[1]Подбор!$CJ:$CW,3,0),"")</f>
        <v>113395.79999999999</v>
      </c>
      <c r="Y1040" s="73">
        <f>IFERROR(VLOOKUP(Подбор[[#This Row],[Артикул]],[1]Подбор!$CJ:$CW,4,0),"")</f>
        <v>-49.713614190687373</v>
      </c>
      <c r="Z1040" s="73">
        <f>IFERROR(VLOOKUP(Подбор[[#This Row],[Артикул]],[1]Подбор!$CJ:$CW,5,0),"")</f>
        <v>0</v>
      </c>
      <c r="AA1040" s="73">
        <f>IFERROR(VLOOKUP(Подбор[[#This Row],[Артикул]],[1]Подбор!$CJ:$CW,6,0),"")</f>
        <v>0</v>
      </c>
      <c r="AB1040" s="73">
        <f>IFERROR(VLOOKUP(Подбор[[#This Row],[Артикул]],[1]Подбор!$CJ:$CW,7,0),"")</f>
        <v>0</v>
      </c>
      <c r="AC1040" s="73">
        <f>IFERROR(VLOOKUP(Подбор[[#This Row],[Артикул]],[1]Подбор!$CJ:$CW,8,0),"")</f>
        <v>0</v>
      </c>
      <c r="AD1040" s="73">
        <f>IFERROR(VLOOKUP(Подбор[[#This Row],[Артикул]],[1]Подбор!$CJ:$CW,9,0),"")</f>
        <v>0</v>
      </c>
      <c r="AE1040" s="73">
        <f>IFERROR(VLOOKUP(Подбор[[#This Row],[Артикул]],[1]Подбор!$CJ:$CW,10,0),"")</f>
        <v>0</v>
      </c>
      <c r="AF1040" s="73">
        <f>IFERROR(VLOOKUP(Подбор[[#This Row],[Артикул]],[1]Подбор!$CJ:$CW,11,0),"")</f>
        <v>0</v>
      </c>
      <c r="AG1040" s="73">
        <f>IFERROR(VLOOKUP(Подбор[[#This Row],[Артикул]],[1]Подбор!$CJ:$CW,12,0),"")</f>
        <v>0</v>
      </c>
      <c r="AH1040" s="73">
        <f>IFERROR(VLOOKUP(Подбор[[#This Row],[Артикул]],[1]Подбор!$CJ:$CW,13,0),"")</f>
        <v>0</v>
      </c>
      <c r="AI1040" s="73">
        <f>IFERROR(VLOOKUP(Подбор[[#This Row],[Артикул]],[1]Подбор!$CJ:$CW,14,0),"")</f>
        <v>0</v>
      </c>
      <c r="AJ1040" s="73" t="str">
        <f>IFERROR(VLOOKUP(Подбор[[#This Row],[Артикул]],[1]Подбор!$CJ:$DA,15,0),"")</f>
        <v/>
      </c>
      <c r="AK1040" s="73" t="str">
        <f>IFERROR(VLOOKUP(Подбор[[#This Row],[Артикул]],[1]Подбор!$CJ:$DA,16,0),"")</f>
        <v>https://ipmatika.kz/products/ipc_Pro/ms-c2962-fpb/</v>
      </c>
      <c r="AL1040" s="73" t="str">
        <f>IFERROR(VLOOKUP(Подбор[[#This Row],[Артикул]],[1]Подбор!$CJ:$DA,17,0),"")</f>
        <v>Акция</v>
      </c>
    </row>
    <row r="1041" spans="1:38">
      <c r="A1041" s="73" t="s">
        <v>5394</v>
      </c>
      <c r="B1041" t="s">
        <v>806</v>
      </c>
      <c r="C1041" t="s">
        <v>5395</v>
      </c>
      <c r="D1041">
        <v>990000</v>
      </c>
      <c r="E1041">
        <v>512534.4</v>
      </c>
      <c r="F1041">
        <v>-48.228848484848484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578</v>
      </c>
      <c r="R1041" t="s">
        <v>5983</v>
      </c>
      <c r="S1041" t="s">
        <v>5723</v>
      </c>
      <c r="T1041" s="73"/>
      <c r="U1041" s="73"/>
      <c r="V1041"/>
      <c r="W1041" s="73">
        <f>IFERROR(VLOOKUP(Подбор[[#This Row],[Артикул]],[1]Подбор!$CJ:$CW,2,0),"")</f>
        <v>990000</v>
      </c>
      <c r="X1041" s="73">
        <f>IFERROR(VLOOKUP(Подбор[[#This Row],[Артикул]],[1]Подбор!$CJ:$CW,3,0),"")</f>
        <v>512534.4</v>
      </c>
      <c r="Y1041" s="73">
        <f>IFERROR(VLOOKUP(Подбор[[#This Row],[Артикул]],[1]Подбор!$CJ:$CW,4,0),"")</f>
        <v>-48.228848484848484</v>
      </c>
      <c r="Z1041" s="73">
        <f>IFERROR(VLOOKUP(Подбор[[#This Row],[Артикул]],[1]Подбор!$CJ:$CW,5,0),"")</f>
        <v>0</v>
      </c>
      <c r="AA1041" s="73">
        <f>IFERROR(VLOOKUP(Подбор[[#This Row],[Артикул]],[1]Подбор!$CJ:$CW,6,0),"")</f>
        <v>0</v>
      </c>
      <c r="AB1041" s="73">
        <f>IFERROR(VLOOKUP(Подбор[[#This Row],[Артикул]],[1]Подбор!$CJ:$CW,7,0),"")</f>
        <v>0</v>
      </c>
      <c r="AC1041" s="73">
        <f>IFERROR(VLOOKUP(Подбор[[#This Row],[Артикул]],[1]Подбор!$CJ:$CW,8,0),"")</f>
        <v>0</v>
      </c>
      <c r="AD1041" s="73">
        <f>IFERROR(VLOOKUP(Подбор[[#This Row],[Артикул]],[1]Подбор!$CJ:$CW,9,0),"")</f>
        <v>0</v>
      </c>
      <c r="AE1041" s="73">
        <f>IFERROR(VLOOKUP(Подбор[[#This Row],[Артикул]],[1]Подбор!$CJ:$CW,10,0),"")</f>
        <v>0</v>
      </c>
      <c r="AF1041" s="73">
        <f>IFERROR(VLOOKUP(Подбор[[#This Row],[Артикул]],[1]Подбор!$CJ:$CW,11,0),"")</f>
        <v>0</v>
      </c>
      <c r="AG1041" s="73">
        <f>IFERROR(VLOOKUP(Подбор[[#This Row],[Артикул]],[1]Подбор!$CJ:$CW,12,0),"")</f>
        <v>0</v>
      </c>
      <c r="AH1041" s="73">
        <f>IFERROR(VLOOKUP(Подбор[[#This Row],[Артикул]],[1]Подбор!$CJ:$CW,13,0),"")</f>
        <v>0</v>
      </c>
      <c r="AI1041" s="73">
        <f>IFERROR(VLOOKUP(Подбор[[#This Row],[Артикул]],[1]Подбор!$CJ:$CW,14,0),"")</f>
        <v>0</v>
      </c>
      <c r="AJ1041" s="73" t="str">
        <f>IFERROR(VLOOKUP(Подбор[[#This Row],[Артикул]],[1]Подбор!$CJ:$DA,15,0),"")</f>
        <v/>
      </c>
      <c r="AK1041" s="73" t="str">
        <f>IFERROR(VLOOKUP(Подбор[[#This Row],[Артикул]],[1]Подбор!$CJ:$DA,16,0),"")</f>
        <v>https://ipmatika.kz/products/ipc_Pro/ms-c2966-x12rgopc/</v>
      </c>
      <c r="AL1041" s="73" t="str">
        <f>IFERROR(VLOOKUP(Подбор[[#This Row],[Артикул]],[1]Подбор!$CJ:$DA,17,0),"")</f>
        <v>Акция</v>
      </c>
    </row>
    <row r="1042" spans="1:38">
      <c r="A1042" s="73" t="s">
        <v>1810</v>
      </c>
      <c r="B1042" t="s">
        <v>806</v>
      </c>
      <c r="C1042" t="s">
        <v>1809</v>
      </c>
      <c r="D1042">
        <v>310750</v>
      </c>
      <c r="E1042">
        <v>149205</v>
      </c>
      <c r="F1042">
        <v>-51.985518905872887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578</v>
      </c>
      <c r="R1042" t="s">
        <v>7448</v>
      </c>
      <c r="S1042" t="s">
        <v>5723</v>
      </c>
      <c r="T1042" s="73"/>
      <c r="U1042" s="73"/>
      <c r="V1042"/>
      <c r="W1042" s="73">
        <f>IFERROR(VLOOKUP(Подбор[[#This Row],[Артикул]],[1]Подбор!$CJ:$CW,2,0),"")</f>
        <v>310750</v>
      </c>
      <c r="X1042" s="73">
        <f>IFERROR(VLOOKUP(Подбор[[#This Row],[Артикул]],[1]Подбор!$CJ:$CW,3,0),"")</f>
        <v>149205</v>
      </c>
      <c r="Y1042" s="73">
        <f>IFERROR(VLOOKUP(Подбор[[#This Row],[Артикул]],[1]Подбор!$CJ:$CW,4,0),"")</f>
        <v>-51.985518905872887</v>
      </c>
      <c r="Z1042" s="73">
        <f>IFERROR(VLOOKUP(Подбор[[#This Row],[Артикул]],[1]Подбор!$CJ:$CW,5,0),"")</f>
        <v>0</v>
      </c>
      <c r="AA1042" s="73">
        <f>IFERROR(VLOOKUP(Подбор[[#This Row],[Артикул]],[1]Подбор!$CJ:$CW,6,0),"")</f>
        <v>0</v>
      </c>
      <c r="AB1042" s="73">
        <f>IFERROR(VLOOKUP(Подбор[[#This Row],[Артикул]],[1]Подбор!$CJ:$CW,7,0),"")</f>
        <v>0</v>
      </c>
      <c r="AC1042" s="73">
        <f>IFERROR(VLOOKUP(Подбор[[#This Row],[Артикул]],[1]Подбор!$CJ:$CW,8,0),"")</f>
        <v>0</v>
      </c>
      <c r="AD1042" s="73">
        <f>IFERROR(VLOOKUP(Подбор[[#This Row],[Артикул]],[1]Подбор!$CJ:$CW,9,0),"")</f>
        <v>0</v>
      </c>
      <c r="AE1042" s="73">
        <f>IFERROR(VLOOKUP(Подбор[[#This Row],[Артикул]],[1]Подбор!$CJ:$CW,10,0),"")</f>
        <v>0</v>
      </c>
      <c r="AF1042" s="73">
        <f>IFERROR(VLOOKUP(Подбор[[#This Row],[Артикул]],[1]Подбор!$CJ:$CW,11,0),"")</f>
        <v>0</v>
      </c>
      <c r="AG1042" s="73">
        <f>IFERROR(VLOOKUP(Подбор[[#This Row],[Артикул]],[1]Подбор!$CJ:$CW,12,0),"")</f>
        <v>0</v>
      </c>
      <c r="AH1042" s="73">
        <f>IFERROR(VLOOKUP(Подбор[[#This Row],[Артикул]],[1]Подбор!$CJ:$CW,13,0),"")</f>
        <v>0</v>
      </c>
      <c r="AI1042" s="73">
        <f>IFERROR(VLOOKUP(Подбор[[#This Row],[Артикул]],[1]Подбор!$CJ:$CW,14,0),"")</f>
        <v>0</v>
      </c>
      <c r="AJ1042" s="73" t="str">
        <f>IFERROR(VLOOKUP(Подбор[[#This Row],[Артикул]],[1]Подбор!$CJ:$DA,15,0),"")</f>
        <v/>
      </c>
      <c r="AK1042" s="73" t="str">
        <f>IFERROR(VLOOKUP(Подбор[[#This Row],[Артикул]],[1]Подбор!$CJ:$DA,16,0),"")</f>
        <v>https://ipmatika.kz/products/ipc_Pro/ms-c2966-X12RPA/</v>
      </c>
      <c r="AL1042" s="73" t="str">
        <f>IFERROR(VLOOKUP(Подбор[[#This Row],[Артикул]],[1]Подбор!$CJ:$DA,17,0),"")</f>
        <v>Акция</v>
      </c>
    </row>
    <row r="1043" spans="1:38">
      <c r="A1043" s="73" t="s">
        <v>5396</v>
      </c>
      <c r="B1043" t="s">
        <v>806</v>
      </c>
      <c r="C1043" t="s">
        <v>5397</v>
      </c>
      <c r="D1043">
        <v>344850</v>
      </c>
      <c r="E1043">
        <v>113030.40000000001</v>
      </c>
      <c r="F1043">
        <v>-67.2233144845585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578</v>
      </c>
      <c r="R1043" t="s">
        <v>5984</v>
      </c>
      <c r="S1043" t="s">
        <v>7605</v>
      </c>
      <c r="T1043" s="73"/>
      <c r="U1043" s="73"/>
      <c r="V1043"/>
      <c r="W1043" s="73">
        <f>IFERROR(VLOOKUP(Подбор[[#This Row],[Артикул]],[1]Подбор!$CJ:$CW,2,0),"")</f>
        <v>344850</v>
      </c>
      <c r="X1043" s="73">
        <f>IFERROR(VLOOKUP(Подбор[[#This Row],[Артикул]],[1]Подбор!$CJ:$CW,3,0),"")</f>
        <v>113030.40000000001</v>
      </c>
      <c r="Y1043" s="73">
        <f>IFERROR(VLOOKUP(Подбор[[#This Row],[Артикул]],[1]Подбор!$CJ:$CW,4,0),"")</f>
        <v>-67.2233144845585</v>
      </c>
      <c r="Z1043" s="73">
        <f>IFERROR(VLOOKUP(Подбор[[#This Row],[Артикул]],[1]Подбор!$CJ:$CW,5,0),"")</f>
        <v>0</v>
      </c>
      <c r="AA1043" s="73">
        <f>IFERROR(VLOOKUP(Подбор[[#This Row],[Артикул]],[1]Подбор!$CJ:$CW,6,0),"")</f>
        <v>0</v>
      </c>
      <c r="AB1043" s="73">
        <f>IFERROR(VLOOKUP(Подбор[[#This Row],[Артикул]],[1]Подбор!$CJ:$CW,7,0),"")</f>
        <v>0</v>
      </c>
      <c r="AC1043" s="73">
        <f>IFERROR(VLOOKUP(Подбор[[#This Row],[Артикул]],[1]Подбор!$CJ:$CW,8,0),"")</f>
        <v>0</v>
      </c>
      <c r="AD1043" s="73">
        <f>IFERROR(VLOOKUP(Подбор[[#This Row],[Артикул]],[1]Подбор!$CJ:$CW,9,0),"")</f>
        <v>0</v>
      </c>
      <c r="AE1043" s="73">
        <f>IFERROR(VLOOKUP(Подбор[[#This Row],[Артикул]],[1]Подбор!$CJ:$CW,10,0),"")</f>
        <v>0</v>
      </c>
      <c r="AF1043" s="73">
        <f>IFERROR(VLOOKUP(Подбор[[#This Row],[Артикул]],[1]Подбор!$CJ:$CW,11,0),"")</f>
        <v>0</v>
      </c>
      <c r="AG1043" s="73">
        <f>IFERROR(VLOOKUP(Подбор[[#This Row],[Артикул]],[1]Подбор!$CJ:$CW,12,0),"")</f>
        <v>0</v>
      </c>
      <c r="AH1043" s="73">
        <f>IFERROR(VLOOKUP(Подбор[[#This Row],[Артикул]],[1]Подбор!$CJ:$CW,13,0),"")</f>
        <v>0</v>
      </c>
      <c r="AI1043" s="73">
        <f>IFERROR(VLOOKUP(Подбор[[#This Row],[Артикул]],[1]Подбор!$CJ:$CW,14,0),"")</f>
        <v>0</v>
      </c>
      <c r="AJ1043" s="73" t="str">
        <f>IFERROR(VLOOKUP(Подбор[[#This Row],[Артикул]],[1]Подбор!$CJ:$DA,15,0),"")</f>
        <v/>
      </c>
      <c r="AK1043" s="73" t="str">
        <f>IFERROR(VLOOKUP(Подбор[[#This Row],[Артикул]],[1]Подбор!$CJ:$DA,16,0),"")</f>
        <v>https://ipmatika.kz/products/ipc_Pro/ms-c8262-fpb/</v>
      </c>
      <c r="AL1043" s="73" t="str">
        <f>IFERROR(VLOOKUP(Подбор[[#This Row],[Артикул]],[1]Подбор!$CJ:$DA,17,0),"")</f>
        <v>АРХИВ</v>
      </c>
    </row>
    <row r="1044" spans="1:38">
      <c r="A1044" s="73" t="s">
        <v>1808</v>
      </c>
      <c r="B1044"/>
      <c r="C1044"/>
      <c r="D1044" t="s">
        <v>578</v>
      </c>
      <c r="E1044" t="s">
        <v>578</v>
      </c>
      <c r="F1044" t="s">
        <v>578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578</v>
      </c>
      <c r="R1044" t="s">
        <v>578</v>
      </c>
      <c r="S1044" t="s">
        <v>578</v>
      </c>
      <c r="T1044" s="73"/>
      <c r="U1044" s="73"/>
      <c r="V1044"/>
      <c r="W1044" s="73" t="str">
        <f>IFERROR(VLOOKUP(Подбор[[#This Row],[Артикул]],[1]Подбор!$CJ:$CW,2,0),"")</f>
        <v/>
      </c>
      <c r="X1044" s="73" t="str">
        <f>IFERROR(VLOOKUP(Подбор[[#This Row],[Артикул]],[1]Подбор!$CJ:$CW,3,0),"")</f>
        <v/>
      </c>
      <c r="Y1044" s="73" t="str">
        <f>IFERROR(VLOOKUP(Подбор[[#This Row],[Артикул]],[1]Подбор!$CJ:$CW,4,0),"")</f>
        <v/>
      </c>
      <c r="Z1044" s="73">
        <f>IFERROR(VLOOKUP(Подбор[[#This Row],[Артикул]],[1]Подбор!$CJ:$CW,5,0),"")</f>
        <v>0</v>
      </c>
      <c r="AA1044" s="73">
        <f>IFERROR(VLOOKUP(Подбор[[#This Row],[Артикул]],[1]Подбор!$CJ:$CW,6,0),"")</f>
        <v>0</v>
      </c>
      <c r="AB1044" s="73">
        <f>IFERROR(VLOOKUP(Подбор[[#This Row],[Артикул]],[1]Подбор!$CJ:$CW,7,0),"")</f>
        <v>0</v>
      </c>
      <c r="AC1044" s="73">
        <f>IFERROR(VLOOKUP(Подбор[[#This Row],[Артикул]],[1]Подбор!$CJ:$CW,8,0),"")</f>
        <v>0</v>
      </c>
      <c r="AD1044" s="73">
        <f>IFERROR(VLOOKUP(Подбор[[#This Row],[Артикул]],[1]Подбор!$CJ:$CW,9,0),"")</f>
        <v>0</v>
      </c>
      <c r="AE1044" s="73">
        <f>IFERROR(VLOOKUP(Подбор[[#This Row],[Артикул]],[1]Подбор!$CJ:$CW,10,0),"")</f>
        <v>0</v>
      </c>
      <c r="AF1044" s="73">
        <f>IFERROR(VLOOKUP(Подбор[[#This Row],[Артикул]],[1]Подбор!$CJ:$CW,11,0),"")</f>
        <v>0</v>
      </c>
      <c r="AG1044" s="73">
        <f>IFERROR(VLOOKUP(Подбор[[#This Row],[Артикул]],[1]Подбор!$CJ:$CW,12,0),"")</f>
        <v>0</v>
      </c>
      <c r="AH1044" s="73">
        <f>IFERROR(VLOOKUP(Подбор[[#This Row],[Артикул]],[1]Подбор!$CJ:$CW,13,0),"")</f>
        <v>0</v>
      </c>
      <c r="AI1044" s="73">
        <f>IFERROR(VLOOKUP(Подбор[[#This Row],[Артикул]],[1]Подбор!$CJ:$CW,14,0),"")</f>
        <v>0</v>
      </c>
      <c r="AJ1044" s="73" t="str">
        <f>IFERROR(VLOOKUP(Подбор[[#This Row],[Артикул]],[1]Подбор!$CJ:$DA,15,0),"")</f>
        <v/>
      </c>
      <c r="AK1044" s="73" t="str">
        <f>IFERROR(VLOOKUP(Подбор[[#This Row],[Артикул]],[1]Подбор!$CJ:$DA,16,0),"")</f>
        <v/>
      </c>
      <c r="AL1044" s="73" t="str">
        <f>IFERROR(VLOOKUP(Подбор[[#This Row],[Артикул]],[1]Подбор!$CJ:$DA,17,0),"")</f>
        <v/>
      </c>
    </row>
    <row r="1045" spans="1:38">
      <c r="A1045" s="73" t="s">
        <v>1850</v>
      </c>
      <c r="B1045" t="s">
        <v>806</v>
      </c>
      <c r="C1045" t="s">
        <v>1849</v>
      </c>
      <c r="D1045">
        <v>660000</v>
      </c>
      <c r="E1045">
        <v>341039.99999999994</v>
      </c>
      <c r="F1045">
        <v>-48.327272727272735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5985</v>
      </c>
      <c r="R1045" t="s">
        <v>578</v>
      </c>
      <c r="S1045" t="s">
        <v>5723</v>
      </c>
      <c r="T1045" s="73"/>
      <c r="U1045" s="73"/>
      <c r="V1045"/>
      <c r="W1045" s="73">
        <f>IFERROR(VLOOKUP(Подбор[[#This Row],[Артикул]],[1]Подбор!$CJ:$CW,2,0),"")</f>
        <v>660000</v>
      </c>
      <c r="X1045" s="73">
        <f>IFERROR(VLOOKUP(Подбор[[#This Row],[Артикул]],[1]Подбор!$CJ:$CW,3,0),"")</f>
        <v>341039.99999999994</v>
      </c>
      <c r="Y1045" s="73">
        <f>IFERROR(VLOOKUP(Подбор[[#This Row],[Артикул]],[1]Подбор!$CJ:$CW,4,0),"")</f>
        <v>-48.327272727272735</v>
      </c>
      <c r="Z1045" s="73">
        <f>IFERROR(VLOOKUP(Подбор[[#This Row],[Артикул]],[1]Подбор!$CJ:$CW,5,0),"")</f>
        <v>0</v>
      </c>
      <c r="AA1045" s="73">
        <f>IFERROR(VLOOKUP(Подбор[[#This Row],[Артикул]],[1]Подбор!$CJ:$CW,6,0),"")</f>
        <v>0</v>
      </c>
      <c r="AB1045" s="73">
        <f>IFERROR(VLOOKUP(Подбор[[#This Row],[Артикул]],[1]Подбор!$CJ:$CW,7,0),"")</f>
        <v>0</v>
      </c>
      <c r="AC1045" s="73">
        <f>IFERROR(VLOOKUP(Подбор[[#This Row],[Артикул]],[1]Подбор!$CJ:$CW,8,0),"")</f>
        <v>0</v>
      </c>
      <c r="AD1045" s="73">
        <f>IFERROR(VLOOKUP(Подбор[[#This Row],[Артикул]],[1]Подбор!$CJ:$CW,9,0),"")</f>
        <v>0</v>
      </c>
      <c r="AE1045" s="73">
        <f>IFERROR(VLOOKUP(Подбор[[#This Row],[Артикул]],[1]Подбор!$CJ:$CW,10,0),"")</f>
        <v>0</v>
      </c>
      <c r="AF1045" s="73">
        <f>IFERROR(VLOOKUP(Подбор[[#This Row],[Артикул]],[1]Подбор!$CJ:$CW,11,0),"")</f>
        <v>0</v>
      </c>
      <c r="AG1045" s="73">
        <f>IFERROR(VLOOKUP(Подбор[[#This Row],[Артикул]],[1]Подбор!$CJ:$CW,12,0),"")</f>
        <v>0</v>
      </c>
      <c r="AH1045" s="73">
        <f>IFERROR(VLOOKUP(Подбор[[#This Row],[Артикул]],[1]Подбор!$CJ:$CW,13,0),"")</f>
        <v>0</v>
      </c>
      <c r="AI1045" s="73">
        <f>IFERROR(VLOOKUP(Подбор[[#This Row],[Артикул]],[1]Подбор!$CJ:$CW,14,0),"")</f>
        <v>0</v>
      </c>
      <c r="AJ1045" s="73" t="str">
        <f>IFERROR(VLOOKUP(Подбор[[#This Row],[Артикул]],[1]Подбор!$CJ:$DA,15,0),"")</f>
        <v>http://ipmatika.ru/upload/iblock/b79/Mini%20PTZ%20Dome%20%283%29.png</v>
      </c>
      <c r="AK1045" s="73" t="str">
        <f>IFERROR(VLOOKUP(Подбор[[#This Row],[Артикул]],[1]Подбор!$CJ:$DA,16,0),"")</f>
        <v/>
      </c>
      <c r="AL1045" s="73" t="str">
        <f>IFERROR(VLOOKUP(Подбор[[#This Row],[Артикул]],[1]Подбор!$CJ:$DA,17,0),"")</f>
        <v>Акция</v>
      </c>
    </row>
    <row r="1046" spans="1:38">
      <c r="A1046" s="73" t="s">
        <v>1807</v>
      </c>
      <c r="B1046" t="s">
        <v>806</v>
      </c>
      <c r="C1046" t="s">
        <v>1806</v>
      </c>
      <c r="D1046">
        <v>346500</v>
      </c>
      <c r="E1046" t="s">
        <v>578</v>
      </c>
      <c r="F1046" t="s">
        <v>578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578</v>
      </c>
      <c r="R1046" t="s">
        <v>5986</v>
      </c>
      <c r="S1046" t="s">
        <v>7605</v>
      </c>
      <c r="T1046" s="73"/>
      <c r="U1046" s="73"/>
      <c r="V1046"/>
      <c r="W1046" s="73">
        <f>IFERROR(VLOOKUP(Подбор[[#This Row],[Артикул]],[1]Подбор!$CJ:$CW,2,0),"")</f>
        <v>346500</v>
      </c>
      <c r="X1046" s="73" t="str">
        <f>IFERROR(VLOOKUP(Подбор[[#This Row],[Артикул]],[1]Подбор!$CJ:$CW,3,0),"")</f>
        <v/>
      </c>
      <c r="Y1046" s="73" t="str">
        <f>IFERROR(VLOOKUP(Подбор[[#This Row],[Артикул]],[1]Подбор!$CJ:$CW,4,0),"")</f>
        <v/>
      </c>
      <c r="Z1046" s="73">
        <f>IFERROR(VLOOKUP(Подбор[[#This Row],[Артикул]],[1]Подбор!$CJ:$CW,5,0),"")</f>
        <v>0</v>
      </c>
      <c r="AA1046" s="73">
        <f>IFERROR(VLOOKUP(Подбор[[#This Row],[Артикул]],[1]Подбор!$CJ:$CW,6,0),"")</f>
        <v>0</v>
      </c>
      <c r="AB1046" s="73">
        <f>IFERROR(VLOOKUP(Подбор[[#This Row],[Артикул]],[1]Подбор!$CJ:$CW,7,0),"")</f>
        <v>0</v>
      </c>
      <c r="AC1046" s="73">
        <f>IFERROR(VLOOKUP(Подбор[[#This Row],[Артикул]],[1]Подбор!$CJ:$CW,8,0),"")</f>
        <v>0</v>
      </c>
      <c r="AD1046" s="73">
        <f>IFERROR(VLOOKUP(Подбор[[#This Row],[Артикул]],[1]Подбор!$CJ:$CW,9,0),"")</f>
        <v>0</v>
      </c>
      <c r="AE1046" s="73">
        <f>IFERROR(VLOOKUP(Подбор[[#This Row],[Артикул]],[1]Подбор!$CJ:$CW,10,0),"")</f>
        <v>0</v>
      </c>
      <c r="AF1046" s="73">
        <f>IFERROR(VLOOKUP(Подбор[[#This Row],[Артикул]],[1]Подбор!$CJ:$CW,11,0),"")</f>
        <v>0</v>
      </c>
      <c r="AG1046" s="73">
        <f>IFERROR(VLOOKUP(Подбор[[#This Row],[Артикул]],[1]Подбор!$CJ:$CW,12,0),"")</f>
        <v>0</v>
      </c>
      <c r="AH1046" s="73">
        <f>IFERROR(VLOOKUP(Подбор[[#This Row],[Артикул]],[1]Подбор!$CJ:$CW,13,0),"")</f>
        <v>0</v>
      </c>
      <c r="AI1046" s="73">
        <f>IFERROR(VLOOKUP(Подбор[[#This Row],[Артикул]],[1]Подбор!$CJ:$CW,14,0),"")</f>
        <v>0</v>
      </c>
      <c r="AJ1046" s="73" t="str">
        <f>IFERROR(VLOOKUP(Подбор[[#This Row],[Артикул]],[1]Подбор!$CJ:$DA,15,0),"")</f>
        <v/>
      </c>
      <c r="AK1046" s="73" t="str">
        <f>IFERROR(VLOOKUP(Подбор[[#This Row],[Артикул]],[1]Подбор!$CJ:$DA,16,0),"")</f>
        <v>https://ipmatika.kz/products/ipc_ptz/ms-c2961-epb/</v>
      </c>
      <c r="AL1046" s="73" t="str">
        <f>IFERROR(VLOOKUP(Подбор[[#This Row],[Артикул]],[1]Подбор!$CJ:$DA,17,0),"")</f>
        <v>АРХИВ</v>
      </c>
    </row>
    <row r="1047" spans="1:38">
      <c r="A1047" s="73" t="s">
        <v>1805</v>
      </c>
      <c r="B1047" t="s">
        <v>806</v>
      </c>
      <c r="C1047" t="s">
        <v>1804</v>
      </c>
      <c r="D1047">
        <v>346500</v>
      </c>
      <c r="E1047" t="s">
        <v>578</v>
      </c>
      <c r="F1047" t="s">
        <v>578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578</v>
      </c>
      <c r="R1047" t="s">
        <v>7449</v>
      </c>
      <c r="S1047" t="s">
        <v>5723</v>
      </c>
      <c r="T1047" s="73"/>
      <c r="U1047" s="73"/>
      <c r="V1047"/>
      <c r="W1047" s="73">
        <f>IFERROR(VLOOKUP(Подбор[[#This Row],[Артикул]],[1]Подбор!$CJ:$CW,2,0),"")</f>
        <v>346500</v>
      </c>
      <c r="X1047" s="73" t="str">
        <f>IFERROR(VLOOKUP(Подбор[[#This Row],[Артикул]],[1]Подбор!$CJ:$CW,3,0),"")</f>
        <v/>
      </c>
      <c r="Y1047" s="73" t="str">
        <f>IFERROR(VLOOKUP(Подбор[[#This Row],[Артикул]],[1]Подбор!$CJ:$CW,4,0),"")</f>
        <v/>
      </c>
      <c r="Z1047" s="73">
        <f>IFERROR(VLOOKUP(Подбор[[#This Row],[Артикул]],[1]Подбор!$CJ:$CW,5,0),"")</f>
        <v>0</v>
      </c>
      <c r="AA1047" s="73">
        <f>IFERROR(VLOOKUP(Подбор[[#This Row],[Артикул]],[1]Подбор!$CJ:$CW,6,0),"")</f>
        <v>0</v>
      </c>
      <c r="AB1047" s="73">
        <f>IFERROR(VLOOKUP(Подбор[[#This Row],[Артикул]],[1]Подбор!$CJ:$CW,7,0),"")</f>
        <v>0</v>
      </c>
      <c r="AC1047" s="73">
        <f>IFERROR(VLOOKUP(Подбор[[#This Row],[Артикул]],[1]Подбор!$CJ:$CW,8,0),"")</f>
        <v>0</v>
      </c>
      <c r="AD1047" s="73">
        <f>IFERROR(VLOOKUP(Подбор[[#This Row],[Артикул]],[1]Подбор!$CJ:$CW,9,0),"")</f>
        <v>0</v>
      </c>
      <c r="AE1047" s="73">
        <f>IFERROR(VLOOKUP(Подбор[[#This Row],[Артикул]],[1]Подбор!$CJ:$CW,10,0),"")</f>
        <v>0</v>
      </c>
      <c r="AF1047" s="73">
        <f>IFERROR(VLOOKUP(Подбор[[#This Row],[Артикул]],[1]Подбор!$CJ:$CW,11,0),"")</f>
        <v>0</v>
      </c>
      <c r="AG1047" s="73">
        <f>IFERROR(VLOOKUP(Подбор[[#This Row],[Артикул]],[1]Подбор!$CJ:$CW,12,0),"")</f>
        <v>0</v>
      </c>
      <c r="AH1047" s="73">
        <f>IFERROR(VLOOKUP(Подбор[[#This Row],[Артикул]],[1]Подбор!$CJ:$CW,13,0),"")</f>
        <v>0</v>
      </c>
      <c r="AI1047" s="73">
        <f>IFERROR(VLOOKUP(Подбор[[#This Row],[Артикул]],[1]Подбор!$CJ:$CW,14,0),"")</f>
        <v>0</v>
      </c>
      <c r="AJ1047" s="73" t="str">
        <f>IFERROR(VLOOKUP(Подбор[[#This Row],[Артикул]],[1]Подбор!$CJ:$DA,15,0),"")</f>
        <v/>
      </c>
      <c r="AK1047" s="73" t="str">
        <f>IFERROR(VLOOKUP(Подбор[[#This Row],[Артикул]],[1]Подбор!$CJ:$DA,16,0),"")</f>
        <v>https://ipmatika.kz/products/archive/ipc_ptz/ms-c2961-epb/</v>
      </c>
      <c r="AL1047" s="73" t="str">
        <f>IFERROR(VLOOKUP(Подбор[[#This Row],[Артикул]],[1]Подбор!$CJ:$DA,17,0),"")</f>
        <v>Акция</v>
      </c>
    </row>
    <row r="1048" spans="1:38">
      <c r="A1048" s="73" t="s">
        <v>2694</v>
      </c>
      <c r="B1048" t="s">
        <v>806</v>
      </c>
      <c r="C1048" t="s">
        <v>2695</v>
      </c>
      <c r="D1048">
        <v>528000</v>
      </c>
      <c r="E1048">
        <v>271979.39999999997</v>
      </c>
      <c r="F1048">
        <v>-48.48875000000001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578</v>
      </c>
      <c r="R1048" t="s">
        <v>5987</v>
      </c>
      <c r="S1048" t="s">
        <v>5723</v>
      </c>
      <c r="T1048" s="73"/>
      <c r="U1048" s="73"/>
      <c r="V1048"/>
      <c r="W1048" s="73">
        <f>IFERROR(VLOOKUP(Подбор[[#This Row],[Артикул]],[1]Подбор!$CJ:$CW,2,0),"")</f>
        <v>528000</v>
      </c>
      <c r="X1048" s="73">
        <f>IFERROR(VLOOKUP(Подбор[[#This Row],[Артикул]],[1]Подбор!$CJ:$CW,3,0),"")</f>
        <v>271979.39999999997</v>
      </c>
      <c r="Y1048" s="73">
        <f>IFERROR(VLOOKUP(Подбор[[#This Row],[Артикул]],[1]Подбор!$CJ:$CW,4,0),"")</f>
        <v>-48.48875000000001</v>
      </c>
      <c r="Z1048" s="73">
        <f>IFERROR(VLOOKUP(Подбор[[#This Row],[Артикул]],[1]Подбор!$CJ:$CW,5,0),"")</f>
        <v>0</v>
      </c>
      <c r="AA1048" s="73">
        <f>IFERROR(VLOOKUP(Подбор[[#This Row],[Артикул]],[1]Подбор!$CJ:$CW,6,0),"")</f>
        <v>0</v>
      </c>
      <c r="AB1048" s="73">
        <f>IFERROR(VLOOKUP(Подбор[[#This Row],[Артикул]],[1]Подбор!$CJ:$CW,7,0),"")</f>
        <v>0</v>
      </c>
      <c r="AC1048" s="73">
        <f>IFERROR(VLOOKUP(Подбор[[#This Row],[Артикул]],[1]Подбор!$CJ:$CW,8,0),"")</f>
        <v>0</v>
      </c>
      <c r="AD1048" s="73">
        <f>IFERROR(VLOOKUP(Подбор[[#This Row],[Артикул]],[1]Подбор!$CJ:$CW,9,0),"")</f>
        <v>0</v>
      </c>
      <c r="AE1048" s="73">
        <f>IFERROR(VLOOKUP(Подбор[[#This Row],[Артикул]],[1]Подбор!$CJ:$CW,10,0),"")</f>
        <v>0</v>
      </c>
      <c r="AF1048" s="73">
        <f>IFERROR(VLOOKUP(Подбор[[#This Row],[Артикул]],[1]Подбор!$CJ:$CW,11,0),"")</f>
        <v>0</v>
      </c>
      <c r="AG1048" s="73">
        <f>IFERROR(VLOOKUP(Подбор[[#This Row],[Артикул]],[1]Подбор!$CJ:$CW,12,0),"")</f>
        <v>0</v>
      </c>
      <c r="AH1048" s="73">
        <f>IFERROR(VLOOKUP(Подбор[[#This Row],[Артикул]],[1]Подбор!$CJ:$CW,13,0),"")</f>
        <v>0</v>
      </c>
      <c r="AI1048" s="73">
        <f>IFERROR(VLOOKUP(Подбор[[#This Row],[Артикул]],[1]Подбор!$CJ:$CW,14,0),"")</f>
        <v>0</v>
      </c>
      <c r="AJ1048" s="73" t="str">
        <f>IFERROR(VLOOKUP(Подбор[[#This Row],[Артикул]],[1]Подбор!$CJ:$DA,15,0),"")</f>
        <v/>
      </c>
      <c r="AK1048" s="73" t="str">
        <f>IFERROR(VLOOKUP(Подбор[[#This Row],[Артикул]],[1]Подбор!$CJ:$DA,16,0),"")</f>
        <v>https://ipmatika.kz/products/ipc_ptz/ms-c2971-x23rpc/</v>
      </c>
      <c r="AL1048" s="73" t="str">
        <f>IFERROR(VLOOKUP(Подбор[[#This Row],[Артикул]],[1]Подбор!$CJ:$DA,17,0),"")</f>
        <v>Акция</v>
      </c>
    </row>
    <row r="1049" spans="1:38">
      <c r="A1049" s="73" t="s">
        <v>753</v>
      </c>
      <c r="B1049"/>
      <c r="C1049"/>
      <c r="D1049">
        <v>0</v>
      </c>
      <c r="E1049">
        <v>0</v>
      </c>
      <c r="F1049" t="s">
        <v>578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578</v>
      </c>
      <c r="R1049" t="s">
        <v>578</v>
      </c>
      <c r="S1049" t="s">
        <v>578</v>
      </c>
      <c r="T1049" s="73"/>
      <c r="U1049" s="73"/>
      <c r="V1049"/>
      <c r="W1049" s="73">
        <f>IFERROR(VLOOKUP(Подбор[[#This Row],[Артикул]],[1]Подбор!$CJ:$CW,2,0),"")</f>
        <v>0</v>
      </c>
      <c r="X1049" s="73">
        <f>IFERROR(VLOOKUP(Подбор[[#This Row],[Артикул]],[1]Подбор!$CJ:$CW,3,0),"")</f>
        <v>0</v>
      </c>
      <c r="Y1049" s="73" t="str">
        <f>IFERROR(VLOOKUP(Подбор[[#This Row],[Артикул]],[1]Подбор!$CJ:$CW,4,0),"")</f>
        <v/>
      </c>
      <c r="Z1049" s="73">
        <f>IFERROR(VLOOKUP(Подбор[[#This Row],[Артикул]],[1]Подбор!$CJ:$CW,5,0),"")</f>
        <v>0</v>
      </c>
      <c r="AA1049" s="73">
        <f>IFERROR(VLOOKUP(Подбор[[#This Row],[Артикул]],[1]Подбор!$CJ:$CW,6,0),"")</f>
        <v>0</v>
      </c>
      <c r="AB1049" s="73">
        <f>IFERROR(VLOOKUP(Подбор[[#This Row],[Артикул]],[1]Подбор!$CJ:$CW,7,0),"")</f>
        <v>0</v>
      </c>
      <c r="AC1049" s="73">
        <f>IFERROR(VLOOKUP(Подбор[[#This Row],[Артикул]],[1]Подбор!$CJ:$CW,8,0),"")</f>
        <v>0</v>
      </c>
      <c r="AD1049" s="73">
        <f>IFERROR(VLOOKUP(Подбор[[#This Row],[Артикул]],[1]Подбор!$CJ:$CW,9,0),"")</f>
        <v>0</v>
      </c>
      <c r="AE1049" s="73">
        <f>IFERROR(VLOOKUP(Подбор[[#This Row],[Артикул]],[1]Подбор!$CJ:$CW,10,0),"")</f>
        <v>0</v>
      </c>
      <c r="AF1049" s="73">
        <f>IFERROR(VLOOKUP(Подбор[[#This Row],[Артикул]],[1]Подбор!$CJ:$CW,11,0),"")</f>
        <v>0</v>
      </c>
      <c r="AG1049" s="73">
        <f>IFERROR(VLOOKUP(Подбор[[#This Row],[Артикул]],[1]Подбор!$CJ:$CW,12,0),"")</f>
        <v>0</v>
      </c>
      <c r="AH1049" s="73">
        <f>IFERROR(VLOOKUP(Подбор[[#This Row],[Артикул]],[1]Подбор!$CJ:$CW,13,0),"")</f>
        <v>0</v>
      </c>
      <c r="AI1049" s="73">
        <f>IFERROR(VLOOKUP(Подбор[[#This Row],[Артикул]],[1]Подбор!$CJ:$CW,14,0),"")</f>
        <v>0</v>
      </c>
      <c r="AJ1049" s="73" t="str">
        <f>IFERROR(VLOOKUP(Подбор[[#This Row],[Артикул]],[1]Подбор!$CJ:$DA,15,0),"")</f>
        <v/>
      </c>
      <c r="AK1049" s="73" t="str">
        <f>IFERROR(VLOOKUP(Подбор[[#This Row],[Артикул]],[1]Подбор!$CJ:$DA,16,0),"")</f>
        <v/>
      </c>
      <c r="AL1049" s="73" t="str">
        <f>IFERROR(VLOOKUP(Подбор[[#This Row],[Артикул]],[1]Подбор!$CJ:$DA,17,0),"")</f>
        <v/>
      </c>
    </row>
    <row r="1050" spans="1:38">
      <c r="A1050" s="73" t="s">
        <v>1802</v>
      </c>
      <c r="B1050" t="s">
        <v>806</v>
      </c>
      <c r="C1050" t="s">
        <v>1803</v>
      </c>
      <c r="D1050">
        <v>19250</v>
      </c>
      <c r="E1050">
        <v>10316.459999999997</v>
      </c>
      <c r="F1050">
        <v>-46.408000000000015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5988</v>
      </c>
      <c r="R1050" t="s">
        <v>5989</v>
      </c>
      <c r="S1050" t="s">
        <v>5723</v>
      </c>
      <c r="T1050" s="73"/>
      <c r="U1050" s="73"/>
      <c r="V1050"/>
      <c r="W1050" s="73">
        <f>IFERROR(VLOOKUP(Подбор[[#This Row],[Артикул]],[1]Подбор!$CJ:$CW,2,0),"")</f>
        <v>19250</v>
      </c>
      <c r="X1050" s="73">
        <f>IFERROR(VLOOKUP(Подбор[[#This Row],[Артикул]],[1]Подбор!$CJ:$CW,3,0),"")</f>
        <v>10316.459999999997</v>
      </c>
      <c r="Y1050" s="73">
        <f>IFERROR(VLOOKUP(Подбор[[#This Row],[Артикул]],[1]Подбор!$CJ:$CW,4,0),"")</f>
        <v>-46.408000000000015</v>
      </c>
      <c r="Z1050" s="73">
        <f>IFERROR(VLOOKUP(Подбор[[#This Row],[Артикул]],[1]Подбор!$CJ:$CW,5,0),"")</f>
        <v>0</v>
      </c>
      <c r="AA1050" s="73">
        <f>IFERROR(VLOOKUP(Подбор[[#This Row],[Артикул]],[1]Подбор!$CJ:$CW,6,0),"")</f>
        <v>0</v>
      </c>
      <c r="AB1050" s="73">
        <f>IFERROR(VLOOKUP(Подбор[[#This Row],[Артикул]],[1]Подбор!$CJ:$CW,7,0),"")</f>
        <v>0</v>
      </c>
      <c r="AC1050" s="73">
        <f>IFERROR(VLOOKUP(Подбор[[#This Row],[Артикул]],[1]Подбор!$CJ:$CW,8,0),"")</f>
        <v>0</v>
      </c>
      <c r="AD1050" s="73">
        <f>IFERROR(VLOOKUP(Подбор[[#This Row],[Артикул]],[1]Подбор!$CJ:$CW,9,0),"")</f>
        <v>0</v>
      </c>
      <c r="AE1050" s="73">
        <f>IFERROR(VLOOKUP(Подбор[[#This Row],[Артикул]],[1]Подбор!$CJ:$CW,10,0),"")</f>
        <v>0</v>
      </c>
      <c r="AF1050" s="73">
        <f>IFERROR(VLOOKUP(Подбор[[#This Row],[Артикул]],[1]Подбор!$CJ:$CW,11,0),"")</f>
        <v>0</v>
      </c>
      <c r="AG1050" s="73">
        <f>IFERROR(VLOOKUP(Подбор[[#This Row],[Артикул]],[1]Подбор!$CJ:$CW,12,0),"")</f>
        <v>0</v>
      </c>
      <c r="AH1050" s="73">
        <f>IFERROR(VLOOKUP(Подбор[[#This Row],[Артикул]],[1]Подбор!$CJ:$CW,13,0),"")</f>
        <v>0</v>
      </c>
      <c r="AI1050" s="73">
        <f>IFERROR(VLOOKUP(Подбор[[#This Row],[Артикул]],[1]Подбор!$CJ:$CW,14,0),"")</f>
        <v>0</v>
      </c>
      <c r="AJ1050" s="73" t="str">
        <f>IFERROR(VLOOKUP(Подбор[[#This Row],[Артикул]],[1]Подбор!$CJ:$DA,15,0),"")</f>
        <v>http://ipmatika.ru/upload/iblock/47f/A01_N_01.jpg</v>
      </c>
      <c r="AK1050" s="73" t="str">
        <f>IFERROR(VLOOKUP(Подбор[[#This Row],[Артикул]],[1]Подбор!$CJ:$DA,16,0),"")</f>
        <v>https://ipmatika.kz/products/cctv-accessories/milesight-ms-a01-n/</v>
      </c>
      <c r="AL1050" s="73" t="str">
        <f>IFERROR(VLOOKUP(Подбор[[#This Row],[Артикул]],[1]Подбор!$CJ:$DA,17,0),"")</f>
        <v>Акция</v>
      </c>
    </row>
    <row r="1051" spans="1:38">
      <c r="A1051" s="73" t="s">
        <v>1802</v>
      </c>
      <c r="B1051" t="s">
        <v>806</v>
      </c>
      <c r="C1051" t="s">
        <v>1801</v>
      </c>
      <c r="D1051">
        <v>19250</v>
      </c>
      <c r="E1051">
        <v>10316.459999999997</v>
      </c>
      <c r="F1051">
        <v>-46.408000000000015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5988</v>
      </c>
      <c r="R1051" t="s">
        <v>5989</v>
      </c>
      <c r="S1051" t="s">
        <v>5723</v>
      </c>
      <c r="T1051" s="73"/>
      <c r="U1051" s="73"/>
      <c r="V1051"/>
      <c r="W1051" s="73">
        <f>IFERROR(VLOOKUP(Подбор[[#This Row],[Артикул]],[1]Подбор!$CJ:$CW,2,0),"")</f>
        <v>19250</v>
      </c>
      <c r="X1051" s="73">
        <f>IFERROR(VLOOKUP(Подбор[[#This Row],[Артикул]],[1]Подбор!$CJ:$CW,3,0),"")</f>
        <v>10316.459999999997</v>
      </c>
      <c r="Y1051" s="73">
        <f>IFERROR(VLOOKUP(Подбор[[#This Row],[Артикул]],[1]Подбор!$CJ:$CW,4,0),"")</f>
        <v>-46.408000000000015</v>
      </c>
      <c r="Z1051" s="73">
        <f>IFERROR(VLOOKUP(Подбор[[#This Row],[Артикул]],[1]Подбор!$CJ:$CW,5,0),"")</f>
        <v>0</v>
      </c>
      <c r="AA1051" s="73">
        <f>IFERROR(VLOOKUP(Подбор[[#This Row],[Артикул]],[1]Подбор!$CJ:$CW,6,0),"")</f>
        <v>0</v>
      </c>
      <c r="AB1051" s="73">
        <f>IFERROR(VLOOKUP(Подбор[[#This Row],[Артикул]],[1]Подбор!$CJ:$CW,7,0),"")</f>
        <v>0</v>
      </c>
      <c r="AC1051" s="73">
        <f>IFERROR(VLOOKUP(Подбор[[#This Row],[Артикул]],[1]Подбор!$CJ:$CW,8,0),"")</f>
        <v>0</v>
      </c>
      <c r="AD1051" s="73">
        <f>IFERROR(VLOOKUP(Подбор[[#This Row],[Артикул]],[1]Подбор!$CJ:$CW,9,0),"")</f>
        <v>0</v>
      </c>
      <c r="AE1051" s="73">
        <f>IFERROR(VLOOKUP(Подбор[[#This Row],[Артикул]],[1]Подбор!$CJ:$CW,10,0),"")</f>
        <v>0</v>
      </c>
      <c r="AF1051" s="73">
        <f>IFERROR(VLOOKUP(Подбор[[#This Row],[Артикул]],[1]Подбор!$CJ:$CW,11,0),"")</f>
        <v>0</v>
      </c>
      <c r="AG1051" s="73">
        <f>IFERROR(VLOOKUP(Подбор[[#This Row],[Артикул]],[1]Подбор!$CJ:$CW,12,0),"")</f>
        <v>0</v>
      </c>
      <c r="AH1051" s="73">
        <f>IFERROR(VLOOKUP(Подбор[[#This Row],[Артикул]],[1]Подбор!$CJ:$CW,13,0),"")</f>
        <v>0</v>
      </c>
      <c r="AI1051" s="73">
        <f>IFERROR(VLOOKUP(Подбор[[#This Row],[Артикул]],[1]Подбор!$CJ:$CW,14,0),"")</f>
        <v>0</v>
      </c>
      <c r="AJ1051" s="73" t="str">
        <f>IFERROR(VLOOKUP(Подбор[[#This Row],[Артикул]],[1]Подбор!$CJ:$DA,15,0),"")</f>
        <v>http://ipmatika.ru/upload/iblock/47f/A01_N_01.jpg</v>
      </c>
      <c r="AK1051" s="73" t="str">
        <f>IFERROR(VLOOKUP(Подбор[[#This Row],[Артикул]],[1]Подбор!$CJ:$DA,16,0),"")</f>
        <v>https://ipmatika.kz/products/cctv-accessories/milesight-ms-a01-n/</v>
      </c>
      <c r="AL1051" s="73" t="str">
        <f>IFERROR(VLOOKUP(Подбор[[#This Row],[Артикул]],[1]Подбор!$CJ:$DA,17,0),"")</f>
        <v>Акция</v>
      </c>
    </row>
    <row r="1052" spans="1:38">
      <c r="A1052" s="73" t="s">
        <v>1800</v>
      </c>
      <c r="B1052" t="s">
        <v>806</v>
      </c>
      <c r="C1052" t="s">
        <v>1799</v>
      </c>
      <c r="D1052">
        <v>22000</v>
      </c>
      <c r="E1052">
        <v>11790.239999999998</v>
      </c>
      <c r="F1052">
        <v>-46.408000000000008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5990</v>
      </c>
      <c r="R1052" t="s">
        <v>5991</v>
      </c>
      <c r="S1052" t="s">
        <v>5723</v>
      </c>
      <c r="T1052" s="73"/>
      <c r="U1052" s="73"/>
      <c r="V1052"/>
      <c r="W1052" s="73">
        <f>IFERROR(VLOOKUP(Подбор[[#This Row],[Артикул]],[1]Подбор!$CJ:$CW,2,0),"")</f>
        <v>22000</v>
      </c>
      <c r="X1052" s="73">
        <f>IFERROR(VLOOKUP(Подбор[[#This Row],[Артикул]],[1]Подбор!$CJ:$CW,3,0),"")</f>
        <v>11790.239999999998</v>
      </c>
      <c r="Y1052" s="73">
        <f>IFERROR(VLOOKUP(Подбор[[#This Row],[Артикул]],[1]Подбор!$CJ:$CW,4,0),"")</f>
        <v>-46.408000000000008</v>
      </c>
      <c r="Z1052" s="73">
        <f>IFERROR(VLOOKUP(Подбор[[#This Row],[Артикул]],[1]Подбор!$CJ:$CW,5,0),"")</f>
        <v>0</v>
      </c>
      <c r="AA1052" s="73">
        <f>IFERROR(VLOOKUP(Подбор[[#This Row],[Артикул]],[1]Подбор!$CJ:$CW,6,0),"")</f>
        <v>0</v>
      </c>
      <c r="AB1052" s="73">
        <f>IFERROR(VLOOKUP(Подбор[[#This Row],[Артикул]],[1]Подбор!$CJ:$CW,7,0),"")</f>
        <v>0</v>
      </c>
      <c r="AC1052" s="73">
        <f>IFERROR(VLOOKUP(Подбор[[#This Row],[Артикул]],[1]Подбор!$CJ:$CW,8,0),"")</f>
        <v>0</v>
      </c>
      <c r="AD1052" s="73">
        <f>IFERROR(VLOOKUP(Подбор[[#This Row],[Артикул]],[1]Подбор!$CJ:$CW,9,0),"")</f>
        <v>0</v>
      </c>
      <c r="AE1052" s="73">
        <f>IFERROR(VLOOKUP(Подбор[[#This Row],[Артикул]],[1]Подбор!$CJ:$CW,10,0),"")</f>
        <v>0</v>
      </c>
      <c r="AF1052" s="73">
        <f>IFERROR(VLOOKUP(Подбор[[#This Row],[Артикул]],[1]Подбор!$CJ:$CW,11,0),"")</f>
        <v>0</v>
      </c>
      <c r="AG1052" s="73">
        <f>IFERROR(VLOOKUP(Подбор[[#This Row],[Артикул]],[1]Подбор!$CJ:$CW,12,0),"")</f>
        <v>0</v>
      </c>
      <c r="AH1052" s="73">
        <f>IFERROR(VLOOKUP(Подбор[[#This Row],[Артикул]],[1]Подбор!$CJ:$CW,13,0),"")</f>
        <v>0</v>
      </c>
      <c r="AI1052" s="73">
        <f>IFERROR(VLOOKUP(Подбор[[#This Row],[Артикул]],[1]Подбор!$CJ:$CW,14,0),"")</f>
        <v>0</v>
      </c>
      <c r="AJ1052" s="73" t="str">
        <f>IFERROR(VLOOKUP(Подбор[[#This Row],[Артикул]],[1]Подбор!$CJ:$DA,15,0),"")</f>
        <v>http://ipmatika.ru/upload/iblock/24c/A02Corner%20Bracket1.png</v>
      </c>
      <c r="AK1052" s="73" t="str">
        <f>IFERROR(VLOOKUP(Подбор[[#This Row],[Артикул]],[1]Подбор!$CJ:$DA,16,0),"")</f>
        <v>https://ipmatika.kz/products/cctv-accessories/milesight-ms-a02/</v>
      </c>
      <c r="AL1052" s="73" t="str">
        <f>IFERROR(VLOOKUP(Подбор[[#This Row],[Артикул]],[1]Подбор!$CJ:$DA,17,0),"")</f>
        <v>Акция</v>
      </c>
    </row>
    <row r="1053" spans="1:38">
      <c r="A1053" s="73" t="s">
        <v>1798</v>
      </c>
      <c r="B1053" t="s">
        <v>806</v>
      </c>
      <c r="C1053" t="s">
        <v>1797</v>
      </c>
      <c r="D1053">
        <v>22000</v>
      </c>
      <c r="E1053">
        <v>11790.239999999998</v>
      </c>
      <c r="F1053">
        <v>-46.408000000000008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5992</v>
      </c>
      <c r="R1053" t="s">
        <v>5993</v>
      </c>
      <c r="S1053" t="s">
        <v>5723</v>
      </c>
      <c r="T1053" s="73"/>
      <c r="U1053" s="73"/>
      <c r="V1053"/>
      <c r="W1053" s="73">
        <f>IFERROR(VLOOKUP(Подбор[[#This Row],[Артикул]],[1]Подбор!$CJ:$CW,2,0),"")</f>
        <v>22000</v>
      </c>
      <c r="X1053" s="73">
        <f>IFERROR(VLOOKUP(Подбор[[#This Row],[Артикул]],[1]Подбор!$CJ:$CW,3,0),"")</f>
        <v>11790.239999999998</v>
      </c>
      <c r="Y1053" s="73">
        <f>IFERROR(VLOOKUP(Подбор[[#This Row],[Артикул]],[1]Подбор!$CJ:$CW,4,0),"")</f>
        <v>-46.408000000000008</v>
      </c>
      <c r="Z1053" s="73">
        <f>IFERROR(VLOOKUP(Подбор[[#This Row],[Артикул]],[1]Подбор!$CJ:$CW,5,0),"")</f>
        <v>0</v>
      </c>
      <c r="AA1053" s="73">
        <f>IFERROR(VLOOKUP(Подбор[[#This Row],[Артикул]],[1]Подбор!$CJ:$CW,6,0),"")</f>
        <v>0</v>
      </c>
      <c r="AB1053" s="73">
        <f>IFERROR(VLOOKUP(Подбор[[#This Row],[Артикул]],[1]Подбор!$CJ:$CW,7,0),"")</f>
        <v>0</v>
      </c>
      <c r="AC1053" s="73">
        <f>IFERROR(VLOOKUP(Подбор[[#This Row],[Артикул]],[1]Подбор!$CJ:$CW,8,0),"")</f>
        <v>0</v>
      </c>
      <c r="AD1053" s="73">
        <f>IFERROR(VLOOKUP(Подбор[[#This Row],[Артикул]],[1]Подбор!$CJ:$CW,9,0),"")</f>
        <v>0</v>
      </c>
      <c r="AE1053" s="73">
        <f>IFERROR(VLOOKUP(Подбор[[#This Row],[Артикул]],[1]Подбор!$CJ:$CW,10,0),"")</f>
        <v>0</v>
      </c>
      <c r="AF1053" s="73">
        <f>IFERROR(VLOOKUP(Подбор[[#This Row],[Артикул]],[1]Подбор!$CJ:$CW,11,0),"")</f>
        <v>0</v>
      </c>
      <c r="AG1053" s="73">
        <f>IFERROR(VLOOKUP(Подбор[[#This Row],[Артикул]],[1]Подбор!$CJ:$CW,12,0),"")</f>
        <v>0</v>
      </c>
      <c r="AH1053" s="73">
        <f>IFERROR(VLOOKUP(Подбор[[#This Row],[Артикул]],[1]Подбор!$CJ:$CW,13,0),"")</f>
        <v>0</v>
      </c>
      <c r="AI1053" s="73">
        <f>IFERROR(VLOOKUP(Подбор[[#This Row],[Артикул]],[1]Подбор!$CJ:$CW,14,0),"")</f>
        <v>0</v>
      </c>
      <c r="AJ1053" s="73" t="str">
        <f>IFERROR(VLOOKUP(Подбор[[#This Row],[Артикул]],[1]Подбор!$CJ:$DA,15,0),"")</f>
        <v>http://ipmatika.ru/upload/iblock/013/A03CornerBracket1.png</v>
      </c>
      <c r="AK1053" s="73" t="str">
        <f>IFERROR(VLOOKUP(Подбор[[#This Row],[Артикул]],[1]Подбор!$CJ:$DA,16,0),"")</f>
        <v>https://ipmatika.kz/products/cctv-accessories/milesight-ms-a03/</v>
      </c>
      <c r="AL1053" s="73" t="str">
        <f>IFERROR(VLOOKUP(Подбор[[#This Row],[Артикул]],[1]Подбор!$CJ:$DA,17,0),"")</f>
        <v>Акция</v>
      </c>
    </row>
    <row r="1054" spans="1:38">
      <c r="A1054" s="73" t="s">
        <v>1796</v>
      </c>
      <c r="B1054" t="s">
        <v>806</v>
      </c>
      <c r="C1054" t="s">
        <v>1795</v>
      </c>
      <c r="D1054">
        <v>33000</v>
      </c>
      <c r="E1054">
        <v>17685.359999999997</v>
      </c>
      <c r="F1054">
        <v>-46.408000000000008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5994</v>
      </c>
      <c r="R1054" t="s">
        <v>5995</v>
      </c>
      <c r="S1054" t="s">
        <v>5723</v>
      </c>
      <c r="T1054" s="73"/>
      <c r="U1054" s="73"/>
      <c r="V1054"/>
      <c r="W1054" s="73">
        <f>IFERROR(VLOOKUP(Подбор[[#This Row],[Артикул]],[1]Подбор!$CJ:$CW,2,0),"")</f>
        <v>33000</v>
      </c>
      <c r="X1054" s="73">
        <f>IFERROR(VLOOKUP(Подбор[[#This Row],[Артикул]],[1]Подбор!$CJ:$CW,3,0),"")</f>
        <v>17685.359999999997</v>
      </c>
      <c r="Y1054" s="73">
        <f>IFERROR(VLOOKUP(Подбор[[#This Row],[Артикул]],[1]Подбор!$CJ:$CW,4,0),"")</f>
        <v>-46.408000000000008</v>
      </c>
      <c r="Z1054" s="73">
        <f>IFERROR(VLOOKUP(Подбор[[#This Row],[Артикул]],[1]Подбор!$CJ:$CW,5,0),"")</f>
        <v>0</v>
      </c>
      <c r="AA1054" s="73">
        <f>IFERROR(VLOOKUP(Подбор[[#This Row],[Артикул]],[1]Подбор!$CJ:$CW,6,0),"")</f>
        <v>0</v>
      </c>
      <c r="AB1054" s="73">
        <f>IFERROR(VLOOKUP(Подбор[[#This Row],[Артикул]],[1]Подбор!$CJ:$CW,7,0),"")</f>
        <v>0</v>
      </c>
      <c r="AC1054" s="73">
        <f>IFERROR(VLOOKUP(Подбор[[#This Row],[Артикул]],[1]Подбор!$CJ:$CW,8,0),"")</f>
        <v>0</v>
      </c>
      <c r="AD1054" s="73">
        <f>IFERROR(VLOOKUP(Подбор[[#This Row],[Артикул]],[1]Подбор!$CJ:$CW,9,0),"")</f>
        <v>0</v>
      </c>
      <c r="AE1054" s="73">
        <f>IFERROR(VLOOKUP(Подбор[[#This Row],[Артикул]],[1]Подбор!$CJ:$CW,10,0),"")</f>
        <v>0</v>
      </c>
      <c r="AF1054" s="73">
        <f>IFERROR(VLOOKUP(Подбор[[#This Row],[Артикул]],[1]Подбор!$CJ:$CW,11,0),"")</f>
        <v>0</v>
      </c>
      <c r="AG1054" s="73">
        <f>IFERROR(VLOOKUP(Подбор[[#This Row],[Артикул]],[1]Подбор!$CJ:$CW,12,0),"")</f>
        <v>0</v>
      </c>
      <c r="AH1054" s="73">
        <f>IFERROR(VLOOKUP(Подбор[[#This Row],[Артикул]],[1]Подбор!$CJ:$CW,13,0),"")</f>
        <v>0</v>
      </c>
      <c r="AI1054" s="73">
        <f>IFERROR(VLOOKUP(Подбор[[#This Row],[Артикул]],[1]Подбор!$CJ:$CW,14,0),"")</f>
        <v>0</v>
      </c>
      <c r="AJ1054" s="73" t="str">
        <f>IFERROR(VLOOKUP(Подбор[[#This Row],[Артикул]],[1]Подбор!$CJ:$DA,15,0),"")</f>
        <v>http://ipmatika.ru/upload/iblock/4a0/A421.png</v>
      </c>
      <c r="AK1054" s="73" t="str">
        <f>IFERROR(VLOOKUP(Подбор[[#This Row],[Артикул]],[1]Подбор!$CJ:$DA,16,0),"")</f>
        <v>https://ipmatika.kz/products/cctv-accessories/milesight-ms-a42/</v>
      </c>
      <c r="AL1054" s="73" t="str">
        <f>IFERROR(VLOOKUP(Подбор[[#This Row],[Артикул]],[1]Подбор!$CJ:$DA,17,0),"")</f>
        <v>Акция</v>
      </c>
    </row>
    <row r="1055" spans="1:38">
      <c r="A1055" s="73" t="s">
        <v>1794</v>
      </c>
      <c r="B1055" t="s">
        <v>806</v>
      </c>
      <c r="C1055" t="s">
        <v>1793</v>
      </c>
      <c r="D1055">
        <v>33000</v>
      </c>
      <c r="E1055">
        <v>17685.359999999997</v>
      </c>
      <c r="F1055">
        <v>-46.408000000000008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5996</v>
      </c>
      <c r="R1055" t="s">
        <v>5997</v>
      </c>
      <c r="S1055" t="s">
        <v>5723</v>
      </c>
      <c r="T1055" s="73"/>
      <c r="U1055" s="73"/>
      <c r="V1055"/>
      <c r="W1055" s="73">
        <f>IFERROR(VLOOKUP(Подбор[[#This Row],[Артикул]],[1]Подбор!$CJ:$CW,2,0),"")</f>
        <v>33000</v>
      </c>
      <c r="X1055" s="73">
        <f>IFERROR(VLOOKUP(Подбор[[#This Row],[Артикул]],[1]Подбор!$CJ:$CW,3,0),"")</f>
        <v>17685.359999999997</v>
      </c>
      <c r="Y1055" s="73">
        <f>IFERROR(VLOOKUP(Подбор[[#This Row],[Артикул]],[1]Подбор!$CJ:$CW,4,0),"")</f>
        <v>-46.408000000000008</v>
      </c>
      <c r="Z1055" s="73">
        <f>IFERROR(VLOOKUP(Подбор[[#This Row],[Артикул]],[1]Подбор!$CJ:$CW,5,0),"")</f>
        <v>0</v>
      </c>
      <c r="AA1055" s="73">
        <f>IFERROR(VLOOKUP(Подбор[[#This Row],[Артикул]],[1]Подбор!$CJ:$CW,6,0),"")</f>
        <v>0</v>
      </c>
      <c r="AB1055" s="73">
        <f>IFERROR(VLOOKUP(Подбор[[#This Row],[Артикул]],[1]Подбор!$CJ:$CW,7,0),"")</f>
        <v>0</v>
      </c>
      <c r="AC1055" s="73">
        <f>IFERROR(VLOOKUP(Подбор[[#This Row],[Артикул]],[1]Подбор!$CJ:$CW,8,0),"")</f>
        <v>0</v>
      </c>
      <c r="AD1055" s="73">
        <f>IFERROR(VLOOKUP(Подбор[[#This Row],[Артикул]],[1]Подбор!$CJ:$CW,9,0),"")</f>
        <v>0</v>
      </c>
      <c r="AE1055" s="73">
        <f>IFERROR(VLOOKUP(Подбор[[#This Row],[Артикул]],[1]Подбор!$CJ:$CW,10,0),"")</f>
        <v>0</v>
      </c>
      <c r="AF1055" s="73">
        <f>IFERROR(VLOOKUP(Подбор[[#This Row],[Артикул]],[1]Подбор!$CJ:$CW,11,0),"")</f>
        <v>0</v>
      </c>
      <c r="AG1055" s="73">
        <f>IFERROR(VLOOKUP(Подбор[[#This Row],[Артикул]],[1]Подбор!$CJ:$CW,12,0),"")</f>
        <v>0</v>
      </c>
      <c r="AH1055" s="73">
        <f>IFERROR(VLOOKUP(Подбор[[#This Row],[Артикул]],[1]Подбор!$CJ:$CW,13,0),"")</f>
        <v>0</v>
      </c>
      <c r="AI1055" s="73">
        <f>IFERROR(VLOOKUP(Подбор[[#This Row],[Артикул]],[1]Подбор!$CJ:$CW,14,0),"")</f>
        <v>0</v>
      </c>
      <c r="AJ1055" s="73" t="str">
        <f>IFERROR(VLOOKUP(Подбор[[#This Row],[Артикул]],[1]Подбор!$CJ:$DA,15,0),"")</f>
        <v>http://ipmatika.ru/upload/iblock/ae5/A76L2146.png</v>
      </c>
      <c r="AK1055" s="73" t="str">
        <f>IFERROR(VLOOKUP(Подбор[[#This Row],[Артикул]],[1]Подбор!$CJ:$DA,16,0),"")</f>
        <v>https://ipmatika.kz/products/cctv-accessories/milesight-ms-a42-l/</v>
      </c>
      <c r="AL1055" s="73" t="str">
        <f>IFERROR(VLOOKUP(Подбор[[#This Row],[Артикул]],[1]Подбор!$CJ:$DA,17,0),"")</f>
        <v>Акция</v>
      </c>
    </row>
    <row r="1056" spans="1:38">
      <c r="A1056" s="73" t="s">
        <v>1792</v>
      </c>
      <c r="B1056" t="s">
        <v>806</v>
      </c>
      <c r="C1056" t="s">
        <v>1791</v>
      </c>
      <c r="D1056">
        <v>44000</v>
      </c>
      <c r="E1056">
        <v>23580.479999999996</v>
      </c>
      <c r="F1056">
        <v>-46.408000000000008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5998</v>
      </c>
      <c r="R1056" t="s">
        <v>5999</v>
      </c>
      <c r="S1056" t="s">
        <v>5723</v>
      </c>
      <c r="T1056" s="73"/>
      <c r="U1056" s="73"/>
      <c r="V1056"/>
      <c r="W1056" s="73">
        <f>IFERROR(VLOOKUP(Подбор[[#This Row],[Артикул]],[1]Подбор!$CJ:$CW,2,0),"")</f>
        <v>44000</v>
      </c>
      <c r="X1056" s="73">
        <f>IFERROR(VLOOKUP(Подбор[[#This Row],[Артикул]],[1]Подбор!$CJ:$CW,3,0),"")</f>
        <v>23580.479999999996</v>
      </c>
      <c r="Y1056" s="73">
        <f>IFERROR(VLOOKUP(Подбор[[#This Row],[Артикул]],[1]Подбор!$CJ:$CW,4,0),"")</f>
        <v>-46.408000000000008</v>
      </c>
      <c r="Z1056" s="73">
        <f>IFERROR(VLOOKUP(Подбор[[#This Row],[Артикул]],[1]Подбор!$CJ:$CW,5,0),"")</f>
        <v>0</v>
      </c>
      <c r="AA1056" s="73">
        <f>IFERROR(VLOOKUP(Подбор[[#This Row],[Артикул]],[1]Подбор!$CJ:$CW,6,0),"")</f>
        <v>0</v>
      </c>
      <c r="AB1056" s="73">
        <f>IFERROR(VLOOKUP(Подбор[[#This Row],[Артикул]],[1]Подбор!$CJ:$CW,7,0),"")</f>
        <v>0</v>
      </c>
      <c r="AC1056" s="73">
        <f>IFERROR(VLOOKUP(Подбор[[#This Row],[Артикул]],[1]Подбор!$CJ:$CW,8,0),"")</f>
        <v>0</v>
      </c>
      <c r="AD1056" s="73">
        <f>IFERROR(VLOOKUP(Подбор[[#This Row],[Артикул]],[1]Подбор!$CJ:$CW,9,0),"")</f>
        <v>0</v>
      </c>
      <c r="AE1056" s="73">
        <f>IFERROR(VLOOKUP(Подбор[[#This Row],[Артикул]],[1]Подбор!$CJ:$CW,10,0),"")</f>
        <v>0</v>
      </c>
      <c r="AF1056" s="73">
        <f>IFERROR(VLOOKUP(Подбор[[#This Row],[Артикул]],[1]Подбор!$CJ:$CW,11,0),"")</f>
        <v>0</v>
      </c>
      <c r="AG1056" s="73">
        <f>IFERROR(VLOOKUP(Подбор[[#This Row],[Артикул]],[1]Подбор!$CJ:$CW,12,0),"")</f>
        <v>0</v>
      </c>
      <c r="AH1056" s="73">
        <f>IFERROR(VLOOKUP(Подбор[[#This Row],[Артикул]],[1]Подбор!$CJ:$CW,13,0),"")</f>
        <v>0</v>
      </c>
      <c r="AI1056" s="73">
        <f>IFERROR(VLOOKUP(Подбор[[#This Row],[Артикул]],[1]Подбор!$CJ:$CW,14,0),"")</f>
        <v>0</v>
      </c>
      <c r="AJ1056" s="73" t="str">
        <f>IFERROR(VLOOKUP(Подбор[[#This Row],[Артикул]],[1]Подбор!$CJ:$DA,15,0),"")</f>
        <v>http://ipmatika.ru/upload/iblock/c8a/A43V2327.png</v>
      </c>
      <c r="AK1056" s="73" t="str">
        <f>IFERROR(VLOOKUP(Подбор[[#This Row],[Артикул]],[1]Подбор!$CJ:$DA,16,0),"")</f>
        <v>https://ipmatika.kz/products/cctv-accessories/milesight-ms-a43/</v>
      </c>
      <c r="AL1056" s="73" t="str">
        <f>IFERROR(VLOOKUP(Подбор[[#This Row],[Артикул]],[1]Подбор!$CJ:$DA,17,0),"")</f>
        <v>Акция</v>
      </c>
    </row>
    <row r="1057" spans="1:38">
      <c r="A1057" s="73" t="s">
        <v>1790</v>
      </c>
      <c r="B1057" t="s">
        <v>806</v>
      </c>
      <c r="C1057" t="s">
        <v>1789</v>
      </c>
      <c r="D1057">
        <v>71500</v>
      </c>
      <c r="E1057">
        <v>41265.839999999997</v>
      </c>
      <c r="F1057">
        <v>-42.285538461538465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6000</v>
      </c>
      <c r="R1057" t="s">
        <v>6001</v>
      </c>
      <c r="S1057" t="s">
        <v>5723</v>
      </c>
      <c r="T1057" s="73"/>
      <c r="U1057" s="73"/>
      <c r="V1057"/>
      <c r="W1057" s="73">
        <f>IFERROR(VLOOKUP(Подбор[[#This Row],[Артикул]],[1]Подбор!$CJ:$CW,2,0),"")</f>
        <v>71500</v>
      </c>
      <c r="X1057" s="73">
        <f>IFERROR(VLOOKUP(Подбор[[#This Row],[Артикул]],[1]Подбор!$CJ:$CW,3,0),"")</f>
        <v>41265.839999999997</v>
      </c>
      <c r="Y1057" s="73">
        <f>IFERROR(VLOOKUP(Подбор[[#This Row],[Артикул]],[1]Подбор!$CJ:$CW,4,0),"")</f>
        <v>-42.285538461538465</v>
      </c>
      <c r="Z1057" s="73">
        <f>IFERROR(VLOOKUP(Подбор[[#This Row],[Артикул]],[1]Подбор!$CJ:$CW,5,0),"")</f>
        <v>0</v>
      </c>
      <c r="AA1057" s="73">
        <f>IFERROR(VLOOKUP(Подбор[[#This Row],[Артикул]],[1]Подбор!$CJ:$CW,6,0),"")</f>
        <v>0</v>
      </c>
      <c r="AB1057" s="73">
        <f>IFERROR(VLOOKUP(Подбор[[#This Row],[Артикул]],[1]Подбор!$CJ:$CW,7,0),"")</f>
        <v>0</v>
      </c>
      <c r="AC1057" s="73">
        <f>IFERROR(VLOOKUP(Подбор[[#This Row],[Артикул]],[1]Подбор!$CJ:$CW,8,0),"")</f>
        <v>0</v>
      </c>
      <c r="AD1057" s="73">
        <f>IFERROR(VLOOKUP(Подбор[[#This Row],[Артикул]],[1]Подбор!$CJ:$CW,9,0),"")</f>
        <v>0</v>
      </c>
      <c r="AE1057" s="73">
        <f>IFERROR(VLOOKUP(Подбор[[#This Row],[Артикул]],[1]Подбор!$CJ:$CW,10,0),"")</f>
        <v>0</v>
      </c>
      <c r="AF1057" s="73">
        <f>IFERROR(VLOOKUP(Подбор[[#This Row],[Артикул]],[1]Подбор!$CJ:$CW,11,0),"")</f>
        <v>0</v>
      </c>
      <c r="AG1057" s="73">
        <f>IFERROR(VLOOKUP(Подбор[[#This Row],[Артикул]],[1]Подбор!$CJ:$CW,12,0),"")</f>
        <v>0</v>
      </c>
      <c r="AH1057" s="73">
        <f>IFERROR(VLOOKUP(Подбор[[#This Row],[Артикул]],[1]Подбор!$CJ:$CW,13,0),"")</f>
        <v>0</v>
      </c>
      <c r="AI1057" s="73">
        <f>IFERROR(VLOOKUP(Подбор[[#This Row],[Артикул]],[1]Подбор!$CJ:$CW,14,0),"")</f>
        <v>0</v>
      </c>
      <c r="AJ1057" s="73" t="str">
        <f>IFERROR(VLOOKUP(Подбор[[#This Row],[Артикул]],[1]Подбор!$CJ:$DA,15,0),"")</f>
        <v>http://ipmatika.ru/upload/iblock/a2d/A51ProtectiveHousing4.png</v>
      </c>
      <c r="AK1057" s="73" t="str">
        <f>IFERROR(VLOOKUP(Подбор[[#This Row],[Артикул]],[1]Подбор!$CJ:$DA,16,0),"")</f>
        <v>https://ipmatika.kz/products/cctv-accessories/milesight-ms-a51/</v>
      </c>
      <c r="AL1057" s="73" t="str">
        <f>IFERROR(VLOOKUP(Подбор[[#This Row],[Артикул]],[1]Подбор!$CJ:$DA,17,0),"")</f>
        <v>Акция</v>
      </c>
    </row>
    <row r="1058" spans="1:38">
      <c r="A1058" s="73" t="s">
        <v>1788</v>
      </c>
      <c r="B1058" t="s">
        <v>806</v>
      </c>
      <c r="C1058" t="s">
        <v>1787</v>
      </c>
      <c r="D1058">
        <v>23650</v>
      </c>
      <c r="E1058">
        <v>11790.239999999998</v>
      </c>
      <c r="F1058">
        <v>-50.146976744186055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6002</v>
      </c>
      <c r="R1058" t="s">
        <v>6003</v>
      </c>
      <c r="S1058" t="s">
        <v>5723</v>
      </c>
      <c r="T1058" s="73"/>
      <c r="U1058" s="73"/>
      <c r="V1058"/>
      <c r="W1058" s="73">
        <f>IFERROR(VLOOKUP(Подбор[[#This Row],[Артикул]],[1]Подбор!$CJ:$CW,2,0),"")</f>
        <v>23650</v>
      </c>
      <c r="X1058" s="73">
        <f>IFERROR(VLOOKUP(Подбор[[#This Row],[Артикул]],[1]Подбор!$CJ:$CW,3,0),"")</f>
        <v>11790.239999999998</v>
      </c>
      <c r="Y1058" s="73">
        <f>IFERROR(VLOOKUP(Подбор[[#This Row],[Артикул]],[1]Подбор!$CJ:$CW,4,0),"")</f>
        <v>-50.146976744186055</v>
      </c>
      <c r="Z1058" s="73">
        <f>IFERROR(VLOOKUP(Подбор[[#This Row],[Артикул]],[1]Подбор!$CJ:$CW,5,0),"")</f>
        <v>0</v>
      </c>
      <c r="AA1058" s="73">
        <f>IFERROR(VLOOKUP(Подбор[[#This Row],[Артикул]],[1]Подбор!$CJ:$CW,6,0),"")</f>
        <v>0</v>
      </c>
      <c r="AB1058" s="73">
        <f>IFERROR(VLOOKUP(Подбор[[#This Row],[Артикул]],[1]Подбор!$CJ:$CW,7,0),"")</f>
        <v>0</v>
      </c>
      <c r="AC1058" s="73">
        <f>IFERROR(VLOOKUP(Подбор[[#This Row],[Артикул]],[1]Подбор!$CJ:$CW,8,0),"")</f>
        <v>0</v>
      </c>
      <c r="AD1058" s="73">
        <f>IFERROR(VLOOKUP(Подбор[[#This Row],[Артикул]],[1]Подбор!$CJ:$CW,9,0),"")</f>
        <v>0</v>
      </c>
      <c r="AE1058" s="73">
        <f>IFERROR(VLOOKUP(Подбор[[#This Row],[Артикул]],[1]Подбор!$CJ:$CW,10,0),"")</f>
        <v>0</v>
      </c>
      <c r="AF1058" s="73">
        <f>IFERROR(VLOOKUP(Подбор[[#This Row],[Артикул]],[1]Подбор!$CJ:$CW,11,0),"")</f>
        <v>0</v>
      </c>
      <c r="AG1058" s="73">
        <f>IFERROR(VLOOKUP(Подбор[[#This Row],[Артикул]],[1]Подбор!$CJ:$CW,12,0),"")</f>
        <v>0</v>
      </c>
      <c r="AH1058" s="73">
        <f>IFERROR(VLOOKUP(Подбор[[#This Row],[Артикул]],[1]Подбор!$CJ:$CW,13,0),"")</f>
        <v>0</v>
      </c>
      <c r="AI1058" s="73">
        <f>IFERROR(VLOOKUP(Подбор[[#This Row],[Артикул]],[1]Подбор!$CJ:$CW,14,0),"")</f>
        <v>0</v>
      </c>
      <c r="AJ1058" s="73" t="str">
        <f>IFERROR(VLOOKUP(Подбор[[#This Row],[Артикул]],[1]Подбор!$CJ:$DA,15,0),"")</f>
        <v>http://ipmatika.ru/upload/iblock/589/A71_01.jpg</v>
      </c>
      <c r="AK1058" s="73" t="str">
        <f>IFERROR(VLOOKUP(Подбор[[#This Row],[Артикул]],[1]Подбор!$CJ:$DA,16,0),"")</f>
        <v>https://ipmatika.kz/products/cctv-accessories/milesight-ms-a71/</v>
      </c>
      <c r="AL1058" s="73" t="str">
        <f>IFERROR(VLOOKUP(Подбор[[#This Row],[Артикул]],[1]Подбор!$CJ:$DA,17,0),"")</f>
        <v>Акция</v>
      </c>
    </row>
    <row r="1059" spans="1:38">
      <c r="A1059" s="73" t="s">
        <v>1786</v>
      </c>
      <c r="B1059" t="s">
        <v>806</v>
      </c>
      <c r="C1059" t="s">
        <v>1785</v>
      </c>
      <c r="D1059">
        <v>33000</v>
      </c>
      <c r="E1059">
        <v>17685.359999999997</v>
      </c>
      <c r="F1059">
        <v>-46.408000000000008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6004</v>
      </c>
      <c r="R1059" t="s">
        <v>6005</v>
      </c>
      <c r="S1059" t="s">
        <v>5723</v>
      </c>
      <c r="T1059" s="73"/>
      <c r="U1059" s="73"/>
      <c r="V1059"/>
      <c r="W1059" s="73">
        <f>IFERROR(VLOOKUP(Подбор[[#This Row],[Артикул]],[1]Подбор!$CJ:$CW,2,0),"")</f>
        <v>33000</v>
      </c>
      <c r="X1059" s="73">
        <f>IFERROR(VLOOKUP(Подбор[[#This Row],[Артикул]],[1]Подбор!$CJ:$CW,3,0),"")</f>
        <v>17685.359999999997</v>
      </c>
      <c r="Y1059" s="73">
        <f>IFERROR(VLOOKUP(Подбор[[#This Row],[Артикул]],[1]Подбор!$CJ:$CW,4,0),"")</f>
        <v>-46.408000000000008</v>
      </c>
      <c r="Z1059" s="73">
        <f>IFERROR(VLOOKUP(Подбор[[#This Row],[Артикул]],[1]Подбор!$CJ:$CW,5,0),"")</f>
        <v>0</v>
      </c>
      <c r="AA1059" s="73">
        <f>IFERROR(VLOOKUP(Подбор[[#This Row],[Артикул]],[1]Подбор!$CJ:$CW,6,0),"")</f>
        <v>0</v>
      </c>
      <c r="AB1059" s="73">
        <f>IFERROR(VLOOKUP(Подбор[[#This Row],[Артикул]],[1]Подбор!$CJ:$CW,7,0),"")</f>
        <v>0</v>
      </c>
      <c r="AC1059" s="73">
        <f>IFERROR(VLOOKUP(Подбор[[#This Row],[Артикул]],[1]Подбор!$CJ:$CW,8,0),"")</f>
        <v>0</v>
      </c>
      <c r="AD1059" s="73">
        <f>IFERROR(VLOOKUP(Подбор[[#This Row],[Артикул]],[1]Подбор!$CJ:$CW,9,0),"")</f>
        <v>0</v>
      </c>
      <c r="AE1059" s="73">
        <f>IFERROR(VLOOKUP(Подбор[[#This Row],[Артикул]],[1]Подбор!$CJ:$CW,10,0),"")</f>
        <v>0</v>
      </c>
      <c r="AF1059" s="73">
        <f>IFERROR(VLOOKUP(Подбор[[#This Row],[Артикул]],[1]Подбор!$CJ:$CW,11,0),"")</f>
        <v>0</v>
      </c>
      <c r="AG1059" s="73">
        <f>IFERROR(VLOOKUP(Подбор[[#This Row],[Артикул]],[1]Подбор!$CJ:$CW,12,0),"")</f>
        <v>0</v>
      </c>
      <c r="AH1059" s="73">
        <f>IFERROR(VLOOKUP(Подбор[[#This Row],[Артикул]],[1]Подбор!$CJ:$CW,13,0),"")</f>
        <v>0</v>
      </c>
      <c r="AI1059" s="73">
        <f>IFERROR(VLOOKUP(Подбор[[#This Row],[Артикул]],[1]Подбор!$CJ:$CW,14,0),"")</f>
        <v>0</v>
      </c>
      <c r="AJ1059" s="73" t="str">
        <f>IFERROR(VLOOKUP(Подбор[[#This Row],[Артикул]],[1]Подбор!$CJ:$DA,15,0),"")</f>
        <v>http://ipmatika.ru/upload/iblock/754/A721225.png</v>
      </c>
      <c r="AK1059" s="73" t="str">
        <f>IFERROR(VLOOKUP(Подбор[[#This Row],[Артикул]],[1]Подбор!$CJ:$DA,16,0),"")</f>
        <v>https://ipmatika.kz/products/cctv-accessories/milesight-ms-a72/</v>
      </c>
      <c r="AL1059" s="73" t="str">
        <f>IFERROR(VLOOKUP(Подбор[[#This Row],[Артикул]],[1]Подбор!$CJ:$DA,17,0),"")</f>
        <v>Акция</v>
      </c>
    </row>
    <row r="1060" spans="1:38">
      <c r="A1060" s="73" t="s">
        <v>1784</v>
      </c>
      <c r="B1060" t="s">
        <v>806</v>
      </c>
      <c r="C1060" t="s">
        <v>1783</v>
      </c>
      <c r="D1060">
        <v>3850</v>
      </c>
      <c r="E1060">
        <v>2358.0480000000002</v>
      </c>
      <c r="F1060">
        <v>-38.751999999999995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6006</v>
      </c>
      <c r="R1060" t="s">
        <v>6007</v>
      </c>
      <c r="S1060" t="s">
        <v>5723</v>
      </c>
      <c r="T1060" s="73"/>
      <c r="U1060" s="73"/>
      <c r="V1060"/>
      <c r="W1060" s="73">
        <f>IFERROR(VLOOKUP(Подбор[[#This Row],[Артикул]],[1]Подбор!$CJ:$CW,2,0),"")</f>
        <v>3850</v>
      </c>
      <c r="X1060" s="73">
        <f>IFERROR(VLOOKUP(Подбор[[#This Row],[Артикул]],[1]Подбор!$CJ:$CW,3,0),"")</f>
        <v>2358.0480000000002</v>
      </c>
      <c r="Y1060" s="73">
        <f>IFERROR(VLOOKUP(Подбор[[#This Row],[Артикул]],[1]Подбор!$CJ:$CW,4,0),"")</f>
        <v>-38.751999999999995</v>
      </c>
      <c r="Z1060" s="73">
        <f>IFERROR(VLOOKUP(Подбор[[#This Row],[Артикул]],[1]Подбор!$CJ:$CW,5,0),"")</f>
        <v>0</v>
      </c>
      <c r="AA1060" s="73">
        <f>IFERROR(VLOOKUP(Подбор[[#This Row],[Артикул]],[1]Подбор!$CJ:$CW,6,0),"")</f>
        <v>0</v>
      </c>
      <c r="AB1060" s="73">
        <f>IFERROR(VLOOKUP(Подбор[[#This Row],[Артикул]],[1]Подбор!$CJ:$CW,7,0),"")</f>
        <v>0</v>
      </c>
      <c r="AC1060" s="73">
        <f>IFERROR(VLOOKUP(Подбор[[#This Row],[Артикул]],[1]Подбор!$CJ:$CW,8,0),"")</f>
        <v>0</v>
      </c>
      <c r="AD1060" s="73">
        <f>IFERROR(VLOOKUP(Подбор[[#This Row],[Артикул]],[1]Подбор!$CJ:$CW,9,0),"")</f>
        <v>0</v>
      </c>
      <c r="AE1060" s="73">
        <f>IFERROR(VLOOKUP(Подбор[[#This Row],[Артикул]],[1]Подбор!$CJ:$CW,10,0),"")</f>
        <v>0</v>
      </c>
      <c r="AF1060" s="73">
        <f>IFERROR(VLOOKUP(Подбор[[#This Row],[Артикул]],[1]Подбор!$CJ:$CW,11,0),"")</f>
        <v>0</v>
      </c>
      <c r="AG1060" s="73">
        <f>IFERROR(VLOOKUP(Подбор[[#This Row],[Артикул]],[1]Подбор!$CJ:$CW,12,0),"")</f>
        <v>0</v>
      </c>
      <c r="AH1060" s="73">
        <f>IFERROR(VLOOKUP(Подбор[[#This Row],[Артикул]],[1]Подбор!$CJ:$CW,13,0),"")</f>
        <v>0</v>
      </c>
      <c r="AI1060" s="73">
        <f>IFERROR(VLOOKUP(Подбор[[#This Row],[Артикул]],[1]Подбор!$CJ:$CW,14,0),"")</f>
        <v>0</v>
      </c>
      <c r="AJ1060" s="73" t="str">
        <f>IFERROR(VLOOKUP(Подбор[[#This Row],[Артикул]],[1]Подбор!$CJ:$DA,15,0),"")</f>
        <v>http://ipmatika.ru/upload/iblock/2c1/A73AdapterPlate4.png</v>
      </c>
      <c r="AK1060" s="73" t="str">
        <f>IFERROR(VLOOKUP(Подбор[[#This Row],[Артикул]],[1]Подбор!$CJ:$DA,16,0),"")</f>
        <v>https://ipmatika.kz/products/cctv-accessories/milesight-ms-a73/</v>
      </c>
      <c r="AL1060" s="73" t="str">
        <f>IFERROR(VLOOKUP(Подбор[[#This Row],[Артикул]],[1]Подбор!$CJ:$DA,17,0),"")</f>
        <v>Акция</v>
      </c>
    </row>
    <row r="1061" spans="1:38">
      <c r="A1061" s="73" t="s">
        <v>1782</v>
      </c>
      <c r="B1061" t="s">
        <v>806</v>
      </c>
      <c r="C1061" t="s">
        <v>1781</v>
      </c>
      <c r="D1061">
        <v>11000</v>
      </c>
      <c r="E1061">
        <v>5895.119999999999</v>
      </c>
      <c r="F1061">
        <v>-46.408000000000008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6008</v>
      </c>
      <c r="R1061" t="s">
        <v>6009</v>
      </c>
      <c r="S1061" t="s">
        <v>5723</v>
      </c>
      <c r="T1061" s="73"/>
      <c r="U1061" s="73"/>
      <c r="V1061"/>
      <c r="W1061" s="73">
        <f>IFERROR(VLOOKUP(Подбор[[#This Row],[Артикул]],[1]Подбор!$CJ:$CW,2,0),"")</f>
        <v>11000</v>
      </c>
      <c r="X1061" s="73">
        <f>IFERROR(VLOOKUP(Подбор[[#This Row],[Артикул]],[1]Подбор!$CJ:$CW,3,0),"")</f>
        <v>5895.119999999999</v>
      </c>
      <c r="Y1061" s="73">
        <f>IFERROR(VLOOKUP(Подбор[[#This Row],[Артикул]],[1]Подбор!$CJ:$CW,4,0),"")</f>
        <v>-46.408000000000008</v>
      </c>
      <c r="Z1061" s="73">
        <f>IFERROR(VLOOKUP(Подбор[[#This Row],[Артикул]],[1]Подбор!$CJ:$CW,5,0),"")</f>
        <v>0</v>
      </c>
      <c r="AA1061" s="73">
        <f>IFERROR(VLOOKUP(Подбор[[#This Row],[Артикул]],[1]Подбор!$CJ:$CW,6,0),"")</f>
        <v>0</v>
      </c>
      <c r="AB1061" s="73">
        <f>IFERROR(VLOOKUP(Подбор[[#This Row],[Артикул]],[1]Подбор!$CJ:$CW,7,0),"")</f>
        <v>0</v>
      </c>
      <c r="AC1061" s="73">
        <f>IFERROR(VLOOKUP(Подбор[[#This Row],[Артикул]],[1]Подбор!$CJ:$CW,8,0),"")</f>
        <v>0</v>
      </c>
      <c r="AD1061" s="73">
        <f>IFERROR(VLOOKUP(Подбор[[#This Row],[Артикул]],[1]Подбор!$CJ:$CW,9,0),"")</f>
        <v>0</v>
      </c>
      <c r="AE1061" s="73">
        <f>IFERROR(VLOOKUP(Подбор[[#This Row],[Артикул]],[1]Подбор!$CJ:$CW,10,0),"")</f>
        <v>0</v>
      </c>
      <c r="AF1061" s="73">
        <f>IFERROR(VLOOKUP(Подбор[[#This Row],[Артикул]],[1]Подбор!$CJ:$CW,11,0),"")</f>
        <v>0</v>
      </c>
      <c r="AG1061" s="73">
        <f>IFERROR(VLOOKUP(Подбор[[#This Row],[Артикул]],[1]Подбор!$CJ:$CW,12,0),"")</f>
        <v>0</v>
      </c>
      <c r="AH1061" s="73">
        <f>IFERROR(VLOOKUP(Подбор[[#This Row],[Артикул]],[1]Подбор!$CJ:$CW,13,0),"")</f>
        <v>0</v>
      </c>
      <c r="AI1061" s="73">
        <f>IFERROR(VLOOKUP(Подбор[[#This Row],[Артикул]],[1]Подбор!$CJ:$CW,14,0),"")</f>
        <v>0</v>
      </c>
      <c r="AJ1061" s="73" t="str">
        <f>IFERROR(VLOOKUP(Подбор[[#This Row],[Артикул]],[1]Подбор!$CJ:$DA,15,0),"")</f>
        <v>http://ipmatika.ru/upload/iblock/81b/A745.png</v>
      </c>
      <c r="AK1061" s="73" t="str">
        <f>IFERROR(VLOOKUP(Подбор[[#This Row],[Артикул]],[1]Подбор!$CJ:$DA,16,0),"")</f>
        <v>https://ipmatika.kz/products/cctv-accessories/milesight-ms-a74/</v>
      </c>
      <c r="AL1061" s="73" t="str">
        <f>IFERROR(VLOOKUP(Подбор[[#This Row],[Артикул]],[1]Подбор!$CJ:$DA,17,0),"")</f>
        <v>Акция</v>
      </c>
    </row>
    <row r="1062" spans="1:38">
      <c r="A1062" s="73" t="s">
        <v>1780</v>
      </c>
      <c r="B1062" t="s">
        <v>806</v>
      </c>
      <c r="C1062" t="s">
        <v>1779</v>
      </c>
      <c r="D1062">
        <v>38500</v>
      </c>
      <c r="E1062">
        <v>21222.432000000001</v>
      </c>
      <c r="F1062">
        <v>-44.876799999999996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6010</v>
      </c>
      <c r="R1062" t="s">
        <v>6011</v>
      </c>
      <c r="S1062" t="s">
        <v>5723</v>
      </c>
      <c r="T1062" s="73"/>
      <c r="U1062" s="73"/>
      <c r="V1062"/>
      <c r="W1062" s="73">
        <f>IFERROR(VLOOKUP(Подбор[[#This Row],[Артикул]],[1]Подбор!$CJ:$CW,2,0),"")</f>
        <v>38500</v>
      </c>
      <c r="X1062" s="73">
        <f>IFERROR(VLOOKUP(Подбор[[#This Row],[Артикул]],[1]Подбор!$CJ:$CW,3,0),"")</f>
        <v>21222.432000000001</v>
      </c>
      <c r="Y1062" s="73">
        <f>IFERROR(VLOOKUP(Подбор[[#This Row],[Артикул]],[1]Подбор!$CJ:$CW,4,0),"")</f>
        <v>-44.876799999999996</v>
      </c>
      <c r="Z1062" s="73">
        <f>IFERROR(VLOOKUP(Подбор[[#This Row],[Артикул]],[1]Подбор!$CJ:$CW,5,0),"")</f>
        <v>0</v>
      </c>
      <c r="AA1062" s="73">
        <f>IFERROR(VLOOKUP(Подбор[[#This Row],[Артикул]],[1]Подбор!$CJ:$CW,6,0),"")</f>
        <v>0</v>
      </c>
      <c r="AB1062" s="73">
        <f>IFERROR(VLOOKUP(Подбор[[#This Row],[Артикул]],[1]Подбор!$CJ:$CW,7,0),"")</f>
        <v>0</v>
      </c>
      <c r="AC1062" s="73">
        <f>IFERROR(VLOOKUP(Подбор[[#This Row],[Артикул]],[1]Подбор!$CJ:$CW,8,0),"")</f>
        <v>0</v>
      </c>
      <c r="AD1062" s="73">
        <f>IFERROR(VLOOKUP(Подбор[[#This Row],[Артикул]],[1]Подбор!$CJ:$CW,9,0),"")</f>
        <v>0</v>
      </c>
      <c r="AE1062" s="73">
        <f>IFERROR(VLOOKUP(Подбор[[#This Row],[Артикул]],[1]Подбор!$CJ:$CW,10,0),"")</f>
        <v>0</v>
      </c>
      <c r="AF1062" s="73">
        <f>IFERROR(VLOOKUP(Подбор[[#This Row],[Артикул]],[1]Подбор!$CJ:$CW,11,0),"")</f>
        <v>0</v>
      </c>
      <c r="AG1062" s="73">
        <f>IFERROR(VLOOKUP(Подбор[[#This Row],[Артикул]],[1]Подбор!$CJ:$CW,12,0),"")</f>
        <v>0</v>
      </c>
      <c r="AH1062" s="73">
        <f>IFERROR(VLOOKUP(Подбор[[#This Row],[Артикул]],[1]Подбор!$CJ:$CW,13,0),"")</f>
        <v>0</v>
      </c>
      <c r="AI1062" s="73">
        <f>IFERROR(VLOOKUP(Подбор[[#This Row],[Артикул]],[1]Подбор!$CJ:$CW,14,0),"")</f>
        <v>0</v>
      </c>
      <c r="AJ1062" s="73" t="str">
        <f>IFERROR(VLOOKUP(Подбор[[#This Row],[Артикул]],[1]Подбор!$CJ:$DA,15,0),"")</f>
        <v>http://ipmatika.ru/upload/iblock/8c6/A76_01.jpg</v>
      </c>
      <c r="AK1062" s="73" t="str">
        <f>IFERROR(VLOOKUP(Подбор[[#This Row],[Артикул]],[1]Подбор!$CJ:$DA,16,0),"")</f>
        <v>https://ipmatika.kz/products/cctv-accessories/milesight-ms-a76/</v>
      </c>
      <c r="AL1062" s="73" t="str">
        <f>IFERROR(VLOOKUP(Подбор[[#This Row],[Артикул]],[1]Подбор!$CJ:$DA,17,0),"")</f>
        <v>Акция</v>
      </c>
    </row>
    <row r="1063" spans="1:38">
      <c r="A1063" s="73" t="s">
        <v>1778</v>
      </c>
      <c r="B1063" t="s">
        <v>806</v>
      </c>
      <c r="C1063" t="s">
        <v>1777</v>
      </c>
      <c r="D1063">
        <v>19250</v>
      </c>
      <c r="E1063">
        <v>9432.1920000000009</v>
      </c>
      <c r="F1063">
        <v>-51.001599999999996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6012</v>
      </c>
      <c r="R1063" t="s">
        <v>6013</v>
      </c>
      <c r="S1063" t="s">
        <v>5723</v>
      </c>
      <c r="T1063" s="73"/>
      <c r="U1063" s="73"/>
      <c r="V1063"/>
      <c r="W1063" s="73">
        <f>IFERROR(VLOOKUP(Подбор[[#This Row],[Артикул]],[1]Подбор!$CJ:$CW,2,0),"")</f>
        <v>19250</v>
      </c>
      <c r="X1063" s="73">
        <f>IFERROR(VLOOKUP(Подбор[[#This Row],[Артикул]],[1]Подбор!$CJ:$CW,3,0),"")</f>
        <v>9432.1920000000009</v>
      </c>
      <c r="Y1063" s="73">
        <f>IFERROR(VLOOKUP(Подбор[[#This Row],[Артикул]],[1]Подбор!$CJ:$CW,4,0),"")</f>
        <v>-51.001599999999996</v>
      </c>
      <c r="Z1063" s="73">
        <f>IFERROR(VLOOKUP(Подбор[[#This Row],[Артикул]],[1]Подбор!$CJ:$CW,5,0),"")</f>
        <v>0</v>
      </c>
      <c r="AA1063" s="73">
        <f>IFERROR(VLOOKUP(Подбор[[#This Row],[Артикул]],[1]Подбор!$CJ:$CW,6,0),"")</f>
        <v>0</v>
      </c>
      <c r="AB1063" s="73">
        <f>IFERROR(VLOOKUP(Подбор[[#This Row],[Артикул]],[1]Подбор!$CJ:$CW,7,0),"")</f>
        <v>0</v>
      </c>
      <c r="AC1063" s="73">
        <f>IFERROR(VLOOKUP(Подбор[[#This Row],[Артикул]],[1]Подбор!$CJ:$CW,8,0),"")</f>
        <v>0</v>
      </c>
      <c r="AD1063" s="73">
        <f>IFERROR(VLOOKUP(Подбор[[#This Row],[Артикул]],[1]Подбор!$CJ:$CW,9,0),"")</f>
        <v>0</v>
      </c>
      <c r="AE1063" s="73">
        <f>IFERROR(VLOOKUP(Подбор[[#This Row],[Артикул]],[1]Подбор!$CJ:$CW,10,0),"")</f>
        <v>0</v>
      </c>
      <c r="AF1063" s="73">
        <f>IFERROR(VLOOKUP(Подбор[[#This Row],[Артикул]],[1]Подбор!$CJ:$CW,11,0),"")</f>
        <v>0</v>
      </c>
      <c r="AG1063" s="73">
        <f>IFERROR(VLOOKUP(Подбор[[#This Row],[Артикул]],[1]Подбор!$CJ:$CW,12,0),"")</f>
        <v>0</v>
      </c>
      <c r="AH1063" s="73">
        <f>IFERROR(VLOOKUP(Подбор[[#This Row],[Артикул]],[1]Подбор!$CJ:$CW,13,0),"")</f>
        <v>0</v>
      </c>
      <c r="AI1063" s="73">
        <f>IFERROR(VLOOKUP(Подбор[[#This Row],[Артикул]],[1]Подбор!$CJ:$CW,14,0),"")</f>
        <v>0</v>
      </c>
      <c r="AJ1063" s="73" t="str">
        <f>IFERROR(VLOOKUP(Подбор[[#This Row],[Артикул]],[1]Подбор!$CJ:$DA,15,0),"")</f>
        <v>http://ipmatika.ru/upload/iblock/0de/A76L2147.png</v>
      </c>
      <c r="AK1063" s="73" t="str">
        <f>IFERROR(VLOOKUP(Подбор[[#This Row],[Артикул]],[1]Подбор!$CJ:$DA,16,0),"")</f>
        <v>https://ipmatika.kz/products/cctv-accessories/milesight-ms-a76-l/</v>
      </c>
      <c r="AL1063" s="73" t="str">
        <f>IFERROR(VLOOKUP(Подбор[[#This Row],[Артикул]],[1]Подбор!$CJ:$DA,17,0),"")</f>
        <v>Акция</v>
      </c>
    </row>
    <row r="1064" spans="1:38">
      <c r="A1064" s="73" t="s">
        <v>1776</v>
      </c>
      <c r="B1064" t="s">
        <v>806</v>
      </c>
      <c r="C1064" t="s">
        <v>1775</v>
      </c>
      <c r="D1064">
        <v>39600</v>
      </c>
      <c r="E1064">
        <v>21222.432000000001</v>
      </c>
      <c r="F1064">
        <v>-46.407999999999994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578</v>
      </c>
      <c r="R1064" t="s">
        <v>7450</v>
      </c>
      <c r="S1064" t="s">
        <v>5723</v>
      </c>
      <c r="T1064" s="73"/>
      <c r="U1064" s="73"/>
      <c r="V1064"/>
      <c r="W1064" s="73">
        <f>IFERROR(VLOOKUP(Подбор[[#This Row],[Артикул]],[1]Подбор!$CJ:$CW,2,0),"")</f>
        <v>39600</v>
      </c>
      <c r="X1064" s="73">
        <f>IFERROR(VLOOKUP(Подбор[[#This Row],[Артикул]],[1]Подбор!$CJ:$CW,3,0),"")</f>
        <v>21222.432000000001</v>
      </c>
      <c r="Y1064" s="73">
        <f>IFERROR(VLOOKUP(Подбор[[#This Row],[Артикул]],[1]Подбор!$CJ:$CW,4,0),"")</f>
        <v>-46.407999999999994</v>
      </c>
      <c r="Z1064" s="73">
        <f>IFERROR(VLOOKUP(Подбор[[#This Row],[Артикул]],[1]Подбор!$CJ:$CW,5,0),"")</f>
        <v>0</v>
      </c>
      <c r="AA1064" s="73">
        <f>IFERROR(VLOOKUP(Подбор[[#This Row],[Артикул]],[1]Подбор!$CJ:$CW,6,0),"")</f>
        <v>0</v>
      </c>
      <c r="AB1064" s="73">
        <f>IFERROR(VLOOKUP(Подбор[[#This Row],[Артикул]],[1]Подбор!$CJ:$CW,7,0),"")</f>
        <v>0</v>
      </c>
      <c r="AC1064" s="73">
        <f>IFERROR(VLOOKUP(Подбор[[#This Row],[Артикул]],[1]Подбор!$CJ:$CW,8,0),"")</f>
        <v>0</v>
      </c>
      <c r="AD1064" s="73">
        <f>IFERROR(VLOOKUP(Подбор[[#This Row],[Артикул]],[1]Подбор!$CJ:$CW,9,0),"")</f>
        <v>0</v>
      </c>
      <c r="AE1064" s="73">
        <f>IFERROR(VLOOKUP(Подбор[[#This Row],[Артикул]],[1]Подбор!$CJ:$CW,10,0),"")</f>
        <v>0</v>
      </c>
      <c r="AF1064" s="73">
        <f>IFERROR(VLOOKUP(Подбор[[#This Row],[Артикул]],[1]Подбор!$CJ:$CW,11,0),"")</f>
        <v>0</v>
      </c>
      <c r="AG1064" s="73">
        <f>IFERROR(VLOOKUP(Подбор[[#This Row],[Артикул]],[1]Подбор!$CJ:$CW,12,0),"")</f>
        <v>0</v>
      </c>
      <c r="AH1064" s="73">
        <f>IFERROR(VLOOKUP(Подбор[[#This Row],[Артикул]],[1]Подбор!$CJ:$CW,13,0),"")</f>
        <v>0</v>
      </c>
      <c r="AI1064" s="73">
        <f>IFERROR(VLOOKUP(Подбор[[#This Row],[Артикул]],[1]Подбор!$CJ:$CW,14,0),"")</f>
        <v>0</v>
      </c>
      <c r="AJ1064" s="73" t="str">
        <f>IFERROR(VLOOKUP(Подбор[[#This Row],[Артикул]],[1]Подбор!$CJ:$DA,15,0),"")</f>
        <v/>
      </c>
      <c r="AK1064" s="73" t="str">
        <f>IFERROR(VLOOKUP(Подбор[[#This Row],[Артикул]],[1]Подбор!$CJ:$DA,16,0),"")</f>
        <v>https://ipmatika.kz/products/cctv-accessories/milesight-ms-a77/</v>
      </c>
      <c r="AL1064" s="73" t="str">
        <f>IFERROR(VLOOKUP(Подбор[[#This Row],[Артикул]],[1]Подбор!$CJ:$DA,17,0),"")</f>
        <v>Акция</v>
      </c>
    </row>
    <row r="1065" spans="1:38">
      <c r="A1065" s="73" t="s">
        <v>1774</v>
      </c>
      <c r="B1065" t="s">
        <v>806</v>
      </c>
      <c r="C1065" t="s">
        <v>1773</v>
      </c>
      <c r="D1065">
        <v>44000</v>
      </c>
      <c r="E1065">
        <v>23580.479999999996</v>
      </c>
      <c r="F1065">
        <v>-46.408000000000008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6014</v>
      </c>
      <c r="R1065" t="s">
        <v>6015</v>
      </c>
      <c r="S1065" t="s">
        <v>5723</v>
      </c>
      <c r="T1065" s="73"/>
      <c r="U1065" s="73"/>
      <c r="V1065"/>
      <c r="W1065" s="73">
        <f>IFERROR(VLOOKUP(Подбор[[#This Row],[Артикул]],[1]Подбор!$CJ:$CW,2,0),"")</f>
        <v>44000</v>
      </c>
      <c r="X1065" s="73">
        <f>IFERROR(VLOOKUP(Подбор[[#This Row],[Артикул]],[1]Подбор!$CJ:$CW,3,0),"")</f>
        <v>23580.479999999996</v>
      </c>
      <c r="Y1065" s="73">
        <f>IFERROR(VLOOKUP(Подбор[[#This Row],[Артикул]],[1]Подбор!$CJ:$CW,4,0),"")</f>
        <v>-46.408000000000008</v>
      </c>
      <c r="Z1065" s="73">
        <f>IFERROR(VLOOKUP(Подбор[[#This Row],[Артикул]],[1]Подбор!$CJ:$CW,5,0),"")</f>
        <v>0</v>
      </c>
      <c r="AA1065" s="73">
        <f>IFERROR(VLOOKUP(Подбор[[#This Row],[Артикул]],[1]Подбор!$CJ:$CW,6,0),"")</f>
        <v>0</v>
      </c>
      <c r="AB1065" s="73">
        <f>IFERROR(VLOOKUP(Подбор[[#This Row],[Артикул]],[1]Подбор!$CJ:$CW,7,0),"")</f>
        <v>0</v>
      </c>
      <c r="AC1065" s="73">
        <f>IFERROR(VLOOKUP(Подбор[[#This Row],[Артикул]],[1]Подбор!$CJ:$CW,8,0),"")</f>
        <v>0</v>
      </c>
      <c r="AD1065" s="73">
        <f>IFERROR(VLOOKUP(Подбор[[#This Row],[Артикул]],[1]Подбор!$CJ:$CW,9,0),"")</f>
        <v>0</v>
      </c>
      <c r="AE1065" s="73">
        <f>IFERROR(VLOOKUP(Подбор[[#This Row],[Артикул]],[1]Подбор!$CJ:$CW,10,0),"")</f>
        <v>0</v>
      </c>
      <c r="AF1065" s="73">
        <f>IFERROR(VLOOKUP(Подбор[[#This Row],[Артикул]],[1]Подбор!$CJ:$CW,11,0),"")</f>
        <v>0</v>
      </c>
      <c r="AG1065" s="73">
        <f>IFERROR(VLOOKUP(Подбор[[#This Row],[Артикул]],[1]Подбор!$CJ:$CW,12,0),"")</f>
        <v>0</v>
      </c>
      <c r="AH1065" s="73">
        <f>IFERROR(VLOOKUP(Подбор[[#This Row],[Артикул]],[1]Подбор!$CJ:$CW,13,0),"")</f>
        <v>0</v>
      </c>
      <c r="AI1065" s="73">
        <f>IFERROR(VLOOKUP(Подбор[[#This Row],[Артикул]],[1]Подбор!$CJ:$CW,14,0),"")</f>
        <v>0</v>
      </c>
      <c r="AJ1065" s="73" t="str">
        <f>IFERROR(VLOOKUP(Подбор[[#This Row],[Артикул]],[1]Подбор!$CJ:$DA,15,0),"")</f>
        <v>http://ipmatika.ru/upload/iblock/107/A781.png</v>
      </c>
      <c r="AK1065" s="73" t="str">
        <f>IFERROR(VLOOKUP(Подбор[[#This Row],[Артикул]],[1]Подбор!$CJ:$DA,16,0),"")</f>
        <v>https://ipmatika.kz/products/cctv-accessories/milesight-ms-a78/</v>
      </c>
      <c r="AL1065" s="73" t="str">
        <f>IFERROR(VLOOKUP(Подбор[[#This Row],[Артикул]],[1]Подбор!$CJ:$DA,17,0),"")</f>
        <v>Акция</v>
      </c>
    </row>
    <row r="1066" spans="1:38">
      <c r="A1066" s="73" t="s">
        <v>1772</v>
      </c>
      <c r="B1066" t="s">
        <v>806</v>
      </c>
      <c r="C1066" t="s">
        <v>1771</v>
      </c>
      <c r="D1066">
        <v>39600</v>
      </c>
      <c r="E1066">
        <v>21222.432000000001</v>
      </c>
      <c r="F1066">
        <v>-46.407999999999994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6016</v>
      </c>
      <c r="R1066" t="s">
        <v>6017</v>
      </c>
      <c r="S1066" t="s">
        <v>5723</v>
      </c>
      <c r="T1066" s="73"/>
      <c r="U1066" s="73"/>
      <c r="V1066"/>
      <c r="W1066" s="73">
        <f>IFERROR(VLOOKUP(Подбор[[#This Row],[Артикул]],[1]Подбор!$CJ:$CW,2,0),"")</f>
        <v>39600</v>
      </c>
      <c r="X1066" s="73">
        <f>IFERROR(VLOOKUP(Подбор[[#This Row],[Артикул]],[1]Подбор!$CJ:$CW,3,0),"")</f>
        <v>21222.432000000001</v>
      </c>
      <c r="Y1066" s="73">
        <f>IFERROR(VLOOKUP(Подбор[[#This Row],[Артикул]],[1]Подбор!$CJ:$CW,4,0),"")</f>
        <v>-46.407999999999994</v>
      </c>
      <c r="Z1066" s="73">
        <f>IFERROR(VLOOKUP(Подбор[[#This Row],[Артикул]],[1]Подбор!$CJ:$CW,5,0),"")</f>
        <v>0</v>
      </c>
      <c r="AA1066" s="73">
        <f>IFERROR(VLOOKUP(Подбор[[#This Row],[Артикул]],[1]Подбор!$CJ:$CW,6,0),"")</f>
        <v>0</v>
      </c>
      <c r="AB1066" s="73">
        <f>IFERROR(VLOOKUP(Подбор[[#This Row],[Артикул]],[1]Подбор!$CJ:$CW,7,0),"")</f>
        <v>0</v>
      </c>
      <c r="AC1066" s="73">
        <f>IFERROR(VLOOKUP(Подбор[[#This Row],[Артикул]],[1]Подбор!$CJ:$CW,8,0),"")</f>
        <v>0</v>
      </c>
      <c r="AD1066" s="73">
        <f>IFERROR(VLOOKUP(Подбор[[#This Row],[Артикул]],[1]Подбор!$CJ:$CW,9,0),"")</f>
        <v>0</v>
      </c>
      <c r="AE1066" s="73">
        <f>IFERROR(VLOOKUP(Подбор[[#This Row],[Артикул]],[1]Подбор!$CJ:$CW,10,0),"")</f>
        <v>0</v>
      </c>
      <c r="AF1066" s="73">
        <f>IFERROR(VLOOKUP(Подбор[[#This Row],[Артикул]],[1]Подбор!$CJ:$CW,11,0),"")</f>
        <v>0</v>
      </c>
      <c r="AG1066" s="73">
        <f>IFERROR(VLOOKUP(Подбор[[#This Row],[Артикул]],[1]Подбор!$CJ:$CW,12,0),"")</f>
        <v>0</v>
      </c>
      <c r="AH1066" s="73">
        <f>IFERROR(VLOOKUP(Подбор[[#This Row],[Артикул]],[1]Подбор!$CJ:$CW,13,0),"")</f>
        <v>0</v>
      </c>
      <c r="AI1066" s="73">
        <f>IFERROR(VLOOKUP(Подбор[[#This Row],[Артикул]],[1]Подбор!$CJ:$CW,14,0),"")</f>
        <v>0</v>
      </c>
      <c r="AJ1066" s="73" t="str">
        <f>IFERROR(VLOOKUP(Подбор[[#This Row],[Артикул]],[1]Подбор!$CJ:$DA,15,0),"")</f>
        <v>http://ipmatika.ru/upload/iblock/0bb/A791.png</v>
      </c>
      <c r="AK1066" s="73" t="str">
        <f>IFERROR(VLOOKUP(Подбор[[#This Row],[Артикул]],[1]Подбор!$CJ:$DA,16,0),"")</f>
        <v>https://ipmatika.kz/products/cctv-accessories/milesight-ms-a79/</v>
      </c>
      <c r="AL1066" s="73" t="str">
        <f>IFERROR(VLOOKUP(Подбор[[#This Row],[Артикул]],[1]Подбор!$CJ:$DA,17,0),"")</f>
        <v>Акция</v>
      </c>
    </row>
    <row r="1067" spans="1:38">
      <c r="A1067" s="73" t="s">
        <v>1770</v>
      </c>
      <c r="B1067"/>
      <c r="C1067"/>
      <c r="D1067" t="s">
        <v>578</v>
      </c>
      <c r="E1067" t="s">
        <v>578</v>
      </c>
      <c r="F1067" t="s">
        <v>578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578</v>
      </c>
      <c r="R1067" t="s">
        <v>578</v>
      </c>
      <c r="S1067" t="s">
        <v>578</v>
      </c>
      <c r="T1067" s="73"/>
      <c r="U1067" s="73"/>
      <c r="V1067"/>
      <c r="W1067" s="73" t="str">
        <f>IFERROR(VLOOKUP(Подбор[[#This Row],[Артикул]],[1]Подбор!$CJ:$CW,2,0),"")</f>
        <v/>
      </c>
      <c r="X1067" s="73" t="str">
        <f>IFERROR(VLOOKUP(Подбор[[#This Row],[Артикул]],[1]Подбор!$CJ:$CW,3,0),"")</f>
        <v/>
      </c>
      <c r="Y1067" s="73" t="str">
        <f>IFERROR(VLOOKUP(Подбор[[#This Row],[Артикул]],[1]Подбор!$CJ:$CW,4,0),"")</f>
        <v/>
      </c>
      <c r="Z1067" s="73">
        <f>IFERROR(VLOOKUP(Подбор[[#This Row],[Артикул]],[1]Подбор!$CJ:$CW,5,0),"")</f>
        <v>0</v>
      </c>
      <c r="AA1067" s="73">
        <f>IFERROR(VLOOKUP(Подбор[[#This Row],[Артикул]],[1]Подбор!$CJ:$CW,6,0),"")</f>
        <v>0</v>
      </c>
      <c r="AB1067" s="73">
        <f>IFERROR(VLOOKUP(Подбор[[#This Row],[Артикул]],[1]Подбор!$CJ:$CW,7,0),"")</f>
        <v>0</v>
      </c>
      <c r="AC1067" s="73">
        <f>IFERROR(VLOOKUP(Подбор[[#This Row],[Артикул]],[1]Подбор!$CJ:$CW,8,0),"")</f>
        <v>0</v>
      </c>
      <c r="AD1067" s="73">
        <f>IFERROR(VLOOKUP(Подбор[[#This Row],[Артикул]],[1]Подбор!$CJ:$CW,9,0),"")</f>
        <v>0</v>
      </c>
      <c r="AE1067" s="73">
        <f>IFERROR(VLOOKUP(Подбор[[#This Row],[Артикул]],[1]Подбор!$CJ:$CW,10,0),"")</f>
        <v>0</v>
      </c>
      <c r="AF1067" s="73">
        <f>IFERROR(VLOOKUP(Подбор[[#This Row],[Артикул]],[1]Подбор!$CJ:$CW,11,0),"")</f>
        <v>0</v>
      </c>
      <c r="AG1067" s="73">
        <f>IFERROR(VLOOKUP(Подбор[[#This Row],[Артикул]],[1]Подбор!$CJ:$CW,12,0),"")</f>
        <v>0</v>
      </c>
      <c r="AH1067" s="73">
        <f>IFERROR(VLOOKUP(Подбор[[#This Row],[Артикул]],[1]Подбор!$CJ:$CW,13,0),"")</f>
        <v>0</v>
      </c>
      <c r="AI1067" s="73">
        <f>IFERROR(VLOOKUP(Подбор[[#This Row],[Артикул]],[1]Подбор!$CJ:$CW,14,0),"")</f>
        <v>0</v>
      </c>
      <c r="AJ1067" s="73" t="str">
        <f>IFERROR(VLOOKUP(Подбор[[#This Row],[Артикул]],[1]Подбор!$CJ:$DA,15,0),"")</f>
        <v/>
      </c>
      <c r="AK1067" s="73" t="str">
        <f>IFERROR(VLOOKUP(Подбор[[#This Row],[Артикул]],[1]Подбор!$CJ:$DA,16,0),"")</f>
        <v/>
      </c>
      <c r="AL1067" s="73" t="str">
        <f>IFERROR(VLOOKUP(Подбор[[#This Row],[Артикул]],[1]Подбор!$CJ:$DA,17,0),"")</f>
        <v/>
      </c>
    </row>
    <row r="1068" spans="1:38">
      <c r="A1068" s="73" t="s">
        <v>1769</v>
      </c>
      <c r="B1068" t="s">
        <v>806</v>
      </c>
      <c r="C1068" t="s">
        <v>1768</v>
      </c>
      <c r="D1068">
        <v>104500</v>
      </c>
      <c r="E1068">
        <v>60412.800000000003</v>
      </c>
      <c r="F1068">
        <v>-42.188708133971289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578</v>
      </c>
      <c r="R1068" t="s">
        <v>6018</v>
      </c>
      <c r="S1068" t="s">
        <v>5723</v>
      </c>
      <c r="T1068" s="73"/>
      <c r="U1068" s="73"/>
      <c r="V1068"/>
      <c r="W1068" s="73">
        <f>IFERROR(VLOOKUP(Подбор[[#This Row],[Артикул]],[1]Подбор!$CJ:$CW,2,0),"")</f>
        <v>104500</v>
      </c>
      <c r="X1068" s="73">
        <f>IFERROR(VLOOKUP(Подбор[[#This Row],[Артикул]],[1]Подбор!$CJ:$CW,3,0),"")</f>
        <v>60412.800000000003</v>
      </c>
      <c r="Y1068" s="73">
        <f>IFERROR(VLOOKUP(Подбор[[#This Row],[Артикул]],[1]Подбор!$CJ:$CW,4,0),"")</f>
        <v>-42.188708133971289</v>
      </c>
      <c r="Z1068" s="73">
        <f>IFERROR(VLOOKUP(Подбор[[#This Row],[Артикул]],[1]Подбор!$CJ:$CW,5,0),"")</f>
        <v>0</v>
      </c>
      <c r="AA1068" s="73">
        <f>IFERROR(VLOOKUP(Подбор[[#This Row],[Артикул]],[1]Подбор!$CJ:$CW,6,0),"")</f>
        <v>0</v>
      </c>
      <c r="AB1068" s="73">
        <f>IFERROR(VLOOKUP(Подбор[[#This Row],[Артикул]],[1]Подбор!$CJ:$CW,7,0),"")</f>
        <v>0</v>
      </c>
      <c r="AC1068" s="73">
        <f>IFERROR(VLOOKUP(Подбор[[#This Row],[Артикул]],[1]Подбор!$CJ:$CW,8,0),"")</f>
        <v>0</v>
      </c>
      <c r="AD1068" s="73">
        <f>IFERROR(VLOOKUP(Подбор[[#This Row],[Артикул]],[1]Подбор!$CJ:$CW,9,0),"")</f>
        <v>0</v>
      </c>
      <c r="AE1068" s="73">
        <f>IFERROR(VLOOKUP(Подбор[[#This Row],[Артикул]],[1]Подбор!$CJ:$CW,10,0),"")</f>
        <v>0</v>
      </c>
      <c r="AF1068" s="73">
        <f>IFERROR(VLOOKUP(Подбор[[#This Row],[Артикул]],[1]Подбор!$CJ:$CW,11,0),"")</f>
        <v>0</v>
      </c>
      <c r="AG1068" s="73">
        <f>IFERROR(VLOOKUP(Подбор[[#This Row],[Артикул]],[1]Подбор!$CJ:$CW,12,0),"")</f>
        <v>0</v>
      </c>
      <c r="AH1068" s="73">
        <f>IFERROR(VLOOKUP(Подбор[[#This Row],[Артикул]],[1]Подбор!$CJ:$CW,13,0),"")</f>
        <v>0</v>
      </c>
      <c r="AI1068" s="73">
        <f>IFERROR(VLOOKUP(Подбор[[#This Row],[Артикул]],[1]Подбор!$CJ:$CW,14,0),"")</f>
        <v>0</v>
      </c>
      <c r="AJ1068" s="73" t="str">
        <f>IFERROR(VLOOKUP(Подбор[[#This Row],[Артикул]],[1]Подбор!$CJ:$DA,15,0),"")</f>
        <v/>
      </c>
      <c r="AK1068" s="73" t="str">
        <f>IFERROR(VLOOKUP(Подбор[[#This Row],[Артикул]],[1]Подбор!$CJ:$DA,16,0),"")</f>
        <v>https://ipmatika.kz/products/recorder/milesight-ms-n1004-uc/</v>
      </c>
      <c r="AL1068" s="73" t="str">
        <f>IFERROR(VLOOKUP(Подбор[[#This Row],[Артикул]],[1]Подбор!$CJ:$DA,17,0),"")</f>
        <v>Акция</v>
      </c>
    </row>
    <row r="1069" spans="1:38">
      <c r="A1069" s="73" t="s">
        <v>1767</v>
      </c>
      <c r="B1069" t="s">
        <v>806</v>
      </c>
      <c r="C1069" t="s">
        <v>1766</v>
      </c>
      <c r="D1069">
        <v>104500</v>
      </c>
      <c r="E1069">
        <v>60412.800000000003</v>
      </c>
      <c r="F1069">
        <v>-42.188708133971289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578</v>
      </c>
      <c r="R1069" t="s">
        <v>6018</v>
      </c>
      <c r="S1069" t="s">
        <v>5723</v>
      </c>
      <c r="T1069" s="73"/>
      <c r="U1069" s="73"/>
      <c r="V1069"/>
      <c r="W1069" s="73">
        <f>IFERROR(VLOOKUP(Подбор[[#This Row],[Артикул]],[1]Подбор!$CJ:$CW,2,0),"")</f>
        <v>104500</v>
      </c>
      <c r="X1069" s="73">
        <f>IFERROR(VLOOKUP(Подбор[[#This Row],[Артикул]],[1]Подбор!$CJ:$CW,3,0),"")</f>
        <v>60412.800000000003</v>
      </c>
      <c r="Y1069" s="73">
        <f>IFERROR(VLOOKUP(Подбор[[#This Row],[Артикул]],[1]Подбор!$CJ:$CW,4,0),"")</f>
        <v>-42.188708133971289</v>
      </c>
      <c r="Z1069" s="73">
        <f>IFERROR(VLOOKUP(Подбор[[#This Row],[Артикул]],[1]Подбор!$CJ:$CW,5,0),"")</f>
        <v>0</v>
      </c>
      <c r="AA1069" s="73">
        <f>IFERROR(VLOOKUP(Подбор[[#This Row],[Артикул]],[1]Подбор!$CJ:$CW,6,0),"")</f>
        <v>0</v>
      </c>
      <c r="AB1069" s="73">
        <f>IFERROR(VLOOKUP(Подбор[[#This Row],[Артикул]],[1]Подбор!$CJ:$CW,7,0),"")</f>
        <v>0</v>
      </c>
      <c r="AC1069" s="73">
        <f>IFERROR(VLOOKUP(Подбор[[#This Row],[Артикул]],[1]Подбор!$CJ:$CW,8,0),"")</f>
        <v>0</v>
      </c>
      <c r="AD1069" s="73">
        <f>IFERROR(VLOOKUP(Подбор[[#This Row],[Артикул]],[1]Подбор!$CJ:$CW,9,0),"")</f>
        <v>0</v>
      </c>
      <c r="AE1069" s="73">
        <f>IFERROR(VLOOKUP(Подбор[[#This Row],[Артикул]],[1]Подбор!$CJ:$CW,10,0),"")</f>
        <v>0</v>
      </c>
      <c r="AF1069" s="73">
        <f>IFERROR(VLOOKUP(Подбор[[#This Row],[Артикул]],[1]Подбор!$CJ:$CW,11,0),"")</f>
        <v>0</v>
      </c>
      <c r="AG1069" s="73">
        <f>IFERROR(VLOOKUP(Подбор[[#This Row],[Артикул]],[1]Подбор!$CJ:$CW,12,0),"")</f>
        <v>0</v>
      </c>
      <c r="AH1069" s="73">
        <f>IFERROR(VLOOKUP(Подбор[[#This Row],[Артикул]],[1]Подбор!$CJ:$CW,13,0),"")</f>
        <v>0</v>
      </c>
      <c r="AI1069" s="73">
        <f>IFERROR(VLOOKUP(Подбор[[#This Row],[Артикул]],[1]Подбор!$CJ:$CW,14,0),"")</f>
        <v>0</v>
      </c>
      <c r="AJ1069" s="73" t="str">
        <f>IFERROR(VLOOKUP(Подбор[[#This Row],[Артикул]],[1]Подбор!$CJ:$DA,15,0),"")</f>
        <v/>
      </c>
      <c r="AK1069" s="73" t="str">
        <f>IFERROR(VLOOKUP(Подбор[[#This Row],[Артикул]],[1]Подбор!$CJ:$DA,16,0),"")</f>
        <v>https://ipmatika.kz/products/recorder/milesight-ms-n1004-uc/</v>
      </c>
      <c r="AL1069" s="73" t="str">
        <f>IFERROR(VLOOKUP(Подбор[[#This Row],[Артикул]],[1]Подбор!$CJ:$DA,17,0),"")</f>
        <v>Акция</v>
      </c>
    </row>
    <row r="1070" spans="1:38">
      <c r="A1070" s="73" t="s">
        <v>1765</v>
      </c>
      <c r="B1070" t="s">
        <v>806</v>
      </c>
      <c r="C1070" t="s">
        <v>1764</v>
      </c>
      <c r="D1070">
        <v>148500</v>
      </c>
      <c r="E1070">
        <v>84772.799999999988</v>
      </c>
      <c r="F1070">
        <v>-42.913939393939408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578</v>
      </c>
      <c r="R1070" t="s">
        <v>6019</v>
      </c>
      <c r="S1070" t="s">
        <v>5723</v>
      </c>
      <c r="T1070" s="73"/>
      <c r="U1070" s="73"/>
      <c r="V1070"/>
      <c r="W1070" s="73">
        <f>IFERROR(VLOOKUP(Подбор[[#This Row],[Артикул]],[1]Подбор!$CJ:$CW,2,0),"")</f>
        <v>148500</v>
      </c>
      <c r="X1070" s="73">
        <f>IFERROR(VLOOKUP(Подбор[[#This Row],[Артикул]],[1]Подбор!$CJ:$CW,3,0),"")</f>
        <v>84772.799999999988</v>
      </c>
      <c r="Y1070" s="73">
        <f>IFERROR(VLOOKUP(Подбор[[#This Row],[Артикул]],[1]Подбор!$CJ:$CW,4,0),"")</f>
        <v>-42.913939393939408</v>
      </c>
      <c r="Z1070" s="73">
        <f>IFERROR(VLOOKUP(Подбор[[#This Row],[Артикул]],[1]Подбор!$CJ:$CW,5,0),"")</f>
        <v>0</v>
      </c>
      <c r="AA1070" s="73">
        <f>IFERROR(VLOOKUP(Подбор[[#This Row],[Артикул]],[1]Подбор!$CJ:$CW,6,0),"")</f>
        <v>0</v>
      </c>
      <c r="AB1070" s="73">
        <f>IFERROR(VLOOKUP(Подбор[[#This Row],[Артикул]],[1]Подбор!$CJ:$CW,7,0),"")</f>
        <v>0</v>
      </c>
      <c r="AC1070" s="73">
        <f>IFERROR(VLOOKUP(Подбор[[#This Row],[Артикул]],[1]Подбор!$CJ:$CW,8,0),"")</f>
        <v>0</v>
      </c>
      <c r="AD1070" s="73">
        <f>IFERROR(VLOOKUP(Подбор[[#This Row],[Артикул]],[1]Подбор!$CJ:$CW,9,0),"")</f>
        <v>0</v>
      </c>
      <c r="AE1070" s="73">
        <f>IFERROR(VLOOKUP(Подбор[[#This Row],[Артикул]],[1]Подбор!$CJ:$CW,10,0),"")</f>
        <v>0</v>
      </c>
      <c r="AF1070" s="73">
        <f>IFERROR(VLOOKUP(Подбор[[#This Row],[Артикул]],[1]Подбор!$CJ:$CW,11,0),"")</f>
        <v>0</v>
      </c>
      <c r="AG1070" s="73">
        <f>IFERROR(VLOOKUP(Подбор[[#This Row],[Артикул]],[1]Подбор!$CJ:$CW,12,0),"")</f>
        <v>0</v>
      </c>
      <c r="AH1070" s="73">
        <f>IFERROR(VLOOKUP(Подбор[[#This Row],[Артикул]],[1]Подбор!$CJ:$CW,13,0),"")</f>
        <v>0</v>
      </c>
      <c r="AI1070" s="73">
        <f>IFERROR(VLOOKUP(Подбор[[#This Row],[Артикул]],[1]Подбор!$CJ:$CW,14,0),"")</f>
        <v>0</v>
      </c>
      <c r="AJ1070" s="73" t="str">
        <f>IFERROR(VLOOKUP(Подбор[[#This Row],[Артикул]],[1]Подбор!$CJ:$DA,15,0),"")</f>
        <v/>
      </c>
      <c r="AK1070" s="73" t="str">
        <f>IFERROR(VLOOKUP(Подбор[[#This Row],[Артикул]],[1]Подбор!$CJ:$DA,16,0),"")</f>
        <v>https://ipmatika.kz/products/poe-nvr/milesight-ms-n1004-upc/</v>
      </c>
      <c r="AL1070" s="73" t="str">
        <f>IFERROR(VLOOKUP(Подбор[[#This Row],[Артикул]],[1]Подбор!$CJ:$DA,17,0),"")</f>
        <v>Акция</v>
      </c>
    </row>
    <row r="1071" spans="1:38">
      <c r="A1071" s="73" t="s">
        <v>1861</v>
      </c>
      <c r="B1071" t="s">
        <v>806</v>
      </c>
      <c r="C1071" t="s">
        <v>1860</v>
      </c>
      <c r="D1071">
        <v>42870</v>
      </c>
      <c r="E1071">
        <v>30011.519999999997</v>
      </c>
      <c r="F1071">
        <v>-29.994121763470972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578</v>
      </c>
      <c r="R1071" t="s">
        <v>7451</v>
      </c>
      <c r="S1071" t="s">
        <v>5723</v>
      </c>
      <c r="T1071" s="73"/>
      <c r="U1071" s="73"/>
      <c r="V1071"/>
      <c r="W1071" s="73">
        <f>IFERROR(VLOOKUP(Подбор[[#This Row],[Артикул]],[1]Подбор!$CJ:$CW,2,0),"")</f>
        <v>42870</v>
      </c>
      <c r="X1071" s="73">
        <f>IFERROR(VLOOKUP(Подбор[[#This Row],[Артикул]],[1]Подбор!$CJ:$CW,3,0),"")</f>
        <v>30011.519999999997</v>
      </c>
      <c r="Y1071" s="73">
        <f>IFERROR(VLOOKUP(Подбор[[#This Row],[Артикул]],[1]Подбор!$CJ:$CW,4,0),"")</f>
        <v>-29.994121763470972</v>
      </c>
      <c r="Z1071" s="73">
        <f>IFERROR(VLOOKUP(Подбор[[#This Row],[Артикул]],[1]Подбор!$CJ:$CW,5,0),"")</f>
        <v>0</v>
      </c>
      <c r="AA1071" s="73">
        <f>IFERROR(VLOOKUP(Подбор[[#This Row],[Артикул]],[1]Подбор!$CJ:$CW,6,0),"")</f>
        <v>0</v>
      </c>
      <c r="AB1071" s="73">
        <f>IFERROR(VLOOKUP(Подбор[[#This Row],[Артикул]],[1]Подбор!$CJ:$CW,7,0),"")</f>
        <v>0</v>
      </c>
      <c r="AC1071" s="73">
        <f>IFERROR(VLOOKUP(Подбор[[#This Row],[Артикул]],[1]Подбор!$CJ:$CW,8,0),"")</f>
        <v>0</v>
      </c>
      <c r="AD1071" s="73">
        <f>IFERROR(VLOOKUP(Подбор[[#This Row],[Артикул]],[1]Подбор!$CJ:$CW,9,0),"")</f>
        <v>0</v>
      </c>
      <c r="AE1071" s="73">
        <f>IFERROR(VLOOKUP(Подбор[[#This Row],[Артикул]],[1]Подбор!$CJ:$CW,10,0),"")</f>
        <v>0</v>
      </c>
      <c r="AF1071" s="73">
        <f>IFERROR(VLOOKUP(Подбор[[#This Row],[Артикул]],[1]Подбор!$CJ:$CW,11,0),"")</f>
        <v>0</v>
      </c>
      <c r="AG1071" s="73">
        <f>IFERROR(VLOOKUP(Подбор[[#This Row],[Артикул]],[1]Подбор!$CJ:$CW,12,0),"")</f>
        <v>0</v>
      </c>
      <c r="AH1071" s="73">
        <f>IFERROR(VLOOKUP(Подбор[[#This Row],[Артикул]],[1]Подбор!$CJ:$CW,13,0),"")</f>
        <v>0</v>
      </c>
      <c r="AI1071" s="73">
        <f>IFERROR(VLOOKUP(Подбор[[#This Row],[Артикул]],[1]Подбор!$CJ:$CW,14,0),"")</f>
        <v>0</v>
      </c>
      <c r="AJ1071" s="73" t="str">
        <f>IFERROR(VLOOKUP(Подбор[[#This Row],[Артикул]],[1]Подбор!$CJ:$DA,15,0),"")</f>
        <v/>
      </c>
      <c r="AK1071" s="73" t="str">
        <f>IFERROR(VLOOKUP(Подбор[[#This Row],[Артикул]],[1]Подбор!$CJ:$DA,16,0),"")</f>
        <v>https://ipmatika.kz/products/archive/videoregistratory/milesight-ms-n1004/</v>
      </c>
      <c r="AL1071" s="73" t="str">
        <f>IFERROR(VLOOKUP(Подбор[[#This Row],[Артикул]],[1]Подбор!$CJ:$DA,17,0),"")</f>
        <v>Акция</v>
      </c>
    </row>
    <row r="1072" spans="1:38">
      <c r="A1072" s="73" t="s">
        <v>1763</v>
      </c>
      <c r="B1072" t="s">
        <v>806</v>
      </c>
      <c r="C1072" t="s">
        <v>1762</v>
      </c>
      <c r="D1072">
        <v>676500</v>
      </c>
      <c r="E1072">
        <v>376118.4</v>
      </c>
      <c r="F1072">
        <v>-44.402305986696227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578</v>
      </c>
      <c r="R1072" t="s">
        <v>6020</v>
      </c>
      <c r="S1072" t="s">
        <v>5723</v>
      </c>
      <c r="T1072" s="73"/>
      <c r="U1072" s="73"/>
      <c r="V1072"/>
      <c r="W1072" s="73">
        <f>IFERROR(VLOOKUP(Подбор[[#This Row],[Артикул]],[1]Подбор!$CJ:$CW,2,0),"")</f>
        <v>676500</v>
      </c>
      <c r="X1072" s="73">
        <f>IFERROR(VLOOKUP(Подбор[[#This Row],[Артикул]],[1]Подбор!$CJ:$CW,3,0),"")</f>
        <v>376118.4</v>
      </c>
      <c r="Y1072" s="73">
        <f>IFERROR(VLOOKUP(Подбор[[#This Row],[Артикул]],[1]Подбор!$CJ:$CW,4,0),"")</f>
        <v>-44.402305986696227</v>
      </c>
      <c r="Z1072" s="73">
        <f>IFERROR(VLOOKUP(Подбор[[#This Row],[Артикул]],[1]Подбор!$CJ:$CW,5,0),"")</f>
        <v>0</v>
      </c>
      <c r="AA1072" s="73">
        <f>IFERROR(VLOOKUP(Подбор[[#This Row],[Артикул]],[1]Подбор!$CJ:$CW,6,0),"")</f>
        <v>0</v>
      </c>
      <c r="AB1072" s="73">
        <f>IFERROR(VLOOKUP(Подбор[[#This Row],[Артикул]],[1]Подбор!$CJ:$CW,7,0),"")</f>
        <v>0</v>
      </c>
      <c r="AC1072" s="73">
        <f>IFERROR(VLOOKUP(Подбор[[#This Row],[Артикул]],[1]Подбор!$CJ:$CW,8,0),"")</f>
        <v>0</v>
      </c>
      <c r="AD1072" s="73">
        <f>IFERROR(VLOOKUP(Подбор[[#This Row],[Артикул]],[1]Подбор!$CJ:$CW,9,0),"")</f>
        <v>0</v>
      </c>
      <c r="AE1072" s="73">
        <f>IFERROR(VLOOKUP(Подбор[[#This Row],[Артикул]],[1]Подбор!$CJ:$CW,10,0),"")</f>
        <v>0</v>
      </c>
      <c r="AF1072" s="73">
        <f>IFERROR(VLOOKUP(Подбор[[#This Row],[Артикул]],[1]Подбор!$CJ:$CW,11,0),"")</f>
        <v>0</v>
      </c>
      <c r="AG1072" s="73">
        <f>IFERROR(VLOOKUP(Подбор[[#This Row],[Артикул]],[1]Подбор!$CJ:$CW,12,0),"")</f>
        <v>0</v>
      </c>
      <c r="AH1072" s="73">
        <f>IFERROR(VLOOKUP(Подбор[[#This Row],[Артикул]],[1]Подбор!$CJ:$CW,13,0),"")</f>
        <v>0</v>
      </c>
      <c r="AI1072" s="73">
        <f>IFERROR(VLOOKUP(Подбор[[#This Row],[Артикул]],[1]Подбор!$CJ:$CW,14,0),"")</f>
        <v>0</v>
      </c>
      <c r="AJ1072" s="73" t="str">
        <f>IFERROR(VLOOKUP(Подбор[[#This Row],[Артикул]],[1]Подбор!$CJ:$DA,15,0),"")</f>
        <v/>
      </c>
      <c r="AK1072" s="73" t="str">
        <f>IFERROR(VLOOKUP(Подбор[[#This Row],[Артикул]],[1]Подбор!$CJ:$DA,16,0),"")</f>
        <v>https://ipmatika.kz/products/recorder/milesight-ms-n8032-uh/</v>
      </c>
      <c r="AL1072" s="73" t="str">
        <f>IFERROR(VLOOKUP(Подбор[[#This Row],[Артикул]],[1]Подбор!$CJ:$DA,17,0),"")</f>
        <v>Акция</v>
      </c>
    </row>
    <row r="1073" spans="1:38">
      <c r="A1073" s="73" t="s">
        <v>1761</v>
      </c>
      <c r="B1073"/>
      <c r="C1073"/>
      <c r="D1073" t="s">
        <v>578</v>
      </c>
      <c r="E1073" t="s">
        <v>578</v>
      </c>
      <c r="F1073" t="s">
        <v>578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578</v>
      </c>
      <c r="R1073" t="s">
        <v>578</v>
      </c>
      <c r="S1073" t="s">
        <v>578</v>
      </c>
      <c r="T1073" s="73"/>
      <c r="U1073" s="73"/>
      <c r="V1073"/>
      <c r="W1073" s="73" t="str">
        <f>IFERROR(VLOOKUP(Подбор[[#This Row],[Артикул]],[1]Подбор!$CJ:$CW,2,0),"")</f>
        <v/>
      </c>
      <c r="X1073" s="73" t="str">
        <f>IFERROR(VLOOKUP(Подбор[[#This Row],[Артикул]],[1]Подбор!$CJ:$CW,3,0),"")</f>
        <v/>
      </c>
      <c r="Y1073" s="73" t="str">
        <f>IFERROR(VLOOKUP(Подбор[[#This Row],[Артикул]],[1]Подбор!$CJ:$CW,4,0),"")</f>
        <v/>
      </c>
      <c r="Z1073" s="73">
        <f>IFERROR(VLOOKUP(Подбор[[#This Row],[Артикул]],[1]Подбор!$CJ:$CW,5,0),"")</f>
        <v>0</v>
      </c>
      <c r="AA1073" s="73">
        <f>IFERROR(VLOOKUP(Подбор[[#This Row],[Артикул]],[1]Подбор!$CJ:$CW,6,0),"")</f>
        <v>0</v>
      </c>
      <c r="AB1073" s="73">
        <f>IFERROR(VLOOKUP(Подбор[[#This Row],[Артикул]],[1]Подбор!$CJ:$CW,7,0),"")</f>
        <v>0</v>
      </c>
      <c r="AC1073" s="73">
        <f>IFERROR(VLOOKUP(Подбор[[#This Row],[Артикул]],[1]Подбор!$CJ:$CW,8,0),"")</f>
        <v>0</v>
      </c>
      <c r="AD1073" s="73">
        <f>IFERROR(VLOOKUP(Подбор[[#This Row],[Артикул]],[1]Подбор!$CJ:$CW,9,0),"")</f>
        <v>0</v>
      </c>
      <c r="AE1073" s="73">
        <f>IFERROR(VLOOKUP(Подбор[[#This Row],[Артикул]],[1]Подбор!$CJ:$CW,10,0),"")</f>
        <v>0</v>
      </c>
      <c r="AF1073" s="73">
        <f>IFERROR(VLOOKUP(Подбор[[#This Row],[Артикул]],[1]Подбор!$CJ:$CW,11,0),"")</f>
        <v>0</v>
      </c>
      <c r="AG1073" s="73">
        <f>IFERROR(VLOOKUP(Подбор[[#This Row],[Артикул]],[1]Подбор!$CJ:$CW,12,0),"")</f>
        <v>0</v>
      </c>
      <c r="AH1073" s="73">
        <f>IFERROR(VLOOKUP(Подбор[[#This Row],[Артикул]],[1]Подбор!$CJ:$CW,13,0),"")</f>
        <v>0</v>
      </c>
      <c r="AI1073" s="73">
        <f>IFERROR(VLOOKUP(Подбор[[#This Row],[Артикул]],[1]Подбор!$CJ:$CW,14,0),"")</f>
        <v>0</v>
      </c>
      <c r="AJ1073" s="73" t="str">
        <f>IFERROR(VLOOKUP(Подбор[[#This Row],[Артикул]],[1]Подбор!$CJ:$DA,15,0),"")</f>
        <v/>
      </c>
      <c r="AK1073" s="73" t="str">
        <f>IFERROR(VLOOKUP(Подбор[[#This Row],[Артикул]],[1]Подбор!$CJ:$DA,16,0),"")</f>
        <v/>
      </c>
      <c r="AL1073" s="73" t="str">
        <f>IFERROR(VLOOKUP(Подбор[[#This Row],[Артикул]],[1]Подбор!$CJ:$DA,17,0),"")</f>
        <v/>
      </c>
    </row>
    <row r="1074" spans="1:38">
      <c r="A1074" s="73" t="s">
        <v>571</v>
      </c>
      <c r="B1074"/>
      <c r="C1074"/>
      <c r="D1074" t="s">
        <v>578</v>
      </c>
      <c r="E1074" t="s">
        <v>578</v>
      </c>
      <c r="F1074" t="s">
        <v>578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578</v>
      </c>
      <c r="R1074" t="s">
        <v>578</v>
      </c>
      <c r="S1074" t="s">
        <v>578</v>
      </c>
      <c r="T1074" s="73"/>
      <c r="U1074" s="73"/>
      <c r="V1074"/>
      <c r="W1074" s="73" t="str">
        <f>IFERROR(VLOOKUP(Подбор[[#This Row],[Артикул]],[1]Подбор!$CJ:$CW,2,0),"")</f>
        <v/>
      </c>
      <c r="X1074" s="73" t="str">
        <f>IFERROR(VLOOKUP(Подбор[[#This Row],[Артикул]],[1]Подбор!$CJ:$CW,3,0),"")</f>
        <v/>
      </c>
      <c r="Y1074" s="73" t="str">
        <f>IFERROR(VLOOKUP(Подбор[[#This Row],[Артикул]],[1]Подбор!$CJ:$CW,4,0),"")</f>
        <v/>
      </c>
      <c r="Z1074" s="73">
        <f>IFERROR(VLOOKUP(Подбор[[#This Row],[Артикул]],[1]Подбор!$CJ:$CW,5,0),"")</f>
        <v>0</v>
      </c>
      <c r="AA1074" s="73">
        <f>IFERROR(VLOOKUP(Подбор[[#This Row],[Артикул]],[1]Подбор!$CJ:$CW,6,0),"")</f>
        <v>0</v>
      </c>
      <c r="AB1074" s="73">
        <f>IFERROR(VLOOKUP(Подбор[[#This Row],[Артикул]],[1]Подбор!$CJ:$CW,7,0),"")</f>
        <v>0</v>
      </c>
      <c r="AC1074" s="73">
        <f>IFERROR(VLOOKUP(Подбор[[#This Row],[Артикул]],[1]Подбор!$CJ:$CW,8,0),"")</f>
        <v>0</v>
      </c>
      <c r="AD1074" s="73">
        <f>IFERROR(VLOOKUP(Подбор[[#This Row],[Артикул]],[1]Подбор!$CJ:$CW,9,0),"")</f>
        <v>0</v>
      </c>
      <c r="AE1074" s="73">
        <f>IFERROR(VLOOKUP(Подбор[[#This Row],[Артикул]],[1]Подбор!$CJ:$CW,10,0),"")</f>
        <v>0</v>
      </c>
      <c r="AF1074" s="73">
        <f>IFERROR(VLOOKUP(Подбор[[#This Row],[Артикул]],[1]Подбор!$CJ:$CW,11,0),"")</f>
        <v>0</v>
      </c>
      <c r="AG1074" s="73">
        <f>IFERROR(VLOOKUP(Подбор[[#This Row],[Артикул]],[1]Подбор!$CJ:$CW,12,0),"")</f>
        <v>0</v>
      </c>
      <c r="AH1074" s="73">
        <f>IFERROR(VLOOKUP(Подбор[[#This Row],[Артикул]],[1]Подбор!$CJ:$CW,13,0),"")</f>
        <v>0</v>
      </c>
      <c r="AI1074" s="73">
        <f>IFERROR(VLOOKUP(Подбор[[#This Row],[Артикул]],[1]Подбор!$CJ:$CW,14,0),"")</f>
        <v>0</v>
      </c>
      <c r="AJ1074" s="73" t="str">
        <f>IFERROR(VLOOKUP(Подбор[[#This Row],[Артикул]],[1]Подбор!$CJ:$DA,15,0),"")</f>
        <v/>
      </c>
      <c r="AK1074" s="73" t="str">
        <f>IFERROR(VLOOKUP(Подбор[[#This Row],[Артикул]],[1]Подбор!$CJ:$DA,16,0),"")</f>
        <v/>
      </c>
      <c r="AL1074" s="73" t="str">
        <f>IFERROR(VLOOKUP(Подбор[[#This Row],[Артикул]],[1]Подбор!$CJ:$DA,17,0),"")</f>
        <v/>
      </c>
    </row>
    <row r="1075" spans="1:38">
      <c r="A1075" s="73" t="s">
        <v>5206</v>
      </c>
      <c r="B1075" t="s">
        <v>3081</v>
      </c>
      <c r="C1075" t="s">
        <v>5207</v>
      </c>
      <c r="D1075">
        <v>8800</v>
      </c>
      <c r="E1075">
        <v>5950</v>
      </c>
      <c r="F1075">
        <v>-32.38636363636364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48</v>
      </c>
      <c r="O1075">
        <v>0</v>
      </c>
      <c r="P1075">
        <v>0</v>
      </c>
      <c r="Q1075" t="s">
        <v>578</v>
      </c>
      <c r="R1075" t="s">
        <v>5101</v>
      </c>
      <c r="S1075" t="s">
        <v>5514</v>
      </c>
      <c r="T1075" s="73"/>
      <c r="U1075" s="73"/>
      <c r="V1075"/>
      <c r="W1075" s="73">
        <f>IFERROR(VLOOKUP(Подбор[[#This Row],[Артикул]],[1]Подбор!$CJ:$CW,2,0),"")</f>
        <v>8800</v>
      </c>
      <c r="X1075" s="73">
        <f>IFERROR(VLOOKUP(Подбор[[#This Row],[Артикул]],[1]Подбор!$CJ:$CW,3,0),"")</f>
        <v>5950</v>
      </c>
      <c r="Y1075" s="73">
        <f>IFERROR(VLOOKUP(Подбор[[#This Row],[Артикул]],[1]Подбор!$CJ:$CW,4,0),"")</f>
        <v>-32.38636363636364</v>
      </c>
      <c r="Z1075" s="73">
        <f>IFERROR(VLOOKUP(Подбор[[#This Row],[Артикул]],[1]Подбор!$CJ:$CW,5,0),"")</f>
        <v>0</v>
      </c>
      <c r="AA1075" s="73">
        <f>IFERROR(VLOOKUP(Подбор[[#This Row],[Артикул]],[1]Подбор!$CJ:$CW,6,0),"")</f>
        <v>0</v>
      </c>
      <c r="AB1075" s="73">
        <f>IFERROR(VLOOKUP(Подбор[[#This Row],[Артикул]],[1]Подбор!$CJ:$CW,7,0),"")</f>
        <v>0</v>
      </c>
      <c r="AC1075" s="73">
        <f>IFERROR(VLOOKUP(Подбор[[#This Row],[Артикул]],[1]Подбор!$CJ:$CW,8,0),"")</f>
        <v>0</v>
      </c>
      <c r="AD1075" s="73">
        <f>IFERROR(VLOOKUP(Подбор[[#This Row],[Артикул]],[1]Подбор!$CJ:$CW,9,0),"")</f>
        <v>0</v>
      </c>
      <c r="AE1075" s="73">
        <f>IFERROR(VLOOKUP(Подбор[[#This Row],[Артикул]],[1]Подбор!$CJ:$CW,10,0),"")</f>
        <v>0</v>
      </c>
      <c r="AF1075" s="73">
        <f>IFERROR(VLOOKUP(Подбор[[#This Row],[Артикул]],[1]Подбор!$CJ:$CW,11,0),"")</f>
        <v>0</v>
      </c>
      <c r="AG1075" s="73">
        <f>IFERROR(VLOOKUP(Подбор[[#This Row],[Артикул]],[1]Подбор!$CJ:$CW,12,0),"")</f>
        <v>48</v>
      </c>
      <c r="AH1075" s="73">
        <f>IFERROR(VLOOKUP(Подбор[[#This Row],[Артикул]],[1]Подбор!$CJ:$CW,13,0),"")</f>
        <v>0</v>
      </c>
      <c r="AI1075" s="73">
        <f>IFERROR(VLOOKUP(Подбор[[#This Row],[Артикул]],[1]Подбор!$CJ:$CW,14,0),"")</f>
        <v>0</v>
      </c>
      <c r="AJ1075" s="73" t="str">
        <f>IFERROR(VLOOKUP(Подбор[[#This Row],[Артикул]],[1]Подбор!$CJ:$DA,15,0),"")</f>
        <v/>
      </c>
      <c r="AK1075" s="73" t="str">
        <f>IFERROR(VLOOKUP(Подбор[[#This Row],[Артикул]],[1]Подбор!$CJ:$DA,16,0),"")</f>
        <v>https://ipmatika.kz/products/aksessuary/SmartCord/</v>
      </c>
      <c r="AL1075" s="73" t="str">
        <f>IFERROR(VLOOKUP(Подбор[[#This Row],[Артикул]],[1]Подбор!$CJ:$DA,17,0),"")</f>
        <v>NEW</v>
      </c>
    </row>
    <row r="1076" spans="1:38">
      <c r="A1076" s="73" t="s">
        <v>5208</v>
      </c>
      <c r="B1076" t="s">
        <v>3081</v>
      </c>
      <c r="C1076" t="s">
        <v>5209</v>
      </c>
      <c r="D1076">
        <v>3760</v>
      </c>
      <c r="E1076" t="s">
        <v>578</v>
      </c>
      <c r="F1076" t="s">
        <v>578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578</v>
      </c>
      <c r="R1076" t="s">
        <v>578</v>
      </c>
      <c r="S1076" t="s">
        <v>5612</v>
      </c>
      <c r="T1076" s="73"/>
      <c r="U1076" s="73"/>
      <c r="V1076"/>
      <c r="W1076" s="73">
        <f>IFERROR(VLOOKUP(Подбор[[#This Row],[Артикул]],[1]Подбор!$CJ:$CW,2,0),"")</f>
        <v>3760</v>
      </c>
      <c r="X1076" s="73" t="str">
        <f>IFERROR(VLOOKUP(Подбор[[#This Row],[Артикул]],[1]Подбор!$CJ:$CW,3,0),"")</f>
        <v/>
      </c>
      <c r="Y1076" s="73" t="str">
        <f>IFERROR(VLOOKUP(Подбор[[#This Row],[Артикул]],[1]Подбор!$CJ:$CW,4,0),"")</f>
        <v/>
      </c>
      <c r="Z1076" s="73">
        <f>IFERROR(VLOOKUP(Подбор[[#This Row],[Артикул]],[1]Подбор!$CJ:$CW,5,0),"")</f>
        <v>0</v>
      </c>
      <c r="AA1076" s="73">
        <f>IFERROR(VLOOKUP(Подбор[[#This Row],[Артикул]],[1]Подбор!$CJ:$CW,6,0),"")</f>
        <v>0</v>
      </c>
      <c r="AB1076" s="73">
        <f>IFERROR(VLOOKUP(Подбор[[#This Row],[Артикул]],[1]Подбор!$CJ:$CW,7,0),"")</f>
        <v>0</v>
      </c>
      <c r="AC1076" s="73">
        <f>IFERROR(VLOOKUP(Подбор[[#This Row],[Артикул]],[1]Подбор!$CJ:$CW,8,0),"")</f>
        <v>0</v>
      </c>
      <c r="AD1076" s="73">
        <f>IFERROR(VLOOKUP(Подбор[[#This Row],[Артикул]],[1]Подбор!$CJ:$CW,9,0),"")</f>
        <v>0</v>
      </c>
      <c r="AE1076" s="73">
        <f>IFERROR(VLOOKUP(Подбор[[#This Row],[Артикул]],[1]Подбор!$CJ:$CW,10,0),"")</f>
        <v>0</v>
      </c>
      <c r="AF1076" s="73">
        <f>IFERROR(VLOOKUP(Подбор[[#This Row],[Артикул]],[1]Подбор!$CJ:$CW,11,0),"")</f>
        <v>0</v>
      </c>
      <c r="AG1076" s="73">
        <f>IFERROR(VLOOKUP(Подбор[[#This Row],[Артикул]],[1]Подбор!$CJ:$CW,12,0),"")</f>
        <v>0</v>
      </c>
      <c r="AH1076" s="73">
        <f>IFERROR(VLOOKUP(Подбор[[#This Row],[Артикул]],[1]Подбор!$CJ:$CW,13,0),"")</f>
        <v>0</v>
      </c>
      <c r="AI1076" s="73">
        <f>IFERROR(VLOOKUP(Подбор[[#This Row],[Артикул]],[1]Подбор!$CJ:$CW,14,0),"")</f>
        <v>0</v>
      </c>
      <c r="AJ1076" s="73" t="str">
        <f>IFERROR(VLOOKUP(Подбор[[#This Row],[Артикул]],[1]Подбор!$CJ:$DA,15,0),"")</f>
        <v/>
      </c>
      <c r="AK1076" s="73" t="str">
        <f>IFERROR(VLOOKUP(Подбор[[#This Row],[Артикул]],[1]Подбор!$CJ:$DA,16,0),"")</f>
        <v/>
      </c>
      <c r="AL1076" s="73" t="str">
        <f>IFERROR(VLOOKUP(Подбор[[#This Row],[Артикул]],[1]Подбор!$CJ:$DA,17,0),"")</f>
        <v>Под заказ</v>
      </c>
    </row>
    <row r="1077" spans="1:38">
      <c r="A1077" s="73" t="s">
        <v>1760</v>
      </c>
      <c r="B1077" t="s">
        <v>3081</v>
      </c>
      <c r="C1077" t="s">
        <v>1759</v>
      </c>
      <c r="D1077">
        <v>3760</v>
      </c>
      <c r="E1077">
        <v>3040</v>
      </c>
      <c r="F1077">
        <v>-19.148936170212764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578</v>
      </c>
      <c r="R1077" t="s">
        <v>2959</v>
      </c>
      <c r="S1077" t="s">
        <v>578</v>
      </c>
      <c r="T1077" s="73"/>
      <c r="U1077" s="73"/>
      <c r="V1077"/>
      <c r="W1077" s="73">
        <f>IFERROR(VLOOKUP(Подбор[[#This Row],[Артикул]],[1]Подбор!$CJ:$CW,2,0),"")</f>
        <v>3760</v>
      </c>
      <c r="X1077" s="73">
        <f>IFERROR(VLOOKUP(Подбор[[#This Row],[Артикул]],[1]Подбор!$CJ:$CW,3,0),"")</f>
        <v>3040</v>
      </c>
      <c r="Y1077" s="73">
        <f>IFERROR(VLOOKUP(Подбор[[#This Row],[Артикул]],[1]Подбор!$CJ:$CW,4,0),"")</f>
        <v>-19.148936170212764</v>
      </c>
      <c r="Z1077" s="73">
        <f>IFERROR(VLOOKUP(Подбор[[#This Row],[Артикул]],[1]Подбор!$CJ:$CW,5,0),"")</f>
        <v>0</v>
      </c>
      <c r="AA1077" s="73">
        <f>IFERROR(VLOOKUP(Подбор[[#This Row],[Артикул]],[1]Подбор!$CJ:$CW,6,0),"")</f>
        <v>0</v>
      </c>
      <c r="AB1077" s="73">
        <f>IFERROR(VLOOKUP(Подбор[[#This Row],[Артикул]],[1]Подбор!$CJ:$CW,7,0),"")</f>
        <v>0</v>
      </c>
      <c r="AC1077" s="73">
        <f>IFERROR(VLOOKUP(Подбор[[#This Row],[Артикул]],[1]Подбор!$CJ:$CW,8,0),"")</f>
        <v>0</v>
      </c>
      <c r="AD1077" s="73">
        <f>IFERROR(VLOOKUP(Подбор[[#This Row],[Артикул]],[1]Подбор!$CJ:$CW,9,0),"")</f>
        <v>0</v>
      </c>
      <c r="AE1077" s="73">
        <f>IFERROR(VLOOKUP(Подбор[[#This Row],[Артикул]],[1]Подбор!$CJ:$CW,10,0),"")</f>
        <v>0</v>
      </c>
      <c r="AF1077" s="73">
        <f>IFERROR(VLOOKUP(Подбор[[#This Row],[Артикул]],[1]Подбор!$CJ:$CW,11,0),"")</f>
        <v>0</v>
      </c>
      <c r="AG1077" s="73">
        <f>IFERROR(VLOOKUP(Подбор[[#This Row],[Артикул]],[1]Подбор!$CJ:$CW,12,0),"")</f>
        <v>0</v>
      </c>
      <c r="AH1077" s="73">
        <f>IFERROR(VLOOKUP(Подбор[[#This Row],[Артикул]],[1]Подбор!$CJ:$CW,13,0),"")</f>
        <v>0</v>
      </c>
      <c r="AI1077" s="73">
        <f>IFERROR(VLOOKUP(Подбор[[#This Row],[Артикул]],[1]Подбор!$CJ:$CW,14,0),"")</f>
        <v>0</v>
      </c>
      <c r="AJ1077" s="73" t="str">
        <f>IFERROR(VLOOKUP(Подбор[[#This Row],[Артикул]],[1]Подбор!$CJ:$DA,15,0),"")</f>
        <v/>
      </c>
      <c r="AK1077" s="73" t="str">
        <f>IFERROR(VLOOKUP(Подбор[[#This Row],[Артикул]],[1]Подбор!$CJ:$DA,16,0),"")</f>
        <v>https://ipmatika.kz/products/aksessuary/VT-QD%28P%29-3.5-mm-%2801%29/</v>
      </c>
      <c r="AL1077" s="73" t="str">
        <f>IFERROR(VLOOKUP(Подбор[[#This Row],[Артикул]],[1]Подбор!$CJ:$DA,17,0),"")</f>
        <v/>
      </c>
    </row>
    <row r="1078" spans="1:38">
      <c r="A1078" s="73" t="s">
        <v>1758</v>
      </c>
      <c r="B1078" t="s">
        <v>3081</v>
      </c>
      <c r="C1078" t="s">
        <v>1757</v>
      </c>
      <c r="D1078">
        <v>9350</v>
      </c>
      <c r="E1078">
        <v>6800</v>
      </c>
      <c r="F1078">
        <v>-27.272727272727266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12</v>
      </c>
      <c r="O1078">
        <v>0</v>
      </c>
      <c r="P1078">
        <v>0</v>
      </c>
      <c r="Q1078" t="s">
        <v>578</v>
      </c>
      <c r="R1078" t="s">
        <v>2960</v>
      </c>
      <c r="S1078" t="s">
        <v>578</v>
      </c>
      <c r="T1078" s="73"/>
      <c r="U1078" s="73"/>
      <c r="V1078"/>
      <c r="W1078" s="73">
        <f>IFERROR(VLOOKUP(Подбор[[#This Row],[Артикул]],[1]Подбор!$CJ:$CW,2,0),"")</f>
        <v>9350</v>
      </c>
      <c r="X1078" s="73">
        <f>IFERROR(VLOOKUP(Подбор[[#This Row],[Артикул]],[1]Подбор!$CJ:$CW,3,0),"")</f>
        <v>6800</v>
      </c>
      <c r="Y1078" s="73">
        <f>IFERROR(VLOOKUP(Подбор[[#This Row],[Артикул]],[1]Подбор!$CJ:$CW,4,0),"")</f>
        <v>-27.272727272727266</v>
      </c>
      <c r="Z1078" s="73">
        <f>IFERROR(VLOOKUP(Подбор[[#This Row],[Артикул]],[1]Подбор!$CJ:$CW,5,0),"")</f>
        <v>0</v>
      </c>
      <c r="AA1078" s="73">
        <f>IFERROR(VLOOKUP(Подбор[[#This Row],[Артикул]],[1]Подбор!$CJ:$CW,6,0),"")</f>
        <v>0</v>
      </c>
      <c r="AB1078" s="73">
        <f>IFERROR(VLOOKUP(Подбор[[#This Row],[Артикул]],[1]Подбор!$CJ:$CW,7,0),"")</f>
        <v>0</v>
      </c>
      <c r="AC1078" s="73">
        <f>IFERROR(VLOOKUP(Подбор[[#This Row],[Артикул]],[1]Подбор!$CJ:$CW,8,0),"")</f>
        <v>0</v>
      </c>
      <c r="AD1078" s="73">
        <f>IFERROR(VLOOKUP(Подбор[[#This Row],[Артикул]],[1]Подбор!$CJ:$CW,9,0),"")</f>
        <v>0</v>
      </c>
      <c r="AE1078" s="73">
        <f>IFERROR(VLOOKUP(Подбор[[#This Row],[Артикул]],[1]Подбор!$CJ:$CW,10,0),"")</f>
        <v>0</v>
      </c>
      <c r="AF1078" s="73">
        <f>IFERROR(VLOOKUP(Подбор[[#This Row],[Артикул]],[1]Подбор!$CJ:$CW,11,0),"")</f>
        <v>0</v>
      </c>
      <c r="AG1078" s="73">
        <f>IFERROR(VLOOKUP(Подбор[[#This Row],[Артикул]],[1]Подбор!$CJ:$CW,12,0),"")</f>
        <v>12</v>
      </c>
      <c r="AH1078" s="73">
        <f>IFERROR(VLOOKUP(Подбор[[#This Row],[Артикул]],[1]Подбор!$CJ:$CW,13,0),"")</f>
        <v>0</v>
      </c>
      <c r="AI1078" s="73">
        <f>IFERROR(VLOOKUP(Подбор[[#This Row],[Артикул]],[1]Подбор!$CJ:$CW,14,0),"")</f>
        <v>0</v>
      </c>
      <c r="AJ1078" s="73" t="str">
        <f>IFERROR(VLOOKUP(Подбор[[#This Row],[Артикул]],[1]Подбор!$CJ:$DA,15,0),"")</f>
        <v/>
      </c>
      <c r="AK1078" s="73" t="str">
        <f>IFERROR(VLOOKUP(Подбор[[#This Row],[Артикул]],[1]Подбор!$CJ:$DA,16,0),"")</f>
        <v>https://ipmatika.kz/products/aksessuary/VT-QD%28P%29-USB-%2801%29/</v>
      </c>
      <c r="AL1078" s="73" t="str">
        <f>IFERROR(VLOOKUP(Подбор[[#This Row],[Артикул]],[1]Подбор!$CJ:$DA,17,0),"")</f>
        <v/>
      </c>
    </row>
    <row r="1079" spans="1:38">
      <c r="A1079" s="73" t="s">
        <v>1756</v>
      </c>
      <c r="B1079" t="s">
        <v>3081</v>
      </c>
      <c r="C1079" t="s">
        <v>1756</v>
      </c>
      <c r="D1079">
        <v>8250</v>
      </c>
      <c r="E1079">
        <v>6370</v>
      </c>
      <c r="F1079">
        <v>-22.787878787878782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5489</v>
      </c>
      <c r="O1079">
        <v>0</v>
      </c>
      <c r="P1079">
        <v>0</v>
      </c>
      <c r="Q1079" t="s">
        <v>578</v>
      </c>
      <c r="R1079" t="s">
        <v>2961</v>
      </c>
      <c r="S1079" t="s">
        <v>578</v>
      </c>
      <c r="T1079" s="73"/>
      <c r="U1079" s="73"/>
      <c r="V1079"/>
      <c r="W1079" s="73">
        <f>IFERROR(VLOOKUP(Подбор[[#This Row],[Артикул]],[1]Подбор!$CJ:$CW,2,0),"")</f>
        <v>8250</v>
      </c>
      <c r="X1079" s="73">
        <f>IFERROR(VLOOKUP(Подбор[[#This Row],[Артикул]],[1]Подбор!$CJ:$CW,3,0),"")</f>
        <v>6370</v>
      </c>
      <c r="Y1079" s="73">
        <f>IFERROR(VLOOKUP(Подбор[[#This Row],[Артикул]],[1]Подбор!$CJ:$CW,4,0),"")</f>
        <v>-22.787878787878782</v>
      </c>
      <c r="Z1079" s="73">
        <f>IFERROR(VLOOKUP(Подбор[[#This Row],[Артикул]],[1]Подбор!$CJ:$CW,5,0),"")</f>
        <v>0</v>
      </c>
      <c r="AA1079" s="73">
        <f>IFERROR(VLOOKUP(Подбор[[#This Row],[Артикул]],[1]Подбор!$CJ:$CW,6,0),"")</f>
        <v>0</v>
      </c>
      <c r="AB1079" s="73">
        <f>IFERROR(VLOOKUP(Подбор[[#This Row],[Артикул]],[1]Подбор!$CJ:$CW,7,0),"")</f>
        <v>0</v>
      </c>
      <c r="AC1079" s="73">
        <f>IFERROR(VLOOKUP(Подбор[[#This Row],[Артикул]],[1]Подбор!$CJ:$CW,8,0),"")</f>
        <v>0</v>
      </c>
      <c r="AD1079" s="73">
        <f>IFERROR(VLOOKUP(Подбор[[#This Row],[Артикул]],[1]Подбор!$CJ:$CW,9,0),"")</f>
        <v>0</v>
      </c>
      <c r="AE1079" s="73">
        <f>IFERROR(VLOOKUP(Подбор[[#This Row],[Артикул]],[1]Подбор!$CJ:$CW,10,0),"")</f>
        <v>0</v>
      </c>
      <c r="AF1079" s="73">
        <f>IFERROR(VLOOKUP(Подбор[[#This Row],[Артикул]],[1]Подбор!$CJ:$CW,11,0),"")</f>
        <v>0</v>
      </c>
      <c r="AG1079" s="73" t="str">
        <f>IFERROR(VLOOKUP(Подбор[[#This Row],[Артикул]],[1]Подбор!$CJ:$CW,12,0),"")</f>
        <v>50+</v>
      </c>
      <c r="AH1079" s="73">
        <f>IFERROR(VLOOKUP(Подбор[[#This Row],[Артикул]],[1]Подбор!$CJ:$CW,13,0),"")</f>
        <v>0</v>
      </c>
      <c r="AI1079" s="73">
        <f>IFERROR(VLOOKUP(Подбор[[#This Row],[Артикул]],[1]Подбор!$CJ:$CW,14,0),"")</f>
        <v>0</v>
      </c>
      <c r="AJ1079" s="73" t="str">
        <f>IFERROR(VLOOKUP(Подбор[[#This Row],[Артикул]],[1]Подбор!$CJ:$DA,15,0),"")</f>
        <v/>
      </c>
      <c r="AK1079" s="73" t="str">
        <f>IFERROR(VLOOKUP(Подбор[[#This Row],[Артикул]],[1]Подбор!$CJ:$DA,16,0),"")</f>
        <v>https://ipmatika.kz/products/aksessuary/VT-QD%28P%29-2QD%28P%29%2802%29/</v>
      </c>
      <c r="AL1079" s="73" t="str">
        <f>IFERROR(VLOOKUP(Подбор[[#This Row],[Артикул]],[1]Подбор!$CJ:$DA,17,0),"")</f>
        <v/>
      </c>
    </row>
    <row r="1080" spans="1:38">
      <c r="A1080" s="73" t="s">
        <v>1755</v>
      </c>
      <c r="B1080" t="s">
        <v>3081</v>
      </c>
      <c r="C1080" t="s">
        <v>1754</v>
      </c>
      <c r="D1080">
        <v>8250</v>
      </c>
      <c r="E1080">
        <v>6010</v>
      </c>
      <c r="F1080">
        <v>-27.151515151515156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5489</v>
      </c>
      <c r="O1080">
        <v>0</v>
      </c>
      <c r="P1080">
        <v>0</v>
      </c>
      <c r="Q1080" t="s">
        <v>578</v>
      </c>
      <c r="R1080" t="s">
        <v>2962</v>
      </c>
      <c r="S1080" t="s">
        <v>578</v>
      </c>
      <c r="T1080" s="73"/>
      <c r="U1080" s="73"/>
      <c r="V1080"/>
      <c r="W1080" s="73">
        <f>IFERROR(VLOOKUP(Подбор[[#This Row],[Артикул]],[1]Подбор!$CJ:$CW,2,0),"")</f>
        <v>8250</v>
      </c>
      <c r="X1080" s="73">
        <f>IFERROR(VLOOKUP(Подбор[[#This Row],[Артикул]],[1]Подбор!$CJ:$CW,3,0),"")</f>
        <v>6010</v>
      </c>
      <c r="Y1080" s="73">
        <f>IFERROR(VLOOKUP(Подбор[[#This Row],[Артикул]],[1]Подбор!$CJ:$CW,4,0),"")</f>
        <v>-27.151515151515156</v>
      </c>
      <c r="Z1080" s="73">
        <f>IFERROR(VLOOKUP(Подбор[[#This Row],[Артикул]],[1]Подбор!$CJ:$CW,5,0),"")</f>
        <v>0</v>
      </c>
      <c r="AA1080" s="73">
        <f>IFERROR(VLOOKUP(Подбор[[#This Row],[Артикул]],[1]Подбор!$CJ:$CW,6,0),"")</f>
        <v>0</v>
      </c>
      <c r="AB1080" s="73">
        <f>IFERROR(VLOOKUP(Подбор[[#This Row],[Артикул]],[1]Подбор!$CJ:$CW,7,0),"")</f>
        <v>0</v>
      </c>
      <c r="AC1080" s="73">
        <f>IFERROR(VLOOKUP(Подбор[[#This Row],[Артикул]],[1]Подбор!$CJ:$CW,8,0),"")</f>
        <v>0</v>
      </c>
      <c r="AD1080" s="73">
        <f>IFERROR(VLOOKUP(Подбор[[#This Row],[Артикул]],[1]Подбор!$CJ:$CW,9,0),"")</f>
        <v>0</v>
      </c>
      <c r="AE1080" s="73">
        <f>IFERROR(VLOOKUP(Подбор[[#This Row],[Артикул]],[1]Подбор!$CJ:$CW,10,0),"")</f>
        <v>0</v>
      </c>
      <c r="AF1080" s="73">
        <f>IFERROR(VLOOKUP(Подбор[[#This Row],[Артикул]],[1]Подбор!$CJ:$CW,11,0),"")</f>
        <v>0</v>
      </c>
      <c r="AG1080" s="73" t="str">
        <f>IFERROR(VLOOKUP(Подбор[[#This Row],[Артикул]],[1]Подбор!$CJ:$CW,12,0),"")</f>
        <v>50+</v>
      </c>
      <c r="AH1080" s="73">
        <f>IFERROR(VLOOKUP(Подбор[[#This Row],[Артикул]],[1]Подбор!$CJ:$CW,13,0),"")</f>
        <v>0</v>
      </c>
      <c r="AI1080" s="73">
        <f>IFERROR(VLOOKUP(Подбор[[#This Row],[Артикул]],[1]Подбор!$CJ:$CW,14,0),"")</f>
        <v>0</v>
      </c>
      <c r="AJ1080" s="73" t="str">
        <f>IFERROR(VLOOKUP(Подбор[[#This Row],[Артикул]],[1]Подбор!$CJ:$DA,15,0),"")</f>
        <v/>
      </c>
      <c r="AK1080" s="73" t="str">
        <f>IFERROR(VLOOKUP(Подбор[[#This Row],[Артикул]],[1]Подбор!$CJ:$DA,16,0),"")</f>
        <v>https://ipmatika.kz/products/aksessuary/VT-QD%28P%29-RJ09%2801%29/</v>
      </c>
      <c r="AL1080" s="73" t="str">
        <f>IFERROR(VLOOKUP(Подбор[[#This Row],[Артикул]],[1]Подбор!$CJ:$DA,17,0),"")</f>
        <v/>
      </c>
    </row>
    <row r="1081" spans="1:38">
      <c r="A1081" s="73" t="s">
        <v>1753</v>
      </c>
      <c r="B1081" t="s">
        <v>3081</v>
      </c>
      <c r="C1081" t="s">
        <v>1752</v>
      </c>
      <c r="D1081">
        <v>3760</v>
      </c>
      <c r="E1081">
        <v>3040</v>
      </c>
      <c r="F1081">
        <v>-19.148936170212764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5489</v>
      </c>
      <c r="O1081">
        <v>0</v>
      </c>
      <c r="P1081">
        <v>0</v>
      </c>
      <c r="Q1081" t="s">
        <v>578</v>
      </c>
      <c r="R1081" t="s">
        <v>2962</v>
      </c>
      <c r="S1081" t="s">
        <v>578</v>
      </c>
      <c r="T1081" s="73"/>
      <c r="U1081" s="73"/>
      <c r="V1081"/>
      <c r="W1081" s="73">
        <f>IFERROR(VLOOKUP(Подбор[[#This Row],[Артикул]],[1]Подбор!$CJ:$CW,2,0),"")</f>
        <v>3760</v>
      </c>
      <c r="X1081" s="73">
        <f>IFERROR(VLOOKUP(Подбор[[#This Row],[Артикул]],[1]Подбор!$CJ:$CW,3,0),"")</f>
        <v>3040</v>
      </c>
      <c r="Y1081" s="73">
        <f>IFERROR(VLOOKUP(Подбор[[#This Row],[Артикул]],[1]Подбор!$CJ:$CW,4,0),"")</f>
        <v>-19.148936170212764</v>
      </c>
      <c r="Z1081" s="73">
        <f>IFERROR(VLOOKUP(Подбор[[#This Row],[Артикул]],[1]Подбор!$CJ:$CW,5,0),"")</f>
        <v>0</v>
      </c>
      <c r="AA1081" s="73">
        <f>IFERROR(VLOOKUP(Подбор[[#This Row],[Артикул]],[1]Подбор!$CJ:$CW,6,0),"")</f>
        <v>0</v>
      </c>
      <c r="AB1081" s="73">
        <f>IFERROR(VLOOKUP(Подбор[[#This Row],[Артикул]],[1]Подбор!$CJ:$CW,7,0),"")</f>
        <v>0</v>
      </c>
      <c r="AC1081" s="73">
        <f>IFERROR(VLOOKUP(Подбор[[#This Row],[Артикул]],[1]Подбор!$CJ:$CW,8,0),"")</f>
        <v>0</v>
      </c>
      <c r="AD1081" s="73">
        <f>IFERROR(VLOOKUP(Подбор[[#This Row],[Артикул]],[1]Подбор!$CJ:$CW,9,0),"")</f>
        <v>0</v>
      </c>
      <c r="AE1081" s="73">
        <f>IFERROR(VLOOKUP(Подбор[[#This Row],[Артикул]],[1]Подбор!$CJ:$CW,10,0),"")</f>
        <v>0</v>
      </c>
      <c r="AF1081" s="73">
        <f>IFERROR(VLOOKUP(Подбор[[#This Row],[Артикул]],[1]Подбор!$CJ:$CW,11,0),"")</f>
        <v>0</v>
      </c>
      <c r="AG1081" s="73" t="str">
        <f>IFERROR(VLOOKUP(Подбор[[#This Row],[Артикул]],[1]Подбор!$CJ:$CW,12,0),"")</f>
        <v>50+</v>
      </c>
      <c r="AH1081" s="73">
        <f>IFERROR(VLOOKUP(Подбор[[#This Row],[Артикул]],[1]Подбор!$CJ:$CW,13,0),"")</f>
        <v>0</v>
      </c>
      <c r="AI1081" s="73">
        <f>IFERROR(VLOOKUP(Подбор[[#This Row],[Артикул]],[1]Подбор!$CJ:$CW,14,0),"")</f>
        <v>0</v>
      </c>
      <c r="AJ1081" s="73" t="str">
        <f>IFERROR(VLOOKUP(Подбор[[#This Row],[Артикул]],[1]Подбор!$CJ:$DA,15,0),"")</f>
        <v/>
      </c>
      <c r="AK1081" s="73" t="str">
        <f>IFERROR(VLOOKUP(Подбор[[#This Row],[Артикул]],[1]Подбор!$CJ:$DA,16,0),"")</f>
        <v>https://ipmatika.kz/products/aksessuary/VT-QD%28P%29-RJ09%2801%29/</v>
      </c>
      <c r="AL1081" s="73" t="str">
        <f>IFERROR(VLOOKUP(Подбор[[#This Row],[Артикул]],[1]Подбор!$CJ:$DA,17,0),"")</f>
        <v/>
      </c>
    </row>
    <row r="1082" spans="1:38">
      <c r="A1082" s="73" t="s">
        <v>1751</v>
      </c>
      <c r="B1082" t="s">
        <v>3081</v>
      </c>
      <c r="C1082" t="s">
        <v>1750</v>
      </c>
      <c r="D1082">
        <v>3760</v>
      </c>
      <c r="E1082">
        <v>3040</v>
      </c>
      <c r="F1082">
        <v>-19.148936170212764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 t="s">
        <v>5489</v>
      </c>
      <c r="O1082" t="s">
        <v>5489</v>
      </c>
      <c r="P1082">
        <v>0</v>
      </c>
      <c r="Q1082" t="s">
        <v>578</v>
      </c>
      <c r="R1082" t="s">
        <v>2963</v>
      </c>
      <c r="S1082" t="s">
        <v>578</v>
      </c>
      <c r="T1082" s="73"/>
      <c r="U1082" s="73"/>
      <c r="V1082"/>
      <c r="W1082" s="73">
        <f>IFERROR(VLOOKUP(Подбор[[#This Row],[Артикул]],[1]Подбор!$CJ:$CW,2,0),"")</f>
        <v>3760</v>
      </c>
      <c r="X1082" s="73">
        <f>IFERROR(VLOOKUP(Подбор[[#This Row],[Артикул]],[1]Подбор!$CJ:$CW,3,0),"")</f>
        <v>3040</v>
      </c>
      <c r="Y1082" s="73">
        <f>IFERROR(VLOOKUP(Подбор[[#This Row],[Артикул]],[1]Подбор!$CJ:$CW,4,0),"")</f>
        <v>-19.148936170212764</v>
      </c>
      <c r="Z1082" s="73">
        <f>IFERROR(VLOOKUP(Подбор[[#This Row],[Артикул]],[1]Подбор!$CJ:$CW,5,0),"")</f>
        <v>0</v>
      </c>
      <c r="AA1082" s="73">
        <f>IFERROR(VLOOKUP(Подбор[[#This Row],[Артикул]],[1]Подбор!$CJ:$CW,6,0),"")</f>
        <v>0</v>
      </c>
      <c r="AB1082" s="73">
        <f>IFERROR(VLOOKUP(Подбор[[#This Row],[Артикул]],[1]Подбор!$CJ:$CW,7,0),"")</f>
        <v>0</v>
      </c>
      <c r="AC1082" s="73">
        <f>IFERROR(VLOOKUP(Подбор[[#This Row],[Артикул]],[1]Подбор!$CJ:$CW,8,0),"")</f>
        <v>1</v>
      </c>
      <c r="AD1082" s="73">
        <f>IFERROR(VLOOKUP(Подбор[[#This Row],[Артикул]],[1]Подбор!$CJ:$CW,9,0),"")</f>
        <v>0</v>
      </c>
      <c r="AE1082" s="73">
        <f>IFERROR(VLOOKUP(Подбор[[#This Row],[Артикул]],[1]Подбор!$CJ:$CW,10,0),"")</f>
        <v>0</v>
      </c>
      <c r="AF1082" s="73">
        <f>IFERROR(VLOOKUP(Подбор[[#This Row],[Артикул]],[1]Подбор!$CJ:$CW,11,0),"")</f>
        <v>0</v>
      </c>
      <c r="AG1082" s="73" t="str">
        <f>IFERROR(VLOOKUP(Подбор[[#This Row],[Артикул]],[1]Подбор!$CJ:$CW,12,0),"")</f>
        <v>50+</v>
      </c>
      <c r="AH1082" s="73" t="str">
        <f>IFERROR(VLOOKUP(Подбор[[#This Row],[Артикул]],[1]Подбор!$CJ:$CW,13,0),"")</f>
        <v>50+</v>
      </c>
      <c r="AI1082" s="73">
        <f>IFERROR(VLOOKUP(Подбор[[#This Row],[Артикул]],[1]Подбор!$CJ:$CW,14,0),"")</f>
        <v>0</v>
      </c>
      <c r="AJ1082" s="73" t="str">
        <f>IFERROR(VLOOKUP(Подбор[[#This Row],[Артикул]],[1]Подбор!$CJ:$DA,15,0),"")</f>
        <v/>
      </c>
      <c r="AK1082" s="73" t="str">
        <f>IFERROR(VLOOKUP(Подбор[[#This Row],[Артикул]],[1]Подбор!$CJ:$DA,16,0),"")</f>
        <v>https://ipmatika.kz/products/aksessuary/VT-QD%28P%29-RJ9%2802%29/</v>
      </c>
      <c r="AL1082" s="73" t="str">
        <f>IFERROR(VLOOKUP(Подбор[[#This Row],[Артикул]],[1]Подбор!$CJ:$DA,17,0),"")</f>
        <v/>
      </c>
    </row>
    <row r="1083" spans="1:38">
      <c r="A1083" s="73" t="s">
        <v>1749</v>
      </c>
      <c r="B1083" t="s">
        <v>3081</v>
      </c>
      <c r="C1083" t="s">
        <v>1748</v>
      </c>
      <c r="D1083">
        <v>3760</v>
      </c>
      <c r="E1083">
        <v>3040</v>
      </c>
      <c r="F1083">
        <v>-19.148936170212764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5489</v>
      </c>
      <c r="O1083">
        <v>0</v>
      </c>
      <c r="P1083">
        <v>0</v>
      </c>
      <c r="Q1083" t="s">
        <v>578</v>
      </c>
      <c r="R1083" t="s">
        <v>6021</v>
      </c>
      <c r="S1083" t="s">
        <v>578</v>
      </c>
      <c r="T1083" s="73"/>
      <c r="U1083" s="73"/>
      <c r="V1083"/>
      <c r="W1083" s="73">
        <f>IFERROR(VLOOKUP(Подбор[[#This Row],[Артикул]],[1]Подбор!$CJ:$CW,2,0),"")</f>
        <v>3760</v>
      </c>
      <c r="X1083" s="73">
        <f>IFERROR(VLOOKUP(Подбор[[#This Row],[Артикул]],[1]Подбор!$CJ:$CW,3,0),"")</f>
        <v>3040</v>
      </c>
      <c r="Y1083" s="73">
        <f>IFERROR(VLOOKUP(Подбор[[#This Row],[Артикул]],[1]Подбор!$CJ:$CW,4,0),"")</f>
        <v>-19.148936170212764</v>
      </c>
      <c r="Z1083" s="73">
        <f>IFERROR(VLOOKUP(Подбор[[#This Row],[Артикул]],[1]Подбор!$CJ:$CW,5,0),"")</f>
        <v>0</v>
      </c>
      <c r="AA1083" s="73">
        <f>IFERROR(VLOOKUP(Подбор[[#This Row],[Артикул]],[1]Подбор!$CJ:$CW,6,0),"")</f>
        <v>0</v>
      </c>
      <c r="AB1083" s="73">
        <f>IFERROR(VLOOKUP(Подбор[[#This Row],[Артикул]],[1]Подбор!$CJ:$CW,7,0),"")</f>
        <v>0</v>
      </c>
      <c r="AC1083" s="73">
        <f>IFERROR(VLOOKUP(Подбор[[#This Row],[Артикул]],[1]Подбор!$CJ:$CW,8,0),"")</f>
        <v>0</v>
      </c>
      <c r="AD1083" s="73">
        <f>IFERROR(VLOOKUP(Подбор[[#This Row],[Артикул]],[1]Подбор!$CJ:$CW,9,0),"")</f>
        <v>0</v>
      </c>
      <c r="AE1083" s="73">
        <f>IFERROR(VLOOKUP(Подбор[[#This Row],[Артикул]],[1]Подбор!$CJ:$CW,10,0),"")</f>
        <v>0</v>
      </c>
      <c r="AF1083" s="73">
        <f>IFERROR(VLOOKUP(Подбор[[#This Row],[Артикул]],[1]Подбор!$CJ:$CW,11,0),"")</f>
        <v>0</v>
      </c>
      <c r="AG1083" s="73" t="str">
        <f>IFERROR(VLOOKUP(Подбор[[#This Row],[Артикул]],[1]Подбор!$CJ:$CW,12,0),"")</f>
        <v>50+</v>
      </c>
      <c r="AH1083" s="73">
        <f>IFERROR(VLOOKUP(Подбор[[#This Row],[Артикул]],[1]Подбор!$CJ:$CW,13,0),"")</f>
        <v>0</v>
      </c>
      <c r="AI1083" s="73">
        <f>IFERROR(VLOOKUP(Подбор[[#This Row],[Артикул]],[1]Подбор!$CJ:$CW,14,0),"")</f>
        <v>0</v>
      </c>
      <c r="AJ1083" s="73" t="str">
        <f>IFERROR(VLOOKUP(Подбор[[#This Row],[Артикул]],[1]Подбор!$CJ:$DA,15,0),"")</f>
        <v/>
      </c>
      <c r="AK1083" s="73" t="str">
        <f>IFERROR(VLOOKUP(Подбор[[#This Row],[Артикул]],[1]Подбор!$CJ:$DA,16,0),"")</f>
        <v>https://ipmatika.kz/products/aksessuary/VT-QD%28P%29-RJ9%2803%29/</v>
      </c>
      <c r="AL1083" s="73" t="str">
        <f>IFERROR(VLOOKUP(Подбор[[#This Row],[Артикул]],[1]Подбор!$CJ:$DA,17,0),"")</f>
        <v/>
      </c>
    </row>
    <row r="1084" spans="1:38">
      <c r="A1084" s="73" t="s">
        <v>1747</v>
      </c>
      <c r="B1084" t="s">
        <v>3081</v>
      </c>
      <c r="C1084" t="s">
        <v>1746</v>
      </c>
      <c r="D1084">
        <v>1540</v>
      </c>
      <c r="E1084">
        <v>1220</v>
      </c>
      <c r="F1084">
        <v>-20.779220779220779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5489</v>
      </c>
      <c r="O1084">
        <v>0</v>
      </c>
      <c r="P1084">
        <v>0</v>
      </c>
      <c r="Q1084" t="s">
        <v>578</v>
      </c>
      <c r="R1084" t="s">
        <v>2964</v>
      </c>
      <c r="S1084" t="s">
        <v>578</v>
      </c>
      <c r="T1084" s="73"/>
      <c r="U1084" s="73"/>
      <c r="V1084"/>
      <c r="W1084" s="73">
        <f>IFERROR(VLOOKUP(Подбор[[#This Row],[Артикул]],[1]Подбор!$CJ:$CW,2,0),"")</f>
        <v>1540</v>
      </c>
      <c r="X1084" s="73">
        <f>IFERROR(VLOOKUP(Подбор[[#This Row],[Артикул]],[1]Подбор!$CJ:$CW,3,0),"")</f>
        <v>1220</v>
      </c>
      <c r="Y1084" s="73">
        <f>IFERROR(VLOOKUP(Подбор[[#This Row],[Артикул]],[1]Подбор!$CJ:$CW,4,0),"")</f>
        <v>-20.779220779220779</v>
      </c>
      <c r="Z1084" s="73">
        <f>IFERROR(VLOOKUP(Подбор[[#This Row],[Артикул]],[1]Подбор!$CJ:$CW,5,0),"")</f>
        <v>0</v>
      </c>
      <c r="AA1084" s="73">
        <f>IFERROR(VLOOKUP(Подбор[[#This Row],[Артикул]],[1]Подбор!$CJ:$CW,6,0),"")</f>
        <v>0</v>
      </c>
      <c r="AB1084" s="73">
        <f>IFERROR(VLOOKUP(Подбор[[#This Row],[Артикул]],[1]Подбор!$CJ:$CW,7,0),"")</f>
        <v>0</v>
      </c>
      <c r="AC1084" s="73">
        <f>IFERROR(VLOOKUP(Подбор[[#This Row],[Артикул]],[1]Подбор!$CJ:$CW,8,0),"")</f>
        <v>0</v>
      </c>
      <c r="AD1084" s="73">
        <f>IFERROR(VLOOKUP(Подбор[[#This Row],[Артикул]],[1]Подбор!$CJ:$CW,9,0),"")</f>
        <v>0</v>
      </c>
      <c r="AE1084" s="73">
        <f>IFERROR(VLOOKUP(Подбор[[#This Row],[Артикул]],[1]Подбор!$CJ:$CW,10,0),"")</f>
        <v>0</v>
      </c>
      <c r="AF1084" s="73">
        <f>IFERROR(VLOOKUP(Подбор[[#This Row],[Артикул]],[1]Подбор!$CJ:$CW,11,0),"")</f>
        <v>0</v>
      </c>
      <c r="AG1084" s="73" t="str">
        <f>IFERROR(VLOOKUP(Подбор[[#This Row],[Артикул]],[1]Подбор!$CJ:$CW,12,0),"")</f>
        <v>50+</v>
      </c>
      <c r="AH1084" s="73">
        <f>IFERROR(VLOOKUP(Подбор[[#This Row],[Артикул]],[1]Подбор!$CJ:$CW,13,0),"")</f>
        <v>0</v>
      </c>
      <c r="AI1084" s="73">
        <f>IFERROR(VLOOKUP(Подбор[[#This Row],[Артикул]],[1]Подбор!$CJ:$CW,14,0),"")</f>
        <v>0</v>
      </c>
      <c r="AJ1084" s="73" t="str">
        <f>IFERROR(VLOOKUP(Подбор[[#This Row],[Артикул]],[1]Подбор!$CJ:$DA,15,0),"")</f>
        <v/>
      </c>
      <c r="AK1084" s="73" t="str">
        <f>IFERROR(VLOOKUP(Подбор[[#This Row],[Артикул]],[1]Подбор!$CJ:$DA,16,0),"")</f>
        <v>https://ipmatika.kz/products/aksessuary/VT-LeatherCushion/</v>
      </c>
      <c r="AL1084" s="73" t="str">
        <f>IFERROR(VLOOKUP(Подбор[[#This Row],[Артикул]],[1]Подбор!$CJ:$DA,17,0),"")</f>
        <v/>
      </c>
    </row>
    <row r="1085" spans="1:38">
      <c r="A1085" s="73" t="s">
        <v>3724</v>
      </c>
      <c r="B1085" t="s">
        <v>3081</v>
      </c>
      <c r="C1085" t="s">
        <v>3266</v>
      </c>
      <c r="D1085">
        <v>1680</v>
      </c>
      <c r="E1085">
        <v>1340</v>
      </c>
      <c r="F1085">
        <v>-20.238095238095241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578</v>
      </c>
      <c r="R1085" t="s">
        <v>4865</v>
      </c>
      <c r="S1085" t="s">
        <v>5612</v>
      </c>
      <c r="T1085" s="73"/>
      <c r="U1085" s="73"/>
      <c r="V1085"/>
      <c r="W1085" s="73">
        <f>IFERROR(VLOOKUP(Подбор[[#This Row],[Артикул]],[1]Подбор!$CJ:$CW,2,0),"")</f>
        <v>1680</v>
      </c>
      <c r="X1085" s="73">
        <f>IFERROR(VLOOKUP(Подбор[[#This Row],[Артикул]],[1]Подбор!$CJ:$CW,3,0),"")</f>
        <v>1340</v>
      </c>
      <c r="Y1085" s="73">
        <f>IFERROR(VLOOKUP(Подбор[[#This Row],[Артикул]],[1]Подбор!$CJ:$CW,4,0),"")</f>
        <v>-20.238095238095241</v>
      </c>
      <c r="Z1085" s="73">
        <f>IFERROR(VLOOKUP(Подбор[[#This Row],[Артикул]],[1]Подбор!$CJ:$CW,5,0),"")</f>
        <v>0</v>
      </c>
      <c r="AA1085" s="73">
        <f>IFERROR(VLOOKUP(Подбор[[#This Row],[Артикул]],[1]Подбор!$CJ:$CW,6,0),"")</f>
        <v>0</v>
      </c>
      <c r="AB1085" s="73">
        <f>IFERROR(VLOOKUP(Подбор[[#This Row],[Артикул]],[1]Подбор!$CJ:$CW,7,0),"")</f>
        <v>0</v>
      </c>
      <c r="AC1085" s="73">
        <f>IFERROR(VLOOKUP(Подбор[[#This Row],[Артикул]],[1]Подбор!$CJ:$CW,8,0),"")</f>
        <v>0</v>
      </c>
      <c r="AD1085" s="73">
        <f>IFERROR(VLOOKUP(Подбор[[#This Row],[Артикул]],[1]Подбор!$CJ:$CW,9,0),"")</f>
        <v>0</v>
      </c>
      <c r="AE1085" s="73">
        <f>IFERROR(VLOOKUP(Подбор[[#This Row],[Артикул]],[1]Подбор!$CJ:$CW,10,0),"")</f>
        <v>0</v>
      </c>
      <c r="AF1085" s="73">
        <f>IFERROR(VLOOKUP(Подбор[[#This Row],[Артикул]],[1]Подбор!$CJ:$CW,11,0),"")</f>
        <v>0</v>
      </c>
      <c r="AG1085" s="73">
        <f>IFERROR(VLOOKUP(Подбор[[#This Row],[Артикул]],[1]Подбор!$CJ:$CW,12,0),"")</f>
        <v>0</v>
      </c>
      <c r="AH1085" s="73">
        <f>IFERROR(VLOOKUP(Подбор[[#This Row],[Артикул]],[1]Подбор!$CJ:$CW,13,0),"")</f>
        <v>0</v>
      </c>
      <c r="AI1085" s="73">
        <f>IFERROR(VLOOKUP(Подбор[[#This Row],[Артикул]],[1]Подбор!$CJ:$CW,14,0),"")</f>
        <v>0</v>
      </c>
      <c r="AJ1085" s="73" t="str">
        <f>IFERROR(VLOOKUP(Подбор[[#This Row],[Артикул]],[1]Подбор!$CJ:$DA,15,0),"")</f>
        <v/>
      </c>
      <c r="AK1085" s="73" t="str">
        <f>IFERROR(VLOOKUP(Подбор[[#This Row],[Артикул]],[1]Подбор!$CJ:$DA,16,0),"")</f>
        <v>https://ipmatika.kz/products/aksessuary/LeatherCusionX140/</v>
      </c>
      <c r="AL1085" s="73" t="str">
        <f>IFERROR(VLOOKUP(Подбор[[#This Row],[Артикул]],[1]Подбор!$CJ:$DA,17,0),"")</f>
        <v>Под заказ</v>
      </c>
    </row>
    <row r="1086" spans="1:38">
      <c r="A1086" s="73" t="s">
        <v>3267</v>
      </c>
      <c r="B1086" t="s">
        <v>3081</v>
      </c>
      <c r="C1086" t="s">
        <v>3268</v>
      </c>
      <c r="D1086">
        <v>45650</v>
      </c>
      <c r="E1086">
        <v>36690</v>
      </c>
      <c r="F1086">
        <v>-19.627601314348297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578</v>
      </c>
      <c r="R1086" t="s">
        <v>4866</v>
      </c>
      <c r="S1086" t="s">
        <v>5612</v>
      </c>
      <c r="T1086" s="73"/>
      <c r="U1086" s="73"/>
      <c r="V1086"/>
      <c r="W1086" s="73">
        <f>IFERROR(VLOOKUP(Подбор[[#This Row],[Артикул]],[1]Подбор!$CJ:$CW,2,0),"")</f>
        <v>45650</v>
      </c>
      <c r="X1086" s="73">
        <f>IFERROR(VLOOKUP(Подбор[[#This Row],[Артикул]],[1]Подбор!$CJ:$CW,3,0),"")</f>
        <v>36690</v>
      </c>
      <c r="Y1086" s="73">
        <f>IFERROR(VLOOKUP(Подбор[[#This Row],[Артикул]],[1]Подбор!$CJ:$CW,4,0),"")</f>
        <v>-19.627601314348297</v>
      </c>
      <c r="Z1086" s="73">
        <f>IFERROR(VLOOKUP(Подбор[[#This Row],[Артикул]],[1]Подбор!$CJ:$CW,5,0),"")</f>
        <v>0</v>
      </c>
      <c r="AA1086" s="73">
        <f>IFERROR(VLOOKUP(Подбор[[#This Row],[Артикул]],[1]Подбор!$CJ:$CW,6,0),"")</f>
        <v>0</v>
      </c>
      <c r="AB1086" s="73">
        <f>IFERROR(VLOOKUP(Подбор[[#This Row],[Артикул]],[1]Подбор!$CJ:$CW,7,0),"")</f>
        <v>0</v>
      </c>
      <c r="AC1086" s="73">
        <f>IFERROR(VLOOKUP(Подбор[[#This Row],[Артикул]],[1]Подбор!$CJ:$CW,8,0),"")</f>
        <v>0</v>
      </c>
      <c r="AD1086" s="73">
        <f>IFERROR(VLOOKUP(Подбор[[#This Row],[Артикул]],[1]Подбор!$CJ:$CW,9,0),"")</f>
        <v>0</v>
      </c>
      <c r="AE1086" s="73">
        <f>IFERROR(VLOOKUP(Подбор[[#This Row],[Артикул]],[1]Подбор!$CJ:$CW,10,0),"")</f>
        <v>0</v>
      </c>
      <c r="AF1086" s="73">
        <f>IFERROR(VLOOKUP(Подбор[[#This Row],[Артикул]],[1]Подбор!$CJ:$CW,11,0),"")</f>
        <v>0</v>
      </c>
      <c r="AG1086" s="73">
        <f>IFERROR(VLOOKUP(Подбор[[#This Row],[Артикул]],[1]Подбор!$CJ:$CW,12,0),"")</f>
        <v>0</v>
      </c>
      <c r="AH1086" s="73">
        <f>IFERROR(VLOOKUP(Подбор[[#This Row],[Артикул]],[1]Подбор!$CJ:$CW,13,0),"")</f>
        <v>0</v>
      </c>
      <c r="AI1086" s="73">
        <f>IFERROR(VLOOKUP(Подбор[[#This Row],[Артикул]],[1]Подбор!$CJ:$CW,14,0),"")</f>
        <v>0</v>
      </c>
      <c r="AJ1086" s="73" t="str">
        <f>IFERROR(VLOOKUP(Подбор[[#This Row],[Артикул]],[1]Подбор!$CJ:$DA,15,0),"")</f>
        <v/>
      </c>
      <c r="AK1086" s="73" t="str">
        <f>IFERROR(VLOOKUP(Подбор[[#This Row],[Артикул]],[1]Подбор!$CJ:$DA,16,0),"")</f>
        <v>https://ipmatika.kz/products/aksessuary/VT-Lifter/</v>
      </c>
      <c r="AL1086" s="73" t="str">
        <f>IFERROR(VLOOKUP(Подбор[[#This Row],[Артикул]],[1]Подбор!$CJ:$DA,17,0),"")</f>
        <v>Под заказ</v>
      </c>
    </row>
    <row r="1087" spans="1:38">
      <c r="A1087" s="73" t="s">
        <v>1745</v>
      </c>
      <c r="B1087"/>
      <c r="C1087"/>
      <c r="D1087" t="s">
        <v>578</v>
      </c>
      <c r="E1087" t="s">
        <v>578</v>
      </c>
      <c r="F1087" t="s">
        <v>578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578</v>
      </c>
      <c r="R1087" t="s">
        <v>578</v>
      </c>
      <c r="S1087" t="s">
        <v>578</v>
      </c>
      <c r="T1087" s="73"/>
      <c r="U1087" s="73"/>
      <c r="V1087"/>
      <c r="W1087" s="73" t="str">
        <f>IFERROR(VLOOKUP(Подбор[[#This Row],[Артикул]],[1]Подбор!$CJ:$CW,2,0),"")</f>
        <v/>
      </c>
      <c r="X1087" s="73" t="str">
        <f>IFERROR(VLOOKUP(Подбор[[#This Row],[Артикул]],[1]Подбор!$CJ:$CW,3,0),"")</f>
        <v/>
      </c>
      <c r="Y1087" s="73" t="str">
        <f>IFERROR(VLOOKUP(Подбор[[#This Row],[Артикул]],[1]Подбор!$CJ:$CW,4,0),"")</f>
        <v/>
      </c>
      <c r="Z1087" s="73">
        <f>IFERROR(VLOOKUP(Подбор[[#This Row],[Артикул]],[1]Подбор!$CJ:$CW,5,0),"")</f>
        <v>0</v>
      </c>
      <c r="AA1087" s="73">
        <f>IFERROR(VLOOKUP(Подбор[[#This Row],[Артикул]],[1]Подбор!$CJ:$CW,6,0),"")</f>
        <v>0</v>
      </c>
      <c r="AB1087" s="73">
        <f>IFERROR(VLOOKUP(Подбор[[#This Row],[Артикул]],[1]Подбор!$CJ:$CW,7,0),"")</f>
        <v>0</v>
      </c>
      <c r="AC1087" s="73">
        <f>IFERROR(VLOOKUP(Подбор[[#This Row],[Артикул]],[1]Подбор!$CJ:$CW,8,0),"")</f>
        <v>0</v>
      </c>
      <c r="AD1087" s="73">
        <f>IFERROR(VLOOKUP(Подбор[[#This Row],[Артикул]],[1]Подбор!$CJ:$CW,9,0),"")</f>
        <v>0</v>
      </c>
      <c r="AE1087" s="73">
        <f>IFERROR(VLOOKUP(Подбор[[#This Row],[Артикул]],[1]Подбор!$CJ:$CW,10,0),"")</f>
        <v>0</v>
      </c>
      <c r="AF1087" s="73">
        <f>IFERROR(VLOOKUP(Подбор[[#This Row],[Артикул]],[1]Подбор!$CJ:$CW,11,0),"")</f>
        <v>0</v>
      </c>
      <c r="AG1087" s="73">
        <f>IFERROR(VLOOKUP(Подбор[[#This Row],[Артикул]],[1]Подбор!$CJ:$CW,12,0),"")</f>
        <v>0</v>
      </c>
      <c r="AH1087" s="73">
        <f>IFERROR(VLOOKUP(Подбор[[#This Row],[Артикул]],[1]Подбор!$CJ:$CW,13,0),"")</f>
        <v>0</v>
      </c>
      <c r="AI1087" s="73">
        <f>IFERROR(VLOOKUP(Подбор[[#This Row],[Артикул]],[1]Подбор!$CJ:$CW,14,0),"")</f>
        <v>0</v>
      </c>
      <c r="AJ1087" s="73" t="str">
        <f>IFERROR(VLOOKUP(Подбор[[#This Row],[Артикул]],[1]Подбор!$CJ:$DA,15,0),"")</f>
        <v/>
      </c>
      <c r="AK1087" s="73" t="str">
        <f>IFERROR(VLOOKUP(Подбор[[#This Row],[Артикул]],[1]Подбор!$CJ:$DA,16,0),"")</f>
        <v/>
      </c>
      <c r="AL1087" s="73" t="str">
        <f>IFERROR(VLOOKUP(Подбор[[#This Row],[Артикул]],[1]Подбор!$CJ:$DA,17,0),"")</f>
        <v/>
      </c>
    </row>
    <row r="1088" spans="1:38">
      <c r="A1088" s="73" t="s">
        <v>1744</v>
      </c>
      <c r="B1088"/>
      <c r="C1088"/>
      <c r="D1088" t="s">
        <v>578</v>
      </c>
      <c r="E1088" t="s">
        <v>578</v>
      </c>
      <c r="F1088" t="s">
        <v>578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578</v>
      </c>
      <c r="R1088" t="s">
        <v>578</v>
      </c>
      <c r="S1088" t="s">
        <v>578</v>
      </c>
      <c r="T1088" s="73"/>
      <c r="U1088" s="73"/>
      <c r="V1088"/>
      <c r="W1088" s="73" t="str">
        <f>IFERROR(VLOOKUP(Подбор[[#This Row],[Артикул]],[1]Подбор!$CJ:$CW,2,0),"")</f>
        <v/>
      </c>
      <c r="X1088" s="73" t="str">
        <f>IFERROR(VLOOKUP(Подбор[[#This Row],[Артикул]],[1]Подбор!$CJ:$CW,3,0),"")</f>
        <v/>
      </c>
      <c r="Y1088" s="73" t="str">
        <f>IFERROR(VLOOKUP(Подбор[[#This Row],[Артикул]],[1]Подбор!$CJ:$CW,4,0),"")</f>
        <v/>
      </c>
      <c r="Z1088" s="73">
        <f>IFERROR(VLOOKUP(Подбор[[#This Row],[Артикул]],[1]Подбор!$CJ:$CW,5,0),"")</f>
        <v>0</v>
      </c>
      <c r="AA1088" s="73">
        <f>IFERROR(VLOOKUP(Подбор[[#This Row],[Артикул]],[1]Подбор!$CJ:$CW,6,0),"")</f>
        <v>0</v>
      </c>
      <c r="AB1088" s="73">
        <f>IFERROR(VLOOKUP(Подбор[[#This Row],[Артикул]],[1]Подбор!$CJ:$CW,7,0),"")</f>
        <v>0</v>
      </c>
      <c r="AC1088" s="73">
        <f>IFERROR(VLOOKUP(Подбор[[#This Row],[Артикул]],[1]Подбор!$CJ:$CW,8,0),"")</f>
        <v>0</v>
      </c>
      <c r="AD1088" s="73">
        <f>IFERROR(VLOOKUP(Подбор[[#This Row],[Артикул]],[1]Подбор!$CJ:$CW,9,0),"")</f>
        <v>0</v>
      </c>
      <c r="AE1088" s="73">
        <f>IFERROR(VLOOKUP(Подбор[[#This Row],[Артикул]],[1]Подбор!$CJ:$CW,10,0),"")</f>
        <v>0</v>
      </c>
      <c r="AF1088" s="73">
        <f>IFERROR(VLOOKUP(Подбор[[#This Row],[Артикул]],[1]Подбор!$CJ:$CW,11,0),"")</f>
        <v>0</v>
      </c>
      <c r="AG1088" s="73">
        <f>IFERROR(VLOOKUP(Подбор[[#This Row],[Артикул]],[1]Подбор!$CJ:$CW,12,0),"")</f>
        <v>0</v>
      </c>
      <c r="AH1088" s="73">
        <f>IFERROR(VLOOKUP(Подбор[[#This Row],[Артикул]],[1]Подбор!$CJ:$CW,13,0),"")</f>
        <v>0</v>
      </c>
      <c r="AI1088" s="73">
        <f>IFERROR(VLOOKUP(Подбор[[#This Row],[Артикул]],[1]Подбор!$CJ:$CW,14,0),"")</f>
        <v>0</v>
      </c>
      <c r="AJ1088" s="73" t="str">
        <f>IFERROR(VLOOKUP(Подбор[[#This Row],[Артикул]],[1]Подбор!$CJ:$DA,15,0),"")</f>
        <v/>
      </c>
      <c r="AK1088" s="73" t="str">
        <f>IFERROR(VLOOKUP(Подбор[[#This Row],[Артикул]],[1]Подбор!$CJ:$DA,16,0),"")</f>
        <v/>
      </c>
      <c r="AL1088" s="73" t="str">
        <f>IFERROR(VLOOKUP(Подбор[[#This Row],[Артикул]],[1]Подбор!$CJ:$DA,17,0),"")</f>
        <v/>
      </c>
    </row>
    <row r="1089" spans="1:38">
      <c r="A1089" s="73" t="s">
        <v>3998</v>
      </c>
      <c r="B1089" t="s">
        <v>3081</v>
      </c>
      <c r="C1089" t="s">
        <v>5099</v>
      </c>
      <c r="D1089">
        <v>133100</v>
      </c>
      <c r="E1089">
        <v>99810</v>
      </c>
      <c r="F1089">
        <v>-25.011269722013523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5489</v>
      </c>
      <c r="O1089">
        <v>0</v>
      </c>
      <c r="P1089">
        <v>0</v>
      </c>
      <c r="Q1089" t="s">
        <v>578</v>
      </c>
      <c r="R1089" t="s">
        <v>5019</v>
      </c>
      <c r="S1089" t="s">
        <v>5723</v>
      </c>
      <c r="T1089" s="73"/>
      <c r="U1089" s="73"/>
      <c r="V1089"/>
      <c r="W1089" s="73">
        <f>IFERROR(VLOOKUP(Подбор[[#This Row],[Артикул]],[1]Подбор!$CJ:$CW,2,0),"")</f>
        <v>133100</v>
      </c>
      <c r="X1089" s="73">
        <f>IFERROR(VLOOKUP(Подбор[[#This Row],[Артикул]],[1]Подбор!$CJ:$CW,3,0),"")</f>
        <v>99810</v>
      </c>
      <c r="Y1089" s="73">
        <f>IFERROR(VLOOKUP(Подбор[[#This Row],[Артикул]],[1]Подбор!$CJ:$CW,4,0),"")</f>
        <v>-25.011269722013523</v>
      </c>
      <c r="Z1089" s="73">
        <f>IFERROR(VLOOKUP(Подбор[[#This Row],[Артикул]],[1]Подбор!$CJ:$CW,5,0),"")</f>
        <v>0</v>
      </c>
      <c r="AA1089" s="73">
        <f>IFERROR(VLOOKUP(Подбор[[#This Row],[Артикул]],[1]Подбор!$CJ:$CW,6,0),"")</f>
        <v>0</v>
      </c>
      <c r="AB1089" s="73">
        <f>IFERROR(VLOOKUP(Подбор[[#This Row],[Артикул]],[1]Подбор!$CJ:$CW,7,0),"")</f>
        <v>0</v>
      </c>
      <c r="AC1089" s="73">
        <f>IFERROR(VLOOKUP(Подбор[[#This Row],[Артикул]],[1]Подбор!$CJ:$CW,8,0),"")</f>
        <v>0</v>
      </c>
      <c r="AD1089" s="73">
        <f>IFERROR(VLOOKUP(Подбор[[#This Row],[Артикул]],[1]Подбор!$CJ:$CW,9,0),"")</f>
        <v>0</v>
      </c>
      <c r="AE1089" s="73">
        <f>IFERROR(VLOOKUP(Подбор[[#This Row],[Артикул]],[1]Подбор!$CJ:$CW,10,0),"")</f>
        <v>0</v>
      </c>
      <c r="AF1089" s="73">
        <f>IFERROR(VLOOKUP(Подбор[[#This Row],[Артикул]],[1]Подбор!$CJ:$CW,11,0),"")</f>
        <v>0</v>
      </c>
      <c r="AG1089" s="73" t="str">
        <f>IFERROR(VLOOKUP(Подбор[[#This Row],[Артикул]],[1]Подбор!$CJ:$CW,12,0),"")</f>
        <v>50+</v>
      </c>
      <c r="AH1089" s="73">
        <f>IFERROR(VLOOKUP(Подбор[[#This Row],[Артикул]],[1]Подбор!$CJ:$CW,13,0),"")</f>
        <v>0</v>
      </c>
      <c r="AI1089" s="73">
        <f>IFERROR(VLOOKUP(Подбор[[#This Row],[Артикул]],[1]Подбор!$CJ:$CW,14,0),"")</f>
        <v>0</v>
      </c>
      <c r="AJ1089" s="73" t="str">
        <f>IFERROR(VLOOKUP(Подбор[[#This Row],[Артикул]],[1]Подбор!$CJ:$DA,15,0),"")</f>
        <v/>
      </c>
      <c r="AK1089" s="73" t="str">
        <f>IFERROR(VLOOKUP(Подбор[[#This Row],[Артикул]],[1]Подбор!$CJ:$DA,16,0),"")</f>
        <v>https://ipmatika.kz/products/bluetooth/vt_flow/</v>
      </c>
      <c r="AL1089" s="73" t="str">
        <f>IFERROR(VLOOKUP(Подбор[[#This Row],[Артикул]],[1]Подбор!$CJ:$DA,17,0),"")</f>
        <v>Акция</v>
      </c>
    </row>
    <row r="1090" spans="1:38">
      <c r="A1090" s="73" t="s">
        <v>561</v>
      </c>
      <c r="B1090" t="s">
        <v>3081</v>
      </c>
      <c r="C1090" t="s">
        <v>564</v>
      </c>
      <c r="D1090">
        <v>52800</v>
      </c>
      <c r="E1090">
        <v>39520</v>
      </c>
      <c r="F1090">
        <v>-25.151515151515156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5489</v>
      </c>
      <c r="O1090">
        <v>0</v>
      </c>
      <c r="P1090">
        <v>0</v>
      </c>
      <c r="Q1090" t="s">
        <v>6022</v>
      </c>
      <c r="R1090" t="s">
        <v>2965</v>
      </c>
      <c r="S1090" t="s">
        <v>578</v>
      </c>
      <c r="T1090" s="73"/>
      <c r="U1090" s="73"/>
      <c r="V1090"/>
      <c r="W1090" s="73">
        <f>IFERROR(VLOOKUP(Подбор[[#This Row],[Артикул]],[1]Подбор!$CJ:$CW,2,0),"")</f>
        <v>52800</v>
      </c>
      <c r="X1090" s="73">
        <f>IFERROR(VLOOKUP(Подбор[[#This Row],[Артикул]],[1]Подбор!$CJ:$CW,3,0),"")</f>
        <v>39520</v>
      </c>
      <c r="Y1090" s="73">
        <f>IFERROR(VLOOKUP(Подбор[[#This Row],[Артикул]],[1]Подбор!$CJ:$CW,4,0),"")</f>
        <v>-25.151515151515156</v>
      </c>
      <c r="Z1090" s="73">
        <f>IFERROR(VLOOKUP(Подбор[[#This Row],[Артикул]],[1]Подбор!$CJ:$CW,5,0),"")</f>
        <v>1</v>
      </c>
      <c r="AA1090" s="73">
        <f>IFERROR(VLOOKUP(Подбор[[#This Row],[Артикул]],[1]Подбор!$CJ:$CW,6,0),"")</f>
        <v>0</v>
      </c>
      <c r="AB1090" s="73">
        <f>IFERROR(VLOOKUP(Подбор[[#This Row],[Артикул]],[1]Подбор!$CJ:$CW,7,0),"")</f>
        <v>0</v>
      </c>
      <c r="AC1090" s="73">
        <f>IFERROR(VLOOKUP(Подбор[[#This Row],[Артикул]],[1]Подбор!$CJ:$CW,8,0),"")</f>
        <v>0</v>
      </c>
      <c r="AD1090" s="73">
        <f>IFERROR(VLOOKUP(Подбор[[#This Row],[Артикул]],[1]Подбор!$CJ:$CW,9,0),"")</f>
        <v>0</v>
      </c>
      <c r="AE1090" s="73">
        <f>IFERROR(VLOOKUP(Подбор[[#This Row],[Артикул]],[1]Подбор!$CJ:$CW,10,0),"")</f>
        <v>0</v>
      </c>
      <c r="AF1090" s="73">
        <f>IFERROR(VLOOKUP(Подбор[[#This Row],[Артикул]],[1]Подбор!$CJ:$CW,11,0),"")</f>
        <v>0</v>
      </c>
      <c r="AG1090" s="73" t="str">
        <f>IFERROR(VLOOKUP(Подбор[[#This Row],[Артикул]],[1]Подбор!$CJ:$CW,12,0),"")</f>
        <v>50+</v>
      </c>
      <c r="AH1090" s="73">
        <f>IFERROR(VLOOKUP(Подбор[[#This Row],[Артикул]],[1]Подбор!$CJ:$CW,13,0),"")</f>
        <v>0</v>
      </c>
      <c r="AI1090" s="73">
        <f>IFERROR(VLOOKUP(Подбор[[#This Row],[Артикул]],[1]Подбор!$CJ:$CW,14,0),"")</f>
        <v>0</v>
      </c>
      <c r="AJ1090" s="73" t="str">
        <f>IFERROR(VLOOKUP(Подбор[[#This Row],[Артикул]],[1]Подбор!$CJ:$DA,15,0),"")</f>
        <v>http://ipmatika.ru/upload/iblock/a23/yubiaxvapirg8wnrb1btnj40ko5h2l6d/VT9200-D_01_duo.jpg</v>
      </c>
      <c r="AK1090" s="73" t="str">
        <f>IFERROR(VLOOKUP(Подбор[[#This Row],[Артикул]],[1]Подбор!$CJ:$DA,16,0),"")</f>
        <v>https://ipmatika.kz/products/bluetooth/VT9200-D/</v>
      </c>
      <c r="AL1090" s="73" t="str">
        <f>IFERROR(VLOOKUP(Подбор[[#This Row],[Артикул]],[1]Подбор!$CJ:$DA,17,0),"")</f>
        <v/>
      </c>
    </row>
    <row r="1091" spans="1:38">
      <c r="A1091" s="73" t="s">
        <v>562</v>
      </c>
      <c r="B1091" t="s">
        <v>3081</v>
      </c>
      <c r="C1091" t="s">
        <v>563</v>
      </c>
      <c r="D1091">
        <v>46750</v>
      </c>
      <c r="E1091">
        <v>34860</v>
      </c>
      <c r="F1091">
        <v>-25.433155080213908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25</v>
      </c>
      <c r="O1091">
        <v>0</v>
      </c>
      <c r="P1091">
        <v>0</v>
      </c>
      <c r="Q1091" t="s">
        <v>6023</v>
      </c>
      <c r="R1091" t="s">
        <v>2966</v>
      </c>
      <c r="S1091" t="s">
        <v>578</v>
      </c>
      <c r="T1091" s="73"/>
      <c r="U1091" s="73"/>
      <c r="V1091"/>
      <c r="W1091" s="73">
        <f>IFERROR(VLOOKUP(Подбор[[#This Row],[Артикул]],[1]Подбор!$CJ:$CW,2,0),"")</f>
        <v>46750</v>
      </c>
      <c r="X1091" s="73">
        <f>IFERROR(VLOOKUP(Подбор[[#This Row],[Артикул]],[1]Подбор!$CJ:$CW,3,0),"")</f>
        <v>34860</v>
      </c>
      <c r="Y1091" s="73">
        <f>IFERROR(VLOOKUP(Подбор[[#This Row],[Артикул]],[1]Подбор!$CJ:$CW,4,0),"")</f>
        <v>-25.433155080213908</v>
      </c>
      <c r="Z1091" s="73">
        <f>IFERROR(VLOOKUP(Подбор[[#This Row],[Артикул]],[1]Подбор!$CJ:$CW,5,0),"")</f>
        <v>0</v>
      </c>
      <c r="AA1091" s="73">
        <f>IFERROR(VLOOKUP(Подбор[[#This Row],[Артикул]],[1]Подбор!$CJ:$CW,6,0),"")</f>
        <v>0</v>
      </c>
      <c r="AB1091" s="73">
        <f>IFERROR(VLOOKUP(Подбор[[#This Row],[Артикул]],[1]Подбор!$CJ:$CW,7,0),"")</f>
        <v>0</v>
      </c>
      <c r="AC1091" s="73">
        <f>IFERROR(VLOOKUP(Подбор[[#This Row],[Артикул]],[1]Подбор!$CJ:$CW,8,0),"")</f>
        <v>0</v>
      </c>
      <c r="AD1091" s="73">
        <f>IFERROR(VLOOKUP(Подбор[[#This Row],[Артикул]],[1]Подбор!$CJ:$CW,9,0),"")</f>
        <v>0</v>
      </c>
      <c r="AE1091" s="73">
        <f>IFERROR(VLOOKUP(Подбор[[#This Row],[Артикул]],[1]Подбор!$CJ:$CW,10,0),"")</f>
        <v>0</v>
      </c>
      <c r="AF1091" s="73">
        <f>IFERROR(VLOOKUP(Подбор[[#This Row],[Артикул]],[1]Подбор!$CJ:$CW,11,0),"")</f>
        <v>0</v>
      </c>
      <c r="AG1091" s="73">
        <f>IFERROR(VLOOKUP(Подбор[[#This Row],[Артикул]],[1]Подбор!$CJ:$CW,12,0),"")</f>
        <v>25</v>
      </c>
      <c r="AH1091" s="73">
        <f>IFERROR(VLOOKUP(Подбор[[#This Row],[Артикул]],[1]Подбор!$CJ:$CW,13,0),"")</f>
        <v>0</v>
      </c>
      <c r="AI1091" s="73">
        <f>IFERROR(VLOOKUP(Подбор[[#This Row],[Артикул]],[1]Подбор!$CJ:$CW,14,0),"")</f>
        <v>0</v>
      </c>
      <c r="AJ1091" s="73" t="str">
        <f>IFERROR(VLOOKUP(Подбор[[#This Row],[Артикул]],[1]Подбор!$CJ:$DA,15,0),"")</f>
        <v>http://ipmatika.ru/upload/iblock/586/cct2cxm70u0ul1t3x1dzy31bd2iy3rax/VT9200_01_mono.jpg</v>
      </c>
      <c r="AK1091" s="73" t="str">
        <f>IFERROR(VLOOKUP(Подбор[[#This Row],[Артикул]],[1]Подбор!$CJ:$DA,16,0),"")</f>
        <v>https://ipmatika.kz/products/bluetooth/VT9200/</v>
      </c>
      <c r="AL1091" s="73" t="str">
        <f>IFERROR(VLOOKUP(Подбор[[#This Row],[Артикул]],[1]Подбор!$CJ:$DA,17,0),"")</f>
        <v/>
      </c>
    </row>
    <row r="1092" spans="1:38">
      <c r="A1092" s="73" t="s">
        <v>3725</v>
      </c>
      <c r="B1092" t="s">
        <v>3081</v>
      </c>
      <c r="C1092" t="s">
        <v>3517</v>
      </c>
      <c r="D1092">
        <v>35750</v>
      </c>
      <c r="E1092">
        <v>26840</v>
      </c>
      <c r="F1092">
        <v>-24.92307692307692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5489</v>
      </c>
      <c r="O1092">
        <v>0</v>
      </c>
      <c r="P1092">
        <v>0</v>
      </c>
      <c r="Q1092" t="s">
        <v>578</v>
      </c>
      <c r="R1092" t="s">
        <v>5026</v>
      </c>
      <c r="S1092" t="s">
        <v>578</v>
      </c>
      <c r="T1092" s="73"/>
      <c r="U1092" s="73"/>
      <c r="V1092"/>
      <c r="W1092" s="73">
        <f>IFERROR(VLOOKUP(Подбор[[#This Row],[Артикул]],[1]Подбор!$CJ:$CW,2,0),"")</f>
        <v>35750</v>
      </c>
      <c r="X1092" s="73">
        <f>IFERROR(VLOOKUP(Подбор[[#This Row],[Артикул]],[1]Подбор!$CJ:$CW,3,0),"")</f>
        <v>26840</v>
      </c>
      <c r="Y1092" s="73">
        <f>IFERROR(VLOOKUP(Подбор[[#This Row],[Артикул]],[1]Подбор!$CJ:$CW,4,0),"")</f>
        <v>-24.92307692307692</v>
      </c>
      <c r="Z1092" s="73">
        <f>IFERROR(VLOOKUP(Подбор[[#This Row],[Артикул]],[1]Подбор!$CJ:$CW,5,0),"")</f>
        <v>0</v>
      </c>
      <c r="AA1092" s="73">
        <f>IFERROR(VLOOKUP(Подбор[[#This Row],[Артикул]],[1]Подбор!$CJ:$CW,6,0),"")</f>
        <v>0</v>
      </c>
      <c r="AB1092" s="73">
        <f>IFERROR(VLOOKUP(Подбор[[#This Row],[Артикул]],[1]Подбор!$CJ:$CW,7,0),"")</f>
        <v>0</v>
      </c>
      <c r="AC1092" s="73">
        <f>IFERROR(VLOOKUP(Подбор[[#This Row],[Артикул]],[1]Подбор!$CJ:$CW,8,0),"")</f>
        <v>0</v>
      </c>
      <c r="AD1092" s="73">
        <f>IFERROR(VLOOKUP(Подбор[[#This Row],[Артикул]],[1]Подбор!$CJ:$CW,9,0),"")</f>
        <v>0</v>
      </c>
      <c r="AE1092" s="73">
        <f>IFERROR(VLOOKUP(Подбор[[#This Row],[Артикул]],[1]Подбор!$CJ:$CW,10,0),"")</f>
        <v>0</v>
      </c>
      <c r="AF1092" s="73">
        <f>IFERROR(VLOOKUP(Подбор[[#This Row],[Артикул]],[1]Подбор!$CJ:$CW,11,0),"")</f>
        <v>0</v>
      </c>
      <c r="AG1092" s="73" t="str">
        <f>IFERROR(VLOOKUP(Подбор[[#This Row],[Артикул]],[1]Подбор!$CJ:$CW,12,0),"")</f>
        <v>50+</v>
      </c>
      <c r="AH1092" s="73">
        <f>IFERROR(VLOOKUP(Подбор[[#This Row],[Артикул]],[1]Подбор!$CJ:$CW,13,0),"")</f>
        <v>0</v>
      </c>
      <c r="AI1092" s="73">
        <f>IFERROR(VLOOKUP(Подбор[[#This Row],[Артикул]],[1]Подбор!$CJ:$CW,14,0),"")</f>
        <v>0</v>
      </c>
      <c r="AJ1092" s="73" t="str">
        <f>IFERROR(VLOOKUP(Подбор[[#This Row],[Артикул]],[1]Подбор!$CJ:$DA,15,0),"")</f>
        <v/>
      </c>
      <c r="AK1092" s="73" t="str">
        <f>IFERROR(VLOOKUP(Подбор[[#This Row],[Артикул]],[1]Подбор!$CJ:$DA,16,0),"")</f>
        <v>https://ipmatika.kz/products/bluetooth/VT9200_Without/</v>
      </c>
      <c r="AL1092" s="73" t="str">
        <f>IFERROR(VLOOKUP(Подбор[[#This Row],[Артикул]],[1]Подбор!$CJ:$DA,17,0),"")</f>
        <v/>
      </c>
    </row>
    <row r="1093" spans="1:38">
      <c r="A1093" s="73" t="s">
        <v>98</v>
      </c>
      <c r="B1093" t="s">
        <v>3081</v>
      </c>
      <c r="C1093" t="s">
        <v>1741</v>
      </c>
      <c r="D1093">
        <v>33300</v>
      </c>
      <c r="E1093">
        <v>25650</v>
      </c>
      <c r="F1093">
        <v>-22.972972972972968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578</v>
      </c>
      <c r="R1093" t="s">
        <v>2967</v>
      </c>
      <c r="S1093" t="s">
        <v>5491</v>
      </c>
      <c r="T1093" s="73"/>
      <c r="U1093" s="73"/>
      <c r="V1093"/>
      <c r="W1093" s="73">
        <f>IFERROR(VLOOKUP(Подбор[[#This Row],[Артикул]],[1]Подбор!$CJ:$CW,2,0),"")</f>
        <v>33300</v>
      </c>
      <c r="X1093" s="73">
        <f>IFERROR(VLOOKUP(Подбор[[#This Row],[Артикул]],[1]Подбор!$CJ:$CW,3,0),"")</f>
        <v>25650</v>
      </c>
      <c r="Y1093" s="73">
        <f>IFERROR(VLOOKUP(Подбор[[#This Row],[Артикул]],[1]Подбор!$CJ:$CW,4,0),"")</f>
        <v>-22.972972972972968</v>
      </c>
      <c r="Z1093" s="73">
        <f>IFERROR(VLOOKUP(Подбор[[#This Row],[Артикул]],[1]Подбор!$CJ:$CW,5,0),"")</f>
        <v>0</v>
      </c>
      <c r="AA1093" s="73">
        <f>IFERROR(VLOOKUP(Подбор[[#This Row],[Артикул]],[1]Подбор!$CJ:$CW,6,0),"")</f>
        <v>0</v>
      </c>
      <c r="AB1093" s="73">
        <f>IFERROR(VLOOKUP(Подбор[[#This Row],[Артикул]],[1]Подбор!$CJ:$CW,7,0),"")</f>
        <v>0</v>
      </c>
      <c r="AC1093" s="73">
        <f>IFERROR(VLOOKUP(Подбор[[#This Row],[Артикул]],[1]Подбор!$CJ:$CW,8,0),"")</f>
        <v>0</v>
      </c>
      <c r="AD1093" s="73">
        <f>IFERROR(VLOOKUP(Подбор[[#This Row],[Артикул]],[1]Подбор!$CJ:$CW,9,0),"")</f>
        <v>0</v>
      </c>
      <c r="AE1093" s="73">
        <f>IFERROR(VLOOKUP(Подбор[[#This Row],[Артикул]],[1]Подбор!$CJ:$CW,10,0),"")</f>
        <v>0</v>
      </c>
      <c r="AF1093" s="73">
        <f>IFERROR(VLOOKUP(Подбор[[#This Row],[Артикул]],[1]Подбор!$CJ:$CW,11,0),"")</f>
        <v>0</v>
      </c>
      <c r="AG1093" s="73">
        <f>IFERROR(VLOOKUP(Подбор[[#This Row],[Артикул]],[1]Подбор!$CJ:$CW,12,0),"")</f>
        <v>0</v>
      </c>
      <c r="AH1093" s="73">
        <f>IFERROR(VLOOKUP(Подбор[[#This Row],[Артикул]],[1]Подбор!$CJ:$CW,13,0),"")</f>
        <v>0</v>
      </c>
      <c r="AI1093" s="73">
        <f>IFERROR(VLOOKUP(Подбор[[#This Row],[Артикул]],[1]Подбор!$CJ:$CW,14,0),"")</f>
        <v>0</v>
      </c>
      <c r="AJ1093" s="73" t="str">
        <f>IFERROR(VLOOKUP(Подбор[[#This Row],[Артикул]],[1]Подбор!$CJ:$DA,15,0),"")</f>
        <v/>
      </c>
      <c r="AK1093" s="73" t="str">
        <f>IFERROR(VLOOKUP(Подбор[[#This Row],[Артикул]],[1]Подбор!$CJ:$DA,16,0),"")</f>
        <v>https://ipmatika.kz/products/bluetooth/VT-VT9500-D/</v>
      </c>
      <c r="AL1093" s="73" t="str">
        <f>IFERROR(VLOOKUP(Подбор[[#This Row],[Артикул]],[1]Подбор!$CJ:$DA,17,0),"")</f>
        <v>EOL</v>
      </c>
    </row>
    <row r="1094" spans="1:38">
      <c r="A1094" s="73" t="s">
        <v>317</v>
      </c>
      <c r="B1094" t="s">
        <v>3081</v>
      </c>
      <c r="C1094" t="s">
        <v>1740</v>
      </c>
      <c r="D1094">
        <v>53020</v>
      </c>
      <c r="E1094">
        <v>37320</v>
      </c>
      <c r="F1094">
        <v>-29.611467370803467</v>
      </c>
      <c r="G1094">
        <v>6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 t="s">
        <v>5489</v>
      </c>
      <c r="O1094">
        <v>0</v>
      </c>
      <c r="P1094">
        <v>0</v>
      </c>
      <c r="Q1094" t="s">
        <v>6024</v>
      </c>
      <c r="R1094" t="s">
        <v>2968</v>
      </c>
      <c r="S1094" t="s">
        <v>5723</v>
      </c>
      <c r="T1094" s="73"/>
      <c r="U1094" s="73"/>
      <c r="V1094"/>
      <c r="W1094" s="73">
        <f>IFERROR(VLOOKUP(Подбор[[#This Row],[Артикул]],[1]Подбор!$CJ:$CW,2,0),"")</f>
        <v>53020</v>
      </c>
      <c r="X1094" s="73">
        <f>IFERROR(VLOOKUP(Подбор[[#This Row],[Артикул]],[1]Подбор!$CJ:$CW,3,0),"")</f>
        <v>37320</v>
      </c>
      <c r="Y1094" s="73">
        <f>IFERROR(VLOOKUP(Подбор[[#This Row],[Артикул]],[1]Подбор!$CJ:$CW,4,0),"")</f>
        <v>-29.611467370803467</v>
      </c>
      <c r="Z1094" s="73">
        <f>IFERROR(VLOOKUP(Подбор[[#This Row],[Артикул]],[1]Подбор!$CJ:$CW,5,0),"")</f>
        <v>6</v>
      </c>
      <c r="AA1094" s="73">
        <f>IFERROR(VLOOKUP(Подбор[[#This Row],[Артикул]],[1]Подбор!$CJ:$CW,6,0),"")</f>
        <v>0</v>
      </c>
      <c r="AB1094" s="73">
        <f>IFERROR(VLOOKUP(Подбор[[#This Row],[Артикул]],[1]Подбор!$CJ:$CW,7,0),"")</f>
        <v>0</v>
      </c>
      <c r="AC1094" s="73">
        <f>IFERROR(VLOOKUP(Подбор[[#This Row],[Артикул]],[1]Подбор!$CJ:$CW,8,0),"")</f>
        <v>1</v>
      </c>
      <c r="AD1094" s="73">
        <f>IFERROR(VLOOKUP(Подбор[[#This Row],[Артикул]],[1]Подбор!$CJ:$CW,9,0),"")</f>
        <v>0</v>
      </c>
      <c r="AE1094" s="73">
        <f>IFERROR(VLOOKUP(Подбор[[#This Row],[Артикул]],[1]Подбор!$CJ:$CW,10,0),"")</f>
        <v>0</v>
      </c>
      <c r="AF1094" s="73">
        <f>IFERROR(VLOOKUP(Подбор[[#This Row],[Артикул]],[1]Подбор!$CJ:$CW,11,0),"")</f>
        <v>0</v>
      </c>
      <c r="AG1094" s="73" t="str">
        <f>IFERROR(VLOOKUP(Подбор[[#This Row],[Артикул]],[1]Подбор!$CJ:$CW,12,0),"")</f>
        <v>50+</v>
      </c>
      <c r="AH1094" s="73">
        <f>IFERROR(VLOOKUP(Подбор[[#This Row],[Артикул]],[1]Подбор!$CJ:$CW,13,0),"")</f>
        <v>0</v>
      </c>
      <c r="AI1094" s="73">
        <f>IFERROR(VLOOKUP(Подбор[[#This Row],[Артикул]],[1]Подбор!$CJ:$CW,14,0),"")</f>
        <v>0</v>
      </c>
      <c r="AJ1094" s="73" t="str">
        <f>IFERROR(VLOOKUP(Подбор[[#This Row],[Артикул]],[1]Подбор!$CJ:$DA,15,0),"")</f>
        <v>http://ipmatika.ru/upload/iblock/88c/e2dq63rfssuhd07kf8a4jo7vzacg899w/9605-big_jpg_action.jpg</v>
      </c>
      <c r="AK1094" s="73" t="str">
        <f>IFERROR(VLOOKUP(Подбор[[#This Row],[Артикул]],[1]Подбор!$CJ:$DA,16,0),"")</f>
        <v>https://ipmatika.kz/products/bluetooth/VT9605-D/</v>
      </c>
      <c r="AL1094" s="73" t="str">
        <f>IFERROR(VLOOKUP(Подбор[[#This Row],[Артикул]],[1]Подбор!$CJ:$DA,17,0),"")</f>
        <v>Акция</v>
      </c>
    </row>
    <row r="1095" spans="1:38">
      <c r="A1095" s="73" t="s">
        <v>1739</v>
      </c>
      <c r="B1095" t="s">
        <v>3081</v>
      </c>
      <c r="C1095" t="s">
        <v>1738</v>
      </c>
      <c r="D1095">
        <v>114400</v>
      </c>
      <c r="E1095">
        <v>87790</v>
      </c>
      <c r="F1095">
        <v>-23.260489510489506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5</v>
      </c>
      <c r="O1095">
        <v>0</v>
      </c>
      <c r="P1095">
        <v>0</v>
      </c>
      <c r="Q1095" t="s">
        <v>578</v>
      </c>
      <c r="R1095" t="s">
        <v>578</v>
      </c>
      <c r="S1095" t="s">
        <v>5491</v>
      </c>
      <c r="T1095" s="73"/>
      <c r="U1095" s="73"/>
      <c r="V1095"/>
      <c r="W1095" s="73">
        <f>IFERROR(VLOOKUP(Подбор[[#This Row],[Артикул]],[1]Подбор!$CJ:$CW,2,0),"")</f>
        <v>114400</v>
      </c>
      <c r="X1095" s="73">
        <f>IFERROR(VLOOKUP(Подбор[[#This Row],[Артикул]],[1]Подбор!$CJ:$CW,3,0),"")</f>
        <v>87790</v>
      </c>
      <c r="Y1095" s="73">
        <f>IFERROR(VLOOKUP(Подбор[[#This Row],[Артикул]],[1]Подбор!$CJ:$CW,4,0),"")</f>
        <v>-23.260489510489506</v>
      </c>
      <c r="Z1095" s="73">
        <f>IFERROR(VLOOKUP(Подбор[[#This Row],[Артикул]],[1]Подбор!$CJ:$CW,5,0),"")</f>
        <v>0</v>
      </c>
      <c r="AA1095" s="73">
        <f>IFERROR(VLOOKUP(Подбор[[#This Row],[Артикул]],[1]Подбор!$CJ:$CW,6,0),"")</f>
        <v>0</v>
      </c>
      <c r="AB1095" s="73">
        <f>IFERROR(VLOOKUP(Подбор[[#This Row],[Артикул]],[1]Подбор!$CJ:$CW,7,0),"")</f>
        <v>0</v>
      </c>
      <c r="AC1095" s="73">
        <f>IFERROR(VLOOKUP(Подбор[[#This Row],[Артикул]],[1]Подбор!$CJ:$CW,8,0),"")</f>
        <v>0</v>
      </c>
      <c r="AD1095" s="73">
        <f>IFERROR(VLOOKUP(Подбор[[#This Row],[Артикул]],[1]Подбор!$CJ:$CW,9,0),"")</f>
        <v>0</v>
      </c>
      <c r="AE1095" s="73">
        <f>IFERROR(VLOOKUP(Подбор[[#This Row],[Артикул]],[1]Подбор!$CJ:$CW,10,0),"")</f>
        <v>0</v>
      </c>
      <c r="AF1095" s="73">
        <f>IFERROR(VLOOKUP(Подбор[[#This Row],[Артикул]],[1]Подбор!$CJ:$CW,11,0),"")</f>
        <v>0</v>
      </c>
      <c r="AG1095" s="73">
        <f>IFERROR(VLOOKUP(Подбор[[#This Row],[Артикул]],[1]Подбор!$CJ:$CW,12,0),"")</f>
        <v>5</v>
      </c>
      <c r="AH1095" s="73">
        <f>IFERROR(VLOOKUP(Подбор[[#This Row],[Артикул]],[1]Подбор!$CJ:$CW,13,0),"")</f>
        <v>0</v>
      </c>
      <c r="AI1095" s="73">
        <f>IFERROR(VLOOKUP(Подбор[[#This Row],[Артикул]],[1]Подбор!$CJ:$CW,14,0),"")</f>
        <v>0</v>
      </c>
      <c r="AJ1095" s="73" t="str">
        <f>IFERROR(VLOOKUP(Подбор[[#This Row],[Артикул]],[1]Подбор!$CJ:$DA,15,0),"")</f>
        <v/>
      </c>
      <c r="AK1095" s="73" t="str">
        <f>IFERROR(VLOOKUP(Подбор[[#This Row],[Артикул]],[1]Подбор!$CJ:$DA,16,0),"")</f>
        <v/>
      </c>
      <c r="AL1095" s="73" t="str">
        <f>IFERROR(VLOOKUP(Подбор[[#This Row],[Артикул]],[1]Подбор!$CJ:$DA,17,0),"")</f>
        <v>EOL</v>
      </c>
    </row>
    <row r="1096" spans="1:38">
      <c r="A1096" s="73" t="s">
        <v>1737</v>
      </c>
      <c r="B1096"/>
      <c r="C1096"/>
      <c r="D1096" t="s">
        <v>578</v>
      </c>
      <c r="E1096" t="s">
        <v>578</v>
      </c>
      <c r="F1096" t="s">
        <v>578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578</v>
      </c>
      <c r="R1096" t="s">
        <v>578</v>
      </c>
      <c r="S1096" t="s">
        <v>578</v>
      </c>
      <c r="T1096" s="73"/>
      <c r="U1096" s="73"/>
      <c r="V1096"/>
      <c r="W1096" s="73" t="str">
        <f>IFERROR(VLOOKUP(Подбор[[#This Row],[Артикул]],[1]Подбор!$CJ:$CW,2,0),"")</f>
        <v/>
      </c>
      <c r="X1096" s="73" t="str">
        <f>IFERROR(VLOOKUP(Подбор[[#This Row],[Артикул]],[1]Подбор!$CJ:$CW,3,0),"")</f>
        <v/>
      </c>
      <c r="Y1096" s="73" t="str">
        <f>IFERROR(VLOOKUP(Подбор[[#This Row],[Артикул]],[1]Подбор!$CJ:$CW,4,0),"")</f>
        <v/>
      </c>
      <c r="Z1096" s="73">
        <f>IFERROR(VLOOKUP(Подбор[[#This Row],[Артикул]],[1]Подбор!$CJ:$CW,5,0),"")</f>
        <v>0</v>
      </c>
      <c r="AA1096" s="73">
        <f>IFERROR(VLOOKUP(Подбор[[#This Row],[Артикул]],[1]Подбор!$CJ:$CW,6,0),"")</f>
        <v>0</v>
      </c>
      <c r="AB1096" s="73">
        <f>IFERROR(VLOOKUP(Подбор[[#This Row],[Артикул]],[1]Подбор!$CJ:$CW,7,0),"")</f>
        <v>0</v>
      </c>
      <c r="AC1096" s="73">
        <f>IFERROR(VLOOKUP(Подбор[[#This Row],[Артикул]],[1]Подбор!$CJ:$CW,8,0),"")</f>
        <v>0</v>
      </c>
      <c r="AD1096" s="73">
        <f>IFERROR(VLOOKUP(Подбор[[#This Row],[Артикул]],[1]Подбор!$CJ:$CW,9,0),"")</f>
        <v>0</v>
      </c>
      <c r="AE1096" s="73">
        <f>IFERROR(VLOOKUP(Подбор[[#This Row],[Артикул]],[1]Подбор!$CJ:$CW,10,0),"")</f>
        <v>0</v>
      </c>
      <c r="AF1096" s="73">
        <f>IFERROR(VLOOKUP(Подбор[[#This Row],[Артикул]],[1]Подбор!$CJ:$CW,11,0),"")</f>
        <v>0</v>
      </c>
      <c r="AG1096" s="73">
        <f>IFERROR(VLOOKUP(Подбор[[#This Row],[Артикул]],[1]Подбор!$CJ:$CW,12,0),"")</f>
        <v>0</v>
      </c>
      <c r="AH1096" s="73">
        <f>IFERROR(VLOOKUP(Подбор[[#This Row],[Артикул]],[1]Подбор!$CJ:$CW,13,0),"")</f>
        <v>0</v>
      </c>
      <c r="AI1096" s="73">
        <f>IFERROR(VLOOKUP(Подбор[[#This Row],[Артикул]],[1]Подбор!$CJ:$CW,14,0),"")</f>
        <v>0</v>
      </c>
      <c r="AJ1096" s="73" t="str">
        <f>IFERROR(VLOOKUP(Подбор[[#This Row],[Артикул]],[1]Подбор!$CJ:$DA,15,0),"")</f>
        <v/>
      </c>
      <c r="AK1096" s="73" t="str">
        <f>IFERROR(VLOOKUP(Подбор[[#This Row],[Артикул]],[1]Подбор!$CJ:$DA,16,0),"")</f>
        <v/>
      </c>
      <c r="AL1096" s="73" t="str">
        <f>IFERROR(VLOOKUP(Подбор[[#This Row],[Артикул]],[1]Подбор!$CJ:$DA,17,0),"")</f>
        <v/>
      </c>
    </row>
    <row r="1097" spans="1:38">
      <c r="A1097" s="73" t="s">
        <v>4810</v>
      </c>
      <c r="B1097" t="s">
        <v>3081</v>
      </c>
      <c r="C1097" t="s">
        <v>4811</v>
      </c>
      <c r="D1097">
        <v>129250</v>
      </c>
      <c r="E1097">
        <v>89890</v>
      </c>
      <c r="F1097">
        <v>-30.452611218568663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6025</v>
      </c>
      <c r="R1097" t="s">
        <v>5020</v>
      </c>
      <c r="S1097" t="s">
        <v>5612</v>
      </c>
      <c r="T1097" s="73"/>
      <c r="U1097" s="73"/>
      <c r="V1097"/>
      <c r="W1097" s="73">
        <f>IFERROR(VLOOKUP(Подбор[[#This Row],[Артикул]],[1]Подбор!$CJ:$CW,2,0),"")</f>
        <v>129250</v>
      </c>
      <c r="X1097" s="73">
        <f>IFERROR(VLOOKUP(Подбор[[#This Row],[Артикул]],[1]Подбор!$CJ:$CW,3,0),"")</f>
        <v>89890</v>
      </c>
      <c r="Y1097" s="73">
        <f>IFERROR(VLOOKUP(Подбор[[#This Row],[Артикул]],[1]Подбор!$CJ:$CW,4,0),"")</f>
        <v>-30.452611218568663</v>
      </c>
      <c r="Z1097" s="73">
        <f>IFERROR(VLOOKUP(Подбор[[#This Row],[Артикул]],[1]Подбор!$CJ:$CW,5,0),"")</f>
        <v>0</v>
      </c>
      <c r="AA1097" s="73">
        <f>IFERROR(VLOOKUP(Подбор[[#This Row],[Артикул]],[1]Подбор!$CJ:$CW,6,0),"")</f>
        <v>0</v>
      </c>
      <c r="AB1097" s="73">
        <f>IFERROR(VLOOKUP(Подбор[[#This Row],[Артикул]],[1]Подбор!$CJ:$CW,7,0),"")</f>
        <v>0</v>
      </c>
      <c r="AC1097" s="73">
        <f>IFERROR(VLOOKUP(Подбор[[#This Row],[Артикул]],[1]Подбор!$CJ:$CW,8,0),"")</f>
        <v>0</v>
      </c>
      <c r="AD1097" s="73">
        <f>IFERROR(VLOOKUP(Подбор[[#This Row],[Артикул]],[1]Подбор!$CJ:$CW,9,0),"")</f>
        <v>0</v>
      </c>
      <c r="AE1097" s="73">
        <f>IFERROR(VLOOKUP(Подбор[[#This Row],[Артикул]],[1]Подбор!$CJ:$CW,10,0),"")</f>
        <v>0</v>
      </c>
      <c r="AF1097" s="73">
        <f>IFERROR(VLOOKUP(Подбор[[#This Row],[Артикул]],[1]Подбор!$CJ:$CW,11,0),"")</f>
        <v>0</v>
      </c>
      <c r="AG1097" s="73">
        <f>IFERROR(VLOOKUP(Подбор[[#This Row],[Артикул]],[1]Подбор!$CJ:$CW,12,0),"")</f>
        <v>0</v>
      </c>
      <c r="AH1097" s="73">
        <f>IFERROR(VLOOKUP(Подбор[[#This Row],[Артикул]],[1]Подбор!$CJ:$CW,13,0),"")</f>
        <v>0</v>
      </c>
      <c r="AI1097" s="73">
        <f>IFERROR(VLOOKUP(Подбор[[#This Row],[Артикул]],[1]Подбор!$CJ:$CW,14,0),"")</f>
        <v>0</v>
      </c>
      <c r="AJ1097" s="73" t="str">
        <f>IFERROR(VLOOKUP(Подбор[[#This Row],[Артикул]],[1]Подбор!$CJ:$DA,15,0),"")</f>
        <v>http://ipmatika.ru/upload/iblock/d7f/lp4nshpsyco6qinhqigh4i7gi0w6nklu/W310-D_01b.jpg</v>
      </c>
      <c r="AK1097" s="73" t="str">
        <f>IFERROR(VLOOKUP(Подбор[[#This Row],[Артикул]],[1]Подбор!$CJ:$DA,16,0),"")</f>
        <v>https://ipmatika.kz/products/dect-/W310U-D/</v>
      </c>
      <c r="AL1097" s="73" t="str">
        <f>IFERROR(VLOOKUP(Подбор[[#This Row],[Артикул]],[1]Подбор!$CJ:$DA,17,0),"")</f>
        <v>Под заказ</v>
      </c>
    </row>
    <row r="1098" spans="1:38">
      <c r="A1098" s="73" t="s">
        <v>4812</v>
      </c>
      <c r="B1098" t="s">
        <v>3081</v>
      </c>
      <c r="C1098" t="s">
        <v>4813</v>
      </c>
      <c r="D1098">
        <v>119900</v>
      </c>
      <c r="E1098">
        <v>83290</v>
      </c>
      <c r="F1098">
        <v>-30.533778148457046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6026</v>
      </c>
      <c r="R1098" t="s">
        <v>5021</v>
      </c>
      <c r="S1098" t="s">
        <v>5612</v>
      </c>
      <c r="T1098" s="73"/>
      <c r="U1098" s="73"/>
      <c r="V1098"/>
      <c r="W1098" s="73">
        <f>IFERROR(VLOOKUP(Подбор[[#This Row],[Артикул]],[1]Подбор!$CJ:$CW,2,0),"")</f>
        <v>119900</v>
      </c>
      <c r="X1098" s="73">
        <f>IFERROR(VLOOKUP(Подбор[[#This Row],[Артикул]],[1]Подбор!$CJ:$CW,3,0),"")</f>
        <v>83290</v>
      </c>
      <c r="Y1098" s="73">
        <f>IFERROR(VLOOKUP(Подбор[[#This Row],[Артикул]],[1]Подбор!$CJ:$CW,4,0),"")</f>
        <v>-30.533778148457046</v>
      </c>
      <c r="Z1098" s="73">
        <f>IFERROR(VLOOKUP(Подбор[[#This Row],[Артикул]],[1]Подбор!$CJ:$CW,5,0),"")</f>
        <v>0</v>
      </c>
      <c r="AA1098" s="73">
        <f>IFERROR(VLOOKUP(Подбор[[#This Row],[Артикул]],[1]Подбор!$CJ:$CW,6,0),"")</f>
        <v>0</v>
      </c>
      <c r="AB1098" s="73">
        <f>IFERROR(VLOOKUP(Подбор[[#This Row],[Артикул]],[1]Подбор!$CJ:$CW,7,0),"")</f>
        <v>0</v>
      </c>
      <c r="AC1098" s="73">
        <f>IFERROR(VLOOKUP(Подбор[[#This Row],[Артикул]],[1]Подбор!$CJ:$CW,8,0),"")</f>
        <v>0</v>
      </c>
      <c r="AD1098" s="73">
        <f>IFERROR(VLOOKUP(Подбор[[#This Row],[Артикул]],[1]Подбор!$CJ:$CW,9,0),"")</f>
        <v>0</v>
      </c>
      <c r="AE1098" s="73">
        <f>IFERROR(VLOOKUP(Подбор[[#This Row],[Артикул]],[1]Подбор!$CJ:$CW,10,0),"")</f>
        <v>0</v>
      </c>
      <c r="AF1098" s="73">
        <f>IFERROR(VLOOKUP(Подбор[[#This Row],[Артикул]],[1]Подбор!$CJ:$CW,11,0),"")</f>
        <v>0</v>
      </c>
      <c r="AG1098" s="73">
        <f>IFERROR(VLOOKUP(Подбор[[#This Row],[Артикул]],[1]Подбор!$CJ:$CW,12,0),"")</f>
        <v>0</v>
      </c>
      <c r="AH1098" s="73">
        <f>IFERROR(VLOOKUP(Подбор[[#This Row],[Артикул]],[1]Подбор!$CJ:$CW,13,0),"")</f>
        <v>0</v>
      </c>
      <c r="AI1098" s="73">
        <f>IFERROR(VLOOKUP(Подбор[[#This Row],[Артикул]],[1]Подбор!$CJ:$CW,14,0),"")</f>
        <v>0</v>
      </c>
      <c r="AJ1098" s="73" t="str">
        <f>IFERROR(VLOOKUP(Подбор[[#This Row],[Артикул]],[1]Подбор!$CJ:$DA,15,0),"")</f>
        <v>http://ipmatika.ru/upload/iblock/5b6/sind7rqkpmo1nyua7h4by7ndkqhwmw2v/W310_01b.jpg</v>
      </c>
      <c r="AK1098" s="73" t="str">
        <f>IFERROR(VLOOKUP(Подбор[[#This Row],[Артикул]],[1]Подбор!$CJ:$DA,16,0),"")</f>
        <v>https://ipmatika.kz/products/dect-/W310U/</v>
      </c>
      <c r="AL1098" s="73" t="str">
        <f>IFERROR(VLOOKUP(Подбор[[#This Row],[Артикул]],[1]Подбор!$CJ:$DA,17,0),"")</f>
        <v>Под заказ</v>
      </c>
    </row>
    <row r="1099" spans="1:38">
      <c r="A1099" s="73" t="s">
        <v>1736</v>
      </c>
      <c r="B1099" t="s">
        <v>3081</v>
      </c>
      <c r="C1099" t="s">
        <v>1735</v>
      </c>
      <c r="D1099">
        <v>124140</v>
      </c>
      <c r="E1099">
        <v>102550</v>
      </c>
      <c r="F1099">
        <v>-17.391654583534716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5</v>
      </c>
      <c r="O1099">
        <v>0</v>
      </c>
      <c r="P1099">
        <v>0</v>
      </c>
      <c r="Q1099" t="s">
        <v>578</v>
      </c>
      <c r="R1099" t="s">
        <v>5027</v>
      </c>
      <c r="S1099" t="s">
        <v>578</v>
      </c>
      <c r="T1099" s="73"/>
      <c r="U1099" s="73"/>
      <c r="V1099"/>
      <c r="W1099" s="73">
        <f>IFERROR(VLOOKUP(Подбор[[#This Row],[Артикул]],[1]Подбор!$CJ:$CW,2,0),"")</f>
        <v>124140</v>
      </c>
      <c r="X1099" s="73">
        <f>IFERROR(VLOOKUP(Подбор[[#This Row],[Артикул]],[1]Подбор!$CJ:$CW,3,0),"")</f>
        <v>102550</v>
      </c>
      <c r="Y1099" s="73">
        <f>IFERROR(VLOOKUP(Подбор[[#This Row],[Артикул]],[1]Подбор!$CJ:$CW,4,0),"")</f>
        <v>-17.391654583534716</v>
      </c>
      <c r="Z1099" s="73">
        <f>IFERROR(VLOOKUP(Подбор[[#This Row],[Артикул]],[1]Подбор!$CJ:$CW,5,0),"")</f>
        <v>0</v>
      </c>
      <c r="AA1099" s="73">
        <f>IFERROR(VLOOKUP(Подбор[[#This Row],[Артикул]],[1]Подбор!$CJ:$CW,6,0),"")</f>
        <v>0</v>
      </c>
      <c r="AB1099" s="73">
        <f>IFERROR(VLOOKUP(Подбор[[#This Row],[Артикул]],[1]Подбор!$CJ:$CW,7,0),"")</f>
        <v>0</v>
      </c>
      <c r="AC1099" s="73">
        <f>IFERROR(VLOOKUP(Подбор[[#This Row],[Артикул]],[1]Подбор!$CJ:$CW,8,0),"")</f>
        <v>0</v>
      </c>
      <c r="AD1099" s="73">
        <f>IFERROR(VLOOKUP(Подбор[[#This Row],[Артикул]],[1]Подбор!$CJ:$CW,9,0),"")</f>
        <v>0</v>
      </c>
      <c r="AE1099" s="73">
        <f>IFERROR(VLOOKUP(Подбор[[#This Row],[Артикул]],[1]Подбор!$CJ:$CW,10,0),"")</f>
        <v>0</v>
      </c>
      <c r="AF1099" s="73">
        <f>IFERROR(VLOOKUP(Подбор[[#This Row],[Артикул]],[1]Подбор!$CJ:$CW,11,0),"")</f>
        <v>0</v>
      </c>
      <c r="AG1099" s="73">
        <f>IFERROR(VLOOKUP(Подбор[[#This Row],[Артикул]],[1]Подбор!$CJ:$CW,12,0),"")</f>
        <v>5</v>
      </c>
      <c r="AH1099" s="73">
        <f>IFERROR(VLOOKUP(Подбор[[#This Row],[Артикул]],[1]Подбор!$CJ:$CW,13,0),"")</f>
        <v>0</v>
      </c>
      <c r="AI1099" s="73">
        <f>IFERROR(VLOOKUP(Подбор[[#This Row],[Артикул]],[1]Подбор!$CJ:$CW,14,0),"")</f>
        <v>0</v>
      </c>
      <c r="AJ1099" s="73" t="str">
        <f>IFERROR(VLOOKUP(Подбор[[#This Row],[Артикул]],[1]Подбор!$CJ:$DA,15,0),"")</f>
        <v/>
      </c>
      <c r="AK1099" s="73" t="str">
        <f>IFERROR(VLOOKUP(Подбор[[#This Row],[Артикул]],[1]Подбор!$CJ:$DA,16,0),"")</f>
        <v>https://ipmatika.kz/products/dect-/VT-VT9000_LFT/</v>
      </c>
      <c r="AL1099" s="73" t="str">
        <f>IFERROR(VLOOKUP(Подбор[[#This Row],[Артикул]],[1]Подбор!$CJ:$DA,17,0),"")</f>
        <v/>
      </c>
    </row>
    <row r="1100" spans="1:38">
      <c r="A1100" s="73" t="s">
        <v>1734</v>
      </c>
      <c r="B1100" t="s">
        <v>3081</v>
      </c>
      <c r="C1100" t="s">
        <v>1733</v>
      </c>
      <c r="D1100">
        <v>130290</v>
      </c>
      <c r="E1100">
        <v>107310</v>
      </c>
      <c r="F1100">
        <v>-17.637577711259496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578</v>
      </c>
      <c r="R1100" t="s">
        <v>5028</v>
      </c>
      <c r="S1100" t="s">
        <v>578</v>
      </c>
      <c r="T1100" s="73"/>
      <c r="U1100" s="73"/>
      <c r="V1100"/>
      <c r="W1100" s="73">
        <f>IFERROR(VLOOKUP(Подбор[[#This Row],[Артикул]],[1]Подбор!$CJ:$CW,2,0),"")</f>
        <v>130290</v>
      </c>
      <c r="X1100" s="73">
        <f>IFERROR(VLOOKUP(Подбор[[#This Row],[Артикул]],[1]Подбор!$CJ:$CW,3,0),"")</f>
        <v>107310</v>
      </c>
      <c r="Y1100" s="73">
        <f>IFERROR(VLOOKUP(Подбор[[#This Row],[Артикул]],[1]Подбор!$CJ:$CW,4,0),"")</f>
        <v>-17.637577711259496</v>
      </c>
      <c r="Z1100" s="73">
        <f>IFERROR(VLOOKUP(Подбор[[#This Row],[Артикул]],[1]Подбор!$CJ:$CW,5,0),"")</f>
        <v>0</v>
      </c>
      <c r="AA1100" s="73">
        <f>IFERROR(VLOOKUP(Подбор[[#This Row],[Артикул]],[1]Подбор!$CJ:$CW,6,0),"")</f>
        <v>0</v>
      </c>
      <c r="AB1100" s="73">
        <f>IFERROR(VLOOKUP(Подбор[[#This Row],[Артикул]],[1]Подбор!$CJ:$CW,7,0),"")</f>
        <v>0</v>
      </c>
      <c r="AC1100" s="73">
        <f>IFERROR(VLOOKUP(Подбор[[#This Row],[Артикул]],[1]Подбор!$CJ:$CW,8,0),"")</f>
        <v>0</v>
      </c>
      <c r="AD1100" s="73">
        <f>IFERROR(VLOOKUP(Подбор[[#This Row],[Артикул]],[1]Подбор!$CJ:$CW,9,0),"")</f>
        <v>0</v>
      </c>
      <c r="AE1100" s="73">
        <f>IFERROR(VLOOKUP(Подбор[[#This Row],[Артикул]],[1]Подбор!$CJ:$CW,10,0),"")</f>
        <v>0</v>
      </c>
      <c r="AF1100" s="73">
        <f>IFERROR(VLOOKUP(Подбор[[#This Row],[Артикул]],[1]Подбор!$CJ:$CW,11,0),"")</f>
        <v>0</v>
      </c>
      <c r="AG1100" s="73">
        <f>IFERROR(VLOOKUP(Подбор[[#This Row],[Артикул]],[1]Подбор!$CJ:$CW,12,0),"")</f>
        <v>0</v>
      </c>
      <c r="AH1100" s="73">
        <f>IFERROR(VLOOKUP(Подбор[[#This Row],[Артикул]],[1]Подбор!$CJ:$CW,13,0),"")</f>
        <v>0</v>
      </c>
      <c r="AI1100" s="73">
        <f>IFERROR(VLOOKUP(Подбор[[#This Row],[Артикул]],[1]Подбор!$CJ:$CW,14,0),"")</f>
        <v>0</v>
      </c>
      <c r="AJ1100" s="73" t="str">
        <f>IFERROR(VLOOKUP(Подбор[[#This Row],[Артикул]],[1]Подбор!$CJ:$DA,15,0),"")</f>
        <v/>
      </c>
      <c r="AK1100" s="73" t="str">
        <f>IFERROR(VLOOKUP(Подбор[[#This Row],[Артикул]],[1]Подбор!$CJ:$DA,16,0),"")</f>
        <v>https://ipmatika.kz/products/dect-/VT-VT9000-D_LFT/</v>
      </c>
      <c r="AL1100" s="73" t="str">
        <f>IFERROR(VLOOKUP(Подбор[[#This Row],[Артикул]],[1]Подбор!$CJ:$DA,17,0),"")</f>
        <v/>
      </c>
    </row>
    <row r="1101" spans="1:38">
      <c r="A1101" s="73" t="s">
        <v>3269</v>
      </c>
      <c r="B1101" t="s">
        <v>3081</v>
      </c>
      <c r="C1101" t="s">
        <v>3270</v>
      </c>
      <c r="D1101">
        <v>112000</v>
      </c>
      <c r="E1101">
        <v>85000</v>
      </c>
      <c r="F1101">
        <v>-24.107142857142861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10</v>
      </c>
      <c r="O1101">
        <v>0</v>
      </c>
      <c r="P1101">
        <v>0</v>
      </c>
      <c r="Q1101" t="s">
        <v>6027</v>
      </c>
      <c r="R1101" t="s">
        <v>2970</v>
      </c>
      <c r="S1101" t="s">
        <v>578</v>
      </c>
      <c r="T1101" s="73"/>
      <c r="U1101" s="73"/>
      <c r="V1101"/>
      <c r="W1101" s="73">
        <f>IFERROR(VLOOKUP(Подбор[[#This Row],[Артикул]],[1]Подбор!$CJ:$CW,2,0),"")</f>
        <v>112000</v>
      </c>
      <c r="X1101" s="73">
        <f>IFERROR(VLOOKUP(Подбор[[#This Row],[Артикул]],[1]Подбор!$CJ:$CW,3,0),"")</f>
        <v>85000</v>
      </c>
      <c r="Y1101" s="73">
        <f>IFERROR(VLOOKUP(Подбор[[#This Row],[Артикул]],[1]Подбор!$CJ:$CW,4,0),"")</f>
        <v>-24.107142857142861</v>
      </c>
      <c r="Z1101" s="73">
        <f>IFERROR(VLOOKUP(Подбор[[#This Row],[Артикул]],[1]Подбор!$CJ:$CW,5,0),"")</f>
        <v>0</v>
      </c>
      <c r="AA1101" s="73">
        <f>IFERROR(VLOOKUP(Подбор[[#This Row],[Артикул]],[1]Подбор!$CJ:$CW,6,0),"")</f>
        <v>0</v>
      </c>
      <c r="AB1101" s="73">
        <f>IFERROR(VLOOKUP(Подбор[[#This Row],[Артикул]],[1]Подбор!$CJ:$CW,7,0),"")</f>
        <v>0</v>
      </c>
      <c r="AC1101" s="73">
        <f>IFERROR(VLOOKUP(Подбор[[#This Row],[Артикул]],[1]Подбор!$CJ:$CW,8,0),"")</f>
        <v>0</v>
      </c>
      <c r="AD1101" s="73">
        <f>IFERROR(VLOOKUP(Подбор[[#This Row],[Артикул]],[1]Подбор!$CJ:$CW,9,0),"")</f>
        <v>0</v>
      </c>
      <c r="AE1101" s="73">
        <f>IFERROR(VLOOKUP(Подбор[[#This Row],[Артикул]],[1]Подбор!$CJ:$CW,10,0),"")</f>
        <v>0</v>
      </c>
      <c r="AF1101" s="73">
        <f>IFERROR(VLOOKUP(Подбор[[#This Row],[Артикул]],[1]Подбор!$CJ:$CW,11,0),"")</f>
        <v>0</v>
      </c>
      <c r="AG1101" s="73">
        <f>IFERROR(VLOOKUP(Подбор[[#This Row],[Артикул]],[1]Подбор!$CJ:$CW,12,0),"")</f>
        <v>10</v>
      </c>
      <c r="AH1101" s="73">
        <f>IFERROR(VLOOKUP(Подбор[[#This Row],[Артикул]],[1]Подбор!$CJ:$CW,13,0),"")</f>
        <v>0</v>
      </c>
      <c r="AI1101" s="73">
        <f>IFERROR(VLOOKUP(Подбор[[#This Row],[Артикул]],[1]Подбор!$CJ:$CW,14,0),"")</f>
        <v>0</v>
      </c>
      <c r="AJ1101" s="73" t="str">
        <f>IFERROR(VLOOKUP(Подбор[[#This Row],[Артикул]],[1]Подбор!$CJ:$DA,15,0),"")</f>
        <v>http://ipmatika.ru/upload/iblock/b30/m4u6rw2kayaociiuow7pqpchzungid5v/VT9000-D_HQ.jpg</v>
      </c>
      <c r="AK1101" s="73" t="str">
        <f>IFERROR(VLOOKUP(Подбор[[#This Row],[Артикул]],[1]Подбор!$CJ:$DA,16,0),"")</f>
        <v>https://ipmatika.kz/products/dect-/VT-VT9000-D/</v>
      </c>
      <c r="AL1101" s="73" t="str">
        <f>IFERROR(VLOOKUP(Подбор[[#This Row],[Артикул]],[1]Подбор!$CJ:$DA,17,0),"")</f>
        <v/>
      </c>
    </row>
    <row r="1102" spans="1:38">
      <c r="A1102" s="73" t="s">
        <v>100</v>
      </c>
      <c r="B1102" t="s">
        <v>3081</v>
      </c>
      <c r="C1102" t="s">
        <v>1732</v>
      </c>
      <c r="D1102">
        <v>58740</v>
      </c>
      <c r="E1102">
        <v>49860</v>
      </c>
      <c r="F1102">
        <v>-15.117466802860065</v>
      </c>
      <c r="G1102">
        <v>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14</v>
      </c>
      <c r="O1102">
        <v>0</v>
      </c>
      <c r="P1102">
        <v>0</v>
      </c>
      <c r="Q1102" t="s">
        <v>6028</v>
      </c>
      <c r="R1102" t="s">
        <v>2969</v>
      </c>
      <c r="S1102" t="s">
        <v>578</v>
      </c>
      <c r="T1102" s="73"/>
      <c r="U1102" s="73"/>
      <c r="V1102"/>
      <c r="W1102" s="73">
        <f>IFERROR(VLOOKUP(Подбор[[#This Row],[Артикул]],[1]Подбор!$CJ:$CW,2,0),"")</f>
        <v>58740</v>
      </c>
      <c r="X1102" s="73">
        <f>IFERROR(VLOOKUP(Подбор[[#This Row],[Артикул]],[1]Подбор!$CJ:$CW,3,0),"")</f>
        <v>49860</v>
      </c>
      <c r="Y1102" s="73">
        <f>IFERROR(VLOOKUP(Подбор[[#This Row],[Артикул]],[1]Подбор!$CJ:$CW,4,0),"")</f>
        <v>-15.117466802860065</v>
      </c>
      <c r="Z1102" s="73">
        <f>IFERROR(VLOOKUP(Подбор[[#This Row],[Артикул]],[1]Подбор!$CJ:$CW,5,0),"")</f>
        <v>3</v>
      </c>
      <c r="AA1102" s="73">
        <f>IFERROR(VLOOKUP(Подбор[[#This Row],[Артикул]],[1]Подбор!$CJ:$CW,6,0),"")</f>
        <v>0</v>
      </c>
      <c r="AB1102" s="73">
        <f>IFERROR(VLOOKUP(Подбор[[#This Row],[Артикул]],[1]Подбор!$CJ:$CW,7,0),"")</f>
        <v>0</v>
      </c>
      <c r="AC1102" s="73">
        <f>IFERROR(VLOOKUP(Подбор[[#This Row],[Артикул]],[1]Подбор!$CJ:$CW,8,0),"")</f>
        <v>0</v>
      </c>
      <c r="AD1102" s="73">
        <f>IFERROR(VLOOKUP(Подбор[[#This Row],[Артикул]],[1]Подбор!$CJ:$CW,9,0),"")</f>
        <v>0</v>
      </c>
      <c r="AE1102" s="73">
        <f>IFERROR(VLOOKUP(Подбор[[#This Row],[Артикул]],[1]Подбор!$CJ:$CW,10,0),"")</f>
        <v>0</v>
      </c>
      <c r="AF1102" s="73">
        <f>IFERROR(VLOOKUP(Подбор[[#This Row],[Артикул]],[1]Подбор!$CJ:$CW,11,0),"")</f>
        <v>0</v>
      </c>
      <c r="AG1102" s="73">
        <f>IFERROR(VLOOKUP(Подбор[[#This Row],[Артикул]],[1]Подбор!$CJ:$CW,12,0),"")</f>
        <v>14</v>
      </c>
      <c r="AH1102" s="73">
        <f>IFERROR(VLOOKUP(Подбор[[#This Row],[Артикул]],[1]Подбор!$CJ:$CW,13,0),"")</f>
        <v>0</v>
      </c>
      <c r="AI1102" s="73">
        <f>IFERROR(VLOOKUP(Подбор[[#This Row],[Артикул]],[1]Подбор!$CJ:$CW,14,0),"")</f>
        <v>0</v>
      </c>
      <c r="AJ1102" s="73" t="str">
        <f>IFERROR(VLOOKUP(Подбор[[#This Row],[Артикул]],[1]Подбор!$CJ:$DA,15,0),"")</f>
        <v>http://ipmatika.ru/upload/iblock/a5b/calhl8yd0wsjr512wmv56pokey7e0fv9/VT9000_b.jpg</v>
      </c>
      <c r="AK1102" s="73" t="str">
        <f>IFERROR(VLOOKUP(Подбор[[#This Row],[Артикул]],[1]Подбор!$CJ:$DA,16,0),"")</f>
        <v>https://ipmatika.kz/products/dect-/VT-VT9000/</v>
      </c>
      <c r="AL1102" s="73" t="str">
        <f>IFERROR(VLOOKUP(Подбор[[#This Row],[Артикул]],[1]Подбор!$CJ:$DA,17,0),"")</f>
        <v/>
      </c>
    </row>
    <row r="1103" spans="1:38">
      <c r="A1103" s="73" t="s">
        <v>315</v>
      </c>
      <c r="B1103" t="s">
        <v>3081</v>
      </c>
      <c r="C1103" t="s">
        <v>1731</v>
      </c>
      <c r="D1103">
        <v>118000</v>
      </c>
      <c r="E1103">
        <v>90000</v>
      </c>
      <c r="F1103">
        <v>-23.728813559322035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6029</v>
      </c>
      <c r="R1103" t="s">
        <v>2971</v>
      </c>
      <c r="S1103" t="s">
        <v>578</v>
      </c>
      <c r="T1103" s="73"/>
      <c r="U1103" s="73"/>
      <c r="V1103"/>
      <c r="W1103" s="73">
        <f>IFERROR(VLOOKUP(Подбор[[#This Row],[Артикул]],[1]Подбор!$CJ:$CW,2,0),"")</f>
        <v>118000</v>
      </c>
      <c r="X1103" s="73">
        <f>IFERROR(VLOOKUP(Подбор[[#This Row],[Артикул]],[1]Подбор!$CJ:$CW,3,0),"")</f>
        <v>90000</v>
      </c>
      <c r="Y1103" s="73">
        <f>IFERROR(VLOOKUP(Подбор[[#This Row],[Артикул]],[1]Подбор!$CJ:$CW,4,0),"")</f>
        <v>-23.728813559322035</v>
      </c>
      <c r="Z1103" s="73">
        <f>IFERROR(VLOOKUP(Подбор[[#This Row],[Артикул]],[1]Подбор!$CJ:$CW,5,0),"")</f>
        <v>0</v>
      </c>
      <c r="AA1103" s="73">
        <f>IFERROR(VLOOKUP(Подбор[[#This Row],[Артикул]],[1]Подбор!$CJ:$CW,6,0),"")</f>
        <v>0</v>
      </c>
      <c r="AB1103" s="73">
        <f>IFERROR(VLOOKUP(Подбор[[#This Row],[Артикул]],[1]Подбор!$CJ:$CW,7,0),"")</f>
        <v>0</v>
      </c>
      <c r="AC1103" s="73">
        <f>IFERROR(VLOOKUP(Подбор[[#This Row],[Артикул]],[1]Подбор!$CJ:$CW,8,0),"")</f>
        <v>0</v>
      </c>
      <c r="AD1103" s="73">
        <f>IFERROR(VLOOKUP(Подбор[[#This Row],[Артикул]],[1]Подбор!$CJ:$CW,9,0),"")</f>
        <v>0</v>
      </c>
      <c r="AE1103" s="73">
        <f>IFERROR(VLOOKUP(Подбор[[#This Row],[Артикул]],[1]Подбор!$CJ:$CW,10,0),"")</f>
        <v>0</v>
      </c>
      <c r="AF1103" s="73">
        <f>IFERROR(VLOOKUP(Подбор[[#This Row],[Артикул]],[1]Подбор!$CJ:$CW,11,0),"")</f>
        <v>0</v>
      </c>
      <c r="AG1103" s="73">
        <f>IFERROR(VLOOKUP(Подбор[[#This Row],[Артикул]],[1]Подбор!$CJ:$CW,12,0),"")</f>
        <v>0</v>
      </c>
      <c r="AH1103" s="73">
        <f>IFERROR(VLOOKUP(Подбор[[#This Row],[Артикул]],[1]Подбор!$CJ:$CW,13,0),"")</f>
        <v>0</v>
      </c>
      <c r="AI1103" s="73">
        <f>IFERROR(VLOOKUP(Подбор[[#This Row],[Артикул]],[1]Подбор!$CJ:$CW,14,0),"")</f>
        <v>0</v>
      </c>
      <c r="AJ1103" s="73" t="str">
        <f>IFERROR(VLOOKUP(Подбор[[#This Row],[Артикул]],[1]Подбор!$CJ:$DA,15,0),"")</f>
        <v>http://ipmatika.ru/upload/iblock/57a/VT_9400_duo_jpg_big.jpg</v>
      </c>
      <c r="AK1103" s="73" t="str">
        <f>IFERROR(VLOOKUP(Подбор[[#This Row],[Артикул]],[1]Подбор!$CJ:$DA,16,0),"")</f>
        <v>https://ipmatika.kz/products/dect-/VT-VT9400-D/</v>
      </c>
      <c r="AL1103" s="73" t="str">
        <f>IFERROR(VLOOKUP(Подбор[[#This Row],[Артикул]],[1]Подбор!$CJ:$DA,17,0),"")</f>
        <v/>
      </c>
    </row>
    <row r="1104" spans="1:38">
      <c r="A1104" s="73" t="s">
        <v>102</v>
      </c>
      <c r="B1104" t="s">
        <v>3081</v>
      </c>
      <c r="C1104" t="s">
        <v>1730</v>
      </c>
      <c r="D1104">
        <v>67060</v>
      </c>
      <c r="E1104">
        <v>50110</v>
      </c>
      <c r="F1104">
        <v>-25.275872353116611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25</v>
      </c>
      <c r="O1104">
        <v>3</v>
      </c>
      <c r="P1104">
        <v>0</v>
      </c>
      <c r="Q1104" t="s">
        <v>6030</v>
      </c>
      <c r="R1104" t="s">
        <v>2972</v>
      </c>
      <c r="S1104" t="s">
        <v>578</v>
      </c>
      <c r="T1104" s="73"/>
      <c r="U1104" s="73"/>
      <c r="V1104"/>
      <c r="W1104" s="73">
        <f>IFERROR(VLOOKUP(Подбор[[#This Row],[Артикул]],[1]Подбор!$CJ:$CW,2,0),"")</f>
        <v>67060</v>
      </c>
      <c r="X1104" s="73">
        <f>IFERROR(VLOOKUP(Подбор[[#This Row],[Артикул]],[1]Подбор!$CJ:$CW,3,0),"")</f>
        <v>50110</v>
      </c>
      <c r="Y1104" s="73">
        <f>IFERROR(VLOOKUP(Подбор[[#This Row],[Артикул]],[1]Подбор!$CJ:$CW,4,0),"")</f>
        <v>-25.275872353116611</v>
      </c>
      <c r="Z1104" s="73">
        <f>IFERROR(VLOOKUP(Подбор[[#This Row],[Артикул]],[1]Подбор!$CJ:$CW,5,0),"")</f>
        <v>2</v>
      </c>
      <c r="AA1104" s="73">
        <f>IFERROR(VLOOKUP(Подбор[[#This Row],[Артикул]],[1]Подбор!$CJ:$CW,6,0),"")</f>
        <v>0</v>
      </c>
      <c r="AB1104" s="73">
        <f>IFERROR(VLOOKUP(Подбор[[#This Row],[Артикул]],[1]Подбор!$CJ:$CW,7,0),"")</f>
        <v>0</v>
      </c>
      <c r="AC1104" s="73">
        <f>IFERROR(VLOOKUP(Подбор[[#This Row],[Артикул]],[1]Подбор!$CJ:$CW,8,0),"")</f>
        <v>0</v>
      </c>
      <c r="AD1104" s="73">
        <f>IFERROR(VLOOKUP(Подбор[[#This Row],[Артикул]],[1]Подбор!$CJ:$CW,9,0),"")</f>
        <v>0</v>
      </c>
      <c r="AE1104" s="73">
        <f>IFERROR(VLOOKUP(Подбор[[#This Row],[Артикул]],[1]Подбор!$CJ:$CW,10,0),"")</f>
        <v>0</v>
      </c>
      <c r="AF1104" s="73">
        <f>IFERROR(VLOOKUP(Подбор[[#This Row],[Артикул]],[1]Подбор!$CJ:$CW,11,0),"")</f>
        <v>0</v>
      </c>
      <c r="AG1104" s="73">
        <f>IFERROR(VLOOKUP(Подбор[[#This Row],[Артикул]],[1]Подбор!$CJ:$CW,12,0),"")</f>
        <v>25</v>
      </c>
      <c r="AH1104" s="73">
        <f>IFERROR(VLOOKUP(Подбор[[#This Row],[Артикул]],[1]Подбор!$CJ:$CW,13,0),"")</f>
        <v>3</v>
      </c>
      <c r="AI1104" s="73">
        <f>IFERROR(VLOOKUP(Подбор[[#This Row],[Артикул]],[1]Подбор!$CJ:$CW,14,0),"")</f>
        <v>0</v>
      </c>
      <c r="AJ1104" s="73" t="str">
        <f>IFERROR(VLOOKUP(Подбор[[#This Row],[Артикул]],[1]Подбор!$CJ:$DA,15,0),"")</f>
        <v>http://ipmatika.ru/upload/iblock/63d/9400DECT%20Mono.jpg</v>
      </c>
      <c r="AK1104" s="73" t="str">
        <f>IFERROR(VLOOKUP(Подбор[[#This Row],[Артикул]],[1]Подбор!$CJ:$DA,16,0),"")</f>
        <v>https://ipmatika.kz/products/dect-/VT-VT9400/</v>
      </c>
      <c r="AL1104" s="73" t="str">
        <f>IFERROR(VLOOKUP(Подбор[[#This Row],[Артикул]],[1]Подбор!$CJ:$DA,17,0),"")</f>
        <v/>
      </c>
    </row>
    <row r="1105" spans="1:38">
      <c r="A1105" s="73" t="s">
        <v>1729</v>
      </c>
      <c r="B1105"/>
      <c r="C1105"/>
      <c r="D1105" t="s">
        <v>578</v>
      </c>
      <c r="E1105" t="s">
        <v>578</v>
      </c>
      <c r="F1105" t="s">
        <v>578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578</v>
      </c>
      <c r="R1105" t="s">
        <v>578</v>
      </c>
      <c r="S1105" t="s">
        <v>578</v>
      </c>
      <c r="T1105" s="73"/>
      <c r="U1105" s="73"/>
      <c r="V1105"/>
      <c r="W1105" s="73" t="str">
        <f>IFERROR(VLOOKUP(Подбор[[#This Row],[Артикул]],[1]Подбор!$CJ:$CW,2,0),"")</f>
        <v/>
      </c>
      <c r="X1105" s="73" t="str">
        <f>IFERROR(VLOOKUP(Подбор[[#This Row],[Артикул]],[1]Подбор!$CJ:$CW,3,0),"")</f>
        <v/>
      </c>
      <c r="Y1105" s="73" t="str">
        <f>IFERROR(VLOOKUP(Подбор[[#This Row],[Артикул]],[1]Подбор!$CJ:$CW,4,0),"")</f>
        <v/>
      </c>
      <c r="Z1105" s="73">
        <f>IFERROR(VLOOKUP(Подбор[[#This Row],[Артикул]],[1]Подбор!$CJ:$CW,5,0),"")</f>
        <v>0</v>
      </c>
      <c r="AA1105" s="73">
        <f>IFERROR(VLOOKUP(Подбор[[#This Row],[Артикул]],[1]Подбор!$CJ:$CW,6,0),"")</f>
        <v>0</v>
      </c>
      <c r="AB1105" s="73">
        <f>IFERROR(VLOOKUP(Подбор[[#This Row],[Артикул]],[1]Подбор!$CJ:$CW,7,0),"")</f>
        <v>0</v>
      </c>
      <c r="AC1105" s="73">
        <f>IFERROR(VLOOKUP(Подбор[[#This Row],[Артикул]],[1]Подбор!$CJ:$CW,8,0),"")</f>
        <v>0</v>
      </c>
      <c r="AD1105" s="73">
        <f>IFERROR(VLOOKUP(Подбор[[#This Row],[Артикул]],[1]Подбор!$CJ:$CW,9,0),"")</f>
        <v>0</v>
      </c>
      <c r="AE1105" s="73">
        <f>IFERROR(VLOOKUP(Подбор[[#This Row],[Артикул]],[1]Подбор!$CJ:$CW,10,0),"")</f>
        <v>0</v>
      </c>
      <c r="AF1105" s="73">
        <f>IFERROR(VLOOKUP(Подбор[[#This Row],[Артикул]],[1]Подбор!$CJ:$CW,11,0),"")</f>
        <v>0</v>
      </c>
      <c r="AG1105" s="73">
        <f>IFERROR(VLOOKUP(Подбор[[#This Row],[Артикул]],[1]Подбор!$CJ:$CW,12,0),"")</f>
        <v>0</v>
      </c>
      <c r="AH1105" s="73">
        <f>IFERROR(VLOOKUP(Подбор[[#This Row],[Артикул]],[1]Подбор!$CJ:$CW,13,0),"")</f>
        <v>0</v>
      </c>
      <c r="AI1105" s="73">
        <f>IFERROR(VLOOKUP(Подбор[[#This Row],[Артикул]],[1]Подбор!$CJ:$CW,14,0),"")</f>
        <v>0</v>
      </c>
      <c r="AJ1105" s="73" t="str">
        <f>IFERROR(VLOOKUP(Подбор[[#This Row],[Артикул]],[1]Подбор!$CJ:$DA,15,0),"")</f>
        <v/>
      </c>
      <c r="AK1105" s="73" t="str">
        <f>IFERROR(VLOOKUP(Подбор[[#This Row],[Артикул]],[1]Подбор!$CJ:$DA,16,0),"")</f>
        <v/>
      </c>
      <c r="AL1105" s="73" t="str">
        <f>IFERROR(VLOOKUP(Подбор[[#This Row],[Артикул]],[1]Подбор!$CJ:$DA,17,0),"")</f>
        <v/>
      </c>
    </row>
    <row r="1106" spans="1:38">
      <c r="A1106" s="73" t="s">
        <v>1728</v>
      </c>
      <c r="B1106" t="s">
        <v>3081</v>
      </c>
      <c r="C1106" t="s">
        <v>1727</v>
      </c>
      <c r="D1106">
        <v>38500</v>
      </c>
      <c r="E1106">
        <v>30930</v>
      </c>
      <c r="F1106">
        <v>-19.662337662337663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5489</v>
      </c>
      <c r="O1106">
        <v>0</v>
      </c>
      <c r="P1106">
        <v>0</v>
      </c>
      <c r="Q1106" t="s">
        <v>6031</v>
      </c>
      <c r="R1106" t="s">
        <v>2973</v>
      </c>
      <c r="S1106" t="s">
        <v>5723</v>
      </c>
      <c r="T1106" s="73"/>
      <c r="U1106" s="73"/>
      <c r="V1106"/>
      <c r="W1106" s="73">
        <f>IFERROR(VLOOKUP(Подбор[[#This Row],[Артикул]],[1]Подбор!$CJ:$CW,2,0),"")</f>
        <v>38500</v>
      </c>
      <c r="X1106" s="73">
        <f>IFERROR(VLOOKUP(Подбор[[#This Row],[Артикул]],[1]Подбор!$CJ:$CW,3,0),"")</f>
        <v>30930</v>
      </c>
      <c r="Y1106" s="73">
        <f>IFERROR(VLOOKUP(Подбор[[#This Row],[Артикул]],[1]Подбор!$CJ:$CW,4,0),"")</f>
        <v>-19.662337662337663</v>
      </c>
      <c r="Z1106" s="73">
        <f>IFERROR(VLOOKUP(Подбор[[#This Row],[Артикул]],[1]Подбор!$CJ:$CW,5,0),"")</f>
        <v>0</v>
      </c>
      <c r="AA1106" s="73">
        <f>IFERROR(VLOOKUP(Подбор[[#This Row],[Артикул]],[1]Подбор!$CJ:$CW,6,0),"")</f>
        <v>0</v>
      </c>
      <c r="AB1106" s="73">
        <f>IFERROR(VLOOKUP(Подбор[[#This Row],[Артикул]],[1]Подбор!$CJ:$CW,7,0),"")</f>
        <v>0</v>
      </c>
      <c r="AC1106" s="73">
        <f>IFERROR(VLOOKUP(Подбор[[#This Row],[Артикул]],[1]Подбор!$CJ:$CW,8,0),"")</f>
        <v>0</v>
      </c>
      <c r="AD1106" s="73">
        <f>IFERROR(VLOOKUP(Подбор[[#This Row],[Артикул]],[1]Подбор!$CJ:$CW,9,0),"")</f>
        <v>0</v>
      </c>
      <c r="AE1106" s="73">
        <f>IFERROR(VLOOKUP(Подбор[[#This Row],[Артикул]],[1]Подбор!$CJ:$CW,10,0),"")</f>
        <v>0</v>
      </c>
      <c r="AF1106" s="73">
        <f>IFERROR(VLOOKUP(Подбор[[#This Row],[Артикул]],[1]Подбор!$CJ:$CW,11,0),"")</f>
        <v>0</v>
      </c>
      <c r="AG1106" s="73" t="str">
        <f>IFERROR(VLOOKUP(Подбор[[#This Row],[Артикул]],[1]Подбор!$CJ:$CW,12,0),"")</f>
        <v>50+</v>
      </c>
      <c r="AH1106" s="73">
        <f>IFERROR(VLOOKUP(Подбор[[#This Row],[Артикул]],[1]Подбор!$CJ:$CW,13,0),"")</f>
        <v>0</v>
      </c>
      <c r="AI1106" s="73">
        <f>IFERROR(VLOOKUP(Подбор[[#This Row],[Артикул]],[1]Подбор!$CJ:$CW,14,0),"")</f>
        <v>0</v>
      </c>
      <c r="AJ1106" s="73" t="str">
        <f>IFERROR(VLOOKUP(Подбор[[#This Row],[Артикул]],[1]Подбор!$CJ:$DA,15,0),"")</f>
        <v>http://ipmatika.ru/upload/iblock/93e/h71w8hktmsw61qzh5ong50wu05t7pge8/VT_V100_01.jpg</v>
      </c>
      <c r="AK1106" s="73" t="str">
        <f>IFERROR(VLOOKUP(Подбор[[#This Row],[Артикул]],[1]Подбор!$CJ:$DA,16,0),"")</f>
        <v>https://ipmatika.kz/products/usb-videokamery-i-byod-resheniya/vt-webcam-v100/</v>
      </c>
      <c r="AL1106" s="73" t="str">
        <f>IFERROR(VLOOKUP(Подбор[[#This Row],[Артикул]],[1]Подбор!$CJ:$DA,17,0),"")</f>
        <v>Акция</v>
      </c>
    </row>
    <row r="1107" spans="1:38">
      <c r="A1107" s="73" t="s">
        <v>2696</v>
      </c>
      <c r="B1107"/>
      <c r="C1107"/>
      <c r="D1107" t="s">
        <v>578</v>
      </c>
      <c r="E1107" t="s">
        <v>578</v>
      </c>
      <c r="F1107" t="s">
        <v>578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578</v>
      </c>
      <c r="R1107" t="s">
        <v>578</v>
      </c>
      <c r="S1107" t="s">
        <v>578</v>
      </c>
      <c r="T1107" s="73"/>
      <c r="U1107" s="73"/>
      <c r="V1107"/>
      <c r="W1107" s="73" t="str">
        <f>IFERROR(VLOOKUP(Подбор[[#This Row],[Артикул]],[1]Подбор!$CJ:$CW,2,0),"")</f>
        <v/>
      </c>
      <c r="X1107" s="73" t="str">
        <f>IFERROR(VLOOKUP(Подбор[[#This Row],[Артикул]],[1]Подбор!$CJ:$CW,3,0),"")</f>
        <v/>
      </c>
      <c r="Y1107" s="73" t="str">
        <f>IFERROR(VLOOKUP(Подбор[[#This Row],[Артикул]],[1]Подбор!$CJ:$CW,4,0),"")</f>
        <v/>
      </c>
      <c r="Z1107" s="73">
        <f>IFERROR(VLOOKUP(Подбор[[#This Row],[Артикул]],[1]Подбор!$CJ:$CW,5,0),"")</f>
        <v>0</v>
      </c>
      <c r="AA1107" s="73">
        <f>IFERROR(VLOOKUP(Подбор[[#This Row],[Артикул]],[1]Подбор!$CJ:$CW,6,0),"")</f>
        <v>0</v>
      </c>
      <c r="AB1107" s="73">
        <f>IFERROR(VLOOKUP(Подбор[[#This Row],[Артикул]],[1]Подбор!$CJ:$CW,7,0),"")</f>
        <v>0</v>
      </c>
      <c r="AC1107" s="73">
        <f>IFERROR(VLOOKUP(Подбор[[#This Row],[Артикул]],[1]Подбор!$CJ:$CW,8,0),"")</f>
        <v>0</v>
      </c>
      <c r="AD1107" s="73">
        <f>IFERROR(VLOOKUP(Подбор[[#This Row],[Артикул]],[1]Подбор!$CJ:$CW,9,0),"")</f>
        <v>0</v>
      </c>
      <c r="AE1107" s="73">
        <f>IFERROR(VLOOKUP(Подбор[[#This Row],[Артикул]],[1]Подбор!$CJ:$CW,10,0),"")</f>
        <v>0</v>
      </c>
      <c r="AF1107" s="73">
        <f>IFERROR(VLOOKUP(Подбор[[#This Row],[Артикул]],[1]Подбор!$CJ:$CW,11,0),"")</f>
        <v>0</v>
      </c>
      <c r="AG1107" s="73">
        <f>IFERROR(VLOOKUP(Подбор[[#This Row],[Артикул]],[1]Подбор!$CJ:$CW,12,0),"")</f>
        <v>0</v>
      </c>
      <c r="AH1107" s="73">
        <f>IFERROR(VLOOKUP(Подбор[[#This Row],[Артикул]],[1]Подбор!$CJ:$CW,13,0),"")</f>
        <v>0</v>
      </c>
      <c r="AI1107" s="73">
        <f>IFERROR(VLOOKUP(Подбор[[#This Row],[Артикул]],[1]Подбор!$CJ:$CW,14,0),"")</f>
        <v>0</v>
      </c>
      <c r="AJ1107" s="73" t="str">
        <f>IFERROR(VLOOKUP(Подбор[[#This Row],[Артикул]],[1]Подбор!$CJ:$DA,15,0),"")</f>
        <v/>
      </c>
      <c r="AK1107" s="73" t="str">
        <f>IFERROR(VLOOKUP(Подбор[[#This Row],[Артикул]],[1]Подбор!$CJ:$DA,16,0),"")</f>
        <v/>
      </c>
      <c r="AL1107" s="73" t="str">
        <f>IFERROR(VLOOKUP(Подбор[[#This Row],[Артикул]],[1]Подбор!$CJ:$DA,17,0),"")</f>
        <v/>
      </c>
    </row>
    <row r="1108" spans="1:38">
      <c r="A1108" s="73" t="s">
        <v>2697</v>
      </c>
      <c r="B1108" t="s">
        <v>3081</v>
      </c>
      <c r="C1108" t="s">
        <v>3105</v>
      </c>
      <c r="D1108">
        <v>207460</v>
      </c>
      <c r="E1108">
        <v>165970</v>
      </c>
      <c r="F1108">
        <v>-19.999035958739029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33</v>
      </c>
      <c r="P1108">
        <v>0</v>
      </c>
      <c r="Q1108" t="s">
        <v>6032</v>
      </c>
      <c r="R1108" t="s">
        <v>5111</v>
      </c>
      <c r="S1108" t="s">
        <v>5612</v>
      </c>
      <c r="T1108" s="73"/>
      <c r="U1108" s="73"/>
      <c r="V1108"/>
      <c r="W1108" s="73">
        <f>IFERROR(VLOOKUP(Подбор[[#This Row],[Артикул]],[1]Подбор!$CJ:$CW,2,0),"")</f>
        <v>207460</v>
      </c>
      <c r="X1108" s="73">
        <f>IFERROR(VLOOKUP(Подбор[[#This Row],[Артикул]],[1]Подбор!$CJ:$CW,3,0),"")</f>
        <v>165970</v>
      </c>
      <c r="Y1108" s="73">
        <f>IFERROR(VLOOKUP(Подбор[[#This Row],[Артикул]],[1]Подбор!$CJ:$CW,4,0),"")</f>
        <v>-19.999035958739029</v>
      </c>
      <c r="Z1108" s="73">
        <f>IFERROR(VLOOKUP(Подбор[[#This Row],[Артикул]],[1]Подбор!$CJ:$CW,5,0),"")</f>
        <v>0</v>
      </c>
      <c r="AA1108" s="73">
        <f>IFERROR(VLOOKUP(Подбор[[#This Row],[Артикул]],[1]Подбор!$CJ:$CW,6,0),"")</f>
        <v>0</v>
      </c>
      <c r="AB1108" s="73">
        <f>IFERROR(VLOOKUP(Подбор[[#This Row],[Артикул]],[1]Подбор!$CJ:$CW,7,0),"")</f>
        <v>0</v>
      </c>
      <c r="AC1108" s="73">
        <f>IFERROR(VLOOKUP(Подбор[[#This Row],[Артикул]],[1]Подбор!$CJ:$CW,8,0),"")</f>
        <v>0</v>
      </c>
      <c r="AD1108" s="73">
        <f>IFERROR(VLOOKUP(Подбор[[#This Row],[Артикул]],[1]Подбор!$CJ:$CW,9,0),"")</f>
        <v>0</v>
      </c>
      <c r="AE1108" s="73">
        <f>IFERROR(VLOOKUP(Подбор[[#This Row],[Артикул]],[1]Подбор!$CJ:$CW,10,0),"")</f>
        <v>0</v>
      </c>
      <c r="AF1108" s="73">
        <f>IFERROR(VLOOKUP(Подбор[[#This Row],[Артикул]],[1]Подбор!$CJ:$CW,11,0),"")</f>
        <v>0</v>
      </c>
      <c r="AG1108" s="73">
        <f>IFERROR(VLOOKUP(Подбор[[#This Row],[Артикул]],[1]Подбор!$CJ:$CW,12,0),"")</f>
        <v>0</v>
      </c>
      <c r="AH1108" s="73">
        <f>IFERROR(VLOOKUP(Подбор[[#This Row],[Артикул]],[1]Подбор!$CJ:$CW,13,0),"")</f>
        <v>33</v>
      </c>
      <c r="AI1108" s="73">
        <f>IFERROR(VLOOKUP(Подбор[[#This Row],[Артикул]],[1]Подбор!$CJ:$CW,14,0),"")</f>
        <v>0</v>
      </c>
      <c r="AJ1108" s="73" t="str">
        <f>IFERROR(VLOOKUP(Подбор[[#This Row],[Артикул]],[1]Подбор!$CJ:$DA,15,0),"")</f>
        <v>http://ipmatika.ru/upload/iblock/597/bxg2ls1l9k1tpkwe69jluh0aokz3k7jw/W300_01.jpg</v>
      </c>
      <c r="AK1108" s="73" t="str">
        <f>IFERROR(VLOOKUP(Подбор[[#This Row],[Артикул]],[1]Подбор!$CJ:$DA,16,0),"")</f>
        <v>https://ipmatika.kz/products/garnitury-zashchishchyennye/vt-w300/</v>
      </c>
      <c r="AL1108" s="73" t="str">
        <f>IFERROR(VLOOKUP(Подбор[[#This Row],[Артикул]],[1]Подбор!$CJ:$DA,17,0),"")</f>
        <v>Под заказ</v>
      </c>
    </row>
    <row r="1109" spans="1:38">
      <c r="A1109" s="73" t="s">
        <v>1726</v>
      </c>
      <c r="B1109"/>
      <c r="C1109"/>
      <c r="D1109" t="s">
        <v>578</v>
      </c>
      <c r="E1109" t="s">
        <v>578</v>
      </c>
      <c r="F1109" t="s">
        <v>578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578</v>
      </c>
      <c r="R1109" t="s">
        <v>578</v>
      </c>
      <c r="S1109" t="s">
        <v>578</v>
      </c>
      <c r="T1109" s="73"/>
      <c r="U1109" s="73"/>
      <c r="V1109"/>
      <c r="W1109" s="73" t="str">
        <f>IFERROR(VLOOKUP(Подбор[[#This Row],[Артикул]],[1]Подбор!$CJ:$CW,2,0),"")</f>
        <v/>
      </c>
      <c r="X1109" s="73" t="str">
        <f>IFERROR(VLOOKUP(Подбор[[#This Row],[Артикул]],[1]Подбор!$CJ:$CW,3,0),"")</f>
        <v/>
      </c>
      <c r="Y1109" s="73" t="str">
        <f>IFERROR(VLOOKUP(Подбор[[#This Row],[Артикул]],[1]Подбор!$CJ:$CW,4,0),"")</f>
        <v/>
      </c>
      <c r="Z1109" s="73">
        <f>IFERROR(VLOOKUP(Подбор[[#This Row],[Артикул]],[1]Подбор!$CJ:$CW,5,0),"")</f>
        <v>0</v>
      </c>
      <c r="AA1109" s="73">
        <f>IFERROR(VLOOKUP(Подбор[[#This Row],[Артикул]],[1]Подбор!$CJ:$CW,6,0),"")</f>
        <v>0</v>
      </c>
      <c r="AB1109" s="73">
        <f>IFERROR(VLOOKUP(Подбор[[#This Row],[Артикул]],[1]Подбор!$CJ:$CW,7,0),"")</f>
        <v>0</v>
      </c>
      <c r="AC1109" s="73">
        <f>IFERROR(VLOOKUP(Подбор[[#This Row],[Артикул]],[1]Подбор!$CJ:$CW,8,0),"")</f>
        <v>0</v>
      </c>
      <c r="AD1109" s="73">
        <f>IFERROR(VLOOKUP(Подбор[[#This Row],[Артикул]],[1]Подбор!$CJ:$CW,9,0),"")</f>
        <v>0</v>
      </c>
      <c r="AE1109" s="73">
        <f>IFERROR(VLOOKUP(Подбор[[#This Row],[Артикул]],[1]Подбор!$CJ:$CW,10,0),"")</f>
        <v>0</v>
      </c>
      <c r="AF1109" s="73">
        <f>IFERROR(VLOOKUP(Подбор[[#This Row],[Артикул]],[1]Подбор!$CJ:$CW,11,0),"")</f>
        <v>0</v>
      </c>
      <c r="AG1109" s="73">
        <f>IFERROR(VLOOKUP(Подбор[[#This Row],[Артикул]],[1]Подбор!$CJ:$CW,12,0),"")</f>
        <v>0</v>
      </c>
      <c r="AH1109" s="73">
        <f>IFERROR(VLOOKUP(Подбор[[#This Row],[Артикул]],[1]Подбор!$CJ:$CW,13,0),"")</f>
        <v>0</v>
      </c>
      <c r="AI1109" s="73">
        <f>IFERROR(VLOOKUP(Подбор[[#This Row],[Артикул]],[1]Подбор!$CJ:$CW,14,0),"")</f>
        <v>0</v>
      </c>
      <c r="AJ1109" s="73" t="str">
        <f>IFERROR(VLOOKUP(Подбор[[#This Row],[Артикул]],[1]Подбор!$CJ:$DA,15,0),"")</f>
        <v/>
      </c>
      <c r="AK1109" s="73" t="str">
        <f>IFERROR(VLOOKUP(Подбор[[#This Row],[Артикул]],[1]Подбор!$CJ:$DA,16,0),"")</f>
        <v/>
      </c>
      <c r="AL1109" s="73" t="str">
        <f>IFERROR(VLOOKUP(Подбор[[#This Row],[Артикул]],[1]Подбор!$CJ:$DA,17,0),"")</f>
        <v/>
      </c>
    </row>
    <row r="1110" spans="1:38">
      <c r="A1110" s="73" t="s">
        <v>82</v>
      </c>
      <c r="B1110" t="s">
        <v>3081</v>
      </c>
      <c r="C1110" t="s">
        <v>1725</v>
      </c>
      <c r="D1110">
        <v>10000</v>
      </c>
      <c r="E1110">
        <v>8000</v>
      </c>
      <c r="F1110">
        <v>-20</v>
      </c>
      <c r="G1110">
        <v>8</v>
      </c>
      <c r="H1110">
        <v>20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5489</v>
      </c>
      <c r="O1110">
        <v>20</v>
      </c>
      <c r="P1110">
        <v>0</v>
      </c>
      <c r="Q1110" t="s">
        <v>6033</v>
      </c>
      <c r="R1110" t="s">
        <v>2974</v>
      </c>
      <c r="S1110" t="s">
        <v>578</v>
      </c>
      <c r="T1110" s="73"/>
      <c r="U1110" s="73"/>
      <c r="V1110"/>
      <c r="W1110" s="73">
        <f>IFERROR(VLOOKUP(Подбор[[#This Row],[Артикул]],[1]Подбор!$CJ:$CW,2,0),"")</f>
        <v>10000</v>
      </c>
      <c r="X1110" s="73">
        <f>IFERROR(VLOOKUP(Подбор[[#This Row],[Артикул]],[1]Подбор!$CJ:$CW,3,0),"")</f>
        <v>8000</v>
      </c>
      <c r="Y1110" s="73">
        <f>IFERROR(VLOOKUP(Подбор[[#This Row],[Артикул]],[1]Подбор!$CJ:$CW,4,0),"")</f>
        <v>-20</v>
      </c>
      <c r="Z1110" s="73">
        <f>IFERROR(VLOOKUP(Подбор[[#This Row],[Артикул]],[1]Подбор!$CJ:$CW,5,0),"")</f>
        <v>8</v>
      </c>
      <c r="AA1110" s="73">
        <f>IFERROR(VLOOKUP(Подбор[[#This Row],[Артикул]],[1]Подбор!$CJ:$CW,6,0),"")</f>
        <v>20</v>
      </c>
      <c r="AB1110" s="73">
        <f>IFERROR(VLOOKUP(Подбор[[#This Row],[Артикул]],[1]Подбор!$CJ:$CW,7,0),"")</f>
        <v>0</v>
      </c>
      <c r="AC1110" s="73">
        <f>IFERROR(VLOOKUP(Подбор[[#This Row],[Артикул]],[1]Подбор!$CJ:$CW,8,0),"")</f>
        <v>0</v>
      </c>
      <c r="AD1110" s="73">
        <f>IFERROR(VLOOKUP(Подбор[[#This Row],[Артикул]],[1]Подбор!$CJ:$CW,9,0),"")</f>
        <v>0</v>
      </c>
      <c r="AE1110" s="73">
        <f>IFERROR(VLOOKUP(Подбор[[#This Row],[Артикул]],[1]Подбор!$CJ:$CW,10,0),"")</f>
        <v>0</v>
      </c>
      <c r="AF1110" s="73">
        <f>IFERROR(VLOOKUP(Подбор[[#This Row],[Артикул]],[1]Подбор!$CJ:$CW,11,0),"")</f>
        <v>0</v>
      </c>
      <c r="AG1110" s="73" t="str">
        <f>IFERROR(VLOOKUP(Подбор[[#This Row],[Артикул]],[1]Подбор!$CJ:$CW,12,0),"")</f>
        <v>50+</v>
      </c>
      <c r="AH1110" s="73">
        <f>IFERROR(VLOOKUP(Подбор[[#This Row],[Артикул]],[1]Подбор!$CJ:$CW,13,0),"")</f>
        <v>20</v>
      </c>
      <c r="AI1110" s="73">
        <f>IFERROR(VLOOKUP(Подбор[[#This Row],[Артикул]],[1]Подбор!$CJ:$CW,14,0),"")</f>
        <v>0</v>
      </c>
      <c r="AJ1110" s="73" t="str">
        <f>IFERROR(VLOOKUP(Подбор[[#This Row],[Артикул]],[1]Подбор!$CJ:$DA,15,0),"")</f>
        <v>http://ipmatika.ru/upload/iblock/33f/q6cezvfnmc780h5pja9ct76qw13x2ygp/VT1000_01.jpg</v>
      </c>
      <c r="AK1110" s="73" t="str">
        <f>IFERROR(VLOOKUP(Подбор[[#This Row],[Артикул]],[1]Подбор!$CJ:$DA,16,0),"")</f>
        <v>https://ipmatika.kz/products/provodnye/VT-VT1000-RJ9%2803%29/</v>
      </c>
      <c r="AL1110" s="73" t="str">
        <f>IFERROR(VLOOKUP(Подбор[[#This Row],[Артикул]],[1]Подбор!$CJ:$DA,17,0),"")</f>
        <v/>
      </c>
    </row>
    <row r="1111" spans="1:38">
      <c r="A1111" s="73" t="s">
        <v>3658</v>
      </c>
      <c r="B1111" t="s">
        <v>3081</v>
      </c>
      <c r="C1111" t="s">
        <v>1724</v>
      </c>
      <c r="D1111">
        <v>16610</v>
      </c>
      <c r="E1111" t="s">
        <v>578</v>
      </c>
      <c r="F1111" t="s">
        <v>578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578</v>
      </c>
      <c r="R1111" t="s">
        <v>2974</v>
      </c>
      <c r="S1111" t="s">
        <v>5491</v>
      </c>
      <c r="T1111" s="73"/>
      <c r="U1111" s="73"/>
      <c r="V1111"/>
      <c r="W1111" s="73">
        <f>IFERROR(VLOOKUP(Подбор[[#This Row],[Артикул]],[1]Подбор!$CJ:$CW,2,0),"")</f>
        <v>16610</v>
      </c>
      <c r="X1111" s="73" t="str">
        <f>IFERROR(VLOOKUP(Подбор[[#This Row],[Артикул]],[1]Подбор!$CJ:$CW,3,0),"")</f>
        <v/>
      </c>
      <c r="Y1111" s="73" t="str">
        <f>IFERROR(VLOOKUP(Подбор[[#This Row],[Артикул]],[1]Подбор!$CJ:$CW,4,0),"")</f>
        <v/>
      </c>
      <c r="Z1111" s="73">
        <f>IFERROR(VLOOKUP(Подбор[[#This Row],[Артикул]],[1]Подбор!$CJ:$CW,5,0),"")</f>
        <v>0</v>
      </c>
      <c r="AA1111" s="73">
        <f>IFERROR(VLOOKUP(Подбор[[#This Row],[Артикул]],[1]Подбор!$CJ:$CW,6,0),"")</f>
        <v>0</v>
      </c>
      <c r="AB1111" s="73">
        <f>IFERROR(VLOOKUP(Подбор[[#This Row],[Артикул]],[1]Подбор!$CJ:$CW,7,0),"")</f>
        <v>0</v>
      </c>
      <c r="AC1111" s="73">
        <f>IFERROR(VLOOKUP(Подбор[[#This Row],[Артикул]],[1]Подбор!$CJ:$CW,8,0),"")</f>
        <v>0</v>
      </c>
      <c r="AD1111" s="73">
        <f>IFERROR(VLOOKUP(Подбор[[#This Row],[Артикул]],[1]Подбор!$CJ:$CW,9,0),"")</f>
        <v>0</v>
      </c>
      <c r="AE1111" s="73">
        <f>IFERROR(VLOOKUP(Подбор[[#This Row],[Артикул]],[1]Подбор!$CJ:$CW,10,0),"")</f>
        <v>0</v>
      </c>
      <c r="AF1111" s="73">
        <f>IFERROR(VLOOKUP(Подбор[[#This Row],[Артикул]],[1]Подбор!$CJ:$CW,11,0),"")</f>
        <v>0</v>
      </c>
      <c r="AG1111" s="73">
        <f>IFERROR(VLOOKUP(Подбор[[#This Row],[Артикул]],[1]Подбор!$CJ:$CW,12,0),"")</f>
        <v>0</v>
      </c>
      <c r="AH1111" s="73">
        <f>IFERROR(VLOOKUP(Подбор[[#This Row],[Артикул]],[1]Подбор!$CJ:$CW,13,0),"")</f>
        <v>0</v>
      </c>
      <c r="AI1111" s="73">
        <f>IFERROR(VLOOKUP(Подбор[[#This Row],[Артикул]],[1]Подбор!$CJ:$CW,14,0),"")</f>
        <v>0</v>
      </c>
      <c r="AJ1111" s="73" t="str">
        <f>IFERROR(VLOOKUP(Подбор[[#This Row],[Артикул]],[1]Подбор!$CJ:$DA,15,0),"")</f>
        <v/>
      </c>
      <c r="AK1111" s="73" t="str">
        <f>IFERROR(VLOOKUP(Подбор[[#This Row],[Артикул]],[1]Подбор!$CJ:$DA,16,0),"")</f>
        <v>https://ipmatika.kz/products/provodnye/VT-VT1000-RJ9%2803%29/</v>
      </c>
      <c r="AL1111" s="73" t="str">
        <f>IFERROR(VLOOKUP(Подбор[[#This Row],[Артикул]],[1]Подбор!$CJ:$DA,17,0),"")</f>
        <v>EOL</v>
      </c>
    </row>
    <row r="1112" spans="1:38">
      <c r="A1112" s="73" t="s">
        <v>84</v>
      </c>
      <c r="B1112" t="s">
        <v>3081</v>
      </c>
      <c r="C1112" t="s">
        <v>1723</v>
      </c>
      <c r="D1112">
        <v>11610</v>
      </c>
      <c r="E1112">
        <v>9230</v>
      </c>
      <c r="F1112">
        <v>-20.499569336778634</v>
      </c>
      <c r="G1112">
        <v>30</v>
      </c>
      <c r="H1112">
        <v>0</v>
      </c>
      <c r="I1112">
        <v>0</v>
      </c>
      <c r="J1112">
        <v>2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 t="s">
        <v>6034</v>
      </c>
      <c r="R1112" t="s">
        <v>2975</v>
      </c>
      <c r="S1112" t="s">
        <v>578</v>
      </c>
      <c r="T1112" s="73"/>
      <c r="U1112" s="73"/>
      <c r="V1112"/>
      <c r="W1112" s="73">
        <f>IFERROR(VLOOKUP(Подбор[[#This Row],[Артикул]],[1]Подбор!$CJ:$CW,2,0),"")</f>
        <v>11610</v>
      </c>
      <c r="X1112" s="73">
        <f>IFERROR(VLOOKUP(Подбор[[#This Row],[Артикул]],[1]Подбор!$CJ:$CW,3,0),"")</f>
        <v>9230</v>
      </c>
      <c r="Y1112" s="73">
        <f>IFERROR(VLOOKUP(Подбор[[#This Row],[Артикул]],[1]Подбор!$CJ:$CW,4,0),"")</f>
        <v>-20.499569336778634</v>
      </c>
      <c r="Z1112" s="73">
        <f>IFERROR(VLOOKUP(Подбор[[#This Row],[Артикул]],[1]Подбор!$CJ:$CW,5,0),"")</f>
        <v>30</v>
      </c>
      <c r="AA1112" s="73">
        <f>IFERROR(VLOOKUP(Подбор[[#This Row],[Артикул]],[1]Подбор!$CJ:$CW,6,0),"")</f>
        <v>0</v>
      </c>
      <c r="AB1112" s="73">
        <f>IFERROR(VLOOKUP(Подбор[[#This Row],[Артикул]],[1]Подбор!$CJ:$CW,7,0),"")</f>
        <v>0</v>
      </c>
      <c r="AC1112" s="73">
        <f>IFERROR(VLOOKUP(Подбор[[#This Row],[Артикул]],[1]Подбор!$CJ:$CW,8,0),"")</f>
        <v>2</v>
      </c>
      <c r="AD1112" s="73">
        <f>IFERROR(VLOOKUP(Подбор[[#This Row],[Артикул]],[1]Подбор!$CJ:$CW,9,0),"")</f>
        <v>0</v>
      </c>
      <c r="AE1112" s="73">
        <f>IFERROR(VLOOKUP(Подбор[[#This Row],[Артикул]],[1]Подбор!$CJ:$CW,10,0),"")</f>
        <v>0</v>
      </c>
      <c r="AF1112" s="73">
        <f>IFERROR(VLOOKUP(Подбор[[#This Row],[Артикул]],[1]Подбор!$CJ:$CW,11,0),"")</f>
        <v>0</v>
      </c>
      <c r="AG1112" s="73">
        <f>IFERROR(VLOOKUP(Подбор[[#This Row],[Артикул]],[1]Подбор!$CJ:$CW,12,0),"")</f>
        <v>1</v>
      </c>
      <c r="AH1112" s="73">
        <f>IFERROR(VLOOKUP(Подбор[[#This Row],[Артикул]],[1]Подбор!$CJ:$CW,13,0),"")</f>
        <v>0</v>
      </c>
      <c r="AI1112" s="73">
        <f>IFERROR(VLOOKUP(Подбор[[#This Row],[Артикул]],[1]Подбор!$CJ:$CW,14,0),"")</f>
        <v>0</v>
      </c>
      <c r="AJ1112" s="73" t="str">
        <f>IFERROR(VLOOKUP(Подбор[[#This Row],[Артикул]],[1]Подбор!$CJ:$DA,15,0),"")</f>
        <v>http://ipmatika.ru/upload/iblock/3b0/5l1imtc08yw1nhg6zles88713od25086/VT1000-D_RJ09_01.jpg</v>
      </c>
      <c r="AK1112" s="73" t="str">
        <f>IFERROR(VLOOKUP(Подбор[[#This Row],[Артикул]],[1]Подбор!$CJ:$DA,16,0),"")</f>
        <v>https://ipmatika.kz/products/provodnye/VT-VT1000-D-RJ9%2803%29/</v>
      </c>
      <c r="AL1112" s="73" t="str">
        <f>IFERROR(VLOOKUP(Подбор[[#This Row],[Артикул]],[1]Подбор!$CJ:$DA,17,0),"")</f>
        <v/>
      </c>
    </row>
    <row r="1113" spans="1:38">
      <c r="A1113" s="73" t="s">
        <v>86</v>
      </c>
      <c r="B1113" t="s">
        <v>3081</v>
      </c>
      <c r="C1113" t="s">
        <v>1722</v>
      </c>
      <c r="D1113">
        <v>19950</v>
      </c>
      <c r="E1113">
        <v>15360</v>
      </c>
      <c r="F1113">
        <v>-23.007518796992485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578</v>
      </c>
      <c r="R1113" t="s">
        <v>2975</v>
      </c>
      <c r="S1113" t="s">
        <v>578</v>
      </c>
      <c r="T1113" s="73"/>
      <c r="U1113" s="73"/>
      <c r="V1113"/>
      <c r="W1113" s="73">
        <f>IFERROR(VLOOKUP(Подбор[[#This Row],[Артикул]],[1]Подбор!$CJ:$CW,2,0),"")</f>
        <v>19950</v>
      </c>
      <c r="X1113" s="73">
        <f>IFERROR(VLOOKUP(Подбор[[#This Row],[Артикул]],[1]Подбор!$CJ:$CW,3,0),"")</f>
        <v>15360</v>
      </c>
      <c r="Y1113" s="73">
        <f>IFERROR(VLOOKUP(Подбор[[#This Row],[Артикул]],[1]Подбор!$CJ:$CW,4,0),"")</f>
        <v>-23.007518796992485</v>
      </c>
      <c r="Z1113" s="73">
        <f>IFERROR(VLOOKUP(Подбор[[#This Row],[Артикул]],[1]Подбор!$CJ:$CW,5,0),"")</f>
        <v>0</v>
      </c>
      <c r="AA1113" s="73">
        <f>IFERROR(VLOOKUP(Подбор[[#This Row],[Артикул]],[1]Подбор!$CJ:$CW,6,0),"")</f>
        <v>0</v>
      </c>
      <c r="AB1113" s="73">
        <f>IFERROR(VLOOKUP(Подбор[[#This Row],[Артикул]],[1]Подбор!$CJ:$CW,7,0),"")</f>
        <v>0</v>
      </c>
      <c r="AC1113" s="73">
        <f>IFERROR(VLOOKUP(Подбор[[#This Row],[Артикул]],[1]Подбор!$CJ:$CW,8,0),"")</f>
        <v>0</v>
      </c>
      <c r="AD1113" s="73">
        <f>IFERROR(VLOOKUP(Подбор[[#This Row],[Артикул]],[1]Подбор!$CJ:$CW,9,0),"")</f>
        <v>0</v>
      </c>
      <c r="AE1113" s="73">
        <f>IFERROR(VLOOKUP(Подбор[[#This Row],[Артикул]],[1]Подбор!$CJ:$CW,10,0),"")</f>
        <v>0</v>
      </c>
      <c r="AF1113" s="73">
        <f>IFERROR(VLOOKUP(Подбор[[#This Row],[Артикул]],[1]Подбор!$CJ:$CW,11,0),"")</f>
        <v>0</v>
      </c>
      <c r="AG1113" s="73">
        <f>IFERROR(VLOOKUP(Подбор[[#This Row],[Артикул]],[1]Подбор!$CJ:$CW,12,0),"")</f>
        <v>0</v>
      </c>
      <c r="AH1113" s="73">
        <f>IFERROR(VLOOKUP(Подбор[[#This Row],[Артикул]],[1]Подбор!$CJ:$CW,13,0),"")</f>
        <v>0</v>
      </c>
      <c r="AI1113" s="73">
        <f>IFERROR(VLOOKUP(Подбор[[#This Row],[Артикул]],[1]Подбор!$CJ:$CW,14,0),"")</f>
        <v>0</v>
      </c>
      <c r="AJ1113" s="73" t="str">
        <f>IFERROR(VLOOKUP(Подбор[[#This Row],[Артикул]],[1]Подбор!$CJ:$DA,15,0),"")</f>
        <v/>
      </c>
      <c r="AK1113" s="73" t="str">
        <f>IFERROR(VLOOKUP(Подбор[[#This Row],[Артикул]],[1]Подбор!$CJ:$DA,16,0),"")</f>
        <v>https://ipmatika.kz/products/provodnye/VT-VT1000-D-RJ9%2803%29/</v>
      </c>
      <c r="AL1113" s="73" t="str">
        <f>IFERROR(VLOOKUP(Подбор[[#This Row],[Артикул]],[1]Подбор!$CJ:$DA,17,0),"")</f>
        <v/>
      </c>
    </row>
    <row r="1114" spans="1:38">
      <c r="A1114" s="73" t="s">
        <v>302</v>
      </c>
      <c r="B1114" t="s">
        <v>3081</v>
      </c>
      <c r="C1114" t="s">
        <v>1721</v>
      </c>
      <c r="D1114">
        <v>15770</v>
      </c>
      <c r="E1114">
        <v>12150</v>
      </c>
      <c r="F1114">
        <v>-22.954977805960681</v>
      </c>
      <c r="G1114">
        <v>31</v>
      </c>
      <c r="H1114">
        <v>1</v>
      </c>
      <c r="I1114">
        <v>0</v>
      </c>
      <c r="J1114">
        <v>6</v>
      </c>
      <c r="K1114">
        <v>0</v>
      </c>
      <c r="L1114">
        <v>0</v>
      </c>
      <c r="M1114">
        <v>0</v>
      </c>
      <c r="N1114" t="s">
        <v>5489</v>
      </c>
      <c r="O1114">
        <v>0</v>
      </c>
      <c r="P1114">
        <v>0</v>
      </c>
      <c r="Q1114" t="s">
        <v>6035</v>
      </c>
      <c r="R1114" t="s">
        <v>2977</v>
      </c>
      <c r="S1114" t="s">
        <v>578</v>
      </c>
      <c r="T1114" s="73"/>
      <c r="U1114" s="73"/>
      <c r="V1114"/>
      <c r="W1114" s="73">
        <f>IFERROR(VLOOKUP(Подбор[[#This Row],[Артикул]],[1]Подбор!$CJ:$CW,2,0),"")</f>
        <v>15770</v>
      </c>
      <c r="X1114" s="73">
        <f>IFERROR(VLOOKUP(Подбор[[#This Row],[Артикул]],[1]Подбор!$CJ:$CW,3,0),"")</f>
        <v>12150</v>
      </c>
      <c r="Y1114" s="73">
        <f>IFERROR(VLOOKUP(Подбор[[#This Row],[Артикул]],[1]Подбор!$CJ:$CW,4,0),"")</f>
        <v>-22.954977805960681</v>
      </c>
      <c r="Z1114" s="73">
        <f>IFERROR(VLOOKUP(Подбор[[#This Row],[Артикул]],[1]Подбор!$CJ:$CW,5,0),"")</f>
        <v>31</v>
      </c>
      <c r="AA1114" s="73">
        <f>IFERROR(VLOOKUP(Подбор[[#This Row],[Артикул]],[1]Подбор!$CJ:$CW,6,0),"")</f>
        <v>1</v>
      </c>
      <c r="AB1114" s="73">
        <f>IFERROR(VLOOKUP(Подбор[[#This Row],[Артикул]],[1]Подбор!$CJ:$CW,7,0),"")</f>
        <v>0</v>
      </c>
      <c r="AC1114" s="73">
        <f>IFERROR(VLOOKUP(Подбор[[#This Row],[Артикул]],[1]Подбор!$CJ:$CW,8,0),"")</f>
        <v>6</v>
      </c>
      <c r="AD1114" s="73">
        <f>IFERROR(VLOOKUP(Подбор[[#This Row],[Артикул]],[1]Подбор!$CJ:$CW,9,0),"")</f>
        <v>0</v>
      </c>
      <c r="AE1114" s="73">
        <f>IFERROR(VLOOKUP(Подбор[[#This Row],[Артикул]],[1]Подбор!$CJ:$CW,10,0),"")</f>
        <v>0</v>
      </c>
      <c r="AF1114" s="73">
        <f>IFERROR(VLOOKUP(Подбор[[#This Row],[Артикул]],[1]Подбор!$CJ:$CW,11,0),"")</f>
        <v>0</v>
      </c>
      <c r="AG1114" s="73" t="str">
        <f>IFERROR(VLOOKUP(Подбор[[#This Row],[Артикул]],[1]Подбор!$CJ:$CW,12,0),"")</f>
        <v>50+</v>
      </c>
      <c r="AH1114" s="73">
        <f>IFERROR(VLOOKUP(Подбор[[#This Row],[Артикул]],[1]Подбор!$CJ:$CW,13,0),"")</f>
        <v>0</v>
      </c>
      <c r="AI1114" s="73">
        <f>IFERROR(VLOOKUP(Подбор[[#This Row],[Артикул]],[1]Подбор!$CJ:$CW,14,0),"")</f>
        <v>0</v>
      </c>
      <c r="AJ1114" s="73" t="str">
        <f>IFERROR(VLOOKUP(Подбор[[#This Row],[Артикул]],[1]Подбор!$CJ:$DA,15,0),"")</f>
        <v>http://ipmatika.ru/upload/iblock/9d5/pi8stagwdiee9d4wjjdd6k1o93u6mtz2/5000QD_01.jpg</v>
      </c>
      <c r="AK1114" s="73" t="str">
        <f>IFERROR(VLOOKUP(Подбор[[#This Row],[Артикул]],[1]Подбор!$CJ:$DA,16,0),"")</f>
        <v>https://ipmatika.kz/products/provodnye/VT-VT5000-QD%28P%29-RJ9%2803%29/</v>
      </c>
      <c r="AL1114" s="73" t="str">
        <f>IFERROR(VLOOKUP(Подбор[[#This Row],[Артикул]],[1]Подбор!$CJ:$DA,17,0),"")</f>
        <v/>
      </c>
    </row>
    <row r="1115" spans="1:38">
      <c r="A1115" s="73" t="s">
        <v>1720</v>
      </c>
      <c r="B1115" t="s">
        <v>3081</v>
      </c>
      <c r="C1115" t="s">
        <v>1719</v>
      </c>
      <c r="D1115">
        <v>17890</v>
      </c>
      <c r="E1115">
        <v>13390</v>
      </c>
      <c r="F1115">
        <v>-25.153717160424819</v>
      </c>
      <c r="G1115">
        <v>15</v>
      </c>
      <c r="H1115">
        <v>0</v>
      </c>
      <c r="I1115">
        <v>0</v>
      </c>
      <c r="J1115">
        <v>11</v>
      </c>
      <c r="K1115">
        <v>0</v>
      </c>
      <c r="L1115">
        <v>0</v>
      </c>
      <c r="M1115">
        <v>0</v>
      </c>
      <c r="N1115" t="s">
        <v>5489</v>
      </c>
      <c r="O1115">
        <v>0</v>
      </c>
      <c r="P1115">
        <v>0</v>
      </c>
      <c r="Q1115" t="s">
        <v>6036</v>
      </c>
      <c r="R1115" t="s">
        <v>2978</v>
      </c>
      <c r="S1115" t="s">
        <v>578</v>
      </c>
      <c r="T1115" s="73"/>
      <c r="U1115" s="73"/>
      <c r="V1115"/>
      <c r="W1115" s="73">
        <f>IFERROR(VLOOKUP(Подбор[[#This Row],[Артикул]],[1]Подбор!$CJ:$CW,2,0),"")</f>
        <v>17890</v>
      </c>
      <c r="X1115" s="73">
        <f>IFERROR(VLOOKUP(Подбор[[#This Row],[Артикул]],[1]Подбор!$CJ:$CW,3,0),"")</f>
        <v>13390</v>
      </c>
      <c r="Y1115" s="73">
        <f>IFERROR(VLOOKUP(Подбор[[#This Row],[Артикул]],[1]Подбор!$CJ:$CW,4,0),"")</f>
        <v>-25.153717160424819</v>
      </c>
      <c r="Z1115" s="73">
        <f>IFERROR(VLOOKUP(Подбор[[#This Row],[Артикул]],[1]Подбор!$CJ:$CW,5,0),"")</f>
        <v>15</v>
      </c>
      <c r="AA1115" s="73">
        <f>IFERROR(VLOOKUP(Подбор[[#This Row],[Артикул]],[1]Подбор!$CJ:$CW,6,0),"")</f>
        <v>0</v>
      </c>
      <c r="AB1115" s="73">
        <f>IFERROR(VLOOKUP(Подбор[[#This Row],[Артикул]],[1]Подбор!$CJ:$CW,7,0),"")</f>
        <v>0</v>
      </c>
      <c r="AC1115" s="73">
        <f>IFERROR(VLOOKUP(Подбор[[#This Row],[Артикул]],[1]Подбор!$CJ:$CW,8,0),"")</f>
        <v>11</v>
      </c>
      <c r="AD1115" s="73">
        <f>IFERROR(VLOOKUP(Подбор[[#This Row],[Артикул]],[1]Подбор!$CJ:$CW,9,0),"")</f>
        <v>0</v>
      </c>
      <c r="AE1115" s="73">
        <f>IFERROR(VLOOKUP(Подбор[[#This Row],[Артикул]],[1]Подбор!$CJ:$CW,10,0),"")</f>
        <v>0</v>
      </c>
      <c r="AF1115" s="73">
        <f>IFERROR(VLOOKUP(Подбор[[#This Row],[Артикул]],[1]Подбор!$CJ:$CW,11,0),"")</f>
        <v>0</v>
      </c>
      <c r="AG1115" s="73" t="str">
        <f>IFERROR(VLOOKUP(Подбор[[#This Row],[Артикул]],[1]Подбор!$CJ:$CW,12,0),"")</f>
        <v>50+</v>
      </c>
      <c r="AH1115" s="73">
        <f>IFERROR(VLOOKUP(Подбор[[#This Row],[Артикул]],[1]Подбор!$CJ:$CW,13,0),"")</f>
        <v>0</v>
      </c>
      <c r="AI1115" s="73">
        <f>IFERROR(VLOOKUP(Подбор[[#This Row],[Артикул]],[1]Подбор!$CJ:$CW,14,0),"")</f>
        <v>0</v>
      </c>
      <c r="AJ1115" s="73" t="str">
        <f>IFERROR(VLOOKUP(Подбор[[#This Row],[Артикул]],[1]Подбор!$CJ:$DA,15,0),"")</f>
        <v>http://ipmatika.ru/upload/iblock/855/cce3f1fy0er5nyvo1rcmbcoupispblua/VT5000_big.jpg</v>
      </c>
      <c r="AK1115" s="73" t="str">
        <f>IFERROR(VLOOKUP(Подбор[[#This Row],[Артикул]],[1]Подбор!$CJ:$DA,16,0),"")</f>
        <v>https://ipmatika.kz/products/provodnye/VT5000_USB/</v>
      </c>
      <c r="AL1115" s="73" t="str">
        <f>IFERROR(VLOOKUP(Подбор[[#This Row],[Артикул]],[1]Подбор!$CJ:$DA,17,0),"")</f>
        <v/>
      </c>
    </row>
    <row r="1116" spans="1:38">
      <c r="A1116" s="73" t="s">
        <v>89</v>
      </c>
      <c r="B1116" t="s">
        <v>3081</v>
      </c>
      <c r="C1116" t="s">
        <v>1718</v>
      </c>
      <c r="D1116">
        <v>19500</v>
      </c>
      <c r="E1116">
        <v>15200</v>
      </c>
      <c r="F1116">
        <v>-22.051282051282058</v>
      </c>
      <c r="G1116">
        <v>25</v>
      </c>
      <c r="H1116">
        <v>0</v>
      </c>
      <c r="I1116">
        <v>0</v>
      </c>
      <c r="J1116">
        <v>10</v>
      </c>
      <c r="K1116">
        <v>0</v>
      </c>
      <c r="L1116">
        <v>0</v>
      </c>
      <c r="M1116">
        <v>0</v>
      </c>
      <c r="N1116" t="s">
        <v>5489</v>
      </c>
      <c r="O1116">
        <v>0</v>
      </c>
      <c r="P1116">
        <v>0</v>
      </c>
      <c r="Q1116" t="s">
        <v>6037</v>
      </c>
      <c r="R1116" t="s">
        <v>2979</v>
      </c>
      <c r="S1116" t="s">
        <v>578</v>
      </c>
      <c r="T1116" s="73"/>
      <c r="U1116" s="73"/>
      <c r="V1116"/>
      <c r="W1116" s="73">
        <f>IFERROR(VLOOKUP(Подбор[[#This Row],[Артикул]],[1]Подбор!$CJ:$CW,2,0),"")</f>
        <v>19500</v>
      </c>
      <c r="X1116" s="73">
        <f>IFERROR(VLOOKUP(Подбор[[#This Row],[Артикул]],[1]Подбор!$CJ:$CW,3,0),"")</f>
        <v>15200</v>
      </c>
      <c r="Y1116" s="73">
        <f>IFERROR(VLOOKUP(Подбор[[#This Row],[Артикул]],[1]Подбор!$CJ:$CW,4,0),"")</f>
        <v>-22.051282051282058</v>
      </c>
      <c r="Z1116" s="73">
        <f>IFERROR(VLOOKUP(Подбор[[#This Row],[Артикул]],[1]Подбор!$CJ:$CW,5,0),"")</f>
        <v>25</v>
      </c>
      <c r="AA1116" s="73">
        <f>IFERROR(VLOOKUP(Подбор[[#This Row],[Артикул]],[1]Подбор!$CJ:$CW,6,0),"")</f>
        <v>0</v>
      </c>
      <c r="AB1116" s="73">
        <f>IFERROR(VLOOKUP(Подбор[[#This Row],[Артикул]],[1]Подбор!$CJ:$CW,7,0),"")</f>
        <v>0</v>
      </c>
      <c r="AC1116" s="73">
        <f>IFERROR(VLOOKUP(Подбор[[#This Row],[Артикул]],[1]Подбор!$CJ:$CW,8,0),"")</f>
        <v>10</v>
      </c>
      <c r="AD1116" s="73">
        <f>IFERROR(VLOOKUP(Подбор[[#This Row],[Артикул]],[1]Подбор!$CJ:$CW,9,0),"")</f>
        <v>0</v>
      </c>
      <c r="AE1116" s="73">
        <f>IFERROR(VLOOKUP(Подбор[[#This Row],[Артикул]],[1]Подбор!$CJ:$CW,10,0),"")</f>
        <v>0</v>
      </c>
      <c r="AF1116" s="73">
        <f>IFERROR(VLOOKUP(Подбор[[#This Row],[Артикул]],[1]Подбор!$CJ:$CW,11,0),"")</f>
        <v>0</v>
      </c>
      <c r="AG1116" s="73" t="str">
        <f>IFERROR(VLOOKUP(Подбор[[#This Row],[Артикул]],[1]Подбор!$CJ:$CW,12,0),"")</f>
        <v>50+</v>
      </c>
      <c r="AH1116" s="73">
        <f>IFERROR(VLOOKUP(Подбор[[#This Row],[Артикул]],[1]Подбор!$CJ:$CW,13,0),"")</f>
        <v>0</v>
      </c>
      <c r="AI1116" s="73">
        <f>IFERROR(VLOOKUP(Подбор[[#This Row],[Артикул]],[1]Подбор!$CJ:$CW,14,0),"")</f>
        <v>0</v>
      </c>
      <c r="AJ1116" s="73" t="str">
        <f>IFERROR(VLOOKUP(Подбор[[#This Row],[Артикул]],[1]Подбор!$CJ:$DA,15,0),"")</f>
        <v>http://ipmatika.ru/upload/iblock/0b3/e119lixyy6ofr9dbaldty6wvm6sxtq40/5000D_QD_01.jpg</v>
      </c>
      <c r="AK1116" s="73" t="str">
        <f>IFERROR(VLOOKUP(Подбор[[#This Row],[Артикул]],[1]Подбор!$CJ:$DA,16,0),"")</f>
        <v>https://ipmatika.kz/products/provodnye/VT-VT5000-D-QD%28P%29-RJ9%2803%29/</v>
      </c>
      <c r="AL1116" s="73" t="str">
        <f>IFERROR(VLOOKUP(Подбор[[#This Row],[Артикул]],[1]Подбор!$CJ:$DA,17,0),"")</f>
        <v/>
      </c>
    </row>
    <row r="1117" spans="1:38">
      <c r="A1117" s="73" t="s">
        <v>1717</v>
      </c>
      <c r="B1117" t="s">
        <v>3081</v>
      </c>
      <c r="C1117" t="s">
        <v>1716</v>
      </c>
      <c r="D1117">
        <v>19930</v>
      </c>
      <c r="E1117">
        <v>14210</v>
      </c>
      <c r="F1117">
        <v>-28.700451580531862</v>
      </c>
      <c r="G1117">
        <v>12</v>
      </c>
      <c r="H1117">
        <v>10</v>
      </c>
      <c r="I1117">
        <v>0</v>
      </c>
      <c r="J1117">
        <v>15</v>
      </c>
      <c r="K1117">
        <v>0</v>
      </c>
      <c r="L1117">
        <v>0</v>
      </c>
      <c r="M1117">
        <v>0</v>
      </c>
      <c r="N1117" t="s">
        <v>5489</v>
      </c>
      <c r="O1117" t="s">
        <v>5489</v>
      </c>
      <c r="P1117">
        <v>0</v>
      </c>
      <c r="Q1117" t="s">
        <v>7336</v>
      </c>
      <c r="R1117" t="s">
        <v>2980</v>
      </c>
      <c r="S1117" t="s">
        <v>578</v>
      </c>
      <c r="T1117" s="73"/>
      <c r="U1117" s="73"/>
      <c r="V1117"/>
      <c r="W1117" s="73">
        <f>IFERROR(VLOOKUP(Подбор[[#This Row],[Артикул]],[1]Подбор!$CJ:$CW,2,0),"")</f>
        <v>19930</v>
      </c>
      <c r="X1117" s="73">
        <f>IFERROR(VLOOKUP(Подбор[[#This Row],[Артикул]],[1]Подбор!$CJ:$CW,3,0),"")</f>
        <v>14210</v>
      </c>
      <c r="Y1117" s="73">
        <f>IFERROR(VLOOKUP(Подбор[[#This Row],[Артикул]],[1]Подбор!$CJ:$CW,4,0),"")</f>
        <v>-28.700451580531862</v>
      </c>
      <c r="Z1117" s="73">
        <f>IFERROR(VLOOKUP(Подбор[[#This Row],[Артикул]],[1]Подбор!$CJ:$CW,5,0),"")</f>
        <v>12</v>
      </c>
      <c r="AA1117" s="73">
        <f>IFERROR(VLOOKUP(Подбор[[#This Row],[Артикул]],[1]Подбор!$CJ:$CW,6,0),"")</f>
        <v>10</v>
      </c>
      <c r="AB1117" s="73">
        <f>IFERROR(VLOOKUP(Подбор[[#This Row],[Артикул]],[1]Подбор!$CJ:$CW,7,0),"")</f>
        <v>0</v>
      </c>
      <c r="AC1117" s="73">
        <f>IFERROR(VLOOKUP(Подбор[[#This Row],[Артикул]],[1]Подбор!$CJ:$CW,8,0),"")</f>
        <v>15</v>
      </c>
      <c r="AD1117" s="73">
        <f>IFERROR(VLOOKUP(Подбор[[#This Row],[Артикул]],[1]Подбор!$CJ:$CW,9,0),"")</f>
        <v>0</v>
      </c>
      <c r="AE1117" s="73">
        <f>IFERROR(VLOOKUP(Подбор[[#This Row],[Артикул]],[1]Подбор!$CJ:$CW,10,0),"")</f>
        <v>0</v>
      </c>
      <c r="AF1117" s="73">
        <f>IFERROR(VLOOKUP(Подбор[[#This Row],[Артикул]],[1]Подбор!$CJ:$CW,11,0),"")</f>
        <v>0</v>
      </c>
      <c r="AG1117" s="73" t="str">
        <f>IFERROR(VLOOKUP(Подбор[[#This Row],[Артикул]],[1]Подбор!$CJ:$CW,12,0),"")</f>
        <v>50+</v>
      </c>
      <c r="AH1117" s="73" t="str">
        <f>IFERROR(VLOOKUP(Подбор[[#This Row],[Артикул]],[1]Подбор!$CJ:$CW,13,0),"")</f>
        <v>50+</v>
      </c>
      <c r="AI1117" s="73">
        <f>IFERROR(VLOOKUP(Подбор[[#This Row],[Артикул]],[1]Подбор!$CJ:$CW,14,0),"")</f>
        <v>0</v>
      </c>
      <c r="AJ1117" s="73" t="str">
        <f>IFERROR(VLOOKUP(Подбор[[#This Row],[Артикул]],[1]Подбор!$CJ:$DA,15,0),"")</f>
        <v>http://ipmatika.ru/upload/iblock/310/2d95odthmtgvrtytplzppoun753n27ie/VT5000-D_000b.jpg</v>
      </c>
      <c r="AK1117" s="73" t="str">
        <f>IFERROR(VLOOKUP(Подбор[[#This Row],[Артикул]],[1]Подбор!$CJ:$DA,16,0),"")</f>
        <v>https://ipmatika.kz/products/provodnye/VT5000-D_USB/</v>
      </c>
      <c r="AL1117" s="73" t="str">
        <f>IFERROR(VLOOKUP(Подбор[[#This Row],[Артикул]],[1]Подбор!$CJ:$DA,17,0),"")</f>
        <v/>
      </c>
    </row>
    <row r="1118" spans="1:38">
      <c r="A1118" s="73" t="s">
        <v>91</v>
      </c>
      <c r="B1118" t="s">
        <v>3081</v>
      </c>
      <c r="C1118" t="s">
        <v>1715</v>
      </c>
      <c r="D1118">
        <v>19570</v>
      </c>
      <c r="E1118">
        <v>16150</v>
      </c>
      <c r="F1118">
        <v>-17.475728155339809</v>
      </c>
      <c r="G1118">
        <v>13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5489</v>
      </c>
      <c r="O1118">
        <v>4</v>
      </c>
      <c r="P1118">
        <v>0</v>
      </c>
      <c r="Q1118" t="s">
        <v>6038</v>
      </c>
      <c r="R1118" t="s">
        <v>2981</v>
      </c>
      <c r="S1118" t="s">
        <v>578</v>
      </c>
      <c r="T1118" s="73"/>
      <c r="U1118" s="73"/>
      <c r="V1118"/>
      <c r="W1118" s="73">
        <f>IFERROR(VLOOKUP(Подбор[[#This Row],[Артикул]],[1]Подбор!$CJ:$CW,2,0),"")</f>
        <v>19570</v>
      </c>
      <c r="X1118" s="73">
        <f>IFERROR(VLOOKUP(Подбор[[#This Row],[Артикул]],[1]Подбор!$CJ:$CW,3,0),"")</f>
        <v>16150</v>
      </c>
      <c r="Y1118" s="73">
        <f>IFERROR(VLOOKUP(Подбор[[#This Row],[Артикул]],[1]Подбор!$CJ:$CW,4,0),"")</f>
        <v>-17.475728155339809</v>
      </c>
      <c r="Z1118" s="73">
        <f>IFERROR(VLOOKUP(Подбор[[#This Row],[Артикул]],[1]Подбор!$CJ:$CW,5,0),"")</f>
        <v>13</v>
      </c>
      <c r="AA1118" s="73">
        <f>IFERROR(VLOOKUP(Подбор[[#This Row],[Артикул]],[1]Подбор!$CJ:$CW,6,0),"")</f>
        <v>0</v>
      </c>
      <c r="AB1118" s="73">
        <f>IFERROR(VLOOKUP(Подбор[[#This Row],[Артикул]],[1]Подбор!$CJ:$CW,7,0),"")</f>
        <v>0</v>
      </c>
      <c r="AC1118" s="73">
        <f>IFERROR(VLOOKUP(Подбор[[#This Row],[Артикул]],[1]Подбор!$CJ:$CW,8,0),"")</f>
        <v>0</v>
      </c>
      <c r="AD1118" s="73">
        <f>IFERROR(VLOOKUP(Подбор[[#This Row],[Артикул]],[1]Подбор!$CJ:$CW,9,0),"")</f>
        <v>0</v>
      </c>
      <c r="AE1118" s="73">
        <f>IFERROR(VLOOKUP(Подбор[[#This Row],[Артикул]],[1]Подбор!$CJ:$CW,10,0),"")</f>
        <v>0</v>
      </c>
      <c r="AF1118" s="73">
        <f>IFERROR(VLOOKUP(Подбор[[#This Row],[Артикул]],[1]Подбор!$CJ:$CW,11,0),"")</f>
        <v>0</v>
      </c>
      <c r="AG1118" s="73" t="str">
        <f>IFERROR(VLOOKUP(Подбор[[#This Row],[Артикул]],[1]Подбор!$CJ:$CW,12,0),"")</f>
        <v>50+</v>
      </c>
      <c r="AH1118" s="73">
        <f>IFERROR(VLOOKUP(Подбор[[#This Row],[Артикул]],[1]Подбор!$CJ:$CW,13,0),"")</f>
        <v>4</v>
      </c>
      <c r="AI1118" s="73">
        <f>IFERROR(VLOOKUP(Подбор[[#This Row],[Артикул]],[1]Подбор!$CJ:$CW,14,0),"")</f>
        <v>0</v>
      </c>
      <c r="AJ1118" s="73" t="str">
        <f>IFERROR(VLOOKUP(Подбор[[#This Row],[Артикул]],[1]Подбор!$CJ:$DA,15,0),"")</f>
        <v>http://ipmatika.ru/upload/iblock/5bb/8d1gchs2cdgf7w00kp88g9s8wmp6jchv/VT6200_USB_01.jpg</v>
      </c>
      <c r="AK1118" s="73" t="str">
        <f>IFERROR(VLOOKUP(Подбор[[#This Row],[Артикул]],[1]Подбор!$CJ:$DA,16,0),"")</f>
        <v>https://ipmatika.kz/products/provodnye/VT-VT6200-QD%28P%29-RJ9%2803%29/</v>
      </c>
      <c r="AL1118" s="73" t="str">
        <f>IFERROR(VLOOKUP(Подбор[[#This Row],[Артикул]],[1]Подбор!$CJ:$DA,17,0),"")</f>
        <v/>
      </c>
    </row>
    <row r="1119" spans="1:38">
      <c r="A1119" s="73" t="s">
        <v>96</v>
      </c>
      <c r="B1119" t="s">
        <v>3081</v>
      </c>
      <c r="C1119" t="s">
        <v>2923</v>
      </c>
      <c r="D1119">
        <v>22370</v>
      </c>
      <c r="E1119">
        <v>18450</v>
      </c>
      <c r="F1119">
        <v>-17.523468931604825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6</v>
      </c>
      <c r="O1119">
        <v>0</v>
      </c>
      <c r="P1119">
        <v>0</v>
      </c>
      <c r="Q1119" t="s">
        <v>578</v>
      </c>
      <c r="R1119" t="s">
        <v>2982</v>
      </c>
      <c r="S1119" t="s">
        <v>5491</v>
      </c>
      <c r="T1119" s="73"/>
      <c r="U1119" s="73"/>
      <c r="V1119"/>
      <c r="W1119" s="73">
        <f>IFERROR(VLOOKUP(Подбор[[#This Row],[Артикул]],[1]Подбор!$CJ:$CW,2,0),"")</f>
        <v>22370</v>
      </c>
      <c r="X1119" s="73">
        <f>IFERROR(VLOOKUP(Подбор[[#This Row],[Артикул]],[1]Подбор!$CJ:$CW,3,0),"")</f>
        <v>18450</v>
      </c>
      <c r="Y1119" s="73">
        <f>IFERROR(VLOOKUP(Подбор[[#This Row],[Артикул]],[1]Подбор!$CJ:$CW,4,0),"")</f>
        <v>-17.523468931604825</v>
      </c>
      <c r="Z1119" s="73">
        <f>IFERROR(VLOOKUP(Подбор[[#This Row],[Артикул]],[1]Подбор!$CJ:$CW,5,0),"")</f>
        <v>0</v>
      </c>
      <c r="AA1119" s="73">
        <f>IFERROR(VLOOKUP(Подбор[[#This Row],[Артикул]],[1]Подбор!$CJ:$CW,6,0),"")</f>
        <v>0</v>
      </c>
      <c r="AB1119" s="73">
        <f>IFERROR(VLOOKUP(Подбор[[#This Row],[Артикул]],[1]Подбор!$CJ:$CW,7,0),"")</f>
        <v>0</v>
      </c>
      <c r="AC1119" s="73">
        <f>IFERROR(VLOOKUP(Подбор[[#This Row],[Артикул]],[1]Подбор!$CJ:$CW,8,0),"")</f>
        <v>0</v>
      </c>
      <c r="AD1119" s="73">
        <f>IFERROR(VLOOKUP(Подбор[[#This Row],[Артикул]],[1]Подбор!$CJ:$CW,9,0),"")</f>
        <v>0</v>
      </c>
      <c r="AE1119" s="73">
        <f>IFERROR(VLOOKUP(Подбор[[#This Row],[Артикул]],[1]Подбор!$CJ:$CW,10,0),"")</f>
        <v>0</v>
      </c>
      <c r="AF1119" s="73">
        <f>IFERROR(VLOOKUP(Подбор[[#This Row],[Артикул]],[1]Подбор!$CJ:$CW,11,0),"")</f>
        <v>0</v>
      </c>
      <c r="AG1119" s="73">
        <f>IFERROR(VLOOKUP(Подбор[[#This Row],[Артикул]],[1]Подбор!$CJ:$CW,12,0),"")</f>
        <v>6</v>
      </c>
      <c r="AH1119" s="73">
        <f>IFERROR(VLOOKUP(Подбор[[#This Row],[Артикул]],[1]Подбор!$CJ:$CW,13,0),"")</f>
        <v>0</v>
      </c>
      <c r="AI1119" s="73">
        <f>IFERROR(VLOOKUP(Подбор[[#This Row],[Артикул]],[1]Подбор!$CJ:$CW,14,0),"")</f>
        <v>0</v>
      </c>
      <c r="AJ1119" s="73" t="str">
        <f>IFERROR(VLOOKUP(Подбор[[#This Row],[Артикул]],[1]Подбор!$CJ:$DA,15,0),"")</f>
        <v/>
      </c>
      <c r="AK1119" s="73" t="str">
        <f>IFERROR(VLOOKUP(Подбор[[#This Row],[Артикул]],[1]Подбор!$CJ:$DA,16,0),"")</f>
        <v>https://ipmatika.kz/products/provodnye/VT-VT6200-USB/</v>
      </c>
      <c r="AL1119" s="73" t="str">
        <f>IFERROR(VLOOKUP(Подбор[[#This Row],[Артикул]],[1]Подбор!$CJ:$DA,17,0),"")</f>
        <v>EOL</v>
      </c>
    </row>
    <row r="1120" spans="1:38">
      <c r="A1120" s="73" t="s">
        <v>93</v>
      </c>
      <c r="B1120" t="s">
        <v>3081</v>
      </c>
      <c r="C1120" t="s">
        <v>1714</v>
      </c>
      <c r="D1120">
        <v>22370</v>
      </c>
      <c r="E1120">
        <v>16470</v>
      </c>
      <c r="F1120">
        <v>-26.374608851139925</v>
      </c>
      <c r="G1120">
        <v>24</v>
      </c>
      <c r="H1120">
        <v>0</v>
      </c>
      <c r="I1120">
        <v>0</v>
      </c>
      <c r="J1120">
        <v>5</v>
      </c>
      <c r="K1120">
        <v>0</v>
      </c>
      <c r="L1120">
        <v>0</v>
      </c>
      <c r="M1120">
        <v>0</v>
      </c>
      <c r="N1120" t="s">
        <v>5489</v>
      </c>
      <c r="O1120">
        <v>0</v>
      </c>
      <c r="P1120" t="s">
        <v>5489</v>
      </c>
      <c r="Q1120" t="s">
        <v>5492</v>
      </c>
      <c r="R1120" t="s">
        <v>2983</v>
      </c>
      <c r="S1120" t="s">
        <v>578</v>
      </c>
      <c r="T1120" s="73"/>
      <c r="U1120" s="73"/>
      <c r="V1120"/>
      <c r="W1120" s="73">
        <f>IFERROR(VLOOKUP(Подбор[[#This Row],[Артикул]],[1]Подбор!$CJ:$CW,2,0),"")</f>
        <v>22370</v>
      </c>
      <c r="X1120" s="73">
        <f>IFERROR(VLOOKUP(Подбор[[#This Row],[Артикул]],[1]Подбор!$CJ:$CW,3,0),"")</f>
        <v>16470</v>
      </c>
      <c r="Y1120" s="73">
        <f>IFERROR(VLOOKUP(Подбор[[#This Row],[Артикул]],[1]Подбор!$CJ:$CW,4,0),"")</f>
        <v>-26.374608851139925</v>
      </c>
      <c r="Z1120" s="73">
        <f>IFERROR(VLOOKUP(Подбор[[#This Row],[Артикул]],[1]Подбор!$CJ:$CW,5,0),"")</f>
        <v>24</v>
      </c>
      <c r="AA1120" s="73">
        <f>IFERROR(VLOOKUP(Подбор[[#This Row],[Артикул]],[1]Подбор!$CJ:$CW,6,0),"")</f>
        <v>0</v>
      </c>
      <c r="AB1120" s="73">
        <f>IFERROR(VLOOKUP(Подбор[[#This Row],[Артикул]],[1]Подбор!$CJ:$CW,7,0),"")</f>
        <v>0</v>
      </c>
      <c r="AC1120" s="73">
        <f>IFERROR(VLOOKUP(Подбор[[#This Row],[Артикул]],[1]Подбор!$CJ:$CW,8,0),"")</f>
        <v>5</v>
      </c>
      <c r="AD1120" s="73">
        <f>IFERROR(VLOOKUP(Подбор[[#This Row],[Артикул]],[1]Подбор!$CJ:$CW,9,0),"")</f>
        <v>0</v>
      </c>
      <c r="AE1120" s="73">
        <f>IFERROR(VLOOKUP(Подбор[[#This Row],[Артикул]],[1]Подбор!$CJ:$CW,10,0),"")</f>
        <v>0</v>
      </c>
      <c r="AF1120" s="73">
        <f>IFERROR(VLOOKUP(Подбор[[#This Row],[Артикул]],[1]Подбор!$CJ:$CW,11,0),"")</f>
        <v>0</v>
      </c>
      <c r="AG1120" s="73" t="str">
        <f>IFERROR(VLOOKUP(Подбор[[#This Row],[Артикул]],[1]Подбор!$CJ:$CW,12,0),"")</f>
        <v>50+</v>
      </c>
      <c r="AH1120" s="73">
        <f>IFERROR(VLOOKUP(Подбор[[#This Row],[Артикул]],[1]Подбор!$CJ:$CW,13,0),"")</f>
        <v>0</v>
      </c>
      <c r="AI1120" s="73" t="str">
        <f>IFERROR(VLOOKUP(Подбор[[#This Row],[Артикул]],[1]Подбор!$CJ:$CW,14,0),"")</f>
        <v>50+</v>
      </c>
      <c r="AJ1120" s="73" t="str">
        <f>IFERROR(VLOOKUP(Подбор[[#This Row],[Артикул]],[1]Подбор!$CJ:$DA,15,0),"")</f>
        <v>http://ipmatika.ru/upload/iblock/0b2/bo7u1f0lk4swaqeijiuvo2jnumi82s0t/VT6200D_USB_04.jpg</v>
      </c>
      <c r="AK1120" s="73" t="str">
        <f>IFERROR(VLOOKUP(Подбор[[#This Row],[Артикул]],[1]Подбор!$CJ:$DA,16,0),"")</f>
        <v>https://ipmatika.kz/products/provodnye/VT-VT6200-D-QD%28P%29-RJ9%2803%29/</v>
      </c>
      <c r="AL1120" s="73" t="str">
        <f>IFERROR(VLOOKUP(Подбор[[#This Row],[Артикул]],[1]Подбор!$CJ:$DA,17,0),"")</f>
        <v/>
      </c>
    </row>
    <row r="1121" spans="1:38">
      <c r="A1121" s="73" t="s">
        <v>234</v>
      </c>
      <c r="B1121" t="s">
        <v>3081</v>
      </c>
      <c r="C1121" t="s">
        <v>1713</v>
      </c>
      <c r="D1121">
        <v>24440</v>
      </c>
      <c r="E1121">
        <v>19100</v>
      </c>
      <c r="F1121">
        <v>-21.849427168576099</v>
      </c>
      <c r="G1121">
        <v>3</v>
      </c>
      <c r="H1121">
        <v>0</v>
      </c>
      <c r="I1121">
        <v>0</v>
      </c>
      <c r="J1121">
        <v>2</v>
      </c>
      <c r="K1121">
        <v>0</v>
      </c>
      <c r="L1121">
        <v>0</v>
      </c>
      <c r="M1121">
        <v>0</v>
      </c>
      <c r="N1121">
        <v>23</v>
      </c>
      <c r="O1121">
        <v>27</v>
      </c>
      <c r="P1121">
        <v>0</v>
      </c>
      <c r="Q1121" t="s">
        <v>7592</v>
      </c>
      <c r="R1121" t="s">
        <v>2984</v>
      </c>
      <c r="S1121" t="s">
        <v>5723</v>
      </c>
      <c r="T1121" s="73"/>
      <c r="U1121" s="73"/>
      <c r="V1121"/>
      <c r="W1121" s="73">
        <f>IFERROR(VLOOKUP(Подбор[[#This Row],[Артикул]],[1]Подбор!$CJ:$CW,2,0),"")</f>
        <v>24440</v>
      </c>
      <c r="X1121" s="73">
        <f>IFERROR(VLOOKUP(Подбор[[#This Row],[Артикул]],[1]Подбор!$CJ:$CW,3,0),"")</f>
        <v>19100</v>
      </c>
      <c r="Y1121" s="73">
        <f>IFERROR(VLOOKUP(Подбор[[#This Row],[Артикул]],[1]Подбор!$CJ:$CW,4,0),"")</f>
        <v>-21.849427168576099</v>
      </c>
      <c r="Z1121" s="73">
        <f>IFERROR(VLOOKUP(Подбор[[#This Row],[Артикул]],[1]Подбор!$CJ:$CW,5,0),"")</f>
        <v>3</v>
      </c>
      <c r="AA1121" s="73">
        <f>IFERROR(VLOOKUP(Подбор[[#This Row],[Артикул]],[1]Подбор!$CJ:$CW,6,0),"")</f>
        <v>0</v>
      </c>
      <c r="AB1121" s="73">
        <f>IFERROR(VLOOKUP(Подбор[[#This Row],[Артикул]],[1]Подбор!$CJ:$CW,7,0),"")</f>
        <v>0</v>
      </c>
      <c r="AC1121" s="73">
        <f>IFERROR(VLOOKUP(Подбор[[#This Row],[Артикул]],[1]Подбор!$CJ:$CW,8,0),"")</f>
        <v>2</v>
      </c>
      <c r="AD1121" s="73">
        <f>IFERROR(VLOOKUP(Подбор[[#This Row],[Артикул]],[1]Подбор!$CJ:$CW,9,0),"")</f>
        <v>0</v>
      </c>
      <c r="AE1121" s="73">
        <f>IFERROR(VLOOKUP(Подбор[[#This Row],[Артикул]],[1]Подбор!$CJ:$CW,10,0),"")</f>
        <v>0</v>
      </c>
      <c r="AF1121" s="73">
        <f>IFERROR(VLOOKUP(Подбор[[#This Row],[Артикул]],[1]Подбор!$CJ:$CW,11,0),"")</f>
        <v>0</v>
      </c>
      <c r="AG1121" s="73">
        <f>IFERROR(VLOOKUP(Подбор[[#This Row],[Артикул]],[1]Подбор!$CJ:$CW,12,0),"")</f>
        <v>23</v>
      </c>
      <c r="AH1121" s="73">
        <f>IFERROR(VLOOKUP(Подбор[[#This Row],[Артикул]],[1]Подбор!$CJ:$CW,13,0),"")</f>
        <v>27</v>
      </c>
      <c r="AI1121" s="73">
        <f>IFERROR(VLOOKUP(Подбор[[#This Row],[Артикул]],[1]Подбор!$CJ:$CW,14,0),"")</f>
        <v>0</v>
      </c>
      <c r="AJ1121" s="73" t="str">
        <f>IFERROR(VLOOKUP(Подбор[[#This Row],[Артикул]],[1]Подбор!$CJ:$DA,15,0),"")</f>
        <v>http://ipmatika.ru/upload/iblock/e75/w8br8yny9s9ji73fkpzf9a7l2fjccg6k/VT6200D_USB_01.jpg</v>
      </c>
      <c r="AK1121" s="73" t="str">
        <f>IFERROR(VLOOKUP(Подбор[[#This Row],[Артикул]],[1]Подбор!$CJ:$DA,16,0),"")</f>
        <v>https://ipmatika.kz/products/provodnye/VT-VT6200-D-USB/</v>
      </c>
      <c r="AL1121" s="73" t="str">
        <f>IFERROR(VLOOKUP(Подбор[[#This Row],[Артикул]],[1]Подбор!$CJ:$DA,17,0),"")</f>
        <v>Акция</v>
      </c>
    </row>
    <row r="1122" spans="1:38">
      <c r="A1122" s="73" t="s">
        <v>565</v>
      </c>
      <c r="B1122" t="s">
        <v>3081</v>
      </c>
      <c r="C1122" t="s">
        <v>1712</v>
      </c>
      <c r="D1122">
        <v>27400</v>
      </c>
      <c r="E1122">
        <v>20590</v>
      </c>
      <c r="F1122">
        <v>-24.854014598540147</v>
      </c>
      <c r="G1122">
        <v>12</v>
      </c>
      <c r="H1122">
        <v>0</v>
      </c>
      <c r="I1122">
        <v>0</v>
      </c>
      <c r="J1122">
        <v>5</v>
      </c>
      <c r="K1122">
        <v>0</v>
      </c>
      <c r="L1122">
        <v>0</v>
      </c>
      <c r="M1122">
        <v>0</v>
      </c>
      <c r="N1122" t="s">
        <v>5489</v>
      </c>
      <c r="O1122">
        <v>0</v>
      </c>
      <c r="P1122">
        <v>0</v>
      </c>
      <c r="Q1122" t="s">
        <v>6039</v>
      </c>
      <c r="R1122" t="s">
        <v>5022</v>
      </c>
      <c r="S1122" t="s">
        <v>578</v>
      </c>
      <c r="T1122" s="73"/>
      <c r="U1122" s="73"/>
      <c r="V1122"/>
      <c r="W1122" s="73">
        <f>IFERROR(VLOOKUP(Подбор[[#This Row],[Артикул]],[1]Подбор!$CJ:$CW,2,0),"")</f>
        <v>27400</v>
      </c>
      <c r="X1122" s="73">
        <f>IFERROR(VLOOKUP(Подбор[[#This Row],[Артикул]],[1]Подбор!$CJ:$CW,3,0),"")</f>
        <v>20590</v>
      </c>
      <c r="Y1122" s="73">
        <f>IFERROR(VLOOKUP(Подбор[[#This Row],[Артикул]],[1]Подбор!$CJ:$CW,4,0),"")</f>
        <v>-24.854014598540147</v>
      </c>
      <c r="Z1122" s="73">
        <f>IFERROR(VLOOKUP(Подбор[[#This Row],[Артикул]],[1]Подбор!$CJ:$CW,5,0),"")</f>
        <v>12</v>
      </c>
      <c r="AA1122" s="73">
        <f>IFERROR(VLOOKUP(Подбор[[#This Row],[Артикул]],[1]Подбор!$CJ:$CW,6,0),"")</f>
        <v>0</v>
      </c>
      <c r="AB1122" s="73">
        <f>IFERROR(VLOOKUP(Подбор[[#This Row],[Артикул]],[1]Подбор!$CJ:$CW,7,0),"")</f>
        <v>0</v>
      </c>
      <c r="AC1122" s="73">
        <f>IFERROR(VLOOKUP(Подбор[[#This Row],[Артикул]],[1]Подбор!$CJ:$CW,8,0),"")</f>
        <v>5</v>
      </c>
      <c r="AD1122" s="73">
        <f>IFERROR(VLOOKUP(Подбор[[#This Row],[Артикул]],[1]Подбор!$CJ:$CW,9,0),"")</f>
        <v>0</v>
      </c>
      <c r="AE1122" s="73">
        <f>IFERROR(VLOOKUP(Подбор[[#This Row],[Артикул]],[1]Подбор!$CJ:$CW,10,0),"")</f>
        <v>0</v>
      </c>
      <c r="AF1122" s="73">
        <f>IFERROR(VLOOKUP(Подбор[[#This Row],[Артикул]],[1]Подбор!$CJ:$CW,11,0),"")</f>
        <v>0</v>
      </c>
      <c r="AG1122" s="73" t="str">
        <f>IFERROR(VLOOKUP(Подбор[[#This Row],[Артикул]],[1]Подбор!$CJ:$CW,12,0),"")</f>
        <v>50+</v>
      </c>
      <c r="AH1122" s="73">
        <f>IFERROR(VLOOKUP(Подбор[[#This Row],[Артикул]],[1]Подбор!$CJ:$CW,13,0),"")</f>
        <v>0</v>
      </c>
      <c r="AI1122" s="73">
        <f>IFERROR(VLOOKUP(Подбор[[#This Row],[Артикул]],[1]Подбор!$CJ:$CW,14,0),"")</f>
        <v>0</v>
      </c>
      <c r="AJ1122" s="73" t="str">
        <f>IFERROR(VLOOKUP(Подбор[[#This Row],[Артикул]],[1]Подбор!$CJ:$DA,15,0),"")</f>
        <v>http://ipmatika.ru/upload/iblock/f55/r0krkwf3pkk71p3fjpicisitpayfgue0/VT6300_01.jpg</v>
      </c>
      <c r="AK1122" s="73" t="str">
        <f>IFERROR(VLOOKUP(Подбор[[#This Row],[Артикул]],[1]Подбор!$CJ:$DA,16,0),"")</f>
        <v>https://ipmatika.kz/products/provodnye/VT6300/</v>
      </c>
      <c r="AL1122" s="73" t="str">
        <f>IFERROR(VLOOKUP(Подбор[[#This Row],[Артикул]],[1]Подбор!$CJ:$DA,17,0),"")</f>
        <v/>
      </c>
    </row>
    <row r="1123" spans="1:38">
      <c r="A1123" s="73" t="s">
        <v>477</v>
      </c>
      <c r="B1123" t="s">
        <v>3081</v>
      </c>
      <c r="C1123" t="s">
        <v>1711</v>
      </c>
      <c r="D1123">
        <v>26850</v>
      </c>
      <c r="E1123">
        <v>18860</v>
      </c>
      <c r="F1123">
        <v>-29.757914338919932</v>
      </c>
      <c r="G1123" t="s">
        <v>5489</v>
      </c>
      <c r="H1123">
        <v>0</v>
      </c>
      <c r="I1123">
        <v>0</v>
      </c>
      <c r="J1123">
        <v>10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5493</v>
      </c>
      <c r="R1123" t="s">
        <v>2985</v>
      </c>
      <c r="S1123" t="s">
        <v>578</v>
      </c>
      <c r="T1123" s="73"/>
      <c r="U1123" s="73"/>
      <c r="V1123"/>
      <c r="W1123" s="73">
        <f>IFERROR(VLOOKUP(Подбор[[#This Row],[Артикул]],[1]Подбор!$CJ:$CW,2,0),"")</f>
        <v>26850</v>
      </c>
      <c r="X1123" s="73">
        <f>IFERROR(VLOOKUP(Подбор[[#This Row],[Артикул]],[1]Подбор!$CJ:$CW,3,0),"")</f>
        <v>18860</v>
      </c>
      <c r="Y1123" s="73">
        <f>IFERROR(VLOOKUP(Подбор[[#This Row],[Артикул]],[1]Подбор!$CJ:$CW,4,0),"")</f>
        <v>-29.757914338919932</v>
      </c>
      <c r="Z1123" s="73" t="str">
        <f>IFERROR(VLOOKUP(Подбор[[#This Row],[Артикул]],[1]Подбор!$CJ:$CW,5,0),"")</f>
        <v>50+</v>
      </c>
      <c r="AA1123" s="73">
        <f>IFERROR(VLOOKUP(Подбор[[#This Row],[Артикул]],[1]Подбор!$CJ:$CW,6,0),"")</f>
        <v>0</v>
      </c>
      <c r="AB1123" s="73">
        <f>IFERROR(VLOOKUP(Подбор[[#This Row],[Артикул]],[1]Подбор!$CJ:$CW,7,0),"")</f>
        <v>0</v>
      </c>
      <c r="AC1123" s="73">
        <f>IFERROR(VLOOKUP(Подбор[[#This Row],[Артикул]],[1]Подбор!$CJ:$CW,8,0),"")</f>
        <v>10</v>
      </c>
      <c r="AD1123" s="73">
        <f>IFERROR(VLOOKUP(Подбор[[#This Row],[Артикул]],[1]Подбор!$CJ:$CW,9,0),"")</f>
        <v>0</v>
      </c>
      <c r="AE1123" s="73">
        <f>IFERROR(VLOOKUP(Подбор[[#This Row],[Артикул]],[1]Подбор!$CJ:$CW,10,0),"")</f>
        <v>0</v>
      </c>
      <c r="AF1123" s="73">
        <f>IFERROR(VLOOKUP(Подбор[[#This Row],[Артикул]],[1]Подбор!$CJ:$CW,11,0),"")</f>
        <v>0</v>
      </c>
      <c r="AG1123" s="73">
        <f>IFERROR(VLOOKUP(Подбор[[#This Row],[Артикул]],[1]Подбор!$CJ:$CW,12,0),"")</f>
        <v>0</v>
      </c>
      <c r="AH1123" s="73">
        <f>IFERROR(VLOOKUP(Подбор[[#This Row],[Артикул]],[1]Подбор!$CJ:$CW,13,0),"")</f>
        <v>0</v>
      </c>
      <c r="AI1123" s="73">
        <f>IFERROR(VLOOKUP(Подбор[[#This Row],[Артикул]],[1]Подбор!$CJ:$CW,14,0),"")</f>
        <v>0</v>
      </c>
      <c r="AJ1123" s="73" t="str">
        <f>IFERROR(VLOOKUP(Подбор[[#This Row],[Артикул]],[1]Подбор!$CJ:$DA,15,0),"")</f>
        <v>http://ipmatika.ru/upload/iblock/ed7/2si7d12nzmk00joxthvb75cm48w0eig3/6300D_USB_01.jpg</v>
      </c>
      <c r="AK1123" s="73" t="str">
        <f>IFERROR(VLOOKUP(Подбор[[#This Row],[Артикул]],[1]Подбор!$CJ:$DA,16,0),"")</f>
        <v>https://ipmatika.kz/products/provodnye/VT6300-D/</v>
      </c>
      <c r="AL1123" s="73" t="str">
        <f>IFERROR(VLOOKUP(Подбор[[#This Row],[Артикул]],[1]Подбор!$CJ:$DA,17,0),"")</f>
        <v/>
      </c>
    </row>
    <row r="1124" spans="1:38">
      <c r="A1124" s="73" t="s">
        <v>3518</v>
      </c>
      <c r="B1124" t="s">
        <v>3081</v>
      </c>
      <c r="C1124" t="s">
        <v>3519</v>
      </c>
      <c r="D1124">
        <v>36910</v>
      </c>
      <c r="E1124">
        <v>26770</v>
      </c>
      <c r="F1124">
        <v>-27.472229748035758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578</v>
      </c>
      <c r="R1124" t="s">
        <v>4863</v>
      </c>
      <c r="S1124" t="s">
        <v>5612</v>
      </c>
      <c r="T1124" s="73"/>
      <c r="U1124" s="73"/>
      <c r="V1124"/>
      <c r="W1124" s="73">
        <f>IFERROR(VLOOKUP(Подбор[[#This Row],[Артикул]],[1]Подбор!$CJ:$CW,2,0),"")</f>
        <v>36910</v>
      </c>
      <c r="X1124" s="73">
        <f>IFERROR(VLOOKUP(Подбор[[#This Row],[Артикул]],[1]Подбор!$CJ:$CW,3,0),"")</f>
        <v>26770</v>
      </c>
      <c r="Y1124" s="73">
        <f>IFERROR(VLOOKUP(Подбор[[#This Row],[Артикул]],[1]Подбор!$CJ:$CW,4,0),"")</f>
        <v>-27.472229748035758</v>
      </c>
      <c r="Z1124" s="73">
        <f>IFERROR(VLOOKUP(Подбор[[#This Row],[Артикул]],[1]Подбор!$CJ:$CW,5,0),"")</f>
        <v>0</v>
      </c>
      <c r="AA1124" s="73">
        <f>IFERROR(VLOOKUP(Подбор[[#This Row],[Артикул]],[1]Подбор!$CJ:$CW,6,0),"")</f>
        <v>0</v>
      </c>
      <c r="AB1124" s="73">
        <f>IFERROR(VLOOKUP(Подбор[[#This Row],[Артикул]],[1]Подбор!$CJ:$CW,7,0),"")</f>
        <v>0</v>
      </c>
      <c r="AC1124" s="73">
        <f>IFERROR(VLOOKUP(Подбор[[#This Row],[Артикул]],[1]Подбор!$CJ:$CW,8,0),"")</f>
        <v>0</v>
      </c>
      <c r="AD1124" s="73">
        <f>IFERROR(VLOOKUP(Подбор[[#This Row],[Артикул]],[1]Подбор!$CJ:$CW,9,0),"")</f>
        <v>0</v>
      </c>
      <c r="AE1124" s="73">
        <f>IFERROR(VLOOKUP(Подбор[[#This Row],[Артикул]],[1]Подбор!$CJ:$CW,10,0),"")</f>
        <v>0</v>
      </c>
      <c r="AF1124" s="73">
        <f>IFERROR(VLOOKUP(Подбор[[#This Row],[Артикул]],[1]Подбор!$CJ:$CW,11,0),"")</f>
        <v>0</v>
      </c>
      <c r="AG1124" s="73">
        <f>IFERROR(VLOOKUP(Подбор[[#This Row],[Артикул]],[1]Подбор!$CJ:$CW,12,0),"")</f>
        <v>0</v>
      </c>
      <c r="AH1124" s="73">
        <f>IFERROR(VLOOKUP(Подбор[[#This Row],[Артикул]],[1]Подбор!$CJ:$CW,13,0),"")</f>
        <v>0</v>
      </c>
      <c r="AI1124" s="73">
        <f>IFERROR(VLOOKUP(Подбор[[#This Row],[Артикул]],[1]Подбор!$CJ:$CW,14,0),"")</f>
        <v>0</v>
      </c>
      <c r="AJ1124" s="73" t="str">
        <f>IFERROR(VLOOKUP(Подбор[[#This Row],[Артикул]],[1]Подбор!$CJ:$DA,15,0),"")</f>
        <v/>
      </c>
      <c r="AK1124" s="73" t="str">
        <f>IFERROR(VLOOKUP(Подбор[[#This Row],[Артикул]],[1]Подбор!$CJ:$DA,16,0),"")</f>
        <v>https://ipmatika.kz/products/provodnye/vt_x140/</v>
      </c>
      <c r="AL1124" s="73" t="str">
        <f>IFERROR(VLOOKUP(Подбор[[#This Row],[Артикул]],[1]Подбор!$CJ:$DA,17,0),"")</f>
        <v>Под заказ</v>
      </c>
    </row>
    <row r="1125" spans="1:38">
      <c r="A1125" s="73" t="s">
        <v>3520</v>
      </c>
      <c r="B1125" t="s">
        <v>3081</v>
      </c>
      <c r="C1125" t="s">
        <v>3521</v>
      </c>
      <c r="D1125">
        <v>44740</v>
      </c>
      <c r="E1125">
        <v>33140</v>
      </c>
      <c r="F1125">
        <v>-25.927581582476535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5489</v>
      </c>
      <c r="O1125">
        <v>0</v>
      </c>
      <c r="P1125">
        <v>0</v>
      </c>
      <c r="Q1125" t="s">
        <v>578</v>
      </c>
      <c r="R1125" t="s">
        <v>4864</v>
      </c>
      <c r="S1125" t="s">
        <v>5514</v>
      </c>
      <c r="T1125" s="73"/>
      <c r="U1125" s="73"/>
      <c r="V1125"/>
      <c r="W1125" s="73">
        <f>IFERROR(VLOOKUP(Подбор[[#This Row],[Артикул]],[1]Подбор!$CJ:$CW,2,0),"")</f>
        <v>44740</v>
      </c>
      <c r="X1125" s="73">
        <f>IFERROR(VLOOKUP(Подбор[[#This Row],[Артикул]],[1]Подбор!$CJ:$CW,3,0),"")</f>
        <v>33140</v>
      </c>
      <c r="Y1125" s="73">
        <f>IFERROR(VLOOKUP(Подбор[[#This Row],[Артикул]],[1]Подбор!$CJ:$CW,4,0),"")</f>
        <v>-25.927581582476535</v>
      </c>
      <c r="Z1125" s="73">
        <f>IFERROR(VLOOKUP(Подбор[[#This Row],[Артикул]],[1]Подбор!$CJ:$CW,5,0),"")</f>
        <v>0</v>
      </c>
      <c r="AA1125" s="73">
        <f>IFERROR(VLOOKUP(Подбор[[#This Row],[Артикул]],[1]Подбор!$CJ:$CW,6,0),"")</f>
        <v>0</v>
      </c>
      <c r="AB1125" s="73">
        <f>IFERROR(VLOOKUP(Подбор[[#This Row],[Артикул]],[1]Подбор!$CJ:$CW,7,0),"")</f>
        <v>0</v>
      </c>
      <c r="AC1125" s="73">
        <f>IFERROR(VLOOKUP(Подбор[[#This Row],[Артикул]],[1]Подбор!$CJ:$CW,8,0),"")</f>
        <v>0</v>
      </c>
      <c r="AD1125" s="73">
        <f>IFERROR(VLOOKUP(Подбор[[#This Row],[Артикул]],[1]Подбор!$CJ:$CW,9,0),"")</f>
        <v>0</v>
      </c>
      <c r="AE1125" s="73">
        <f>IFERROR(VLOOKUP(Подбор[[#This Row],[Артикул]],[1]Подбор!$CJ:$CW,10,0),"")</f>
        <v>0</v>
      </c>
      <c r="AF1125" s="73">
        <f>IFERROR(VLOOKUP(Подбор[[#This Row],[Артикул]],[1]Подбор!$CJ:$CW,11,0),"")</f>
        <v>0</v>
      </c>
      <c r="AG1125" s="73" t="str">
        <f>IFERROR(VLOOKUP(Подбор[[#This Row],[Артикул]],[1]Подбор!$CJ:$CW,12,0),"")</f>
        <v>50+</v>
      </c>
      <c r="AH1125" s="73">
        <f>IFERROR(VLOOKUP(Подбор[[#This Row],[Артикул]],[1]Подбор!$CJ:$CW,13,0),"")</f>
        <v>0</v>
      </c>
      <c r="AI1125" s="73">
        <f>IFERROR(VLOOKUP(Подбор[[#This Row],[Артикул]],[1]Подбор!$CJ:$CW,14,0),"")</f>
        <v>0</v>
      </c>
      <c r="AJ1125" s="73" t="str">
        <f>IFERROR(VLOOKUP(Подбор[[#This Row],[Артикул]],[1]Подбор!$CJ:$DA,15,0),"")</f>
        <v/>
      </c>
      <c r="AK1125" s="73" t="str">
        <f>IFERROR(VLOOKUP(Подбор[[#This Row],[Артикул]],[1]Подбор!$CJ:$DA,16,0),"")</f>
        <v>https://ipmatika.kz/products/provodnye/vt_x140_d/</v>
      </c>
      <c r="AL1125" s="73" t="str">
        <f>IFERROR(VLOOKUP(Подбор[[#This Row],[Артикул]],[1]Подбор!$CJ:$DA,17,0),"")</f>
        <v>NEW</v>
      </c>
    </row>
    <row r="1126" spans="1:38">
      <c r="A1126" s="73" t="s">
        <v>311</v>
      </c>
      <c r="B1126" t="s">
        <v>3081</v>
      </c>
      <c r="C1126" t="s">
        <v>1710</v>
      </c>
      <c r="D1126">
        <v>42350</v>
      </c>
      <c r="E1126">
        <v>34940</v>
      </c>
      <c r="F1126">
        <v>-17.497048406139314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5489</v>
      </c>
      <c r="O1126">
        <v>15</v>
      </c>
      <c r="P1126">
        <v>0</v>
      </c>
      <c r="Q1126" t="s">
        <v>578</v>
      </c>
      <c r="R1126" t="s">
        <v>2986</v>
      </c>
      <c r="S1126" t="s">
        <v>578</v>
      </c>
      <c r="T1126" s="73"/>
      <c r="U1126" s="73"/>
      <c r="V1126"/>
      <c r="W1126" s="73">
        <f>IFERROR(VLOOKUP(Подбор[[#This Row],[Артикул]],[1]Подбор!$CJ:$CW,2,0),"")</f>
        <v>42350</v>
      </c>
      <c r="X1126" s="73">
        <f>IFERROR(VLOOKUP(Подбор[[#This Row],[Артикул]],[1]Подбор!$CJ:$CW,3,0),"")</f>
        <v>34940</v>
      </c>
      <c r="Y1126" s="73">
        <f>IFERROR(VLOOKUP(Подбор[[#This Row],[Артикул]],[1]Подбор!$CJ:$CW,4,0),"")</f>
        <v>-17.497048406139314</v>
      </c>
      <c r="Z1126" s="73">
        <f>IFERROR(VLOOKUP(Подбор[[#This Row],[Артикул]],[1]Подбор!$CJ:$CW,5,0),"")</f>
        <v>0</v>
      </c>
      <c r="AA1126" s="73">
        <f>IFERROR(VLOOKUP(Подбор[[#This Row],[Артикул]],[1]Подбор!$CJ:$CW,6,0),"")</f>
        <v>0</v>
      </c>
      <c r="AB1126" s="73">
        <f>IFERROR(VLOOKUP(Подбор[[#This Row],[Артикул]],[1]Подбор!$CJ:$CW,7,0),"")</f>
        <v>0</v>
      </c>
      <c r="AC1126" s="73">
        <f>IFERROR(VLOOKUP(Подбор[[#This Row],[Артикул]],[1]Подбор!$CJ:$CW,8,0),"")</f>
        <v>0</v>
      </c>
      <c r="AD1126" s="73">
        <f>IFERROR(VLOOKUP(Подбор[[#This Row],[Артикул]],[1]Подбор!$CJ:$CW,9,0),"")</f>
        <v>0</v>
      </c>
      <c r="AE1126" s="73">
        <f>IFERROR(VLOOKUP(Подбор[[#This Row],[Артикул]],[1]Подбор!$CJ:$CW,10,0),"")</f>
        <v>0</v>
      </c>
      <c r="AF1126" s="73">
        <f>IFERROR(VLOOKUP(Подбор[[#This Row],[Артикул]],[1]Подбор!$CJ:$CW,11,0),"")</f>
        <v>0</v>
      </c>
      <c r="AG1126" s="73" t="str">
        <f>IFERROR(VLOOKUP(Подбор[[#This Row],[Артикул]],[1]Подбор!$CJ:$CW,12,0),"")</f>
        <v>50+</v>
      </c>
      <c r="AH1126" s="73">
        <f>IFERROR(VLOOKUP(Подбор[[#This Row],[Артикул]],[1]Подбор!$CJ:$CW,13,0),"")</f>
        <v>15</v>
      </c>
      <c r="AI1126" s="73">
        <f>IFERROR(VLOOKUP(Подбор[[#This Row],[Артикул]],[1]Подбор!$CJ:$CW,14,0),"")</f>
        <v>0</v>
      </c>
      <c r="AJ1126" s="73" t="str">
        <f>IFERROR(VLOOKUP(Подбор[[#This Row],[Артикул]],[1]Подбор!$CJ:$DA,15,0),"")</f>
        <v/>
      </c>
      <c r="AK1126" s="73" t="str">
        <f>IFERROR(VLOOKUP(Подбор[[#This Row],[Артикул]],[1]Подбор!$CJ:$DA,16,0),"")</f>
        <v>https://ipmatika.kz/products/provodnye/X208-D/</v>
      </c>
      <c r="AL1126" s="73" t="str">
        <f>IFERROR(VLOOKUP(Подбор[[#This Row],[Артикул]],[1]Подбор!$CJ:$DA,17,0),"")</f>
        <v/>
      </c>
    </row>
    <row r="1127" spans="1:38">
      <c r="A1127" s="73" t="s">
        <v>310</v>
      </c>
      <c r="B1127" t="s">
        <v>3081</v>
      </c>
      <c r="C1127" t="s">
        <v>1709</v>
      </c>
      <c r="D1127">
        <v>36300</v>
      </c>
      <c r="E1127">
        <v>29950</v>
      </c>
      <c r="F1127">
        <v>-17.493112947658403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578</v>
      </c>
      <c r="R1127" t="s">
        <v>2987</v>
      </c>
      <c r="S1127" t="s">
        <v>578</v>
      </c>
      <c r="T1127" s="73"/>
      <c r="U1127" s="73"/>
      <c r="V1127"/>
      <c r="W1127" s="73">
        <f>IFERROR(VLOOKUP(Подбор[[#This Row],[Артикул]],[1]Подбор!$CJ:$CW,2,0),"")</f>
        <v>36300</v>
      </c>
      <c r="X1127" s="73">
        <f>IFERROR(VLOOKUP(Подбор[[#This Row],[Артикул]],[1]Подбор!$CJ:$CW,3,0),"")</f>
        <v>29950</v>
      </c>
      <c r="Y1127" s="73">
        <f>IFERROR(VLOOKUP(Подбор[[#This Row],[Артикул]],[1]Подбор!$CJ:$CW,4,0),"")</f>
        <v>-17.493112947658403</v>
      </c>
      <c r="Z1127" s="73">
        <f>IFERROR(VLOOKUP(Подбор[[#This Row],[Артикул]],[1]Подбор!$CJ:$CW,5,0),"")</f>
        <v>0</v>
      </c>
      <c r="AA1127" s="73">
        <f>IFERROR(VLOOKUP(Подбор[[#This Row],[Артикул]],[1]Подбор!$CJ:$CW,6,0),"")</f>
        <v>0</v>
      </c>
      <c r="AB1127" s="73">
        <f>IFERROR(VLOOKUP(Подбор[[#This Row],[Артикул]],[1]Подбор!$CJ:$CW,7,0),"")</f>
        <v>0</v>
      </c>
      <c r="AC1127" s="73">
        <f>IFERROR(VLOOKUP(Подбор[[#This Row],[Артикул]],[1]Подбор!$CJ:$CW,8,0),"")</f>
        <v>0</v>
      </c>
      <c r="AD1127" s="73">
        <f>IFERROR(VLOOKUP(Подбор[[#This Row],[Артикул]],[1]Подбор!$CJ:$CW,9,0),"")</f>
        <v>0</v>
      </c>
      <c r="AE1127" s="73">
        <f>IFERROR(VLOOKUP(Подбор[[#This Row],[Артикул]],[1]Подбор!$CJ:$CW,10,0),"")</f>
        <v>0</v>
      </c>
      <c r="AF1127" s="73">
        <f>IFERROR(VLOOKUP(Подбор[[#This Row],[Артикул]],[1]Подбор!$CJ:$CW,11,0),"")</f>
        <v>0</v>
      </c>
      <c r="AG1127" s="73">
        <f>IFERROR(VLOOKUP(Подбор[[#This Row],[Артикул]],[1]Подбор!$CJ:$CW,12,0),"")</f>
        <v>0</v>
      </c>
      <c r="AH1127" s="73">
        <f>IFERROR(VLOOKUP(Подбор[[#This Row],[Артикул]],[1]Подбор!$CJ:$CW,13,0),"")</f>
        <v>0</v>
      </c>
      <c r="AI1127" s="73">
        <f>IFERROR(VLOOKUP(Подбор[[#This Row],[Артикул]],[1]Подбор!$CJ:$CW,14,0),"")</f>
        <v>0</v>
      </c>
      <c r="AJ1127" s="73" t="str">
        <f>IFERROR(VLOOKUP(Подбор[[#This Row],[Артикул]],[1]Подбор!$CJ:$DA,15,0),"")</f>
        <v/>
      </c>
      <c r="AK1127" s="73" t="str">
        <f>IFERROR(VLOOKUP(Подбор[[#This Row],[Артикул]],[1]Подбор!$CJ:$DA,16,0),"")</f>
        <v>https://ipmatika.kz/products/provodnye/X208/</v>
      </c>
      <c r="AL1127" s="73" t="str">
        <f>IFERROR(VLOOKUP(Подбор[[#This Row],[Артикул]],[1]Подбор!$CJ:$DA,17,0),"")</f>
        <v/>
      </c>
    </row>
    <row r="1128" spans="1:38">
      <c r="A1128" s="73" t="s">
        <v>3522</v>
      </c>
      <c r="B1128" t="s">
        <v>3081</v>
      </c>
      <c r="C1128" t="s">
        <v>3523</v>
      </c>
      <c r="D1128">
        <v>880000</v>
      </c>
      <c r="E1128" t="s">
        <v>578</v>
      </c>
      <c r="F1128" t="s">
        <v>578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4</v>
      </c>
      <c r="O1128">
        <v>0</v>
      </c>
      <c r="P1128">
        <v>0</v>
      </c>
      <c r="Q1128" t="s">
        <v>578</v>
      </c>
      <c r="R1128" t="s">
        <v>578</v>
      </c>
      <c r="S1128" t="s">
        <v>5491</v>
      </c>
      <c r="T1128" s="73"/>
      <c r="U1128" s="73"/>
      <c r="V1128"/>
      <c r="W1128" s="73">
        <f>IFERROR(VLOOKUP(Подбор[[#This Row],[Артикул]],[1]Подбор!$CJ:$CW,2,0),"")</f>
        <v>880000</v>
      </c>
      <c r="X1128" s="73" t="str">
        <f>IFERROR(VLOOKUP(Подбор[[#This Row],[Артикул]],[1]Подбор!$CJ:$CW,3,0),"")</f>
        <v/>
      </c>
      <c r="Y1128" s="73" t="str">
        <f>IFERROR(VLOOKUP(Подбор[[#This Row],[Артикул]],[1]Подбор!$CJ:$CW,4,0),"")</f>
        <v/>
      </c>
      <c r="Z1128" s="73">
        <f>IFERROR(VLOOKUP(Подбор[[#This Row],[Артикул]],[1]Подбор!$CJ:$CW,5,0),"")</f>
        <v>0</v>
      </c>
      <c r="AA1128" s="73">
        <f>IFERROR(VLOOKUP(Подбор[[#This Row],[Артикул]],[1]Подбор!$CJ:$CW,6,0),"")</f>
        <v>0</v>
      </c>
      <c r="AB1128" s="73">
        <f>IFERROR(VLOOKUP(Подбор[[#This Row],[Артикул]],[1]Подбор!$CJ:$CW,7,0),"")</f>
        <v>0</v>
      </c>
      <c r="AC1128" s="73">
        <f>IFERROR(VLOOKUP(Подбор[[#This Row],[Артикул]],[1]Подбор!$CJ:$CW,8,0),"")</f>
        <v>0</v>
      </c>
      <c r="AD1128" s="73">
        <f>IFERROR(VLOOKUP(Подбор[[#This Row],[Артикул]],[1]Подбор!$CJ:$CW,9,0),"")</f>
        <v>0</v>
      </c>
      <c r="AE1128" s="73">
        <f>IFERROR(VLOOKUP(Подбор[[#This Row],[Артикул]],[1]Подбор!$CJ:$CW,10,0),"")</f>
        <v>0</v>
      </c>
      <c r="AF1128" s="73">
        <f>IFERROR(VLOOKUP(Подбор[[#This Row],[Артикул]],[1]Подбор!$CJ:$CW,11,0),"")</f>
        <v>0</v>
      </c>
      <c r="AG1128" s="73">
        <f>IFERROR(VLOOKUP(Подбор[[#This Row],[Артикул]],[1]Подбор!$CJ:$CW,12,0),"")</f>
        <v>4</v>
      </c>
      <c r="AH1128" s="73">
        <f>IFERROR(VLOOKUP(Подбор[[#This Row],[Артикул]],[1]Подбор!$CJ:$CW,13,0),"")</f>
        <v>0</v>
      </c>
      <c r="AI1128" s="73">
        <f>IFERROR(VLOOKUP(Подбор[[#This Row],[Артикул]],[1]Подбор!$CJ:$CW,14,0),"")</f>
        <v>0</v>
      </c>
      <c r="AJ1128" s="73" t="str">
        <f>IFERROR(VLOOKUP(Подбор[[#This Row],[Артикул]],[1]Подбор!$CJ:$DA,15,0),"")</f>
        <v/>
      </c>
      <c r="AK1128" s="73" t="str">
        <f>IFERROR(VLOOKUP(Подбор[[#This Row],[Артикул]],[1]Подбор!$CJ:$DA,16,0),"")</f>
        <v/>
      </c>
      <c r="AL1128" s="73" t="str">
        <f>IFERROR(VLOOKUP(Подбор[[#This Row],[Артикул]],[1]Подбор!$CJ:$DA,17,0),"")</f>
        <v>EOL</v>
      </c>
    </row>
    <row r="1129" spans="1:38">
      <c r="A1129" s="73" t="s">
        <v>1708</v>
      </c>
      <c r="B1129"/>
      <c r="C1129"/>
      <c r="D1129" t="s">
        <v>578</v>
      </c>
      <c r="E1129" t="s">
        <v>578</v>
      </c>
      <c r="F1129" t="s">
        <v>578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578</v>
      </c>
      <c r="R1129" t="s">
        <v>578</v>
      </c>
      <c r="S1129" t="s">
        <v>578</v>
      </c>
      <c r="T1129" s="73"/>
      <c r="U1129" s="73"/>
      <c r="V1129"/>
      <c r="W1129" s="73" t="str">
        <f>IFERROR(VLOOKUP(Подбор[[#This Row],[Артикул]],[1]Подбор!$CJ:$CW,2,0),"")</f>
        <v/>
      </c>
      <c r="X1129" s="73" t="str">
        <f>IFERROR(VLOOKUP(Подбор[[#This Row],[Артикул]],[1]Подбор!$CJ:$CW,3,0),"")</f>
        <v/>
      </c>
      <c r="Y1129" s="73" t="str">
        <f>IFERROR(VLOOKUP(Подбор[[#This Row],[Артикул]],[1]Подбор!$CJ:$CW,4,0),"")</f>
        <v/>
      </c>
      <c r="Z1129" s="73">
        <f>IFERROR(VLOOKUP(Подбор[[#This Row],[Артикул]],[1]Подбор!$CJ:$CW,5,0),"")</f>
        <v>0</v>
      </c>
      <c r="AA1129" s="73">
        <f>IFERROR(VLOOKUP(Подбор[[#This Row],[Артикул]],[1]Подбор!$CJ:$CW,6,0),"")</f>
        <v>0</v>
      </c>
      <c r="AB1129" s="73">
        <f>IFERROR(VLOOKUP(Подбор[[#This Row],[Артикул]],[1]Подбор!$CJ:$CW,7,0),"")</f>
        <v>0</v>
      </c>
      <c r="AC1129" s="73">
        <f>IFERROR(VLOOKUP(Подбор[[#This Row],[Артикул]],[1]Подбор!$CJ:$CW,8,0),"")</f>
        <v>0</v>
      </c>
      <c r="AD1129" s="73">
        <f>IFERROR(VLOOKUP(Подбор[[#This Row],[Артикул]],[1]Подбор!$CJ:$CW,9,0),"")</f>
        <v>0</v>
      </c>
      <c r="AE1129" s="73">
        <f>IFERROR(VLOOKUP(Подбор[[#This Row],[Артикул]],[1]Подбор!$CJ:$CW,10,0),"")</f>
        <v>0</v>
      </c>
      <c r="AF1129" s="73">
        <f>IFERROR(VLOOKUP(Подбор[[#This Row],[Артикул]],[1]Подбор!$CJ:$CW,11,0),"")</f>
        <v>0</v>
      </c>
      <c r="AG1129" s="73">
        <f>IFERROR(VLOOKUP(Подбор[[#This Row],[Артикул]],[1]Подбор!$CJ:$CW,12,0),"")</f>
        <v>0</v>
      </c>
      <c r="AH1129" s="73">
        <f>IFERROR(VLOOKUP(Подбор[[#This Row],[Артикул]],[1]Подбор!$CJ:$CW,13,0),"")</f>
        <v>0</v>
      </c>
      <c r="AI1129" s="73">
        <f>IFERROR(VLOOKUP(Подбор[[#This Row],[Артикул]],[1]Подбор!$CJ:$CW,14,0),"")</f>
        <v>0</v>
      </c>
      <c r="AJ1129" s="73" t="str">
        <f>IFERROR(VLOOKUP(Подбор[[#This Row],[Артикул]],[1]Подбор!$CJ:$DA,15,0),"")</f>
        <v/>
      </c>
      <c r="AK1129" s="73" t="str">
        <f>IFERROR(VLOOKUP(Подбор[[#This Row],[Артикул]],[1]Подбор!$CJ:$DA,16,0),"")</f>
        <v/>
      </c>
      <c r="AL1129" s="73" t="str">
        <f>IFERROR(VLOOKUP(Подбор[[#This Row],[Артикул]],[1]Подбор!$CJ:$DA,17,0),"")</f>
        <v/>
      </c>
    </row>
    <row r="1130" spans="1:38">
      <c r="A1130" s="73" t="s">
        <v>1707</v>
      </c>
      <c r="B1130"/>
      <c r="C1130"/>
      <c r="D1130" t="s">
        <v>578</v>
      </c>
      <c r="E1130" t="s">
        <v>578</v>
      </c>
      <c r="F1130" t="s">
        <v>578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578</v>
      </c>
      <c r="R1130" t="s">
        <v>578</v>
      </c>
      <c r="S1130" t="s">
        <v>578</v>
      </c>
      <c r="T1130" s="73"/>
      <c r="U1130" s="73"/>
      <c r="V1130"/>
      <c r="W1130" s="73" t="str">
        <f>IFERROR(VLOOKUP(Подбор[[#This Row],[Артикул]],[1]Подбор!$CJ:$CW,2,0),"")</f>
        <v/>
      </c>
      <c r="X1130" s="73" t="str">
        <f>IFERROR(VLOOKUP(Подбор[[#This Row],[Артикул]],[1]Подбор!$CJ:$CW,3,0),"")</f>
        <v/>
      </c>
      <c r="Y1130" s="73" t="str">
        <f>IFERROR(VLOOKUP(Подбор[[#This Row],[Артикул]],[1]Подбор!$CJ:$CW,4,0),"")</f>
        <v/>
      </c>
      <c r="Z1130" s="73">
        <f>IFERROR(VLOOKUP(Подбор[[#This Row],[Артикул]],[1]Подбор!$CJ:$CW,5,0),"")</f>
        <v>0</v>
      </c>
      <c r="AA1130" s="73">
        <f>IFERROR(VLOOKUP(Подбор[[#This Row],[Артикул]],[1]Подбор!$CJ:$CW,6,0),"")</f>
        <v>0</v>
      </c>
      <c r="AB1130" s="73">
        <f>IFERROR(VLOOKUP(Подбор[[#This Row],[Артикул]],[1]Подбор!$CJ:$CW,7,0),"")</f>
        <v>0</v>
      </c>
      <c r="AC1130" s="73">
        <f>IFERROR(VLOOKUP(Подбор[[#This Row],[Артикул]],[1]Подбор!$CJ:$CW,8,0),"")</f>
        <v>0</v>
      </c>
      <c r="AD1130" s="73">
        <f>IFERROR(VLOOKUP(Подбор[[#This Row],[Артикул]],[1]Подбор!$CJ:$CW,9,0),"")</f>
        <v>0</v>
      </c>
      <c r="AE1130" s="73">
        <f>IFERROR(VLOOKUP(Подбор[[#This Row],[Артикул]],[1]Подбор!$CJ:$CW,10,0),"")</f>
        <v>0</v>
      </c>
      <c r="AF1130" s="73">
        <f>IFERROR(VLOOKUP(Подбор[[#This Row],[Артикул]],[1]Подбор!$CJ:$CW,11,0),"")</f>
        <v>0</v>
      </c>
      <c r="AG1130" s="73">
        <f>IFERROR(VLOOKUP(Подбор[[#This Row],[Артикул]],[1]Подбор!$CJ:$CW,12,0),"")</f>
        <v>0</v>
      </c>
      <c r="AH1130" s="73">
        <f>IFERROR(VLOOKUP(Подбор[[#This Row],[Артикул]],[1]Подбор!$CJ:$CW,13,0),"")</f>
        <v>0</v>
      </c>
      <c r="AI1130" s="73">
        <f>IFERROR(VLOOKUP(Подбор[[#This Row],[Артикул]],[1]Подбор!$CJ:$CW,14,0),"")</f>
        <v>0</v>
      </c>
      <c r="AJ1130" s="73" t="str">
        <f>IFERROR(VLOOKUP(Подбор[[#This Row],[Артикул]],[1]Подбор!$CJ:$DA,15,0),"")</f>
        <v/>
      </c>
      <c r="AK1130" s="73" t="str">
        <f>IFERROR(VLOOKUP(Подбор[[#This Row],[Артикул]],[1]Подбор!$CJ:$DA,16,0),"")</f>
        <v/>
      </c>
      <c r="AL1130" s="73" t="str">
        <f>IFERROR(VLOOKUP(Подбор[[#This Row],[Артикул]],[1]Подбор!$CJ:$DA,17,0),"")</f>
        <v/>
      </c>
    </row>
    <row r="1131" spans="1:38">
      <c r="A1131" s="73" t="s">
        <v>2924</v>
      </c>
      <c r="B1131" t="s">
        <v>2932</v>
      </c>
      <c r="C1131" t="s">
        <v>3271</v>
      </c>
      <c r="D1131">
        <v>96900</v>
      </c>
      <c r="E1131" t="s">
        <v>578</v>
      </c>
      <c r="F1131" t="s">
        <v>578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6040</v>
      </c>
      <c r="R1131" t="s">
        <v>6041</v>
      </c>
      <c r="S1131" t="s">
        <v>5491</v>
      </c>
      <c r="T1131" s="73"/>
      <c r="U1131" s="73"/>
      <c r="V1131"/>
      <c r="W1131" s="73">
        <f>IFERROR(VLOOKUP(Подбор[[#This Row],[Артикул]],[1]Подбор!$CJ:$CW,2,0),"")</f>
        <v>96900</v>
      </c>
      <c r="X1131" s="73" t="str">
        <f>IFERROR(VLOOKUP(Подбор[[#This Row],[Артикул]],[1]Подбор!$CJ:$CW,3,0),"")</f>
        <v/>
      </c>
      <c r="Y1131" s="73" t="str">
        <f>IFERROR(VLOOKUP(Подбор[[#This Row],[Артикул]],[1]Подбор!$CJ:$CW,4,0),"")</f>
        <v/>
      </c>
      <c r="Z1131" s="73">
        <f>IFERROR(VLOOKUP(Подбор[[#This Row],[Артикул]],[1]Подбор!$CJ:$CW,5,0),"")</f>
        <v>0</v>
      </c>
      <c r="AA1131" s="73">
        <f>IFERROR(VLOOKUP(Подбор[[#This Row],[Артикул]],[1]Подбор!$CJ:$CW,6,0),"")</f>
        <v>0</v>
      </c>
      <c r="AB1131" s="73">
        <f>IFERROR(VLOOKUP(Подбор[[#This Row],[Артикул]],[1]Подбор!$CJ:$CW,7,0),"")</f>
        <v>0</v>
      </c>
      <c r="AC1131" s="73">
        <f>IFERROR(VLOOKUP(Подбор[[#This Row],[Артикул]],[1]Подбор!$CJ:$CW,8,0),"")</f>
        <v>0</v>
      </c>
      <c r="AD1131" s="73">
        <f>IFERROR(VLOOKUP(Подбор[[#This Row],[Артикул]],[1]Подбор!$CJ:$CW,9,0),"")</f>
        <v>0</v>
      </c>
      <c r="AE1131" s="73">
        <f>IFERROR(VLOOKUP(Подбор[[#This Row],[Артикул]],[1]Подбор!$CJ:$CW,10,0),"")</f>
        <v>0</v>
      </c>
      <c r="AF1131" s="73">
        <f>IFERROR(VLOOKUP(Подбор[[#This Row],[Артикул]],[1]Подбор!$CJ:$CW,11,0),"")</f>
        <v>0</v>
      </c>
      <c r="AG1131" s="73">
        <f>IFERROR(VLOOKUP(Подбор[[#This Row],[Артикул]],[1]Подбор!$CJ:$CW,12,0),"")</f>
        <v>0</v>
      </c>
      <c r="AH1131" s="73">
        <f>IFERROR(VLOOKUP(Подбор[[#This Row],[Артикул]],[1]Подбор!$CJ:$CW,13,0),"")</f>
        <v>0</v>
      </c>
      <c r="AI1131" s="73">
        <f>IFERROR(VLOOKUP(Подбор[[#This Row],[Артикул]],[1]Подбор!$CJ:$CW,14,0),"")</f>
        <v>0</v>
      </c>
      <c r="AJ1131" s="73" t="str">
        <f>IFERROR(VLOOKUP(Подбор[[#This Row],[Артикул]],[1]Подбор!$CJ:$DA,15,0),"")</f>
        <v>http://ipmatika.ru/upload/iblock/3da/311dwl6p2e3qtej7xbojpzecpjgggznz/BH70-3.png</v>
      </c>
      <c r="AK1131" s="73" t="str">
        <f>IFERROR(VLOOKUP(Подбор[[#This Row],[Артикул]],[1]Подбор!$CJ:$DA,16,0),"")</f>
        <v>https://ipmatika.kz/products/besprovodnye-bluetooth/yealink-bh70-dual-uc-usb-a/</v>
      </c>
      <c r="AL1131" s="73" t="str">
        <f>IFERROR(VLOOKUP(Подбор[[#This Row],[Артикул]],[1]Подбор!$CJ:$DA,17,0),"")</f>
        <v>EOL</v>
      </c>
    </row>
    <row r="1132" spans="1:38">
      <c r="A1132" s="73" t="s">
        <v>5314</v>
      </c>
      <c r="B1132" t="s">
        <v>2932</v>
      </c>
      <c r="C1132" t="s">
        <v>5315</v>
      </c>
      <c r="D1132">
        <v>96900</v>
      </c>
      <c r="E1132">
        <v>71710</v>
      </c>
      <c r="F1132">
        <v>-25.99587203302373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7593</v>
      </c>
      <c r="R1132" t="s">
        <v>6042</v>
      </c>
      <c r="S1132" t="s">
        <v>5514</v>
      </c>
      <c r="T1132" s="73"/>
      <c r="U1132" s="73"/>
      <c r="V1132"/>
      <c r="W1132" s="73">
        <f>IFERROR(VLOOKUP(Подбор[[#This Row],[Артикул]],[1]Подбор!$CJ:$CW,2,0),"")</f>
        <v>96900</v>
      </c>
      <c r="X1132" s="73">
        <f>IFERROR(VLOOKUP(Подбор[[#This Row],[Артикул]],[1]Подбор!$CJ:$CW,3,0),"")</f>
        <v>71710</v>
      </c>
      <c r="Y1132" s="73">
        <f>IFERROR(VLOOKUP(Подбор[[#This Row],[Артикул]],[1]Подбор!$CJ:$CW,4,0),"")</f>
        <v>-25.99587203302373</v>
      </c>
      <c r="Z1132" s="73">
        <f>IFERROR(VLOOKUP(Подбор[[#This Row],[Артикул]],[1]Подбор!$CJ:$CW,5,0),"")</f>
        <v>0</v>
      </c>
      <c r="AA1132" s="73">
        <f>IFERROR(VLOOKUP(Подбор[[#This Row],[Артикул]],[1]Подбор!$CJ:$CW,6,0),"")</f>
        <v>0</v>
      </c>
      <c r="AB1132" s="73">
        <f>IFERROR(VLOOKUP(Подбор[[#This Row],[Артикул]],[1]Подбор!$CJ:$CW,7,0),"")</f>
        <v>0</v>
      </c>
      <c r="AC1132" s="73">
        <f>IFERROR(VLOOKUP(Подбор[[#This Row],[Артикул]],[1]Подбор!$CJ:$CW,8,0),"")</f>
        <v>0</v>
      </c>
      <c r="AD1132" s="73">
        <f>IFERROR(VLOOKUP(Подбор[[#This Row],[Артикул]],[1]Подбор!$CJ:$CW,9,0),"")</f>
        <v>0</v>
      </c>
      <c r="AE1132" s="73">
        <f>IFERROR(VLOOKUP(Подбор[[#This Row],[Артикул]],[1]Подбор!$CJ:$CW,10,0),"")</f>
        <v>0</v>
      </c>
      <c r="AF1132" s="73">
        <f>IFERROR(VLOOKUP(Подбор[[#This Row],[Артикул]],[1]Подбор!$CJ:$CW,11,0),"")</f>
        <v>0</v>
      </c>
      <c r="AG1132" s="73">
        <f>IFERROR(VLOOKUP(Подбор[[#This Row],[Артикул]],[1]Подбор!$CJ:$CW,12,0),"")</f>
        <v>0</v>
      </c>
      <c r="AH1132" s="73">
        <f>IFERROR(VLOOKUP(Подбор[[#This Row],[Артикул]],[1]Подбор!$CJ:$CW,13,0),"")</f>
        <v>0</v>
      </c>
      <c r="AI1132" s="73">
        <f>IFERROR(VLOOKUP(Подбор[[#This Row],[Артикул]],[1]Подбор!$CJ:$CW,14,0),"")</f>
        <v>0</v>
      </c>
      <c r="AJ1132" s="73" t="str">
        <f>IFERROR(VLOOKUP(Подбор[[#This Row],[Артикул]],[1]Подбор!$CJ:$DA,15,0),"")</f>
        <v>http://ipmatika.ru/upload/iblock/040/jgfa21yz8z1dre8spdp92ueg47yexn0h/BH70dual02.jpg</v>
      </c>
      <c r="AK1132" s="73" t="str">
        <f>IFERROR(VLOOKUP(Подбор[[#This Row],[Артикул]],[1]Подбор!$CJ:$DA,16,0),"")</f>
        <v>https://ipmatika.kz/products/besprovodnye-bluetooth/yealink-bh70-dual-uc-usb-c-a</v>
      </c>
      <c r="AL1132" s="73" t="str">
        <f>IFERROR(VLOOKUP(Подбор[[#This Row],[Артикул]],[1]Подбор!$CJ:$DA,17,0),"")</f>
        <v>NEW</v>
      </c>
    </row>
    <row r="1133" spans="1:38">
      <c r="A1133" s="73" t="s">
        <v>2925</v>
      </c>
      <c r="B1133" t="s">
        <v>2932</v>
      </c>
      <c r="C1133" t="s">
        <v>3272</v>
      </c>
      <c r="D1133">
        <v>81760</v>
      </c>
      <c r="E1133" t="s">
        <v>578</v>
      </c>
      <c r="F1133" t="s">
        <v>578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6043</v>
      </c>
      <c r="R1133" t="s">
        <v>6044</v>
      </c>
      <c r="S1133" t="s">
        <v>5491</v>
      </c>
      <c r="T1133" s="73"/>
      <c r="U1133" s="73"/>
      <c r="V1133"/>
      <c r="W1133" s="73">
        <f>IFERROR(VLOOKUP(Подбор[[#This Row],[Артикул]],[1]Подбор!$CJ:$CW,2,0),"")</f>
        <v>81760</v>
      </c>
      <c r="X1133" s="73" t="str">
        <f>IFERROR(VLOOKUP(Подбор[[#This Row],[Артикул]],[1]Подбор!$CJ:$CW,3,0),"")</f>
        <v/>
      </c>
      <c r="Y1133" s="73" t="str">
        <f>IFERROR(VLOOKUP(Подбор[[#This Row],[Артикул]],[1]Подбор!$CJ:$CW,4,0),"")</f>
        <v/>
      </c>
      <c r="Z1133" s="73">
        <f>IFERROR(VLOOKUP(Подбор[[#This Row],[Артикул]],[1]Подбор!$CJ:$CW,5,0),"")</f>
        <v>0</v>
      </c>
      <c r="AA1133" s="73">
        <f>IFERROR(VLOOKUP(Подбор[[#This Row],[Артикул]],[1]Подбор!$CJ:$CW,6,0),"")</f>
        <v>0</v>
      </c>
      <c r="AB1133" s="73">
        <f>IFERROR(VLOOKUP(Подбор[[#This Row],[Артикул]],[1]Подбор!$CJ:$CW,7,0),"")</f>
        <v>0</v>
      </c>
      <c r="AC1133" s="73">
        <f>IFERROR(VLOOKUP(Подбор[[#This Row],[Артикул]],[1]Подбор!$CJ:$CW,8,0),"")</f>
        <v>0</v>
      </c>
      <c r="AD1133" s="73">
        <f>IFERROR(VLOOKUP(Подбор[[#This Row],[Артикул]],[1]Подбор!$CJ:$CW,9,0),"")</f>
        <v>0</v>
      </c>
      <c r="AE1133" s="73">
        <f>IFERROR(VLOOKUP(Подбор[[#This Row],[Артикул]],[1]Подбор!$CJ:$CW,10,0),"")</f>
        <v>0</v>
      </c>
      <c r="AF1133" s="73">
        <f>IFERROR(VLOOKUP(Подбор[[#This Row],[Артикул]],[1]Подбор!$CJ:$CW,11,0),"")</f>
        <v>0</v>
      </c>
      <c r="AG1133" s="73">
        <f>IFERROR(VLOOKUP(Подбор[[#This Row],[Артикул]],[1]Подбор!$CJ:$CW,12,0),"")</f>
        <v>0</v>
      </c>
      <c r="AH1133" s="73">
        <f>IFERROR(VLOOKUP(Подбор[[#This Row],[Артикул]],[1]Подбор!$CJ:$CW,13,0),"")</f>
        <v>0</v>
      </c>
      <c r="AI1133" s="73">
        <f>IFERROR(VLOOKUP(Подбор[[#This Row],[Артикул]],[1]Подбор!$CJ:$CW,14,0),"")</f>
        <v>0</v>
      </c>
      <c r="AJ1133" s="73" t="str">
        <f>IFERROR(VLOOKUP(Подбор[[#This Row],[Артикул]],[1]Подбор!$CJ:$DA,15,0),"")</f>
        <v>http://ipmatika.ru/upload/iblock/ce5/c3s036or0boa789rgvy3duxa1j0byamv/BH70mono_01.jpg</v>
      </c>
      <c r="AK1133" s="73" t="str">
        <f>IFERROR(VLOOKUP(Подбор[[#This Row],[Артикул]],[1]Подбор!$CJ:$DA,16,0),"")</f>
        <v>https://ipmatika.kz/products/besprovodnye-bluetooth/yealink-bh70-mono-uc-usb-a/</v>
      </c>
      <c r="AL1133" s="73" t="str">
        <f>IFERROR(VLOOKUP(Подбор[[#This Row],[Артикул]],[1]Подбор!$CJ:$DA,17,0),"")</f>
        <v>EOL</v>
      </c>
    </row>
    <row r="1134" spans="1:38">
      <c r="A1134" s="73" t="s">
        <v>5316</v>
      </c>
      <c r="B1134" t="s">
        <v>2932</v>
      </c>
      <c r="C1134" t="s">
        <v>5317</v>
      </c>
      <c r="D1134">
        <v>81760</v>
      </c>
      <c r="E1134">
        <v>60500</v>
      </c>
      <c r="F1134">
        <v>-26.00293542074364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50</v>
      </c>
      <c r="Q1134" t="s">
        <v>6045</v>
      </c>
      <c r="R1134" t="s">
        <v>6046</v>
      </c>
      <c r="S1134" t="s">
        <v>5514</v>
      </c>
      <c r="T1134" s="73"/>
      <c r="U1134" s="73"/>
      <c r="V1134"/>
      <c r="W1134" s="73">
        <f>IFERROR(VLOOKUP(Подбор[[#This Row],[Артикул]],[1]Подбор!$CJ:$CW,2,0),"")</f>
        <v>81760</v>
      </c>
      <c r="X1134" s="73">
        <f>IFERROR(VLOOKUP(Подбор[[#This Row],[Артикул]],[1]Подбор!$CJ:$CW,3,0),"")</f>
        <v>60500</v>
      </c>
      <c r="Y1134" s="73">
        <f>IFERROR(VLOOKUP(Подбор[[#This Row],[Артикул]],[1]Подбор!$CJ:$CW,4,0),"")</f>
        <v>-26.00293542074364</v>
      </c>
      <c r="Z1134" s="73">
        <f>IFERROR(VLOOKUP(Подбор[[#This Row],[Артикул]],[1]Подбор!$CJ:$CW,5,0),"")</f>
        <v>0</v>
      </c>
      <c r="AA1134" s="73">
        <f>IFERROR(VLOOKUP(Подбор[[#This Row],[Артикул]],[1]Подбор!$CJ:$CW,6,0),"")</f>
        <v>0</v>
      </c>
      <c r="AB1134" s="73">
        <f>IFERROR(VLOOKUP(Подбор[[#This Row],[Артикул]],[1]Подбор!$CJ:$CW,7,0),"")</f>
        <v>0</v>
      </c>
      <c r="AC1134" s="73">
        <f>IFERROR(VLOOKUP(Подбор[[#This Row],[Артикул]],[1]Подбор!$CJ:$CW,8,0),"")</f>
        <v>0</v>
      </c>
      <c r="AD1134" s="73">
        <f>IFERROR(VLOOKUP(Подбор[[#This Row],[Артикул]],[1]Подбор!$CJ:$CW,9,0),"")</f>
        <v>0</v>
      </c>
      <c r="AE1134" s="73">
        <f>IFERROR(VLOOKUP(Подбор[[#This Row],[Артикул]],[1]Подбор!$CJ:$CW,10,0),"")</f>
        <v>0</v>
      </c>
      <c r="AF1134" s="73">
        <f>IFERROR(VLOOKUP(Подбор[[#This Row],[Артикул]],[1]Подбор!$CJ:$CW,11,0),"")</f>
        <v>0</v>
      </c>
      <c r="AG1134" s="73">
        <f>IFERROR(VLOOKUP(Подбор[[#This Row],[Артикул]],[1]Подбор!$CJ:$CW,12,0),"")</f>
        <v>0</v>
      </c>
      <c r="AH1134" s="73">
        <f>IFERROR(VLOOKUP(Подбор[[#This Row],[Артикул]],[1]Подбор!$CJ:$CW,13,0),"")</f>
        <v>0</v>
      </c>
      <c r="AI1134" s="73">
        <f>IFERROR(VLOOKUP(Подбор[[#This Row],[Артикул]],[1]Подбор!$CJ:$CW,14,0),"")</f>
        <v>50</v>
      </c>
      <c r="AJ1134" s="73" t="str">
        <f>IFERROR(VLOOKUP(Подбор[[#This Row],[Артикул]],[1]Подбор!$CJ:$DA,15,0),"")</f>
        <v>http://ipmatika.ru/upload/iblock/fac/5x7zbfgdcv2d49ng37429upt9rmitrtx/BH70mono_01.jpg</v>
      </c>
      <c r="AK1134" s="73" t="str">
        <f>IFERROR(VLOOKUP(Подбор[[#This Row],[Артикул]],[1]Подбор!$CJ:$DA,16,0),"")</f>
        <v>https://ipmatika.kz/products/besprovodnye-bluetooth/yealink-bh70-mono-uc-usb-c-a</v>
      </c>
      <c r="AL1134" s="73" t="str">
        <f>IFERROR(VLOOKUP(Подбор[[#This Row],[Артикул]],[1]Подбор!$CJ:$DA,17,0),"")</f>
        <v>NEW</v>
      </c>
    </row>
    <row r="1135" spans="1:38">
      <c r="A1135" s="73" t="s">
        <v>7452</v>
      </c>
      <c r="B1135" t="s">
        <v>2932</v>
      </c>
      <c r="C1135" t="s">
        <v>7453</v>
      </c>
      <c r="D1135">
        <v>98420</v>
      </c>
      <c r="E1135">
        <v>72830</v>
      </c>
      <c r="F1135">
        <v>-26.000812842918108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5489</v>
      </c>
      <c r="O1135">
        <v>3</v>
      </c>
      <c r="P1135">
        <v>0</v>
      </c>
      <c r="Q1135" t="s">
        <v>7454</v>
      </c>
      <c r="R1135" t="s">
        <v>7455</v>
      </c>
      <c r="S1135" t="s">
        <v>5514</v>
      </c>
      <c r="T1135" s="73"/>
      <c r="U1135" s="73"/>
      <c r="V1135"/>
      <c r="W1135" s="73">
        <f>IFERROR(VLOOKUP(Подбор[[#This Row],[Артикул]],[1]Подбор!$CJ:$CW,2,0),"")</f>
        <v>98420</v>
      </c>
      <c r="X1135" s="73">
        <f>IFERROR(VLOOKUP(Подбор[[#This Row],[Артикул]],[1]Подбор!$CJ:$CW,3,0),"")</f>
        <v>72830</v>
      </c>
      <c r="Y1135" s="73">
        <f>IFERROR(VLOOKUP(Подбор[[#This Row],[Артикул]],[1]Подбор!$CJ:$CW,4,0),"")</f>
        <v>-26.000812842918108</v>
      </c>
      <c r="Z1135" s="73">
        <f>IFERROR(VLOOKUP(Подбор[[#This Row],[Артикул]],[1]Подбор!$CJ:$CW,5,0),"")</f>
        <v>0</v>
      </c>
      <c r="AA1135" s="73">
        <f>IFERROR(VLOOKUP(Подбор[[#This Row],[Артикул]],[1]Подбор!$CJ:$CW,6,0),"")</f>
        <v>0</v>
      </c>
      <c r="AB1135" s="73">
        <f>IFERROR(VLOOKUP(Подбор[[#This Row],[Артикул]],[1]Подбор!$CJ:$CW,7,0),"")</f>
        <v>0</v>
      </c>
      <c r="AC1135" s="73">
        <f>IFERROR(VLOOKUP(Подбор[[#This Row],[Артикул]],[1]Подбор!$CJ:$CW,8,0),"")</f>
        <v>0</v>
      </c>
      <c r="AD1135" s="73">
        <f>IFERROR(VLOOKUP(Подбор[[#This Row],[Артикул]],[1]Подбор!$CJ:$CW,9,0),"")</f>
        <v>0</v>
      </c>
      <c r="AE1135" s="73">
        <f>IFERROR(VLOOKUP(Подбор[[#This Row],[Артикул]],[1]Подбор!$CJ:$CW,10,0),"")</f>
        <v>0</v>
      </c>
      <c r="AF1135" s="73">
        <f>IFERROR(VLOOKUP(Подбор[[#This Row],[Артикул]],[1]Подбор!$CJ:$CW,11,0),"")</f>
        <v>0</v>
      </c>
      <c r="AG1135" s="73" t="str">
        <f>IFERROR(VLOOKUP(Подбор[[#This Row],[Артикул]],[1]Подбор!$CJ:$CW,12,0),"")</f>
        <v>50+</v>
      </c>
      <c r="AH1135" s="73">
        <f>IFERROR(VLOOKUP(Подбор[[#This Row],[Артикул]],[1]Подбор!$CJ:$CW,13,0),"")</f>
        <v>3</v>
      </c>
      <c r="AI1135" s="73">
        <f>IFERROR(VLOOKUP(Подбор[[#This Row],[Артикул]],[1]Подбор!$CJ:$CW,14,0),"")</f>
        <v>0</v>
      </c>
      <c r="AJ1135" s="73" t="str">
        <f>IFERROR(VLOOKUP(Подбор[[#This Row],[Артикул]],[1]Подбор!$CJ:$DA,15,0),"")</f>
        <v>http://ipmatika.ru/upload/iblock/495/hu10v9jrlrr60uz6psbryzdyvkkwsqg8/BH71Pro_02_new.jpg</v>
      </c>
      <c r="AK1135" s="73" t="str">
        <f>IFERROR(VLOOKUP(Подбор[[#This Row],[Артикул]],[1]Подбор!$CJ:$DA,16,0),"")</f>
        <v>https://ipmatika.kz/products/besprovodnye-bluetooth/yealink-bh71-pro-usb-ca/</v>
      </c>
      <c r="AL1135" s="73" t="str">
        <f>IFERROR(VLOOKUP(Подбор[[#This Row],[Артикул]],[1]Подбор!$CJ:$DA,17,0),"")</f>
        <v>NEW</v>
      </c>
    </row>
    <row r="1136" spans="1:38">
      <c r="A1136" s="73" t="s">
        <v>2926</v>
      </c>
      <c r="B1136" t="s">
        <v>2932</v>
      </c>
      <c r="C1136" t="s">
        <v>2927</v>
      </c>
      <c r="D1136">
        <v>242250</v>
      </c>
      <c r="E1136">
        <v>179270</v>
      </c>
      <c r="F1136">
        <v>-25.997936016511872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6047</v>
      </c>
      <c r="R1136" t="s">
        <v>6048</v>
      </c>
      <c r="S1136" t="s">
        <v>5612</v>
      </c>
      <c r="T1136" s="73"/>
      <c r="U1136" s="73"/>
      <c r="V1136"/>
      <c r="W1136" s="73">
        <f>IFERROR(VLOOKUP(Подбор[[#This Row],[Артикул]],[1]Подбор!$CJ:$CW,2,0),"")</f>
        <v>242250</v>
      </c>
      <c r="X1136" s="73">
        <f>IFERROR(VLOOKUP(Подбор[[#This Row],[Артикул]],[1]Подбор!$CJ:$CW,3,0),"")</f>
        <v>179270</v>
      </c>
      <c r="Y1136" s="73">
        <f>IFERROR(VLOOKUP(Подбор[[#This Row],[Артикул]],[1]Подбор!$CJ:$CW,4,0),"")</f>
        <v>-25.997936016511872</v>
      </c>
      <c r="Z1136" s="73">
        <f>IFERROR(VLOOKUP(Подбор[[#This Row],[Артикул]],[1]Подбор!$CJ:$CW,5,0),"")</f>
        <v>0</v>
      </c>
      <c r="AA1136" s="73">
        <f>IFERROR(VLOOKUP(Подбор[[#This Row],[Артикул]],[1]Подбор!$CJ:$CW,6,0),"")</f>
        <v>0</v>
      </c>
      <c r="AB1136" s="73">
        <f>IFERROR(VLOOKUP(Подбор[[#This Row],[Артикул]],[1]Подбор!$CJ:$CW,7,0),"")</f>
        <v>0</v>
      </c>
      <c r="AC1136" s="73">
        <f>IFERROR(VLOOKUP(Подбор[[#This Row],[Артикул]],[1]Подбор!$CJ:$CW,8,0),"")</f>
        <v>0</v>
      </c>
      <c r="AD1136" s="73">
        <f>IFERROR(VLOOKUP(Подбор[[#This Row],[Артикул]],[1]Подбор!$CJ:$CW,9,0),"")</f>
        <v>0</v>
      </c>
      <c r="AE1136" s="73">
        <f>IFERROR(VLOOKUP(Подбор[[#This Row],[Артикул]],[1]Подбор!$CJ:$CW,10,0),"")</f>
        <v>0</v>
      </c>
      <c r="AF1136" s="73">
        <f>IFERROR(VLOOKUP(Подбор[[#This Row],[Артикул]],[1]Подбор!$CJ:$CW,11,0),"")</f>
        <v>0</v>
      </c>
      <c r="AG1136" s="73">
        <f>IFERROR(VLOOKUP(Подбор[[#This Row],[Артикул]],[1]Подбор!$CJ:$CW,12,0),"")</f>
        <v>0</v>
      </c>
      <c r="AH1136" s="73">
        <f>IFERROR(VLOOKUP(Подбор[[#This Row],[Артикул]],[1]Подбор!$CJ:$CW,13,0),"")</f>
        <v>0</v>
      </c>
      <c r="AI1136" s="73">
        <f>IFERROR(VLOOKUP(Подбор[[#This Row],[Артикул]],[1]Подбор!$CJ:$CW,14,0),"")</f>
        <v>0</v>
      </c>
      <c r="AJ1136" s="73" t="str">
        <f>IFERROR(VLOOKUP(Подбор[[#This Row],[Артикул]],[1]Подбор!$CJ:$DA,15,0),"")</f>
        <v>http://ipmatika.ru/upload/iblock/a74/vel0av4nzdjsg783kh6icc6oqicecfgb/13.png</v>
      </c>
      <c r="AK1136" s="73" t="str">
        <f>IFERROR(VLOOKUP(Подбор[[#This Row],[Артикул]],[1]Подбор!$CJ:$DA,16,0),"")</f>
        <v>https://ipmatika.kz/products/besprovodnye-bluetooth/yealink-bh71-workstation-pro/</v>
      </c>
      <c r="AL1136" s="73" t="str">
        <f>IFERROR(VLOOKUP(Подбор[[#This Row],[Артикул]],[1]Подбор!$CJ:$DA,17,0),"")</f>
        <v>Под заказ</v>
      </c>
    </row>
    <row r="1137" spans="1:38">
      <c r="A1137" s="73" t="s">
        <v>2928</v>
      </c>
      <c r="B1137" t="s">
        <v>2932</v>
      </c>
      <c r="C1137" t="s">
        <v>2929</v>
      </c>
      <c r="D1137">
        <v>189260</v>
      </c>
      <c r="E1137">
        <v>140050</v>
      </c>
      <c r="F1137">
        <v>-26.001268096798057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6049</v>
      </c>
      <c r="R1137" t="s">
        <v>6050</v>
      </c>
      <c r="S1137" t="s">
        <v>5612</v>
      </c>
      <c r="T1137" s="73"/>
      <c r="U1137" s="73"/>
      <c r="V1137"/>
      <c r="W1137" s="73">
        <f>IFERROR(VLOOKUP(Подбор[[#This Row],[Артикул]],[1]Подбор!$CJ:$CW,2,0),"")</f>
        <v>189260</v>
      </c>
      <c r="X1137" s="73">
        <f>IFERROR(VLOOKUP(Подбор[[#This Row],[Артикул]],[1]Подбор!$CJ:$CW,3,0),"")</f>
        <v>140050</v>
      </c>
      <c r="Y1137" s="73">
        <f>IFERROR(VLOOKUP(Подбор[[#This Row],[Артикул]],[1]Подбор!$CJ:$CW,4,0),"")</f>
        <v>-26.001268096798057</v>
      </c>
      <c r="Z1137" s="73">
        <f>IFERROR(VLOOKUP(Подбор[[#This Row],[Артикул]],[1]Подбор!$CJ:$CW,5,0),"")</f>
        <v>0</v>
      </c>
      <c r="AA1137" s="73">
        <f>IFERROR(VLOOKUP(Подбор[[#This Row],[Артикул]],[1]Подбор!$CJ:$CW,6,0),"")</f>
        <v>0</v>
      </c>
      <c r="AB1137" s="73">
        <f>IFERROR(VLOOKUP(Подбор[[#This Row],[Артикул]],[1]Подбор!$CJ:$CW,7,0),"")</f>
        <v>0</v>
      </c>
      <c r="AC1137" s="73">
        <f>IFERROR(VLOOKUP(Подбор[[#This Row],[Артикул]],[1]Подбор!$CJ:$CW,8,0),"")</f>
        <v>0</v>
      </c>
      <c r="AD1137" s="73">
        <f>IFERROR(VLOOKUP(Подбор[[#This Row],[Артикул]],[1]Подбор!$CJ:$CW,9,0),"")</f>
        <v>0</v>
      </c>
      <c r="AE1137" s="73">
        <f>IFERROR(VLOOKUP(Подбор[[#This Row],[Артикул]],[1]Подбор!$CJ:$CW,10,0),"")</f>
        <v>0</v>
      </c>
      <c r="AF1137" s="73">
        <f>IFERROR(VLOOKUP(Подбор[[#This Row],[Артикул]],[1]Подбор!$CJ:$CW,11,0),"")</f>
        <v>0</v>
      </c>
      <c r="AG1137" s="73">
        <f>IFERROR(VLOOKUP(Подбор[[#This Row],[Артикул]],[1]Подбор!$CJ:$CW,12,0),"")</f>
        <v>0</v>
      </c>
      <c r="AH1137" s="73">
        <f>IFERROR(VLOOKUP(Подбор[[#This Row],[Артикул]],[1]Подбор!$CJ:$CW,13,0),"")</f>
        <v>0</v>
      </c>
      <c r="AI1137" s="73">
        <f>IFERROR(VLOOKUP(Подбор[[#This Row],[Артикул]],[1]Подбор!$CJ:$CW,14,0),"")</f>
        <v>0</v>
      </c>
      <c r="AJ1137" s="73" t="str">
        <f>IFERROR(VLOOKUP(Подбор[[#This Row],[Артикул]],[1]Подбор!$CJ:$DA,15,0),"")</f>
        <v>http://ipmatika.ru/upload/iblock/dc2/s945e9r9cnytt6o0bcrt9i53fquq4seb/7.png</v>
      </c>
      <c r="AK1137" s="73" t="str">
        <f>IFERROR(VLOOKUP(Подбор[[#This Row],[Артикул]],[1]Подбор!$CJ:$DA,16,0),"")</f>
        <v>https://ipmatika.kz/products/besprovodnye-bluetooth/yealink-bh71-workstation/</v>
      </c>
      <c r="AL1137" s="73" t="str">
        <f>IFERROR(VLOOKUP(Подбор[[#This Row],[Артикул]],[1]Подбор!$CJ:$DA,17,0),"")</f>
        <v>Под заказ</v>
      </c>
    </row>
    <row r="1138" spans="1:38">
      <c r="A1138" s="73" t="s">
        <v>2930</v>
      </c>
      <c r="B1138" t="s">
        <v>2932</v>
      </c>
      <c r="C1138" t="s">
        <v>2931</v>
      </c>
      <c r="D1138">
        <v>63590</v>
      </c>
      <c r="E1138">
        <v>47060</v>
      </c>
      <c r="F1138">
        <v>-25.994653247365932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7</v>
      </c>
      <c r="O1138">
        <v>0</v>
      </c>
      <c r="P1138">
        <v>0</v>
      </c>
      <c r="Q1138" t="s">
        <v>6051</v>
      </c>
      <c r="R1138" t="s">
        <v>6052</v>
      </c>
      <c r="S1138" t="s">
        <v>5491</v>
      </c>
      <c r="T1138" s="73"/>
      <c r="U1138" s="73"/>
      <c r="V1138"/>
      <c r="W1138" s="73">
        <f>IFERROR(VLOOKUP(Подбор[[#This Row],[Артикул]],[1]Подбор!$CJ:$CW,2,0),"")</f>
        <v>63590</v>
      </c>
      <c r="X1138" s="73">
        <f>IFERROR(VLOOKUP(Подбор[[#This Row],[Артикул]],[1]Подбор!$CJ:$CW,3,0),"")</f>
        <v>47060</v>
      </c>
      <c r="Y1138" s="73">
        <f>IFERROR(VLOOKUP(Подбор[[#This Row],[Артикул]],[1]Подбор!$CJ:$CW,4,0),"")</f>
        <v>-25.994653247365932</v>
      </c>
      <c r="Z1138" s="73">
        <f>IFERROR(VLOOKUP(Подбор[[#This Row],[Артикул]],[1]Подбор!$CJ:$CW,5,0),"")</f>
        <v>0</v>
      </c>
      <c r="AA1138" s="73">
        <f>IFERROR(VLOOKUP(Подбор[[#This Row],[Артикул]],[1]Подбор!$CJ:$CW,6,0),"")</f>
        <v>0</v>
      </c>
      <c r="AB1138" s="73">
        <f>IFERROR(VLOOKUP(Подбор[[#This Row],[Артикул]],[1]Подбор!$CJ:$CW,7,0),"")</f>
        <v>0</v>
      </c>
      <c r="AC1138" s="73">
        <f>IFERROR(VLOOKUP(Подбор[[#This Row],[Артикул]],[1]Подбор!$CJ:$CW,8,0),"")</f>
        <v>0</v>
      </c>
      <c r="AD1138" s="73">
        <f>IFERROR(VLOOKUP(Подбор[[#This Row],[Артикул]],[1]Подбор!$CJ:$CW,9,0),"")</f>
        <v>0</v>
      </c>
      <c r="AE1138" s="73">
        <f>IFERROR(VLOOKUP(Подбор[[#This Row],[Артикул]],[1]Подбор!$CJ:$CW,10,0),"")</f>
        <v>0</v>
      </c>
      <c r="AF1138" s="73">
        <f>IFERROR(VLOOKUP(Подбор[[#This Row],[Артикул]],[1]Подбор!$CJ:$CW,11,0),"")</f>
        <v>0</v>
      </c>
      <c r="AG1138" s="73">
        <f>IFERROR(VLOOKUP(Подбор[[#This Row],[Артикул]],[1]Подбор!$CJ:$CW,12,0),"")</f>
        <v>7</v>
      </c>
      <c r="AH1138" s="73">
        <f>IFERROR(VLOOKUP(Подбор[[#This Row],[Артикул]],[1]Подбор!$CJ:$CW,13,0),"")</f>
        <v>0</v>
      </c>
      <c r="AI1138" s="73">
        <f>IFERROR(VLOOKUP(Подбор[[#This Row],[Артикул]],[1]Подбор!$CJ:$CW,14,0),"")</f>
        <v>0</v>
      </c>
      <c r="AJ1138" s="73" t="str">
        <f>IFERROR(VLOOKUP(Подбор[[#This Row],[Артикул]],[1]Подбор!$CJ:$DA,15,0),"")</f>
        <v>http://ipmatika.ru/upload/iblock/6f6/1okvq3wjhby7bekplf1epemfjppsmg6t/BH71_01.jpg</v>
      </c>
      <c r="AK1138" s="73" t="str">
        <f>IFERROR(VLOOKUP(Подбор[[#This Row],[Артикул]],[1]Подбор!$CJ:$DA,16,0),"")</f>
        <v>https://ipmatika.kz/products/besprovodnye-bluetooth/yealink-bh71/</v>
      </c>
      <c r="AL1138" s="73" t="str">
        <f>IFERROR(VLOOKUP(Подбор[[#This Row],[Артикул]],[1]Подбор!$CJ:$DA,17,0),"")</f>
        <v>EOL</v>
      </c>
    </row>
    <row r="1139" spans="1:38">
      <c r="A1139" s="73" t="s">
        <v>3726</v>
      </c>
      <c r="B1139" t="s">
        <v>2932</v>
      </c>
      <c r="C1139" t="s">
        <v>3727</v>
      </c>
      <c r="D1139">
        <v>96900</v>
      </c>
      <c r="E1139">
        <v>71710</v>
      </c>
      <c r="F1139">
        <v>-25.99587203302373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40</v>
      </c>
      <c r="O1139">
        <v>15</v>
      </c>
      <c r="P1139">
        <v>0</v>
      </c>
      <c r="Q1139" t="s">
        <v>578</v>
      </c>
      <c r="R1139" t="s">
        <v>6053</v>
      </c>
      <c r="S1139" t="s">
        <v>578</v>
      </c>
      <c r="T1139" s="73"/>
      <c r="U1139" s="73"/>
      <c r="V1139"/>
      <c r="W1139" s="73">
        <f>IFERROR(VLOOKUP(Подбор[[#This Row],[Артикул]],[1]Подбор!$CJ:$CW,2,0),"")</f>
        <v>96900</v>
      </c>
      <c r="X1139" s="73">
        <f>IFERROR(VLOOKUP(Подбор[[#This Row],[Артикул]],[1]Подбор!$CJ:$CW,3,0),"")</f>
        <v>71710</v>
      </c>
      <c r="Y1139" s="73">
        <f>IFERROR(VLOOKUP(Подбор[[#This Row],[Артикул]],[1]Подбор!$CJ:$CW,4,0),"")</f>
        <v>-25.99587203302373</v>
      </c>
      <c r="Z1139" s="73">
        <f>IFERROR(VLOOKUP(Подбор[[#This Row],[Артикул]],[1]Подбор!$CJ:$CW,5,0),"")</f>
        <v>0</v>
      </c>
      <c r="AA1139" s="73">
        <f>IFERROR(VLOOKUP(Подбор[[#This Row],[Артикул]],[1]Подбор!$CJ:$CW,6,0),"")</f>
        <v>0</v>
      </c>
      <c r="AB1139" s="73">
        <f>IFERROR(VLOOKUP(Подбор[[#This Row],[Артикул]],[1]Подбор!$CJ:$CW,7,0),"")</f>
        <v>0</v>
      </c>
      <c r="AC1139" s="73">
        <f>IFERROR(VLOOKUP(Подбор[[#This Row],[Артикул]],[1]Подбор!$CJ:$CW,8,0),"")</f>
        <v>0</v>
      </c>
      <c r="AD1139" s="73">
        <f>IFERROR(VLOOKUP(Подбор[[#This Row],[Артикул]],[1]Подбор!$CJ:$CW,9,0),"")</f>
        <v>0</v>
      </c>
      <c r="AE1139" s="73">
        <f>IFERROR(VLOOKUP(Подбор[[#This Row],[Артикул]],[1]Подбор!$CJ:$CW,10,0),"")</f>
        <v>0</v>
      </c>
      <c r="AF1139" s="73">
        <f>IFERROR(VLOOKUP(Подбор[[#This Row],[Артикул]],[1]Подбор!$CJ:$CW,11,0),"")</f>
        <v>0</v>
      </c>
      <c r="AG1139" s="73">
        <f>IFERROR(VLOOKUP(Подбор[[#This Row],[Артикул]],[1]Подбор!$CJ:$CW,12,0),"")</f>
        <v>40</v>
      </c>
      <c r="AH1139" s="73">
        <f>IFERROR(VLOOKUP(Подбор[[#This Row],[Артикул]],[1]Подбор!$CJ:$CW,13,0),"")</f>
        <v>15</v>
      </c>
      <c r="AI1139" s="73">
        <f>IFERROR(VLOOKUP(Подбор[[#This Row],[Артикул]],[1]Подбор!$CJ:$CW,14,0),"")</f>
        <v>0</v>
      </c>
      <c r="AJ1139" s="73" t="str">
        <f>IFERROR(VLOOKUP(Подбор[[#This Row],[Артикул]],[1]Подбор!$CJ:$DA,15,0),"")</f>
        <v/>
      </c>
      <c r="AK1139" s="73" t="str">
        <f>IFERROR(VLOOKUP(Подбор[[#This Row],[Артикул]],[1]Подбор!$CJ:$DA,16,0),"")</f>
        <v>https://ipmatika.kz/products/besprovodnye-bluetooth/yealink-bh72-lite-uc-black-usb/</v>
      </c>
      <c r="AL1139" s="73" t="str">
        <f>IFERROR(VLOOKUP(Подбор[[#This Row],[Артикул]],[1]Подбор!$CJ:$DA,17,0),"")</f>
        <v/>
      </c>
    </row>
    <row r="1140" spans="1:38">
      <c r="A1140" s="73" t="s">
        <v>5318</v>
      </c>
      <c r="B1140" t="s">
        <v>2932</v>
      </c>
      <c r="C1140" t="s">
        <v>5319</v>
      </c>
      <c r="D1140">
        <v>136270</v>
      </c>
      <c r="E1140">
        <v>100840</v>
      </c>
      <c r="F1140">
        <v>-25.999853232553022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5489</v>
      </c>
      <c r="O1140">
        <v>0</v>
      </c>
      <c r="P1140">
        <v>0</v>
      </c>
      <c r="Q1140" t="s">
        <v>6054</v>
      </c>
      <c r="R1140" t="s">
        <v>6055</v>
      </c>
      <c r="S1140" t="s">
        <v>5514</v>
      </c>
      <c r="T1140" s="73"/>
      <c r="U1140" s="73"/>
      <c r="V1140"/>
      <c r="W1140" s="73">
        <f>IFERROR(VLOOKUP(Подбор[[#This Row],[Артикул]],[1]Подбор!$CJ:$CW,2,0),"")</f>
        <v>136270</v>
      </c>
      <c r="X1140" s="73">
        <f>IFERROR(VLOOKUP(Подбор[[#This Row],[Артикул]],[1]Подбор!$CJ:$CW,3,0),"")</f>
        <v>100840</v>
      </c>
      <c r="Y1140" s="73">
        <f>IFERROR(VLOOKUP(Подбор[[#This Row],[Артикул]],[1]Подбор!$CJ:$CW,4,0),"")</f>
        <v>-25.999853232553022</v>
      </c>
      <c r="Z1140" s="73">
        <f>IFERROR(VLOOKUP(Подбор[[#This Row],[Артикул]],[1]Подбор!$CJ:$CW,5,0),"")</f>
        <v>0</v>
      </c>
      <c r="AA1140" s="73">
        <f>IFERROR(VLOOKUP(Подбор[[#This Row],[Артикул]],[1]Подбор!$CJ:$CW,6,0),"")</f>
        <v>0</v>
      </c>
      <c r="AB1140" s="73">
        <f>IFERROR(VLOOKUP(Подбор[[#This Row],[Артикул]],[1]Подбор!$CJ:$CW,7,0),"")</f>
        <v>0</v>
      </c>
      <c r="AC1140" s="73">
        <f>IFERROR(VLOOKUP(Подбор[[#This Row],[Артикул]],[1]Подбор!$CJ:$CW,8,0),"")</f>
        <v>0</v>
      </c>
      <c r="AD1140" s="73">
        <f>IFERROR(VLOOKUP(Подбор[[#This Row],[Артикул]],[1]Подбор!$CJ:$CW,9,0),"")</f>
        <v>0</v>
      </c>
      <c r="AE1140" s="73">
        <f>IFERROR(VLOOKUP(Подбор[[#This Row],[Артикул]],[1]Подбор!$CJ:$CW,10,0),"")</f>
        <v>0</v>
      </c>
      <c r="AF1140" s="73">
        <f>IFERROR(VLOOKUP(Подбор[[#This Row],[Артикул]],[1]Подбор!$CJ:$CW,11,0),"")</f>
        <v>0</v>
      </c>
      <c r="AG1140" s="73" t="str">
        <f>IFERROR(VLOOKUP(Подбор[[#This Row],[Артикул]],[1]Подбор!$CJ:$CW,12,0),"")</f>
        <v>50+</v>
      </c>
      <c r="AH1140" s="73">
        <f>IFERROR(VLOOKUP(Подбор[[#This Row],[Артикул]],[1]Подбор!$CJ:$CW,13,0),"")</f>
        <v>0</v>
      </c>
      <c r="AI1140" s="73">
        <f>IFERROR(VLOOKUP(Подбор[[#This Row],[Артикул]],[1]Подбор!$CJ:$CW,14,0),"")</f>
        <v>0</v>
      </c>
      <c r="AJ1140" s="73" t="str">
        <f>IFERROR(VLOOKUP(Подбор[[#This Row],[Артикул]],[1]Подбор!$CJ:$DA,15,0),"")</f>
        <v>http://ipmatika.ru/upload/iblock/bdc/eoc2zr2q0zo0jorttiukobpqlsvrt5xg/BH74.png</v>
      </c>
      <c r="AK1140" s="73" t="str">
        <f>IFERROR(VLOOKUP(Подбор[[#This Row],[Артикул]],[1]Подбор!$CJ:$DA,16,0),"")</f>
        <v>https://ipmatika.kz/products/besprovodnye-bluetooth/yealink-bh74-uc-usb-ca/</v>
      </c>
      <c r="AL1140" s="73" t="str">
        <f>IFERROR(VLOOKUP(Подбор[[#This Row],[Артикул]],[1]Подбор!$CJ:$DA,17,0),"")</f>
        <v>NEW</v>
      </c>
    </row>
    <row r="1141" spans="1:38">
      <c r="A1141" s="73" t="s">
        <v>5320</v>
      </c>
      <c r="B1141" t="s">
        <v>2932</v>
      </c>
      <c r="C1141" t="s">
        <v>5321</v>
      </c>
      <c r="D1141">
        <v>143840</v>
      </c>
      <c r="E1141">
        <v>106440</v>
      </c>
      <c r="F1141">
        <v>-26.001112347052285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50</v>
      </c>
      <c r="O1141">
        <v>0</v>
      </c>
      <c r="P1141">
        <v>0</v>
      </c>
      <c r="Q1141" t="s">
        <v>6056</v>
      </c>
      <c r="R1141" t="s">
        <v>6057</v>
      </c>
      <c r="S1141" t="s">
        <v>5514</v>
      </c>
      <c r="T1141" s="73"/>
      <c r="U1141" s="73"/>
      <c r="V1141"/>
      <c r="W1141" s="73">
        <f>IFERROR(VLOOKUP(Подбор[[#This Row],[Артикул]],[1]Подбор!$CJ:$CW,2,0),"")</f>
        <v>143840</v>
      </c>
      <c r="X1141" s="73">
        <f>IFERROR(VLOOKUP(Подбор[[#This Row],[Артикул]],[1]Подбор!$CJ:$CW,3,0),"")</f>
        <v>106440</v>
      </c>
      <c r="Y1141" s="73">
        <f>IFERROR(VLOOKUP(Подбор[[#This Row],[Артикул]],[1]Подбор!$CJ:$CW,4,0),"")</f>
        <v>-26.001112347052285</v>
      </c>
      <c r="Z1141" s="73">
        <f>IFERROR(VLOOKUP(Подбор[[#This Row],[Артикул]],[1]Подбор!$CJ:$CW,5,0),"")</f>
        <v>0</v>
      </c>
      <c r="AA1141" s="73">
        <f>IFERROR(VLOOKUP(Подбор[[#This Row],[Артикул]],[1]Подбор!$CJ:$CW,6,0),"")</f>
        <v>0</v>
      </c>
      <c r="AB1141" s="73">
        <f>IFERROR(VLOOKUP(Подбор[[#This Row],[Артикул]],[1]Подбор!$CJ:$CW,7,0),"")</f>
        <v>0</v>
      </c>
      <c r="AC1141" s="73">
        <f>IFERROR(VLOOKUP(Подбор[[#This Row],[Артикул]],[1]Подбор!$CJ:$CW,8,0),"")</f>
        <v>0</v>
      </c>
      <c r="AD1141" s="73">
        <f>IFERROR(VLOOKUP(Подбор[[#This Row],[Артикул]],[1]Подбор!$CJ:$CW,9,0),"")</f>
        <v>0</v>
      </c>
      <c r="AE1141" s="73">
        <f>IFERROR(VLOOKUP(Подбор[[#This Row],[Артикул]],[1]Подбор!$CJ:$CW,10,0),"")</f>
        <v>0</v>
      </c>
      <c r="AF1141" s="73">
        <f>IFERROR(VLOOKUP(Подбор[[#This Row],[Артикул]],[1]Подбор!$CJ:$CW,11,0),"")</f>
        <v>0</v>
      </c>
      <c r="AG1141" s="73">
        <f>IFERROR(VLOOKUP(Подбор[[#This Row],[Артикул]],[1]Подбор!$CJ:$CW,12,0),"")</f>
        <v>50</v>
      </c>
      <c r="AH1141" s="73">
        <f>IFERROR(VLOOKUP(Подбор[[#This Row],[Артикул]],[1]Подбор!$CJ:$CW,13,0),"")</f>
        <v>0</v>
      </c>
      <c r="AI1141" s="73">
        <f>IFERROR(VLOOKUP(Подбор[[#This Row],[Артикул]],[1]Подбор!$CJ:$CW,14,0),"")</f>
        <v>0</v>
      </c>
      <c r="AJ1141" s="73" t="str">
        <f>IFERROR(VLOOKUP(Подбор[[#This Row],[Артикул]],[1]Подбор!$CJ:$DA,15,0),"")</f>
        <v>http://ipmatika.ru/upload/iblock/e6f/esf4ipvxp40x344q33uj6auqov5b0bx3/BH74_Stand.png</v>
      </c>
      <c r="AK1141" s="73" t="str">
        <f>IFERROR(VLOOKUP(Подбор[[#This Row],[Артикул]],[1]Подбор!$CJ:$DA,16,0),"")</f>
        <v>https://ipmatika.kz/products/besprovodnye-bluetooth/yealink-bh74-with-stand-uc-usb-ca/</v>
      </c>
      <c r="AL1141" s="73" t="str">
        <f>IFERROR(VLOOKUP(Подбор[[#This Row],[Артикул]],[1]Подбор!$CJ:$DA,17,0),"")</f>
        <v>NEW</v>
      </c>
    </row>
    <row r="1142" spans="1:38">
      <c r="A1142" s="73" t="s">
        <v>3106</v>
      </c>
      <c r="B1142" t="s">
        <v>2932</v>
      </c>
      <c r="C1142" t="s">
        <v>3107</v>
      </c>
      <c r="D1142">
        <v>151410</v>
      </c>
      <c r="E1142">
        <v>112040</v>
      </c>
      <c r="F1142">
        <v>-26.002245558417542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5489</v>
      </c>
      <c r="O1142">
        <v>0</v>
      </c>
      <c r="P1142">
        <v>0</v>
      </c>
      <c r="Q1142" t="s">
        <v>6058</v>
      </c>
      <c r="R1142" t="s">
        <v>6059</v>
      </c>
      <c r="S1142" t="s">
        <v>578</v>
      </c>
      <c r="T1142" s="73"/>
      <c r="U1142" s="73"/>
      <c r="V1142"/>
      <c r="W1142" s="73">
        <f>IFERROR(VLOOKUP(Подбор[[#This Row],[Артикул]],[1]Подбор!$CJ:$CW,2,0),"")</f>
        <v>151410</v>
      </c>
      <c r="X1142" s="73">
        <f>IFERROR(VLOOKUP(Подбор[[#This Row],[Артикул]],[1]Подбор!$CJ:$CW,3,0),"")</f>
        <v>112040</v>
      </c>
      <c r="Y1142" s="73">
        <f>IFERROR(VLOOKUP(Подбор[[#This Row],[Артикул]],[1]Подбор!$CJ:$CW,4,0),"")</f>
        <v>-26.002245558417542</v>
      </c>
      <c r="Z1142" s="73">
        <f>IFERROR(VLOOKUP(Подбор[[#This Row],[Артикул]],[1]Подбор!$CJ:$CW,5,0),"")</f>
        <v>0</v>
      </c>
      <c r="AA1142" s="73">
        <f>IFERROR(VLOOKUP(Подбор[[#This Row],[Артикул]],[1]Подбор!$CJ:$CW,6,0),"")</f>
        <v>0</v>
      </c>
      <c r="AB1142" s="73">
        <f>IFERROR(VLOOKUP(Подбор[[#This Row],[Артикул]],[1]Подбор!$CJ:$CW,7,0),"")</f>
        <v>0</v>
      </c>
      <c r="AC1142" s="73">
        <f>IFERROR(VLOOKUP(Подбор[[#This Row],[Артикул]],[1]Подбор!$CJ:$CW,8,0),"")</f>
        <v>0</v>
      </c>
      <c r="AD1142" s="73">
        <f>IFERROR(VLOOKUP(Подбор[[#This Row],[Артикул]],[1]Подбор!$CJ:$CW,9,0),"")</f>
        <v>0</v>
      </c>
      <c r="AE1142" s="73">
        <f>IFERROR(VLOOKUP(Подбор[[#This Row],[Артикул]],[1]Подбор!$CJ:$CW,10,0),"")</f>
        <v>0</v>
      </c>
      <c r="AF1142" s="73">
        <f>IFERROR(VLOOKUP(Подбор[[#This Row],[Артикул]],[1]Подбор!$CJ:$CW,11,0),"")</f>
        <v>0</v>
      </c>
      <c r="AG1142" s="73" t="str">
        <f>IFERROR(VLOOKUP(Подбор[[#This Row],[Артикул]],[1]Подбор!$CJ:$CW,12,0),"")</f>
        <v>50+</v>
      </c>
      <c r="AH1142" s="73">
        <f>IFERROR(VLOOKUP(Подбор[[#This Row],[Артикул]],[1]Подбор!$CJ:$CW,13,0),"")</f>
        <v>0</v>
      </c>
      <c r="AI1142" s="73">
        <f>IFERROR(VLOOKUP(Подбор[[#This Row],[Артикул]],[1]Подбор!$CJ:$CW,14,0),"")</f>
        <v>0</v>
      </c>
      <c r="AJ1142" s="73" t="str">
        <f>IFERROR(VLOOKUP(Подбор[[#This Row],[Артикул]],[1]Подбор!$CJ:$DA,15,0),"")</f>
        <v>http://ipmatika.ru/upload/iblock/277/7f1on7aitu0e2s3exb2z1lj8ba22txu2/BH76Plus_01.jpg</v>
      </c>
      <c r="AK1142" s="73" t="str">
        <f>IFERROR(VLOOKUP(Подбор[[#This Row],[Артикул]],[1]Подбор!$CJ:$DA,16,0),"")</f>
        <v>https://ipmatika.kz/products/besprovodnye-bluetooth/yealink-bh76-plus-uc-black-usb-a/</v>
      </c>
      <c r="AL1142" s="73" t="str">
        <f>IFERROR(VLOOKUP(Подбор[[#This Row],[Артикул]],[1]Подбор!$CJ:$DA,17,0),"")</f>
        <v/>
      </c>
    </row>
    <row r="1143" spans="1:38">
      <c r="A1143" s="73" t="s">
        <v>435</v>
      </c>
      <c r="B1143" t="s">
        <v>2932</v>
      </c>
      <c r="C1143" t="s">
        <v>1706</v>
      </c>
      <c r="D1143">
        <v>136270</v>
      </c>
      <c r="E1143">
        <v>100840</v>
      </c>
      <c r="F1143">
        <v>-25.999853232553022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5489</v>
      </c>
      <c r="O1143">
        <v>41</v>
      </c>
      <c r="P1143">
        <v>0</v>
      </c>
      <c r="Q1143" t="s">
        <v>6060</v>
      </c>
      <c r="R1143" t="s">
        <v>6061</v>
      </c>
      <c r="S1143" t="s">
        <v>5491</v>
      </c>
      <c r="T1143" s="73"/>
      <c r="U1143" s="73"/>
      <c r="V1143"/>
      <c r="W1143" s="73">
        <f>IFERROR(VLOOKUP(Подбор[[#This Row],[Артикул]],[1]Подбор!$CJ:$CW,2,0),"")</f>
        <v>136270</v>
      </c>
      <c r="X1143" s="73">
        <f>IFERROR(VLOOKUP(Подбор[[#This Row],[Артикул]],[1]Подбор!$CJ:$CW,3,0),"")</f>
        <v>100840</v>
      </c>
      <c r="Y1143" s="73">
        <f>IFERROR(VLOOKUP(Подбор[[#This Row],[Артикул]],[1]Подбор!$CJ:$CW,4,0),"")</f>
        <v>-25.999853232553022</v>
      </c>
      <c r="Z1143" s="73">
        <f>IFERROR(VLOOKUP(Подбор[[#This Row],[Артикул]],[1]Подбор!$CJ:$CW,5,0),"")</f>
        <v>0</v>
      </c>
      <c r="AA1143" s="73">
        <f>IFERROR(VLOOKUP(Подбор[[#This Row],[Артикул]],[1]Подбор!$CJ:$CW,6,0),"")</f>
        <v>0</v>
      </c>
      <c r="AB1143" s="73">
        <f>IFERROR(VLOOKUP(Подбор[[#This Row],[Артикул]],[1]Подбор!$CJ:$CW,7,0),"")</f>
        <v>0</v>
      </c>
      <c r="AC1143" s="73">
        <f>IFERROR(VLOOKUP(Подбор[[#This Row],[Артикул]],[1]Подбор!$CJ:$CW,8,0),"")</f>
        <v>0</v>
      </c>
      <c r="AD1143" s="73">
        <f>IFERROR(VLOOKUP(Подбор[[#This Row],[Артикул]],[1]Подбор!$CJ:$CW,9,0),"")</f>
        <v>0</v>
      </c>
      <c r="AE1143" s="73">
        <f>IFERROR(VLOOKUP(Подбор[[#This Row],[Артикул]],[1]Подбор!$CJ:$CW,10,0),"")</f>
        <v>0</v>
      </c>
      <c r="AF1143" s="73">
        <f>IFERROR(VLOOKUP(Подбор[[#This Row],[Артикул]],[1]Подбор!$CJ:$CW,11,0),"")</f>
        <v>0</v>
      </c>
      <c r="AG1143" s="73" t="str">
        <f>IFERROR(VLOOKUP(Подбор[[#This Row],[Артикул]],[1]Подбор!$CJ:$CW,12,0),"")</f>
        <v>50+</v>
      </c>
      <c r="AH1143" s="73">
        <f>IFERROR(VLOOKUP(Подбор[[#This Row],[Артикул]],[1]Подбор!$CJ:$CW,13,0),"")</f>
        <v>41</v>
      </c>
      <c r="AI1143" s="73">
        <f>IFERROR(VLOOKUP(Подбор[[#This Row],[Артикул]],[1]Подбор!$CJ:$CW,14,0),"")</f>
        <v>0</v>
      </c>
      <c r="AJ1143" s="73" t="str">
        <f>IFERROR(VLOOKUP(Подбор[[#This Row],[Артикул]],[1]Подбор!$CJ:$DA,15,0),"")</f>
        <v>http://ipmatika.ru/upload/iblock/842/BH76-01.jpg</v>
      </c>
      <c r="AK1143" s="73" t="str">
        <f>IFERROR(VLOOKUP(Подбор[[#This Row],[Артикул]],[1]Подбор!$CJ:$DA,16,0),"")</f>
        <v>https://ipmatika.kz/products/besprovodnye-bluetooth/yealink-bh76-uc-black-usb/</v>
      </c>
      <c r="AL1143" s="73" t="str">
        <f>IFERROR(VLOOKUP(Подбор[[#This Row],[Артикул]],[1]Подбор!$CJ:$DA,17,0),"")</f>
        <v>EOL</v>
      </c>
    </row>
    <row r="1144" spans="1:38">
      <c r="A1144" s="73" t="s">
        <v>436</v>
      </c>
      <c r="B1144" t="s">
        <v>2932</v>
      </c>
      <c r="C1144" t="s">
        <v>1705</v>
      </c>
      <c r="D1144">
        <v>158980</v>
      </c>
      <c r="E1144">
        <v>117650</v>
      </c>
      <c r="F1144">
        <v>-25.996980752295883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45</v>
      </c>
      <c r="O1144">
        <v>0</v>
      </c>
      <c r="P1144">
        <v>0</v>
      </c>
      <c r="Q1144" t="s">
        <v>6062</v>
      </c>
      <c r="R1144" t="s">
        <v>6063</v>
      </c>
      <c r="S1144" t="s">
        <v>578</v>
      </c>
      <c r="T1144" s="73"/>
      <c r="U1144" s="73"/>
      <c r="V1144"/>
      <c r="W1144" s="73">
        <f>IFERROR(VLOOKUP(Подбор[[#This Row],[Артикул]],[1]Подбор!$CJ:$CW,2,0),"")</f>
        <v>158980</v>
      </c>
      <c r="X1144" s="73">
        <f>IFERROR(VLOOKUP(Подбор[[#This Row],[Артикул]],[1]Подбор!$CJ:$CW,3,0),"")</f>
        <v>117650</v>
      </c>
      <c r="Y1144" s="73">
        <f>IFERROR(VLOOKUP(Подбор[[#This Row],[Артикул]],[1]Подбор!$CJ:$CW,4,0),"")</f>
        <v>-25.996980752295883</v>
      </c>
      <c r="Z1144" s="73">
        <f>IFERROR(VLOOKUP(Подбор[[#This Row],[Артикул]],[1]Подбор!$CJ:$CW,5,0),"")</f>
        <v>0</v>
      </c>
      <c r="AA1144" s="73">
        <f>IFERROR(VLOOKUP(Подбор[[#This Row],[Артикул]],[1]Подбор!$CJ:$CW,6,0),"")</f>
        <v>0</v>
      </c>
      <c r="AB1144" s="73">
        <f>IFERROR(VLOOKUP(Подбор[[#This Row],[Артикул]],[1]Подбор!$CJ:$CW,7,0),"")</f>
        <v>0</v>
      </c>
      <c r="AC1144" s="73">
        <f>IFERROR(VLOOKUP(Подбор[[#This Row],[Артикул]],[1]Подбор!$CJ:$CW,8,0),"")</f>
        <v>0</v>
      </c>
      <c r="AD1144" s="73">
        <f>IFERROR(VLOOKUP(Подбор[[#This Row],[Артикул]],[1]Подбор!$CJ:$CW,9,0),"")</f>
        <v>0</v>
      </c>
      <c r="AE1144" s="73">
        <f>IFERROR(VLOOKUP(Подбор[[#This Row],[Артикул]],[1]Подбор!$CJ:$CW,10,0),"")</f>
        <v>0</v>
      </c>
      <c r="AF1144" s="73">
        <f>IFERROR(VLOOKUP(Подбор[[#This Row],[Артикул]],[1]Подбор!$CJ:$CW,11,0),"")</f>
        <v>0</v>
      </c>
      <c r="AG1144" s="73">
        <f>IFERROR(VLOOKUP(Подбор[[#This Row],[Артикул]],[1]Подбор!$CJ:$CW,12,0),"")</f>
        <v>45</v>
      </c>
      <c r="AH1144" s="73">
        <f>IFERROR(VLOOKUP(Подбор[[#This Row],[Артикул]],[1]Подбор!$CJ:$CW,13,0),"")</f>
        <v>0</v>
      </c>
      <c r="AI1144" s="73">
        <f>IFERROR(VLOOKUP(Подбор[[#This Row],[Артикул]],[1]Подбор!$CJ:$CW,14,0),"")</f>
        <v>0</v>
      </c>
      <c r="AJ1144" s="73" t="str">
        <f>IFERROR(VLOOKUP(Подбор[[#This Row],[Артикул]],[1]Подбор!$CJ:$DA,15,0),"")</f>
        <v>http://ipmatika.ru/upload/iblock/f20/BH76_01.jpg</v>
      </c>
      <c r="AK1144" s="73" t="str">
        <f>IFERROR(VLOOKUP(Подбор[[#This Row],[Артикул]],[1]Подбор!$CJ:$DA,16,0),"")</f>
        <v>https://ipmatika.kz/products/besprovodnye-bluetooth/yealink-bh76-with-charging-stand-uc-black-usb/</v>
      </c>
      <c r="AL1144" s="73" t="str">
        <f>IFERROR(VLOOKUP(Подбор[[#This Row],[Артикул]],[1]Подбор!$CJ:$DA,17,0),"")</f>
        <v/>
      </c>
    </row>
    <row r="1145" spans="1:38">
      <c r="A1145" s="73" t="s">
        <v>1704</v>
      </c>
      <c r="B1145"/>
      <c r="C1145"/>
      <c r="D1145" t="s">
        <v>578</v>
      </c>
      <c r="E1145" t="s">
        <v>578</v>
      </c>
      <c r="F1145" t="s">
        <v>578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578</v>
      </c>
      <c r="R1145" t="s">
        <v>578</v>
      </c>
      <c r="S1145" t="s">
        <v>578</v>
      </c>
      <c r="T1145" s="73"/>
      <c r="U1145" s="73"/>
      <c r="V1145"/>
      <c r="W1145" s="73" t="str">
        <f>IFERROR(VLOOKUP(Подбор[[#This Row],[Артикул]],[1]Подбор!$CJ:$CW,2,0),"")</f>
        <v/>
      </c>
      <c r="X1145" s="73" t="str">
        <f>IFERROR(VLOOKUP(Подбор[[#This Row],[Артикул]],[1]Подбор!$CJ:$CW,3,0),"")</f>
        <v/>
      </c>
      <c r="Y1145" s="73" t="str">
        <f>IFERROR(VLOOKUP(Подбор[[#This Row],[Артикул]],[1]Подбор!$CJ:$CW,4,0),"")</f>
        <v/>
      </c>
      <c r="Z1145" s="73">
        <f>IFERROR(VLOOKUP(Подбор[[#This Row],[Артикул]],[1]Подбор!$CJ:$CW,5,0),"")</f>
        <v>0</v>
      </c>
      <c r="AA1145" s="73">
        <f>IFERROR(VLOOKUP(Подбор[[#This Row],[Артикул]],[1]Подбор!$CJ:$CW,6,0),"")</f>
        <v>0</v>
      </c>
      <c r="AB1145" s="73">
        <f>IFERROR(VLOOKUP(Подбор[[#This Row],[Артикул]],[1]Подбор!$CJ:$CW,7,0),"")</f>
        <v>0</v>
      </c>
      <c r="AC1145" s="73">
        <f>IFERROR(VLOOKUP(Подбор[[#This Row],[Артикул]],[1]Подбор!$CJ:$CW,8,0),"")</f>
        <v>0</v>
      </c>
      <c r="AD1145" s="73">
        <f>IFERROR(VLOOKUP(Подбор[[#This Row],[Артикул]],[1]Подбор!$CJ:$CW,9,0),"")</f>
        <v>0</v>
      </c>
      <c r="AE1145" s="73">
        <f>IFERROR(VLOOKUP(Подбор[[#This Row],[Артикул]],[1]Подбор!$CJ:$CW,10,0),"")</f>
        <v>0</v>
      </c>
      <c r="AF1145" s="73">
        <f>IFERROR(VLOOKUP(Подбор[[#This Row],[Артикул]],[1]Подбор!$CJ:$CW,11,0),"")</f>
        <v>0</v>
      </c>
      <c r="AG1145" s="73">
        <f>IFERROR(VLOOKUP(Подбор[[#This Row],[Артикул]],[1]Подбор!$CJ:$CW,12,0),"")</f>
        <v>0</v>
      </c>
      <c r="AH1145" s="73">
        <f>IFERROR(VLOOKUP(Подбор[[#This Row],[Артикул]],[1]Подбор!$CJ:$CW,13,0),"")</f>
        <v>0</v>
      </c>
      <c r="AI1145" s="73">
        <f>IFERROR(VLOOKUP(Подбор[[#This Row],[Артикул]],[1]Подбор!$CJ:$CW,14,0),"")</f>
        <v>0</v>
      </c>
      <c r="AJ1145" s="73" t="str">
        <f>IFERROR(VLOOKUP(Подбор[[#This Row],[Артикул]],[1]Подбор!$CJ:$DA,15,0),"")</f>
        <v/>
      </c>
      <c r="AK1145" s="73" t="str">
        <f>IFERROR(VLOOKUP(Подбор[[#This Row],[Артикул]],[1]Подбор!$CJ:$DA,16,0),"")</f>
        <v/>
      </c>
      <c r="AL1145" s="73" t="str">
        <f>IFERROR(VLOOKUP(Подбор[[#This Row],[Артикул]],[1]Подбор!$CJ:$DA,17,0),"")</f>
        <v/>
      </c>
    </row>
    <row r="1146" spans="1:38">
      <c r="A1146" s="73" t="s">
        <v>3108</v>
      </c>
      <c r="B1146" t="s">
        <v>2932</v>
      </c>
      <c r="C1146" t="s">
        <v>3109</v>
      </c>
      <c r="D1146">
        <v>131730</v>
      </c>
      <c r="E1146">
        <v>97480</v>
      </c>
      <c r="F1146">
        <v>-26.000151825704094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 t="s">
        <v>6064</v>
      </c>
      <c r="R1146" t="s">
        <v>6065</v>
      </c>
      <c r="S1146" t="s">
        <v>5491</v>
      </c>
      <c r="T1146" s="73"/>
      <c r="U1146" s="73"/>
      <c r="V1146"/>
      <c r="W1146" s="73">
        <f>IFERROR(VLOOKUP(Подбор[[#This Row],[Артикул]],[1]Подбор!$CJ:$CW,2,0),"")</f>
        <v>131730</v>
      </c>
      <c r="X1146" s="73">
        <f>IFERROR(VLOOKUP(Подбор[[#This Row],[Артикул]],[1]Подбор!$CJ:$CW,3,0),"")</f>
        <v>97480</v>
      </c>
      <c r="Y1146" s="73">
        <f>IFERROR(VLOOKUP(Подбор[[#This Row],[Артикул]],[1]Подбор!$CJ:$CW,4,0),"")</f>
        <v>-26.000151825704094</v>
      </c>
      <c r="Z1146" s="73">
        <f>IFERROR(VLOOKUP(Подбор[[#This Row],[Артикул]],[1]Подбор!$CJ:$CW,5,0),"")</f>
        <v>0</v>
      </c>
      <c r="AA1146" s="73">
        <f>IFERROR(VLOOKUP(Подбор[[#This Row],[Артикул]],[1]Подбор!$CJ:$CW,6,0),"")</f>
        <v>0</v>
      </c>
      <c r="AB1146" s="73">
        <f>IFERROR(VLOOKUP(Подбор[[#This Row],[Артикул]],[1]Подбор!$CJ:$CW,7,0),"")</f>
        <v>0</v>
      </c>
      <c r="AC1146" s="73">
        <f>IFERROR(VLOOKUP(Подбор[[#This Row],[Артикул]],[1]Подбор!$CJ:$CW,8,0),"")</f>
        <v>0</v>
      </c>
      <c r="AD1146" s="73">
        <f>IFERROR(VLOOKUP(Подбор[[#This Row],[Артикул]],[1]Подбор!$CJ:$CW,9,0),"")</f>
        <v>0</v>
      </c>
      <c r="AE1146" s="73">
        <f>IFERROR(VLOOKUP(Подбор[[#This Row],[Артикул]],[1]Подбор!$CJ:$CW,10,0),"")</f>
        <v>0</v>
      </c>
      <c r="AF1146" s="73">
        <f>IFERROR(VLOOKUP(Подбор[[#This Row],[Артикул]],[1]Подбор!$CJ:$CW,11,0),"")</f>
        <v>0</v>
      </c>
      <c r="AG1146" s="73">
        <f>IFERROR(VLOOKUP(Подбор[[#This Row],[Артикул]],[1]Подбор!$CJ:$CW,12,0),"")</f>
        <v>0</v>
      </c>
      <c r="AH1146" s="73">
        <f>IFERROR(VLOOKUP(Подбор[[#This Row],[Артикул]],[1]Подбор!$CJ:$CW,13,0),"")</f>
        <v>1</v>
      </c>
      <c r="AI1146" s="73">
        <f>IFERROR(VLOOKUP(Подбор[[#This Row],[Артикул]],[1]Подбор!$CJ:$CW,14,0),"")</f>
        <v>0</v>
      </c>
      <c r="AJ1146" s="73" t="str">
        <f>IFERROR(VLOOKUP(Подбор[[#This Row],[Артикул]],[1]Подбор!$CJ:$DA,15,0),"")</f>
        <v>http://ipmatika.ru/upload/iblock/6a6/l6l2zk47egix5w4pkljlm2bwys0ze5ly/WH62-Portable-Dual-Teams-01.jpg</v>
      </c>
      <c r="AK1146" s="73" t="str">
        <f>IFERROR(VLOOKUP(Подбор[[#This Row],[Артикул]],[1]Подбор!$CJ:$DA,16,0),"")</f>
        <v>https://ipmatika.kz/products/besprovodnye-garnitury/yealink-wh62-dual-portable-uc/</v>
      </c>
      <c r="AL1146" s="73" t="str">
        <f>IFERROR(VLOOKUP(Подбор[[#This Row],[Артикул]],[1]Подбор!$CJ:$DA,17,0),"")</f>
        <v>EOL</v>
      </c>
    </row>
    <row r="1147" spans="1:38">
      <c r="A1147" s="73" t="s">
        <v>265</v>
      </c>
      <c r="B1147" t="s">
        <v>2932</v>
      </c>
      <c r="C1147" t="s">
        <v>1703</v>
      </c>
      <c r="D1147">
        <v>146870</v>
      </c>
      <c r="E1147">
        <v>108680</v>
      </c>
      <c r="F1147">
        <v>-26.002587322121599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6066</v>
      </c>
      <c r="R1147" t="s">
        <v>6067</v>
      </c>
      <c r="S1147" t="s">
        <v>5491</v>
      </c>
      <c r="T1147" s="73"/>
      <c r="U1147" s="73"/>
      <c r="V1147"/>
      <c r="W1147" s="73">
        <f>IFERROR(VLOOKUP(Подбор[[#This Row],[Артикул]],[1]Подбор!$CJ:$CW,2,0),"")</f>
        <v>146870</v>
      </c>
      <c r="X1147" s="73">
        <f>IFERROR(VLOOKUP(Подбор[[#This Row],[Артикул]],[1]Подбор!$CJ:$CW,3,0),"")</f>
        <v>108680</v>
      </c>
      <c r="Y1147" s="73">
        <f>IFERROR(VLOOKUP(Подбор[[#This Row],[Артикул]],[1]Подбор!$CJ:$CW,4,0),"")</f>
        <v>-26.002587322121599</v>
      </c>
      <c r="Z1147" s="73">
        <f>IFERROR(VLOOKUP(Подбор[[#This Row],[Артикул]],[1]Подбор!$CJ:$CW,5,0),"")</f>
        <v>0</v>
      </c>
      <c r="AA1147" s="73">
        <f>IFERROR(VLOOKUP(Подбор[[#This Row],[Артикул]],[1]Подбор!$CJ:$CW,6,0),"")</f>
        <v>0</v>
      </c>
      <c r="AB1147" s="73">
        <f>IFERROR(VLOOKUP(Подбор[[#This Row],[Артикул]],[1]Подбор!$CJ:$CW,7,0),"")</f>
        <v>0</v>
      </c>
      <c r="AC1147" s="73">
        <f>IFERROR(VLOOKUP(Подбор[[#This Row],[Артикул]],[1]Подбор!$CJ:$CW,8,0),"")</f>
        <v>0</v>
      </c>
      <c r="AD1147" s="73">
        <f>IFERROR(VLOOKUP(Подбор[[#This Row],[Артикул]],[1]Подбор!$CJ:$CW,9,0),"")</f>
        <v>0</v>
      </c>
      <c r="AE1147" s="73">
        <f>IFERROR(VLOOKUP(Подбор[[#This Row],[Артикул]],[1]Подбор!$CJ:$CW,10,0),"")</f>
        <v>0</v>
      </c>
      <c r="AF1147" s="73">
        <f>IFERROR(VLOOKUP(Подбор[[#This Row],[Артикул]],[1]Подбор!$CJ:$CW,11,0),"")</f>
        <v>0</v>
      </c>
      <c r="AG1147" s="73">
        <f>IFERROR(VLOOKUP(Подбор[[#This Row],[Артикул]],[1]Подбор!$CJ:$CW,12,0),"")</f>
        <v>0</v>
      </c>
      <c r="AH1147" s="73">
        <f>IFERROR(VLOOKUP(Подбор[[#This Row],[Артикул]],[1]Подбор!$CJ:$CW,13,0),"")</f>
        <v>0</v>
      </c>
      <c r="AI1147" s="73">
        <f>IFERROR(VLOOKUP(Подбор[[#This Row],[Артикул]],[1]Подбор!$CJ:$CW,14,0),"")</f>
        <v>0</v>
      </c>
      <c r="AJ1147" s="73" t="str">
        <f>IFERROR(VLOOKUP(Подбор[[#This Row],[Артикул]],[1]Подбор!$CJ:$DA,15,0),"")</f>
        <v>http://ipmatika.ru/upload/iblock/64f/xvmbu9u08lefx2elo6rvgi8kia193xwe/1.jpg</v>
      </c>
      <c r="AK1147" s="73" t="str">
        <f>IFERROR(VLOOKUP(Подбор[[#This Row],[Артикул]],[1]Подбор!$CJ:$DA,16,0),"")</f>
        <v>https://www.ipmatika.kz/products/besprovodnye-garnitury/yealink-wh62-dual-uc/</v>
      </c>
      <c r="AL1147" s="73" t="str">
        <f>IFERROR(VLOOKUP(Подбор[[#This Row],[Артикул]],[1]Подбор!$CJ:$DA,17,0),"")</f>
        <v>EOL</v>
      </c>
    </row>
    <row r="1148" spans="1:38">
      <c r="A1148" s="73" t="s">
        <v>267</v>
      </c>
      <c r="B1148" t="s">
        <v>2932</v>
      </c>
      <c r="C1148" t="s">
        <v>1702</v>
      </c>
      <c r="D1148">
        <v>128690</v>
      </c>
      <c r="E1148">
        <v>95240</v>
      </c>
      <c r="F1148">
        <v>-25.9926956251457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6068</v>
      </c>
      <c r="R1148" t="s">
        <v>6069</v>
      </c>
      <c r="S1148" t="s">
        <v>5491</v>
      </c>
      <c r="T1148" s="73"/>
      <c r="U1148" s="73"/>
      <c r="V1148"/>
      <c r="W1148" s="73">
        <f>IFERROR(VLOOKUP(Подбор[[#This Row],[Артикул]],[1]Подбор!$CJ:$CW,2,0),"")</f>
        <v>128690</v>
      </c>
      <c r="X1148" s="73">
        <f>IFERROR(VLOOKUP(Подбор[[#This Row],[Артикул]],[1]Подбор!$CJ:$CW,3,0),"")</f>
        <v>95240</v>
      </c>
      <c r="Y1148" s="73">
        <f>IFERROR(VLOOKUP(Подбор[[#This Row],[Артикул]],[1]Подбор!$CJ:$CW,4,0),"")</f>
        <v>-25.9926956251457</v>
      </c>
      <c r="Z1148" s="73">
        <f>IFERROR(VLOOKUP(Подбор[[#This Row],[Артикул]],[1]Подбор!$CJ:$CW,5,0),"")</f>
        <v>0</v>
      </c>
      <c r="AA1148" s="73">
        <f>IFERROR(VLOOKUP(Подбор[[#This Row],[Артикул]],[1]Подбор!$CJ:$CW,6,0),"")</f>
        <v>0</v>
      </c>
      <c r="AB1148" s="73">
        <f>IFERROR(VLOOKUP(Подбор[[#This Row],[Артикул]],[1]Подбор!$CJ:$CW,7,0),"")</f>
        <v>0</v>
      </c>
      <c r="AC1148" s="73">
        <f>IFERROR(VLOOKUP(Подбор[[#This Row],[Артикул]],[1]Подбор!$CJ:$CW,8,0),"")</f>
        <v>0</v>
      </c>
      <c r="AD1148" s="73">
        <f>IFERROR(VLOOKUP(Подбор[[#This Row],[Артикул]],[1]Подбор!$CJ:$CW,9,0),"")</f>
        <v>0</v>
      </c>
      <c r="AE1148" s="73">
        <f>IFERROR(VLOOKUP(Подбор[[#This Row],[Артикул]],[1]Подбор!$CJ:$CW,10,0),"")</f>
        <v>0</v>
      </c>
      <c r="AF1148" s="73">
        <f>IFERROR(VLOOKUP(Подбор[[#This Row],[Артикул]],[1]Подбор!$CJ:$CW,11,0),"")</f>
        <v>0</v>
      </c>
      <c r="AG1148" s="73">
        <f>IFERROR(VLOOKUP(Подбор[[#This Row],[Артикул]],[1]Подбор!$CJ:$CW,12,0),"")</f>
        <v>0</v>
      </c>
      <c r="AH1148" s="73">
        <f>IFERROR(VLOOKUP(Подбор[[#This Row],[Артикул]],[1]Подбор!$CJ:$CW,13,0),"")</f>
        <v>0</v>
      </c>
      <c r="AI1148" s="73">
        <f>IFERROR(VLOOKUP(Подбор[[#This Row],[Артикул]],[1]Подбор!$CJ:$CW,14,0),"")</f>
        <v>0</v>
      </c>
      <c r="AJ1148" s="73" t="str">
        <f>IFERROR(VLOOKUP(Подбор[[#This Row],[Артикул]],[1]Подбор!$CJ:$DA,15,0),"")</f>
        <v>http://ipmatika.ru/upload/iblock/415/cjrn0pg0b3s0s0ukaoy3t0xrmqyqxwyw/WH62_Mono_UC_1.png</v>
      </c>
      <c r="AK1148" s="73" t="str">
        <f>IFERROR(VLOOKUP(Подбор[[#This Row],[Артикул]],[1]Подбор!$CJ:$DA,16,0),"")</f>
        <v>https://www.ipmatika.kz/products/besprovodnye-garnitury/yealink-wh62-mono-uc/</v>
      </c>
      <c r="AL1148" s="73" t="str">
        <f>IFERROR(VLOOKUP(Подбор[[#This Row],[Артикул]],[1]Подбор!$CJ:$DA,17,0),"")</f>
        <v>EOL</v>
      </c>
    </row>
    <row r="1149" spans="1:38">
      <c r="A1149" s="73" t="s">
        <v>263</v>
      </c>
      <c r="B1149" t="s">
        <v>2932</v>
      </c>
      <c r="C1149" t="s">
        <v>1701</v>
      </c>
      <c r="D1149">
        <v>125670</v>
      </c>
      <c r="E1149">
        <v>92990</v>
      </c>
      <c r="F1149">
        <v>-26.004615262194633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6070</v>
      </c>
      <c r="R1149" t="s">
        <v>6071</v>
      </c>
      <c r="S1149" t="s">
        <v>5491</v>
      </c>
      <c r="T1149" s="73"/>
      <c r="U1149" s="73"/>
      <c r="V1149"/>
      <c r="W1149" s="73">
        <f>IFERROR(VLOOKUP(Подбор[[#This Row],[Артикул]],[1]Подбор!$CJ:$CW,2,0),"")</f>
        <v>125670</v>
      </c>
      <c r="X1149" s="73">
        <f>IFERROR(VLOOKUP(Подбор[[#This Row],[Артикул]],[1]Подбор!$CJ:$CW,3,0),"")</f>
        <v>92990</v>
      </c>
      <c r="Y1149" s="73">
        <f>IFERROR(VLOOKUP(Подбор[[#This Row],[Артикул]],[1]Подбор!$CJ:$CW,4,0),"")</f>
        <v>-26.004615262194633</v>
      </c>
      <c r="Z1149" s="73">
        <f>IFERROR(VLOOKUP(Подбор[[#This Row],[Артикул]],[1]Подбор!$CJ:$CW,5,0),"")</f>
        <v>0</v>
      </c>
      <c r="AA1149" s="73">
        <f>IFERROR(VLOOKUP(Подбор[[#This Row],[Артикул]],[1]Подбор!$CJ:$CW,6,0),"")</f>
        <v>0</v>
      </c>
      <c r="AB1149" s="73">
        <f>IFERROR(VLOOKUP(Подбор[[#This Row],[Артикул]],[1]Подбор!$CJ:$CW,7,0),"")</f>
        <v>0</v>
      </c>
      <c r="AC1149" s="73">
        <f>IFERROR(VLOOKUP(Подбор[[#This Row],[Артикул]],[1]Подбор!$CJ:$CW,8,0),"")</f>
        <v>0</v>
      </c>
      <c r="AD1149" s="73">
        <f>IFERROR(VLOOKUP(Подбор[[#This Row],[Артикул]],[1]Подбор!$CJ:$CW,9,0),"")</f>
        <v>0</v>
      </c>
      <c r="AE1149" s="73">
        <f>IFERROR(VLOOKUP(Подбор[[#This Row],[Артикул]],[1]Подбор!$CJ:$CW,10,0),"")</f>
        <v>0</v>
      </c>
      <c r="AF1149" s="73">
        <f>IFERROR(VLOOKUP(Подбор[[#This Row],[Артикул]],[1]Подбор!$CJ:$CW,11,0),"")</f>
        <v>0</v>
      </c>
      <c r="AG1149" s="73">
        <f>IFERROR(VLOOKUP(Подбор[[#This Row],[Артикул]],[1]Подбор!$CJ:$CW,12,0),"")</f>
        <v>0</v>
      </c>
      <c r="AH1149" s="73">
        <f>IFERROR(VLOOKUP(Подбор[[#This Row],[Артикул]],[1]Подбор!$CJ:$CW,13,0),"")</f>
        <v>0</v>
      </c>
      <c r="AI1149" s="73">
        <f>IFERROR(VLOOKUP(Подбор[[#This Row],[Артикул]],[1]Подбор!$CJ:$CW,14,0),"")</f>
        <v>0</v>
      </c>
      <c r="AJ1149" s="73" t="str">
        <f>IFERROR(VLOOKUP(Подбор[[#This Row],[Артикул]],[1]Подбор!$CJ:$DA,15,0),"")</f>
        <v>http://ipmatika.ru/upload/iblock/2c1/Yealink%20WH63%20UC.jpg</v>
      </c>
      <c r="AK1149" s="73" t="str">
        <f>IFERROR(VLOOKUP(Подбор[[#This Row],[Артикул]],[1]Подбор!$CJ:$DA,16,0),"")</f>
        <v>https://www.ipmatika.kz/products/besprovodnye-garnitury/yealink-wh63-uc/</v>
      </c>
      <c r="AL1149" s="73" t="str">
        <f>IFERROR(VLOOKUP(Подбор[[#This Row],[Артикул]],[1]Подбор!$CJ:$DA,17,0),"")</f>
        <v>EOL</v>
      </c>
    </row>
    <row r="1150" spans="1:38">
      <c r="A1150" s="73" t="s">
        <v>3524</v>
      </c>
      <c r="B1150" t="s">
        <v>2932</v>
      </c>
      <c r="C1150" t="s">
        <v>3821</v>
      </c>
      <c r="D1150">
        <v>158980</v>
      </c>
      <c r="E1150">
        <v>117650</v>
      </c>
      <c r="F1150">
        <v>-25.996980752295883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 t="s">
        <v>5489</v>
      </c>
      <c r="Q1150" t="s">
        <v>6072</v>
      </c>
      <c r="R1150" t="s">
        <v>6073</v>
      </c>
      <c r="S1150" t="s">
        <v>5514</v>
      </c>
      <c r="T1150" s="73"/>
      <c r="U1150" s="73"/>
      <c r="V1150"/>
      <c r="W1150" s="73">
        <f>IFERROR(VLOOKUP(Подбор[[#This Row],[Артикул]],[1]Подбор!$CJ:$CW,2,0),"")</f>
        <v>158980</v>
      </c>
      <c r="X1150" s="73">
        <f>IFERROR(VLOOKUP(Подбор[[#This Row],[Артикул]],[1]Подбор!$CJ:$CW,3,0),"")</f>
        <v>117650</v>
      </c>
      <c r="Y1150" s="73">
        <f>IFERROR(VLOOKUP(Подбор[[#This Row],[Артикул]],[1]Подбор!$CJ:$CW,4,0),"")</f>
        <v>-25.996980752295883</v>
      </c>
      <c r="Z1150" s="73">
        <f>IFERROR(VLOOKUP(Подбор[[#This Row],[Артикул]],[1]Подбор!$CJ:$CW,5,0),"")</f>
        <v>0</v>
      </c>
      <c r="AA1150" s="73">
        <f>IFERROR(VLOOKUP(Подбор[[#This Row],[Артикул]],[1]Подбор!$CJ:$CW,6,0),"")</f>
        <v>0</v>
      </c>
      <c r="AB1150" s="73">
        <f>IFERROR(VLOOKUP(Подбор[[#This Row],[Артикул]],[1]Подбор!$CJ:$CW,7,0),"")</f>
        <v>0</v>
      </c>
      <c r="AC1150" s="73">
        <f>IFERROR(VLOOKUP(Подбор[[#This Row],[Артикул]],[1]Подбор!$CJ:$CW,8,0),"")</f>
        <v>0</v>
      </c>
      <c r="AD1150" s="73">
        <f>IFERROR(VLOOKUP(Подбор[[#This Row],[Артикул]],[1]Подбор!$CJ:$CW,9,0),"")</f>
        <v>0</v>
      </c>
      <c r="AE1150" s="73">
        <f>IFERROR(VLOOKUP(Подбор[[#This Row],[Артикул]],[1]Подбор!$CJ:$CW,10,0),"")</f>
        <v>0</v>
      </c>
      <c r="AF1150" s="73">
        <f>IFERROR(VLOOKUP(Подбор[[#This Row],[Артикул]],[1]Подбор!$CJ:$CW,11,0),"")</f>
        <v>0</v>
      </c>
      <c r="AG1150" s="73">
        <f>IFERROR(VLOOKUP(Подбор[[#This Row],[Артикул]],[1]Подбор!$CJ:$CW,12,0),"")</f>
        <v>0</v>
      </c>
      <c r="AH1150" s="73">
        <f>IFERROR(VLOOKUP(Подбор[[#This Row],[Артикул]],[1]Подбор!$CJ:$CW,13,0),"")</f>
        <v>1</v>
      </c>
      <c r="AI1150" s="73" t="str">
        <f>IFERROR(VLOOKUP(Подбор[[#This Row],[Артикул]],[1]Подбор!$CJ:$CW,14,0),"")</f>
        <v>50+</v>
      </c>
      <c r="AJ1150" s="73" t="str">
        <f>IFERROR(VLOOKUP(Подбор[[#This Row],[Артикул]],[1]Подбор!$CJ:$DA,15,0),"")</f>
        <v>http://ipmatika.ru/upload/iblock/bc4/dggq2yxoa9ig3ul10q7zqcawwtifrywr/WH64%20%285%29.jpg</v>
      </c>
      <c r="AK1150" s="73" t="str">
        <f>IFERROR(VLOOKUP(Подбор[[#This Row],[Артикул]],[1]Подбор!$CJ:$DA,16,0),"")</f>
        <v>https://ipmatika.kz/products/besprovodnye-garnitury/yealink-wh64-dual-uc/</v>
      </c>
      <c r="AL1150" s="73" t="str">
        <f>IFERROR(VLOOKUP(Подбор[[#This Row],[Артикул]],[1]Подбор!$CJ:$DA,17,0),"")</f>
        <v>NEW</v>
      </c>
    </row>
    <row r="1151" spans="1:38">
      <c r="A1151" s="73" t="s">
        <v>3822</v>
      </c>
      <c r="B1151" t="s">
        <v>2932</v>
      </c>
      <c r="C1151" t="s">
        <v>3823</v>
      </c>
      <c r="D1151">
        <v>121130</v>
      </c>
      <c r="E1151">
        <v>89630</v>
      </c>
      <c r="F1151">
        <v>-26.005118467761903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6074</v>
      </c>
      <c r="R1151" t="s">
        <v>6075</v>
      </c>
      <c r="S1151" t="s">
        <v>5610</v>
      </c>
      <c r="T1151" s="73"/>
      <c r="U1151" s="73"/>
      <c r="V1151"/>
      <c r="W1151" s="73">
        <f>IFERROR(VLOOKUP(Подбор[[#This Row],[Артикул]],[1]Подбор!$CJ:$CW,2,0),"")</f>
        <v>121130</v>
      </c>
      <c r="X1151" s="73">
        <f>IFERROR(VLOOKUP(Подбор[[#This Row],[Артикул]],[1]Подбор!$CJ:$CW,3,0),"")</f>
        <v>89630</v>
      </c>
      <c r="Y1151" s="73">
        <f>IFERROR(VLOOKUP(Подбор[[#This Row],[Артикул]],[1]Подбор!$CJ:$CW,4,0),"")</f>
        <v>-26.005118467761903</v>
      </c>
      <c r="Z1151" s="73">
        <f>IFERROR(VLOOKUP(Подбор[[#This Row],[Артикул]],[1]Подбор!$CJ:$CW,5,0),"")</f>
        <v>0</v>
      </c>
      <c r="AA1151" s="73">
        <f>IFERROR(VLOOKUP(Подбор[[#This Row],[Артикул]],[1]Подбор!$CJ:$CW,6,0),"")</f>
        <v>0</v>
      </c>
      <c r="AB1151" s="73">
        <f>IFERROR(VLOOKUP(Подбор[[#This Row],[Артикул]],[1]Подбор!$CJ:$CW,7,0),"")</f>
        <v>0</v>
      </c>
      <c r="AC1151" s="73">
        <f>IFERROR(VLOOKUP(Подбор[[#This Row],[Артикул]],[1]Подбор!$CJ:$CW,8,0),"")</f>
        <v>0</v>
      </c>
      <c r="AD1151" s="73">
        <f>IFERROR(VLOOKUP(Подбор[[#This Row],[Артикул]],[1]Подбор!$CJ:$CW,9,0),"")</f>
        <v>0</v>
      </c>
      <c r="AE1151" s="73">
        <f>IFERROR(VLOOKUP(Подбор[[#This Row],[Артикул]],[1]Подбор!$CJ:$CW,10,0),"")</f>
        <v>0</v>
      </c>
      <c r="AF1151" s="73">
        <f>IFERROR(VLOOKUP(Подбор[[#This Row],[Артикул]],[1]Подбор!$CJ:$CW,11,0),"")</f>
        <v>0</v>
      </c>
      <c r="AG1151" s="73">
        <f>IFERROR(VLOOKUP(Подбор[[#This Row],[Артикул]],[1]Подбор!$CJ:$CW,12,0),"")</f>
        <v>0</v>
      </c>
      <c r="AH1151" s="73">
        <f>IFERROR(VLOOKUP(Подбор[[#This Row],[Артикул]],[1]Подбор!$CJ:$CW,13,0),"")</f>
        <v>0</v>
      </c>
      <c r="AI1151" s="73">
        <f>IFERROR(VLOOKUP(Подбор[[#This Row],[Артикул]],[1]Подбор!$CJ:$CW,14,0),"")</f>
        <v>0</v>
      </c>
      <c r="AJ1151" s="73" t="str">
        <f>IFERROR(VLOOKUP(Подбор[[#This Row],[Артикул]],[1]Подбор!$CJ:$DA,15,0),"")</f>
        <v>http://ipmatika.ru/upload/iblock/cb1/wkj9t6uj124220u6jn3l31d3ex7aldtj/WH64_Hybrid_Dual_UC-1.png</v>
      </c>
      <c r="AK1151" s="73" t="str">
        <f>IFERROR(VLOOKUP(Подбор[[#This Row],[Артикул]],[1]Подбор!$CJ:$DA,16,0),"")</f>
        <v>https://www.ipmatika.kz/products/besprovodnye-garnitury/yealink-wh64-hybrid-dual-uc/</v>
      </c>
      <c r="AL1151" s="73" t="str">
        <f>IFERROR(VLOOKUP(Подбор[[#This Row],[Артикул]],[1]Подбор!$CJ:$DA,17,0),"")</f>
        <v>NEW. Под заказ</v>
      </c>
    </row>
    <row r="1152" spans="1:38">
      <c r="A1152" s="73" t="s">
        <v>3824</v>
      </c>
      <c r="B1152" t="s">
        <v>2932</v>
      </c>
      <c r="C1152" t="s">
        <v>3825</v>
      </c>
      <c r="D1152">
        <v>102950</v>
      </c>
      <c r="E1152">
        <v>76190</v>
      </c>
      <c r="F1152">
        <v>-25.993200582807191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6076</v>
      </c>
      <c r="R1152" t="s">
        <v>6077</v>
      </c>
      <c r="S1152" t="s">
        <v>5610</v>
      </c>
      <c r="T1152" s="73"/>
      <c r="U1152" s="73"/>
      <c r="V1152"/>
      <c r="W1152" s="73">
        <f>IFERROR(VLOOKUP(Подбор[[#This Row],[Артикул]],[1]Подбор!$CJ:$CW,2,0),"")</f>
        <v>102950</v>
      </c>
      <c r="X1152" s="73">
        <f>IFERROR(VLOOKUP(Подбор[[#This Row],[Артикул]],[1]Подбор!$CJ:$CW,3,0),"")</f>
        <v>76190</v>
      </c>
      <c r="Y1152" s="73">
        <f>IFERROR(VLOOKUP(Подбор[[#This Row],[Артикул]],[1]Подбор!$CJ:$CW,4,0),"")</f>
        <v>-25.993200582807191</v>
      </c>
      <c r="Z1152" s="73">
        <f>IFERROR(VLOOKUP(Подбор[[#This Row],[Артикул]],[1]Подбор!$CJ:$CW,5,0),"")</f>
        <v>0</v>
      </c>
      <c r="AA1152" s="73">
        <f>IFERROR(VLOOKUP(Подбор[[#This Row],[Артикул]],[1]Подбор!$CJ:$CW,6,0),"")</f>
        <v>0</v>
      </c>
      <c r="AB1152" s="73">
        <f>IFERROR(VLOOKUP(Подбор[[#This Row],[Артикул]],[1]Подбор!$CJ:$CW,7,0),"")</f>
        <v>0</v>
      </c>
      <c r="AC1152" s="73">
        <f>IFERROR(VLOOKUP(Подбор[[#This Row],[Артикул]],[1]Подбор!$CJ:$CW,8,0),"")</f>
        <v>0</v>
      </c>
      <c r="AD1152" s="73">
        <f>IFERROR(VLOOKUP(Подбор[[#This Row],[Артикул]],[1]Подбор!$CJ:$CW,9,0),"")</f>
        <v>0</v>
      </c>
      <c r="AE1152" s="73">
        <f>IFERROR(VLOOKUP(Подбор[[#This Row],[Артикул]],[1]Подбор!$CJ:$CW,10,0),"")</f>
        <v>0</v>
      </c>
      <c r="AF1152" s="73">
        <f>IFERROR(VLOOKUP(Подбор[[#This Row],[Артикул]],[1]Подбор!$CJ:$CW,11,0),"")</f>
        <v>0</v>
      </c>
      <c r="AG1152" s="73">
        <f>IFERROR(VLOOKUP(Подбор[[#This Row],[Артикул]],[1]Подбор!$CJ:$CW,12,0),"")</f>
        <v>0</v>
      </c>
      <c r="AH1152" s="73">
        <f>IFERROR(VLOOKUP(Подбор[[#This Row],[Артикул]],[1]Подбор!$CJ:$CW,13,0),"")</f>
        <v>0</v>
      </c>
      <c r="AI1152" s="73">
        <f>IFERROR(VLOOKUP(Подбор[[#This Row],[Артикул]],[1]Подбор!$CJ:$CW,14,0),"")</f>
        <v>0</v>
      </c>
      <c r="AJ1152" s="73" t="str">
        <f>IFERROR(VLOOKUP(Подбор[[#This Row],[Артикул]],[1]Подбор!$CJ:$DA,15,0),"")</f>
        <v>http://ipmatika.ru/upload/iblock/d7a/mbp5ggillapu968zglrelu2u36ip03c4/WH64_Hybrid_Mono_UC-1.png</v>
      </c>
      <c r="AK1152" s="73" t="str">
        <f>IFERROR(VLOOKUP(Подбор[[#This Row],[Артикул]],[1]Подбор!$CJ:$DA,16,0),"")</f>
        <v>https://www.ipmatika.kz/products/besprovodnye-garnitury/yealink-wh64-hybrid-mono-uc/</v>
      </c>
      <c r="AL1152" s="73" t="str">
        <f>IFERROR(VLOOKUP(Подбор[[#This Row],[Артикул]],[1]Подбор!$CJ:$DA,17,0),"")</f>
        <v>NEW. Под заказ</v>
      </c>
    </row>
    <row r="1153" spans="1:38">
      <c r="A1153" s="73" t="s">
        <v>3826</v>
      </c>
      <c r="B1153" t="s">
        <v>2932</v>
      </c>
      <c r="C1153" t="s">
        <v>3827</v>
      </c>
      <c r="D1153">
        <v>139290</v>
      </c>
      <c r="E1153">
        <v>103080</v>
      </c>
      <c r="F1153">
        <v>-25.996123196209354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6078</v>
      </c>
      <c r="R1153" t="s">
        <v>6079</v>
      </c>
      <c r="S1153" t="s">
        <v>5610</v>
      </c>
      <c r="T1153" s="73"/>
      <c r="U1153" s="73"/>
      <c r="V1153"/>
      <c r="W1153" s="73">
        <f>IFERROR(VLOOKUP(Подбор[[#This Row],[Артикул]],[1]Подбор!$CJ:$CW,2,0),"")</f>
        <v>139290</v>
      </c>
      <c r="X1153" s="73">
        <f>IFERROR(VLOOKUP(Подбор[[#This Row],[Артикул]],[1]Подбор!$CJ:$CW,3,0),"")</f>
        <v>103080</v>
      </c>
      <c r="Y1153" s="73">
        <f>IFERROR(VLOOKUP(Подбор[[#This Row],[Артикул]],[1]Подбор!$CJ:$CW,4,0),"")</f>
        <v>-25.996123196209354</v>
      </c>
      <c r="Z1153" s="73">
        <f>IFERROR(VLOOKUP(Подбор[[#This Row],[Артикул]],[1]Подбор!$CJ:$CW,5,0),"")</f>
        <v>0</v>
      </c>
      <c r="AA1153" s="73">
        <f>IFERROR(VLOOKUP(Подбор[[#This Row],[Артикул]],[1]Подбор!$CJ:$CW,6,0),"")</f>
        <v>0</v>
      </c>
      <c r="AB1153" s="73">
        <f>IFERROR(VLOOKUP(Подбор[[#This Row],[Артикул]],[1]Подбор!$CJ:$CW,7,0),"")</f>
        <v>0</v>
      </c>
      <c r="AC1153" s="73">
        <f>IFERROR(VLOOKUP(Подбор[[#This Row],[Артикул]],[1]Подбор!$CJ:$CW,8,0),"")</f>
        <v>0</v>
      </c>
      <c r="AD1153" s="73">
        <f>IFERROR(VLOOKUP(Подбор[[#This Row],[Артикул]],[1]Подбор!$CJ:$CW,9,0),"")</f>
        <v>0</v>
      </c>
      <c r="AE1153" s="73">
        <f>IFERROR(VLOOKUP(Подбор[[#This Row],[Артикул]],[1]Подбор!$CJ:$CW,10,0),"")</f>
        <v>0</v>
      </c>
      <c r="AF1153" s="73">
        <f>IFERROR(VLOOKUP(Подбор[[#This Row],[Артикул]],[1]Подбор!$CJ:$CW,11,0),"")</f>
        <v>0</v>
      </c>
      <c r="AG1153" s="73">
        <f>IFERROR(VLOOKUP(Подбор[[#This Row],[Артикул]],[1]Подбор!$CJ:$CW,12,0),"")</f>
        <v>0</v>
      </c>
      <c r="AH1153" s="73">
        <f>IFERROR(VLOOKUP(Подбор[[#This Row],[Артикул]],[1]Подбор!$CJ:$CW,13,0),"")</f>
        <v>0</v>
      </c>
      <c r="AI1153" s="73">
        <f>IFERROR(VLOOKUP(Подбор[[#This Row],[Артикул]],[1]Подбор!$CJ:$CW,14,0),"")</f>
        <v>0</v>
      </c>
      <c r="AJ1153" s="73" t="str">
        <f>IFERROR(VLOOKUP(Подбор[[#This Row],[Артикул]],[1]Подбор!$CJ:$DA,15,0),"")</f>
        <v>http://ipmatika.ru/upload/iblock/ef4/3zj0l2sywqbo4xv900o34k6gjqlsb7yj/WH64%20mono.jpg</v>
      </c>
      <c r="AK1153" s="73" t="str">
        <f>IFERROR(VLOOKUP(Подбор[[#This Row],[Артикул]],[1]Подбор!$CJ:$DA,16,0),"")</f>
        <v>https://ipmatika.kz/products/besprovodnye-garnitury/yealink-wh64-mono-uc/</v>
      </c>
      <c r="AL1153" s="73" t="str">
        <f>IFERROR(VLOOKUP(Подбор[[#This Row],[Артикул]],[1]Подбор!$CJ:$DA,17,0),"")</f>
        <v>NEW. Под заказ</v>
      </c>
    </row>
    <row r="1154" spans="1:38">
      <c r="A1154" s="73" t="s">
        <v>255</v>
      </c>
      <c r="B1154" t="s">
        <v>2932</v>
      </c>
      <c r="C1154" t="s">
        <v>1700</v>
      </c>
      <c r="D1154">
        <v>242250</v>
      </c>
      <c r="E1154">
        <v>179270</v>
      </c>
      <c r="F1154">
        <v>-25.997936016511872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578</v>
      </c>
      <c r="R1154" t="s">
        <v>6080</v>
      </c>
      <c r="S1154" t="s">
        <v>5491</v>
      </c>
      <c r="T1154" s="73"/>
      <c r="U1154" s="73"/>
      <c r="V1154"/>
      <c r="W1154" s="73">
        <f>IFERROR(VLOOKUP(Подбор[[#This Row],[Артикул]],[1]Подбор!$CJ:$CW,2,0),"")</f>
        <v>242250</v>
      </c>
      <c r="X1154" s="73">
        <f>IFERROR(VLOOKUP(Подбор[[#This Row],[Артикул]],[1]Подбор!$CJ:$CW,3,0),"")</f>
        <v>179270</v>
      </c>
      <c r="Y1154" s="73">
        <f>IFERROR(VLOOKUP(Подбор[[#This Row],[Артикул]],[1]Подбор!$CJ:$CW,4,0),"")</f>
        <v>-25.997936016511872</v>
      </c>
      <c r="Z1154" s="73">
        <f>IFERROR(VLOOKUP(Подбор[[#This Row],[Артикул]],[1]Подбор!$CJ:$CW,5,0),"")</f>
        <v>0</v>
      </c>
      <c r="AA1154" s="73">
        <f>IFERROR(VLOOKUP(Подбор[[#This Row],[Артикул]],[1]Подбор!$CJ:$CW,6,0),"")</f>
        <v>0</v>
      </c>
      <c r="AB1154" s="73">
        <f>IFERROR(VLOOKUP(Подбор[[#This Row],[Артикул]],[1]Подбор!$CJ:$CW,7,0),"")</f>
        <v>0</v>
      </c>
      <c r="AC1154" s="73">
        <f>IFERROR(VLOOKUP(Подбор[[#This Row],[Артикул]],[1]Подбор!$CJ:$CW,8,0),"")</f>
        <v>0</v>
      </c>
      <c r="AD1154" s="73">
        <f>IFERROR(VLOOKUP(Подбор[[#This Row],[Артикул]],[1]Подбор!$CJ:$CW,9,0),"")</f>
        <v>0</v>
      </c>
      <c r="AE1154" s="73">
        <f>IFERROR(VLOOKUP(Подбор[[#This Row],[Артикул]],[1]Подбор!$CJ:$CW,10,0),"")</f>
        <v>0</v>
      </c>
      <c r="AF1154" s="73">
        <f>IFERROR(VLOOKUP(Подбор[[#This Row],[Артикул]],[1]Подбор!$CJ:$CW,11,0),"")</f>
        <v>0</v>
      </c>
      <c r="AG1154" s="73">
        <f>IFERROR(VLOOKUP(Подбор[[#This Row],[Артикул]],[1]Подбор!$CJ:$CW,12,0),"")</f>
        <v>0</v>
      </c>
      <c r="AH1154" s="73">
        <f>IFERROR(VLOOKUP(Подбор[[#This Row],[Артикул]],[1]Подбор!$CJ:$CW,13,0),"")</f>
        <v>0</v>
      </c>
      <c r="AI1154" s="73">
        <f>IFERROR(VLOOKUP(Подбор[[#This Row],[Артикул]],[1]Подбор!$CJ:$CW,14,0),"")</f>
        <v>0</v>
      </c>
      <c r="AJ1154" s="73" t="str">
        <f>IFERROR(VLOOKUP(Подбор[[#This Row],[Артикул]],[1]Подбор!$CJ:$DA,15,0),"")</f>
        <v/>
      </c>
      <c r="AK1154" s="73" t="str">
        <f>IFERROR(VLOOKUP(Подбор[[#This Row],[Артикул]],[1]Подбор!$CJ:$DA,16,0),"")</f>
        <v>https://www.ipmatika.kz/products/besprovodnye-garnitury/yealink-wh66-dual-teams/</v>
      </c>
      <c r="AL1154" s="73" t="str">
        <f>IFERROR(VLOOKUP(Подбор[[#This Row],[Артикул]],[1]Подбор!$CJ:$DA,17,0),"")</f>
        <v>EOL</v>
      </c>
    </row>
    <row r="1155" spans="1:38">
      <c r="A1155" s="73" t="s">
        <v>257</v>
      </c>
      <c r="B1155" t="s">
        <v>2932</v>
      </c>
      <c r="C1155" t="s">
        <v>1699</v>
      </c>
      <c r="D1155">
        <v>242250</v>
      </c>
      <c r="E1155">
        <v>128600</v>
      </c>
      <c r="F1155">
        <v>-46.914344685242519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6081</v>
      </c>
      <c r="R1155" t="s">
        <v>6082</v>
      </c>
      <c r="S1155" t="s">
        <v>5491</v>
      </c>
      <c r="T1155" s="73"/>
      <c r="U1155" s="73"/>
      <c r="V1155"/>
      <c r="W1155" s="73">
        <f>IFERROR(VLOOKUP(Подбор[[#This Row],[Артикул]],[1]Подбор!$CJ:$CW,2,0),"")</f>
        <v>242250</v>
      </c>
      <c r="X1155" s="73">
        <f>IFERROR(VLOOKUP(Подбор[[#This Row],[Артикул]],[1]Подбор!$CJ:$CW,3,0),"")</f>
        <v>128600</v>
      </c>
      <c r="Y1155" s="73">
        <f>IFERROR(VLOOKUP(Подбор[[#This Row],[Артикул]],[1]Подбор!$CJ:$CW,4,0),"")</f>
        <v>-46.914344685242519</v>
      </c>
      <c r="Z1155" s="73">
        <f>IFERROR(VLOOKUP(Подбор[[#This Row],[Артикул]],[1]Подбор!$CJ:$CW,5,0),"")</f>
        <v>1</v>
      </c>
      <c r="AA1155" s="73">
        <f>IFERROR(VLOOKUP(Подбор[[#This Row],[Артикул]],[1]Подбор!$CJ:$CW,6,0),"")</f>
        <v>0</v>
      </c>
      <c r="AB1155" s="73">
        <f>IFERROR(VLOOKUP(Подбор[[#This Row],[Артикул]],[1]Подбор!$CJ:$CW,7,0),"")</f>
        <v>0</v>
      </c>
      <c r="AC1155" s="73">
        <f>IFERROR(VLOOKUP(Подбор[[#This Row],[Артикул]],[1]Подбор!$CJ:$CW,8,0),"")</f>
        <v>0</v>
      </c>
      <c r="AD1155" s="73">
        <f>IFERROR(VLOOKUP(Подбор[[#This Row],[Артикул]],[1]Подбор!$CJ:$CW,9,0),"")</f>
        <v>0</v>
      </c>
      <c r="AE1155" s="73">
        <f>IFERROR(VLOOKUP(Подбор[[#This Row],[Артикул]],[1]Подбор!$CJ:$CW,10,0),"")</f>
        <v>0</v>
      </c>
      <c r="AF1155" s="73">
        <f>IFERROR(VLOOKUP(Подбор[[#This Row],[Артикул]],[1]Подбор!$CJ:$CW,11,0),"")</f>
        <v>0</v>
      </c>
      <c r="AG1155" s="73">
        <f>IFERROR(VLOOKUP(Подбор[[#This Row],[Артикул]],[1]Подбор!$CJ:$CW,12,0),"")</f>
        <v>0</v>
      </c>
      <c r="AH1155" s="73">
        <f>IFERROR(VLOOKUP(Подбор[[#This Row],[Артикул]],[1]Подбор!$CJ:$CW,13,0),"")</f>
        <v>0</v>
      </c>
      <c r="AI1155" s="73">
        <f>IFERROR(VLOOKUP(Подбор[[#This Row],[Артикул]],[1]Подбор!$CJ:$CW,14,0),"")</f>
        <v>0</v>
      </c>
      <c r="AJ1155" s="73" t="str">
        <f>IFERROR(VLOOKUP(Подбор[[#This Row],[Артикул]],[1]Подбор!$CJ:$DA,15,0),"")</f>
        <v>http://ipmatika.ru/upload/iblock/34e/1iy78j7wo2x18qkq116dsc04r3hvj934/WH66_base_charging_Dual_UC.png</v>
      </c>
      <c r="AK1155" s="73" t="str">
        <f>IFERROR(VLOOKUP(Подбор[[#This Row],[Артикул]],[1]Подбор!$CJ:$DA,16,0),"")</f>
        <v>https://www.ipmatika.kz/products/besprovodnye-garnitury/yealink-wh66-dual-uc/</v>
      </c>
      <c r="AL1155" s="73" t="str">
        <f>IFERROR(VLOOKUP(Подбор[[#This Row],[Артикул]],[1]Подбор!$CJ:$DA,17,0),"")</f>
        <v>EOL</v>
      </c>
    </row>
    <row r="1156" spans="1:38">
      <c r="A1156" s="73" t="s">
        <v>259</v>
      </c>
      <c r="B1156" t="s">
        <v>2932</v>
      </c>
      <c r="C1156" t="s">
        <v>1698</v>
      </c>
      <c r="D1156">
        <v>224080</v>
      </c>
      <c r="E1156">
        <v>165820</v>
      </c>
      <c r="F1156">
        <v>-25.999642984648347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48</v>
      </c>
      <c r="O1156">
        <v>10</v>
      </c>
      <c r="P1156">
        <v>0</v>
      </c>
      <c r="Q1156" t="s">
        <v>7337</v>
      </c>
      <c r="R1156" t="s">
        <v>7300</v>
      </c>
      <c r="S1156" t="s">
        <v>5723</v>
      </c>
      <c r="T1156" s="73"/>
      <c r="U1156" s="73"/>
      <c r="V1156"/>
      <c r="W1156" s="73">
        <f>IFERROR(VLOOKUP(Подбор[[#This Row],[Артикул]],[1]Подбор!$CJ:$CW,2,0),"")</f>
        <v>224080</v>
      </c>
      <c r="X1156" s="73">
        <f>IFERROR(VLOOKUP(Подбор[[#This Row],[Артикул]],[1]Подбор!$CJ:$CW,3,0),"")</f>
        <v>165820</v>
      </c>
      <c r="Y1156" s="73">
        <f>IFERROR(VLOOKUP(Подбор[[#This Row],[Артикул]],[1]Подбор!$CJ:$CW,4,0),"")</f>
        <v>-25.999642984648347</v>
      </c>
      <c r="Z1156" s="73">
        <f>IFERROR(VLOOKUP(Подбор[[#This Row],[Артикул]],[1]Подбор!$CJ:$CW,5,0),"")</f>
        <v>0</v>
      </c>
      <c r="AA1156" s="73">
        <f>IFERROR(VLOOKUP(Подбор[[#This Row],[Артикул]],[1]Подбор!$CJ:$CW,6,0),"")</f>
        <v>0</v>
      </c>
      <c r="AB1156" s="73">
        <f>IFERROR(VLOOKUP(Подбор[[#This Row],[Артикул]],[1]Подбор!$CJ:$CW,7,0),"")</f>
        <v>0</v>
      </c>
      <c r="AC1156" s="73">
        <f>IFERROR(VLOOKUP(Подбор[[#This Row],[Артикул]],[1]Подбор!$CJ:$CW,8,0),"")</f>
        <v>0</v>
      </c>
      <c r="AD1156" s="73">
        <f>IFERROR(VLOOKUP(Подбор[[#This Row],[Артикул]],[1]Подбор!$CJ:$CW,9,0),"")</f>
        <v>0</v>
      </c>
      <c r="AE1156" s="73">
        <f>IFERROR(VLOOKUP(Подбор[[#This Row],[Артикул]],[1]Подбор!$CJ:$CW,10,0),"")</f>
        <v>0</v>
      </c>
      <c r="AF1156" s="73">
        <f>IFERROR(VLOOKUP(Подбор[[#This Row],[Артикул]],[1]Подбор!$CJ:$CW,11,0),"")</f>
        <v>0</v>
      </c>
      <c r="AG1156" s="73">
        <f>IFERROR(VLOOKUP(Подбор[[#This Row],[Артикул]],[1]Подбор!$CJ:$CW,12,0),"")</f>
        <v>48</v>
      </c>
      <c r="AH1156" s="73">
        <f>IFERROR(VLOOKUP(Подбор[[#This Row],[Артикул]],[1]Подбор!$CJ:$CW,13,0),"")</f>
        <v>10</v>
      </c>
      <c r="AI1156" s="73">
        <f>IFERROR(VLOOKUP(Подбор[[#This Row],[Артикул]],[1]Подбор!$CJ:$CW,14,0),"")</f>
        <v>0</v>
      </c>
      <c r="AJ1156" s="73" t="str">
        <f>IFERROR(VLOOKUP(Подбор[[#This Row],[Артикул]],[1]Подбор!$CJ:$DA,15,0),"")</f>
        <v>http://ipmatika.ru/upload/iblock/144/WH66-Teams-01.jpg</v>
      </c>
      <c r="AK1156" s="73" t="str">
        <f>IFERROR(VLOOKUP(Подбор[[#This Row],[Артикул]],[1]Подбор!$CJ:$DA,16,0),"")</f>
        <v>https://ipmatika.kz/products/besprovodnye-garnitury/yealink-wh66-mono-teams/</v>
      </c>
      <c r="AL1156" s="73" t="str">
        <f>IFERROR(VLOOKUP(Подбор[[#This Row],[Артикул]],[1]Подбор!$CJ:$DA,17,0),"")</f>
        <v>Акция</v>
      </c>
    </row>
    <row r="1157" spans="1:38">
      <c r="A1157" s="73" t="s">
        <v>261</v>
      </c>
      <c r="B1157" t="s">
        <v>2932</v>
      </c>
      <c r="C1157" t="s">
        <v>1697</v>
      </c>
      <c r="D1157">
        <v>224080</v>
      </c>
      <c r="E1157">
        <v>121220</v>
      </c>
      <c r="F1157">
        <v>-45.903248839700105</v>
      </c>
      <c r="G1157">
        <v>1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3</v>
      </c>
      <c r="O1157">
        <v>0</v>
      </c>
      <c r="P1157">
        <v>0</v>
      </c>
      <c r="Q1157" t="s">
        <v>6083</v>
      </c>
      <c r="R1157" t="s">
        <v>6084</v>
      </c>
      <c r="S1157" t="s">
        <v>5723</v>
      </c>
      <c r="T1157" s="73"/>
      <c r="U1157" s="73"/>
      <c r="V1157"/>
      <c r="W1157" s="73">
        <f>IFERROR(VLOOKUP(Подбор[[#This Row],[Артикул]],[1]Подбор!$CJ:$CW,2,0),"")</f>
        <v>224080</v>
      </c>
      <c r="X1157" s="73">
        <f>IFERROR(VLOOKUP(Подбор[[#This Row],[Артикул]],[1]Подбор!$CJ:$CW,3,0),"")</f>
        <v>121220</v>
      </c>
      <c r="Y1157" s="73">
        <f>IFERROR(VLOOKUP(Подбор[[#This Row],[Артикул]],[1]Подбор!$CJ:$CW,4,0),"")</f>
        <v>-45.903248839700105</v>
      </c>
      <c r="Z1157" s="73">
        <f>IFERROR(VLOOKUP(Подбор[[#This Row],[Артикул]],[1]Подбор!$CJ:$CW,5,0),"")</f>
        <v>1</v>
      </c>
      <c r="AA1157" s="73">
        <f>IFERROR(VLOOKUP(Подбор[[#This Row],[Артикул]],[1]Подбор!$CJ:$CW,6,0),"")</f>
        <v>0</v>
      </c>
      <c r="AB1157" s="73">
        <f>IFERROR(VLOOKUP(Подбор[[#This Row],[Артикул]],[1]Подбор!$CJ:$CW,7,0),"")</f>
        <v>0</v>
      </c>
      <c r="AC1157" s="73">
        <f>IFERROR(VLOOKUP(Подбор[[#This Row],[Артикул]],[1]Подбор!$CJ:$CW,8,0),"")</f>
        <v>1</v>
      </c>
      <c r="AD1157" s="73">
        <f>IFERROR(VLOOKUP(Подбор[[#This Row],[Артикул]],[1]Подбор!$CJ:$CW,9,0),"")</f>
        <v>0</v>
      </c>
      <c r="AE1157" s="73">
        <f>IFERROR(VLOOKUP(Подбор[[#This Row],[Артикул]],[1]Подбор!$CJ:$CW,10,0),"")</f>
        <v>0</v>
      </c>
      <c r="AF1157" s="73">
        <f>IFERROR(VLOOKUP(Подбор[[#This Row],[Артикул]],[1]Подбор!$CJ:$CW,11,0),"")</f>
        <v>0</v>
      </c>
      <c r="AG1157" s="73">
        <f>IFERROR(VLOOKUP(Подбор[[#This Row],[Артикул]],[1]Подбор!$CJ:$CW,12,0),"")</f>
        <v>3</v>
      </c>
      <c r="AH1157" s="73">
        <f>IFERROR(VLOOKUP(Подбор[[#This Row],[Артикул]],[1]Подбор!$CJ:$CW,13,0),"")</f>
        <v>0</v>
      </c>
      <c r="AI1157" s="73">
        <f>IFERROR(VLOOKUP(Подбор[[#This Row],[Артикул]],[1]Подбор!$CJ:$CW,14,0),"")</f>
        <v>0</v>
      </c>
      <c r="AJ1157" s="73" t="str">
        <f>IFERROR(VLOOKUP(Подбор[[#This Row],[Артикул]],[1]Подбор!$CJ:$DA,15,0),"")</f>
        <v>http://ipmatika.ru/upload/iblock/26d/mx3c6k0pkua3h6ne7kqzbf1x19273op3/WH66_base_charging_Mono_UC.png</v>
      </c>
      <c r="AK1157" s="73" t="str">
        <f>IFERROR(VLOOKUP(Подбор[[#This Row],[Артикул]],[1]Подбор!$CJ:$DA,16,0),"")</f>
        <v>https://www.ipmatika.kz/products/besprovodnye-garnitury/yealink-wh66-mono-uc/</v>
      </c>
      <c r="AL1157" s="73" t="str">
        <f>IFERROR(VLOOKUP(Подбор[[#This Row],[Артикул]],[1]Подбор!$CJ:$DA,17,0),"")</f>
        <v>Акция</v>
      </c>
    </row>
    <row r="1158" spans="1:38">
      <c r="A1158" s="73" t="s">
        <v>251</v>
      </c>
      <c r="B1158" t="s">
        <v>2932</v>
      </c>
      <c r="C1158" t="s">
        <v>2698</v>
      </c>
      <c r="D1158">
        <v>224080</v>
      </c>
      <c r="E1158">
        <v>165820</v>
      </c>
      <c r="F1158">
        <v>-25.999642984648347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5489</v>
      </c>
      <c r="O1158">
        <v>0</v>
      </c>
      <c r="P1158">
        <v>0</v>
      </c>
      <c r="Q1158" t="s">
        <v>7338</v>
      </c>
      <c r="R1158" t="s">
        <v>6085</v>
      </c>
      <c r="S1158" t="s">
        <v>5723</v>
      </c>
      <c r="T1158" s="73"/>
      <c r="U1158" s="73"/>
      <c r="V1158"/>
      <c r="W1158" s="73">
        <f>IFERROR(VLOOKUP(Подбор[[#This Row],[Артикул]],[1]Подбор!$CJ:$CW,2,0),"")</f>
        <v>224080</v>
      </c>
      <c r="X1158" s="73">
        <f>IFERROR(VLOOKUP(Подбор[[#This Row],[Артикул]],[1]Подбор!$CJ:$CW,3,0),"")</f>
        <v>165820</v>
      </c>
      <c r="Y1158" s="73">
        <f>IFERROR(VLOOKUP(Подбор[[#This Row],[Артикул]],[1]Подбор!$CJ:$CW,4,0),"")</f>
        <v>-25.999642984648347</v>
      </c>
      <c r="Z1158" s="73">
        <f>IFERROR(VLOOKUP(Подбор[[#This Row],[Артикул]],[1]Подбор!$CJ:$CW,5,0),"")</f>
        <v>0</v>
      </c>
      <c r="AA1158" s="73">
        <f>IFERROR(VLOOKUP(Подбор[[#This Row],[Артикул]],[1]Подбор!$CJ:$CW,6,0),"")</f>
        <v>0</v>
      </c>
      <c r="AB1158" s="73">
        <f>IFERROR(VLOOKUP(Подбор[[#This Row],[Артикул]],[1]Подбор!$CJ:$CW,7,0),"")</f>
        <v>0</v>
      </c>
      <c r="AC1158" s="73">
        <f>IFERROR(VLOOKUP(Подбор[[#This Row],[Артикул]],[1]Подбор!$CJ:$CW,8,0),"")</f>
        <v>0</v>
      </c>
      <c r="AD1158" s="73">
        <f>IFERROR(VLOOKUP(Подбор[[#This Row],[Артикул]],[1]Подбор!$CJ:$CW,9,0),"")</f>
        <v>0</v>
      </c>
      <c r="AE1158" s="73">
        <f>IFERROR(VLOOKUP(Подбор[[#This Row],[Артикул]],[1]Подбор!$CJ:$CW,10,0),"")</f>
        <v>0</v>
      </c>
      <c r="AF1158" s="73">
        <f>IFERROR(VLOOKUP(Подбор[[#This Row],[Артикул]],[1]Подбор!$CJ:$CW,11,0),"")</f>
        <v>0</v>
      </c>
      <c r="AG1158" s="73" t="str">
        <f>IFERROR(VLOOKUP(Подбор[[#This Row],[Артикул]],[1]Подбор!$CJ:$CW,12,0),"")</f>
        <v>50+</v>
      </c>
      <c r="AH1158" s="73">
        <f>IFERROR(VLOOKUP(Подбор[[#This Row],[Артикул]],[1]Подбор!$CJ:$CW,13,0),"")</f>
        <v>0</v>
      </c>
      <c r="AI1158" s="73">
        <f>IFERROR(VLOOKUP(Подбор[[#This Row],[Артикул]],[1]Подбор!$CJ:$CW,14,0),"")</f>
        <v>0</v>
      </c>
      <c r="AJ1158" s="73" t="str">
        <f>IFERROR(VLOOKUP(Подбор[[#This Row],[Артикул]],[1]Подбор!$CJ:$DA,15,0),"")</f>
        <v>http://ipmatika.ru/upload/iblock/42e/WH67-Teams-05.jpg</v>
      </c>
      <c r="AK1158" s="73" t="str">
        <f>IFERROR(VLOOKUP(Подбор[[#This Row],[Артикул]],[1]Подбор!$CJ:$DA,16,0),"")</f>
        <v>https://www.ipmatika.kz/products/besprovodnye-garnitury/yealink-wh67-teams/</v>
      </c>
      <c r="AL1158" s="73" t="str">
        <f>IFERROR(VLOOKUP(Подбор[[#This Row],[Артикул]],[1]Подбор!$CJ:$DA,17,0),"")</f>
        <v>Акция</v>
      </c>
    </row>
    <row r="1159" spans="1:38">
      <c r="A1159" s="73" t="s">
        <v>253</v>
      </c>
      <c r="B1159" t="s">
        <v>2932</v>
      </c>
      <c r="C1159" t="s">
        <v>1696</v>
      </c>
      <c r="D1159">
        <v>224080</v>
      </c>
      <c r="E1159">
        <v>118310</v>
      </c>
      <c r="F1159">
        <v>-47.201892181363796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6086</v>
      </c>
      <c r="R1159" t="s">
        <v>6087</v>
      </c>
      <c r="S1159" t="s">
        <v>5723</v>
      </c>
      <c r="T1159" s="73"/>
      <c r="U1159" s="73"/>
      <c r="V1159"/>
      <c r="W1159" s="73">
        <f>IFERROR(VLOOKUP(Подбор[[#This Row],[Артикул]],[1]Подбор!$CJ:$CW,2,0),"")</f>
        <v>224080</v>
      </c>
      <c r="X1159" s="73">
        <f>IFERROR(VLOOKUP(Подбор[[#This Row],[Артикул]],[1]Подбор!$CJ:$CW,3,0),"")</f>
        <v>118310</v>
      </c>
      <c r="Y1159" s="73">
        <f>IFERROR(VLOOKUP(Подбор[[#This Row],[Артикул]],[1]Подбор!$CJ:$CW,4,0),"")</f>
        <v>-47.201892181363796</v>
      </c>
      <c r="Z1159" s="73">
        <f>IFERROR(VLOOKUP(Подбор[[#This Row],[Артикул]],[1]Подбор!$CJ:$CW,5,0),"")</f>
        <v>1</v>
      </c>
      <c r="AA1159" s="73">
        <f>IFERROR(VLOOKUP(Подбор[[#This Row],[Артикул]],[1]Подбор!$CJ:$CW,6,0),"")</f>
        <v>0</v>
      </c>
      <c r="AB1159" s="73">
        <f>IFERROR(VLOOKUP(Подбор[[#This Row],[Артикул]],[1]Подбор!$CJ:$CW,7,0),"")</f>
        <v>0</v>
      </c>
      <c r="AC1159" s="73">
        <f>IFERROR(VLOOKUP(Подбор[[#This Row],[Артикул]],[1]Подбор!$CJ:$CW,8,0),"")</f>
        <v>0</v>
      </c>
      <c r="AD1159" s="73">
        <f>IFERROR(VLOOKUP(Подбор[[#This Row],[Артикул]],[1]Подбор!$CJ:$CW,9,0),"")</f>
        <v>0</v>
      </c>
      <c r="AE1159" s="73">
        <f>IFERROR(VLOOKUP(Подбор[[#This Row],[Артикул]],[1]Подбор!$CJ:$CW,10,0),"")</f>
        <v>0</v>
      </c>
      <c r="AF1159" s="73">
        <f>IFERROR(VLOOKUP(Подбор[[#This Row],[Артикул]],[1]Подбор!$CJ:$CW,11,0),"")</f>
        <v>0</v>
      </c>
      <c r="AG1159" s="73">
        <f>IFERROR(VLOOKUP(Подбор[[#This Row],[Артикул]],[1]Подбор!$CJ:$CW,12,0),"")</f>
        <v>0</v>
      </c>
      <c r="AH1159" s="73">
        <f>IFERROR(VLOOKUP(Подбор[[#This Row],[Артикул]],[1]Подбор!$CJ:$CW,13,0),"")</f>
        <v>0</v>
      </c>
      <c r="AI1159" s="73">
        <f>IFERROR(VLOOKUP(Подбор[[#This Row],[Артикул]],[1]Подбор!$CJ:$CW,14,0),"")</f>
        <v>0</v>
      </c>
      <c r="AJ1159" s="73" t="str">
        <f>IFERROR(VLOOKUP(Подбор[[#This Row],[Артикул]],[1]Подбор!$CJ:$DA,15,0),"")</f>
        <v>http://ipmatika.ru/upload/iblock/27c/mp2p39ovf2798cv3w0ppjpqoy5hk7ssv/1.jpg</v>
      </c>
      <c r="AK1159" s="73" t="str">
        <f>IFERROR(VLOOKUP(Подбор[[#This Row],[Артикул]],[1]Подбор!$CJ:$DA,16,0),"")</f>
        <v>https://www.ipmatika.kz/products/besprovodnye-garnitury/yealink-wh67-uc/</v>
      </c>
      <c r="AL1159" s="73" t="str">
        <f>IFERROR(VLOOKUP(Подбор[[#This Row],[Артикул]],[1]Подбор!$CJ:$DA,17,0),"")</f>
        <v>Акция</v>
      </c>
    </row>
    <row r="1160" spans="1:38">
      <c r="A1160" s="73" t="s">
        <v>1695</v>
      </c>
      <c r="B1160"/>
      <c r="C1160"/>
      <c r="D1160" t="s">
        <v>578</v>
      </c>
      <c r="E1160" t="s">
        <v>578</v>
      </c>
      <c r="F1160" t="s">
        <v>578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578</v>
      </c>
      <c r="R1160" t="s">
        <v>578</v>
      </c>
      <c r="S1160" t="s">
        <v>578</v>
      </c>
      <c r="T1160" s="73"/>
      <c r="U1160" s="73"/>
      <c r="V1160"/>
      <c r="W1160" s="73" t="str">
        <f>IFERROR(VLOOKUP(Подбор[[#This Row],[Артикул]],[1]Подбор!$CJ:$CW,2,0),"")</f>
        <v/>
      </c>
      <c r="X1160" s="73" t="str">
        <f>IFERROR(VLOOKUP(Подбор[[#This Row],[Артикул]],[1]Подбор!$CJ:$CW,3,0),"")</f>
        <v/>
      </c>
      <c r="Y1160" s="73" t="str">
        <f>IFERROR(VLOOKUP(Подбор[[#This Row],[Артикул]],[1]Подбор!$CJ:$CW,4,0),"")</f>
        <v/>
      </c>
      <c r="Z1160" s="73">
        <f>IFERROR(VLOOKUP(Подбор[[#This Row],[Артикул]],[1]Подбор!$CJ:$CW,5,0),"")</f>
        <v>0</v>
      </c>
      <c r="AA1160" s="73">
        <f>IFERROR(VLOOKUP(Подбор[[#This Row],[Артикул]],[1]Подбор!$CJ:$CW,6,0),"")</f>
        <v>0</v>
      </c>
      <c r="AB1160" s="73">
        <f>IFERROR(VLOOKUP(Подбор[[#This Row],[Артикул]],[1]Подбор!$CJ:$CW,7,0),"")</f>
        <v>0</v>
      </c>
      <c r="AC1160" s="73">
        <f>IFERROR(VLOOKUP(Подбор[[#This Row],[Артикул]],[1]Подбор!$CJ:$CW,8,0),"")</f>
        <v>0</v>
      </c>
      <c r="AD1160" s="73">
        <f>IFERROR(VLOOKUP(Подбор[[#This Row],[Артикул]],[1]Подбор!$CJ:$CW,9,0),"")</f>
        <v>0</v>
      </c>
      <c r="AE1160" s="73">
        <f>IFERROR(VLOOKUP(Подбор[[#This Row],[Артикул]],[1]Подбор!$CJ:$CW,10,0),"")</f>
        <v>0</v>
      </c>
      <c r="AF1160" s="73">
        <f>IFERROR(VLOOKUP(Подбор[[#This Row],[Артикул]],[1]Подбор!$CJ:$CW,11,0),"")</f>
        <v>0</v>
      </c>
      <c r="AG1160" s="73">
        <f>IFERROR(VLOOKUP(Подбор[[#This Row],[Артикул]],[1]Подбор!$CJ:$CW,12,0),"")</f>
        <v>0</v>
      </c>
      <c r="AH1160" s="73">
        <f>IFERROR(VLOOKUP(Подбор[[#This Row],[Артикул]],[1]Подбор!$CJ:$CW,13,0),"")</f>
        <v>0</v>
      </c>
      <c r="AI1160" s="73">
        <f>IFERROR(VLOOKUP(Подбор[[#This Row],[Артикул]],[1]Подбор!$CJ:$CW,14,0),"")</f>
        <v>0</v>
      </c>
      <c r="AJ1160" s="73" t="str">
        <f>IFERROR(VLOOKUP(Подбор[[#This Row],[Артикул]],[1]Подбор!$CJ:$DA,15,0),"")</f>
        <v/>
      </c>
      <c r="AK1160" s="73" t="str">
        <f>IFERROR(VLOOKUP(Подбор[[#This Row],[Артикул]],[1]Подбор!$CJ:$DA,16,0),"")</f>
        <v/>
      </c>
      <c r="AL1160" s="73" t="str">
        <f>IFERROR(VLOOKUP(Подбор[[#This Row],[Артикул]],[1]Подбор!$CJ:$DA,17,0),"")</f>
        <v/>
      </c>
    </row>
    <row r="1161" spans="1:38">
      <c r="A1161" s="73" t="s">
        <v>293</v>
      </c>
      <c r="B1161" t="s">
        <v>2932</v>
      </c>
      <c r="C1161" t="s">
        <v>1694</v>
      </c>
      <c r="D1161">
        <v>27830</v>
      </c>
      <c r="E1161">
        <v>21980</v>
      </c>
      <c r="F1161">
        <v>-21.020481494789792</v>
      </c>
      <c r="G1161">
        <v>12</v>
      </c>
      <c r="H1161">
        <v>1</v>
      </c>
      <c r="I1161">
        <v>0</v>
      </c>
      <c r="J1161">
        <v>6</v>
      </c>
      <c r="K1161">
        <v>0</v>
      </c>
      <c r="L1161">
        <v>0</v>
      </c>
      <c r="M1161">
        <v>0</v>
      </c>
      <c r="N1161" t="s">
        <v>5489</v>
      </c>
      <c r="O1161">
        <v>5</v>
      </c>
      <c r="P1161">
        <v>0</v>
      </c>
      <c r="Q1161" t="s">
        <v>6088</v>
      </c>
      <c r="R1161" t="s">
        <v>6089</v>
      </c>
      <c r="S1161" t="s">
        <v>578</v>
      </c>
      <c r="T1161" s="73"/>
      <c r="U1161" s="73"/>
      <c r="V1161"/>
      <c r="W1161" s="73">
        <f>IFERROR(VLOOKUP(Подбор[[#This Row],[Артикул]],[1]Подбор!$CJ:$CW,2,0),"")</f>
        <v>27830</v>
      </c>
      <c r="X1161" s="73">
        <f>IFERROR(VLOOKUP(Подбор[[#This Row],[Артикул]],[1]Подбор!$CJ:$CW,3,0),"")</f>
        <v>21980</v>
      </c>
      <c r="Y1161" s="73">
        <f>IFERROR(VLOOKUP(Подбор[[#This Row],[Артикул]],[1]Подбор!$CJ:$CW,4,0),"")</f>
        <v>-21.020481494789792</v>
      </c>
      <c r="Z1161" s="73">
        <f>IFERROR(VLOOKUP(Подбор[[#This Row],[Артикул]],[1]Подбор!$CJ:$CW,5,0),"")</f>
        <v>12</v>
      </c>
      <c r="AA1161" s="73">
        <f>IFERROR(VLOOKUP(Подбор[[#This Row],[Артикул]],[1]Подбор!$CJ:$CW,6,0),"")</f>
        <v>1</v>
      </c>
      <c r="AB1161" s="73">
        <f>IFERROR(VLOOKUP(Подбор[[#This Row],[Артикул]],[1]Подбор!$CJ:$CW,7,0),"")</f>
        <v>0</v>
      </c>
      <c r="AC1161" s="73">
        <f>IFERROR(VLOOKUP(Подбор[[#This Row],[Артикул]],[1]Подбор!$CJ:$CW,8,0),"")</f>
        <v>6</v>
      </c>
      <c r="AD1161" s="73">
        <f>IFERROR(VLOOKUP(Подбор[[#This Row],[Артикул]],[1]Подбор!$CJ:$CW,9,0),"")</f>
        <v>0</v>
      </c>
      <c r="AE1161" s="73">
        <f>IFERROR(VLOOKUP(Подбор[[#This Row],[Артикул]],[1]Подбор!$CJ:$CW,10,0),"")</f>
        <v>0</v>
      </c>
      <c r="AF1161" s="73">
        <f>IFERROR(VLOOKUP(Подбор[[#This Row],[Артикул]],[1]Подбор!$CJ:$CW,11,0),"")</f>
        <v>0</v>
      </c>
      <c r="AG1161" s="73" t="str">
        <f>IFERROR(VLOOKUP(Подбор[[#This Row],[Артикул]],[1]Подбор!$CJ:$CW,12,0),"")</f>
        <v>50+</v>
      </c>
      <c r="AH1161" s="73">
        <f>IFERROR(VLOOKUP(Подбор[[#This Row],[Артикул]],[1]Подбор!$CJ:$CW,13,0),"")</f>
        <v>5</v>
      </c>
      <c r="AI1161" s="73">
        <f>IFERROR(VLOOKUP(Подбор[[#This Row],[Артикул]],[1]Подбор!$CJ:$CW,14,0),"")</f>
        <v>0</v>
      </c>
      <c r="AJ1161" s="73" t="str">
        <f>IFERROR(VLOOKUP(Подбор[[#This Row],[Артикул]],[1]Подбор!$CJ:$DA,15,0),"")</f>
        <v>http://ipmatika.ru/upload/iblock/8c8/YHS34_Dual_01.jpg</v>
      </c>
      <c r="AK1161" s="73" t="str">
        <f>IFERROR(VLOOKUP(Подбор[[#This Row],[Артикул]],[1]Подбор!$CJ:$DA,16,0),"")</f>
        <v>https://www.ipmatika.kz/products/provodnye-garnitury/yealink-yhs34-Dual/</v>
      </c>
      <c r="AL1161" s="73" t="str">
        <f>IFERROR(VLOOKUP(Подбор[[#This Row],[Артикул]],[1]Подбор!$CJ:$DA,17,0),"")</f>
        <v/>
      </c>
    </row>
    <row r="1162" spans="1:38">
      <c r="A1162" s="73" t="s">
        <v>289</v>
      </c>
      <c r="B1162" t="s">
        <v>2932</v>
      </c>
      <c r="C1162" t="s">
        <v>1693</v>
      </c>
      <c r="D1162">
        <v>22770</v>
      </c>
      <c r="E1162">
        <v>17990</v>
      </c>
      <c r="F1162">
        <v>-20.992534036012302</v>
      </c>
      <c r="G1162">
        <v>12</v>
      </c>
      <c r="H1162">
        <v>2</v>
      </c>
      <c r="I1162">
        <v>0</v>
      </c>
      <c r="J1162">
        <v>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6090</v>
      </c>
      <c r="R1162" t="s">
        <v>6091</v>
      </c>
      <c r="S1162" t="s">
        <v>5491</v>
      </c>
      <c r="T1162" s="73"/>
      <c r="U1162" s="73"/>
      <c r="V1162"/>
      <c r="W1162" s="73">
        <f>IFERROR(VLOOKUP(Подбор[[#This Row],[Артикул]],[1]Подбор!$CJ:$CW,2,0),"")</f>
        <v>22770</v>
      </c>
      <c r="X1162" s="73">
        <f>IFERROR(VLOOKUP(Подбор[[#This Row],[Артикул]],[1]Подбор!$CJ:$CW,3,0),"")</f>
        <v>17990</v>
      </c>
      <c r="Y1162" s="73">
        <f>IFERROR(VLOOKUP(Подбор[[#This Row],[Артикул]],[1]Подбор!$CJ:$CW,4,0),"")</f>
        <v>-20.992534036012302</v>
      </c>
      <c r="Z1162" s="73">
        <f>IFERROR(VLOOKUP(Подбор[[#This Row],[Артикул]],[1]Подбор!$CJ:$CW,5,0),"")</f>
        <v>12</v>
      </c>
      <c r="AA1162" s="73">
        <f>IFERROR(VLOOKUP(Подбор[[#This Row],[Артикул]],[1]Подбор!$CJ:$CW,6,0),"")</f>
        <v>2</v>
      </c>
      <c r="AB1162" s="73">
        <f>IFERROR(VLOOKUP(Подбор[[#This Row],[Артикул]],[1]Подбор!$CJ:$CW,7,0),"")</f>
        <v>0</v>
      </c>
      <c r="AC1162" s="73">
        <f>IFERROR(VLOOKUP(Подбор[[#This Row],[Артикул]],[1]Подбор!$CJ:$CW,8,0),"")</f>
        <v>4</v>
      </c>
      <c r="AD1162" s="73">
        <f>IFERROR(VLOOKUP(Подбор[[#This Row],[Артикул]],[1]Подбор!$CJ:$CW,9,0),"")</f>
        <v>0</v>
      </c>
      <c r="AE1162" s="73">
        <f>IFERROR(VLOOKUP(Подбор[[#This Row],[Артикул]],[1]Подбор!$CJ:$CW,10,0),"")</f>
        <v>0</v>
      </c>
      <c r="AF1162" s="73">
        <f>IFERROR(VLOOKUP(Подбор[[#This Row],[Артикул]],[1]Подбор!$CJ:$CW,11,0),"")</f>
        <v>0</v>
      </c>
      <c r="AG1162" s="73">
        <f>IFERROR(VLOOKUP(Подбор[[#This Row],[Артикул]],[1]Подбор!$CJ:$CW,12,0),"")</f>
        <v>0</v>
      </c>
      <c r="AH1162" s="73">
        <f>IFERROR(VLOOKUP(Подбор[[#This Row],[Артикул]],[1]Подбор!$CJ:$CW,13,0),"")</f>
        <v>0</v>
      </c>
      <c r="AI1162" s="73">
        <f>IFERROR(VLOOKUP(Подбор[[#This Row],[Артикул]],[1]Подбор!$CJ:$CW,14,0),"")</f>
        <v>0</v>
      </c>
      <c r="AJ1162" s="73" t="str">
        <f>IFERROR(VLOOKUP(Подбор[[#This Row],[Артикул]],[1]Подбор!$CJ:$DA,15,0),"")</f>
        <v>http://ipmatika.ru/upload/iblock/ba4/YHS34_Lite_Dual_01.jpg</v>
      </c>
      <c r="AK1162" s="73" t="str">
        <f>IFERROR(VLOOKUP(Подбор[[#This Row],[Артикул]],[1]Подбор!$CJ:$DA,16,0),"")</f>
        <v>https://ipmatika.kz/products/provodnye-qd-rj9/yealink-yhs34-lite-dual/</v>
      </c>
      <c r="AL1162" s="73" t="str">
        <f>IFERROR(VLOOKUP(Подбор[[#This Row],[Артикул]],[1]Подбор!$CJ:$DA,17,0),"")</f>
        <v>EOL</v>
      </c>
    </row>
    <row r="1163" spans="1:38">
      <c r="A1163" s="73" t="s">
        <v>291</v>
      </c>
      <c r="B1163" t="s">
        <v>2932</v>
      </c>
      <c r="C1163" t="s">
        <v>1692</v>
      </c>
      <c r="D1163">
        <v>17710</v>
      </c>
      <c r="E1163">
        <v>13990</v>
      </c>
      <c r="F1163">
        <v>-21.00508187464709</v>
      </c>
      <c r="G1163">
        <v>14</v>
      </c>
      <c r="H1163">
        <v>6</v>
      </c>
      <c r="I1163">
        <v>0</v>
      </c>
      <c r="J1163">
        <v>5</v>
      </c>
      <c r="K1163">
        <v>0</v>
      </c>
      <c r="L1163">
        <v>0</v>
      </c>
      <c r="M1163">
        <v>0</v>
      </c>
      <c r="N1163" t="s">
        <v>5489</v>
      </c>
      <c r="O1163">
        <v>20</v>
      </c>
      <c r="P1163">
        <v>0</v>
      </c>
      <c r="Q1163" t="s">
        <v>6092</v>
      </c>
      <c r="R1163" t="s">
        <v>6093</v>
      </c>
      <c r="S1163" t="s">
        <v>5491</v>
      </c>
      <c r="T1163" s="73"/>
      <c r="U1163" s="73"/>
      <c r="V1163"/>
      <c r="W1163" s="73">
        <f>IFERROR(VLOOKUP(Подбор[[#This Row],[Артикул]],[1]Подбор!$CJ:$CW,2,0),"")</f>
        <v>17710</v>
      </c>
      <c r="X1163" s="73">
        <f>IFERROR(VLOOKUP(Подбор[[#This Row],[Артикул]],[1]Подбор!$CJ:$CW,3,0),"")</f>
        <v>13990</v>
      </c>
      <c r="Y1163" s="73">
        <f>IFERROR(VLOOKUP(Подбор[[#This Row],[Артикул]],[1]Подбор!$CJ:$CW,4,0),"")</f>
        <v>-21.00508187464709</v>
      </c>
      <c r="Z1163" s="73">
        <f>IFERROR(VLOOKUP(Подбор[[#This Row],[Артикул]],[1]Подбор!$CJ:$CW,5,0),"")</f>
        <v>14</v>
      </c>
      <c r="AA1163" s="73">
        <f>IFERROR(VLOOKUP(Подбор[[#This Row],[Артикул]],[1]Подбор!$CJ:$CW,6,0),"")</f>
        <v>6</v>
      </c>
      <c r="AB1163" s="73">
        <f>IFERROR(VLOOKUP(Подбор[[#This Row],[Артикул]],[1]Подбор!$CJ:$CW,7,0),"")</f>
        <v>0</v>
      </c>
      <c r="AC1163" s="73">
        <f>IFERROR(VLOOKUP(Подбор[[#This Row],[Артикул]],[1]Подбор!$CJ:$CW,8,0),"")</f>
        <v>5</v>
      </c>
      <c r="AD1163" s="73">
        <f>IFERROR(VLOOKUP(Подбор[[#This Row],[Артикул]],[1]Подбор!$CJ:$CW,9,0),"")</f>
        <v>0</v>
      </c>
      <c r="AE1163" s="73">
        <f>IFERROR(VLOOKUP(Подбор[[#This Row],[Артикул]],[1]Подбор!$CJ:$CW,10,0),"")</f>
        <v>0</v>
      </c>
      <c r="AF1163" s="73">
        <f>IFERROR(VLOOKUP(Подбор[[#This Row],[Артикул]],[1]Подбор!$CJ:$CW,11,0),"")</f>
        <v>0</v>
      </c>
      <c r="AG1163" s="73" t="str">
        <f>IFERROR(VLOOKUP(Подбор[[#This Row],[Артикул]],[1]Подбор!$CJ:$CW,12,0),"")</f>
        <v>50+</v>
      </c>
      <c r="AH1163" s="73">
        <f>IFERROR(VLOOKUP(Подбор[[#This Row],[Артикул]],[1]Подбор!$CJ:$CW,13,0),"")</f>
        <v>20</v>
      </c>
      <c r="AI1163" s="73">
        <f>IFERROR(VLOOKUP(Подбор[[#This Row],[Артикул]],[1]Подбор!$CJ:$CW,14,0),"")</f>
        <v>0</v>
      </c>
      <c r="AJ1163" s="73" t="str">
        <f>IFERROR(VLOOKUP(Подбор[[#This Row],[Артикул]],[1]Подбор!$CJ:$DA,15,0),"")</f>
        <v>http://ipmatika.ru/upload/iblock/452/YHS34_Lite_Mono_01.jpg</v>
      </c>
      <c r="AK1163" s="73" t="str">
        <f>IFERROR(VLOOKUP(Подбор[[#This Row],[Артикул]],[1]Подбор!$CJ:$DA,16,0),"")</f>
        <v>https://www.ipmatika.kz/products/provodnye-garnitury/yealink-yhs34-lite-mono/</v>
      </c>
      <c r="AL1163" s="73" t="str">
        <f>IFERROR(VLOOKUP(Подбор[[#This Row],[Артикул]],[1]Подбор!$CJ:$DA,17,0),"")</f>
        <v>EOL</v>
      </c>
    </row>
    <row r="1164" spans="1:38">
      <c r="A1164" s="73" t="s">
        <v>295</v>
      </c>
      <c r="B1164" t="s">
        <v>2932</v>
      </c>
      <c r="C1164" t="s">
        <v>1691</v>
      </c>
      <c r="D1164">
        <v>20240</v>
      </c>
      <c r="E1164">
        <v>15990</v>
      </c>
      <c r="F1164">
        <v>-20.998023715415016</v>
      </c>
      <c r="G1164">
        <v>5</v>
      </c>
      <c r="H1164">
        <v>0</v>
      </c>
      <c r="I1164">
        <v>0</v>
      </c>
      <c r="J1164">
        <v>2</v>
      </c>
      <c r="K1164">
        <v>0</v>
      </c>
      <c r="L1164">
        <v>0</v>
      </c>
      <c r="M1164">
        <v>0</v>
      </c>
      <c r="N1164" t="s">
        <v>5489</v>
      </c>
      <c r="O1164">
        <v>32</v>
      </c>
      <c r="P1164">
        <v>0</v>
      </c>
      <c r="Q1164" t="s">
        <v>6094</v>
      </c>
      <c r="R1164" t="s">
        <v>6095</v>
      </c>
      <c r="S1164" t="s">
        <v>578</v>
      </c>
      <c r="T1164" s="73"/>
      <c r="U1164" s="73"/>
      <c r="V1164"/>
      <c r="W1164" s="73">
        <f>IFERROR(VLOOKUP(Подбор[[#This Row],[Артикул]],[1]Подбор!$CJ:$CW,2,0),"")</f>
        <v>20240</v>
      </c>
      <c r="X1164" s="73">
        <f>IFERROR(VLOOKUP(Подбор[[#This Row],[Артикул]],[1]Подбор!$CJ:$CW,3,0),"")</f>
        <v>15990</v>
      </c>
      <c r="Y1164" s="73">
        <f>IFERROR(VLOOKUP(Подбор[[#This Row],[Артикул]],[1]Подбор!$CJ:$CW,4,0),"")</f>
        <v>-20.998023715415016</v>
      </c>
      <c r="Z1164" s="73">
        <f>IFERROR(VLOOKUP(Подбор[[#This Row],[Артикул]],[1]Подбор!$CJ:$CW,5,0),"")</f>
        <v>5</v>
      </c>
      <c r="AA1164" s="73">
        <f>IFERROR(VLOOKUP(Подбор[[#This Row],[Артикул]],[1]Подбор!$CJ:$CW,6,0),"")</f>
        <v>0</v>
      </c>
      <c r="AB1164" s="73">
        <f>IFERROR(VLOOKUP(Подбор[[#This Row],[Артикул]],[1]Подбор!$CJ:$CW,7,0),"")</f>
        <v>0</v>
      </c>
      <c r="AC1164" s="73">
        <f>IFERROR(VLOOKUP(Подбор[[#This Row],[Артикул]],[1]Подбор!$CJ:$CW,8,0),"")</f>
        <v>2</v>
      </c>
      <c r="AD1164" s="73">
        <f>IFERROR(VLOOKUP(Подбор[[#This Row],[Артикул]],[1]Подбор!$CJ:$CW,9,0),"")</f>
        <v>0</v>
      </c>
      <c r="AE1164" s="73">
        <f>IFERROR(VLOOKUP(Подбор[[#This Row],[Артикул]],[1]Подбор!$CJ:$CW,10,0),"")</f>
        <v>0</v>
      </c>
      <c r="AF1164" s="73">
        <f>IFERROR(VLOOKUP(Подбор[[#This Row],[Артикул]],[1]Подбор!$CJ:$CW,11,0),"")</f>
        <v>0</v>
      </c>
      <c r="AG1164" s="73" t="str">
        <f>IFERROR(VLOOKUP(Подбор[[#This Row],[Артикул]],[1]Подбор!$CJ:$CW,12,0),"")</f>
        <v>50+</v>
      </c>
      <c r="AH1164" s="73">
        <f>IFERROR(VLOOKUP(Подбор[[#This Row],[Артикул]],[1]Подбор!$CJ:$CW,13,0),"")</f>
        <v>32</v>
      </c>
      <c r="AI1164" s="73">
        <f>IFERROR(VLOOKUP(Подбор[[#This Row],[Артикул]],[1]Подбор!$CJ:$CW,14,0),"")</f>
        <v>0</v>
      </c>
      <c r="AJ1164" s="73" t="str">
        <f>IFERROR(VLOOKUP(Подбор[[#This Row],[Артикул]],[1]Подбор!$CJ:$DA,15,0),"")</f>
        <v>http://ipmatika.ru/upload/iblock/630/YHS34_Mono_01.jpg</v>
      </c>
      <c r="AK1164" s="73" t="str">
        <f>IFERROR(VLOOKUP(Подбор[[#This Row],[Артикул]],[1]Подбор!$CJ:$DA,16,0),"")</f>
        <v>https://www.ipmatika.kz/products/provodnye-garnitury/yealink-yhs34-mono/</v>
      </c>
      <c r="AL1164" s="73" t="str">
        <f>IFERROR(VLOOKUP(Подбор[[#This Row],[Артикул]],[1]Подбор!$CJ:$DA,17,0),"")</f>
        <v/>
      </c>
    </row>
    <row r="1165" spans="1:38">
      <c r="A1165" s="73" t="s">
        <v>285</v>
      </c>
      <c r="B1165" t="s">
        <v>2932</v>
      </c>
      <c r="C1165" t="s">
        <v>1690</v>
      </c>
      <c r="D1165">
        <v>35410</v>
      </c>
      <c r="E1165">
        <v>27980</v>
      </c>
      <c r="F1165">
        <v>-20.982773227901717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22</v>
      </c>
      <c r="O1165">
        <v>18</v>
      </c>
      <c r="P1165">
        <v>0</v>
      </c>
      <c r="Q1165" t="s">
        <v>6096</v>
      </c>
      <c r="R1165" t="s">
        <v>6097</v>
      </c>
      <c r="S1165" t="s">
        <v>5491</v>
      </c>
      <c r="T1165" s="73"/>
      <c r="U1165" s="73"/>
      <c r="V1165"/>
      <c r="W1165" s="73">
        <f>IFERROR(VLOOKUP(Подбор[[#This Row],[Артикул]],[1]Подбор!$CJ:$CW,2,0),"")</f>
        <v>35410</v>
      </c>
      <c r="X1165" s="73">
        <f>IFERROR(VLOOKUP(Подбор[[#This Row],[Артикул]],[1]Подбор!$CJ:$CW,3,0),"")</f>
        <v>27980</v>
      </c>
      <c r="Y1165" s="73">
        <f>IFERROR(VLOOKUP(Подбор[[#This Row],[Артикул]],[1]Подбор!$CJ:$CW,4,0),"")</f>
        <v>-20.982773227901717</v>
      </c>
      <c r="Z1165" s="73">
        <f>IFERROR(VLOOKUP(Подбор[[#This Row],[Артикул]],[1]Подбор!$CJ:$CW,5,0),"")</f>
        <v>0</v>
      </c>
      <c r="AA1165" s="73">
        <f>IFERROR(VLOOKUP(Подбор[[#This Row],[Артикул]],[1]Подбор!$CJ:$CW,6,0),"")</f>
        <v>0</v>
      </c>
      <c r="AB1165" s="73">
        <f>IFERROR(VLOOKUP(Подбор[[#This Row],[Артикул]],[1]Подбор!$CJ:$CW,7,0),"")</f>
        <v>0</v>
      </c>
      <c r="AC1165" s="73">
        <f>IFERROR(VLOOKUP(Подбор[[#This Row],[Артикул]],[1]Подбор!$CJ:$CW,8,0),"")</f>
        <v>0</v>
      </c>
      <c r="AD1165" s="73">
        <f>IFERROR(VLOOKUP(Подбор[[#This Row],[Артикул]],[1]Подбор!$CJ:$CW,9,0),"")</f>
        <v>0</v>
      </c>
      <c r="AE1165" s="73">
        <f>IFERROR(VLOOKUP(Подбор[[#This Row],[Артикул]],[1]Подбор!$CJ:$CW,10,0),"")</f>
        <v>0</v>
      </c>
      <c r="AF1165" s="73">
        <f>IFERROR(VLOOKUP(Подбор[[#This Row],[Артикул]],[1]Подбор!$CJ:$CW,11,0),"")</f>
        <v>0</v>
      </c>
      <c r="AG1165" s="73">
        <f>IFERROR(VLOOKUP(Подбор[[#This Row],[Артикул]],[1]Подбор!$CJ:$CW,12,0),"")</f>
        <v>22</v>
      </c>
      <c r="AH1165" s="73">
        <f>IFERROR(VLOOKUP(Подбор[[#This Row],[Артикул]],[1]Подбор!$CJ:$CW,13,0),"")</f>
        <v>18</v>
      </c>
      <c r="AI1165" s="73">
        <f>IFERROR(VLOOKUP(Подбор[[#This Row],[Артикул]],[1]Подбор!$CJ:$CW,14,0),"")</f>
        <v>0</v>
      </c>
      <c r="AJ1165" s="73" t="str">
        <f>IFERROR(VLOOKUP(Подбор[[#This Row],[Артикул]],[1]Подбор!$CJ:$DA,15,0),"")</f>
        <v>http://ipmatika.ru/upload/iblock/0e4/YHS36_Dual_01.jpg</v>
      </c>
      <c r="AK1165" s="73" t="str">
        <f>IFERROR(VLOOKUP(Подбор[[#This Row],[Артикул]],[1]Подбор!$CJ:$DA,16,0),"")</f>
        <v>https://ipmatika.kz/products/provodnye-qd-rj9/yealink-yhs36-dual/</v>
      </c>
      <c r="AL1165" s="73" t="str">
        <f>IFERROR(VLOOKUP(Подбор[[#This Row],[Артикул]],[1]Подбор!$CJ:$DA,17,0),"")</f>
        <v>EOL</v>
      </c>
    </row>
    <row r="1166" spans="1:38">
      <c r="A1166" s="73" t="s">
        <v>287</v>
      </c>
      <c r="B1166" t="s">
        <v>2932</v>
      </c>
      <c r="C1166" t="s">
        <v>1689</v>
      </c>
      <c r="D1166">
        <v>27830</v>
      </c>
      <c r="E1166">
        <v>21980</v>
      </c>
      <c r="F1166">
        <v>-21.020481494789792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6098</v>
      </c>
      <c r="R1166" t="s">
        <v>6099</v>
      </c>
      <c r="S1166" t="s">
        <v>5491</v>
      </c>
      <c r="T1166" s="73"/>
      <c r="U1166" s="73"/>
      <c r="V1166"/>
      <c r="W1166" s="73">
        <f>IFERROR(VLOOKUP(Подбор[[#This Row],[Артикул]],[1]Подбор!$CJ:$CW,2,0),"")</f>
        <v>27830</v>
      </c>
      <c r="X1166" s="73">
        <f>IFERROR(VLOOKUP(Подбор[[#This Row],[Артикул]],[1]Подбор!$CJ:$CW,3,0),"")</f>
        <v>21980</v>
      </c>
      <c r="Y1166" s="73">
        <f>IFERROR(VLOOKUP(Подбор[[#This Row],[Артикул]],[1]Подбор!$CJ:$CW,4,0),"")</f>
        <v>-21.020481494789792</v>
      </c>
      <c r="Z1166" s="73">
        <f>IFERROR(VLOOKUP(Подбор[[#This Row],[Артикул]],[1]Подбор!$CJ:$CW,5,0),"")</f>
        <v>1</v>
      </c>
      <c r="AA1166" s="73">
        <f>IFERROR(VLOOKUP(Подбор[[#This Row],[Артикул]],[1]Подбор!$CJ:$CW,6,0),"")</f>
        <v>0</v>
      </c>
      <c r="AB1166" s="73">
        <f>IFERROR(VLOOKUP(Подбор[[#This Row],[Артикул]],[1]Подбор!$CJ:$CW,7,0),"")</f>
        <v>0</v>
      </c>
      <c r="AC1166" s="73">
        <f>IFERROR(VLOOKUP(Подбор[[#This Row],[Артикул]],[1]Подбор!$CJ:$CW,8,0),"")</f>
        <v>0</v>
      </c>
      <c r="AD1166" s="73">
        <f>IFERROR(VLOOKUP(Подбор[[#This Row],[Артикул]],[1]Подбор!$CJ:$CW,9,0),"")</f>
        <v>0</v>
      </c>
      <c r="AE1166" s="73">
        <f>IFERROR(VLOOKUP(Подбор[[#This Row],[Артикул]],[1]Подбор!$CJ:$CW,10,0),"")</f>
        <v>0</v>
      </c>
      <c r="AF1166" s="73">
        <f>IFERROR(VLOOKUP(Подбор[[#This Row],[Артикул]],[1]Подбор!$CJ:$CW,11,0),"")</f>
        <v>0</v>
      </c>
      <c r="AG1166" s="73">
        <f>IFERROR(VLOOKUP(Подбор[[#This Row],[Артикул]],[1]Подбор!$CJ:$CW,12,0),"")</f>
        <v>0</v>
      </c>
      <c r="AH1166" s="73">
        <f>IFERROR(VLOOKUP(Подбор[[#This Row],[Артикул]],[1]Подбор!$CJ:$CW,13,0),"")</f>
        <v>0</v>
      </c>
      <c r="AI1166" s="73">
        <f>IFERROR(VLOOKUP(Подбор[[#This Row],[Артикул]],[1]Подбор!$CJ:$CW,14,0),"")</f>
        <v>0</v>
      </c>
      <c r="AJ1166" s="73" t="str">
        <f>IFERROR(VLOOKUP(Подбор[[#This Row],[Артикул]],[1]Подбор!$CJ:$DA,15,0),"")</f>
        <v>http://ipmatika.ru/upload/iblock/720/YHS36_Mono_01.jpg</v>
      </c>
      <c r="AK1166" s="73" t="str">
        <f>IFERROR(VLOOKUP(Подбор[[#This Row],[Артикул]],[1]Подбор!$CJ:$DA,16,0),"")</f>
        <v>https://www.ipmatika.kz/products/provodnye-garnitury/yealink-yhs36-mono/</v>
      </c>
      <c r="AL1166" s="73" t="str">
        <f>IFERROR(VLOOKUP(Подбор[[#This Row],[Артикул]],[1]Подбор!$CJ:$DA,17,0),"")</f>
        <v>EOL</v>
      </c>
    </row>
    <row r="1167" spans="1:38">
      <c r="A1167" s="73" t="s">
        <v>1688</v>
      </c>
      <c r="B1167"/>
      <c r="C1167"/>
      <c r="D1167" t="s">
        <v>578</v>
      </c>
      <c r="E1167" t="s">
        <v>578</v>
      </c>
      <c r="F1167" t="s">
        <v>578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578</v>
      </c>
      <c r="R1167" t="s">
        <v>578</v>
      </c>
      <c r="S1167" t="s">
        <v>578</v>
      </c>
      <c r="T1167" s="73"/>
      <c r="U1167" s="73"/>
      <c r="V1167"/>
      <c r="W1167" s="73" t="str">
        <f>IFERROR(VLOOKUP(Подбор[[#This Row],[Артикул]],[1]Подбор!$CJ:$CW,2,0),"")</f>
        <v/>
      </c>
      <c r="X1167" s="73" t="str">
        <f>IFERROR(VLOOKUP(Подбор[[#This Row],[Артикул]],[1]Подбор!$CJ:$CW,3,0),"")</f>
        <v/>
      </c>
      <c r="Y1167" s="73" t="str">
        <f>IFERROR(VLOOKUP(Подбор[[#This Row],[Артикул]],[1]Подбор!$CJ:$CW,4,0),"")</f>
        <v/>
      </c>
      <c r="Z1167" s="73">
        <f>IFERROR(VLOOKUP(Подбор[[#This Row],[Артикул]],[1]Подбор!$CJ:$CW,5,0),"")</f>
        <v>0</v>
      </c>
      <c r="AA1167" s="73">
        <f>IFERROR(VLOOKUP(Подбор[[#This Row],[Артикул]],[1]Подбор!$CJ:$CW,6,0),"")</f>
        <v>0</v>
      </c>
      <c r="AB1167" s="73">
        <f>IFERROR(VLOOKUP(Подбор[[#This Row],[Артикул]],[1]Подбор!$CJ:$CW,7,0),"")</f>
        <v>0</v>
      </c>
      <c r="AC1167" s="73">
        <f>IFERROR(VLOOKUP(Подбор[[#This Row],[Артикул]],[1]Подбор!$CJ:$CW,8,0),"")</f>
        <v>0</v>
      </c>
      <c r="AD1167" s="73">
        <f>IFERROR(VLOOKUP(Подбор[[#This Row],[Артикул]],[1]Подбор!$CJ:$CW,9,0),"")</f>
        <v>0</v>
      </c>
      <c r="AE1167" s="73">
        <f>IFERROR(VLOOKUP(Подбор[[#This Row],[Артикул]],[1]Подбор!$CJ:$CW,10,0),"")</f>
        <v>0</v>
      </c>
      <c r="AF1167" s="73">
        <f>IFERROR(VLOOKUP(Подбор[[#This Row],[Артикул]],[1]Подбор!$CJ:$CW,11,0),"")</f>
        <v>0</v>
      </c>
      <c r="AG1167" s="73">
        <f>IFERROR(VLOOKUP(Подбор[[#This Row],[Артикул]],[1]Подбор!$CJ:$CW,12,0),"")</f>
        <v>0</v>
      </c>
      <c r="AH1167" s="73">
        <f>IFERROR(VLOOKUP(Подбор[[#This Row],[Артикул]],[1]Подбор!$CJ:$CW,13,0),"")</f>
        <v>0</v>
      </c>
      <c r="AI1167" s="73">
        <f>IFERROR(VLOOKUP(Подбор[[#This Row],[Артикул]],[1]Подбор!$CJ:$CW,14,0),"")</f>
        <v>0</v>
      </c>
      <c r="AJ1167" s="73" t="str">
        <f>IFERROR(VLOOKUP(Подбор[[#This Row],[Артикул]],[1]Подбор!$CJ:$DA,15,0),"")</f>
        <v/>
      </c>
      <c r="AK1167" s="73" t="str">
        <f>IFERROR(VLOOKUP(Подбор[[#This Row],[Артикул]],[1]Подбор!$CJ:$DA,16,0),"")</f>
        <v/>
      </c>
      <c r="AL1167" s="73" t="str">
        <f>IFERROR(VLOOKUP(Подбор[[#This Row],[Артикул]],[1]Подбор!$CJ:$DA,17,0),"")</f>
        <v/>
      </c>
    </row>
    <row r="1168" spans="1:38">
      <c r="A1168" s="73" t="s">
        <v>269</v>
      </c>
      <c r="B1168" t="s">
        <v>2932</v>
      </c>
      <c r="C1168" t="s">
        <v>1687</v>
      </c>
      <c r="D1168">
        <v>26570</v>
      </c>
      <c r="E1168">
        <v>20980</v>
      </c>
      <c r="F1168">
        <v>-21.038765525028225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578</v>
      </c>
      <c r="R1168" t="s">
        <v>6100</v>
      </c>
      <c r="S1168" t="s">
        <v>5491</v>
      </c>
      <c r="T1168" s="73"/>
      <c r="U1168" s="73"/>
      <c r="V1168"/>
      <c r="W1168" s="73">
        <f>IFERROR(VLOOKUP(Подбор[[#This Row],[Артикул]],[1]Подбор!$CJ:$CW,2,0),"")</f>
        <v>26570</v>
      </c>
      <c r="X1168" s="73">
        <f>IFERROR(VLOOKUP(Подбор[[#This Row],[Артикул]],[1]Подбор!$CJ:$CW,3,0),"")</f>
        <v>20980</v>
      </c>
      <c r="Y1168" s="73">
        <f>IFERROR(VLOOKUP(Подбор[[#This Row],[Артикул]],[1]Подбор!$CJ:$CW,4,0),"")</f>
        <v>-21.038765525028225</v>
      </c>
      <c r="Z1168" s="73">
        <f>IFERROR(VLOOKUP(Подбор[[#This Row],[Артикул]],[1]Подбор!$CJ:$CW,5,0),"")</f>
        <v>0</v>
      </c>
      <c r="AA1168" s="73">
        <f>IFERROR(VLOOKUP(Подбор[[#This Row],[Артикул]],[1]Подбор!$CJ:$CW,6,0),"")</f>
        <v>0</v>
      </c>
      <c r="AB1168" s="73">
        <f>IFERROR(VLOOKUP(Подбор[[#This Row],[Артикул]],[1]Подбор!$CJ:$CW,7,0),"")</f>
        <v>0</v>
      </c>
      <c r="AC1168" s="73">
        <f>IFERROR(VLOOKUP(Подбор[[#This Row],[Артикул]],[1]Подбор!$CJ:$CW,8,0),"")</f>
        <v>0</v>
      </c>
      <c r="AD1168" s="73">
        <f>IFERROR(VLOOKUP(Подбор[[#This Row],[Артикул]],[1]Подбор!$CJ:$CW,9,0),"")</f>
        <v>0</v>
      </c>
      <c r="AE1168" s="73">
        <f>IFERROR(VLOOKUP(Подбор[[#This Row],[Артикул]],[1]Подбор!$CJ:$CW,10,0),"")</f>
        <v>0</v>
      </c>
      <c r="AF1168" s="73">
        <f>IFERROR(VLOOKUP(Подбор[[#This Row],[Артикул]],[1]Подбор!$CJ:$CW,11,0),"")</f>
        <v>0</v>
      </c>
      <c r="AG1168" s="73">
        <f>IFERROR(VLOOKUP(Подбор[[#This Row],[Артикул]],[1]Подбор!$CJ:$CW,12,0),"")</f>
        <v>0</v>
      </c>
      <c r="AH1168" s="73">
        <f>IFERROR(VLOOKUP(Подбор[[#This Row],[Артикул]],[1]Подбор!$CJ:$CW,13,0),"")</f>
        <v>0</v>
      </c>
      <c r="AI1168" s="73">
        <f>IFERROR(VLOOKUP(Подбор[[#This Row],[Артикул]],[1]Подбор!$CJ:$CW,14,0),"")</f>
        <v>0</v>
      </c>
      <c r="AJ1168" s="73" t="str">
        <f>IFERROR(VLOOKUP(Подбор[[#This Row],[Артикул]],[1]Подбор!$CJ:$DA,15,0),"")</f>
        <v/>
      </c>
      <c r="AK1168" s="73" t="str">
        <f>IFERROR(VLOOKUP(Подбор[[#This Row],[Артикул]],[1]Подбор!$CJ:$DA,16,0),"")</f>
        <v>https://www.ipmatika.kz/products/provodnye-garnitury/yealink-uh34-dual-teams/</v>
      </c>
      <c r="AL1168" s="73" t="str">
        <f>IFERROR(VLOOKUP(Подбор[[#This Row],[Артикул]],[1]Подбор!$CJ:$DA,17,0),"")</f>
        <v>EOL</v>
      </c>
    </row>
    <row r="1169" spans="1:38">
      <c r="A1169" s="73" t="s">
        <v>273</v>
      </c>
      <c r="B1169" t="s">
        <v>2932</v>
      </c>
      <c r="C1169" t="s">
        <v>1686</v>
      </c>
      <c r="D1169">
        <v>26570</v>
      </c>
      <c r="E1169">
        <v>20980</v>
      </c>
      <c r="F1169">
        <v>-21.038765525028225</v>
      </c>
      <c r="G1169">
        <v>32</v>
      </c>
      <c r="H1169">
        <v>0</v>
      </c>
      <c r="I1169">
        <v>0</v>
      </c>
      <c r="J1169">
        <v>11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5489</v>
      </c>
      <c r="Q1169" t="s">
        <v>6101</v>
      </c>
      <c r="R1169" t="s">
        <v>6102</v>
      </c>
      <c r="S1169" t="s">
        <v>578</v>
      </c>
      <c r="T1169" s="73"/>
      <c r="U1169" s="73"/>
      <c r="V1169"/>
      <c r="W1169" s="73">
        <f>IFERROR(VLOOKUP(Подбор[[#This Row],[Артикул]],[1]Подбор!$CJ:$CW,2,0),"")</f>
        <v>26570</v>
      </c>
      <c r="X1169" s="73">
        <f>IFERROR(VLOOKUP(Подбор[[#This Row],[Артикул]],[1]Подбор!$CJ:$CW,3,0),"")</f>
        <v>20980</v>
      </c>
      <c r="Y1169" s="73">
        <f>IFERROR(VLOOKUP(Подбор[[#This Row],[Артикул]],[1]Подбор!$CJ:$CW,4,0),"")</f>
        <v>-21.038765525028225</v>
      </c>
      <c r="Z1169" s="73">
        <f>IFERROR(VLOOKUP(Подбор[[#This Row],[Артикул]],[1]Подбор!$CJ:$CW,5,0),"")</f>
        <v>32</v>
      </c>
      <c r="AA1169" s="73">
        <f>IFERROR(VLOOKUP(Подбор[[#This Row],[Артикул]],[1]Подбор!$CJ:$CW,6,0),"")</f>
        <v>0</v>
      </c>
      <c r="AB1169" s="73">
        <f>IFERROR(VLOOKUP(Подбор[[#This Row],[Артикул]],[1]Подбор!$CJ:$CW,7,0),"")</f>
        <v>0</v>
      </c>
      <c r="AC1169" s="73">
        <f>IFERROR(VLOOKUP(Подбор[[#This Row],[Артикул]],[1]Подбор!$CJ:$CW,8,0),"")</f>
        <v>11</v>
      </c>
      <c r="AD1169" s="73">
        <f>IFERROR(VLOOKUP(Подбор[[#This Row],[Артикул]],[1]Подбор!$CJ:$CW,9,0),"")</f>
        <v>0</v>
      </c>
      <c r="AE1169" s="73">
        <f>IFERROR(VLOOKUP(Подбор[[#This Row],[Артикул]],[1]Подбор!$CJ:$CW,10,0),"")</f>
        <v>0</v>
      </c>
      <c r="AF1169" s="73">
        <f>IFERROR(VLOOKUP(Подбор[[#This Row],[Артикул]],[1]Подбор!$CJ:$CW,11,0),"")</f>
        <v>0</v>
      </c>
      <c r="AG1169" s="73">
        <f>IFERROR(VLOOKUP(Подбор[[#This Row],[Артикул]],[1]Подбор!$CJ:$CW,12,0),"")</f>
        <v>0</v>
      </c>
      <c r="AH1169" s="73">
        <f>IFERROR(VLOOKUP(Подбор[[#This Row],[Артикул]],[1]Подбор!$CJ:$CW,13,0),"")</f>
        <v>0</v>
      </c>
      <c r="AI1169" s="73" t="str">
        <f>IFERROR(VLOOKUP(Подбор[[#This Row],[Артикул]],[1]Подбор!$CJ:$CW,14,0),"")</f>
        <v>50+</v>
      </c>
      <c r="AJ1169" s="73" t="str">
        <f>IFERROR(VLOOKUP(Подбор[[#This Row],[Артикул]],[1]Подбор!$CJ:$DA,15,0),"")</f>
        <v>http://ipmatika.ru/upload/iblock/58f/UH34_Dual_UC_01.jpg</v>
      </c>
      <c r="AK1169" s="73" t="str">
        <f>IFERROR(VLOOKUP(Подбор[[#This Row],[Артикул]],[1]Подбор!$CJ:$DA,16,0),"")</f>
        <v>https://ipmatika.kz/products/provodnye-usb/yealink-uh34-dual-uc/</v>
      </c>
      <c r="AL1169" s="73" t="str">
        <f>IFERROR(VLOOKUP(Подбор[[#This Row],[Артикул]],[1]Подбор!$CJ:$DA,17,0),"")</f>
        <v/>
      </c>
    </row>
    <row r="1170" spans="1:38">
      <c r="A1170" s="73" t="s">
        <v>281</v>
      </c>
      <c r="B1170" t="s">
        <v>2932</v>
      </c>
      <c r="C1170" t="s">
        <v>1685</v>
      </c>
      <c r="D1170">
        <v>20240</v>
      </c>
      <c r="E1170">
        <v>15990</v>
      </c>
      <c r="F1170">
        <v>-20.998023715415016</v>
      </c>
      <c r="G1170">
        <v>8</v>
      </c>
      <c r="H1170">
        <v>2</v>
      </c>
      <c r="I1170">
        <v>0</v>
      </c>
      <c r="J1170">
        <v>12</v>
      </c>
      <c r="K1170">
        <v>0</v>
      </c>
      <c r="L1170">
        <v>0</v>
      </c>
      <c r="M1170">
        <v>0</v>
      </c>
      <c r="N1170" t="s">
        <v>5489</v>
      </c>
      <c r="O1170" t="s">
        <v>5489</v>
      </c>
      <c r="P1170" t="s">
        <v>5489</v>
      </c>
      <c r="Q1170" t="s">
        <v>6103</v>
      </c>
      <c r="R1170" t="s">
        <v>6104</v>
      </c>
      <c r="S1170" t="s">
        <v>578</v>
      </c>
      <c r="T1170" s="73"/>
      <c r="U1170" s="73"/>
      <c r="V1170"/>
      <c r="W1170" s="73">
        <f>IFERROR(VLOOKUP(Подбор[[#This Row],[Артикул]],[1]Подбор!$CJ:$CW,2,0),"")</f>
        <v>20240</v>
      </c>
      <c r="X1170" s="73">
        <f>IFERROR(VLOOKUP(Подбор[[#This Row],[Артикул]],[1]Подбор!$CJ:$CW,3,0),"")</f>
        <v>15990</v>
      </c>
      <c r="Y1170" s="73">
        <f>IFERROR(VLOOKUP(Подбор[[#This Row],[Артикул]],[1]Подбор!$CJ:$CW,4,0),"")</f>
        <v>-20.998023715415016</v>
      </c>
      <c r="Z1170" s="73">
        <f>IFERROR(VLOOKUP(Подбор[[#This Row],[Артикул]],[1]Подбор!$CJ:$CW,5,0),"")</f>
        <v>8</v>
      </c>
      <c r="AA1170" s="73">
        <f>IFERROR(VLOOKUP(Подбор[[#This Row],[Артикул]],[1]Подбор!$CJ:$CW,6,0),"")</f>
        <v>2</v>
      </c>
      <c r="AB1170" s="73">
        <f>IFERROR(VLOOKUP(Подбор[[#This Row],[Артикул]],[1]Подбор!$CJ:$CW,7,0),"")</f>
        <v>0</v>
      </c>
      <c r="AC1170" s="73">
        <f>IFERROR(VLOOKUP(Подбор[[#This Row],[Артикул]],[1]Подбор!$CJ:$CW,8,0),"")</f>
        <v>12</v>
      </c>
      <c r="AD1170" s="73">
        <f>IFERROR(VLOOKUP(Подбор[[#This Row],[Артикул]],[1]Подбор!$CJ:$CW,9,0),"")</f>
        <v>0</v>
      </c>
      <c r="AE1170" s="73">
        <f>IFERROR(VLOOKUP(Подбор[[#This Row],[Артикул]],[1]Подбор!$CJ:$CW,10,0),"")</f>
        <v>0</v>
      </c>
      <c r="AF1170" s="73">
        <f>IFERROR(VLOOKUP(Подбор[[#This Row],[Артикул]],[1]Подбор!$CJ:$CW,11,0),"")</f>
        <v>0</v>
      </c>
      <c r="AG1170" s="73" t="str">
        <f>IFERROR(VLOOKUP(Подбор[[#This Row],[Артикул]],[1]Подбор!$CJ:$CW,12,0),"")</f>
        <v>50+</v>
      </c>
      <c r="AH1170" s="73" t="str">
        <f>IFERROR(VLOOKUP(Подбор[[#This Row],[Артикул]],[1]Подбор!$CJ:$CW,13,0),"")</f>
        <v>50+</v>
      </c>
      <c r="AI1170" s="73" t="str">
        <f>IFERROR(VLOOKUP(Подбор[[#This Row],[Артикул]],[1]Подбор!$CJ:$CW,14,0),"")</f>
        <v>50+</v>
      </c>
      <c r="AJ1170" s="73" t="str">
        <f>IFERROR(VLOOKUP(Подбор[[#This Row],[Артикул]],[1]Подбор!$CJ:$DA,15,0),"")</f>
        <v>http://ipmatika.ru/upload/iblock/9de/UH34_Lite_Dual_UC_01.jpg</v>
      </c>
      <c r="AK1170" s="73" t="str">
        <f>IFERROR(VLOOKUP(Подбор[[#This Row],[Артикул]],[1]Подбор!$CJ:$DA,16,0),"")</f>
        <v>https://ipmatika.kz/products/provodnye-usb/yealink-uh34-lite-dual-uc/</v>
      </c>
      <c r="AL1170" s="73" t="str">
        <f>IFERROR(VLOOKUP(Подбор[[#This Row],[Артикул]],[1]Подбор!$CJ:$DA,17,0),"")</f>
        <v/>
      </c>
    </row>
    <row r="1171" spans="1:38">
      <c r="A1171" s="73" t="s">
        <v>279</v>
      </c>
      <c r="B1171" t="s">
        <v>2932</v>
      </c>
      <c r="C1171" t="s">
        <v>1684</v>
      </c>
      <c r="D1171">
        <v>18340</v>
      </c>
      <c r="E1171">
        <v>14490</v>
      </c>
      <c r="F1171">
        <v>-20.992366412213741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 t="s">
        <v>578</v>
      </c>
      <c r="R1171" t="s">
        <v>6105</v>
      </c>
      <c r="S1171" t="s">
        <v>5491</v>
      </c>
      <c r="T1171" s="73"/>
      <c r="U1171" s="73"/>
      <c r="V1171"/>
      <c r="W1171" s="73">
        <f>IFERROR(VLOOKUP(Подбор[[#This Row],[Артикул]],[1]Подбор!$CJ:$CW,2,0),"")</f>
        <v>18340</v>
      </c>
      <c r="X1171" s="73">
        <f>IFERROR(VLOOKUP(Подбор[[#This Row],[Артикул]],[1]Подбор!$CJ:$CW,3,0),"")</f>
        <v>14490</v>
      </c>
      <c r="Y1171" s="73">
        <f>IFERROR(VLOOKUP(Подбор[[#This Row],[Артикул]],[1]Подбор!$CJ:$CW,4,0),"")</f>
        <v>-20.992366412213741</v>
      </c>
      <c r="Z1171" s="73">
        <f>IFERROR(VLOOKUP(Подбор[[#This Row],[Артикул]],[1]Подбор!$CJ:$CW,5,0),"")</f>
        <v>0</v>
      </c>
      <c r="AA1171" s="73">
        <f>IFERROR(VLOOKUP(Подбор[[#This Row],[Артикул]],[1]Подбор!$CJ:$CW,6,0),"")</f>
        <v>0</v>
      </c>
      <c r="AB1171" s="73">
        <f>IFERROR(VLOOKUP(Подбор[[#This Row],[Артикул]],[1]Подбор!$CJ:$CW,7,0),"")</f>
        <v>0</v>
      </c>
      <c r="AC1171" s="73">
        <f>IFERROR(VLOOKUP(Подбор[[#This Row],[Артикул]],[1]Подбор!$CJ:$CW,8,0),"")</f>
        <v>0</v>
      </c>
      <c r="AD1171" s="73">
        <f>IFERROR(VLOOKUP(Подбор[[#This Row],[Артикул]],[1]Подбор!$CJ:$CW,9,0),"")</f>
        <v>0</v>
      </c>
      <c r="AE1171" s="73">
        <f>IFERROR(VLOOKUP(Подбор[[#This Row],[Артикул]],[1]Подбор!$CJ:$CW,10,0),"")</f>
        <v>0</v>
      </c>
      <c r="AF1171" s="73">
        <f>IFERROR(VLOOKUP(Подбор[[#This Row],[Артикул]],[1]Подбор!$CJ:$CW,11,0),"")</f>
        <v>0</v>
      </c>
      <c r="AG1171" s="73">
        <f>IFERROR(VLOOKUP(Подбор[[#This Row],[Артикул]],[1]Подбор!$CJ:$CW,12,0),"")</f>
        <v>1</v>
      </c>
      <c r="AH1171" s="73">
        <f>IFERROR(VLOOKUP(Подбор[[#This Row],[Артикул]],[1]Подбор!$CJ:$CW,13,0),"")</f>
        <v>0</v>
      </c>
      <c r="AI1171" s="73">
        <f>IFERROR(VLOOKUP(Подбор[[#This Row],[Артикул]],[1]Подбор!$CJ:$CW,14,0),"")</f>
        <v>0</v>
      </c>
      <c r="AJ1171" s="73" t="str">
        <f>IFERROR(VLOOKUP(Подбор[[#This Row],[Артикул]],[1]Подбор!$CJ:$DA,15,0),"")</f>
        <v/>
      </c>
      <c r="AK1171" s="73" t="str">
        <f>IFERROR(VLOOKUP(Подбор[[#This Row],[Артикул]],[1]Подбор!$CJ:$DA,16,0),"")</f>
        <v>https://www.ipmatika.kz/products/provodnye-garnitury/yealink-uh34-lite-mono-teams/</v>
      </c>
      <c r="AL1171" s="73" t="str">
        <f>IFERROR(VLOOKUP(Подбор[[#This Row],[Артикул]],[1]Подбор!$CJ:$DA,17,0),"")</f>
        <v>EOL</v>
      </c>
    </row>
    <row r="1172" spans="1:38">
      <c r="A1172" s="73" t="s">
        <v>283</v>
      </c>
      <c r="B1172" t="s">
        <v>2932</v>
      </c>
      <c r="C1172" t="s">
        <v>1683</v>
      </c>
      <c r="D1172">
        <v>18340</v>
      </c>
      <c r="E1172">
        <v>14490</v>
      </c>
      <c r="F1172">
        <v>-20.992366412213741</v>
      </c>
      <c r="G1172">
        <v>13</v>
      </c>
      <c r="H1172">
        <v>0</v>
      </c>
      <c r="I1172">
        <v>0</v>
      </c>
      <c r="J1172">
        <v>10</v>
      </c>
      <c r="K1172">
        <v>0</v>
      </c>
      <c r="L1172">
        <v>0</v>
      </c>
      <c r="M1172">
        <v>0</v>
      </c>
      <c r="N1172">
        <v>4</v>
      </c>
      <c r="O1172">
        <v>0</v>
      </c>
      <c r="P1172">
        <v>0</v>
      </c>
      <c r="Q1172" t="s">
        <v>6106</v>
      </c>
      <c r="R1172" t="s">
        <v>6107</v>
      </c>
      <c r="S1172" t="s">
        <v>578</v>
      </c>
      <c r="T1172" s="73"/>
      <c r="U1172" s="73"/>
      <c r="V1172"/>
      <c r="W1172" s="73">
        <f>IFERROR(VLOOKUP(Подбор[[#This Row],[Артикул]],[1]Подбор!$CJ:$CW,2,0),"")</f>
        <v>18340</v>
      </c>
      <c r="X1172" s="73">
        <f>IFERROR(VLOOKUP(Подбор[[#This Row],[Артикул]],[1]Подбор!$CJ:$CW,3,0),"")</f>
        <v>14490</v>
      </c>
      <c r="Y1172" s="73">
        <f>IFERROR(VLOOKUP(Подбор[[#This Row],[Артикул]],[1]Подбор!$CJ:$CW,4,0),"")</f>
        <v>-20.992366412213741</v>
      </c>
      <c r="Z1172" s="73">
        <f>IFERROR(VLOOKUP(Подбор[[#This Row],[Артикул]],[1]Подбор!$CJ:$CW,5,0),"")</f>
        <v>13</v>
      </c>
      <c r="AA1172" s="73">
        <f>IFERROR(VLOOKUP(Подбор[[#This Row],[Артикул]],[1]Подбор!$CJ:$CW,6,0),"")</f>
        <v>0</v>
      </c>
      <c r="AB1172" s="73">
        <f>IFERROR(VLOOKUP(Подбор[[#This Row],[Артикул]],[1]Подбор!$CJ:$CW,7,0),"")</f>
        <v>0</v>
      </c>
      <c r="AC1172" s="73">
        <f>IFERROR(VLOOKUP(Подбор[[#This Row],[Артикул]],[1]Подбор!$CJ:$CW,8,0),"")</f>
        <v>10</v>
      </c>
      <c r="AD1172" s="73">
        <f>IFERROR(VLOOKUP(Подбор[[#This Row],[Артикул]],[1]Подбор!$CJ:$CW,9,0),"")</f>
        <v>0</v>
      </c>
      <c r="AE1172" s="73">
        <f>IFERROR(VLOOKUP(Подбор[[#This Row],[Артикул]],[1]Подбор!$CJ:$CW,10,0),"")</f>
        <v>0</v>
      </c>
      <c r="AF1172" s="73">
        <f>IFERROR(VLOOKUP(Подбор[[#This Row],[Артикул]],[1]Подбор!$CJ:$CW,11,0),"")</f>
        <v>0</v>
      </c>
      <c r="AG1172" s="73">
        <f>IFERROR(VLOOKUP(Подбор[[#This Row],[Артикул]],[1]Подбор!$CJ:$CW,12,0),"")</f>
        <v>4</v>
      </c>
      <c r="AH1172" s="73">
        <f>IFERROR(VLOOKUP(Подбор[[#This Row],[Артикул]],[1]Подбор!$CJ:$CW,13,0),"")</f>
        <v>0</v>
      </c>
      <c r="AI1172" s="73">
        <f>IFERROR(VLOOKUP(Подбор[[#This Row],[Артикул]],[1]Подбор!$CJ:$CW,14,0),"")</f>
        <v>0</v>
      </c>
      <c r="AJ1172" s="73" t="str">
        <f>IFERROR(VLOOKUP(Подбор[[#This Row],[Артикул]],[1]Подбор!$CJ:$DA,15,0),"")</f>
        <v>http://ipmatika.ru/upload/iblock/881/UH34_Lite_Mono_UC_01.jpg</v>
      </c>
      <c r="AK1172" s="73" t="str">
        <f>IFERROR(VLOOKUP(Подбор[[#This Row],[Артикул]],[1]Подбор!$CJ:$DA,16,0),"")</f>
        <v>https://www.ipmatika.kz/products/provodnye-garnitury/yealink-uh34-lite-mono-uc/</v>
      </c>
      <c r="AL1172" s="73" t="str">
        <f>IFERROR(VLOOKUP(Подбор[[#This Row],[Артикул]],[1]Подбор!$CJ:$DA,17,0),"")</f>
        <v/>
      </c>
    </row>
    <row r="1173" spans="1:38">
      <c r="A1173" s="73" t="s">
        <v>271</v>
      </c>
      <c r="B1173" t="s">
        <v>2932</v>
      </c>
      <c r="C1173" t="s">
        <v>1682</v>
      </c>
      <c r="D1173">
        <v>21510</v>
      </c>
      <c r="E1173">
        <v>16990</v>
      </c>
      <c r="F1173">
        <v>-21.013482101348217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578</v>
      </c>
      <c r="R1173" t="s">
        <v>6108</v>
      </c>
      <c r="S1173" t="s">
        <v>5491</v>
      </c>
      <c r="T1173" s="73"/>
      <c r="U1173" s="73"/>
      <c r="V1173"/>
      <c r="W1173" s="73">
        <f>IFERROR(VLOOKUP(Подбор[[#This Row],[Артикул]],[1]Подбор!$CJ:$CW,2,0),"")</f>
        <v>21510</v>
      </c>
      <c r="X1173" s="73">
        <f>IFERROR(VLOOKUP(Подбор[[#This Row],[Артикул]],[1]Подбор!$CJ:$CW,3,0),"")</f>
        <v>16990</v>
      </c>
      <c r="Y1173" s="73">
        <f>IFERROR(VLOOKUP(Подбор[[#This Row],[Артикул]],[1]Подбор!$CJ:$CW,4,0),"")</f>
        <v>-21.013482101348217</v>
      </c>
      <c r="Z1173" s="73">
        <f>IFERROR(VLOOKUP(Подбор[[#This Row],[Артикул]],[1]Подбор!$CJ:$CW,5,0),"")</f>
        <v>0</v>
      </c>
      <c r="AA1173" s="73">
        <f>IFERROR(VLOOKUP(Подбор[[#This Row],[Артикул]],[1]Подбор!$CJ:$CW,6,0),"")</f>
        <v>0</v>
      </c>
      <c r="AB1173" s="73">
        <f>IFERROR(VLOOKUP(Подбор[[#This Row],[Артикул]],[1]Подбор!$CJ:$CW,7,0),"")</f>
        <v>0</v>
      </c>
      <c r="AC1173" s="73">
        <f>IFERROR(VLOOKUP(Подбор[[#This Row],[Артикул]],[1]Подбор!$CJ:$CW,8,0),"")</f>
        <v>0</v>
      </c>
      <c r="AD1173" s="73">
        <f>IFERROR(VLOOKUP(Подбор[[#This Row],[Артикул]],[1]Подбор!$CJ:$CW,9,0),"")</f>
        <v>0</v>
      </c>
      <c r="AE1173" s="73">
        <f>IFERROR(VLOOKUP(Подбор[[#This Row],[Артикул]],[1]Подбор!$CJ:$CW,10,0),"")</f>
        <v>0</v>
      </c>
      <c r="AF1173" s="73">
        <f>IFERROR(VLOOKUP(Подбор[[#This Row],[Артикул]],[1]Подбор!$CJ:$CW,11,0),"")</f>
        <v>0</v>
      </c>
      <c r="AG1173" s="73">
        <f>IFERROR(VLOOKUP(Подбор[[#This Row],[Артикул]],[1]Подбор!$CJ:$CW,12,0),"")</f>
        <v>0</v>
      </c>
      <c r="AH1173" s="73">
        <f>IFERROR(VLOOKUP(Подбор[[#This Row],[Артикул]],[1]Подбор!$CJ:$CW,13,0),"")</f>
        <v>0</v>
      </c>
      <c r="AI1173" s="73">
        <f>IFERROR(VLOOKUP(Подбор[[#This Row],[Артикул]],[1]Подбор!$CJ:$CW,14,0),"")</f>
        <v>0</v>
      </c>
      <c r="AJ1173" s="73" t="str">
        <f>IFERROR(VLOOKUP(Подбор[[#This Row],[Артикул]],[1]Подбор!$CJ:$DA,15,0),"")</f>
        <v/>
      </c>
      <c r="AK1173" s="73" t="str">
        <f>IFERROR(VLOOKUP(Подбор[[#This Row],[Артикул]],[1]Подбор!$CJ:$DA,16,0),"")</f>
        <v>https://www.ipmatika.kz/products/provodnye-garnitury/yealink-uh34-mono-teams/</v>
      </c>
      <c r="AL1173" s="73" t="str">
        <f>IFERROR(VLOOKUP(Подбор[[#This Row],[Артикул]],[1]Подбор!$CJ:$DA,17,0),"")</f>
        <v>EOL</v>
      </c>
    </row>
    <row r="1174" spans="1:38">
      <c r="A1174" s="73" t="s">
        <v>275</v>
      </c>
      <c r="B1174" t="s">
        <v>2932</v>
      </c>
      <c r="C1174" t="s">
        <v>1681</v>
      </c>
      <c r="D1174">
        <v>21510</v>
      </c>
      <c r="E1174">
        <v>16990</v>
      </c>
      <c r="F1174">
        <v>-21.013482101348217</v>
      </c>
      <c r="G1174">
        <v>25</v>
      </c>
      <c r="H1174">
        <v>0</v>
      </c>
      <c r="I1174">
        <v>0</v>
      </c>
      <c r="J1174">
        <v>13</v>
      </c>
      <c r="K1174">
        <v>2</v>
      </c>
      <c r="L1174">
        <v>0</v>
      </c>
      <c r="M1174">
        <v>0</v>
      </c>
      <c r="N1174">
        <v>16</v>
      </c>
      <c r="O1174">
        <v>3</v>
      </c>
      <c r="P1174">
        <v>0</v>
      </c>
      <c r="Q1174" t="s">
        <v>6109</v>
      </c>
      <c r="R1174" t="s">
        <v>6110</v>
      </c>
      <c r="S1174" t="s">
        <v>578</v>
      </c>
      <c r="T1174" s="73"/>
      <c r="U1174" s="73"/>
      <c r="V1174"/>
      <c r="W1174" s="73">
        <f>IFERROR(VLOOKUP(Подбор[[#This Row],[Артикул]],[1]Подбор!$CJ:$CW,2,0),"")</f>
        <v>21510</v>
      </c>
      <c r="X1174" s="73">
        <f>IFERROR(VLOOKUP(Подбор[[#This Row],[Артикул]],[1]Подбор!$CJ:$CW,3,0),"")</f>
        <v>16990</v>
      </c>
      <c r="Y1174" s="73">
        <f>IFERROR(VLOOKUP(Подбор[[#This Row],[Артикул]],[1]Подбор!$CJ:$CW,4,0),"")</f>
        <v>-21.013482101348217</v>
      </c>
      <c r="Z1174" s="73">
        <f>IFERROR(VLOOKUP(Подбор[[#This Row],[Артикул]],[1]Подбор!$CJ:$CW,5,0),"")</f>
        <v>25</v>
      </c>
      <c r="AA1174" s="73">
        <f>IFERROR(VLOOKUP(Подбор[[#This Row],[Артикул]],[1]Подбор!$CJ:$CW,6,0),"")</f>
        <v>0</v>
      </c>
      <c r="AB1174" s="73">
        <f>IFERROR(VLOOKUP(Подбор[[#This Row],[Артикул]],[1]Подбор!$CJ:$CW,7,0),"")</f>
        <v>0</v>
      </c>
      <c r="AC1174" s="73">
        <f>IFERROR(VLOOKUP(Подбор[[#This Row],[Артикул]],[1]Подбор!$CJ:$CW,8,0),"")</f>
        <v>13</v>
      </c>
      <c r="AD1174" s="73">
        <f>IFERROR(VLOOKUP(Подбор[[#This Row],[Артикул]],[1]Подбор!$CJ:$CW,9,0),"")</f>
        <v>2</v>
      </c>
      <c r="AE1174" s="73">
        <f>IFERROR(VLOOKUP(Подбор[[#This Row],[Артикул]],[1]Подбор!$CJ:$CW,10,0),"")</f>
        <v>0</v>
      </c>
      <c r="AF1174" s="73">
        <f>IFERROR(VLOOKUP(Подбор[[#This Row],[Артикул]],[1]Подбор!$CJ:$CW,11,0),"")</f>
        <v>0</v>
      </c>
      <c r="AG1174" s="73">
        <f>IFERROR(VLOOKUP(Подбор[[#This Row],[Артикул]],[1]Подбор!$CJ:$CW,12,0),"")</f>
        <v>16</v>
      </c>
      <c r="AH1174" s="73">
        <f>IFERROR(VLOOKUP(Подбор[[#This Row],[Артикул]],[1]Подбор!$CJ:$CW,13,0),"")</f>
        <v>3</v>
      </c>
      <c r="AI1174" s="73">
        <f>IFERROR(VLOOKUP(Подбор[[#This Row],[Артикул]],[1]Подбор!$CJ:$CW,14,0),"")</f>
        <v>0</v>
      </c>
      <c r="AJ1174" s="73" t="str">
        <f>IFERROR(VLOOKUP(Подбор[[#This Row],[Артикул]],[1]Подбор!$CJ:$DA,15,0),"")</f>
        <v>http://ipmatika.ru/upload/iblock/0e0/UH34_Mono_UC_01.jpg</v>
      </c>
      <c r="AK1174" s="73" t="str">
        <f>IFERROR(VLOOKUP(Подбор[[#This Row],[Артикул]],[1]Подбор!$CJ:$DA,16,0),"")</f>
        <v>https://www.ipmatika.kz/products/provodnye-garnitury/yealink-uh34-mono-uc/</v>
      </c>
      <c r="AL1174" s="73" t="str">
        <f>IFERROR(VLOOKUP(Подбор[[#This Row],[Артикул]],[1]Подбор!$CJ:$DA,17,0),"")</f>
        <v/>
      </c>
    </row>
    <row r="1175" spans="1:38">
      <c r="A1175" s="73" t="s">
        <v>570</v>
      </c>
      <c r="B1175" t="s">
        <v>2932</v>
      </c>
      <c r="C1175" t="s">
        <v>1680</v>
      </c>
      <c r="D1175">
        <v>35420</v>
      </c>
      <c r="E1175">
        <v>27980</v>
      </c>
      <c r="F1175">
        <v>-21.00508187464709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t="s">
        <v>5489</v>
      </c>
      <c r="Q1175" t="s">
        <v>6111</v>
      </c>
      <c r="R1175" t="s">
        <v>6112</v>
      </c>
      <c r="S1175" t="s">
        <v>5491</v>
      </c>
      <c r="T1175" s="73"/>
      <c r="U1175" s="73"/>
      <c r="V1175"/>
      <c r="W1175" s="73">
        <f>IFERROR(VLOOKUP(Подбор[[#This Row],[Артикул]],[1]Подбор!$CJ:$CW,2,0),"")</f>
        <v>35420</v>
      </c>
      <c r="X1175" s="73">
        <f>IFERROR(VLOOKUP(Подбор[[#This Row],[Артикул]],[1]Подбор!$CJ:$CW,3,0),"")</f>
        <v>27980</v>
      </c>
      <c r="Y1175" s="73">
        <f>IFERROR(VLOOKUP(Подбор[[#This Row],[Артикул]],[1]Подбор!$CJ:$CW,4,0),"")</f>
        <v>-21.00508187464709</v>
      </c>
      <c r="Z1175" s="73">
        <f>IFERROR(VLOOKUP(Подбор[[#This Row],[Артикул]],[1]Подбор!$CJ:$CW,5,0),"")</f>
        <v>1</v>
      </c>
      <c r="AA1175" s="73">
        <f>IFERROR(VLOOKUP(Подбор[[#This Row],[Артикул]],[1]Подбор!$CJ:$CW,6,0),"")</f>
        <v>0</v>
      </c>
      <c r="AB1175" s="73">
        <f>IFERROR(VLOOKUP(Подбор[[#This Row],[Артикул]],[1]Подбор!$CJ:$CW,7,0),"")</f>
        <v>0</v>
      </c>
      <c r="AC1175" s="73">
        <f>IFERROR(VLOOKUP(Подбор[[#This Row],[Артикул]],[1]Подбор!$CJ:$CW,8,0),"")</f>
        <v>0</v>
      </c>
      <c r="AD1175" s="73">
        <f>IFERROR(VLOOKUP(Подбор[[#This Row],[Артикул]],[1]Подбор!$CJ:$CW,9,0),"")</f>
        <v>0</v>
      </c>
      <c r="AE1175" s="73">
        <f>IFERROR(VLOOKUP(Подбор[[#This Row],[Артикул]],[1]Подбор!$CJ:$CW,10,0),"")</f>
        <v>0</v>
      </c>
      <c r="AF1175" s="73">
        <f>IFERROR(VLOOKUP(Подбор[[#This Row],[Артикул]],[1]Подбор!$CJ:$CW,11,0),"")</f>
        <v>0</v>
      </c>
      <c r="AG1175" s="73">
        <f>IFERROR(VLOOKUP(Подбор[[#This Row],[Артикул]],[1]Подбор!$CJ:$CW,12,0),"")</f>
        <v>0</v>
      </c>
      <c r="AH1175" s="73">
        <f>IFERROR(VLOOKUP(Подбор[[#This Row],[Артикул]],[1]Подбор!$CJ:$CW,13,0),"")</f>
        <v>0</v>
      </c>
      <c r="AI1175" s="73" t="str">
        <f>IFERROR(VLOOKUP(Подбор[[#This Row],[Артикул]],[1]Подбор!$CJ:$CW,14,0),"")</f>
        <v>50+</v>
      </c>
      <c r="AJ1175" s="73" t="str">
        <f>IFERROR(VLOOKUP(Подбор[[#This Row],[Артикул]],[1]Подбор!$CJ:$DA,15,0),"")</f>
        <v>http://ipmatika.ru/upload/iblock/a32/5itzil5zc5ndelmem8cucvh6283qtaqa/Headset.jpg</v>
      </c>
      <c r="AK1175" s="73" t="str">
        <f>IFERROR(VLOOKUP(Подбор[[#This Row],[Артикул]],[1]Подбор!$CJ:$DA,16,0),"")</f>
        <v>https://ipmatika.kz/products/provodnye-usb/yealink-uh34-se-dual-uc/</v>
      </c>
      <c r="AL1175" s="73" t="str">
        <f>IFERROR(VLOOKUP(Подбор[[#This Row],[Артикул]],[1]Подбор!$CJ:$DA,17,0),"")</f>
        <v>EOL</v>
      </c>
    </row>
    <row r="1176" spans="1:38">
      <c r="A1176" s="73" t="s">
        <v>3728</v>
      </c>
      <c r="B1176" t="s">
        <v>2932</v>
      </c>
      <c r="C1176" t="s">
        <v>3729</v>
      </c>
      <c r="D1176">
        <v>32890</v>
      </c>
      <c r="E1176">
        <v>25980</v>
      </c>
      <c r="F1176">
        <v>-21.009425357251445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t="s">
        <v>5489</v>
      </c>
      <c r="Q1176" t="s">
        <v>6113</v>
      </c>
      <c r="R1176" t="s">
        <v>6114</v>
      </c>
      <c r="S1176" t="s">
        <v>578</v>
      </c>
      <c r="T1176" s="73"/>
      <c r="U1176" s="73"/>
      <c r="V1176"/>
      <c r="W1176" s="73">
        <f>IFERROR(VLOOKUP(Подбор[[#This Row],[Артикул]],[1]Подбор!$CJ:$CW,2,0),"")</f>
        <v>32890</v>
      </c>
      <c r="X1176" s="73">
        <f>IFERROR(VLOOKUP(Подбор[[#This Row],[Артикул]],[1]Подбор!$CJ:$CW,3,0),"")</f>
        <v>25980</v>
      </c>
      <c r="Y1176" s="73">
        <f>IFERROR(VLOOKUP(Подбор[[#This Row],[Артикул]],[1]Подбор!$CJ:$CW,4,0),"")</f>
        <v>-21.009425357251445</v>
      </c>
      <c r="Z1176" s="73">
        <f>IFERROR(VLOOKUP(Подбор[[#This Row],[Артикул]],[1]Подбор!$CJ:$CW,5,0),"")</f>
        <v>0</v>
      </c>
      <c r="AA1176" s="73">
        <f>IFERROR(VLOOKUP(Подбор[[#This Row],[Артикул]],[1]Подбор!$CJ:$CW,6,0),"")</f>
        <v>0</v>
      </c>
      <c r="AB1176" s="73">
        <f>IFERROR(VLOOKUP(Подбор[[#This Row],[Артикул]],[1]Подбор!$CJ:$CW,7,0),"")</f>
        <v>0</v>
      </c>
      <c r="AC1176" s="73">
        <f>IFERROR(VLOOKUP(Подбор[[#This Row],[Артикул]],[1]Подбор!$CJ:$CW,8,0),"")</f>
        <v>0</v>
      </c>
      <c r="AD1176" s="73">
        <f>IFERROR(VLOOKUP(Подбор[[#This Row],[Артикул]],[1]Подбор!$CJ:$CW,9,0),"")</f>
        <v>0</v>
      </c>
      <c r="AE1176" s="73">
        <f>IFERROR(VLOOKUP(Подбор[[#This Row],[Артикул]],[1]Подбор!$CJ:$CW,10,0),"")</f>
        <v>0</v>
      </c>
      <c r="AF1176" s="73">
        <f>IFERROR(VLOOKUP(Подбор[[#This Row],[Артикул]],[1]Подбор!$CJ:$CW,11,0),"")</f>
        <v>0</v>
      </c>
      <c r="AG1176" s="73">
        <f>IFERROR(VLOOKUP(Подбор[[#This Row],[Артикул]],[1]Подбор!$CJ:$CW,12,0),"")</f>
        <v>0</v>
      </c>
      <c r="AH1176" s="73">
        <f>IFERROR(VLOOKUP(Подбор[[#This Row],[Артикул]],[1]Подбор!$CJ:$CW,13,0),"")</f>
        <v>0</v>
      </c>
      <c r="AI1176" s="73" t="str">
        <f>IFERROR(VLOOKUP(Подбор[[#This Row],[Артикул]],[1]Подбор!$CJ:$CW,14,0),"")</f>
        <v>50+</v>
      </c>
      <c r="AJ1176" s="73" t="str">
        <f>IFERROR(VLOOKUP(Подбор[[#This Row],[Артикул]],[1]Подбор!$CJ:$DA,15,0),"")</f>
        <v>http://ipmatika.ru/upload/iblock/031/05v90fk4xtreogj12k9wgklmmjj9y621/UH35%20Dual%20UC%20USB-CA.png</v>
      </c>
      <c r="AK1176" s="73" t="str">
        <f>IFERROR(VLOOKUP(Подбор[[#This Row],[Артикул]],[1]Подбор!$CJ:$DA,16,0),"")</f>
        <v>https://www.ipmatika.kz/products/provodnye-usb/yealink-uh35-dual-uc-usb-ca/</v>
      </c>
      <c r="AL1176" s="73" t="str">
        <f>IFERROR(VLOOKUP(Подбор[[#This Row],[Артикул]],[1]Подбор!$CJ:$DA,17,0),"")</f>
        <v/>
      </c>
    </row>
    <row r="1177" spans="1:38">
      <c r="A1177" s="73" t="s">
        <v>3525</v>
      </c>
      <c r="B1177" t="s">
        <v>2932</v>
      </c>
      <c r="C1177" t="s">
        <v>3526</v>
      </c>
      <c r="D1177">
        <v>32890</v>
      </c>
      <c r="E1177">
        <v>25980</v>
      </c>
      <c r="F1177">
        <v>-21.009425357251445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7293</v>
      </c>
      <c r="R1177" t="s">
        <v>7294</v>
      </c>
      <c r="S1177" t="s">
        <v>5491</v>
      </c>
      <c r="T1177" s="73"/>
      <c r="U1177" s="73"/>
      <c r="V1177"/>
      <c r="W1177" s="73">
        <f>IFERROR(VLOOKUP(Подбор[[#This Row],[Артикул]],[1]Подбор!$CJ:$CW,2,0),"")</f>
        <v>32890</v>
      </c>
      <c r="X1177" s="73">
        <f>IFERROR(VLOOKUP(Подбор[[#This Row],[Артикул]],[1]Подбор!$CJ:$CW,3,0),"")</f>
        <v>25980</v>
      </c>
      <c r="Y1177" s="73">
        <f>IFERROR(VLOOKUP(Подбор[[#This Row],[Артикул]],[1]Подбор!$CJ:$CW,4,0),"")</f>
        <v>-21.009425357251445</v>
      </c>
      <c r="Z1177" s="73">
        <f>IFERROR(VLOOKUP(Подбор[[#This Row],[Артикул]],[1]Подбор!$CJ:$CW,5,0),"")</f>
        <v>0</v>
      </c>
      <c r="AA1177" s="73">
        <f>IFERROR(VLOOKUP(Подбор[[#This Row],[Артикул]],[1]Подбор!$CJ:$CW,6,0),"")</f>
        <v>0</v>
      </c>
      <c r="AB1177" s="73">
        <f>IFERROR(VLOOKUP(Подбор[[#This Row],[Артикул]],[1]Подбор!$CJ:$CW,7,0),"")</f>
        <v>0</v>
      </c>
      <c r="AC1177" s="73">
        <f>IFERROR(VLOOKUP(Подбор[[#This Row],[Артикул]],[1]Подбор!$CJ:$CW,8,0),"")</f>
        <v>0</v>
      </c>
      <c r="AD1177" s="73">
        <f>IFERROR(VLOOKUP(Подбор[[#This Row],[Артикул]],[1]Подбор!$CJ:$CW,9,0),"")</f>
        <v>0</v>
      </c>
      <c r="AE1177" s="73">
        <f>IFERROR(VLOOKUP(Подбор[[#This Row],[Артикул]],[1]Подбор!$CJ:$CW,10,0),"")</f>
        <v>0</v>
      </c>
      <c r="AF1177" s="73">
        <f>IFERROR(VLOOKUP(Подбор[[#This Row],[Артикул]],[1]Подбор!$CJ:$CW,11,0),"")</f>
        <v>0</v>
      </c>
      <c r="AG1177" s="73">
        <f>IFERROR(VLOOKUP(Подбор[[#This Row],[Артикул]],[1]Подбор!$CJ:$CW,12,0),"")</f>
        <v>0</v>
      </c>
      <c r="AH1177" s="73">
        <f>IFERROR(VLOOKUP(Подбор[[#This Row],[Артикул]],[1]Подбор!$CJ:$CW,13,0),"")</f>
        <v>0</v>
      </c>
      <c r="AI1177" s="73">
        <f>IFERROR(VLOOKUP(Подбор[[#This Row],[Артикул]],[1]Подбор!$CJ:$CW,14,0),"")</f>
        <v>0</v>
      </c>
      <c r="AJ1177" s="73" t="str">
        <f>IFERROR(VLOOKUP(Подбор[[#This Row],[Артикул]],[1]Подбор!$CJ:$DA,15,0),"")</f>
        <v>http://ipmatika.ru/upload/iblock/612/wj3267df9ibmifn9ll346nxe1hnhpo9m/UH3x_dual_01.jpg</v>
      </c>
      <c r="AK1177" s="73" t="str">
        <f>IFERROR(VLOOKUP(Подбор[[#This Row],[Артикул]],[1]Подбор!$CJ:$DA,16,0),"")</f>
        <v>https://ipmatika.kz/products/provodnye-usb/yealink-uh35-dual-uc/</v>
      </c>
      <c r="AL1177" s="73" t="str">
        <f>IFERROR(VLOOKUP(Подбор[[#This Row],[Артикул]],[1]Подбор!$CJ:$DA,17,0),"")</f>
        <v>EOL</v>
      </c>
    </row>
    <row r="1178" spans="1:38">
      <c r="A1178" s="73" t="s">
        <v>3828</v>
      </c>
      <c r="B1178" t="s">
        <v>2932</v>
      </c>
      <c r="C1178" t="s">
        <v>3829</v>
      </c>
      <c r="D1178">
        <v>30360</v>
      </c>
      <c r="E1178">
        <v>23980</v>
      </c>
      <c r="F1178">
        <v>-21.014492753623188</v>
      </c>
      <c r="G1178">
        <v>10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6115</v>
      </c>
      <c r="R1178" t="s">
        <v>6116</v>
      </c>
      <c r="S1178" t="s">
        <v>578</v>
      </c>
      <c r="T1178" s="73"/>
      <c r="U1178" s="73"/>
      <c r="V1178"/>
      <c r="W1178" s="73">
        <f>IFERROR(VLOOKUP(Подбор[[#This Row],[Артикул]],[1]Подбор!$CJ:$CW,2,0),"")</f>
        <v>30360</v>
      </c>
      <c r="X1178" s="73">
        <f>IFERROR(VLOOKUP(Подбор[[#This Row],[Артикул]],[1]Подбор!$CJ:$CW,3,0),"")</f>
        <v>23980</v>
      </c>
      <c r="Y1178" s="73">
        <f>IFERROR(VLOOKUP(Подбор[[#This Row],[Артикул]],[1]Подбор!$CJ:$CW,4,0),"")</f>
        <v>-21.014492753623188</v>
      </c>
      <c r="Z1178" s="73">
        <f>IFERROR(VLOOKUP(Подбор[[#This Row],[Артикул]],[1]Подбор!$CJ:$CW,5,0),"")</f>
        <v>10</v>
      </c>
      <c r="AA1178" s="73">
        <f>IFERROR(VLOOKUP(Подбор[[#This Row],[Артикул]],[1]Подбор!$CJ:$CW,6,0),"")</f>
        <v>0</v>
      </c>
      <c r="AB1178" s="73">
        <f>IFERROR(VLOOKUP(Подбор[[#This Row],[Артикул]],[1]Подбор!$CJ:$CW,7,0),"")</f>
        <v>0</v>
      </c>
      <c r="AC1178" s="73">
        <f>IFERROR(VLOOKUP(Подбор[[#This Row],[Артикул]],[1]Подбор!$CJ:$CW,8,0),"")</f>
        <v>0</v>
      </c>
      <c r="AD1178" s="73">
        <f>IFERROR(VLOOKUP(Подбор[[#This Row],[Артикул]],[1]Подбор!$CJ:$CW,9,0),"")</f>
        <v>0</v>
      </c>
      <c r="AE1178" s="73">
        <f>IFERROR(VLOOKUP(Подбор[[#This Row],[Артикул]],[1]Подбор!$CJ:$CW,10,0),"")</f>
        <v>0</v>
      </c>
      <c r="AF1178" s="73">
        <f>IFERROR(VLOOKUP(Подбор[[#This Row],[Артикул]],[1]Подбор!$CJ:$CW,11,0),"")</f>
        <v>0</v>
      </c>
      <c r="AG1178" s="73">
        <f>IFERROR(VLOOKUP(Подбор[[#This Row],[Артикул]],[1]Подбор!$CJ:$CW,12,0),"")</f>
        <v>0</v>
      </c>
      <c r="AH1178" s="73">
        <f>IFERROR(VLOOKUP(Подбор[[#This Row],[Артикул]],[1]Подбор!$CJ:$CW,13,0),"")</f>
        <v>0</v>
      </c>
      <c r="AI1178" s="73">
        <f>IFERROR(VLOOKUP(Подбор[[#This Row],[Артикул]],[1]Подбор!$CJ:$CW,14,0),"")</f>
        <v>0</v>
      </c>
      <c r="AJ1178" s="73" t="str">
        <f>IFERROR(VLOOKUP(Подбор[[#This Row],[Артикул]],[1]Подбор!$CJ:$DA,15,0),"")</f>
        <v>http://ipmatika.ru/upload/iblock/361/xc0w729fj2wd8fdvkqb7a1un2u2jfpoy/UH3x_mono_02.jpg</v>
      </c>
      <c r="AK1178" s="73" t="str">
        <f>IFERROR(VLOOKUP(Подбор[[#This Row],[Артикул]],[1]Подбор!$CJ:$DA,16,0),"")</f>
        <v>https://www.ipmatika.kz/products/provodnye-usb/yealink-uh35-mono-uc-usb-ca/</v>
      </c>
      <c r="AL1178" s="73" t="str">
        <f>IFERROR(VLOOKUP(Подбор[[#This Row],[Артикул]],[1]Подбор!$CJ:$DA,17,0),"")</f>
        <v/>
      </c>
    </row>
    <row r="1179" spans="1:38">
      <c r="A1179" s="73" t="s">
        <v>3527</v>
      </c>
      <c r="B1179" t="s">
        <v>2932</v>
      </c>
      <c r="C1179" t="s">
        <v>3528</v>
      </c>
      <c r="D1179">
        <v>30360</v>
      </c>
      <c r="E1179">
        <v>23980</v>
      </c>
      <c r="F1179">
        <v>-21.014492753623188</v>
      </c>
      <c r="G1179">
        <v>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6117</v>
      </c>
      <c r="R1179" t="s">
        <v>6118</v>
      </c>
      <c r="S1179" t="s">
        <v>5491</v>
      </c>
      <c r="T1179" s="73"/>
      <c r="U1179" s="73"/>
      <c r="V1179"/>
      <c r="W1179" s="73">
        <f>IFERROR(VLOOKUP(Подбор[[#This Row],[Артикул]],[1]Подбор!$CJ:$CW,2,0),"")</f>
        <v>30360</v>
      </c>
      <c r="X1179" s="73">
        <f>IFERROR(VLOOKUP(Подбор[[#This Row],[Артикул]],[1]Подбор!$CJ:$CW,3,0),"")</f>
        <v>23980</v>
      </c>
      <c r="Y1179" s="73">
        <f>IFERROR(VLOOKUP(Подбор[[#This Row],[Артикул]],[1]Подбор!$CJ:$CW,4,0),"")</f>
        <v>-21.014492753623188</v>
      </c>
      <c r="Z1179" s="73">
        <f>IFERROR(VLOOKUP(Подбор[[#This Row],[Артикул]],[1]Подбор!$CJ:$CW,5,0),"")</f>
        <v>6</v>
      </c>
      <c r="AA1179" s="73">
        <f>IFERROR(VLOOKUP(Подбор[[#This Row],[Артикул]],[1]Подбор!$CJ:$CW,6,0),"")</f>
        <v>0</v>
      </c>
      <c r="AB1179" s="73">
        <f>IFERROR(VLOOKUP(Подбор[[#This Row],[Артикул]],[1]Подбор!$CJ:$CW,7,0),"")</f>
        <v>0</v>
      </c>
      <c r="AC1179" s="73">
        <f>IFERROR(VLOOKUP(Подбор[[#This Row],[Артикул]],[1]Подбор!$CJ:$CW,8,0),"")</f>
        <v>0</v>
      </c>
      <c r="AD1179" s="73">
        <f>IFERROR(VLOOKUP(Подбор[[#This Row],[Артикул]],[1]Подбор!$CJ:$CW,9,0),"")</f>
        <v>0</v>
      </c>
      <c r="AE1179" s="73">
        <f>IFERROR(VLOOKUP(Подбор[[#This Row],[Артикул]],[1]Подбор!$CJ:$CW,10,0),"")</f>
        <v>0</v>
      </c>
      <c r="AF1179" s="73">
        <f>IFERROR(VLOOKUP(Подбор[[#This Row],[Артикул]],[1]Подбор!$CJ:$CW,11,0),"")</f>
        <v>0</v>
      </c>
      <c r="AG1179" s="73">
        <f>IFERROR(VLOOKUP(Подбор[[#This Row],[Артикул]],[1]Подбор!$CJ:$CW,12,0),"")</f>
        <v>0</v>
      </c>
      <c r="AH1179" s="73">
        <f>IFERROR(VLOOKUP(Подбор[[#This Row],[Артикул]],[1]Подбор!$CJ:$CW,13,0),"")</f>
        <v>0</v>
      </c>
      <c r="AI1179" s="73">
        <f>IFERROR(VLOOKUP(Подбор[[#This Row],[Артикул]],[1]Подбор!$CJ:$CW,14,0),"")</f>
        <v>0</v>
      </c>
      <c r="AJ1179" s="73" t="str">
        <f>IFERROR(VLOOKUP(Подбор[[#This Row],[Артикул]],[1]Подбор!$CJ:$DA,15,0),"")</f>
        <v>http://ipmatika.ru/upload/iblock/406/kdfca2s47x7lfzjsidci4v0v9i7qlpae/UH3x_mono_01.jpg</v>
      </c>
      <c r="AK1179" s="73" t="str">
        <f>IFERROR(VLOOKUP(Подбор[[#This Row],[Артикул]],[1]Подбор!$CJ:$DA,16,0),"")</f>
        <v>https://ipmatika.kz/products/provodnye-usb/yealink-uh35-mono-uc/</v>
      </c>
      <c r="AL1179" s="73" t="str">
        <f>IFERROR(VLOOKUP(Подбор[[#This Row],[Артикул]],[1]Подбор!$CJ:$DA,17,0),"")</f>
        <v>EOL</v>
      </c>
    </row>
    <row r="1180" spans="1:38">
      <c r="A1180" s="73" t="s">
        <v>79</v>
      </c>
      <c r="B1180" t="s">
        <v>2932</v>
      </c>
      <c r="C1180" t="s">
        <v>1679</v>
      </c>
      <c r="D1180">
        <v>37950</v>
      </c>
      <c r="E1180">
        <v>29980</v>
      </c>
      <c r="F1180">
        <v>-21.001317523056656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578</v>
      </c>
      <c r="R1180" t="s">
        <v>6119</v>
      </c>
      <c r="S1180" t="s">
        <v>5491</v>
      </c>
      <c r="T1180" s="73"/>
      <c r="U1180" s="73"/>
      <c r="V1180"/>
      <c r="W1180" s="73">
        <f>IFERROR(VLOOKUP(Подбор[[#This Row],[Артикул]],[1]Подбор!$CJ:$CW,2,0),"")</f>
        <v>37950</v>
      </c>
      <c r="X1180" s="73">
        <f>IFERROR(VLOOKUP(Подбор[[#This Row],[Артикул]],[1]Подбор!$CJ:$CW,3,0),"")</f>
        <v>29980</v>
      </c>
      <c r="Y1180" s="73">
        <f>IFERROR(VLOOKUP(Подбор[[#This Row],[Артикул]],[1]Подбор!$CJ:$CW,4,0),"")</f>
        <v>-21.001317523056656</v>
      </c>
      <c r="Z1180" s="73">
        <f>IFERROR(VLOOKUP(Подбор[[#This Row],[Артикул]],[1]Подбор!$CJ:$CW,5,0),"")</f>
        <v>0</v>
      </c>
      <c r="AA1180" s="73">
        <f>IFERROR(VLOOKUP(Подбор[[#This Row],[Артикул]],[1]Подбор!$CJ:$CW,6,0),"")</f>
        <v>0</v>
      </c>
      <c r="AB1180" s="73">
        <f>IFERROR(VLOOKUP(Подбор[[#This Row],[Артикул]],[1]Подбор!$CJ:$CW,7,0),"")</f>
        <v>0</v>
      </c>
      <c r="AC1180" s="73">
        <f>IFERROR(VLOOKUP(Подбор[[#This Row],[Артикул]],[1]Подбор!$CJ:$CW,8,0),"")</f>
        <v>0</v>
      </c>
      <c r="AD1180" s="73">
        <f>IFERROR(VLOOKUP(Подбор[[#This Row],[Артикул]],[1]Подбор!$CJ:$CW,9,0),"")</f>
        <v>0</v>
      </c>
      <c r="AE1180" s="73">
        <f>IFERROR(VLOOKUP(Подбор[[#This Row],[Артикул]],[1]Подбор!$CJ:$CW,10,0),"")</f>
        <v>0</v>
      </c>
      <c r="AF1180" s="73">
        <f>IFERROR(VLOOKUP(Подбор[[#This Row],[Артикул]],[1]Подбор!$CJ:$CW,11,0),"")</f>
        <v>0</v>
      </c>
      <c r="AG1180" s="73">
        <f>IFERROR(VLOOKUP(Подбор[[#This Row],[Артикул]],[1]Подбор!$CJ:$CW,12,0),"")</f>
        <v>0</v>
      </c>
      <c r="AH1180" s="73">
        <f>IFERROR(VLOOKUP(Подбор[[#This Row],[Артикул]],[1]Подбор!$CJ:$CW,13,0),"")</f>
        <v>0</v>
      </c>
      <c r="AI1180" s="73">
        <f>IFERROR(VLOOKUP(Подбор[[#This Row],[Артикул]],[1]Подбор!$CJ:$CW,14,0),"")</f>
        <v>0</v>
      </c>
      <c r="AJ1180" s="73" t="str">
        <f>IFERROR(VLOOKUP(Подбор[[#This Row],[Артикул]],[1]Подбор!$CJ:$DA,15,0),"")</f>
        <v/>
      </c>
      <c r="AK1180" s="73" t="str">
        <f>IFERROR(VLOOKUP(Подбор[[#This Row],[Артикул]],[1]Подбор!$CJ:$DA,16,0),"")</f>
        <v>https://ipmatika.kz/products/provodnye/yealink-uh36-mono-teams/</v>
      </c>
      <c r="AL1180" s="73" t="str">
        <f>IFERROR(VLOOKUP(Подбор[[#This Row],[Артикул]],[1]Подбор!$CJ:$DA,17,0),"")</f>
        <v>EOL</v>
      </c>
    </row>
    <row r="1181" spans="1:38">
      <c r="A1181" s="73" t="s">
        <v>80</v>
      </c>
      <c r="B1181" t="s">
        <v>2932</v>
      </c>
      <c r="C1181" t="s">
        <v>1678</v>
      </c>
      <c r="D1181">
        <v>37950</v>
      </c>
      <c r="E1181" t="s">
        <v>578</v>
      </c>
      <c r="F1181" t="s">
        <v>578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578</v>
      </c>
      <c r="R1181" t="s">
        <v>6120</v>
      </c>
      <c r="S1181" t="s">
        <v>5491</v>
      </c>
      <c r="T1181" s="73"/>
      <c r="U1181" s="73"/>
      <c r="V1181"/>
      <c r="W1181" s="73">
        <f>IFERROR(VLOOKUP(Подбор[[#This Row],[Артикул]],[1]Подбор!$CJ:$CW,2,0),"")</f>
        <v>37950</v>
      </c>
      <c r="X1181" s="73" t="str">
        <f>IFERROR(VLOOKUP(Подбор[[#This Row],[Артикул]],[1]Подбор!$CJ:$CW,3,0),"")</f>
        <v/>
      </c>
      <c r="Y1181" s="73" t="str">
        <f>IFERROR(VLOOKUP(Подбор[[#This Row],[Артикул]],[1]Подбор!$CJ:$CW,4,0),"")</f>
        <v/>
      </c>
      <c r="Z1181" s="73">
        <f>IFERROR(VLOOKUP(Подбор[[#This Row],[Артикул]],[1]Подбор!$CJ:$CW,5,0),"")</f>
        <v>0</v>
      </c>
      <c r="AA1181" s="73">
        <f>IFERROR(VLOOKUP(Подбор[[#This Row],[Артикул]],[1]Подбор!$CJ:$CW,6,0),"")</f>
        <v>0</v>
      </c>
      <c r="AB1181" s="73">
        <f>IFERROR(VLOOKUP(Подбор[[#This Row],[Артикул]],[1]Подбор!$CJ:$CW,7,0),"")</f>
        <v>0</v>
      </c>
      <c r="AC1181" s="73">
        <f>IFERROR(VLOOKUP(Подбор[[#This Row],[Артикул]],[1]Подбор!$CJ:$CW,8,0),"")</f>
        <v>0</v>
      </c>
      <c r="AD1181" s="73">
        <f>IFERROR(VLOOKUP(Подбор[[#This Row],[Артикул]],[1]Подбор!$CJ:$CW,9,0),"")</f>
        <v>0</v>
      </c>
      <c r="AE1181" s="73">
        <f>IFERROR(VLOOKUP(Подбор[[#This Row],[Артикул]],[1]Подбор!$CJ:$CW,10,0),"")</f>
        <v>0</v>
      </c>
      <c r="AF1181" s="73">
        <f>IFERROR(VLOOKUP(Подбор[[#This Row],[Артикул]],[1]Подбор!$CJ:$CW,11,0),"")</f>
        <v>0</v>
      </c>
      <c r="AG1181" s="73">
        <f>IFERROR(VLOOKUP(Подбор[[#This Row],[Артикул]],[1]Подбор!$CJ:$CW,12,0),"")</f>
        <v>0</v>
      </c>
      <c r="AH1181" s="73">
        <f>IFERROR(VLOOKUP(Подбор[[#This Row],[Артикул]],[1]Подбор!$CJ:$CW,13,0),"")</f>
        <v>0</v>
      </c>
      <c r="AI1181" s="73">
        <f>IFERROR(VLOOKUP(Подбор[[#This Row],[Артикул]],[1]Подбор!$CJ:$CW,14,0),"")</f>
        <v>0</v>
      </c>
      <c r="AJ1181" s="73" t="str">
        <f>IFERROR(VLOOKUP(Подбор[[#This Row],[Артикул]],[1]Подбор!$CJ:$DA,15,0),"")</f>
        <v/>
      </c>
      <c r="AK1181" s="73" t="str">
        <f>IFERROR(VLOOKUP(Подбор[[#This Row],[Артикул]],[1]Подбор!$CJ:$DA,16,0),"")</f>
        <v>https://ipmatika.kz/products/provodnye/yealink-uh36-mono-uc/</v>
      </c>
      <c r="AL1181" s="73" t="str">
        <f>IFERROR(VLOOKUP(Подбор[[#This Row],[Артикул]],[1]Подбор!$CJ:$DA,17,0),"")</f>
        <v>EOL</v>
      </c>
    </row>
    <row r="1182" spans="1:38">
      <c r="A1182" s="73" t="s">
        <v>3529</v>
      </c>
      <c r="B1182" t="s">
        <v>2932</v>
      </c>
      <c r="C1182" t="s">
        <v>3530</v>
      </c>
      <c r="D1182">
        <v>46800</v>
      </c>
      <c r="E1182">
        <v>36970</v>
      </c>
      <c r="F1182">
        <v>-21.004273504273499</v>
      </c>
      <c r="G1182">
        <v>1</v>
      </c>
      <c r="H1182">
        <v>0</v>
      </c>
      <c r="I1182">
        <v>0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6121</v>
      </c>
      <c r="R1182" t="s">
        <v>6122</v>
      </c>
      <c r="S1182" t="s">
        <v>5491</v>
      </c>
      <c r="T1182" s="73"/>
      <c r="U1182" s="73"/>
      <c r="V1182"/>
      <c r="W1182" s="73">
        <f>IFERROR(VLOOKUP(Подбор[[#This Row],[Артикул]],[1]Подбор!$CJ:$CW,2,0),"")</f>
        <v>46800</v>
      </c>
      <c r="X1182" s="73">
        <f>IFERROR(VLOOKUP(Подбор[[#This Row],[Артикул]],[1]Подбор!$CJ:$CW,3,0),"")</f>
        <v>36970</v>
      </c>
      <c r="Y1182" s="73">
        <f>IFERROR(VLOOKUP(Подбор[[#This Row],[Артикул]],[1]Подбор!$CJ:$CW,4,0),"")</f>
        <v>-21.004273504273499</v>
      </c>
      <c r="Z1182" s="73">
        <f>IFERROR(VLOOKUP(Подбор[[#This Row],[Артикул]],[1]Подбор!$CJ:$CW,5,0),"")</f>
        <v>1</v>
      </c>
      <c r="AA1182" s="73">
        <f>IFERROR(VLOOKUP(Подбор[[#This Row],[Артикул]],[1]Подбор!$CJ:$CW,6,0),"")</f>
        <v>0</v>
      </c>
      <c r="AB1182" s="73">
        <f>IFERROR(VLOOKUP(Подбор[[#This Row],[Артикул]],[1]Подбор!$CJ:$CW,7,0),"")</f>
        <v>0</v>
      </c>
      <c r="AC1182" s="73">
        <f>IFERROR(VLOOKUP(Подбор[[#This Row],[Артикул]],[1]Подбор!$CJ:$CW,8,0),"")</f>
        <v>2</v>
      </c>
      <c r="AD1182" s="73">
        <f>IFERROR(VLOOKUP(Подбор[[#This Row],[Артикул]],[1]Подбор!$CJ:$CW,9,0),"")</f>
        <v>0</v>
      </c>
      <c r="AE1182" s="73">
        <f>IFERROR(VLOOKUP(Подбор[[#This Row],[Артикул]],[1]Подбор!$CJ:$CW,10,0),"")</f>
        <v>0</v>
      </c>
      <c r="AF1182" s="73">
        <f>IFERROR(VLOOKUP(Подбор[[#This Row],[Артикул]],[1]Подбор!$CJ:$CW,11,0),"")</f>
        <v>0</v>
      </c>
      <c r="AG1182" s="73">
        <f>IFERROR(VLOOKUP(Подбор[[#This Row],[Артикул]],[1]Подбор!$CJ:$CW,12,0),"")</f>
        <v>0</v>
      </c>
      <c r="AH1182" s="73">
        <f>IFERROR(VLOOKUP(Подбор[[#This Row],[Артикул]],[1]Подбор!$CJ:$CW,13,0),"")</f>
        <v>0</v>
      </c>
      <c r="AI1182" s="73">
        <f>IFERROR(VLOOKUP(Подбор[[#This Row],[Артикул]],[1]Подбор!$CJ:$CW,14,0),"")</f>
        <v>0</v>
      </c>
      <c r="AJ1182" s="73" t="str">
        <f>IFERROR(VLOOKUP(Подбор[[#This Row],[Артикул]],[1]Подбор!$CJ:$DA,15,0),"")</f>
        <v>http://ipmatika.ru/upload/iblock/b0b/e5en3lvgjsdnlv7etesm6x1jcz9e8llf/UH37_Dual_USB_UC_AC.jpg</v>
      </c>
      <c r="AK1182" s="73" t="str">
        <f>IFERROR(VLOOKUP(Подбор[[#This Row],[Артикул]],[1]Подбор!$CJ:$DA,16,0),"")</f>
        <v>https://ipmatika.kz/products/provodnye-usb/yealink-uh37-dual-uc/</v>
      </c>
      <c r="AL1182" s="73" t="str">
        <f>IFERROR(VLOOKUP(Подбор[[#This Row],[Артикул]],[1]Подбор!$CJ:$DA,17,0),"")</f>
        <v>EOL</v>
      </c>
    </row>
    <row r="1183" spans="1:38">
      <c r="A1183" s="73" t="s">
        <v>3531</v>
      </c>
      <c r="B1183" t="s">
        <v>2932</v>
      </c>
      <c r="C1183" t="s">
        <v>3532</v>
      </c>
      <c r="D1183">
        <v>41740</v>
      </c>
      <c r="E1183">
        <v>32980</v>
      </c>
      <c r="F1183">
        <v>-20.987062769525636</v>
      </c>
      <c r="G1183">
        <v>7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6123</v>
      </c>
      <c r="R1183" t="s">
        <v>578</v>
      </c>
      <c r="S1183" t="s">
        <v>5491</v>
      </c>
      <c r="T1183" s="73"/>
      <c r="U1183" s="73"/>
      <c r="V1183"/>
      <c r="W1183" s="73">
        <f>IFERROR(VLOOKUP(Подбор[[#This Row],[Артикул]],[1]Подбор!$CJ:$CW,2,0),"")</f>
        <v>41740</v>
      </c>
      <c r="X1183" s="73">
        <f>IFERROR(VLOOKUP(Подбор[[#This Row],[Артикул]],[1]Подбор!$CJ:$CW,3,0),"")</f>
        <v>32980</v>
      </c>
      <c r="Y1183" s="73">
        <f>IFERROR(VLOOKUP(Подбор[[#This Row],[Артикул]],[1]Подбор!$CJ:$CW,4,0),"")</f>
        <v>-20.987062769525636</v>
      </c>
      <c r="Z1183" s="73">
        <f>IFERROR(VLOOKUP(Подбор[[#This Row],[Артикул]],[1]Подбор!$CJ:$CW,5,0),"")</f>
        <v>7</v>
      </c>
      <c r="AA1183" s="73">
        <f>IFERROR(VLOOKUP(Подбор[[#This Row],[Артикул]],[1]Подбор!$CJ:$CW,6,0),"")</f>
        <v>0</v>
      </c>
      <c r="AB1183" s="73">
        <f>IFERROR(VLOOKUP(Подбор[[#This Row],[Артикул]],[1]Подбор!$CJ:$CW,7,0),"")</f>
        <v>0</v>
      </c>
      <c r="AC1183" s="73">
        <f>IFERROR(VLOOKUP(Подбор[[#This Row],[Артикул]],[1]Подбор!$CJ:$CW,8,0),"")</f>
        <v>2</v>
      </c>
      <c r="AD1183" s="73">
        <f>IFERROR(VLOOKUP(Подбор[[#This Row],[Артикул]],[1]Подбор!$CJ:$CW,9,0),"")</f>
        <v>0</v>
      </c>
      <c r="AE1183" s="73">
        <f>IFERROR(VLOOKUP(Подбор[[#This Row],[Артикул]],[1]Подбор!$CJ:$CW,10,0),"")</f>
        <v>0</v>
      </c>
      <c r="AF1183" s="73">
        <f>IFERROR(VLOOKUP(Подбор[[#This Row],[Артикул]],[1]Подбор!$CJ:$CW,11,0),"")</f>
        <v>0</v>
      </c>
      <c r="AG1183" s="73">
        <f>IFERROR(VLOOKUP(Подбор[[#This Row],[Артикул]],[1]Подбор!$CJ:$CW,12,0),"")</f>
        <v>0</v>
      </c>
      <c r="AH1183" s="73">
        <f>IFERROR(VLOOKUP(Подбор[[#This Row],[Артикул]],[1]Подбор!$CJ:$CW,13,0),"")</f>
        <v>0</v>
      </c>
      <c r="AI1183" s="73">
        <f>IFERROR(VLOOKUP(Подбор[[#This Row],[Артикул]],[1]Подбор!$CJ:$CW,14,0),"")</f>
        <v>0</v>
      </c>
      <c r="AJ1183" s="73" t="str">
        <f>IFERROR(VLOOKUP(Подбор[[#This Row],[Артикул]],[1]Подбор!$CJ:$DA,15,0),"")</f>
        <v>http://ipmatika.ru/upload/iblock/8b8/h92hsxwdwy9kjm8wp3utbow5kr4i4x7m/UH37_1.png</v>
      </c>
      <c r="AK1183" s="73" t="str">
        <f>IFERROR(VLOOKUP(Подбор[[#This Row],[Артикул]],[1]Подбор!$CJ:$DA,16,0),"")</f>
        <v/>
      </c>
      <c r="AL1183" s="73" t="str">
        <f>IFERROR(VLOOKUP(Подбор[[#This Row],[Артикул]],[1]Подбор!$CJ:$DA,17,0),"")</f>
        <v>EOL</v>
      </c>
    </row>
    <row r="1184" spans="1:38">
      <c r="A1184" s="73" t="s">
        <v>460</v>
      </c>
      <c r="B1184" t="s">
        <v>2932</v>
      </c>
      <c r="C1184" t="s">
        <v>1677</v>
      </c>
      <c r="D1184">
        <v>83480</v>
      </c>
      <c r="E1184">
        <v>49590</v>
      </c>
      <c r="F1184">
        <v>-40.596550071873502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 t="s">
        <v>578</v>
      </c>
      <c r="R1184" t="s">
        <v>6124</v>
      </c>
      <c r="S1184" t="s">
        <v>5491</v>
      </c>
      <c r="T1184" s="73"/>
      <c r="U1184" s="73"/>
      <c r="V1184"/>
      <c r="W1184" s="73">
        <f>IFERROR(VLOOKUP(Подбор[[#This Row],[Артикул]],[1]Подбор!$CJ:$CW,2,0),"")</f>
        <v>83480</v>
      </c>
      <c r="X1184" s="73">
        <f>IFERROR(VLOOKUP(Подбор[[#This Row],[Артикул]],[1]Подбор!$CJ:$CW,3,0),"")</f>
        <v>49590</v>
      </c>
      <c r="Y1184" s="73">
        <f>IFERROR(VLOOKUP(Подбор[[#This Row],[Артикул]],[1]Подбор!$CJ:$CW,4,0),"")</f>
        <v>-40.596550071873502</v>
      </c>
      <c r="Z1184" s="73">
        <f>IFERROR(VLOOKUP(Подбор[[#This Row],[Артикул]],[1]Подбор!$CJ:$CW,5,0),"")</f>
        <v>0</v>
      </c>
      <c r="AA1184" s="73">
        <f>IFERROR(VLOOKUP(Подбор[[#This Row],[Артикул]],[1]Подбор!$CJ:$CW,6,0),"")</f>
        <v>0</v>
      </c>
      <c r="AB1184" s="73">
        <f>IFERROR(VLOOKUP(Подбор[[#This Row],[Артикул]],[1]Подбор!$CJ:$CW,7,0),"")</f>
        <v>0</v>
      </c>
      <c r="AC1184" s="73">
        <f>IFERROR(VLOOKUP(Подбор[[#This Row],[Артикул]],[1]Подбор!$CJ:$CW,8,0),"")</f>
        <v>1</v>
      </c>
      <c r="AD1184" s="73">
        <f>IFERROR(VLOOKUP(Подбор[[#This Row],[Артикул]],[1]Подбор!$CJ:$CW,9,0),"")</f>
        <v>0</v>
      </c>
      <c r="AE1184" s="73">
        <f>IFERROR(VLOOKUP(Подбор[[#This Row],[Артикул]],[1]Подбор!$CJ:$CW,10,0),"")</f>
        <v>0</v>
      </c>
      <c r="AF1184" s="73">
        <f>IFERROR(VLOOKUP(Подбор[[#This Row],[Артикул]],[1]Подбор!$CJ:$CW,11,0),"")</f>
        <v>0</v>
      </c>
      <c r="AG1184" s="73">
        <f>IFERROR(VLOOKUP(Подбор[[#This Row],[Артикул]],[1]Подбор!$CJ:$CW,12,0),"")</f>
        <v>0</v>
      </c>
      <c r="AH1184" s="73">
        <f>IFERROR(VLOOKUP(Подбор[[#This Row],[Артикул]],[1]Подбор!$CJ:$CW,13,0),"")</f>
        <v>0</v>
      </c>
      <c r="AI1184" s="73">
        <f>IFERROR(VLOOKUP(Подбор[[#This Row],[Артикул]],[1]Подбор!$CJ:$CW,14,0),"")</f>
        <v>1</v>
      </c>
      <c r="AJ1184" s="73" t="str">
        <f>IFERROR(VLOOKUP(Подбор[[#This Row],[Артикул]],[1]Подбор!$CJ:$DA,15,0),"")</f>
        <v/>
      </c>
      <c r="AK1184" s="73" t="str">
        <f>IFERROR(VLOOKUP(Подбор[[#This Row],[Артикул]],[1]Подбор!$CJ:$DA,16,0),"")</f>
        <v>https://ipmatika.kz/products/provodnye-usb/yealink-uh38-dual-uc-bat/</v>
      </c>
      <c r="AL1184" s="73" t="str">
        <f>IFERROR(VLOOKUP(Подбор[[#This Row],[Артикул]],[1]Подбор!$CJ:$DA,17,0),"")</f>
        <v>EOL</v>
      </c>
    </row>
    <row r="1185" spans="1:38">
      <c r="A1185" s="73" t="s">
        <v>5322</v>
      </c>
      <c r="B1185" t="s">
        <v>2932</v>
      </c>
      <c r="C1185" t="s">
        <v>5323</v>
      </c>
      <c r="D1185">
        <v>27830</v>
      </c>
      <c r="E1185">
        <v>21980</v>
      </c>
      <c r="F1185">
        <v>-21.020481494789792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t="s">
        <v>5489</v>
      </c>
      <c r="Q1185" t="s">
        <v>6125</v>
      </c>
      <c r="R1185" t="s">
        <v>6126</v>
      </c>
      <c r="S1185" t="s">
        <v>5514</v>
      </c>
      <c r="T1185" s="73"/>
      <c r="U1185" s="73"/>
      <c r="V1185"/>
      <c r="W1185" s="73">
        <f>IFERROR(VLOOKUP(Подбор[[#This Row],[Артикул]],[1]Подбор!$CJ:$CW,2,0),"")</f>
        <v>27830</v>
      </c>
      <c r="X1185" s="73">
        <f>IFERROR(VLOOKUP(Подбор[[#This Row],[Артикул]],[1]Подбор!$CJ:$CW,3,0),"")</f>
        <v>21980</v>
      </c>
      <c r="Y1185" s="73">
        <f>IFERROR(VLOOKUP(Подбор[[#This Row],[Артикул]],[1]Подбор!$CJ:$CW,4,0),"")</f>
        <v>-21.020481494789792</v>
      </c>
      <c r="Z1185" s="73">
        <f>IFERROR(VLOOKUP(Подбор[[#This Row],[Артикул]],[1]Подбор!$CJ:$CW,5,0),"")</f>
        <v>0</v>
      </c>
      <c r="AA1185" s="73">
        <f>IFERROR(VLOOKUP(Подбор[[#This Row],[Артикул]],[1]Подбор!$CJ:$CW,6,0),"")</f>
        <v>0</v>
      </c>
      <c r="AB1185" s="73">
        <f>IFERROR(VLOOKUP(Подбор[[#This Row],[Артикул]],[1]Подбор!$CJ:$CW,7,0),"")</f>
        <v>0</v>
      </c>
      <c r="AC1185" s="73">
        <f>IFERROR(VLOOKUP(Подбор[[#This Row],[Артикул]],[1]Подбор!$CJ:$CW,8,0),"")</f>
        <v>0</v>
      </c>
      <c r="AD1185" s="73">
        <f>IFERROR(VLOOKUP(Подбор[[#This Row],[Артикул]],[1]Подбор!$CJ:$CW,9,0),"")</f>
        <v>0</v>
      </c>
      <c r="AE1185" s="73">
        <f>IFERROR(VLOOKUP(Подбор[[#This Row],[Артикул]],[1]Подбор!$CJ:$CW,10,0),"")</f>
        <v>0</v>
      </c>
      <c r="AF1185" s="73">
        <f>IFERROR(VLOOKUP(Подбор[[#This Row],[Артикул]],[1]Подбор!$CJ:$CW,11,0),"")</f>
        <v>0</v>
      </c>
      <c r="AG1185" s="73">
        <f>IFERROR(VLOOKUP(Подбор[[#This Row],[Артикул]],[1]Подбор!$CJ:$CW,12,0),"")</f>
        <v>0</v>
      </c>
      <c r="AH1185" s="73">
        <f>IFERROR(VLOOKUP(Подбор[[#This Row],[Артикул]],[1]Подбор!$CJ:$CW,13,0),"")</f>
        <v>0</v>
      </c>
      <c r="AI1185" s="73" t="str">
        <f>IFERROR(VLOOKUP(Подбор[[#This Row],[Артикул]],[1]Подбор!$CJ:$CW,14,0),"")</f>
        <v>50+</v>
      </c>
      <c r="AJ1185" s="73" t="str">
        <f>IFERROR(VLOOKUP(Подбор[[#This Row],[Артикул]],[1]Подбор!$CJ:$DA,15,0),"")</f>
        <v>http://ipmatika.ru/upload/iblock/a0c/psnekk50r1w1y42fr1f398a014rohk5b/UH42_dual_1.png</v>
      </c>
      <c r="AK1185" s="73" t="str">
        <f>IFERROR(VLOOKUP(Подбор[[#This Row],[Артикул]],[1]Подбор!$CJ:$DA,16,0),"")</f>
        <v>https://ipmatika.kz/products/provodnye-usb/yealink-uh42-dual-uc-usb-ca/</v>
      </c>
      <c r="AL1185" s="73" t="str">
        <f>IFERROR(VLOOKUP(Подбор[[#This Row],[Артикул]],[1]Подбор!$CJ:$DA,17,0),"")</f>
        <v>NEW</v>
      </c>
    </row>
    <row r="1186" spans="1:38">
      <c r="A1186" s="73" t="s">
        <v>5324</v>
      </c>
      <c r="B1186" t="s">
        <v>2932</v>
      </c>
      <c r="C1186" t="s">
        <v>5325</v>
      </c>
      <c r="D1186">
        <v>35420</v>
      </c>
      <c r="E1186">
        <v>27980</v>
      </c>
      <c r="F1186">
        <v>-21.00508187464709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3</v>
      </c>
      <c r="O1186">
        <v>0</v>
      </c>
      <c r="P1186" t="s">
        <v>5489</v>
      </c>
      <c r="Q1186" t="s">
        <v>6127</v>
      </c>
      <c r="R1186" t="s">
        <v>6128</v>
      </c>
      <c r="S1186" t="s">
        <v>5514</v>
      </c>
      <c r="T1186" s="73"/>
      <c r="U1186" s="73"/>
      <c r="V1186"/>
      <c r="W1186" s="73">
        <f>IFERROR(VLOOKUP(Подбор[[#This Row],[Артикул]],[1]Подбор!$CJ:$CW,2,0),"")</f>
        <v>35420</v>
      </c>
      <c r="X1186" s="73">
        <f>IFERROR(VLOOKUP(Подбор[[#This Row],[Артикул]],[1]Подбор!$CJ:$CW,3,0),"")</f>
        <v>27980</v>
      </c>
      <c r="Y1186" s="73">
        <f>IFERROR(VLOOKUP(Подбор[[#This Row],[Артикул]],[1]Подбор!$CJ:$CW,4,0),"")</f>
        <v>-21.00508187464709</v>
      </c>
      <c r="Z1186" s="73">
        <f>IFERROR(VLOOKUP(Подбор[[#This Row],[Артикул]],[1]Подбор!$CJ:$CW,5,0),"")</f>
        <v>0</v>
      </c>
      <c r="AA1186" s="73">
        <f>IFERROR(VLOOKUP(Подбор[[#This Row],[Артикул]],[1]Подбор!$CJ:$CW,6,0),"")</f>
        <v>0</v>
      </c>
      <c r="AB1186" s="73">
        <f>IFERROR(VLOOKUP(Подбор[[#This Row],[Артикул]],[1]Подбор!$CJ:$CW,7,0),"")</f>
        <v>0</v>
      </c>
      <c r="AC1186" s="73">
        <f>IFERROR(VLOOKUP(Подбор[[#This Row],[Артикул]],[1]Подбор!$CJ:$CW,8,0),"")</f>
        <v>0</v>
      </c>
      <c r="AD1186" s="73">
        <f>IFERROR(VLOOKUP(Подбор[[#This Row],[Артикул]],[1]Подбор!$CJ:$CW,9,0),"")</f>
        <v>0</v>
      </c>
      <c r="AE1186" s="73">
        <f>IFERROR(VLOOKUP(Подбор[[#This Row],[Артикул]],[1]Подбор!$CJ:$CW,10,0),"")</f>
        <v>0</v>
      </c>
      <c r="AF1186" s="73">
        <f>IFERROR(VLOOKUP(Подбор[[#This Row],[Артикул]],[1]Подбор!$CJ:$CW,11,0),"")</f>
        <v>0</v>
      </c>
      <c r="AG1186" s="73">
        <f>IFERROR(VLOOKUP(Подбор[[#This Row],[Артикул]],[1]Подбор!$CJ:$CW,12,0),"")</f>
        <v>3</v>
      </c>
      <c r="AH1186" s="73">
        <f>IFERROR(VLOOKUP(Подбор[[#This Row],[Артикул]],[1]Подбор!$CJ:$CW,13,0),"")</f>
        <v>0</v>
      </c>
      <c r="AI1186" s="73" t="str">
        <f>IFERROR(VLOOKUP(Подбор[[#This Row],[Артикул]],[1]Подбор!$CJ:$CW,14,0),"")</f>
        <v>50+</v>
      </c>
      <c r="AJ1186" s="73" t="str">
        <f>IFERROR(VLOOKUP(Подбор[[#This Row],[Артикул]],[1]Подбор!$CJ:$DA,15,0),"")</f>
        <v>http://ipmatika.ru/upload/iblock/c2c/2cunlhehyls4ykye7gu1zee9vbneu5sz/uh42_2.png</v>
      </c>
      <c r="AK1186" s="73" t="str">
        <f>IFERROR(VLOOKUP(Подбор[[#This Row],[Артикул]],[1]Подбор!$CJ:$DA,16,0),"")</f>
        <v>https://ipmatika.kz/products/provodnye-usb/yealink-uh42-se-dual-uc-usb-ca/</v>
      </c>
      <c r="AL1186" s="73" t="str">
        <f>IFERROR(VLOOKUP(Подбор[[#This Row],[Артикул]],[1]Подбор!$CJ:$DA,17,0),"")</f>
        <v>NEW</v>
      </c>
    </row>
    <row r="1187" spans="1:38">
      <c r="A1187" s="73" t="s">
        <v>5326</v>
      </c>
      <c r="B1187" t="s">
        <v>2932</v>
      </c>
      <c r="C1187" t="s">
        <v>5327</v>
      </c>
      <c r="D1187">
        <v>37940</v>
      </c>
      <c r="E1187">
        <v>29980</v>
      </c>
      <c r="F1187">
        <v>-20.980495519240904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5489</v>
      </c>
      <c r="O1187">
        <v>14</v>
      </c>
      <c r="P1187">
        <v>16</v>
      </c>
      <c r="Q1187" t="s">
        <v>6129</v>
      </c>
      <c r="R1187" t="s">
        <v>6130</v>
      </c>
      <c r="S1187" t="s">
        <v>5514</v>
      </c>
      <c r="T1187" s="73"/>
      <c r="U1187" s="73"/>
      <c r="V1187"/>
      <c r="W1187" s="73">
        <f>IFERROR(VLOOKUP(Подбор[[#This Row],[Артикул]],[1]Подбор!$CJ:$CW,2,0),"")</f>
        <v>37940</v>
      </c>
      <c r="X1187" s="73">
        <f>IFERROR(VLOOKUP(Подбор[[#This Row],[Артикул]],[1]Подбор!$CJ:$CW,3,0),"")</f>
        <v>29980</v>
      </c>
      <c r="Y1187" s="73">
        <f>IFERROR(VLOOKUP(Подбор[[#This Row],[Артикул]],[1]Подбор!$CJ:$CW,4,0),"")</f>
        <v>-20.980495519240904</v>
      </c>
      <c r="Z1187" s="73">
        <f>IFERROR(VLOOKUP(Подбор[[#This Row],[Артикул]],[1]Подбор!$CJ:$CW,5,0),"")</f>
        <v>0</v>
      </c>
      <c r="AA1187" s="73">
        <f>IFERROR(VLOOKUP(Подбор[[#This Row],[Артикул]],[1]Подбор!$CJ:$CW,6,0),"")</f>
        <v>0</v>
      </c>
      <c r="AB1187" s="73">
        <f>IFERROR(VLOOKUP(Подбор[[#This Row],[Артикул]],[1]Подбор!$CJ:$CW,7,0),"")</f>
        <v>0</v>
      </c>
      <c r="AC1187" s="73">
        <f>IFERROR(VLOOKUP(Подбор[[#This Row],[Артикул]],[1]Подбор!$CJ:$CW,8,0),"")</f>
        <v>0</v>
      </c>
      <c r="AD1187" s="73">
        <f>IFERROR(VLOOKUP(Подбор[[#This Row],[Артикул]],[1]Подбор!$CJ:$CW,9,0),"")</f>
        <v>0</v>
      </c>
      <c r="AE1187" s="73">
        <f>IFERROR(VLOOKUP(Подбор[[#This Row],[Артикул]],[1]Подбор!$CJ:$CW,10,0),"")</f>
        <v>0</v>
      </c>
      <c r="AF1187" s="73">
        <f>IFERROR(VLOOKUP(Подбор[[#This Row],[Артикул]],[1]Подбор!$CJ:$CW,11,0),"")</f>
        <v>0</v>
      </c>
      <c r="AG1187" s="73" t="str">
        <f>IFERROR(VLOOKUP(Подбор[[#This Row],[Артикул]],[1]Подбор!$CJ:$CW,12,0),"")</f>
        <v>50+</v>
      </c>
      <c r="AH1187" s="73">
        <f>IFERROR(VLOOKUP(Подбор[[#This Row],[Артикул]],[1]Подбор!$CJ:$CW,13,0),"")</f>
        <v>14</v>
      </c>
      <c r="AI1187" s="73">
        <f>IFERROR(VLOOKUP(Подбор[[#This Row],[Артикул]],[1]Подбор!$CJ:$CW,14,0),"")</f>
        <v>16</v>
      </c>
      <c r="AJ1187" s="73" t="str">
        <f>IFERROR(VLOOKUP(Подбор[[#This Row],[Артикул]],[1]Подбор!$CJ:$DA,15,0),"")</f>
        <v>http://ipmatika.ru/upload/iblock/cd2/jmqwlevgrwcaxfo937rg8v9pwmu4f67z/UH44_dual.png</v>
      </c>
      <c r="AK1187" s="73" t="str">
        <f>IFERROR(VLOOKUP(Подбор[[#This Row],[Артикул]],[1]Подбор!$CJ:$DA,16,0),"")</f>
        <v>https://ipmatika.kz/products/provodnye-usb/yealink-uh44-dual-uc-usb-ca/</v>
      </c>
      <c r="AL1187" s="73" t="str">
        <f>IFERROR(VLOOKUP(Подбор[[#This Row],[Артикул]],[1]Подбор!$CJ:$DA,17,0),"")</f>
        <v>NEW</v>
      </c>
    </row>
    <row r="1188" spans="1:38">
      <c r="A1188" s="73" t="s">
        <v>5328</v>
      </c>
      <c r="B1188" t="s">
        <v>2932</v>
      </c>
      <c r="C1188" t="s">
        <v>5329</v>
      </c>
      <c r="D1188">
        <v>56920</v>
      </c>
      <c r="E1188">
        <v>44970</v>
      </c>
      <c r="F1188">
        <v>-20.994378074490513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5489</v>
      </c>
      <c r="O1188">
        <v>20</v>
      </c>
      <c r="P1188">
        <v>8</v>
      </c>
      <c r="Q1188" t="s">
        <v>6131</v>
      </c>
      <c r="R1188" t="s">
        <v>6132</v>
      </c>
      <c r="S1188" t="s">
        <v>5514</v>
      </c>
      <c r="T1188" s="73"/>
      <c r="U1188" s="73"/>
      <c r="V1188"/>
      <c r="W1188" s="73">
        <f>IFERROR(VLOOKUP(Подбор[[#This Row],[Артикул]],[1]Подбор!$CJ:$CW,2,0),"")</f>
        <v>56920</v>
      </c>
      <c r="X1188" s="73">
        <f>IFERROR(VLOOKUP(Подбор[[#This Row],[Артикул]],[1]Подбор!$CJ:$CW,3,0),"")</f>
        <v>44970</v>
      </c>
      <c r="Y1188" s="73">
        <f>IFERROR(VLOOKUP(Подбор[[#This Row],[Артикул]],[1]Подбор!$CJ:$CW,4,0),"")</f>
        <v>-20.994378074490513</v>
      </c>
      <c r="Z1188" s="73">
        <f>IFERROR(VLOOKUP(Подбор[[#This Row],[Артикул]],[1]Подбор!$CJ:$CW,5,0),"")</f>
        <v>0</v>
      </c>
      <c r="AA1188" s="73">
        <f>IFERROR(VLOOKUP(Подбор[[#This Row],[Артикул]],[1]Подбор!$CJ:$CW,6,0),"")</f>
        <v>0</v>
      </c>
      <c r="AB1188" s="73">
        <f>IFERROR(VLOOKUP(Подбор[[#This Row],[Артикул]],[1]Подбор!$CJ:$CW,7,0),"")</f>
        <v>0</v>
      </c>
      <c r="AC1188" s="73">
        <f>IFERROR(VLOOKUP(Подбор[[#This Row],[Артикул]],[1]Подбор!$CJ:$CW,8,0),"")</f>
        <v>0</v>
      </c>
      <c r="AD1188" s="73">
        <f>IFERROR(VLOOKUP(Подбор[[#This Row],[Артикул]],[1]Подбор!$CJ:$CW,9,0),"")</f>
        <v>0</v>
      </c>
      <c r="AE1188" s="73">
        <f>IFERROR(VLOOKUP(Подбор[[#This Row],[Артикул]],[1]Подбор!$CJ:$CW,10,0),"")</f>
        <v>0</v>
      </c>
      <c r="AF1188" s="73">
        <f>IFERROR(VLOOKUP(Подбор[[#This Row],[Артикул]],[1]Подбор!$CJ:$CW,11,0),"")</f>
        <v>0</v>
      </c>
      <c r="AG1188" s="73" t="str">
        <f>IFERROR(VLOOKUP(Подбор[[#This Row],[Артикул]],[1]Подбор!$CJ:$CW,12,0),"")</f>
        <v>50+</v>
      </c>
      <c r="AH1188" s="73">
        <f>IFERROR(VLOOKUP(Подбор[[#This Row],[Артикул]],[1]Подбор!$CJ:$CW,13,0),"")</f>
        <v>20</v>
      </c>
      <c r="AI1188" s="73">
        <f>IFERROR(VLOOKUP(Подбор[[#This Row],[Артикул]],[1]Подбор!$CJ:$CW,14,0),"")</f>
        <v>8</v>
      </c>
      <c r="AJ1188" s="73" t="str">
        <f>IFERROR(VLOOKUP(Подбор[[#This Row],[Артикул]],[1]Подбор!$CJ:$DA,15,0),"")</f>
        <v>http://ipmatika.ru/upload/iblock/5c6/q7579m84w4gubv681nf5ksm9aijpnfxa/uh46_2.png</v>
      </c>
      <c r="AK1188" s="73" t="str">
        <f>IFERROR(VLOOKUP(Подбор[[#This Row],[Артикул]],[1]Подбор!$CJ:$DA,16,0),"")</f>
        <v>https://ipmatika.kz/products/provodnye-usb/yealink-uh46-dual-uc-usb-ca/</v>
      </c>
      <c r="AL1188" s="73" t="str">
        <f>IFERROR(VLOOKUP(Подбор[[#This Row],[Артикул]],[1]Подбор!$CJ:$DA,17,0),"")</f>
        <v>NEW</v>
      </c>
    </row>
    <row r="1189" spans="1:38">
      <c r="A1189" s="73" t="s">
        <v>5330</v>
      </c>
      <c r="B1189" t="s">
        <v>2932</v>
      </c>
      <c r="C1189" t="s">
        <v>5331</v>
      </c>
      <c r="D1189">
        <v>73360</v>
      </c>
      <c r="E1189">
        <v>57960</v>
      </c>
      <c r="F1189">
        <v>-20.992366412213741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5489</v>
      </c>
      <c r="O1189" t="s">
        <v>5489</v>
      </c>
      <c r="P1189">
        <v>0</v>
      </c>
      <c r="Q1189" t="s">
        <v>6133</v>
      </c>
      <c r="R1189" t="s">
        <v>6134</v>
      </c>
      <c r="S1189" t="s">
        <v>5514</v>
      </c>
      <c r="T1189" s="73"/>
      <c r="U1189" s="73"/>
      <c r="V1189"/>
      <c r="W1189" s="73">
        <f>IFERROR(VLOOKUP(Подбор[[#This Row],[Артикул]],[1]Подбор!$CJ:$CW,2,0),"")</f>
        <v>73360</v>
      </c>
      <c r="X1189" s="73">
        <f>IFERROR(VLOOKUP(Подбор[[#This Row],[Артикул]],[1]Подбор!$CJ:$CW,3,0),"")</f>
        <v>57960</v>
      </c>
      <c r="Y1189" s="73">
        <f>IFERROR(VLOOKUP(Подбор[[#This Row],[Артикул]],[1]Подбор!$CJ:$CW,4,0),"")</f>
        <v>-20.992366412213741</v>
      </c>
      <c r="Z1189" s="73">
        <f>IFERROR(VLOOKUP(Подбор[[#This Row],[Артикул]],[1]Подбор!$CJ:$CW,5,0),"")</f>
        <v>0</v>
      </c>
      <c r="AA1189" s="73">
        <f>IFERROR(VLOOKUP(Подбор[[#This Row],[Артикул]],[1]Подбор!$CJ:$CW,6,0),"")</f>
        <v>0</v>
      </c>
      <c r="AB1189" s="73">
        <f>IFERROR(VLOOKUP(Подбор[[#This Row],[Артикул]],[1]Подбор!$CJ:$CW,7,0),"")</f>
        <v>0</v>
      </c>
      <c r="AC1189" s="73">
        <f>IFERROR(VLOOKUP(Подбор[[#This Row],[Артикул]],[1]Подбор!$CJ:$CW,8,0),"")</f>
        <v>0</v>
      </c>
      <c r="AD1189" s="73">
        <f>IFERROR(VLOOKUP(Подбор[[#This Row],[Артикул]],[1]Подбор!$CJ:$CW,9,0),"")</f>
        <v>0</v>
      </c>
      <c r="AE1189" s="73">
        <f>IFERROR(VLOOKUP(Подбор[[#This Row],[Артикул]],[1]Подбор!$CJ:$CW,10,0),"")</f>
        <v>0</v>
      </c>
      <c r="AF1189" s="73">
        <f>IFERROR(VLOOKUP(Подбор[[#This Row],[Артикул]],[1]Подбор!$CJ:$CW,11,0),"")</f>
        <v>0</v>
      </c>
      <c r="AG1189" s="73" t="str">
        <f>IFERROR(VLOOKUP(Подбор[[#This Row],[Артикул]],[1]Подбор!$CJ:$CW,12,0),"")</f>
        <v>50+</v>
      </c>
      <c r="AH1189" s="73" t="str">
        <f>IFERROR(VLOOKUP(Подбор[[#This Row],[Артикул]],[1]Подбор!$CJ:$CW,13,0),"")</f>
        <v>50+</v>
      </c>
      <c r="AI1189" s="73">
        <f>IFERROR(VLOOKUP(Подбор[[#This Row],[Артикул]],[1]Подбор!$CJ:$CW,14,0),"")</f>
        <v>0</v>
      </c>
      <c r="AJ1189" s="73" t="str">
        <f>IFERROR(VLOOKUP(Подбор[[#This Row],[Артикул]],[1]Подбор!$CJ:$DA,15,0),"")</f>
        <v>http://ipmatika.ru/upload/iblock/596/0h9osnesz1aegdyac3mt2tmq7exmgxja/UH48_4.png</v>
      </c>
      <c r="AK1189" s="73" t="str">
        <f>IFERROR(VLOOKUP(Подбор[[#This Row],[Артикул]],[1]Подбор!$CJ:$DA,16,0),"")</f>
        <v>https://ipmatika.kz/products/provodnye-usb/yealink-uh48-dual-uc-usb-ca/</v>
      </c>
      <c r="AL1189" s="73" t="str">
        <f>IFERROR(VLOOKUP(Подбор[[#This Row],[Артикул]],[1]Подбор!$CJ:$DA,17,0),"")</f>
        <v>NEW</v>
      </c>
    </row>
    <row r="1190" spans="1:38">
      <c r="A1190" s="73" t="s">
        <v>753</v>
      </c>
      <c r="B1190"/>
      <c r="C1190"/>
      <c r="D1190">
        <v>0</v>
      </c>
      <c r="E1190">
        <v>0</v>
      </c>
      <c r="F1190" t="s">
        <v>578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578</v>
      </c>
      <c r="R1190" t="s">
        <v>578</v>
      </c>
      <c r="S1190" t="s">
        <v>578</v>
      </c>
      <c r="T1190" s="73"/>
      <c r="U1190" s="73"/>
      <c r="V1190"/>
      <c r="W1190" s="73">
        <f>IFERROR(VLOOKUP(Подбор[[#This Row],[Артикул]],[1]Подбор!$CJ:$CW,2,0),"")</f>
        <v>0</v>
      </c>
      <c r="X1190" s="73">
        <f>IFERROR(VLOOKUP(Подбор[[#This Row],[Артикул]],[1]Подбор!$CJ:$CW,3,0),"")</f>
        <v>0</v>
      </c>
      <c r="Y1190" s="73" t="str">
        <f>IFERROR(VLOOKUP(Подбор[[#This Row],[Артикул]],[1]Подбор!$CJ:$CW,4,0),"")</f>
        <v/>
      </c>
      <c r="Z1190" s="73">
        <f>IFERROR(VLOOKUP(Подбор[[#This Row],[Артикул]],[1]Подбор!$CJ:$CW,5,0),"")</f>
        <v>0</v>
      </c>
      <c r="AA1190" s="73">
        <f>IFERROR(VLOOKUP(Подбор[[#This Row],[Артикул]],[1]Подбор!$CJ:$CW,6,0),"")</f>
        <v>0</v>
      </c>
      <c r="AB1190" s="73">
        <f>IFERROR(VLOOKUP(Подбор[[#This Row],[Артикул]],[1]Подбор!$CJ:$CW,7,0),"")</f>
        <v>0</v>
      </c>
      <c r="AC1190" s="73">
        <f>IFERROR(VLOOKUP(Подбор[[#This Row],[Артикул]],[1]Подбор!$CJ:$CW,8,0),"")</f>
        <v>0</v>
      </c>
      <c r="AD1190" s="73">
        <f>IFERROR(VLOOKUP(Подбор[[#This Row],[Артикул]],[1]Подбор!$CJ:$CW,9,0),"")</f>
        <v>0</v>
      </c>
      <c r="AE1190" s="73">
        <f>IFERROR(VLOOKUP(Подбор[[#This Row],[Артикул]],[1]Подбор!$CJ:$CW,10,0),"")</f>
        <v>0</v>
      </c>
      <c r="AF1190" s="73">
        <f>IFERROR(VLOOKUP(Подбор[[#This Row],[Артикул]],[1]Подбор!$CJ:$CW,11,0),"")</f>
        <v>0</v>
      </c>
      <c r="AG1190" s="73">
        <f>IFERROR(VLOOKUP(Подбор[[#This Row],[Артикул]],[1]Подбор!$CJ:$CW,12,0),"")</f>
        <v>0</v>
      </c>
      <c r="AH1190" s="73">
        <f>IFERROR(VLOOKUP(Подбор[[#This Row],[Артикул]],[1]Подбор!$CJ:$CW,13,0),"")</f>
        <v>0</v>
      </c>
      <c r="AI1190" s="73">
        <f>IFERROR(VLOOKUP(Подбор[[#This Row],[Артикул]],[1]Подбор!$CJ:$CW,14,0),"")</f>
        <v>0</v>
      </c>
      <c r="AJ1190" s="73" t="str">
        <f>IFERROR(VLOOKUP(Подбор[[#This Row],[Артикул]],[1]Подбор!$CJ:$DA,15,0),"")</f>
        <v/>
      </c>
      <c r="AK1190" s="73" t="str">
        <f>IFERROR(VLOOKUP(Подбор[[#This Row],[Артикул]],[1]Подбор!$CJ:$DA,16,0),"")</f>
        <v/>
      </c>
      <c r="AL1190" s="73" t="str">
        <f>IFERROR(VLOOKUP(Подбор[[#This Row],[Артикул]],[1]Подбор!$CJ:$DA,17,0),"")</f>
        <v/>
      </c>
    </row>
    <row r="1191" spans="1:38">
      <c r="A1191" s="73" t="s">
        <v>1676</v>
      </c>
      <c r="B1191" t="s">
        <v>2932</v>
      </c>
      <c r="C1191" t="s">
        <v>1675</v>
      </c>
      <c r="D1191">
        <v>45530</v>
      </c>
      <c r="E1191" t="s">
        <v>578</v>
      </c>
      <c r="F1191" t="s">
        <v>578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578</v>
      </c>
      <c r="R1191" t="s">
        <v>578</v>
      </c>
      <c r="S1191" t="s">
        <v>5612</v>
      </c>
      <c r="T1191" s="73"/>
      <c r="U1191" s="73"/>
      <c r="V1191"/>
      <c r="W1191" s="73">
        <f>IFERROR(VLOOKUP(Подбор[[#This Row],[Артикул]],[1]Подбор!$CJ:$CW,2,0),"")</f>
        <v>45530</v>
      </c>
      <c r="X1191" s="73" t="str">
        <f>IFERROR(VLOOKUP(Подбор[[#This Row],[Артикул]],[1]Подбор!$CJ:$CW,3,0),"")</f>
        <v/>
      </c>
      <c r="Y1191" s="73" t="str">
        <f>IFERROR(VLOOKUP(Подбор[[#This Row],[Артикул]],[1]Подбор!$CJ:$CW,4,0),"")</f>
        <v/>
      </c>
      <c r="Z1191" s="73">
        <f>IFERROR(VLOOKUP(Подбор[[#This Row],[Артикул]],[1]Подбор!$CJ:$CW,5,0),"")</f>
        <v>0</v>
      </c>
      <c r="AA1191" s="73">
        <f>IFERROR(VLOOKUP(Подбор[[#This Row],[Артикул]],[1]Подбор!$CJ:$CW,6,0),"")</f>
        <v>0</v>
      </c>
      <c r="AB1191" s="73">
        <f>IFERROR(VLOOKUP(Подбор[[#This Row],[Артикул]],[1]Подбор!$CJ:$CW,7,0),"")</f>
        <v>0</v>
      </c>
      <c r="AC1191" s="73">
        <f>IFERROR(VLOOKUP(Подбор[[#This Row],[Артикул]],[1]Подбор!$CJ:$CW,8,0),"")</f>
        <v>0</v>
      </c>
      <c r="AD1191" s="73">
        <f>IFERROR(VLOOKUP(Подбор[[#This Row],[Артикул]],[1]Подбор!$CJ:$CW,9,0),"")</f>
        <v>0</v>
      </c>
      <c r="AE1191" s="73">
        <f>IFERROR(VLOOKUP(Подбор[[#This Row],[Артикул]],[1]Подбор!$CJ:$CW,10,0),"")</f>
        <v>0</v>
      </c>
      <c r="AF1191" s="73">
        <f>IFERROR(VLOOKUP(Подбор[[#This Row],[Артикул]],[1]Подбор!$CJ:$CW,11,0),"")</f>
        <v>0</v>
      </c>
      <c r="AG1191" s="73">
        <f>IFERROR(VLOOKUP(Подбор[[#This Row],[Артикул]],[1]Подбор!$CJ:$CW,12,0),"")</f>
        <v>0</v>
      </c>
      <c r="AH1191" s="73">
        <f>IFERROR(VLOOKUP(Подбор[[#This Row],[Артикул]],[1]Подбор!$CJ:$CW,13,0),"")</f>
        <v>0</v>
      </c>
      <c r="AI1191" s="73">
        <f>IFERROR(VLOOKUP(Подбор[[#This Row],[Артикул]],[1]Подбор!$CJ:$CW,14,0),"")</f>
        <v>0</v>
      </c>
      <c r="AJ1191" s="73" t="str">
        <f>IFERROR(VLOOKUP(Подбор[[#This Row],[Артикул]],[1]Подбор!$CJ:$DA,15,0),"")</f>
        <v/>
      </c>
      <c r="AK1191" s="73" t="str">
        <f>IFERROR(VLOOKUP(Подбор[[#This Row],[Артикул]],[1]Подбор!$CJ:$DA,16,0),"")</f>
        <v/>
      </c>
      <c r="AL1191" s="73" t="str">
        <f>IFERROR(VLOOKUP(Подбор[[#This Row],[Артикул]],[1]Подбор!$CJ:$DA,17,0),"")</f>
        <v>Под заказ</v>
      </c>
    </row>
    <row r="1192" spans="1:38">
      <c r="A1192" s="73" t="s">
        <v>247</v>
      </c>
      <c r="B1192" t="s">
        <v>2932</v>
      </c>
      <c r="C1192" t="s">
        <v>1674</v>
      </c>
      <c r="D1192">
        <v>12640</v>
      </c>
      <c r="E1192">
        <v>9990</v>
      </c>
      <c r="F1192">
        <v>-20.965189873417728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7</v>
      </c>
      <c r="O1192">
        <v>0</v>
      </c>
      <c r="P1192">
        <v>0</v>
      </c>
      <c r="Q1192" t="s">
        <v>578</v>
      </c>
      <c r="R1192" t="s">
        <v>6135</v>
      </c>
      <c r="S1192" t="s">
        <v>578</v>
      </c>
      <c r="T1192" s="73"/>
      <c r="U1192" s="73"/>
      <c r="V1192"/>
      <c r="W1192" s="73">
        <f>IFERROR(VLOOKUP(Подбор[[#This Row],[Артикул]],[1]Подбор!$CJ:$CW,2,0),"")</f>
        <v>12640</v>
      </c>
      <c r="X1192" s="73">
        <f>IFERROR(VLOOKUP(Подбор[[#This Row],[Артикул]],[1]Подбор!$CJ:$CW,3,0),"")</f>
        <v>9990</v>
      </c>
      <c r="Y1192" s="73">
        <f>IFERROR(VLOOKUP(Подбор[[#This Row],[Артикул]],[1]Подбор!$CJ:$CW,4,0),"")</f>
        <v>-20.965189873417728</v>
      </c>
      <c r="Z1192" s="73">
        <f>IFERROR(VLOOKUP(Подбор[[#This Row],[Артикул]],[1]Подбор!$CJ:$CW,5,0),"")</f>
        <v>0</v>
      </c>
      <c r="AA1192" s="73">
        <f>IFERROR(VLOOKUP(Подбор[[#This Row],[Артикул]],[1]Подбор!$CJ:$CW,6,0),"")</f>
        <v>0</v>
      </c>
      <c r="AB1192" s="73">
        <f>IFERROR(VLOOKUP(Подбор[[#This Row],[Артикул]],[1]Подбор!$CJ:$CW,7,0),"")</f>
        <v>0</v>
      </c>
      <c r="AC1192" s="73">
        <f>IFERROR(VLOOKUP(Подбор[[#This Row],[Артикул]],[1]Подбор!$CJ:$CW,8,0),"")</f>
        <v>0</v>
      </c>
      <c r="AD1192" s="73">
        <f>IFERROR(VLOOKUP(Подбор[[#This Row],[Артикул]],[1]Подбор!$CJ:$CW,9,0),"")</f>
        <v>0</v>
      </c>
      <c r="AE1192" s="73">
        <f>IFERROR(VLOOKUP(Подбор[[#This Row],[Артикул]],[1]Подбор!$CJ:$CW,10,0),"")</f>
        <v>0</v>
      </c>
      <c r="AF1192" s="73">
        <f>IFERROR(VLOOKUP(Подбор[[#This Row],[Артикул]],[1]Подбор!$CJ:$CW,11,0),"")</f>
        <v>0</v>
      </c>
      <c r="AG1192" s="73">
        <f>IFERROR(VLOOKUP(Подбор[[#This Row],[Артикул]],[1]Подбор!$CJ:$CW,12,0),"")</f>
        <v>7</v>
      </c>
      <c r="AH1192" s="73">
        <f>IFERROR(VLOOKUP(Подбор[[#This Row],[Артикул]],[1]Подбор!$CJ:$CW,13,0),"")</f>
        <v>0</v>
      </c>
      <c r="AI1192" s="73">
        <f>IFERROR(VLOOKUP(Подбор[[#This Row],[Артикул]],[1]Подбор!$CJ:$CW,14,0),"")</f>
        <v>0</v>
      </c>
      <c r="AJ1192" s="73" t="str">
        <f>IFERROR(VLOOKUP(Подбор[[#This Row],[Артикул]],[1]Подбор!$CJ:$DA,15,0),"")</f>
        <v/>
      </c>
      <c r="AK1192" s="73" t="str">
        <f>IFERROR(VLOOKUP(Подбор[[#This Row],[Артикул]],[1]Подбор!$CJ:$DA,16,0),"")</f>
        <v>https://ipmatika.kz/products/aksessuary-dlya-garnitur/yealink-blt60/</v>
      </c>
      <c r="AL1192" s="73" t="str">
        <f>IFERROR(VLOOKUP(Подбор[[#This Row],[Артикул]],[1]Подбор!$CJ:$DA,17,0),"")</f>
        <v/>
      </c>
    </row>
    <row r="1193" spans="1:38">
      <c r="A1193" s="73" t="s">
        <v>249</v>
      </c>
      <c r="B1193" t="s">
        <v>2932</v>
      </c>
      <c r="C1193" t="s">
        <v>1673</v>
      </c>
      <c r="D1193">
        <v>37940</v>
      </c>
      <c r="E1193">
        <v>29980</v>
      </c>
      <c r="F1193">
        <v>-20.980495519240904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4</v>
      </c>
      <c r="O1193">
        <v>0</v>
      </c>
      <c r="P1193">
        <v>0</v>
      </c>
      <c r="Q1193" t="s">
        <v>578</v>
      </c>
      <c r="R1193" t="s">
        <v>6136</v>
      </c>
      <c r="S1193" t="s">
        <v>5612</v>
      </c>
      <c r="T1193" s="73"/>
      <c r="U1193" s="73"/>
      <c r="V1193"/>
      <c r="W1193" s="73">
        <f>IFERROR(VLOOKUP(Подбор[[#This Row],[Артикул]],[1]Подбор!$CJ:$CW,2,0),"")</f>
        <v>37940</v>
      </c>
      <c r="X1193" s="73">
        <f>IFERROR(VLOOKUP(Подбор[[#This Row],[Артикул]],[1]Подбор!$CJ:$CW,3,0),"")</f>
        <v>29980</v>
      </c>
      <c r="Y1193" s="73">
        <f>IFERROR(VLOOKUP(Подбор[[#This Row],[Артикул]],[1]Подбор!$CJ:$CW,4,0),"")</f>
        <v>-20.980495519240904</v>
      </c>
      <c r="Z1193" s="73">
        <f>IFERROR(VLOOKUP(Подбор[[#This Row],[Артикул]],[1]Подбор!$CJ:$CW,5,0),"")</f>
        <v>0</v>
      </c>
      <c r="AA1193" s="73">
        <f>IFERROR(VLOOKUP(Подбор[[#This Row],[Артикул]],[1]Подбор!$CJ:$CW,6,0),"")</f>
        <v>0</v>
      </c>
      <c r="AB1193" s="73">
        <f>IFERROR(VLOOKUP(Подбор[[#This Row],[Артикул]],[1]Подбор!$CJ:$CW,7,0),"")</f>
        <v>0</v>
      </c>
      <c r="AC1193" s="73">
        <f>IFERROR(VLOOKUP(Подбор[[#This Row],[Артикул]],[1]Подбор!$CJ:$CW,8,0),"")</f>
        <v>0</v>
      </c>
      <c r="AD1193" s="73">
        <f>IFERROR(VLOOKUP(Подбор[[#This Row],[Артикул]],[1]Подбор!$CJ:$CW,9,0),"")</f>
        <v>0</v>
      </c>
      <c r="AE1193" s="73">
        <f>IFERROR(VLOOKUP(Подбор[[#This Row],[Артикул]],[1]Подбор!$CJ:$CW,10,0),"")</f>
        <v>0</v>
      </c>
      <c r="AF1193" s="73">
        <f>IFERROR(VLOOKUP(Подбор[[#This Row],[Артикул]],[1]Подбор!$CJ:$CW,11,0),"")</f>
        <v>0</v>
      </c>
      <c r="AG1193" s="73">
        <f>IFERROR(VLOOKUP(Подбор[[#This Row],[Артикул]],[1]Подбор!$CJ:$CW,12,0),"")</f>
        <v>4</v>
      </c>
      <c r="AH1193" s="73">
        <f>IFERROR(VLOOKUP(Подбор[[#This Row],[Артикул]],[1]Подбор!$CJ:$CW,13,0),"")</f>
        <v>0</v>
      </c>
      <c r="AI1193" s="73">
        <f>IFERROR(VLOOKUP(Подбор[[#This Row],[Артикул]],[1]Подбор!$CJ:$CW,14,0),"")</f>
        <v>0</v>
      </c>
      <c r="AJ1193" s="73" t="str">
        <f>IFERROR(VLOOKUP(Подбор[[#This Row],[Артикул]],[1]Подбор!$CJ:$DA,15,0),"")</f>
        <v/>
      </c>
      <c r="AK1193" s="73" t="str">
        <f>IFERROR(VLOOKUP(Подбор[[#This Row],[Артикул]],[1]Подбор!$CJ:$DA,16,0),"")</f>
        <v>https://ipmatika.kz/products/aksessuary-dlya-garnitur/yealink-whc60/</v>
      </c>
      <c r="AL1193" s="73" t="str">
        <f>IFERROR(VLOOKUP(Подбор[[#This Row],[Артикул]],[1]Подбор!$CJ:$DA,17,0),"")</f>
        <v>Под заказ</v>
      </c>
    </row>
    <row r="1194" spans="1:38">
      <c r="A1194" s="73" t="s">
        <v>572</v>
      </c>
      <c r="B1194" t="s">
        <v>2932</v>
      </c>
      <c r="C1194" t="s">
        <v>1672</v>
      </c>
      <c r="D1194">
        <v>2200</v>
      </c>
      <c r="E1194">
        <v>1490</v>
      </c>
      <c r="F1194">
        <v>-32.272727272727266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 t="s">
        <v>578</v>
      </c>
      <c r="R1194" t="s">
        <v>6137</v>
      </c>
      <c r="S1194" t="s">
        <v>5514</v>
      </c>
      <c r="T1194" s="73"/>
      <c r="U1194" s="73"/>
      <c r="V1194"/>
      <c r="W1194" s="73">
        <f>IFERROR(VLOOKUP(Подбор[[#This Row],[Артикул]],[1]Подбор!$CJ:$CW,2,0),"")</f>
        <v>2200</v>
      </c>
      <c r="X1194" s="73">
        <f>IFERROR(VLOOKUP(Подбор[[#This Row],[Артикул]],[1]Подбор!$CJ:$CW,3,0),"")</f>
        <v>1490</v>
      </c>
      <c r="Y1194" s="73">
        <f>IFERROR(VLOOKUP(Подбор[[#This Row],[Артикул]],[1]Подбор!$CJ:$CW,4,0),"")</f>
        <v>-32.272727272727266</v>
      </c>
      <c r="Z1194" s="73">
        <f>IFERROR(VLOOKUP(Подбор[[#This Row],[Артикул]],[1]Подбор!$CJ:$CW,5,0),"")</f>
        <v>0</v>
      </c>
      <c r="AA1194" s="73">
        <f>IFERROR(VLOOKUP(Подбор[[#This Row],[Артикул]],[1]Подбор!$CJ:$CW,6,0),"")</f>
        <v>0</v>
      </c>
      <c r="AB1194" s="73">
        <f>IFERROR(VLOOKUP(Подбор[[#This Row],[Артикул]],[1]Подбор!$CJ:$CW,7,0),"")</f>
        <v>0</v>
      </c>
      <c r="AC1194" s="73">
        <f>IFERROR(VLOOKUP(Подбор[[#This Row],[Артикул]],[1]Подбор!$CJ:$CW,8,0),"")</f>
        <v>0</v>
      </c>
      <c r="AD1194" s="73">
        <f>IFERROR(VLOOKUP(Подбор[[#This Row],[Артикул]],[1]Подбор!$CJ:$CW,9,0),"")</f>
        <v>0</v>
      </c>
      <c r="AE1194" s="73">
        <f>IFERROR(VLOOKUP(Подбор[[#This Row],[Артикул]],[1]Подбор!$CJ:$CW,10,0),"")</f>
        <v>0</v>
      </c>
      <c r="AF1194" s="73">
        <f>IFERROR(VLOOKUP(Подбор[[#This Row],[Артикул]],[1]Подбор!$CJ:$CW,11,0),"")</f>
        <v>0</v>
      </c>
      <c r="AG1194" s="73">
        <f>IFERROR(VLOOKUP(Подбор[[#This Row],[Артикул]],[1]Подбор!$CJ:$CW,12,0),"")</f>
        <v>0</v>
      </c>
      <c r="AH1194" s="73">
        <f>IFERROR(VLOOKUP(Подбор[[#This Row],[Артикул]],[1]Подбор!$CJ:$CW,13,0),"")</f>
        <v>1</v>
      </c>
      <c r="AI1194" s="73">
        <f>IFERROR(VLOOKUP(Подбор[[#This Row],[Артикул]],[1]Подбор!$CJ:$CW,14,0),"")</f>
        <v>0</v>
      </c>
      <c r="AJ1194" s="73" t="str">
        <f>IFERROR(VLOOKUP(Подбор[[#This Row],[Артикул]],[1]Подбор!$CJ:$DA,15,0),"")</f>
        <v/>
      </c>
      <c r="AK1194" s="73" t="str">
        <f>IFERROR(VLOOKUP(Подбор[[#This Row],[Артикул]],[1]Подбор!$CJ:$DA,16,0),"")</f>
        <v>https://ipmatika.kz/products/aksessuary-dlya-garnitur/aksessuary-yealink-FoamyEarCushion-for-UH-34/</v>
      </c>
      <c r="AL1194" s="73" t="str">
        <f>IFERROR(VLOOKUP(Подбор[[#This Row],[Артикул]],[1]Подбор!$CJ:$DA,17,0),"")</f>
        <v>NEW</v>
      </c>
    </row>
    <row r="1195" spans="1:38">
      <c r="A1195" s="73" t="s">
        <v>576</v>
      </c>
      <c r="B1195" t="s">
        <v>2932</v>
      </c>
      <c r="C1195" t="s">
        <v>1671</v>
      </c>
      <c r="D1195">
        <v>6600</v>
      </c>
      <c r="E1195">
        <v>4180</v>
      </c>
      <c r="F1195">
        <v>-36.666666666666664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5489</v>
      </c>
      <c r="O1195" t="s">
        <v>5489</v>
      </c>
      <c r="P1195">
        <v>0</v>
      </c>
      <c r="Q1195" t="s">
        <v>578</v>
      </c>
      <c r="R1195" t="s">
        <v>6138</v>
      </c>
      <c r="S1195" t="s">
        <v>5514</v>
      </c>
      <c r="T1195" s="73"/>
      <c r="U1195" s="73"/>
      <c r="V1195"/>
      <c r="W1195" s="73">
        <f>IFERROR(VLOOKUP(Подбор[[#This Row],[Артикул]],[1]Подбор!$CJ:$CW,2,0),"")</f>
        <v>6600</v>
      </c>
      <c r="X1195" s="73">
        <f>IFERROR(VLOOKUP(Подбор[[#This Row],[Артикул]],[1]Подбор!$CJ:$CW,3,0),"")</f>
        <v>4180</v>
      </c>
      <c r="Y1195" s="73">
        <f>IFERROR(VLOOKUP(Подбор[[#This Row],[Артикул]],[1]Подбор!$CJ:$CW,4,0),"")</f>
        <v>-36.666666666666664</v>
      </c>
      <c r="Z1195" s="73">
        <f>IFERROR(VLOOKUP(Подбор[[#This Row],[Артикул]],[1]Подбор!$CJ:$CW,5,0),"")</f>
        <v>0</v>
      </c>
      <c r="AA1195" s="73">
        <f>IFERROR(VLOOKUP(Подбор[[#This Row],[Артикул]],[1]Подбор!$CJ:$CW,6,0),"")</f>
        <v>0</v>
      </c>
      <c r="AB1195" s="73">
        <f>IFERROR(VLOOKUP(Подбор[[#This Row],[Артикул]],[1]Подбор!$CJ:$CW,7,0),"")</f>
        <v>0</v>
      </c>
      <c r="AC1195" s="73">
        <f>IFERROR(VLOOKUP(Подбор[[#This Row],[Артикул]],[1]Подбор!$CJ:$CW,8,0),"")</f>
        <v>0</v>
      </c>
      <c r="AD1195" s="73">
        <f>IFERROR(VLOOKUP(Подбор[[#This Row],[Артикул]],[1]Подбор!$CJ:$CW,9,0),"")</f>
        <v>0</v>
      </c>
      <c r="AE1195" s="73">
        <f>IFERROR(VLOOKUP(Подбор[[#This Row],[Артикул]],[1]Подбор!$CJ:$CW,10,0),"")</f>
        <v>0</v>
      </c>
      <c r="AF1195" s="73">
        <f>IFERROR(VLOOKUP(Подбор[[#This Row],[Артикул]],[1]Подбор!$CJ:$CW,11,0),"")</f>
        <v>0</v>
      </c>
      <c r="AG1195" s="73" t="str">
        <f>IFERROR(VLOOKUP(Подбор[[#This Row],[Артикул]],[1]Подбор!$CJ:$CW,12,0),"")</f>
        <v>50+</v>
      </c>
      <c r="AH1195" s="73" t="str">
        <f>IFERROR(VLOOKUP(Подбор[[#This Row],[Артикул]],[1]Подбор!$CJ:$CW,13,0),"")</f>
        <v>50+</v>
      </c>
      <c r="AI1195" s="73">
        <f>IFERROR(VLOOKUP(Подбор[[#This Row],[Артикул]],[1]Подбор!$CJ:$CW,14,0),"")</f>
        <v>0</v>
      </c>
      <c r="AJ1195" s="73" t="str">
        <f>IFERROR(VLOOKUP(Подбор[[#This Row],[Артикул]],[1]Подбор!$CJ:$DA,15,0),"")</f>
        <v/>
      </c>
      <c r="AK1195" s="73" t="str">
        <f>IFERROR(VLOOKUP(Подбор[[#This Row],[Артикул]],[1]Подбор!$CJ:$DA,16,0),"")</f>
        <v>https://ipmatika.kz/products/aksessuary-dlya-garnitur/aksessuary-yealink-LeatherEarCushion-for-UH34-YHS34/</v>
      </c>
      <c r="AL1195" s="73" t="str">
        <f>IFERROR(VLOOKUP(Подбор[[#This Row],[Артикул]],[1]Подбор!$CJ:$DA,17,0),"")</f>
        <v>NEW</v>
      </c>
    </row>
    <row r="1196" spans="1:38">
      <c r="A1196" s="73" t="s">
        <v>577</v>
      </c>
      <c r="B1196" t="s">
        <v>2932</v>
      </c>
      <c r="C1196" t="s">
        <v>1670</v>
      </c>
      <c r="D1196">
        <v>6600</v>
      </c>
      <c r="E1196">
        <v>4180</v>
      </c>
      <c r="F1196">
        <v>-36.666666666666664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15</v>
      </c>
      <c r="O1196">
        <v>1</v>
      </c>
      <c r="P1196">
        <v>0</v>
      </c>
      <c r="Q1196" t="s">
        <v>578</v>
      </c>
      <c r="R1196" t="s">
        <v>6139</v>
      </c>
      <c r="S1196" t="s">
        <v>5514</v>
      </c>
      <c r="T1196" s="73"/>
      <c r="U1196" s="73"/>
      <c r="V1196"/>
      <c r="W1196" s="73">
        <f>IFERROR(VLOOKUP(Подбор[[#This Row],[Артикул]],[1]Подбор!$CJ:$CW,2,0),"")</f>
        <v>6600</v>
      </c>
      <c r="X1196" s="73">
        <f>IFERROR(VLOOKUP(Подбор[[#This Row],[Артикул]],[1]Подбор!$CJ:$CW,3,0),"")</f>
        <v>4180</v>
      </c>
      <c r="Y1196" s="73">
        <f>IFERROR(VLOOKUP(Подбор[[#This Row],[Артикул]],[1]Подбор!$CJ:$CW,4,0),"")</f>
        <v>-36.666666666666664</v>
      </c>
      <c r="Z1196" s="73">
        <f>IFERROR(VLOOKUP(Подбор[[#This Row],[Артикул]],[1]Подбор!$CJ:$CW,5,0),"")</f>
        <v>0</v>
      </c>
      <c r="AA1196" s="73">
        <f>IFERROR(VLOOKUP(Подбор[[#This Row],[Артикул]],[1]Подбор!$CJ:$CW,6,0),"")</f>
        <v>0</v>
      </c>
      <c r="AB1196" s="73">
        <f>IFERROR(VLOOKUP(Подбор[[#This Row],[Артикул]],[1]Подбор!$CJ:$CW,7,0),"")</f>
        <v>0</v>
      </c>
      <c r="AC1196" s="73">
        <f>IFERROR(VLOOKUP(Подбор[[#This Row],[Артикул]],[1]Подбор!$CJ:$CW,8,0),"")</f>
        <v>0</v>
      </c>
      <c r="AD1196" s="73">
        <f>IFERROR(VLOOKUP(Подбор[[#This Row],[Артикул]],[1]Подбор!$CJ:$CW,9,0),"")</f>
        <v>0</v>
      </c>
      <c r="AE1196" s="73">
        <f>IFERROR(VLOOKUP(Подбор[[#This Row],[Артикул]],[1]Подбор!$CJ:$CW,10,0),"")</f>
        <v>0</v>
      </c>
      <c r="AF1196" s="73">
        <f>IFERROR(VLOOKUP(Подбор[[#This Row],[Артикул]],[1]Подбор!$CJ:$CW,11,0),"")</f>
        <v>0</v>
      </c>
      <c r="AG1196" s="73">
        <f>IFERROR(VLOOKUP(Подбор[[#This Row],[Артикул]],[1]Подбор!$CJ:$CW,12,0),"")</f>
        <v>15</v>
      </c>
      <c r="AH1196" s="73">
        <f>IFERROR(VLOOKUP(Подбор[[#This Row],[Артикул]],[1]Подбор!$CJ:$CW,13,0),"")</f>
        <v>1</v>
      </c>
      <c r="AI1196" s="73">
        <f>IFERROR(VLOOKUP(Подбор[[#This Row],[Артикул]],[1]Подбор!$CJ:$CW,14,0),"")</f>
        <v>0</v>
      </c>
      <c r="AJ1196" s="73" t="str">
        <f>IFERROR(VLOOKUP(Подбор[[#This Row],[Артикул]],[1]Подбор!$CJ:$DA,15,0),"")</f>
        <v/>
      </c>
      <c r="AK1196" s="73" t="str">
        <f>IFERROR(VLOOKUP(Подбор[[#This Row],[Артикул]],[1]Подбор!$CJ:$DA,16,0),"")</f>
        <v>https://ipmatika.kz/products/aksessuary-dlya-garnitur/aksessuary-yealink-LeatherEarCushion-for-UH-36/</v>
      </c>
      <c r="AL1196" s="73" t="str">
        <f>IFERROR(VLOOKUP(Подбор[[#This Row],[Артикул]],[1]Подбор!$CJ:$DA,17,0),"")</f>
        <v>NEW</v>
      </c>
    </row>
    <row r="1197" spans="1:38">
      <c r="A1197" s="73" t="s">
        <v>1669</v>
      </c>
      <c r="B1197"/>
      <c r="C1197"/>
      <c r="D1197" t="s">
        <v>578</v>
      </c>
      <c r="E1197" t="s">
        <v>578</v>
      </c>
      <c r="F1197" t="s">
        <v>578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578</v>
      </c>
      <c r="R1197" t="s">
        <v>578</v>
      </c>
      <c r="S1197" t="s">
        <v>578</v>
      </c>
      <c r="T1197" s="73"/>
      <c r="U1197" s="73"/>
      <c r="V1197"/>
      <c r="W1197" s="73" t="str">
        <f>IFERROR(VLOOKUP(Подбор[[#This Row],[Артикул]],[1]Подбор!$CJ:$CW,2,0),"")</f>
        <v/>
      </c>
      <c r="X1197" s="73" t="str">
        <f>IFERROR(VLOOKUP(Подбор[[#This Row],[Артикул]],[1]Подбор!$CJ:$CW,3,0),"")</f>
        <v/>
      </c>
      <c r="Y1197" s="73" t="str">
        <f>IFERROR(VLOOKUP(Подбор[[#This Row],[Артикул]],[1]Подбор!$CJ:$CW,4,0),"")</f>
        <v/>
      </c>
      <c r="Z1197" s="73">
        <f>IFERROR(VLOOKUP(Подбор[[#This Row],[Артикул]],[1]Подбор!$CJ:$CW,5,0),"")</f>
        <v>0</v>
      </c>
      <c r="AA1197" s="73">
        <f>IFERROR(VLOOKUP(Подбор[[#This Row],[Артикул]],[1]Подбор!$CJ:$CW,6,0),"")</f>
        <v>0</v>
      </c>
      <c r="AB1197" s="73">
        <f>IFERROR(VLOOKUP(Подбор[[#This Row],[Артикул]],[1]Подбор!$CJ:$CW,7,0),"")</f>
        <v>0</v>
      </c>
      <c r="AC1197" s="73">
        <f>IFERROR(VLOOKUP(Подбор[[#This Row],[Артикул]],[1]Подбор!$CJ:$CW,8,0),"")</f>
        <v>0</v>
      </c>
      <c r="AD1197" s="73">
        <f>IFERROR(VLOOKUP(Подбор[[#This Row],[Артикул]],[1]Подбор!$CJ:$CW,9,0),"")</f>
        <v>0</v>
      </c>
      <c r="AE1197" s="73">
        <f>IFERROR(VLOOKUP(Подбор[[#This Row],[Артикул]],[1]Подбор!$CJ:$CW,10,0),"")</f>
        <v>0</v>
      </c>
      <c r="AF1197" s="73">
        <f>IFERROR(VLOOKUP(Подбор[[#This Row],[Артикул]],[1]Подбор!$CJ:$CW,11,0),"")</f>
        <v>0</v>
      </c>
      <c r="AG1197" s="73">
        <f>IFERROR(VLOOKUP(Подбор[[#This Row],[Артикул]],[1]Подбор!$CJ:$CW,12,0),"")</f>
        <v>0</v>
      </c>
      <c r="AH1197" s="73">
        <f>IFERROR(VLOOKUP(Подбор[[#This Row],[Артикул]],[1]Подбор!$CJ:$CW,13,0),"")</f>
        <v>0</v>
      </c>
      <c r="AI1197" s="73">
        <f>IFERROR(VLOOKUP(Подбор[[#This Row],[Артикул]],[1]Подбор!$CJ:$CW,14,0),"")</f>
        <v>0</v>
      </c>
      <c r="AJ1197" s="73" t="str">
        <f>IFERROR(VLOOKUP(Подбор[[#This Row],[Артикул]],[1]Подбор!$CJ:$DA,15,0),"")</f>
        <v/>
      </c>
      <c r="AK1197" s="73" t="str">
        <f>IFERROR(VLOOKUP(Подбор[[#This Row],[Артикул]],[1]Подбор!$CJ:$DA,16,0),"")</f>
        <v/>
      </c>
      <c r="AL1197" s="73" t="str">
        <f>IFERROR(VLOOKUP(Подбор[[#This Row],[Артикул]],[1]Подбор!$CJ:$DA,17,0),"")</f>
        <v/>
      </c>
    </row>
    <row r="1198" spans="1:38">
      <c r="A1198" s="73" t="s">
        <v>1668</v>
      </c>
      <c r="B1198"/>
      <c r="C1198"/>
      <c r="D1198" t="s">
        <v>578</v>
      </c>
      <c r="E1198" t="s">
        <v>578</v>
      </c>
      <c r="F1198" t="s">
        <v>578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578</v>
      </c>
      <c r="R1198" t="s">
        <v>578</v>
      </c>
      <c r="S1198" t="s">
        <v>578</v>
      </c>
      <c r="T1198" s="73"/>
      <c r="U1198" s="73"/>
      <c r="V1198"/>
      <c r="W1198" s="73" t="str">
        <f>IFERROR(VLOOKUP(Подбор[[#This Row],[Артикул]],[1]Подбор!$CJ:$CW,2,0),"")</f>
        <v/>
      </c>
      <c r="X1198" s="73" t="str">
        <f>IFERROR(VLOOKUP(Подбор[[#This Row],[Артикул]],[1]Подбор!$CJ:$CW,3,0),"")</f>
        <v/>
      </c>
      <c r="Y1198" s="73" t="str">
        <f>IFERROR(VLOOKUP(Подбор[[#This Row],[Артикул]],[1]Подбор!$CJ:$CW,4,0),"")</f>
        <v/>
      </c>
      <c r="Z1198" s="73">
        <f>IFERROR(VLOOKUP(Подбор[[#This Row],[Артикул]],[1]Подбор!$CJ:$CW,5,0),"")</f>
        <v>0</v>
      </c>
      <c r="AA1198" s="73">
        <f>IFERROR(VLOOKUP(Подбор[[#This Row],[Артикул]],[1]Подбор!$CJ:$CW,6,0),"")</f>
        <v>0</v>
      </c>
      <c r="AB1198" s="73">
        <f>IFERROR(VLOOKUP(Подбор[[#This Row],[Артикул]],[1]Подбор!$CJ:$CW,7,0),"")</f>
        <v>0</v>
      </c>
      <c r="AC1198" s="73">
        <f>IFERROR(VLOOKUP(Подбор[[#This Row],[Артикул]],[1]Подбор!$CJ:$CW,8,0),"")</f>
        <v>0</v>
      </c>
      <c r="AD1198" s="73">
        <f>IFERROR(VLOOKUP(Подбор[[#This Row],[Артикул]],[1]Подбор!$CJ:$CW,9,0),"")</f>
        <v>0</v>
      </c>
      <c r="AE1198" s="73">
        <f>IFERROR(VLOOKUP(Подбор[[#This Row],[Артикул]],[1]Подбор!$CJ:$CW,10,0),"")</f>
        <v>0</v>
      </c>
      <c r="AF1198" s="73">
        <f>IFERROR(VLOOKUP(Подбор[[#This Row],[Артикул]],[1]Подбор!$CJ:$CW,11,0),"")</f>
        <v>0</v>
      </c>
      <c r="AG1198" s="73">
        <f>IFERROR(VLOOKUP(Подбор[[#This Row],[Артикул]],[1]Подбор!$CJ:$CW,12,0),"")</f>
        <v>0</v>
      </c>
      <c r="AH1198" s="73">
        <f>IFERROR(VLOOKUP(Подбор[[#This Row],[Артикул]],[1]Подбор!$CJ:$CW,13,0),"")</f>
        <v>0</v>
      </c>
      <c r="AI1198" s="73">
        <f>IFERROR(VLOOKUP(Подбор[[#This Row],[Артикул]],[1]Подбор!$CJ:$CW,14,0),"")</f>
        <v>0</v>
      </c>
      <c r="AJ1198" s="73" t="str">
        <f>IFERROR(VLOOKUP(Подбор[[#This Row],[Артикул]],[1]Подбор!$CJ:$DA,15,0),"")</f>
        <v/>
      </c>
      <c r="AK1198" s="73" t="str">
        <f>IFERROR(VLOOKUP(Подбор[[#This Row],[Артикул]],[1]Подбор!$CJ:$DA,16,0),"")</f>
        <v/>
      </c>
      <c r="AL1198" s="73" t="str">
        <f>IFERROR(VLOOKUP(Подбор[[#This Row],[Артикул]],[1]Подбор!$CJ:$DA,17,0),"")</f>
        <v/>
      </c>
    </row>
    <row r="1199" spans="1:38">
      <c r="A1199" s="73" t="s">
        <v>5037</v>
      </c>
      <c r="B1199" t="s">
        <v>3077</v>
      </c>
      <c r="C1199" t="s">
        <v>5036</v>
      </c>
      <c r="D1199">
        <v>9080</v>
      </c>
      <c r="E1199">
        <v>7265.2249999999995</v>
      </c>
      <c r="F1199">
        <v>-19.986508810572687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6140</v>
      </c>
      <c r="R1199" t="s">
        <v>5038</v>
      </c>
      <c r="S1199" t="s">
        <v>578</v>
      </c>
      <c r="T1199" s="73"/>
      <c r="U1199" s="73"/>
      <c r="V1199"/>
      <c r="W1199" s="73">
        <f>IFERROR(VLOOKUP(Подбор[[#This Row],[Артикул]],[1]Подбор!$CJ:$CW,2,0),"")</f>
        <v>9080</v>
      </c>
      <c r="X1199" s="73">
        <f>IFERROR(VLOOKUP(Подбор[[#This Row],[Артикул]],[1]Подбор!$CJ:$CW,3,0),"")</f>
        <v>7265.2249999999995</v>
      </c>
      <c r="Y1199" s="73">
        <f>IFERROR(VLOOKUP(Подбор[[#This Row],[Артикул]],[1]Подбор!$CJ:$CW,4,0),"")</f>
        <v>-19.986508810572687</v>
      </c>
      <c r="Z1199" s="73">
        <f>IFERROR(VLOOKUP(Подбор[[#This Row],[Артикул]],[1]Подбор!$CJ:$CW,5,0),"")</f>
        <v>0</v>
      </c>
      <c r="AA1199" s="73">
        <f>IFERROR(VLOOKUP(Подбор[[#This Row],[Артикул]],[1]Подбор!$CJ:$CW,6,0),"")</f>
        <v>0</v>
      </c>
      <c r="AB1199" s="73">
        <f>IFERROR(VLOOKUP(Подбор[[#This Row],[Артикул]],[1]Подбор!$CJ:$CW,7,0),"")</f>
        <v>0</v>
      </c>
      <c r="AC1199" s="73">
        <f>IFERROR(VLOOKUP(Подбор[[#This Row],[Артикул]],[1]Подбор!$CJ:$CW,8,0),"")</f>
        <v>0</v>
      </c>
      <c r="AD1199" s="73">
        <f>IFERROR(VLOOKUP(Подбор[[#This Row],[Артикул]],[1]Подбор!$CJ:$CW,9,0),"")</f>
        <v>0</v>
      </c>
      <c r="AE1199" s="73">
        <f>IFERROR(VLOOKUP(Подбор[[#This Row],[Артикул]],[1]Подбор!$CJ:$CW,10,0),"")</f>
        <v>0</v>
      </c>
      <c r="AF1199" s="73">
        <f>IFERROR(VLOOKUP(Подбор[[#This Row],[Артикул]],[1]Подбор!$CJ:$CW,11,0),"")</f>
        <v>0</v>
      </c>
      <c r="AG1199" s="73">
        <f>IFERROR(VLOOKUP(Подбор[[#This Row],[Артикул]],[1]Подбор!$CJ:$CW,12,0),"")</f>
        <v>0</v>
      </c>
      <c r="AH1199" s="73">
        <f>IFERROR(VLOOKUP(Подбор[[#This Row],[Артикул]],[1]Подбор!$CJ:$CW,13,0),"")</f>
        <v>0</v>
      </c>
      <c r="AI1199" s="73">
        <f>IFERROR(VLOOKUP(Подбор[[#This Row],[Артикул]],[1]Подбор!$CJ:$CW,14,0),"")</f>
        <v>0</v>
      </c>
      <c r="AJ1199" s="73" t="str">
        <f>IFERROR(VLOOKUP(Подбор[[#This Row],[Артикул]],[1]Подбор!$CJ:$DA,15,0),"")</f>
        <v>http://ipmatika.ru/upload/iblock/af1/5ar750bgx0tgtzlpsszk3uw1rligj58u/10094h6b0z.png</v>
      </c>
      <c r="AK1199" s="73" t="str">
        <f>IFERROR(VLOOKUP(Подбор[[#This Row],[Артикул]],[1]Подбор!$CJ:$DA,16,0),"")</f>
        <v>https://ipmatika.kz/products/doorphones-aksessuary/CL-01/</v>
      </c>
      <c r="AL1199" s="73" t="str">
        <f>IFERROR(VLOOKUP(Подбор[[#This Row],[Артикул]],[1]Подбор!$CJ:$DA,17,0),"")</f>
        <v/>
      </c>
    </row>
    <row r="1200" spans="1:38">
      <c r="A1200" s="73" t="s">
        <v>3659</v>
      </c>
      <c r="B1200" t="s">
        <v>3077</v>
      </c>
      <c r="C1200" t="s">
        <v>3660</v>
      </c>
      <c r="D1200">
        <v>19470</v>
      </c>
      <c r="E1200">
        <v>15575.174999999999</v>
      </c>
      <c r="F1200">
        <v>-20.004237288135599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5</v>
      </c>
      <c r="O1200">
        <v>0</v>
      </c>
      <c r="P1200">
        <v>0</v>
      </c>
      <c r="Q1200" t="s">
        <v>578</v>
      </c>
      <c r="R1200" t="s">
        <v>3661</v>
      </c>
      <c r="S1200" t="s">
        <v>578</v>
      </c>
      <c r="T1200" s="73"/>
      <c r="U1200" s="73"/>
      <c r="V1200"/>
      <c r="W1200" s="73">
        <f>IFERROR(VLOOKUP(Подбор[[#This Row],[Артикул]],[1]Подбор!$CJ:$CW,2,0),"")</f>
        <v>19470</v>
      </c>
      <c r="X1200" s="73">
        <f>IFERROR(VLOOKUP(Подбор[[#This Row],[Артикул]],[1]Подбор!$CJ:$CW,3,0),"")</f>
        <v>15575.174999999999</v>
      </c>
      <c r="Y1200" s="73">
        <f>IFERROR(VLOOKUP(Подбор[[#This Row],[Артикул]],[1]Подбор!$CJ:$CW,4,0),"")</f>
        <v>-20.004237288135599</v>
      </c>
      <c r="Z1200" s="73">
        <f>IFERROR(VLOOKUP(Подбор[[#This Row],[Артикул]],[1]Подбор!$CJ:$CW,5,0),"")</f>
        <v>0</v>
      </c>
      <c r="AA1200" s="73">
        <f>IFERROR(VLOOKUP(Подбор[[#This Row],[Артикул]],[1]Подбор!$CJ:$CW,6,0),"")</f>
        <v>0</v>
      </c>
      <c r="AB1200" s="73">
        <f>IFERROR(VLOOKUP(Подбор[[#This Row],[Артикул]],[1]Подбор!$CJ:$CW,7,0),"")</f>
        <v>0</v>
      </c>
      <c r="AC1200" s="73">
        <f>IFERROR(VLOOKUP(Подбор[[#This Row],[Артикул]],[1]Подбор!$CJ:$CW,8,0),"")</f>
        <v>0</v>
      </c>
      <c r="AD1200" s="73">
        <f>IFERROR(VLOOKUP(Подбор[[#This Row],[Артикул]],[1]Подбор!$CJ:$CW,9,0),"")</f>
        <v>0</v>
      </c>
      <c r="AE1200" s="73">
        <f>IFERROR(VLOOKUP(Подбор[[#This Row],[Артикул]],[1]Подбор!$CJ:$CW,10,0),"")</f>
        <v>0</v>
      </c>
      <c r="AF1200" s="73">
        <f>IFERROR(VLOOKUP(Подбор[[#This Row],[Артикул]],[1]Подбор!$CJ:$CW,11,0),"")</f>
        <v>0</v>
      </c>
      <c r="AG1200" s="73">
        <f>IFERROR(VLOOKUP(Подбор[[#This Row],[Артикул]],[1]Подбор!$CJ:$CW,12,0),"")</f>
        <v>5</v>
      </c>
      <c r="AH1200" s="73">
        <f>IFERROR(VLOOKUP(Подбор[[#This Row],[Артикул]],[1]Подбор!$CJ:$CW,13,0),"")</f>
        <v>0</v>
      </c>
      <c r="AI1200" s="73">
        <f>IFERROR(VLOOKUP(Подбор[[#This Row],[Артикул]],[1]Подбор!$CJ:$CW,14,0),"")</f>
        <v>0</v>
      </c>
      <c r="AJ1200" s="73" t="str">
        <f>IFERROR(VLOOKUP(Подбор[[#This Row],[Артикул]],[1]Подбор!$CJ:$DA,15,0),"")</f>
        <v/>
      </c>
      <c r="AK1200" s="73" t="str">
        <f>IFERROR(VLOOKUP(Подбор[[#This Row],[Артикул]],[1]Подбор!$CJ:$DA,16,0),"")</f>
        <v>https://ipmatika.kz/products/doorphones-aksessuary/Fanvil-DS105/</v>
      </c>
      <c r="AL1200" s="73" t="str">
        <f>IFERROR(VLOOKUP(Подбор[[#This Row],[Артикул]],[1]Подбор!$CJ:$DA,17,0),"")</f>
        <v/>
      </c>
    </row>
    <row r="1201" spans="1:38">
      <c r="A1201" s="73" t="s">
        <v>1664</v>
      </c>
      <c r="B1201" t="s">
        <v>3077</v>
      </c>
      <c r="C1201" t="s">
        <v>1663</v>
      </c>
      <c r="D1201">
        <v>19470</v>
      </c>
      <c r="E1201">
        <v>15575.174999999999</v>
      </c>
      <c r="F1201">
        <v>-20.004237288135599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3</v>
      </c>
      <c r="O1201">
        <v>0</v>
      </c>
      <c r="P1201">
        <v>0</v>
      </c>
      <c r="Q1201" t="s">
        <v>578</v>
      </c>
      <c r="R1201" t="s">
        <v>6141</v>
      </c>
      <c r="S1201" t="s">
        <v>578</v>
      </c>
      <c r="T1201" s="73"/>
      <c r="U1201" s="73"/>
      <c r="V1201"/>
      <c r="W1201" s="73">
        <f>IFERROR(VLOOKUP(Подбор[[#This Row],[Артикул]],[1]Подбор!$CJ:$CW,2,0),"")</f>
        <v>19470</v>
      </c>
      <c r="X1201" s="73">
        <f>IFERROR(VLOOKUP(Подбор[[#This Row],[Артикул]],[1]Подбор!$CJ:$CW,3,0),"")</f>
        <v>15575.174999999999</v>
      </c>
      <c r="Y1201" s="73">
        <f>IFERROR(VLOOKUP(Подбор[[#This Row],[Артикул]],[1]Подбор!$CJ:$CW,4,0),"")</f>
        <v>-20.004237288135599</v>
      </c>
      <c r="Z1201" s="73">
        <f>IFERROR(VLOOKUP(Подбор[[#This Row],[Артикул]],[1]Подбор!$CJ:$CW,5,0),"")</f>
        <v>0</v>
      </c>
      <c r="AA1201" s="73">
        <f>IFERROR(VLOOKUP(Подбор[[#This Row],[Артикул]],[1]Подбор!$CJ:$CW,6,0),"")</f>
        <v>0</v>
      </c>
      <c r="AB1201" s="73">
        <f>IFERROR(VLOOKUP(Подбор[[#This Row],[Артикул]],[1]Подбор!$CJ:$CW,7,0),"")</f>
        <v>0</v>
      </c>
      <c r="AC1201" s="73">
        <f>IFERROR(VLOOKUP(Подбор[[#This Row],[Артикул]],[1]Подбор!$CJ:$CW,8,0),"")</f>
        <v>0</v>
      </c>
      <c r="AD1201" s="73">
        <f>IFERROR(VLOOKUP(Подбор[[#This Row],[Артикул]],[1]Подбор!$CJ:$CW,9,0),"")</f>
        <v>0</v>
      </c>
      <c r="AE1201" s="73">
        <f>IFERROR(VLOOKUP(Подбор[[#This Row],[Артикул]],[1]Подбор!$CJ:$CW,10,0),"")</f>
        <v>0</v>
      </c>
      <c r="AF1201" s="73">
        <f>IFERROR(VLOOKUP(Подбор[[#This Row],[Артикул]],[1]Подбор!$CJ:$CW,11,0),"")</f>
        <v>0</v>
      </c>
      <c r="AG1201" s="73">
        <f>IFERROR(VLOOKUP(Подбор[[#This Row],[Артикул]],[1]Подбор!$CJ:$CW,12,0),"")</f>
        <v>3</v>
      </c>
      <c r="AH1201" s="73">
        <f>IFERROR(VLOOKUP(Подбор[[#This Row],[Артикул]],[1]Подбор!$CJ:$CW,13,0),"")</f>
        <v>0</v>
      </c>
      <c r="AI1201" s="73">
        <f>IFERROR(VLOOKUP(Подбор[[#This Row],[Артикул]],[1]Подбор!$CJ:$CW,14,0),"")</f>
        <v>0</v>
      </c>
      <c r="AJ1201" s="73" t="str">
        <f>IFERROR(VLOOKUP(Подбор[[#This Row],[Артикул]],[1]Подбор!$CJ:$DA,15,0),"")</f>
        <v/>
      </c>
      <c r="AK1201" s="73" t="str">
        <f>IFERROR(VLOOKUP(Подбор[[#This Row],[Артикул]],[1]Подбор!$CJ:$DA,16,0),"")</f>
        <v>https://ipmatika.kz/products/doorphones-aksessuary/EX101/</v>
      </c>
      <c r="AL1201" s="73" t="str">
        <f>IFERROR(VLOOKUP(Подбор[[#This Row],[Артикул]],[1]Подбор!$CJ:$DA,17,0),"")</f>
        <v/>
      </c>
    </row>
    <row r="1202" spans="1:38">
      <c r="A1202" s="73" t="s">
        <v>1662</v>
      </c>
      <c r="B1202" t="s">
        <v>3077</v>
      </c>
      <c r="C1202" t="s">
        <v>1661</v>
      </c>
      <c r="D1202">
        <v>19470</v>
      </c>
      <c r="E1202">
        <v>15575.174999999999</v>
      </c>
      <c r="F1202">
        <v>-20.004237288135599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8</v>
      </c>
      <c r="O1202">
        <v>1</v>
      </c>
      <c r="P1202">
        <v>0</v>
      </c>
      <c r="Q1202" t="s">
        <v>578</v>
      </c>
      <c r="R1202" t="s">
        <v>6142</v>
      </c>
      <c r="S1202" t="s">
        <v>578</v>
      </c>
      <c r="T1202" s="73"/>
      <c r="U1202" s="73"/>
      <c r="V1202"/>
      <c r="W1202" s="73">
        <f>IFERROR(VLOOKUP(Подбор[[#This Row],[Артикул]],[1]Подбор!$CJ:$CW,2,0),"")</f>
        <v>19470</v>
      </c>
      <c r="X1202" s="73">
        <f>IFERROR(VLOOKUP(Подбор[[#This Row],[Артикул]],[1]Подбор!$CJ:$CW,3,0),"")</f>
        <v>15575.174999999999</v>
      </c>
      <c r="Y1202" s="73">
        <f>IFERROR(VLOOKUP(Подбор[[#This Row],[Артикул]],[1]Подбор!$CJ:$CW,4,0),"")</f>
        <v>-20.004237288135599</v>
      </c>
      <c r="Z1202" s="73">
        <f>IFERROR(VLOOKUP(Подбор[[#This Row],[Артикул]],[1]Подбор!$CJ:$CW,5,0),"")</f>
        <v>0</v>
      </c>
      <c r="AA1202" s="73">
        <f>IFERROR(VLOOKUP(Подбор[[#This Row],[Артикул]],[1]Подбор!$CJ:$CW,6,0),"")</f>
        <v>0</v>
      </c>
      <c r="AB1202" s="73">
        <f>IFERROR(VLOOKUP(Подбор[[#This Row],[Артикул]],[1]Подбор!$CJ:$CW,7,0),"")</f>
        <v>0</v>
      </c>
      <c r="AC1202" s="73">
        <f>IFERROR(VLOOKUP(Подбор[[#This Row],[Артикул]],[1]Подбор!$CJ:$CW,8,0),"")</f>
        <v>0</v>
      </c>
      <c r="AD1202" s="73">
        <f>IFERROR(VLOOKUP(Подбор[[#This Row],[Артикул]],[1]Подбор!$CJ:$CW,9,0),"")</f>
        <v>0</v>
      </c>
      <c r="AE1202" s="73">
        <f>IFERROR(VLOOKUP(Подбор[[#This Row],[Артикул]],[1]Подбор!$CJ:$CW,10,0),"")</f>
        <v>0</v>
      </c>
      <c r="AF1202" s="73">
        <f>IFERROR(VLOOKUP(Подбор[[#This Row],[Артикул]],[1]Подбор!$CJ:$CW,11,0),"")</f>
        <v>0</v>
      </c>
      <c r="AG1202" s="73">
        <f>IFERROR(VLOOKUP(Подбор[[#This Row],[Артикул]],[1]Подбор!$CJ:$CW,12,0),"")</f>
        <v>8</v>
      </c>
      <c r="AH1202" s="73">
        <f>IFERROR(VLOOKUP(Подбор[[#This Row],[Артикул]],[1]Подбор!$CJ:$CW,13,0),"")</f>
        <v>1</v>
      </c>
      <c r="AI1202" s="73">
        <f>IFERROR(VLOOKUP(Подбор[[#This Row],[Артикул]],[1]Подбор!$CJ:$CW,14,0),"")</f>
        <v>0</v>
      </c>
      <c r="AJ1202" s="73" t="str">
        <f>IFERROR(VLOOKUP(Подбор[[#This Row],[Артикул]],[1]Подбор!$CJ:$DA,15,0),"")</f>
        <v/>
      </c>
      <c r="AK1202" s="73" t="str">
        <f>IFERROR(VLOOKUP(Подбор[[#This Row],[Артикул]],[1]Подбор!$CJ:$DA,16,0),"")</f>
        <v>https://ipmatika.kz/products/doorphones-aksessuary/EX102/</v>
      </c>
      <c r="AL1202" s="73" t="str">
        <f>IFERROR(VLOOKUP(Подбор[[#This Row],[Артикул]],[1]Подбор!$CJ:$DA,17,0),"")</f>
        <v/>
      </c>
    </row>
    <row r="1203" spans="1:38">
      <c r="A1203" s="73" t="s">
        <v>5210</v>
      </c>
      <c r="B1203" t="s">
        <v>3077</v>
      </c>
      <c r="C1203" t="s">
        <v>5211</v>
      </c>
      <c r="D1203">
        <v>23360</v>
      </c>
      <c r="E1203">
        <v>18685.424999999999</v>
      </c>
      <c r="F1203">
        <v>-20.011023116438352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2</v>
      </c>
      <c r="O1203">
        <v>0</v>
      </c>
      <c r="P1203">
        <v>0</v>
      </c>
      <c r="Q1203" t="s">
        <v>578</v>
      </c>
      <c r="R1203" t="s">
        <v>6143</v>
      </c>
      <c r="S1203" t="s">
        <v>578</v>
      </c>
      <c r="T1203" s="73"/>
      <c r="U1203" s="73"/>
      <c r="V1203"/>
      <c r="W1203" s="73">
        <f>IFERROR(VLOOKUP(Подбор[[#This Row],[Артикул]],[1]Подбор!$CJ:$CW,2,0),"")</f>
        <v>23360</v>
      </c>
      <c r="X1203" s="73">
        <f>IFERROR(VLOOKUP(Подбор[[#This Row],[Артикул]],[1]Подбор!$CJ:$CW,3,0),"")</f>
        <v>18685.424999999999</v>
      </c>
      <c r="Y1203" s="73">
        <f>IFERROR(VLOOKUP(Подбор[[#This Row],[Артикул]],[1]Подбор!$CJ:$CW,4,0),"")</f>
        <v>-20.011023116438352</v>
      </c>
      <c r="Z1203" s="73">
        <f>IFERROR(VLOOKUP(Подбор[[#This Row],[Артикул]],[1]Подбор!$CJ:$CW,5,0),"")</f>
        <v>0</v>
      </c>
      <c r="AA1203" s="73">
        <f>IFERROR(VLOOKUP(Подбор[[#This Row],[Артикул]],[1]Подбор!$CJ:$CW,6,0),"")</f>
        <v>0</v>
      </c>
      <c r="AB1203" s="73">
        <f>IFERROR(VLOOKUP(Подбор[[#This Row],[Артикул]],[1]Подбор!$CJ:$CW,7,0),"")</f>
        <v>0</v>
      </c>
      <c r="AC1203" s="73">
        <f>IFERROR(VLOOKUP(Подбор[[#This Row],[Артикул]],[1]Подбор!$CJ:$CW,8,0),"")</f>
        <v>0</v>
      </c>
      <c r="AD1203" s="73">
        <f>IFERROR(VLOOKUP(Подбор[[#This Row],[Артикул]],[1]Подбор!$CJ:$CW,9,0),"")</f>
        <v>0</v>
      </c>
      <c r="AE1203" s="73">
        <f>IFERROR(VLOOKUP(Подбор[[#This Row],[Артикул]],[1]Подбор!$CJ:$CW,10,0),"")</f>
        <v>0</v>
      </c>
      <c r="AF1203" s="73">
        <f>IFERROR(VLOOKUP(Подбор[[#This Row],[Артикул]],[1]Подбор!$CJ:$CW,11,0),"")</f>
        <v>0</v>
      </c>
      <c r="AG1203" s="73">
        <f>IFERROR(VLOOKUP(Подбор[[#This Row],[Артикул]],[1]Подбор!$CJ:$CW,12,0),"")</f>
        <v>2</v>
      </c>
      <c r="AH1203" s="73">
        <f>IFERROR(VLOOKUP(Подбор[[#This Row],[Артикул]],[1]Подбор!$CJ:$CW,13,0),"")</f>
        <v>0</v>
      </c>
      <c r="AI1203" s="73">
        <f>IFERROR(VLOOKUP(Подбор[[#This Row],[Артикул]],[1]Подбор!$CJ:$CW,14,0),"")</f>
        <v>0</v>
      </c>
      <c r="AJ1203" s="73" t="str">
        <f>IFERROR(VLOOKUP(Подбор[[#This Row],[Артикул]],[1]Подбор!$CJ:$DA,15,0),"")</f>
        <v/>
      </c>
      <c r="AK1203" s="73" t="str">
        <f>IFERROR(VLOOKUP(Подбор[[#This Row],[Артикул]],[1]Подбор!$CJ:$DA,16,0),"")</f>
        <v>https://ipmatika.kz/products/doorphones-aksessuary/EX103/</v>
      </c>
      <c r="AL1203" s="73" t="str">
        <f>IFERROR(VLOOKUP(Подбор[[#This Row],[Артикул]],[1]Подбор!$CJ:$DA,17,0),"")</f>
        <v/>
      </c>
    </row>
    <row r="1204" spans="1:38">
      <c r="A1204" s="73" t="s">
        <v>5212</v>
      </c>
      <c r="B1204" t="s">
        <v>3077</v>
      </c>
      <c r="C1204" t="s">
        <v>5213</v>
      </c>
      <c r="D1204">
        <v>10380</v>
      </c>
      <c r="E1204">
        <v>8301.9750000000004</v>
      </c>
      <c r="F1204">
        <v>-20.019508670520224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578</v>
      </c>
      <c r="R1204" t="s">
        <v>6144</v>
      </c>
      <c r="S1204" t="s">
        <v>5514</v>
      </c>
      <c r="T1204" s="73"/>
      <c r="U1204" s="73"/>
      <c r="V1204"/>
      <c r="W1204" s="73">
        <f>IFERROR(VLOOKUP(Подбор[[#This Row],[Артикул]],[1]Подбор!$CJ:$CW,2,0),"")</f>
        <v>10380</v>
      </c>
      <c r="X1204" s="73">
        <f>IFERROR(VLOOKUP(Подбор[[#This Row],[Артикул]],[1]Подбор!$CJ:$CW,3,0),"")</f>
        <v>8301.9750000000004</v>
      </c>
      <c r="Y1204" s="73">
        <f>IFERROR(VLOOKUP(Подбор[[#This Row],[Артикул]],[1]Подбор!$CJ:$CW,4,0),"")</f>
        <v>-20.019508670520224</v>
      </c>
      <c r="Z1204" s="73">
        <f>IFERROR(VLOOKUP(Подбор[[#This Row],[Артикул]],[1]Подбор!$CJ:$CW,5,0),"")</f>
        <v>0</v>
      </c>
      <c r="AA1204" s="73">
        <f>IFERROR(VLOOKUP(Подбор[[#This Row],[Артикул]],[1]Подбор!$CJ:$CW,6,0),"")</f>
        <v>0</v>
      </c>
      <c r="AB1204" s="73">
        <f>IFERROR(VLOOKUP(Подбор[[#This Row],[Артикул]],[1]Подбор!$CJ:$CW,7,0),"")</f>
        <v>0</v>
      </c>
      <c r="AC1204" s="73">
        <f>IFERROR(VLOOKUP(Подбор[[#This Row],[Артикул]],[1]Подбор!$CJ:$CW,8,0),"")</f>
        <v>0</v>
      </c>
      <c r="AD1204" s="73">
        <f>IFERROR(VLOOKUP(Подбор[[#This Row],[Артикул]],[1]Подбор!$CJ:$CW,9,0),"")</f>
        <v>0</v>
      </c>
      <c r="AE1204" s="73">
        <f>IFERROR(VLOOKUP(Подбор[[#This Row],[Артикул]],[1]Подбор!$CJ:$CW,10,0),"")</f>
        <v>0</v>
      </c>
      <c r="AF1204" s="73">
        <f>IFERROR(VLOOKUP(Подбор[[#This Row],[Артикул]],[1]Подбор!$CJ:$CW,11,0),"")</f>
        <v>0</v>
      </c>
      <c r="AG1204" s="73">
        <f>IFERROR(VLOOKUP(Подбор[[#This Row],[Артикул]],[1]Подбор!$CJ:$CW,12,0),"")</f>
        <v>0</v>
      </c>
      <c r="AH1204" s="73">
        <f>IFERROR(VLOOKUP(Подбор[[#This Row],[Артикул]],[1]Подбор!$CJ:$CW,13,0),"")</f>
        <v>0</v>
      </c>
      <c r="AI1204" s="73">
        <f>IFERROR(VLOOKUP(Подбор[[#This Row],[Артикул]],[1]Подбор!$CJ:$CW,14,0),"")</f>
        <v>0</v>
      </c>
      <c r="AJ1204" s="73" t="str">
        <f>IFERROR(VLOOKUP(Подбор[[#This Row],[Артикул]],[1]Подбор!$CJ:$DA,15,0),"")</f>
        <v/>
      </c>
      <c r="AK1204" s="73" t="str">
        <f>IFERROR(VLOOKUP(Подбор[[#This Row],[Артикул]],[1]Подбор!$CJ:$DA,16,0),"")</f>
        <v>https://ipmatika.kz/products/doorphones-aksessuary/EX612/</v>
      </c>
      <c r="AL1204" s="73" t="str">
        <f>IFERROR(VLOOKUP(Подбор[[#This Row],[Артикул]],[1]Подбор!$CJ:$DA,17,0),"")</f>
        <v>NEW</v>
      </c>
    </row>
    <row r="1205" spans="1:38">
      <c r="A1205" s="73" t="s">
        <v>1660</v>
      </c>
      <c r="B1205" t="s">
        <v>3077</v>
      </c>
      <c r="C1205" t="s">
        <v>1659</v>
      </c>
      <c r="D1205">
        <v>38930</v>
      </c>
      <c r="E1205">
        <v>31142.374999999996</v>
      </c>
      <c r="F1205">
        <v>-20.00417415874648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15</v>
      </c>
      <c r="O1205">
        <v>0</v>
      </c>
      <c r="P1205">
        <v>0</v>
      </c>
      <c r="Q1205" t="s">
        <v>578</v>
      </c>
      <c r="R1205" t="s">
        <v>4858</v>
      </c>
      <c r="S1205" t="s">
        <v>578</v>
      </c>
      <c r="T1205" s="73"/>
      <c r="U1205" s="73"/>
      <c r="V1205"/>
      <c r="W1205" s="73">
        <f>IFERROR(VLOOKUP(Подбор[[#This Row],[Артикул]],[1]Подбор!$CJ:$CW,2,0),"")</f>
        <v>38930</v>
      </c>
      <c r="X1205" s="73">
        <f>IFERROR(VLOOKUP(Подбор[[#This Row],[Артикул]],[1]Подбор!$CJ:$CW,3,0),"")</f>
        <v>31142.374999999996</v>
      </c>
      <c r="Y1205" s="73">
        <f>IFERROR(VLOOKUP(Подбор[[#This Row],[Артикул]],[1]Подбор!$CJ:$CW,4,0),"")</f>
        <v>-20.00417415874648</v>
      </c>
      <c r="Z1205" s="73">
        <f>IFERROR(VLOOKUP(Подбор[[#This Row],[Артикул]],[1]Подбор!$CJ:$CW,5,0),"")</f>
        <v>0</v>
      </c>
      <c r="AA1205" s="73">
        <f>IFERROR(VLOOKUP(Подбор[[#This Row],[Артикул]],[1]Подбор!$CJ:$CW,6,0),"")</f>
        <v>0</v>
      </c>
      <c r="AB1205" s="73">
        <f>IFERROR(VLOOKUP(Подбор[[#This Row],[Артикул]],[1]Подбор!$CJ:$CW,7,0),"")</f>
        <v>0</v>
      </c>
      <c r="AC1205" s="73">
        <f>IFERROR(VLOOKUP(Подбор[[#This Row],[Артикул]],[1]Подбор!$CJ:$CW,8,0),"")</f>
        <v>0</v>
      </c>
      <c r="AD1205" s="73">
        <f>IFERROR(VLOOKUP(Подбор[[#This Row],[Артикул]],[1]Подбор!$CJ:$CW,9,0),"")</f>
        <v>0</v>
      </c>
      <c r="AE1205" s="73">
        <f>IFERROR(VLOOKUP(Подбор[[#This Row],[Артикул]],[1]Подбор!$CJ:$CW,10,0),"")</f>
        <v>0</v>
      </c>
      <c r="AF1205" s="73">
        <f>IFERROR(VLOOKUP(Подбор[[#This Row],[Артикул]],[1]Подбор!$CJ:$CW,11,0),"")</f>
        <v>0</v>
      </c>
      <c r="AG1205" s="73">
        <f>IFERROR(VLOOKUP(Подбор[[#This Row],[Артикул]],[1]Подбор!$CJ:$CW,12,0),"")</f>
        <v>15</v>
      </c>
      <c r="AH1205" s="73">
        <f>IFERROR(VLOOKUP(Подбор[[#This Row],[Артикул]],[1]Подбор!$CJ:$CW,13,0),"")</f>
        <v>0</v>
      </c>
      <c r="AI1205" s="73">
        <f>IFERROR(VLOOKUP(Подбор[[#This Row],[Артикул]],[1]Подбор!$CJ:$CW,14,0),"")</f>
        <v>0</v>
      </c>
      <c r="AJ1205" s="73" t="str">
        <f>IFERROR(VLOOKUP(Подбор[[#This Row],[Артикул]],[1]Подбор!$CJ:$DA,15,0),"")</f>
        <v/>
      </c>
      <c r="AK1205" s="73" t="str">
        <f>IFERROR(VLOOKUP(Подбор[[#This Row],[Артикул]],[1]Подбор!$CJ:$DA,16,0),"")</f>
        <v>https://ipmatika.kz/products/doorphones-aksessuary/PA2-KIT-NC/</v>
      </c>
      <c r="AL1205" s="73" t="str">
        <f>IFERROR(VLOOKUP(Подбор[[#This Row],[Артикул]],[1]Подбор!$CJ:$DA,17,0),"")</f>
        <v/>
      </c>
    </row>
    <row r="1206" spans="1:38">
      <c r="A1206" s="73" t="s">
        <v>1658</v>
      </c>
      <c r="B1206" t="s">
        <v>3077</v>
      </c>
      <c r="C1206" t="s">
        <v>1657</v>
      </c>
      <c r="D1206">
        <v>81760</v>
      </c>
      <c r="E1206">
        <v>65410.95</v>
      </c>
      <c r="F1206">
        <v>-19.996391878669272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6145</v>
      </c>
      <c r="R1206" t="s">
        <v>2989</v>
      </c>
      <c r="S1206" t="s">
        <v>578</v>
      </c>
      <c r="T1206" s="73"/>
      <c r="U1206" s="73"/>
      <c r="V1206"/>
      <c r="W1206" s="73">
        <f>IFERROR(VLOOKUP(Подбор[[#This Row],[Артикул]],[1]Подбор!$CJ:$CW,2,0),"")</f>
        <v>81760</v>
      </c>
      <c r="X1206" s="73">
        <f>IFERROR(VLOOKUP(Подбор[[#This Row],[Артикул]],[1]Подбор!$CJ:$CW,3,0),"")</f>
        <v>65410.95</v>
      </c>
      <c r="Y1206" s="73">
        <f>IFERROR(VLOOKUP(Подбор[[#This Row],[Артикул]],[1]Подбор!$CJ:$CW,4,0),"")</f>
        <v>-19.996391878669272</v>
      </c>
      <c r="Z1206" s="73">
        <f>IFERROR(VLOOKUP(Подбор[[#This Row],[Артикул]],[1]Подбор!$CJ:$CW,5,0),"")</f>
        <v>0</v>
      </c>
      <c r="AA1206" s="73">
        <f>IFERROR(VLOOKUP(Подбор[[#This Row],[Артикул]],[1]Подбор!$CJ:$CW,6,0),"")</f>
        <v>0</v>
      </c>
      <c r="AB1206" s="73">
        <f>IFERROR(VLOOKUP(Подбор[[#This Row],[Артикул]],[1]Подбор!$CJ:$CW,7,0),"")</f>
        <v>0</v>
      </c>
      <c r="AC1206" s="73">
        <f>IFERROR(VLOOKUP(Подбор[[#This Row],[Артикул]],[1]Подбор!$CJ:$CW,8,0),"")</f>
        <v>0</v>
      </c>
      <c r="AD1206" s="73">
        <f>IFERROR(VLOOKUP(Подбор[[#This Row],[Артикул]],[1]Подбор!$CJ:$CW,9,0),"")</f>
        <v>0</v>
      </c>
      <c r="AE1206" s="73">
        <f>IFERROR(VLOOKUP(Подбор[[#This Row],[Артикул]],[1]Подбор!$CJ:$CW,10,0),"")</f>
        <v>0</v>
      </c>
      <c r="AF1206" s="73">
        <f>IFERROR(VLOOKUP(Подбор[[#This Row],[Артикул]],[1]Подбор!$CJ:$CW,11,0),"")</f>
        <v>0</v>
      </c>
      <c r="AG1206" s="73">
        <f>IFERROR(VLOOKUP(Подбор[[#This Row],[Артикул]],[1]Подбор!$CJ:$CW,12,0),"")</f>
        <v>0</v>
      </c>
      <c r="AH1206" s="73">
        <f>IFERROR(VLOOKUP(Подбор[[#This Row],[Артикул]],[1]Подбор!$CJ:$CW,13,0),"")</f>
        <v>0</v>
      </c>
      <c r="AI1206" s="73">
        <f>IFERROR(VLOOKUP(Подбор[[#This Row],[Артикул]],[1]Подбор!$CJ:$CW,14,0),"")</f>
        <v>0</v>
      </c>
      <c r="AJ1206" s="73" t="str">
        <f>IFERROR(VLOOKUP(Подбор[[#This Row],[Артикул]],[1]Подбор!$CJ:$DA,15,0),"")</f>
        <v>http://ipmatika.ru/upload/iblock/1d3/2019-03-22_1629.png</v>
      </c>
      <c r="AK1206" s="73" t="str">
        <f>IFERROR(VLOOKUP(Подбор[[#This Row],[Артикул]],[1]Подбор!$CJ:$DA,16,0),"")</f>
        <v>https://ipmatika.kz/products/doorphones-aksessuary/PA2-KIT/</v>
      </c>
      <c r="AL1206" s="73" t="str">
        <f>IFERROR(VLOOKUP(Подбор[[#This Row],[Артикул]],[1]Подбор!$CJ:$DA,17,0),"")</f>
        <v/>
      </c>
    </row>
    <row r="1207" spans="1:38">
      <c r="A1207" s="73" t="s">
        <v>5034</v>
      </c>
      <c r="B1207" t="s">
        <v>3077</v>
      </c>
      <c r="C1207" t="s">
        <v>5033</v>
      </c>
      <c r="D1207">
        <v>12980</v>
      </c>
      <c r="E1207">
        <v>10383.450000000001</v>
      </c>
      <c r="F1207">
        <v>-20.004237288135585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3</v>
      </c>
      <c r="O1207">
        <v>0</v>
      </c>
      <c r="P1207">
        <v>0</v>
      </c>
      <c r="Q1207" t="s">
        <v>578</v>
      </c>
      <c r="R1207" t="s">
        <v>5035</v>
      </c>
      <c r="S1207" t="s">
        <v>578</v>
      </c>
      <c r="T1207" s="73"/>
      <c r="U1207" s="73"/>
      <c r="V1207"/>
      <c r="W1207" s="73">
        <f>IFERROR(VLOOKUP(Подбор[[#This Row],[Артикул]],[1]Подбор!$CJ:$CW,2,0),"")</f>
        <v>12980</v>
      </c>
      <c r="X1207" s="73">
        <f>IFERROR(VLOOKUP(Подбор[[#This Row],[Артикул]],[1]Подбор!$CJ:$CW,3,0),"")</f>
        <v>10383.450000000001</v>
      </c>
      <c r="Y1207" s="73">
        <f>IFERROR(VLOOKUP(Подбор[[#This Row],[Артикул]],[1]Подбор!$CJ:$CW,4,0),"")</f>
        <v>-20.004237288135585</v>
      </c>
      <c r="Z1207" s="73">
        <f>IFERROR(VLOOKUP(Подбор[[#This Row],[Артикул]],[1]Подбор!$CJ:$CW,5,0),"")</f>
        <v>0</v>
      </c>
      <c r="AA1207" s="73">
        <f>IFERROR(VLOOKUP(Подбор[[#This Row],[Артикул]],[1]Подбор!$CJ:$CW,6,0),"")</f>
        <v>0</v>
      </c>
      <c r="AB1207" s="73">
        <f>IFERROR(VLOOKUP(Подбор[[#This Row],[Артикул]],[1]Подбор!$CJ:$CW,7,0),"")</f>
        <v>0</v>
      </c>
      <c r="AC1207" s="73">
        <f>IFERROR(VLOOKUP(Подбор[[#This Row],[Артикул]],[1]Подбор!$CJ:$CW,8,0),"")</f>
        <v>0</v>
      </c>
      <c r="AD1207" s="73">
        <f>IFERROR(VLOOKUP(Подбор[[#This Row],[Артикул]],[1]Подбор!$CJ:$CW,9,0),"")</f>
        <v>0</v>
      </c>
      <c r="AE1207" s="73">
        <f>IFERROR(VLOOKUP(Подбор[[#This Row],[Артикул]],[1]Подбор!$CJ:$CW,10,0),"")</f>
        <v>0</v>
      </c>
      <c r="AF1207" s="73">
        <f>IFERROR(VLOOKUP(Подбор[[#This Row],[Артикул]],[1]Подбор!$CJ:$CW,11,0),"")</f>
        <v>0</v>
      </c>
      <c r="AG1207" s="73">
        <f>IFERROR(VLOOKUP(Подбор[[#This Row],[Артикул]],[1]Подбор!$CJ:$CW,12,0),"")</f>
        <v>3</v>
      </c>
      <c r="AH1207" s="73">
        <f>IFERROR(VLOOKUP(Подбор[[#This Row],[Артикул]],[1]Подбор!$CJ:$CW,13,0),"")</f>
        <v>0</v>
      </c>
      <c r="AI1207" s="73">
        <f>IFERROR(VLOOKUP(Подбор[[#This Row],[Артикул]],[1]Подбор!$CJ:$CW,14,0),"")</f>
        <v>0</v>
      </c>
      <c r="AJ1207" s="73" t="str">
        <f>IFERROR(VLOOKUP(Подбор[[#This Row],[Артикул]],[1]Подбор!$CJ:$DA,15,0),"")</f>
        <v/>
      </c>
      <c r="AK1207" s="73" t="str">
        <f>IFERROR(VLOOKUP(Подбор[[#This Row],[Артикул]],[1]Подбор!$CJ:$DA,16,0),"")</f>
        <v>https://ipmatika.kz/products/doorphones-aksessuary/RC01/</v>
      </c>
      <c r="AL1207" s="73" t="str">
        <f>IFERROR(VLOOKUP(Подбор[[#This Row],[Артикул]],[1]Подбор!$CJ:$DA,17,0),"")</f>
        <v/>
      </c>
    </row>
    <row r="1208" spans="1:38">
      <c r="A1208" s="73" t="s">
        <v>5031</v>
      </c>
      <c r="B1208" t="s">
        <v>3077</v>
      </c>
      <c r="C1208" t="s">
        <v>5030</v>
      </c>
      <c r="D1208">
        <v>19470</v>
      </c>
      <c r="E1208">
        <v>15575.174999999999</v>
      </c>
      <c r="F1208">
        <v>-20.004237288135599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578</v>
      </c>
      <c r="R1208" t="s">
        <v>5032</v>
      </c>
      <c r="S1208" t="s">
        <v>578</v>
      </c>
      <c r="T1208" s="73"/>
      <c r="U1208" s="73"/>
      <c r="V1208"/>
      <c r="W1208" s="73">
        <f>IFERROR(VLOOKUP(Подбор[[#This Row],[Артикул]],[1]Подбор!$CJ:$CW,2,0),"")</f>
        <v>19470</v>
      </c>
      <c r="X1208" s="73">
        <f>IFERROR(VLOOKUP(Подбор[[#This Row],[Артикул]],[1]Подбор!$CJ:$CW,3,0),"")</f>
        <v>15575.174999999999</v>
      </c>
      <c r="Y1208" s="73">
        <f>IFERROR(VLOOKUP(Подбор[[#This Row],[Артикул]],[1]Подбор!$CJ:$CW,4,0),"")</f>
        <v>-20.004237288135599</v>
      </c>
      <c r="Z1208" s="73">
        <f>IFERROR(VLOOKUP(Подбор[[#This Row],[Артикул]],[1]Подбор!$CJ:$CW,5,0),"")</f>
        <v>0</v>
      </c>
      <c r="AA1208" s="73">
        <f>IFERROR(VLOOKUP(Подбор[[#This Row],[Артикул]],[1]Подбор!$CJ:$CW,6,0),"")</f>
        <v>0</v>
      </c>
      <c r="AB1208" s="73">
        <f>IFERROR(VLOOKUP(Подбор[[#This Row],[Артикул]],[1]Подбор!$CJ:$CW,7,0),"")</f>
        <v>0</v>
      </c>
      <c r="AC1208" s="73">
        <f>IFERROR(VLOOKUP(Подбор[[#This Row],[Артикул]],[1]Подбор!$CJ:$CW,8,0),"")</f>
        <v>0</v>
      </c>
      <c r="AD1208" s="73">
        <f>IFERROR(VLOOKUP(Подбор[[#This Row],[Артикул]],[1]Подбор!$CJ:$CW,9,0),"")</f>
        <v>0</v>
      </c>
      <c r="AE1208" s="73">
        <f>IFERROR(VLOOKUP(Подбор[[#This Row],[Артикул]],[1]Подбор!$CJ:$CW,10,0),"")</f>
        <v>0</v>
      </c>
      <c r="AF1208" s="73">
        <f>IFERROR(VLOOKUP(Подбор[[#This Row],[Артикул]],[1]Подбор!$CJ:$CW,11,0),"")</f>
        <v>0</v>
      </c>
      <c r="AG1208" s="73">
        <f>IFERROR(VLOOKUP(Подбор[[#This Row],[Артикул]],[1]Подбор!$CJ:$CW,12,0),"")</f>
        <v>0</v>
      </c>
      <c r="AH1208" s="73">
        <f>IFERROR(VLOOKUP(Подбор[[#This Row],[Артикул]],[1]Подбор!$CJ:$CW,13,0),"")</f>
        <v>0</v>
      </c>
      <c r="AI1208" s="73">
        <f>IFERROR(VLOOKUP(Подбор[[#This Row],[Артикул]],[1]Подбор!$CJ:$CW,14,0),"")</f>
        <v>0</v>
      </c>
      <c r="AJ1208" s="73" t="str">
        <f>IFERROR(VLOOKUP(Подбор[[#This Row],[Артикул]],[1]Подбор!$CJ:$DA,15,0),"")</f>
        <v/>
      </c>
      <c r="AK1208" s="73" t="str">
        <f>IFERROR(VLOOKUP(Подбор[[#This Row],[Артикул]],[1]Подбор!$CJ:$DA,16,0),"")</f>
        <v>https://ipmatika.kz/products/doorphones-aksessuary/RC02/</v>
      </c>
      <c r="AL1208" s="73" t="str">
        <f>IFERROR(VLOOKUP(Подбор[[#This Row],[Артикул]],[1]Подбор!$CJ:$DA,17,0),"")</f>
        <v/>
      </c>
    </row>
    <row r="1209" spans="1:38">
      <c r="A1209" s="73" t="s">
        <v>5214</v>
      </c>
      <c r="B1209" t="s">
        <v>3077</v>
      </c>
      <c r="C1209" t="s">
        <v>5215</v>
      </c>
      <c r="D1209">
        <v>12980</v>
      </c>
      <c r="E1209">
        <v>10383.450000000001</v>
      </c>
      <c r="F1209">
        <v>-20.004237288135585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2</v>
      </c>
      <c r="O1209">
        <v>0</v>
      </c>
      <c r="P1209">
        <v>0</v>
      </c>
      <c r="Q1209" t="s">
        <v>578</v>
      </c>
      <c r="R1209" t="s">
        <v>6146</v>
      </c>
      <c r="S1209" t="s">
        <v>578</v>
      </c>
      <c r="T1209" s="73"/>
      <c r="U1209" s="73"/>
      <c r="V1209"/>
      <c r="W1209" s="73">
        <f>IFERROR(VLOOKUP(Подбор[[#This Row],[Артикул]],[1]Подбор!$CJ:$CW,2,0),"")</f>
        <v>12980</v>
      </c>
      <c r="X1209" s="73">
        <f>IFERROR(VLOOKUP(Подбор[[#This Row],[Артикул]],[1]Подбор!$CJ:$CW,3,0),"")</f>
        <v>10383.450000000001</v>
      </c>
      <c r="Y1209" s="73">
        <f>IFERROR(VLOOKUP(Подбор[[#This Row],[Артикул]],[1]Подбор!$CJ:$CW,4,0),"")</f>
        <v>-20.004237288135585</v>
      </c>
      <c r="Z1209" s="73">
        <f>IFERROR(VLOOKUP(Подбор[[#This Row],[Артикул]],[1]Подбор!$CJ:$CW,5,0),"")</f>
        <v>0</v>
      </c>
      <c r="AA1209" s="73">
        <f>IFERROR(VLOOKUP(Подбор[[#This Row],[Артикул]],[1]Подбор!$CJ:$CW,6,0),"")</f>
        <v>0</v>
      </c>
      <c r="AB1209" s="73">
        <f>IFERROR(VLOOKUP(Подбор[[#This Row],[Артикул]],[1]Подбор!$CJ:$CW,7,0),"")</f>
        <v>0</v>
      </c>
      <c r="AC1209" s="73">
        <f>IFERROR(VLOOKUP(Подбор[[#This Row],[Артикул]],[1]Подбор!$CJ:$CW,8,0),"")</f>
        <v>0</v>
      </c>
      <c r="AD1209" s="73">
        <f>IFERROR(VLOOKUP(Подбор[[#This Row],[Артикул]],[1]Подбор!$CJ:$CW,9,0),"")</f>
        <v>0</v>
      </c>
      <c r="AE1209" s="73">
        <f>IFERROR(VLOOKUP(Подбор[[#This Row],[Артикул]],[1]Подбор!$CJ:$CW,10,0),"")</f>
        <v>0</v>
      </c>
      <c r="AF1209" s="73">
        <f>IFERROR(VLOOKUP(Подбор[[#This Row],[Артикул]],[1]Подбор!$CJ:$CW,11,0),"")</f>
        <v>0</v>
      </c>
      <c r="AG1209" s="73">
        <f>IFERROR(VLOOKUP(Подбор[[#This Row],[Артикул]],[1]Подбор!$CJ:$CW,12,0),"")</f>
        <v>2</v>
      </c>
      <c r="AH1209" s="73">
        <f>IFERROR(VLOOKUP(Подбор[[#This Row],[Артикул]],[1]Подбор!$CJ:$CW,13,0),"")</f>
        <v>0</v>
      </c>
      <c r="AI1209" s="73">
        <f>IFERROR(VLOOKUP(Подбор[[#This Row],[Артикул]],[1]Подбор!$CJ:$CW,14,0),"")</f>
        <v>0</v>
      </c>
      <c r="AJ1209" s="73" t="str">
        <f>IFERROR(VLOOKUP(Подбор[[#This Row],[Артикул]],[1]Подбор!$CJ:$DA,15,0),"")</f>
        <v/>
      </c>
      <c r="AK1209" s="73" t="str">
        <f>IFERROR(VLOOKUP(Подбор[[#This Row],[Артикул]],[1]Подбор!$CJ:$DA,16,0),"")</f>
        <v>https://ipmatika.kz/products/doorphones-aksessuary/WM613/</v>
      </c>
      <c r="AL1209" s="73" t="str">
        <f>IFERROR(VLOOKUP(Подбор[[#This Row],[Артикул]],[1]Подбор!$CJ:$DA,17,0),"")</f>
        <v/>
      </c>
    </row>
    <row r="1210" spans="1:38">
      <c r="A1210" s="73" t="s">
        <v>5216</v>
      </c>
      <c r="B1210" t="s">
        <v>3077</v>
      </c>
      <c r="C1210" t="s">
        <v>5217</v>
      </c>
      <c r="D1210">
        <v>12980</v>
      </c>
      <c r="E1210">
        <v>10383.450000000001</v>
      </c>
      <c r="F1210">
        <v>-20.004237288135585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2</v>
      </c>
      <c r="O1210">
        <v>0</v>
      </c>
      <c r="P1210">
        <v>0</v>
      </c>
      <c r="Q1210" t="s">
        <v>578</v>
      </c>
      <c r="R1210" t="s">
        <v>6146</v>
      </c>
      <c r="S1210" t="s">
        <v>578</v>
      </c>
      <c r="T1210" s="73"/>
      <c r="U1210" s="73"/>
      <c r="V1210"/>
      <c r="W1210" s="73">
        <f>IFERROR(VLOOKUP(Подбор[[#This Row],[Артикул]],[1]Подбор!$CJ:$CW,2,0),"")</f>
        <v>12980</v>
      </c>
      <c r="X1210" s="73">
        <f>IFERROR(VLOOKUP(Подбор[[#This Row],[Артикул]],[1]Подбор!$CJ:$CW,3,0),"")</f>
        <v>10383.450000000001</v>
      </c>
      <c r="Y1210" s="73">
        <f>IFERROR(VLOOKUP(Подбор[[#This Row],[Артикул]],[1]Подбор!$CJ:$CW,4,0),"")</f>
        <v>-20.004237288135585</v>
      </c>
      <c r="Z1210" s="73">
        <f>IFERROR(VLOOKUP(Подбор[[#This Row],[Артикул]],[1]Подбор!$CJ:$CW,5,0),"")</f>
        <v>0</v>
      </c>
      <c r="AA1210" s="73">
        <f>IFERROR(VLOOKUP(Подбор[[#This Row],[Артикул]],[1]Подбор!$CJ:$CW,6,0),"")</f>
        <v>0</v>
      </c>
      <c r="AB1210" s="73">
        <f>IFERROR(VLOOKUP(Подбор[[#This Row],[Артикул]],[1]Подбор!$CJ:$CW,7,0),"")</f>
        <v>0</v>
      </c>
      <c r="AC1210" s="73">
        <f>IFERROR(VLOOKUP(Подбор[[#This Row],[Артикул]],[1]Подбор!$CJ:$CW,8,0),"")</f>
        <v>0</v>
      </c>
      <c r="AD1210" s="73">
        <f>IFERROR(VLOOKUP(Подбор[[#This Row],[Артикул]],[1]Подбор!$CJ:$CW,9,0),"")</f>
        <v>0</v>
      </c>
      <c r="AE1210" s="73">
        <f>IFERROR(VLOOKUP(Подбор[[#This Row],[Артикул]],[1]Подбор!$CJ:$CW,10,0),"")</f>
        <v>0</v>
      </c>
      <c r="AF1210" s="73">
        <f>IFERROR(VLOOKUP(Подбор[[#This Row],[Артикул]],[1]Подбор!$CJ:$CW,11,0),"")</f>
        <v>0</v>
      </c>
      <c r="AG1210" s="73">
        <f>IFERROR(VLOOKUP(Подбор[[#This Row],[Артикул]],[1]Подбор!$CJ:$CW,12,0),"")</f>
        <v>2</v>
      </c>
      <c r="AH1210" s="73">
        <f>IFERROR(VLOOKUP(Подбор[[#This Row],[Артикул]],[1]Подбор!$CJ:$CW,13,0),"")</f>
        <v>0</v>
      </c>
      <c r="AI1210" s="73">
        <f>IFERROR(VLOOKUP(Подбор[[#This Row],[Артикул]],[1]Подбор!$CJ:$CW,14,0),"")</f>
        <v>0</v>
      </c>
      <c r="AJ1210" s="73" t="str">
        <f>IFERROR(VLOOKUP(Подбор[[#This Row],[Артикул]],[1]Подбор!$CJ:$DA,15,0),"")</f>
        <v/>
      </c>
      <c r="AK1210" s="73" t="str">
        <f>IFERROR(VLOOKUP(Подбор[[#This Row],[Артикул]],[1]Подбор!$CJ:$DA,16,0),"")</f>
        <v>https://ipmatika.kz/products/doorphones-aksessuary/WM613/</v>
      </c>
      <c r="AL1210" s="73" t="str">
        <f>IFERROR(VLOOKUP(Подбор[[#This Row],[Артикул]],[1]Подбор!$CJ:$DA,17,0),"")</f>
        <v/>
      </c>
    </row>
    <row r="1211" spans="1:38">
      <c r="A1211" s="73" t="s">
        <v>1656</v>
      </c>
      <c r="B1211" t="s">
        <v>3077</v>
      </c>
      <c r="C1211" t="s">
        <v>1655</v>
      </c>
      <c r="D1211" t="s">
        <v>578</v>
      </c>
      <c r="E1211" t="s">
        <v>578</v>
      </c>
      <c r="F1211" t="s">
        <v>578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578</v>
      </c>
      <c r="R1211" t="s">
        <v>578</v>
      </c>
      <c r="S1211" t="s">
        <v>578</v>
      </c>
      <c r="T1211" s="73"/>
      <c r="U1211" s="73"/>
      <c r="V1211"/>
      <c r="W1211" s="73" t="str">
        <f>IFERROR(VLOOKUP(Подбор[[#This Row],[Артикул]],[1]Подбор!$CJ:$CW,2,0),"")</f>
        <v/>
      </c>
      <c r="X1211" s="73" t="str">
        <f>IFERROR(VLOOKUP(Подбор[[#This Row],[Артикул]],[1]Подбор!$CJ:$CW,3,0),"")</f>
        <v/>
      </c>
      <c r="Y1211" s="73" t="str">
        <f>IFERROR(VLOOKUP(Подбор[[#This Row],[Артикул]],[1]Подбор!$CJ:$CW,4,0),"")</f>
        <v/>
      </c>
      <c r="Z1211" s="73">
        <f>IFERROR(VLOOKUP(Подбор[[#This Row],[Артикул]],[1]Подбор!$CJ:$CW,5,0),"")</f>
        <v>0</v>
      </c>
      <c r="AA1211" s="73">
        <f>IFERROR(VLOOKUP(Подбор[[#This Row],[Артикул]],[1]Подбор!$CJ:$CW,6,0),"")</f>
        <v>0</v>
      </c>
      <c r="AB1211" s="73">
        <f>IFERROR(VLOOKUP(Подбор[[#This Row],[Артикул]],[1]Подбор!$CJ:$CW,7,0),"")</f>
        <v>0</v>
      </c>
      <c r="AC1211" s="73">
        <f>IFERROR(VLOOKUP(Подбор[[#This Row],[Артикул]],[1]Подбор!$CJ:$CW,8,0),"")</f>
        <v>0</v>
      </c>
      <c r="AD1211" s="73">
        <f>IFERROR(VLOOKUP(Подбор[[#This Row],[Артикул]],[1]Подбор!$CJ:$CW,9,0),"")</f>
        <v>0</v>
      </c>
      <c r="AE1211" s="73">
        <f>IFERROR(VLOOKUP(Подбор[[#This Row],[Артикул]],[1]Подбор!$CJ:$CW,10,0),"")</f>
        <v>0</v>
      </c>
      <c r="AF1211" s="73">
        <f>IFERROR(VLOOKUP(Подбор[[#This Row],[Артикул]],[1]Подбор!$CJ:$CW,11,0),"")</f>
        <v>0</v>
      </c>
      <c r="AG1211" s="73">
        <f>IFERROR(VLOOKUP(Подбор[[#This Row],[Артикул]],[1]Подбор!$CJ:$CW,12,0),"")</f>
        <v>0</v>
      </c>
      <c r="AH1211" s="73">
        <f>IFERROR(VLOOKUP(Подбор[[#This Row],[Артикул]],[1]Подбор!$CJ:$CW,13,0),"")</f>
        <v>0</v>
      </c>
      <c r="AI1211" s="73">
        <f>IFERROR(VLOOKUP(Подбор[[#This Row],[Артикул]],[1]Подбор!$CJ:$CW,14,0),"")</f>
        <v>0</v>
      </c>
      <c r="AJ1211" s="73" t="str">
        <f>IFERROR(VLOOKUP(Подбор[[#This Row],[Артикул]],[1]Подбор!$CJ:$DA,15,0),"")</f>
        <v/>
      </c>
      <c r="AK1211" s="73" t="str">
        <f>IFERROR(VLOOKUP(Подбор[[#This Row],[Артикул]],[1]Подбор!$CJ:$DA,16,0),"")</f>
        <v/>
      </c>
      <c r="AL1211" s="73" t="str">
        <f>IFERROR(VLOOKUP(Подбор[[#This Row],[Артикул]],[1]Подбор!$CJ:$DA,17,0),"")</f>
        <v/>
      </c>
    </row>
    <row r="1212" spans="1:38">
      <c r="A1212" s="73" t="s">
        <v>3110</v>
      </c>
      <c r="B1212" t="s">
        <v>3077</v>
      </c>
      <c r="C1212" t="s">
        <v>3111</v>
      </c>
      <c r="D1212">
        <v>6490</v>
      </c>
      <c r="E1212">
        <v>5191.7250000000004</v>
      </c>
      <c r="F1212">
        <v>-20.004237288135585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18</v>
      </c>
      <c r="O1212">
        <v>0</v>
      </c>
      <c r="P1212">
        <v>0</v>
      </c>
      <c r="Q1212" t="s">
        <v>6147</v>
      </c>
      <c r="R1212" t="s">
        <v>3112</v>
      </c>
      <c r="S1212" t="s">
        <v>578</v>
      </c>
      <c r="T1212" s="73"/>
      <c r="U1212" s="73"/>
      <c r="V1212"/>
      <c r="W1212" s="73">
        <f>IFERROR(VLOOKUP(Подбор[[#This Row],[Артикул]],[1]Подбор!$CJ:$CW,2,0),"")</f>
        <v>6490</v>
      </c>
      <c r="X1212" s="73">
        <f>IFERROR(VLOOKUP(Подбор[[#This Row],[Артикул]],[1]Подбор!$CJ:$CW,3,0),"")</f>
        <v>5191.7250000000004</v>
      </c>
      <c r="Y1212" s="73">
        <f>IFERROR(VLOOKUP(Подбор[[#This Row],[Артикул]],[1]Подбор!$CJ:$CW,4,0),"")</f>
        <v>-20.004237288135585</v>
      </c>
      <c r="Z1212" s="73">
        <f>IFERROR(VLOOKUP(Подбор[[#This Row],[Артикул]],[1]Подбор!$CJ:$CW,5,0),"")</f>
        <v>0</v>
      </c>
      <c r="AA1212" s="73">
        <f>IFERROR(VLOOKUP(Подбор[[#This Row],[Артикул]],[1]Подбор!$CJ:$CW,6,0),"")</f>
        <v>0</v>
      </c>
      <c r="AB1212" s="73">
        <f>IFERROR(VLOOKUP(Подбор[[#This Row],[Артикул]],[1]Подбор!$CJ:$CW,7,0),"")</f>
        <v>0</v>
      </c>
      <c r="AC1212" s="73">
        <f>IFERROR(VLOOKUP(Подбор[[#This Row],[Артикул]],[1]Подбор!$CJ:$CW,8,0),"")</f>
        <v>0</v>
      </c>
      <c r="AD1212" s="73">
        <f>IFERROR(VLOOKUP(Подбор[[#This Row],[Артикул]],[1]Подбор!$CJ:$CW,9,0),"")</f>
        <v>0</v>
      </c>
      <c r="AE1212" s="73">
        <f>IFERROR(VLOOKUP(Подбор[[#This Row],[Артикул]],[1]Подбор!$CJ:$CW,10,0),"")</f>
        <v>0</v>
      </c>
      <c r="AF1212" s="73">
        <f>IFERROR(VLOOKUP(Подбор[[#This Row],[Артикул]],[1]Подбор!$CJ:$CW,11,0),"")</f>
        <v>0</v>
      </c>
      <c r="AG1212" s="73">
        <f>IFERROR(VLOOKUP(Подбор[[#This Row],[Артикул]],[1]Подбор!$CJ:$CW,12,0),"")</f>
        <v>18</v>
      </c>
      <c r="AH1212" s="73">
        <f>IFERROR(VLOOKUP(Подбор[[#This Row],[Артикул]],[1]Подбор!$CJ:$CW,13,0),"")</f>
        <v>0</v>
      </c>
      <c r="AI1212" s="73">
        <f>IFERROR(VLOOKUP(Подбор[[#This Row],[Артикул]],[1]Подбор!$CJ:$CW,14,0),"")</f>
        <v>0</v>
      </c>
      <c r="AJ1212" s="73" t="str">
        <f>IFERROR(VLOOKUP(Подбор[[#This Row],[Артикул]],[1]Подбор!$CJ:$DA,15,0),"")</f>
        <v>http://ipmatika.ru/upload/iblock/fe2/epxhdtb2uqto3zxl4x3ge4ded03kh21n/KT10.jpg</v>
      </c>
      <c r="AK1212" s="73" t="str">
        <f>IFERROR(VLOOKUP(Подбор[[#This Row],[Артикул]],[1]Подбор!$CJ:$DA,16,0),"")</f>
        <v>https://ipmatika.kz/products/doorphones-aksessuary/KT10/</v>
      </c>
      <c r="AL1212" s="73" t="str">
        <f>IFERROR(VLOOKUP(Подбор[[#This Row],[Артикул]],[1]Подбор!$CJ:$DA,17,0),"")</f>
        <v/>
      </c>
    </row>
    <row r="1213" spans="1:38">
      <c r="A1213" s="73" t="s">
        <v>3113</v>
      </c>
      <c r="B1213" t="s">
        <v>3077</v>
      </c>
      <c r="C1213" t="s">
        <v>3114</v>
      </c>
      <c r="D1213">
        <v>6490</v>
      </c>
      <c r="E1213">
        <v>5191.7250000000004</v>
      </c>
      <c r="F1213">
        <v>-20.004237288135585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9</v>
      </c>
      <c r="O1213">
        <v>0</v>
      </c>
      <c r="P1213">
        <v>0</v>
      </c>
      <c r="Q1213" t="s">
        <v>6148</v>
      </c>
      <c r="R1213" t="s">
        <v>3115</v>
      </c>
      <c r="S1213" t="s">
        <v>578</v>
      </c>
      <c r="T1213" s="73"/>
      <c r="U1213" s="73"/>
      <c r="V1213"/>
      <c r="W1213" s="73">
        <f>IFERROR(VLOOKUP(Подбор[[#This Row],[Артикул]],[1]Подбор!$CJ:$CW,2,0),"")</f>
        <v>6490</v>
      </c>
      <c r="X1213" s="73">
        <f>IFERROR(VLOOKUP(Подбор[[#This Row],[Артикул]],[1]Подбор!$CJ:$CW,3,0),"")</f>
        <v>5191.7250000000004</v>
      </c>
      <c r="Y1213" s="73">
        <f>IFERROR(VLOOKUP(Подбор[[#This Row],[Артикул]],[1]Подбор!$CJ:$CW,4,0),"")</f>
        <v>-20.004237288135585</v>
      </c>
      <c r="Z1213" s="73">
        <f>IFERROR(VLOOKUP(Подбор[[#This Row],[Артикул]],[1]Подбор!$CJ:$CW,5,0),"")</f>
        <v>0</v>
      </c>
      <c r="AA1213" s="73">
        <f>IFERROR(VLOOKUP(Подбор[[#This Row],[Артикул]],[1]Подбор!$CJ:$CW,6,0),"")</f>
        <v>0</v>
      </c>
      <c r="AB1213" s="73">
        <f>IFERROR(VLOOKUP(Подбор[[#This Row],[Артикул]],[1]Подбор!$CJ:$CW,7,0),"")</f>
        <v>0</v>
      </c>
      <c r="AC1213" s="73">
        <f>IFERROR(VLOOKUP(Подбор[[#This Row],[Артикул]],[1]Подбор!$CJ:$CW,8,0),"")</f>
        <v>0</v>
      </c>
      <c r="AD1213" s="73">
        <f>IFERROR(VLOOKUP(Подбор[[#This Row],[Артикул]],[1]Подбор!$CJ:$CW,9,0),"")</f>
        <v>0</v>
      </c>
      <c r="AE1213" s="73">
        <f>IFERROR(VLOOKUP(Подбор[[#This Row],[Артикул]],[1]Подбор!$CJ:$CW,10,0),"")</f>
        <v>0</v>
      </c>
      <c r="AF1213" s="73">
        <f>IFERROR(VLOOKUP(Подбор[[#This Row],[Артикул]],[1]Подбор!$CJ:$CW,11,0),"")</f>
        <v>0</v>
      </c>
      <c r="AG1213" s="73">
        <f>IFERROR(VLOOKUP(Подбор[[#This Row],[Артикул]],[1]Подбор!$CJ:$CW,12,0),"")</f>
        <v>9</v>
      </c>
      <c r="AH1213" s="73">
        <f>IFERROR(VLOOKUP(Подбор[[#This Row],[Артикул]],[1]Подбор!$CJ:$CW,13,0),"")</f>
        <v>0</v>
      </c>
      <c r="AI1213" s="73">
        <f>IFERROR(VLOOKUP(Подбор[[#This Row],[Артикул]],[1]Подбор!$CJ:$CW,14,0),"")</f>
        <v>0</v>
      </c>
      <c r="AJ1213" s="73" t="str">
        <f>IFERROR(VLOOKUP(Подбор[[#This Row],[Артикул]],[1]Подбор!$CJ:$DA,15,0),"")</f>
        <v>http://ipmatika.ru/upload/iblock/45f/0jwe5b2py88ynsu8bb74gpgp4lod907c/%D0%A1%D0%BD%D0%B8%D0%BC%D0%BE%D0%BA.JPG</v>
      </c>
      <c r="AK1213" s="73" t="str">
        <f>IFERROR(VLOOKUP(Подбор[[#This Row],[Артикул]],[1]Подбор!$CJ:$DA,16,0),"")</f>
        <v>https://ipmatika.kz/products/doorphones-aksessuary/KT20/</v>
      </c>
      <c r="AL1213" s="73" t="str">
        <f>IFERROR(VLOOKUP(Подбор[[#This Row],[Артикул]],[1]Подбор!$CJ:$DA,17,0),"")</f>
        <v/>
      </c>
    </row>
    <row r="1214" spans="1:38">
      <c r="A1214" s="73" t="s">
        <v>3116</v>
      </c>
      <c r="B1214" t="s">
        <v>3077</v>
      </c>
      <c r="C1214" t="s">
        <v>3117</v>
      </c>
      <c r="D1214">
        <v>6490</v>
      </c>
      <c r="E1214">
        <v>5191.7250000000004</v>
      </c>
      <c r="F1214">
        <v>-20.004237288135585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14</v>
      </c>
      <c r="O1214">
        <v>0</v>
      </c>
      <c r="P1214">
        <v>0</v>
      </c>
      <c r="Q1214" t="s">
        <v>6149</v>
      </c>
      <c r="R1214" t="s">
        <v>3118</v>
      </c>
      <c r="S1214" t="s">
        <v>578</v>
      </c>
      <c r="T1214" s="73"/>
      <c r="U1214" s="73"/>
      <c r="V1214"/>
      <c r="W1214" s="73">
        <f>IFERROR(VLOOKUP(Подбор[[#This Row],[Артикул]],[1]Подбор!$CJ:$CW,2,0),"")</f>
        <v>6490</v>
      </c>
      <c r="X1214" s="73">
        <f>IFERROR(VLOOKUP(Подбор[[#This Row],[Артикул]],[1]Подбор!$CJ:$CW,3,0),"")</f>
        <v>5191.7250000000004</v>
      </c>
      <c r="Y1214" s="73">
        <f>IFERROR(VLOOKUP(Подбор[[#This Row],[Артикул]],[1]Подбор!$CJ:$CW,4,0),"")</f>
        <v>-20.004237288135585</v>
      </c>
      <c r="Z1214" s="73">
        <f>IFERROR(VLOOKUP(Подбор[[#This Row],[Артикул]],[1]Подбор!$CJ:$CW,5,0),"")</f>
        <v>0</v>
      </c>
      <c r="AA1214" s="73">
        <f>IFERROR(VLOOKUP(Подбор[[#This Row],[Артикул]],[1]Подбор!$CJ:$CW,6,0),"")</f>
        <v>0</v>
      </c>
      <c r="AB1214" s="73">
        <f>IFERROR(VLOOKUP(Подбор[[#This Row],[Артикул]],[1]Подбор!$CJ:$CW,7,0),"")</f>
        <v>0</v>
      </c>
      <c r="AC1214" s="73">
        <f>IFERROR(VLOOKUP(Подбор[[#This Row],[Артикул]],[1]Подбор!$CJ:$CW,8,0),"")</f>
        <v>0</v>
      </c>
      <c r="AD1214" s="73">
        <f>IFERROR(VLOOKUP(Подбор[[#This Row],[Артикул]],[1]Подбор!$CJ:$CW,9,0),"")</f>
        <v>0</v>
      </c>
      <c r="AE1214" s="73">
        <f>IFERROR(VLOOKUP(Подбор[[#This Row],[Артикул]],[1]Подбор!$CJ:$CW,10,0),"")</f>
        <v>0</v>
      </c>
      <c r="AF1214" s="73">
        <f>IFERROR(VLOOKUP(Подбор[[#This Row],[Артикул]],[1]Подбор!$CJ:$CW,11,0),"")</f>
        <v>0</v>
      </c>
      <c r="AG1214" s="73">
        <f>IFERROR(VLOOKUP(Подбор[[#This Row],[Артикул]],[1]Подбор!$CJ:$CW,12,0),"")</f>
        <v>14</v>
      </c>
      <c r="AH1214" s="73">
        <f>IFERROR(VLOOKUP(Подбор[[#This Row],[Артикул]],[1]Подбор!$CJ:$CW,13,0),"")</f>
        <v>0</v>
      </c>
      <c r="AI1214" s="73">
        <f>IFERROR(VLOOKUP(Подбор[[#This Row],[Артикул]],[1]Подбор!$CJ:$CW,14,0),"")</f>
        <v>0</v>
      </c>
      <c r="AJ1214" s="73" t="str">
        <f>IFERROR(VLOOKUP(Подбор[[#This Row],[Артикул]],[1]Подбор!$CJ:$DA,15,0),"")</f>
        <v>http://ipmatika.ru/upload/iblock/ae3/m3x4djs0al300uvhpk4enx5ikub6dvhp/%D0%A0%D0%B8%D1%81%D1%83%D0%BD%D0%BE%D0%BA3.jpg</v>
      </c>
      <c r="AK1214" s="73" t="str">
        <f>IFERROR(VLOOKUP(Подбор[[#This Row],[Артикул]],[1]Подбор!$CJ:$DA,16,0),"")</f>
        <v>https://ipmatika.kz/products/doorphones-aksessuary/KT30/</v>
      </c>
      <c r="AL1214" s="73" t="str">
        <f>IFERROR(VLOOKUP(Подбор[[#This Row],[Артикул]],[1]Подбор!$CJ:$DA,17,0),"")</f>
        <v/>
      </c>
    </row>
    <row r="1215" spans="1:38">
      <c r="A1215" s="73" t="s">
        <v>5332</v>
      </c>
      <c r="B1215" t="s">
        <v>3077</v>
      </c>
      <c r="C1215" t="s">
        <v>5333</v>
      </c>
      <c r="D1215">
        <v>6490</v>
      </c>
      <c r="E1215">
        <v>5191.7250000000004</v>
      </c>
      <c r="F1215">
        <v>-20.004237288135585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6150</v>
      </c>
      <c r="R1215" t="s">
        <v>6151</v>
      </c>
      <c r="S1215" t="s">
        <v>578</v>
      </c>
      <c r="T1215" s="73"/>
      <c r="U1215" s="73"/>
      <c r="V1215"/>
      <c r="W1215" s="73">
        <f>IFERROR(VLOOKUP(Подбор[[#This Row],[Артикул]],[1]Подбор!$CJ:$CW,2,0),"")</f>
        <v>6490</v>
      </c>
      <c r="X1215" s="73">
        <f>IFERROR(VLOOKUP(Подбор[[#This Row],[Артикул]],[1]Подбор!$CJ:$CW,3,0),"")</f>
        <v>5191.7250000000004</v>
      </c>
      <c r="Y1215" s="73">
        <f>IFERROR(VLOOKUP(Подбор[[#This Row],[Артикул]],[1]Подбор!$CJ:$CW,4,0),"")</f>
        <v>-20.004237288135585</v>
      </c>
      <c r="Z1215" s="73">
        <f>IFERROR(VLOOKUP(Подбор[[#This Row],[Артикул]],[1]Подбор!$CJ:$CW,5,0),"")</f>
        <v>0</v>
      </c>
      <c r="AA1215" s="73">
        <f>IFERROR(VLOOKUP(Подбор[[#This Row],[Артикул]],[1]Подбор!$CJ:$CW,6,0),"")</f>
        <v>0</v>
      </c>
      <c r="AB1215" s="73">
        <f>IFERROR(VLOOKUP(Подбор[[#This Row],[Артикул]],[1]Подбор!$CJ:$CW,7,0),"")</f>
        <v>0</v>
      </c>
      <c r="AC1215" s="73">
        <f>IFERROR(VLOOKUP(Подбор[[#This Row],[Артикул]],[1]Подбор!$CJ:$CW,8,0),"")</f>
        <v>0</v>
      </c>
      <c r="AD1215" s="73">
        <f>IFERROR(VLOOKUP(Подбор[[#This Row],[Артикул]],[1]Подбор!$CJ:$CW,9,0),"")</f>
        <v>0</v>
      </c>
      <c r="AE1215" s="73">
        <f>IFERROR(VLOOKUP(Подбор[[#This Row],[Артикул]],[1]Подбор!$CJ:$CW,10,0),"")</f>
        <v>0</v>
      </c>
      <c r="AF1215" s="73">
        <f>IFERROR(VLOOKUP(Подбор[[#This Row],[Артикул]],[1]Подбор!$CJ:$CW,11,0),"")</f>
        <v>0</v>
      </c>
      <c r="AG1215" s="73">
        <f>IFERROR(VLOOKUP(Подбор[[#This Row],[Артикул]],[1]Подбор!$CJ:$CW,12,0),"")</f>
        <v>0</v>
      </c>
      <c r="AH1215" s="73">
        <f>IFERROR(VLOOKUP(Подбор[[#This Row],[Артикул]],[1]Подбор!$CJ:$CW,13,0),"")</f>
        <v>0</v>
      </c>
      <c r="AI1215" s="73">
        <f>IFERROR(VLOOKUP(Подбор[[#This Row],[Артикул]],[1]Подбор!$CJ:$CW,14,0),"")</f>
        <v>0</v>
      </c>
      <c r="AJ1215" s="73" t="str">
        <f>IFERROR(VLOOKUP(Подбор[[#This Row],[Артикул]],[1]Подбор!$CJ:$DA,15,0),"")</f>
        <v>http://ipmatika.ru/upload/iblock/bf7/vcruh46s1w1flma6isndhwy0uqhq9j5z/KT31.png</v>
      </c>
      <c r="AK1215" s="73" t="str">
        <f>IFERROR(VLOOKUP(Подбор[[#This Row],[Артикул]],[1]Подбор!$CJ:$DA,16,0),"")</f>
        <v>https://ipmatika.kz/products/doorphones-aksessuary/KT31/</v>
      </c>
      <c r="AL1215" s="73" t="str">
        <f>IFERROR(VLOOKUP(Подбор[[#This Row],[Артикул]],[1]Подбор!$CJ:$DA,17,0),"")</f>
        <v/>
      </c>
    </row>
    <row r="1216" spans="1:38">
      <c r="A1216" s="73" t="s">
        <v>1654</v>
      </c>
      <c r="B1216"/>
      <c r="C1216"/>
      <c r="D1216">
        <v>0</v>
      </c>
      <c r="E1216">
        <v>0</v>
      </c>
      <c r="F1216" t="s">
        <v>578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578</v>
      </c>
      <c r="R1216" t="s">
        <v>578</v>
      </c>
      <c r="S1216" t="s">
        <v>578</v>
      </c>
      <c r="T1216" s="73"/>
      <c r="U1216" s="73"/>
      <c r="V1216"/>
      <c r="W1216" s="73">
        <f>IFERROR(VLOOKUP(Подбор[[#This Row],[Артикул]],[1]Подбор!$CJ:$CW,2,0),"")</f>
        <v>0</v>
      </c>
      <c r="X1216" s="73">
        <f>IFERROR(VLOOKUP(Подбор[[#This Row],[Артикул]],[1]Подбор!$CJ:$CW,3,0),"")</f>
        <v>0</v>
      </c>
      <c r="Y1216" s="73" t="str">
        <f>IFERROR(VLOOKUP(Подбор[[#This Row],[Артикул]],[1]Подбор!$CJ:$CW,4,0),"")</f>
        <v/>
      </c>
      <c r="Z1216" s="73">
        <f>IFERROR(VLOOKUP(Подбор[[#This Row],[Артикул]],[1]Подбор!$CJ:$CW,5,0),"")</f>
        <v>0</v>
      </c>
      <c r="AA1216" s="73">
        <f>IFERROR(VLOOKUP(Подбор[[#This Row],[Артикул]],[1]Подбор!$CJ:$CW,6,0),"")</f>
        <v>0</v>
      </c>
      <c r="AB1216" s="73">
        <f>IFERROR(VLOOKUP(Подбор[[#This Row],[Артикул]],[1]Подбор!$CJ:$CW,7,0),"")</f>
        <v>0</v>
      </c>
      <c r="AC1216" s="73">
        <f>IFERROR(VLOOKUP(Подбор[[#This Row],[Артикул]],[1]Подбор!$CJ:$CW,8,0),"")</f>
        <v>0</v>
      </c>
      <c r="AD1216" s="73">
        <f>IFERROR(VLOOKUP(Подбор[[#This Row],[Артикул]],[1]Подбор!$CJ:$CW,9,0),"")</f>
        <v>0</v>
      </c>
      <c r="AE1216" s="73">
        <f>IFERROR(VLOOKUP(Подбор[[#This Row],[Артикул]],[1]Подбор!$CJ:$CW,10,0),"")</f>
        <v>0</v>
      </c>
      <c r="AF1216" s="73">
        <f>IFERROR(VLOOKUP(Подбор[[#This Row],[Артикул]],[1]Подбор!$CJ:$CW,11,0),"")</f>
        <v>0</v>
      </c>
      <c r="AG1216" s="73">
        <f>IFERROR(VLOOKUP(Подбор[[#This Row],[Артикул]],[1]Подбор!$CJ:$CW,12,0),"")</f>
        <v>0</v>
      </c>
      <c r="AH1216" s="73">
        <f>IFERROR(VLOOKUP(Подбор[[#This Row],[Артикул]],[1]Подбор!$CJ:$CW,13,0),"")</f>
        <v>0</v>
      </c>
      <c r="AI1216" s="73">
        <f>IFERROR(VLOOKUP(Подбор[[#This Row],[Артикул]],[1]Подбор!$CJ:$CW,14,0),"")</f>
        <v>0</v>
      </c>
      <c r="AJ1216" s="73" t="str">
        <f>IFERROR(VLOOKUP(Подбор[[#This Row],[Артикул]],[1]Подбор!$CJ:$DA,15,0),"")</f>
        <v/>
      </c>
      <c r="AK1216" s="73" t="str">
        <f>IFERROR(VLOOKUP(Подбор[[#This Row],[Артикул]],[1]Подбор!$CJ:$DA,16,0),"")</f>
        <v/>
      </c>
      <c r="AL1216" s="73" t="str">
        <f>IFERROR(VLOOKUP(Подбор[[#This Row],[Артикул]],[1]Подбор!$CJ:$DA,17,0),"")</f>
        <v/>
      </c>
    </row>
    <row r="1217" spans="1:38">
      <c r="A1217" s="73" t="s">
        <v>1653</v>
      </c>
      <c r="B1217" t="s">
        <v>3077</v>
      </c>
      <c r="C1217" t="s">
        <v>1652</v>
      </c>
      <c r="D1217">
        <v>38930</v>
      </c>
      <c r="E1217">
        <v>31142.374999999996</v>
      </c>
      <c r="F1217">
        <v>-20.00417415874648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2</v>
      </c>
      <c r="O1217" t="s">
        <v>5489</v>
      </c>
      <c r="P1217">
        <v>0</v>
      </c>
      <c r="Q1217" t="s">
        <v>6152</v>
      </c>
      <c r="R1217" t="s">
        <v>2991</v>
      </c>
      <c r="S1217" t="s">
        <v>578</v>
      </c>
      <c r="T1217" s="73"/>
      <c r="U1217" s="73"/>
      <c r="V1217"/>
      <c r="W1217" s="73">
        <f>IFERROR(VLOOKUP(Подбор[[#This Row],[Артикул]],[1]Подбор!$CJ:$CW,2,0),"")</f>
        <v>38930</v>
      </c>
      <c r="X1217" s="73">
        <f>IFERROR(VLOOKUP(Подбор[[#This Row],[Артикул]],[1]Подбор!$CJ:$CW,3,0),"")</f>
        <v>31142.374999999996</v>
      </c>
      <c r="Y1217" s="73">
        <f>IFERROR(VLOOKUP(Подбор[[#This Row],[Артикул]],[1]Подбор!$CJ:$CW,4,0),"")</f>
        <v>-20.00417415874648</v>
      </c>
      <c r="Z1217" s="73">
        <f>IFERROR(VLOOKUP(Подбор[[#This Row],[Артикул]],[1]Подбор!$CJ:$CW,5,0),"")</f>
        <v>0</v>
      </c>
      <c r="AA1217" s="73">
        <f>IFERROR(VLOOKUP(Подбор[[#This Row],[Артикул]],[1]Подбор!$CJ:$CW,6,0),"")</f>
        <v>0</v>
      </c>
      <c r="AB1217" s="73">
        <f>IFERROR(VLOOKUP(Подбор[[#This Row],[Артикул]],[1]Подбор!$CJ:$CW,7,0),"")</f>
        <v>0</v>
      </c>
      <c r="AC1217" s="73">
        <f>IFERROR(VLOOKUP(Подбор[[#This Row],[Артикул]],[1]Подбор!$CJ:$CW,8,0),"")</f>
        <v>0</v>
      </c>
      <c r="AD1217" s="73">
        <f>IFERROR(VLOOKUP(Подбор[[#This Row],[Артикул]],[1]Подбор!$CJ:$CW,9,0),"")</f>
        <v>0</v>
      </c>
      <c r="AE1217" s="73">
        <f>IFERROR(VLOOKUP(Подбор[[#This Row],[Артикул]],[1]Подбор!$CJ:$CW,10,0),"")</f>
        <v>0</v>
      </c>
      <c r="AF1217" s="73">
        <f>IFERROR(VLOOKUP(Подбор[[#This Row],[Артикул]],[1]Подбор!$CJ:$CW,11,0),"")</f>
        <v>0</v>
      </c>
      <c r="AG1217" s="73">
        <f>IFERROR(VLOOKUP(Подбор[[#This Row],[Артикул]],[1]Подбор!$CJ:$CW,12,0),"")</f>
        <v>2</v>
      </c>
      <c r="AH1217" s="73" t="str">
        <f>IFERROR(VLOOKUP(Подбор[[#This Row],[Артикул]],[1]Подбор!$CJ:$CW,13,0),"")</f>
        <v>50+</v>
      </c>
      <c r="AI1217" s="73">
        <f>IFERROR(VLOOKUP(Подбор[[#This Row],[Артикул]],[1]Подбор!$CJ:$CW,14,0),"")</f>
        <v>0</v>
      </c>
      <c r="AJ1217" s="73" t="str">
        <f>IFERROR(VLOOKUP(Подбор[[#This Row],[Артикул]],[1]Подбор!$CJ:$DA,15,0),"")</f>
        <v>http://ipmatika.ru/upload/iblock/e24/lqt707jvr0c6tjq2m5qfe416pq72zlox/getimage%20%282%29.png</v>
      </c>
      <c r="AK1217" s="73" t="str">
        <f>IFERROR(VLOOKUP(Подбор[[#This Row],[Артикул]],[1]Подбор!$CJ:$DA,16,0),"")</f>
        <v>https://ipmatika.kz/products/audiodomofony/Fanvil-A10/</v>
      </c>
      <c r="AL1217" s="73" t="str">
        <f>IFERROR(VLOOKUP(Подбор[[#This Row],[Артикул]],[1]Подбор!$CJ:$DA,17,0),"")</f>
        <v/>
      </c>
    </row>
    <row r="1218" spans="1:38">
      <c r="A1218" s="73" t="s">
        <v>2699</v>
      </c>
      <c r="B1218" t="s">
        <v>3077</v>
      </c>
      <c r="C1218" t="s">
        <v>2700</v>
      </c>
      <c r="D1218">
        <v>45420</v>
      </c>
      <c r="E1218">
        <v>36334.100000000006</v>
      </c>
      <c r="F1218">
        <v>-20.004183179216199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</v>
      </c>
      <c r="P1218">
        <v>0</v>
      </c>
      <c r="Q1218" t="s">
        <v>6153</v>
      </c>
      <c r="R1218" t="s">
        <v>2992</v>
      </c>
      <c r="S1218" t="s">
        <v>578</v>
      </c>
      <c r="T1218" s="73"/>
      <c r="U1218" s="73"/>
      <c r="V1218"/>
      <c r="W1218" s="73">
        <f>IFERROR(VLOOKUP(Подбор[[#This Row],[Артикул]],[1]Подбор!$CJ:$CW,2,0),"")</f>
        <v>45420</v>
      </c>
      <c r="X1218" s="73">
        <f>IFERROR(VLOOKUP(Подбор[[#This Row],[Артикул]],[1]Подбор!$CJ:$CW,3,0),"")</f>
        <v>36334.100000000006</v>
      </c>
      <c r="Y1218" s="73">
        <f>IFERROR(VLOOKUP(Подбор[[#This Row],[Артикул]],[1]Подбор!$CJ:$CW,4,0),"")</f>
        <v>-20.004183179216199</v>
      </c>
      <c r="Z1218" s="73">
        <f>IFERROR(VLOOKUP(Подбор[[#This Row],[Артикул]],[1]Подбор!$CJ:$CW,5,0),"")</f>
        <v>0</v>
      </c>
      <c r="AA1218" s="73">
        <f>IFERROR(VLOOKUP(Подбор[[#This Row],[Артикул]],[1]Подбор!$CJ:$CW,6,0),"")</f>
        <v>0</v>
      </c>
      <c r="AB1218" s="73">
        <f>IFERROR(VLOOKUP(Подбор[[#This Row],[Артикул]],[1]Подбор!$CJ:$CW,7,0),"")</f>
        <v>0</v>
      </c>
      <c r="AC1218" s="73">
        <f>IFERROR(VLOOKUP(Подбор[[#This Row],[Артикул]],[1]Подбор!$CJ:$CW,8,0),"")</f>
        <v>0</v>
      </c>
      <c r="AD1218" s="73">
        <f>IFERROR(VLOOKUP(Подбор[[#This Row],[Артикул]],[1]Подбор!$CJ:$CW,9,0),"")</f>
        <v>0</v>
      </c>
      <c r="AE1218" s="73">
        <f>IFERROR(VLOOKUP(Подбор[[#This Row],[Артикул]],[1]Подбор!$CJ:$CW,10,0),"")</f>
        <v>0</v>
      </c>
      <c r="AF1218" s="73">
        <f>IFERROR(VLOOKUP(Подбор[[#This Row],[Артикул]],[1]Подбор!$CJ:$CW,11,0),"")</f>
        <v>0</v>
      </c>
      <c r="AG1218" s="73">
        <f>IFERROR(VLOOKUP(Подбор[[#This Row],[Артикул]],[1]Подбор!$CJ:$CW,12,0),"")</f>
        <v>0</v>
      </c>
      <c r="AH1218" s="73">
        <f>IFERROR(VLOOKUP(Подбор[[#This Row],[Артикул]],[1]Подбор!$CJ:$CW,13,0),"")</f>
        <v>2</v>
      </c>
      <c r="AI1218" s="73">
        <f>IFERROR(VLOOKUP(Подбор[[#This Row],[Артикул]],[1]Подбор!$CJ:$CW,14,0),"")</f>
        <v>0</v>
      </c>
      <c r="AJ1218" s="73" t="str">
        <f>IFERROR(VLOOKUP(Подбор[[#This Row],[Артикул]],[1]Подбор!$CJ:$DA,15,0),"")</f>
        <v>http://ipmatika.ru/upload/iblock/ac2/vv5wxv1l7b87jk27dm9wpoxiu1f1p6pp/getimage%20%281%29.png</v>
      </c>
      <c r="AK1218" s="73" t="str">
        <f>IFERROR(VLOOKUP(Подбор[[#This Row],[Артикул]],[1]Подбор!$CJ:$DA,16,0),"")</f>
        <v>https://ipmatika.kz/products/audiodomofony/Fanvil-A10W/</v>
      </c>
      <c r="AL1218" s="73" t="str">
        <f>IFERROR(VLOOKUP(Подбор[[#This Row],[Артикул]],[1]Подбор!$CJ:$DA,17,0),"")</f>
        <v/>
      </c>
    </row>
    <row r="1219" spans="1:38">
      <c r="A1219" s="73" t="s">
        <v>3730</v>
      </c>
      <c r="B1219" t="s">
        <v>3077</v>
      </c>
      <c r="C1219" t="s">
        <v>3731</v>
      </c>
      <c r="D1219">
        <v>155730</v>
      </c>
      <c r="E1219">
        <v>124585.44999999998</v>
      </c>
      <c r="F1219">
        <v>-19.999068901303545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15</v>
      </c>
      <c r="O1219">
        <v>0</v>
      </c>
      <c r="P1219">
        <v>0</v>
      </c>
      <c r="Q1219" t="s">
        <v>6154</v>
      </c>
      <c r="R1219" t="s">
        <v>3732</v>
      </c>
      <c r="S1219" t="s">
        <v>578</v>
      </c>
      <c r="T1219" s="73"/>
      <c r="U1219" s="73"/>
      <c r="V1219"/>
      <c r="W1219" s="73">
        <f>IFERROR(VLOOKUP(Подбор[[#This Row],[Артикул]],[1]Подбор!$CJ:$CW,2,0),"")</f>
        <v>155730</v>
      </c>
      <c r="X1219" s="73">
        <f>IFERROR(VLOOKUP(Подбор[[#This Row],[Артикул]],[1]Подбор!$CJ:$CW,3,0),"")</f>
        <v>124585.44999999998</v>
      </c>
      <c r="Y1219" s="73">
        <f>IFERROR(VLOOKUP(Подбор[[#This Row],[Артикул]],[1]Подбор!$CJ:$CW,4,0),"")</f>
        <v>-19.999068901303545</v>
      </c>
      <c r="Z1219" s="73">
        <f>IFERROR(VLOOKUP(Подбор[[#This Row],[Артикул]],[1]Подбор!$CJ:$CW,5,0),"")</f>
        <v>0</v>
      </c>
      <c r="AA1219" s="73">
        <f>IFERROR(VLOOKUP(Подбор[[#This Row],[Артикул]],[1]Подбор!$CJ:$CW,6,0),"")</f>
        <v>0</v>
      </c>
      <c r="AB1219" s="73">
        <f>IFERROR(VLOOKUP(Подбор[[#This Row],[Артикул]],[1]Подбор!$CJ:$CW,7,0),"")</f>
        <v>0</v>
      </c>
      <c r="AC1219" s="73">
        <f>IFERROR(VLOOKUP(Подбор[[#This Row],[Артикул]],[1]Подбор!$CJ:$CW,8,0),"")</f>
        <v>0</v>
      </c>
      <c r="AD1219" s="73">
        <f>IFERROR(VLOOKUP(Подбор[[#This Row],[Артикул]],[1]Подбор!$CJ:$CW,9,0),"")</f>
        <v>0</v>
      </c>
      <c r="AE1219" s="73">
        <f>IFERROR(VLOOKUP(Подбор[[#This Row],[Артикул]],[1]Подбор!$CJ:$CW,10,0),"")</f>
        <v>0</v>
      </c>
      <c r="AF1219" s="73">
        <f>IFERROR(VLOOKUP(Подбор[[#This Row],[Артикул]],[1]Подбор!$CJ:$CW,11,0),"")</f>
        <v>0</v>
      </c>
      <c r="AG1219" s="73">
        <f>IFERROR(VLOOKUP(Подбор[[#This Row],[Артикул]],[1]Подбор!$CJ:$CW,12,0),"")</f>
        <v>15</v>
      </c>
      <c r="AH1219" s="73">
        <f>IFERROR(VLOOKUP(Подбор[[#This Row],[Артикул]],[1]Подбор!$CJ:$CW,13,0),"")</f>
        <v>0</v>
      </c>
      <c r="AI1219" s="73">
        <f>IFERROR(VLOOKUP(Подбор[[#This Row],[Артикул]],[1]Подбор!$CJ:$CW,14,0),"")</f>
        <v>0</v>
      </c>
      <c r="AJ1219" s="73" t="str">
        <f>IFERROR(VLOOKUP(Подбор[[#This Row],[Артикул]],[1]Подбор!$CJ:$DA,15,0),"")</f>
        <v>http://ipmatika.ru/upload/iblock/350/ln7baizts0lbqyj5w2skq20t704ai9vy/1.png</v>
      </c>
      <c r="AK1219" s="73" t="str">
        <f>IFERROR(VLOOKUP(Подбор[[#This Row],[Артикул]],[1]Подбор!$CJ:$DA,16,0),"")</f>
        <v>https://ipmatika.kz/products/audiodomofony/Fanvil-A12/</v>
      </c>
      <c r="AL1219" s="73" t="str">
        <f>IFERROR(VLOOKUP(Подбор[[#This Row],[Артикул]],[1]Подбор!$CJ:$DA,17,0),"")</f>
        <v/>
      </c>
    </row>
    <row r="1220" spans="1:38">
      <c r="A1220" s="73" t="s">
        <v>440</v>
      </c>
      <c r="B1220" t="s">
        <v>3077</v>
      </c>
      <c r="C1220" t="s">
        <v>1651</v>
      </c>
      <c r="D1220">
        <v>45420</v>
      </c>
      <c r="E1220">
        <v>36334.100000000006</v>
      </c>
      <c r="F1220">
        <v>-20.004183179216199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6155</v>
      </c>
      <c r="R1220" t="s">
        <v>2993</v>
      </c>
      <c r="S1220" t="s">
        <v>578</v>
      </c>
      <c r="T1220" s="73"/>
      <c r="U1220" s="73"/>
      <c r="V1220"/>
      <c r="W1220" s="73">
        <f>IFERROR(VLOOKUP(Подбор[[#This Row],[Артикул]],[1]Подбор!$CJ:$CW,2,0),"")</f>
        <v>45420</v>
      </c>
      <c r="X1220" s="73">
        <f>IFERROR(VLOOKUP(Подбор[[#This Row],[Артикул]],[1]Подбор!$CJ:$CW,3,0),"")</f>
        <v>36334.100000000006</v>
      </c>
      <c r="Y1220" s="73">
        <f>IFERROR(VLOOKUP(Подбор[[#This Row],[Артикул]],[1]Подбор!$CJ:$CW,4,0),"")</f>
        <v>-20.004183179216199</v>
      </c>
      <c r="Z1220" s="73">
        <f>IFERROR(VLOOKUP(Подбор[[#This Row],[Артикул]],[1]Подбор!$CJ:$CW,5,0),"")</f>
        <v>0</v>
      </c>
      <c r="AA1220" s="73">
        <f>IFERROR(VLOOKUP(Подбор[[#This Row],[Артикул]],[1]Подбор!$CJ:$CW,6,0),"")</f>
        <v>0</v>
      </c>
      <c r="AB1220" s="73">
        <f>IFERROR(VLOOKUP(Подбор[[#This Row],[Артикул]],[1]Подбор!$CJ:$CW,7,0),"")</f>
        <v>0</v>
      </c>
      <c r="AC1220" s="73">
        <f>IFERROR(VLOOKUP(Подбор[[#This Row],[Артикул]],[1]Подбор!$CJ:$CW,8,0),"")</f>
        <v>0</v>
      </c>
      <c r="AD1220" s="73">
        <f>IFERROR(VLOOKUP(Подбор[[#This Row],[Артикул]],[1]Подбор!$CJ:$CW,9,0),"")</f>
        <v>0</v>
      </c>
      <c r="AE1220" s="73">
        <f>IFERROR(VLOOKUP(Подбор[[#This Row],[Артикул]],[1]Подбор!$CJ:$CW,10,0),"")</f>
        <v>0</v>
      </c>
      <c r="AF1220" s="73">
        <f>IFERROR(VLOOKUP(Подбор[[#This Row],[Артикул]],[1]Подбор!$CJ:$CW,11,0),"")</f>
        <v>0</v>
      </c>
      <c r="AG1220" s="73">
        <f>IFERROR(VLOOKUP(Подбор[[#This Row],[Артикул]],[1]Подбор!$CJ:$CW,12,0),"")</f>
        <v>0</v>
      </c>
      <c r="AH1220" s="73">
        <f>IFERROR(VLOOKUP(Подбор[[#This Row],[Артикул]],[1]Подбор!$CJ:$CW,13,0),"")</f>
        <v>0</v>
      </c>
      <c r="AI1220" s="73">
        <f>IFERROR(VLOOKUP(Подбор[[#This Row],[Артикул]],[1]Подбор!$CJ:$CW,14,0),"")</f>
        <v>0</v>
      </c>
      <c r="AJ1220" s="73" t="str">
        <f>IFERROR(VLOOKUP(Подбор[[#This Row],[Артикул]],[1]Подбор!$CJ:$DA,15,0),"")</f>
        <v>http://ipmatika.ru/upload/iblock/935/i10_01.png</v>
      </c>
      <c r="AK1220" s="73" t="str">
        <f>IFERROR(VLOOKUP(Подбор[[#This Row],[Артикул]],[1]Подбор!$CJ:$DA,16,0),"")</f>
        <v>https://ipmatika.kz/products/audiodomofony/Fanvil-i10S/</v>
      </c>
      <c r="AL1220" s="73" t="str">
        <f>IFERROR(VLOOKUP(Подбор[[#This Row],[Артикул]],[1]Подбор!$CJ:$DA,17,0),"")</f>
        <v/>
      </c>
    </row>
    <row r="1221" spans="1:38">
      <c r="A1221" s="73" t="s">
        <v>1650</v>
      </c>
      <c r="B1221" t="s">
        <v>3077</v>
      </c>
      <c r="C1221" t="s">
        <v>1649</v>
      </c>
      <c r="D1221">
        <v>58400</v>
      </c>
      <c r="E1221">
        <v>46717.55</v>
      </c>
      <c r="F1221">
        <v>-20.004195205479448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5489</v>
      </c>
      <c r="P1221">
        <v>0</v>
      </c>
      <c r="Q1221" t="s">
        <v>6156</v>
      </c>
      <c r="R1221" t="s">
        <v>2994</v>
      </c>
      <c r="S1221" t="s">
        <v>578</v>
      </c>
      <c r="T1221" s="73"/>
      <c r="U1221" s="73"/>
      <c r="V1221"/>
      <c r="W1221" s="73">
        <f>IFERROR(VLOOKUP(Подбор[[#This Row],[Артикул]],[1]Подбор!$CJ:$CW,2,0),"")</f>
        <v>58400</v>
      </c>
      <c r="X1221" s="73">
        <f>IFERROR(VLOOKUP(Подбор[[#This Row],[Артикул]],[1]Подбор!$CJ:$CW,3,0),"")</f>
        <v>46717.55</v>
      </c>
      <c r="Y1221" s="73">
        <f>IFERROR(VLOOKUP(Подбор[[#This Row],[Артикул]],[1]Подбор!$CJ:$CW,4,0),"")</f>
        <v>-20.004195205479448</v>
      </c>
      <c r="Z1221" s="73">
        <f>IFERROR(VLOOKUP(Подбор[[#This Row],[Артикул]],[1]Подбор!$CJ:$CW,5,0),"")</f>
        <v>0</v>
      </c>
      <c r="AA1221" s="73">
        <f>IFERROR(VLOOKUP(Подбор[[#This Row],[Артикул]],[1]Подбор!$CJ:$CW,6,0),"")</f>
        <v>0</v>
      </c>
      <c r="AB1221" s="73">
        <f>IFERROR(VLOOKUP(Подбор[[#This Row],[Артикул]],[1]Подбор!$CJ:$CW,7,0),"")</f>
        <v>0</v>
      </c>
      <c r="AC1221" s="73">
        <f>IFERROR(VLOOKUP(Подбор[[#This Row],[Артикул]],[1]Подбор!$CJ:$CW,8,0),"")</f>
        <v>0</v>
      </c>
      <c r="AD1221" s="73">
        <f>IFERROR(VLOOKUP(Подбор[[#This Row],[Артикул]],[1]Подбор!$CJ:$CW,9,0),"")</f>
        <v>0</v>
      </c>
      <c r="AE1221" s="73">
        <f>IFERROR(VLOOKUP(Подбор[[#This Row],[Артикул]],[1]Подбор!$CJ:$CW,10,0),"")</f>
        <v>0</v>
      </c>
      <c r="AF1221" s="73">
        <f>IFERROR(VLOOKUP(Подбор[[#This Row],[Артикул]],[1]Подбор!$CJ:$CW,11,0),"")</f>
        <v>0</v>
      </c>
      <c r="AG1221" s="73">
        <f>IFERROR(VLOOKUP(Подбор[[#This Row],[Артикул]],[1]Подбор!$CJ:$CW,12,0),"")</f>
        <v>0</v>
      </c>
      <c r="AH1221" s="73" t="str">
        <f>IFERROR(VLOOKUP(Подбор[[#This Row],[Артикул]],[1]Подбор!$CJ:$CW,13,0),"")</f>
        <v>50+</v>
      </c>
      <c r="AI1221" s="73">
        <f>IFERROR(VLOOKUP(Подбор[[#This Row],[Артикул]],[1]Подбор!$CJ:$CW,14,0),"")</f>
        <v>0</v>
      </c>
      <c r="AJ1221" s="73" t="str">
        <f>IFERROR(VLOOKUP(Подбор[[#This Row],[Артикул]],[1]Подбор!$CJ:$DA,15,0),"")</f>
        <v>http://ipmatika.ru/upload/iblock/8ec/64uwjtxo2lro421jq4zttk5mfnkn913y/i11S.png</v>
      </c>
      <c r="AK1221" s="73" t="str">
        <f>IFERROR(VLOOKUP(Подбор[[#This Row],[Артикул]],[1]Подбор!$CJ:$DA,16,0),"")</f>
        <v>https://ipmatika.kz/products/audiodomofony/Fanvil-i11S/</v>
      </c>
      <c r="AL1221" s="73" t="str">
        <f>IFERROR(VLOOKUP(Подбор[[#This Row],[Артикул]],[1]Подбор!$CJ:$DA,17,0),"")</f>
        <v/>
      </c>
    </row>
    <row r="1222" spans="1:38">
      <c r="A1222" s="73" t="s">
        <v>1648</v>
      </c>
      <c r="B1222" t="s">
        <v>3077</v>
      </c>
      <c r="C1222" t="s">
        <v>1647</v>
      </c>
      <c r="D1222">
        <v>97330</v>
      </c>
      <c r="E1222">
        <v>77867.899999999994</v>
      </c>
      <c r="F1222">
        <v>-19.995993013459369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5489</v>
      </c>
      <c r="O1222">
        <v>0</v>
      </c>
      <c r="P1222">
        <v>0</v>
      </c>
      <c r="Q1222" t="s">
        <v>6157</v>
      </c>
      <c r="R1222" t="s">
        <v>2995</v>
      </c>
      <c r="S1222" t="s">
        <v>578</v>
      </c>
      <c r="T1222" s="73"/>
      <c r="U1222" s="73"/>
      <c r="V1222"/>
      <c r="W1222" s="73">
        <f>IFERROR(VLOOKUP(Подбор[[#This Row],[Артикул]],[1]Подбор!$CJ:$CW,2,0),"")</f>
        <v>97330</v>
      </c>
      <c r="X1222" s="73">
        <f>IFERROR(VLOOKUP(Подбор[[#This Row],[Артикул]],[1]Подбор!$CJ:$CW,3,0),"")</f>
        <v>77867.899999999994</v>
      </c>
      <c r="Y1222" s="73">
        <f>IFERROR(VLOOKUP(Подбор[[#This Row],[Артикул]],[1]Подбор!$CJ:$CW,4,0),"")</f>
        <v>-19.995993013459369</v>
      </c>
      <c r="Z1222" s="73">
        <f>IFERROR(VLOOKUP(Подбор[[#This Row],[Артикул]],[1]Подбор!$CJ:$CW,5,0),"")</f>
        <v>0</v>
      </c>
      <c r="AA1222" s="73">
        <f>IFERROR(VLOOKUP(Подбор[[#This Row],[Артикул]],[1]Подбор!$CJ:$CW,6,0),"")</f>
        <v>0</v>
      </c>
      <c r="AB1222" s="73">
        <f>IFERROR(VLOOKUP(Подбор[[#This Row],[Артикул]],[1]Подбор!$CJ:$CW,7,0),"")</f>
        <v>0</v>
      </c>
      <c r="AC1222" s="73">
        <f>IFERROR(VLOOKUP(Подбор[[#This Row],[Артикул]],[1]Подбор!$CJ:$CW,8,0),"")</f>
        <v>0</v>
      </c>
      <c r="AD1222" s="73">
        <f>IFERROR(VLOOKUP(Подбор[[#This Row],[Артикул]],[1]Подбор!$CJ:$CW,9,0),"")</f>
        <v>0</v>
      </c>
      <c r="AE1222" s="73">
        <f>IFERROR(VLOOKUP(Подбор[[#This Row],[Артикул]],[1]Подбор!$CJ:$CW,10,0),"")</f>
        <v>0</v>
      </c>
      <c r="AF1222" s="73">
        <f>IFERROR(VLOOKUP(Подбор[[#This Row],[Артикул]],[1]Подбор!$CJ:$CW,11,0),"")</f>
        <v>0</v>
      </c>
      <c r="AG1222" s="73" t="str">
        <f>IFERROR(VLOOKUP(Подбор[[#This Row],[Артикул]],[1]Подбор!$CJ:$CW,12,0),"")</f>
        <v>50+</v>
      </c>
      <c r="AH1222" s="73">
        <f>IFERROR(VLOOKUP(Подбор[[#This Row],[Артикул]],[1]Подбор!$CJ:$CW,13,0),"")</f>
        <v>0</v>
      </c>
      <c r="AI1222" s="73">
        <f>IFERROR(VLOOKUP(Подбор[[#This Row],[Артикул]],[1]Подбор!$CJ:$CW,14,0),"")</f>
        <v>0</v>
      </c>
      <c r="AJ1222" s="73" t="str">
        <f>IFERROR(VLOOKUP(Подбор[[#This Row],[Артикул]],[1]Подбор!$CJ:$DA,15,0),"")</f>
        <v>http://ipmatika.ru/upload/iblock/f9e/fanvil_i16s-1200x800.jpg</v>
      </c>
      <c r="AK1222" s="73" t="str">
        <f>IFERROR(VLOOKUP(Подбор[[#This Row],[Артикул]],[1]Подбор!$CJ:$DA,16,0),"")</f>
        <v>https://ipmatika.kz/products/audiodomofony/Fanvil-i16S/</v>
      </c>
      <c r="AL1222" s="73" t="str">
        <f>IFERROR(VLOOKUP(Подбор[[#This Row],[Артикул]],[1]Подбор!$CJ:$DA,17,0),"")</f>
        <v/>
      </c>
    </row>
    <row r="1223" spans="1:38">
      <c r="A1223" s="73" t="s">
        <v>1646</v>
      </c>
      <c r="B1223" t="s">
        <v>3077</v>
      </c>
      <c r="C1223" t="s">
        <v>1645</v>
      </c>
      <c r="D1223">
        <v>115500</v>
      </c>
      <c r="E1223">
        <v>92398.349999999991</v>
      </c>
      <c r="F1223">
        <v>-20.001428571428576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6158</v>
      </c>
      <c r="R1223" t="s">
        <v>2996</v>
      </c>
      <c r="S1223" t="s">
        <v>578</v>
      </c>
      <c r="T1223" s="73"/>
      <c r="U1223" s="73"/>
      <c r="V1223"/>
      <c r="W1223" s="73">
        <f>IFERROR(VLOOKUP(Подбор[[#This Row],[Артикул]],[1]Подбор!$CJ:$CW,2,0),"")</f>
        <v>115500</v>
      </c>
      <c r="X1223" s="73">
        <f>IFERROR(VLOOKUP(Подбор[[#This Row],[Артикул]],[1]Подбор!$CJ:$CW,3,0),"")</f>
        <v>92398.349999999991</v>
      </c>
      <c r="Y1223" s="73">
        <f>IFERROR(VLOOKUP(Подбор[[#This Row],[Артикул]],[1]Подбор!$CJ:$CW,4,0),"")</f>
        <v>-20.001428571428576</v>
      </c>
      <c r="Z1223" s="73">
        <f>IFERROR(VLOOKUP(Подбор[[#This Row],[Артикул]],[1]Подбор!$CJ:$CW,5,0),"")</f>
        <v>0</v>
      </c>
      <c r="AA1223" s="73">
        <f>IFERROR(VLOOKUP(Подбор[[#This Row],[Артикул]],[1]Подбор!$CJ:$CW,6,0),"")</f>
        <v>0</v>
      </c>
      <c r="AB1223" s="73">
        <f>IFERROR(VLOOKUP(Подбор[[#This Row],[Артикул]],[1]Подбор!$CJ:$CW,7,0),"")</f>
        <v>0</v>
      </c>
      <c r="AC1223" s="73">
        <f>IFERROR(VLOOKUP(Подбор[[#This Row],[Артикул]],[1]Подбор!$CJ:$CW,8,0),"")</f>
        <v>0</v>
      </c>
      <c r="AD1223" s="73">
        <f>IFERROR(VLOOKUP(Подбор[[#This Row],[Артикул]],[1]Подбор!$CJ:$CW,9,0),"")</f>
        <v>0</v>
      </c>
      <c r="AE1223" s="73">
        <f>IFERROR(VLOOKUP(Подбор[[#This Row],[Артикул]],[1]Подбор!$CJ:$CW,10,0),"")</f>
        <v>0</v>
      </c>
      <c r="AF1223" s="73">
        <f>IFERROR(VLOOKUP(Подбор[[#This Row],[Артикул]],[1]Подбор!$CJ:$CW,11,0),"")</f>
        <v>0</v>
      </c>
      <c r="AG1223" s="73">
        <f>IFERROR(VLOOKUP(Подбор[[#This Row],[Артикул]],[1]Подбор!$CJ:$CW,12,0),"")</f>
        <v>0</v>
      </c>
      <c r="AH1223" s="73">
        <f>IFERROR(VLOOKUP(Подбор[[#This Row],[Артикул]],[1]Подбор!$CJ:$CW,13,0),"")</f>
        <v>0</v>
      </c>
      <c r="AI1223" s="73">
        <f>IFERROR(VLOOKUP(Подбор[[#This Row],[Артикул]],[1]Подбор!$CJ:$CW,14,0),"")</f>
        <v>0</v>
      </c>
      <c r="AJ1223" s="73" t="str">
        <f>IFERROR(VLOOKUP(Подбор[[#This Row],[Артикул]],[1]Подбор!$CJ:$DA,15,0),"")</f>
        <v>http://ipmatika.ru/upload/iblock/f91/gbgw0p75ya0wszksn97gj7z34lhn0dih/i16S-02P.jpg</v>
      </c>
      <c r="AK1223" s="73" t="str">
        <f>IFERROR(VLOOKUP(Подбор[[#This Row],[Артикул]],[1]Подбор!$CJ:$DA,16,0),"")</f>
        <v>https://ipmatika.kz/products/audiodomofony/Fanvil-i16S-02P/</v>
      </c>
      <c r="AL1223" s="73" t="str">
        <f>IFERROR(VLOOKUP(Подбор[[#This Row],[Артикул]],[1]Подбор!$CJ:$DA,17,0),"")</f>
        <v/>
      </c>
    </row>
    <row r="1224" spans="1:38">
      <c r="A1224" s="73" t="s">
        <v>2701</v>
      </c>
      <c r="B1224" t="s">
        <v>3077</v>
      </c>
      <c r="C1224" t="s">
        <v>3119</v>
      </c>
      <c r="D1224">
        <v>58400</v>
      </c>
      <c r="E1224">
        <v>46717.55</v>
      </c>
      <c r="F1224">
        <v>-20.004195205479448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12</v>
      </c>
      <c r="O1224">
        <v>3</v>
      </c>
      <c r="P1224">
        <v>0</v>
      </c>
      <c r="Q1224" t="s">
        <v>6159</v>
      </c>
      <c r="R1224" t="s">
        <v>2997</v>
      </c>
      <c r="S1224" t="s">
        <v>578</v>
      </c>
      <c r="T1224" s="73"/>
      <c r="U1224" s="73"/>
      <c r="V1224"/>
      <c r="W1224" s="73">
        <f>IFERROR(VLOOKUP(Подбор[[#This Row],[Артикул]],[1]Подбор!$CJ:$CW,2,0),"")</f>
        <v>58400</v>
      </c>
      <c r="X1224" s="73">
        <f>IFERROR(VLOOKUP(Подбор[[#This Row],[Артикул]],[1]Подбор!$CJ:$CW,3,0),"")</f>
        <v>46717.55</v>
      </c>
      <c r="Y1224" s="73">
        <f>IFERROR(VLOOKUP(Подбор[[#This Row],[Артикул]],[1]Подбор!$CJ:$CW,4,0),"")</f>
        <v>-20.004195205479448</v>
      </c>
      <c r="Z1224" s="73">
        <f>IFERROR(VLOOKUP(Подбор[[#This Row],[Артикул]],[1]Подбор!$CJ:$CW,5,0),"")</f>
        <v>0</v>
      </c>
      <c r="AA1224" s="73">
        <f>IFERROR(VLOOKUP(Подбор[[#This Row],[Артикул]],[1]Подбор!$CJ:$CW,6,0),"")</f>
        <v>0</v>
      </c>
      <c r="AB1224" s="73">
        <f>IFERROR(VLOOKUP(Подбор[[#This Row],[Артикул]],[1]Подбор!$CJ:$CW,7,0),"")</f>
        <v>0</v>
      </c>
      <c r="AC1224" s="73">
        <f>IFERROR(VLOOKUP(Подбор[[#This Row],[Артикул]],[1]Подбор!$CJ:$CW,8,0),"")</f>
        <v>0</v>
      </c>
      <c r="AD1224" s="73">
        <f>IFERROR(VLOOKUP(Подбор[[#This Row],[Артикул]],[1]Подбор!$CJ:$CW,9,0),"")</f>
        <v>0</v>
      </c>
      <c r="AE1224" s="73">
        <f>IFERROR(VLOOKUP(Подбор[[#This Row],[Артикул]],[1]Подбор!$CJ:$CW,10,0),"")</f>
        <v>0</v>
      </c>
      <c r="AF1224" s="73">
        <f>IFERROR(VLOOKUP(Подбор[[#This Row],[Артикул]],[1]Подбор!$CJ:$CW,11,0),"")</f>
        <v>0</v>
      </c>
      <c r="AG1224" s="73">
        <f>IFERROR(VLOOKUP(Подбор[[#This Row],[Артикул]],[1]Подбор!$CJ:$CW,12,0),"")</f>
        <v>12</v>
      </c>
      <c r="AH1224" s="73">
        <f>IFERROR(VLOOKUP(Подбор[[#This Row],[Артикул]],[1]Подбор!$CJ:$CW,13,0),"")</f>
        <v>3</v>
      </c>
      <c r="AI1224" s="73">
        <f>IFERROR(VLOOKUP(Подбор[[#This Row],[Артикул]],[1]Подбор!$CJ:$CW,14,0),"")</f>
        <v>0</v>
      </c>
      <c r="AJ1224" s="73" t="str">
        <f>IFERROR(VLOOKUP(Подбор[[#This Row],[Артикул]],[1]Подбор!$CJ:$DA,15,0),"")</f>
        <v>http://ipmatika.ru/upload/iblock/5cf/yasno7wnu4pxpmf7aban8lswpjkzqygl/Y501%20%281%29.png</v>
      </c>
      <c r="AK1224" s="73" t="str">
        <f>IFERROR(VLOOKUP(Подбор[[#This Row],[Артикул]],[1]Подбор!$CJ:$DA,16,0),"")</f>
        <v>https://ipmatika.kz/products/audiodomofony/Fanvil-Y501/</v>
      </c>
      <c r="AL1224" s="73" t="str">
        <f>IFERROR(VLOOKUP(Подбор[[#This Row],[Артикул]],[1]Подбор!$CJ:$DA,17,0),"")</f>
        <v/>
      </c>
    </row>
    <row r="1225" spans="1:38">
      <c r="A1225" s="73" t="s">
        <v>3120</v>
      </c>
      <c r="B1225" t="s">
        <v>3077</v>
      </c>
      <c r="C1225" t="s">
        <v>3121</v>
      </c>
      <c r="D1225">
        <v>71380</v>
      </c>
      <c r="E1225">
        <v>57100.999999999985</v>
      </c>
      <c r="F1225">
        <v>-20.004202857943426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26</v>
      </c>
      <c r="O1225">
        <v>0</v>
      </c>
      <c r="P1225">
        <v>0</v>
      </c>
      <c r="Q1225" t="s">
        <v>6160</v>
      </c>
      <c r="R1225" t="s">
        <v>3122</v>
      </c>
      <c r="S1225" t="s">
        <v>578</v>
      </c>
      <c r="T1225" s="73"/>
      <c r="U1225" s="73"/>
      <c r="V1225"/>
      <c r="W1225" s="73">
        <f>IFERROR(VLOOKUP(Подбор[[#This Row],[Артикул]],[1]Подбор!$CJ:$CW,2,0),"")</f>
        <v>71380</v>
      </c>
      <c r="X1225" s="73">
        <f>IFERROR(VLOOKUP(Подбор[[#This Row],[Артикул]],[1]Подбор!$CJ:$CW,3,0),"")</f>
        <v>57100.999999999985</v>
      </c>
      <c r="Y1225" s="73">
        <f>IFERROR(VLOOKUP(Подбор[[#This Row],[Артикул]],[1]Подбор!$CJ:$CW,4,0),"")</f>
        <v>-20.004202857943426</v>
      </c>
      <c r="Z1225" s="73">
        <f>IFERROR(VLOOKUP(Подбор[[#This Row],[Артикул]],[1]Подбор!$CJ:$CW,5,0),"")</f>
        <v>0</v>
      </c>
      <c r="AA1225" s="73">
        <f>IFERROR(VLOOKUP(Подбор[[#This Row],[Артикул]],[1]Подбор!$CJ:$CW,6,0),"")</f>
        <v>0</v>
      </c>
      <c r="AB1225" s="73">
        <f>IFERROR(VLOOKUP(Подбор[[#This Row],[Артикул]],[1]Подбор!$CJ:$CW,7,0),"")</f>
        <v>0</v>
      </c>
      <c r="AC1225" s="73">
        <f>IFERROR(VLOOKUP(Подбор[[#This Row],[Артикул]],[1]Подбор!$CJ:$CW,8,0),"")</f>
        <v>0</v>
      </c>
      <c r="AD1225" s="73">
        <f>IFERROR(VLOOKUP(Подбор[[#This Row],[Артикул]],[1]Подбор!$CJ:$CW,9,0),"")</f>
        <v>0</v>
      </c>
      <c r="AE1225" s="73">
        <f>IFERROR(VLOOKUP(Подбор[[#This Row],[Артикул]],[1]Подбор!$CJ:$CW,10,0),"")</f>
        <v>0</v>
      </c>
      <c r="AF1225" s="73">
        <f>IFERROR(VLOOKUP(Подбор[[#This Row],[Артикул]],[1]Подбор!$CJ:$CW,11,0),"")</f>
        <v>0</v>
      </c>
      <c r="AG1225" s="73">
        <f>IFERROR(VLOOKUP(Подбор[[#This Row],[Артикул]],[1]Подбор!$CJ:$CW,12,0),"")</f>
        <v>26</v>
      </c>
      <c r="AH1225" s="73">
        <f>IFERROR(VLOOKUP(Подбор[[#This Row],[Артикул]],[1]Подбор!$CJ:$CW,13,0),"")</f>
        <v>0</v>
      </c>
      <c r="AI1225" s="73">
        <f>IFERROR(VLOOKUP(Подбор[[#This Row],[Артикул]],[1]Подбор!$CJ:$CW,14,0),"")</f>
        <v>0</v>
      </c>
      <c r="AJ1225" s="73" t="str">
        <f>IFERROR(VLOOKUP(Подбор[[#This Row],[Артикул]],[1]Подбор!$CJ:$DA,15,0),"")</f>
        <v>http://ipmatika.ru/upload/iblock/ec6/6o5pyn2um5zbe0v8ii2ryrlyf0dmfrmf/000-copy-69-1200x800.jpg</v>
      </c>
      <c r="AK1225" s="73" t="str">
        <f>IFERROR(VLOOKUP(Подбор[[#This Row],[Артикул]],[1]Подбор!$CJ:$DA,16,0),"")</f>
        <v>https://ipmatika.kz/products/audiodomofony/Fanvil-Y501W-Y/</v>
      </c>
      <c r="AL1225" s="73" t="str">
        <f>IFERROR(VLOOKUP(Подбор[[#This Row],[Артикул]],[1]Подбор!$CJ:$DA,17,0),"")</f>
        <v/>
      </c>
    </row>
    <row r="1226" spans="1:38">
      <c r="A1226" s="73" t="s">
        <v>1644</v>
      </c>
      <c r="B1226" t="s">
        <v>3082</v>
      </c>
      <c r="C1226" t="s">
        <v>1643</v>
      </c>
      <c r="D1226">
        <v>33000</v>
      </c>
      <c r="E1226" t="s">
        <v>578</v>
      </c>
      <c r="F1226" t="s">
        <v>578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3</v>
      </c>
      <c r="O1226">
        <v>0</v>
      </c>
      <c r="P1226">
        <v>0</v>
      </c>
      <c r="Q1226" t="s">
        <v>578</v>
      </c>
      <c r="R1226" t="s">
        <v>6161</v>
      </c>
      <c r="S1226" t="s">
        <v>5491</v>
      </c>
      <c r="T1226" s="73"/>
      <c r="U1226" s="73"/>
      <c r="V1226"/>
      <c r="W1226" s="73">
        <f>IFERROR(VLOOKUP(Подбор[[#This Row],[Артикул]],[1]Подбор!$CJ:$CW,2,0),"")</f>
        <v>33000</v>
      </c>
      <c r="X1226" s="73" t="str">
        <f>IFERROR(VLOOKUP(Подбор[[#This Row],[Артикул]],[1]Подбор!$CJ:$CW,3,0),"")</f>
        <v/>
      </c>
      <c r="Y1226" s="73" t="str">
        <f>IFERROR(VLOOKUP(Подбор[[#This Row],[Артикул]],[1]Подбор!$CJ:$CW,4,0),"")</f>
        <v/>
      </c>
      <c r="Z1226" s="73">
        <f>IFERROR(VLOOKUP(Подбор[[#This Row],[Артикул]],[1]Подбор!$CJ:$CW,5,0),"")</f>
        <v>0</v>
      </c>
      <c r="AA1226" s="73">
        <f>IFERROR(VLOOKUP(Подбор[[#This Row],[Артикул]],[1]Подбор!$CJ:$CW,6,0),"")</f>
        <v>0</v>
      </c>
      <c r="AB1226" s="73">
        <f>IFERROR(VLOOKUP(Подбор[[#This Row],[Артикул]],[1]Подбор!$CJ:$CW,7,0),"")</f>
        <v>0</v>
      </c>
      <c r="AC1226" s="73">
        <f>IFERROR(VLOOKUP(Подбор[[#This Row],[Артикул]],[1]Подбор!$CJ:$CW,8,0),"")</f>
        <v>0</v>
      </c>
      <c r="AD1226" s="73">
        <f>IFERROR(VLOOKUP(Подбор[[#This Row],[Артикул]],[1]Подбор!$CJ:$CW,9,0),"")</f>
        <v>0</v>
      </c>
      <c r="AE1226" s="73">
        <f>IFERROR(VLOOKUP(Подбор[[#This Row],[Артикул]],[1]Подбор!$CJ:$CW,10,0),"")</f>
        <v>0</v>
      </c>
      <c r="AF1226" s="73">
        <f>IFERROR(VLOOKUP(Подбор[[#This Row],[Артикул]],[1]Подбор!$CJ:$CW,11,0),"")</f>
        <v>0</v>
      </c>
      <c r="AG1226" s="73">
        <f>IFERROR(VLOOKUP(Подбор[[#This Row],[Артикул]],[1]Подбор!$CJ:$CW,12,0),"")</f>
        <v>3</v>
      </c>
      <c r="AH1226" s="73">
        <f>IFERROR(VLOOKUP(Подбор[[#This Row],[Артикул]],[1]Подбор!$CJ:$CW,13,0),"")</f>
        <v>0</v>
      </c>
      <c r="AI1226" s="73">
        <f>IFERROR(VLOOKUP(Подбор[[#This Row],[Артикул]],[1]Подбор!$CJ:$CW,14,0),"")</f>
        <v>0</v>
      </c>
      <c r="AJ1226" s="73" t="str">
        <f>IFERROR(VLOOKUP(Подбор[[#This Row],[Артикул]],[1]Подбор!$CJ:$DA,15,0),"")</f>
        <v/>
      </c>
      <c r="AK1226" s="73" t="str">
        <f>IFERROR(VLOOKUP(Подбор[[#This Row],[Артикул]],[1]Подбор!$CJ:$DA,16,0),"")</f>
        <v>https://ipmatika.kz/products/audiodomofony/its-pantel-i00000975/</v>
      </c>
      <c r="AL1226" s="73" t="str">
        <f>IFERROR(VLOOKUP(Подбор[[#This Row],[Артикул]],[1]Подбор!$CJ:$DA,17,0),"")</f>
        <v>EOL</v>
      </c>
    </row>
    <row r="1227" spans="1:38">
      <c r="A1227" s="73" t="s">
        <v>4814</v>
      </c>
      <c r="B1227" t="s">
        <v>3089</v>
      </c>
      <c r="C1227" t="s">
        <v>5218</v>
      </c>
      <c r="D1227">
        <v>86900</v>
      </c>
      <c r="E1227" t="s">
        <v>578</v>
      </c>
      <c r="F1227" t="s">
        <v>578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6162</v>
      </c>
      <c r="R1227" t="s">
        <v>6163</v>
      </c>
      <c r="S1227" t="s">
        <v>5612</v>
      </c>
      <c r="T1227" s="73"/>
      <c r="U1227" s="73"/>
      <c r="V1227"/>
      <c r="W1227" s="73">
        <f>IFERROR(VLOOKUP(Подбор[[#This Row],[Артикул]],[1]Подбор!$CJ:$CW,2,0),"")</f>
        <v>86900</v>
      </c>
      <c r="X1227" s="73" t="str">
        <f>IFERROR(VLOOKUP(Подбор[[#This Row],[Артикул]],[1]Подбор!$CJ:$CW,3,0),"")</f>
        <v/>
      </c>
      <c r="Y1227" s="73" t="str">
        <f>IFERROR(VLOOKUP(Подбор[[#This Row],[Артикул]],[1]Подбор!$CJ:$CW,4,0),"")</f>
        <v/>
      </c>
      <c r="Z1227" s="73">
        <f>IFERROR(VLOOKUP(Подбор[[#This Row],[Артикул]],[1]Подбор!$CJ:$CW,5,0),"")</f>
        <v>0</v>
      </c>
      <c r="AA1227" s="73">
        <f>IFERROR(VLOOKUP(Подбор[[#This Row],[Артикул]],[1]Подбор!$CJ:$CW,6,0),"")</f>
        <v>0</v>
      </c>
      <c r="AB1227" s="73">
        <f>IFERROR(VLOOKUP(Подбор[[#This Row],[Артикул]],[1]Подбор!$CJ:$CW,7,0),"")</f>
        <v>0</v>
      </c>
      <c r="AC1227" s="73">
        <f>IFERROR(VLOOKUP(Подбор[[#This Row],[Артикул]],[1]Подбор!$CJ:$CW,8,0),"")</f>
        <v>0</v>
      </c>
      <c r="AD1227" s="73">
        <f>IFERROR(VLOOKUP(Подбор[[#This Row],[Артикул]],[1]Подбор!$CJ:$CW,9,0),"")</f>
        <v>0</v>
      </c>
      <c r="AE1227" s="73">
        <f>IFERROR(VLOOKUP(Подбор[[#This Row],[Артикул]],[1]Подбор!$CJ:$CW,10,0),"")</f>
        <v>0</v>
      </c>
      <c r="AF1227" s="73">
        <f>IFERROR(VLOOKUP(Подбор[[#This Row],[Артикул]],[1]Подбор!$CJ:$CW,11,0),"")</f>
        <v>0</v>
      </c>
      <c r="AG1227" s="73">
        <f>IFERROR(VLOOKUP(Подбор[[#This Row],[Артикул]],[1]Подбор!$CJ:$CW,12,0),"")</f>
        <v>0</v>
      </c>
      <c r="AH1227" s="73">
        <f>IFERROR(VLOOKUP(Подбор[[#This Row],[Артикул]],[1]Подбор!$CJ:$CW,13,0),"")</f>
        <v>0</v>
      </c>
      <c r="AI1227" s="73">
        <f>IFERROR(VLOOKUP(Подбор[[#This Row],[Артикул]],[1]Подбор!$CJ:$CW,14,0),"")</f>
        <v>0</v>
      </c>
      <c r="AJ1227" s="73" t="str">
        <f>IFERROR(VLOOKUP(Подбор[[#This Row],[Артикул]],[1]Подбор!$CJ:$DA,15,0),"")</f>
        <v>http://ipmatika.ru/upload/iblock/ae6/wakq0jepjahp4kemsnzb84rl8gvccwe0/k20.png</v>
      </c>
      <c r="AK1227" s="73" t="str">
        <f>IFERROR(VLOOKUP(Подбор[[#This Row],[Артикул]],[1]Подбор!$CJ:$DA,16,0),"")</f>
        <v>https://ipmatika.kz/products/audiodomofony/JRK20-1/</v>
      </c>
      <c r="AL1227" s="73" t="str">
        <f>IFERROR(VLOOKUP(Подбор[[#This Row],[Артикул]],[1]Подбор!$CJ:$DA,17,0),"")</f>
        <v>Под заказ</v>
      </c>
    </row>
    <row r="1228" spans="1:38">
      <c r="A1228" s="73" t="s">
        <v>4815</v>
      </c>
      <c r="B1228" t="s">
        <v>3089</v>
      </c>
      <c r="C1228" t="s">
        <v>5219</v>
      </c>
      <c r="D1228">
        <v>96800</v>
      </c>
      <c r="E1228" t="s">
        <v>578</v>
      </c>
      <c r="F1228" t="s">
        <v>578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6164</v>
      </c>
      <c r="R1228" t="s">
        <v>6165</v>
      </c>
      <c r="S1228" t="s">
        <v>5612</v>
      </c>
      <c r="T1228" s="73"/>
      <c r="U1228" s="73"/>
      <c r="V1228"/>
      <c r="W1228" s="73">
        <f>IFERROR(VLOOKUP(Подбор[[#This Row],[Артикул]],[1]Подбор!$CJ:$CW,2,0),"")</f>
        <v>96800</v>
      </c>
      <c r="X1228" s="73" t="str">
        <f>IFERROR(VLOOKUP(Подбор[[#This Row],[Артикул]],[1]Подбор!$CJ:$CW,3,0),"")</f>
        <v/>
      </c>
      <c r="Y1228" s="73" t="str">
        <f>IFERROR(VLOOKUP(Подбор[[#This Row],[Артикул]],[1]Подбор!$CJ:$CW,4,0),"")</f>
        <v/>
      </c>
      <c r="Z1228" s="73">
        <f>IFERROR(VLOOKUP(Подбор[[#This Row],[Артикул]],[1]Подбор!$CJ:$CW,5,0),"")</f>
        <v>0</v>
      </c>
      <c r="AA1228" s="73">
        <f>IFERROR(VLOOKUP(Подбор[[#This Row],[Артикул]],[1]Подбор!$CJ:$CW,6,0),"")</f>
        <v>0</v>
      </c>
      <c r="AB1228" s="73">
        <f>IFERROR(VLOOKUP(Подбор[[#This Row],[Артикул]],[1]Подбор!$CJ:$CW,7,0),"")</f>
        <v>0</v>
      </c>
      <c r="AC1228" s="73">
        <f>IFERROR(VLOOKUP(Подбор[[#This Row],[Артикул]],[1]Подбор!$CJ:$CW,8,0),"")</f>
        <v>0</v>
      </c>
      <c r="AD1228" s="73">
        <f>IFERROR(VLOOKUP(Подбор[[#This Row],[Артикул]],[1]Подбор!$CJ:$CW,9,0),"")</f>
        <v>0</v>
      </c>
      <c r="AE1228" s="73">
        <f>IFERROR(VLOOKUP(Подбор[[#This Row],[Артикул]],[1]Подбор!$CJ:$CW,10,0),"")</f>
        <v>0</v>
      </c>
      <c r="AF1228" s="73">
        <f>IFERROR(VLOOKUP(Подбор[[#This Row],[Артикул]],[1]Подбор!$CJ:$CW,11,0),"")</f>
        <v>0</v>
      </c>
      <c r="AG1228" s="73">
        <f>IFERROR(VLOOKUP(Подбор[[#This Row],[Артикул]],[1]Подбор!$CJ:$CW,12,0),"")</f>
        <v>0</v>
      </c>
      <c r="AH1228" s="73">
        <f>IFERROR(VLOOKUP(Подбор[[#This Row],[Артикул]],[1]Подбор!$CJ:$CW,13,0),"")</f>
        <v>0</v>
      </c>
      <c r="AI1228" s="73">
        <f>IFERROR(VLOOKUP(Подбор[[#This Row],[Артикул]],[1]Подбор!$CJ:$CW,14,0),"")</f>
        <v>0</v>
      </c>
      <c r="AJ1228" s="73" t="str">
        <f>IFERROR(VLOOKUP(Подбор[[#This Row],[Артикул]],[1]Подбор!$CJ:$DA,15,0),"")</f>
        <v>http://ipmatika.ru/upload/iblock/b73/0t2jjplddl6kp4gxl5m8v5pajg0pdc2j/k20-2.png</v>
      </c>
      <c r="AK1228" s="73" t="str">
        <f>IFERROR(VLOOKUP(Подбор[[#This Row],[Артикул]],[1]Подбор!$CJ:$DA,16,0),"")</f>
        <v>https://ipmatika.kz/products/audiodomofony/JRK20-2/</v>
      </c>
      <c r="AL1228" s="73" t="str">
        <f>IFERROR(VLOOKUP(Подбор[[#This Row],[Артикул]],[1]Подбор!$CJ:$DA,17,0),"")</f>
        <v>Под заказ</v>
      </c>
    </row>
    <row r="1229" spans="1:38">
      <c r="A1229" s="73" t="s">
        <v>4816</v>
      </c>
      <c r="B1229" t="s">
        <v>3089</v>
      </c>
      <c r="C1229" t="s">
        <v>5220</v>
      </c>
      <c r="D1229">
        <v>70950</v>
      </c>
      <c r="E1229" t="s">
        <v>578</v>
      </c>
      <c r="F1229" t="s">
        <v>578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6166</v>
      </c>
      <c r="R1229" t="s">
        <v>6167</v>
      </c>
      <c r="S1229" t="s">
        <v>5612</v>
      </c>
      <c r="T1229" s="73"/>
      <c r="U1229" s="73"/>
      <c r="V1229"/>
      <c r="W1229" s="73">
        <f>IFERROR(VLOOKUP(Подбор[[#This Row],[Артикул]],[1]Подбор!$CJ:$CW,2,0),"")</f>
        <v>70950</v>
      </c>
      <c r="X1229" s="73" t="str">
        <f>IFERROR(VLOOKUP(Подбор[[#This Row],[Артикул]],[1]Подбор!$CJ:$CW,3,0),"")</f>
        <v/>
      </c>
      <c r="Y1229" s="73" t="str">
        <f>IFERROR(VLOOKUP(Подбор[[#This Row],[Артикул]],[1]Подбор!$CJ:$CW,4,0),"")</f>
        <v/>
      </c>
      <c r="Z1229" s="73">
        <f>IFERROR(VLOOKUP(Подбор[[#This Row],[Артикул]],[1]Подбор!$CJ:$CW,5,0),"")</f>
        <v>0</v>
      </c>
      <c r="AA1229" s="73">
        <f>IFERROR(VLOOKUP(Подбор[[#This Row],[Артикул]],[1]Подбор!$CJ:$CW,6,0),"")</f>
        <v>0</v>
      </c>
      <c r="AB1229" s="73">
        <f>IFERROR(VLOOKUP(Подбор[[#This Row],[Артикул]],[1]Подбор!$CJ:$CW,7,0),"")</f>
        <v>0</v>
      </c>
      <c r="AC1229" s="73">
        <f>IFERROR(VLOOKUP(Подбор[[#This Row],[Артикул]],[1]Подбор!$CJ:$CW,8,0),"")</f>
        <v>0</v>
      </c>
      <c r="AD1229" s="73">
        <f>IFERROR(VLOOKUP(Подбор[[#This Row],[Артикул]],[1]Подбор!$CJ:$CW,9,0),"")</f>
        <v>0</v>
      </c>
      <c r="AE1229" s="73">
        <f>IFERROR(VLOOKUP(Подбор[[#This Row],[Артикул]],[1]Подбор!$CJ:$CW,10,0),"")</f>
        <v>0</v>
      </c>
      <c r="AF1229" s="73">
        <f>IFERROR(VLOOKUP(Подбор[[#This Row],[Артикул]],[1]Подбор!$CJ:$CW,11,0),"")</f>
        <v>0</v>
      </c>
      <c r="AG1229" s="73">
        <f>IFERROR(VLOOKUP(Подбор[[#This Row],[Артикул]],[1]Подбор!$CJ:$CW,12,0),"")</f>
        <v>0</v>
      </c>
      <c r="AH1229" s="73">
        <f>IFERROR(VLOOKUP(Подбор[[#This Row],[Артикул]],[1]Подбор!$CJ:$CW,13,0),"")</f>
        <v>0</v>
      </c>
      <c r="AI1229" s="73">
        <f>IFERROR(VLOOKUP(Подбор[[#This Row],[Артикул]],[1]Подбор!$CJ:$CW,14,0),"")</f>
        <v>0</v>
      </c>
      <c r="AJ1229" s="73" t="str">
        <f>IFERROR(VLOOKUP(Подбор[[#This Row],[Артикул]],[1]Подбор!$CJ:$DA,15,0),"")</f>
        <v>http://ipmatika.ru/upload/iblock/7a3/cbkzqpqlk4gvzcp3gdn5f5z3c7hfy1y1/k86-1.png</v>
      </c>
      <c r="AK1229" s="73" t="str">
        <f>IFERROR(VLOOKUP(Подбор[[#This Row],[Артикул]],[1]Подбор!$CJ:$DA,16,0),"")</f>
        <v>https://ipmatika.kz/products/audiodomofony/JRK86-1/</v>
      </c>
      <c r="AL1229" s="73" t="str">
        <f>IFERROR(VLOOKUP(Подбор[[#This Row],[Артикул]],[1]Подбор!$CJ:$DA,17,0),"")</f>
        <v>Под заказ</v>
      </c>
    </row>
    <row r="1230" spans="1:38">
      <c r="A1230" s="73" t="s">
        <v>4817</v>
      </c>
      <c r="B1230" t="s">
        <v>3089</v>
      </c>
      <c r="C1230" t="s">
        <v>5221</v>
      </c>
      <c r="D1230">
        <v>80850</v>
      </c>
      <c r="E1230" t="s">
        <v>578</v>
      </c>
      <c r="F1230" t="s">
        <v>578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6168</v>
      </c>
      <c r="R1230" t="s">
        <v>6169</v>
      </c>
      <c r="S1230" t="s">
        <v>5612</v>
      </c>
      <c r="T1230" s="73"/>
      <c r="U1230" s="73"/>
      <c r="V1230"/>
      <c r="W1230" s="73">
        <f>IFERROR(VLOOKUP(Подбор[[#This Row],[Артикул]],[1]Подбор!$CJ:$CW,2,0),"")</f>
        <v>80850</v>
      </c>
      <c r="X1230" s="73" t="str">
        <f>IFERROR(VLOOKUP(Подбор[[#This Row],[Артикул]],[1]Подбор!$CJ:$CW,3,0),"")</f>
        <v/>
      </c>
      <c r="Y1230" s="73" t="str">
        <f>IFERROR(VLOOKUP(Подбор[[#This Row],[Артикул]],[1]Подбор!$CJ:$CW,4,0),"")</f>
        <v/>
      </c>
      <c r="Z1230" s="73">
        <f>IFERROR(VLOOKUP(Подбор[[#This Row],[Артикул]],[1]Подбор!$CJ:$CW,5,0),"")</f>
        <v>0</v>
      </c>
      <c r="AA1230" s="73">
        <f>IFERROR(VLOOKUP(Подбор[[#This Row],[Артикул]],[1]Подбор!$CJ:$CW,6,0),"")</f>
        <v>0</v>
      </c>
      <c r="AB1230" s="73">
        <f>IFERROR(VLOOKUP(Подбор[[#This Row],[Артикул]],[1]Подбор!$CJ:$CW,7,0),"")</f>
        <v>0</v>
      </c>
      <c r="AC1230" s="73">
        <f>IFERROR(VLOOKUP(Подбор[[#This Row],[Артикул]],[1]Подбор!$CJ:$CW,8,0),"")</f>
        <v>0</v>
      </c>
      <c r="AD1230" s="73">
        <f>IFERROR(VLOOKUP(Подбор[[#This Row],[Артикул]],[1]Подбор!$CJ:$CW,9,0),"")</f>
        <v>0</v>
      </c>
      <c r="AE1230" s="73">
        <f>IFERROR(VLOOKUP(Подбор[[#This Row],[Артикул]],[1]Подбор!$CJ:$CW,10,0),"")</f>
        <v>0</v>
      </c>
      <c r="AF1230" s="73">
        <f>IFERROR(VLOOKUP(Подбор[[#This Row],[Артикул]],[1]Подбор!$CJ:$CW,11,0),"")</f>
        <v>0</v>
      </c>
      <c r="AG1230" s="73">
        <f>IFERROR(VLOOKUP(Подбор[[#This Row],[Артикул]],[1]Подбор!$CJ:$CW,12,0),"")</f>
        <v>0</v>
      </c>
      <c r="AH1230" s="73">
        <f>IFERROR(VLOOKUP(Подбор[[#This Row],[Артикул]],[1]Подбор!$CJ:$CW,13,0),"")</f>
        <v>0</v>
      </c>
      <c r="AI1230" s="73">
        <f>IFERROR(VLOOKUP(Подбор[[#This Row],[Артикул]],[1]Подбор!$CJ:$CW,14,0),"")</f>
        <v>0</v>
      </c>
      <c r="AJ1230" s="73" t="str">
        <f>IFERROR(VLOOKUP(Подбор[[#This Row],[Артикул]],[1]Подбор!$CJ:$DA,15,0),"")</f>
        <v>http://ipmatika.ru/upload/iblock/ab9/1sz81t4devr01btzjm0agbvqhhzd23to/k86-2.png</v>
      </c>
      <c r="AK1230" s="73" t="str">
        <f>IFERROR(VLOOKUP(Подбор[[#This Row],[Артикул]],[1]Подбор!$CJ:$DA,16,0),"")</f>
        <v>https://ipmatika.kz/products/audiodomofony/JRK86-2/</v>
      </c>
      <c r="AL1230" s="73" t="str">
        <f>IFERROR(VLOOKUP(Подбор[[#This Row],[Артикул]],[1]Подбор!$CJ:$DA,17,0),"")</f>
        <v>Под заказ</v>
      </c>
    </row>
    <row r="1231" spans="1:38">
      <c r="A1231" s="73" t="s">
        <v>1642</v>
      </c>
      <c r="B1231" t="s">
        <v>3083</v>
      </c>
      <c r="C1231" t="s">
        <v>1641</v>
      </c>
      <c r="D1231">
        <v>33000</v>
      </c>
      <c r="E1231" t="s">
        <v>578</v>
      </c>
      <c r="F1231" t="s">
        <v>578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 t="s">
        <v>578</v>
      </c>
      <c r="R1231" t="s">
        <v>6170</v>
      </c>
      <c r="S1231" t="s">
        <v>5491</v>
      </c>
      <c r="T1231" s="73"/>
      <c r="U1231" s="73"/>
      <c r="V1231"/>
      <c r="W1231" s="73">
        <f>IFERROR(VLOOKUP(Подбор[[#This Row],[Артикул]],[1]Подбор!$CJ:$CW,2,0),"")</f>
        <v>33000</v>
      </c>
      <c r="X1231" s="73" t="str">
        <f>IFERROR(VLOOKUP(Подбор[[#This Row],[Артикул]],[1]Подбор!$CJ:$CW,3,0),"")</f>
        <v/>
      </c>
      <c r="Y1231" s="73" t="str">
        <f>IFERROR(VLOOKUP(Подбор[[#This Row],[Артикул]],[1]Подбор!$CJ:$CW,4,0),"")</f>
        <v/>
      </c>
      <c r="Z1231" s="73">
        <f>IFERROR(VLOOKUP(Подбор[[#This Row],[Артикул]],[1]Подбор!$CJ:$CW,5,0),"")</f>
        <v>0</v>
      </c>
      <c r="AA1231" s="73">
        <f>IFERROR(VLOOKUP(Подбор[[#This Row],[Артикул]],[1]Подбор!$CJ:$CW,6,0),"")</f>
        <v>0</v>
      </c>
      <c r="AB1231" s="73">
        <f>IFERROR(VLOOKUP(Подбор[[#This Row],[Артикул]],[1]Подбор!$CJ:$CW,7,0),"")</f>
        <v>0</v>
      </c>
      <c r="AC1231" s="73">
        <f>IFERROR(VLOOKUP(Подбор[[#This Row],[Артикул]],[1]Подбор!$CJ:$CW,8,0),"")</f>
        <v>0</v>
      </c>
      <c r="AD1231" s="73">
        <f>IFERROR(VLOOKUP(Подбор[[#This Row],[Артикул]],[1]Подбор!$CJ:$CW,9,0),"")</f>
        <v>0</v>
      </c>
      <c r="AE1231" s="73">
        <f>IFERROR(VLOOKUP(Подбор[[#This Row],[Артикул]],[1]Подбор!$CJ:$CW,10,0),"")</f>
        <v>0</v>
      </c>
      <c r="AF1231" s="73">
        <f>IFERROR(VLOOKUP(Подбор[[#This Row],[Артикул]],[1]Подбор!$CJ:$CW,11,0),"")</f>
        <v>0</v>
      </c>
      <c r="AG1231" s="73">
        <f>IFERROR(VLOOKUP(Подбор[[#This Row],[Артикул]],[1]Подбор!$CJ:$CW,12,0),"")</f>
        <v>1</v>
      </c>
      <c r="AH1231" s="73">
        <f>IFERROR(VLOOKUP(Подбор[[#This Row],[Артикул]],[1]Подбор!$CJ:$CW,13,0),"")</f>
        <v>0</v>
      </c>
      <c r="AI1231" s="73">
        <f>IFERROR(VLOOKUP(Подбор[[#This Row],[Артикул]],[1]Подбор!$CJ:$CW,14,0),"")</f>
        <v>0</v>
      </c>
      <c r="AJ1231" s="73" t="str">
        <f>IFERROR(VLOOKUP(Подбор[[#This Row],[Артикул]],[1]Подбор!$CJ:$DA,15,0),"")</f>
        <v/>
      </c>
      <c r="AK1231" s="73" t="str">
        <f>IFERROR(VLOOKUP(Подбор[[#This Row],[Артикул]],[1]Подбор!$CJ:$DA,16,0),"")</f>
        <v>https://ipmatika.kz/products/audiodomofony/Nista-IP39-41P/</v>
      </c>
      <c r="AL1231" s="73" t="str">
        <f>IFERROR(VLOOKUP(Подбор[[#This Row],[Артикул]],[1]Подбор!$CJ:$DA,17,0),"")</f>
        <v>EOL</v>
      </c>
    </row>
    <row r="1232" spans="1:38">
      <c r="A1232" s="73" t="s">
        <v>1640</v>
      </c>
      <c r="B1232"/>
      <c r="C1232"/>
      <c r="D1232">
        <v>0</v>
      </c>
      <c r="E1232">
        <v>0</v>
      </c>
      <c r="F1232" t="s">
        <v>578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578</v>
      </c>
      <c r="R1232" t="s">
        <v>578</v>
      </c>
      <c r="S1232" t="s">
        <v>578</v>
      </c>
      <c r="T1232" s="73"/>
      <c r="U1232" s="73"/>
      <c r="V1232"/>
      <c r="W1232" s="73">
        <f>IFERROR(VLOOKUP(Подбор[[#This Row],[Артикул]],[1]Подбор!$CJ:$CW,2,0),"")</f>
        <v>0</v>
      </c>
      <c r="X1232" s="73">
        <f>IFERROR(VLOOKUP(Подбор[[#This Row],[Артикул]],[1]Подбор!$CJ:$CW,3,0),"")</f>
        <v>0</v>
      </c>
      <c r="Y1232" s="73" t="str">
        <f>IFERROR(VLOOKUP(Подбор[[#This Row],[Артикул]],[1]Подбор!$CJ:$CW,4,0),"")</f>
        <v/>
      </c>
      <c r="Z1232" s="73">
        <f>IFERROR(VLOOKUP(Подбор[[#This Row],[Артикул]],[1]Подбор!$CJ:$CW,5,0),"")</f>
        <v>0</v>
      </c>
      <c r="AA1232" s="73">
        <f>IFERROR(VLOOKUP(Подбор[[#This Row],[Артикул]],[1]Подбор!$CJ:$CW,6,0),"")</f>
        <v>0</v>
      </c>
      <c r="AB1232" s="73">
        <f>IFERROR(VLOOKUP(Подбор[[#This Row],[Артикул]],[1]Подбор!$CJ:$CW,7,0),"")</f>
        <v>0</v>
      </c>
      <c r="AC1232" s="73">
        <f>IFERROR(VLOOKUP(Подбор[[#This Row],[Артикул]],[1]Подбор!$CJ:$CW,8,0),"")</f>
        <v>0</v>
      </c>
      <c r="AD1232" s="73">
        <f>IFERROR(VLOOKUP(Подбор[[#This Row],[Артикул]],[1]Подбор!$CJ:$CW,9,0),"")</f>
        <v>0</v>
      </c>
      <c r="AE1232" s="73">
        <f>IFERROR(VLOOKUP(Подбор[[#This Row],[Артикул]],[1]Подбор!$CJ:$CW,10,0),"")</f>
        <v>0</v>
      </c>
      <c r="AF1232" s="73">
        <f>IFERROR(VLOOKUP(Подбор[[#This Row],[Артикул]],[1]Подбор!$CJ:$CW,11,0),"")</f>
        <v>0</v>
      </c>
      <c r="AG1232" s="73">
        <f>IFERROR(VLOOKUP(Подбор[[#This Row],[Артикул]],[1]Подбор!$CJ:$CW,12,0),"")</f>
        <v>0</v>
      </c>
      <c r="AH1232" s="73">
        <f>IFERROR(VLOOKUP(Подбор[[#This Row],[Артикул]],[1]Подбор!$CJ:$CW,13,0),"")</f>
        <v>0</v>
      </c>
      <c r="AI1232" s="73">
        <f>IFERROR(VLOOKUP(Подбор[[#This Row],[Артикул]],[1]Подбор!$CJ:$CW,14,0),"")</f>
        <v>0</v>
      </c>
      <c r="AJ1232" s="73" t="str">
        <f>IFERROR(VLOOKUP(Подбор[[#This Row],[Артикул]],[1]Подбор!$CJ:$DA,15,0),"")</f>
        <v/>
      </c>
      <c r="AK1232" s="73" t="str">
        <f>IFERROR(VLOOKUP(Подбор[[#This Row],[Артикул]],[1]Подбор!$CJ:$DA,16,0),"")</f>
        <v/>
      </c>
      <c r="AL1232" s="73" t="str">
        <f>IFERROR(VLOOKUP(Подбор[[#This Row],[Артикул]],[1]Подбор!$CJ:$DA,17,0),"")</f>
        <v/>
      </c>
    </row>
    <row r="1233" spans="1:38">
      <c r="A1233" s="73" t="s">
        <v>5334</v>
      </c>
      <c r="B1233" t="s">
        <v>3077</v>
      </c>
      <c r="C1233" t="s">
        <v>5335</v>
      </c>
      <c r="D1233">
        <v>233600</v>
      </c>
      <c r="E1233">
        <v>186878.17499999999</v>
      </c>
      <c r="F1233">
        <v>-20.000781250000003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6171</v>
      </c>
      <c r="R1233" t="s">
        <v>6172</v>
      </c>
      <c r="S1233" t="s">
        <v>578</v>
      </c>
      <c r="T1233" s="73"/>
      <c r="U1233" s="73"/>
      <c r="V1233"/>
      <c r="W1233" s="73">
        <f>IFERROR(VLOOKUP(Подбор[[#This Row],[Артикул]],[1]Подбор!$CJ:$CW,2,0),"")</f>
        <v>233600</v>
      </c>
      <c r="X1233" s="73">
        <f>IFERROR(VLOOKUP(Подбор[[#This Row],[Артикул]],[1]Подбор!$CJ:$CW,3,0),"")</f>
        <v>186878.17499999999</v>
      </c>
      <c r="Y1233" s="73">
        <f>IFERROR(VLOOKUP(Подбор[[#This Row],[Артикул]],[1]Подбор!$CJ:$CW,4,0),"")</f>
        <v>-20.000781250000003</v>
      </c>
      <c r="Z1233" s="73">
        <f>IFERROR(VLOOKUP(Подбор[[#This Row],[Артикул]],[1]Подбор!$CJ:$CW,5,0),"")</f>
        <v>0</v>
      </c>
      <c r="AA1233" s="73">
        <f>IFERROR(VLOOKUP(Подбор[[#This Row],[Артикул]],[1]Подбор!$CJ:$CW,6,0),"")</f>
        <v>0</v>
      </c>
      <c r="AB1233" s="73">
        <f>IFERROR(VLOOKUP(Подбор[[#This Row],[Артикул]],[1]Подбор!$CJ:$CW,7,0),"")</f>
        <v>0</v>
      </c>
      <c r="AC1233" s="73">
        <f>IFERROR(VLOOKUP(Подбор[[#This Row],[Артикул]],[1]Подбор!$CJ:$CW,8,0),"")</f>
        <v>0</v>
      </c>
      <c r="AD1233" s="73">
        <f>IFERROR(VLOOKUP(Подбор[[#This Row],[Артикул]],[1]Подбор!$CJ:$CW,9,0),"")</f>
        <v>0</v>
      </c>
      <c r="AE1233" s="73">
        <f>IFERROR(VLOOKUP(Подбор[[#This Row],[Артикул]],[1]Подбор!$CJ:$CW,10,0),"")</f>
        <v>0</v>
      </c>
      <c r="AF1233" s="73">
        <f>IFERROR(VLOOKUP(Подбор[[#This Row],[Артикул]],[1]Подбор!$CJ:$CW,11,0),"")</f>
        <v>0</v>
      </c>
      <c r="AG1233" s="73">
        <f>IFERROR(VLOOKUP(Подбор[[#This Row],[Артикул]],[1]Подбор!$CJ:$CW,12,0),"")</f>
        <v>0</v>
      </c>
      <c r="AH1233" s="73">
        <f>IFERROR(VLOOKUP(Подбор[[#This Row],[Артикул]],[1]Подбор!$CJ:$CW,13,0),"")</f>
        <v>0</v>
      </c>
      <c r="AI1233" s="73">
        <f>IFERROR(VLOOKUP(Подбор[[#This Row],[Артикул]],[1]Подбор!$CJ:$CW,14,0),"")</f>
        <v>0</v>
      </c>
      <c r="AJ1233" s="73" t="str">
        <f>IFERROR(VLOOKUP(Подбор[[#This Row],[Артикул]],[1]Подбор!$CJ:$DA,15,0),"")</f>
        <v>http://ipmatika.ru/upload/iblock/2e8/rp65331yyc16rjvi71df0zfjtnvnc7n5/1.png</v>
      </c>
      <c r="AK1233" s="73" t="str">
        <f>IFERROR(VLOOKUP(Подбор[[#This Row],[Артикул]],[1]Подбор!$CJ:$DA,16,0),"")</f>
        <v>https://ipmatika.kz/products/videointerkomy/Fanvil-A12V/</v>
      </c>
      <c r="AL1233" s="73" t="str">
        <f>IFERROR(VLOOKUP(Подбор[[#This Row],[Артикул]],[1]Подбор!$CJ:$DA,17,0),"")</f>
        <v/>
      </c>
    </row>
    <row r="1234" spans="1:38">
      <c r="A1234" s="73" t="s">
        <v>1639</v>
      </c>
      <c r="B1234" t="s">
        <v>3077</v>
      </c>
      <c r="C1234" t="s">
        <v>1638</v>
      </c>
      <c r="D1234">
        <v>64890</v>
      </c>
      <c r="E1234">
        <v>51909.275000000009</v>
      </c>
      <c r="F1234">
        <v>-20.004199414393568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</v>
      </c>
      <c r="P1234">
        <v>0</v>
      </c>
      <c r="Q1234" t="s">
        <v>6173</v>
      </c>
      <c r="R1234" t="s">
        <v>6174</v>
      </c>
      <c r="S1234" t="s">
        <v>578</v>
      </c>
      <c r="T1234" s="73"/>
      <c r="U1234" s="73"/>
      <c r="V1234"/>
      <c r="W1234" s="73">
        <f>IFERROR(VLOOKUP(Подбор[[#This Row],[Артикул]],[1]Подбор!$CJ:$CW,2,0),"")</f>
        <v>64890</v>
      </c>
      <c r="X1234" s="73">
        <f>IFERROR(VLOOKUP(Подбор[[#This Row],[Артикул]],[1]Подбор!$CJ:$CW,3,0),"")</f>
        <v>51909.275000000009</v>
      </c>
      <c r="Y1234" s="73">
        <f>IFERROR(VLOOKUP(Подбор[[#This Row],[Артикул]],[1]Подбор!$CJ:$CW,4,0),"")</f>
        <v>-20.004199414393568</v>
      </c>
      <c r="Z1234" s="73">
        <f>IFERROR(VLOOKUP(Подбор[[#This Row],[Артикул]],[1]Подбор!$CJ:$CW,5,0),"")</f>
        <v>0</v>
      </c>
      <c r="AA1234" s="73">
        <f>IFERROR(VLOOKUP(Подбор[[#This Row],[Артикул]],[1]Подбор!$CJ:$CW,6,0),"")</f>
        <v>0</v>
      </c>
      <c r="AB1234" s="73">
        <f>IFERROR(VLOOKUP(Подбор[[#This Row],[Артикул]],[1]Подбор!$CJ:$CW,7,0),"")</f>
        <v>0</v>
      </c>
      <c r="AC1234" s="73">
        <f>IFERROR(VLOOKUP(Подбор[[#This Row],[Артикул]],[1]Подбор!$CJ:$CW,8,0),"")</f>
        <v>0</v>
      </c>
      <c r="AD1234" s="73">
        <f>IFERROR(VLOOKUP(Подбор[[#This Row],[Артикул]],[1]Подбор!$CJ:$CW,9,0),"")</f>
        <v>0</v>
      </c>
      <c r="AE1234" s="73">
        <f>IFERROR(VLOOKUP(Подбор[[#This Row],[Артикул]],[1]Подбор!$CJ:$CW,10,0),"")</f>
        <v>0</v>
      </c>
      <c r="AF1234" s="73">
        <f>IFERROR(VLOOKUP(Подбор[[#This Row],[Артикул]],[1]Подбор!$CJ:$CW,11,0),"")</f>
        <v>0</v>
      </c>
      <c r="AG1234" s="73">
        <f>IFERROR(VLOOKUP(Подбор[[#This Row],[Артикул]],[1]Подбор!$CJ:$CW,12,0),"")</f>
        <v>0</v>
      </c>
      <c r="AH1234" s="73">
        <f>IFERROR(VLOOKUP(Подбор[[#This Row],[Артикул]],[1]Подбор!$CJ:$CW,13,0),"")</f>
        <v>2</v>
      </c>
      <c r="AI1234" s="73">
        <f>IFERROR(VLOOKUP(Подбор[[#This Row],[Артикул]],[1]Подбор!$CJ:$CW,14,0),"")</f>
        <v>0</v>
      </c>
      <c r="AJ1234" s="73" t="str">
        <f>IFERROR(VLOOKUP(Подбор[[#This Row],[Артикул]],[1]Подбор!$CJ:$DA,15,0),"")</f>
        <v>http://ipmatika.ru/upload/iblock/37c/i10V_01_20190321.png</v>
      </c>
      <c r="AK1234" s="73" t="str">
        <f>IFERROR(VLOOKUP(Подбор[[#This Row],[Артикул]],[1]Подбор!$CJ:$DA,16,0),"")</f>
        <v>https://ipmatika.kz/products/videointerkomy/Fanvil-i10SV/</v>
      </c>
      <c r="AL1234" s="73" t="str">
        <f>IFERROR(VLOOKUP(Подбор[[#This Row],[Артикул]],[1]Подбор!$CJ:$DA,17,0),"")</f>
        <v/>
      </c>
    </row>
    <row r="1235" spans="1:38">
      <c r="A1235" s="73" t="s">
        <v>1637</v>
      </c>
      <c r="B1235" t="s">
        <v>3077</v>
      </c>
      <c r="C1235" t="s">
        <v>1636</v>
      </c>
      <c r="D1235">
        <v>71380</v>
      </c>
      <c r="E1235">
        <v>57100.999999999985</v>
      </c>
      <c r="F1235">
        <v>-20.004202857943426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3</v>
      </c>
      <c r="O1235">
        <v>32</v>
      </c>
      <c r="P1235">
        <v>0</v>
      </c>
      <c r="Q1235" t="s">
        <v>6175</v>
      </c>
      <c r="R1235" t="s">
        <v>6176</v>
      </c>
      <c r="S1235" t="s">
        <v>578</v>
      </c>
      <c r="T1235" s="73"/>
      <c r="U1235" s="73"/>
      <c r="V1235"/>
      <c r="W1235" s="73">
        <f>IFERROR(VLOOKUP(Подбор[[#This Row],[Артикул]],[1]Подбор!$CJ:$CW,2,0),"")</f>
        <v>71380</v>
      </c>
      <c r="X1235" s="73">
        <f>IFERROR(VLOOKUP(Подбор[[#This Row],[Артикул]],[1]Подбор!$CJ:$CW,3,0),"")</f>
        <v>57100.999999999985</v>
      </c>
      <c r="Y1235" s="73">
        <f>IFERROR(VLOOKUP(Подбор[[#This Row],[Артикул]],[1]Подбор!$CJ:$CW,4,0),"")</f>
        <v>-20.004202857943426</v>
      </c>
      <c r="Z1235" s="73">
        <f>IFERROR(VLOOKUP(Подбор[[#This Row],[Артикул]],[1]Подбор!$CJ:$CW,5,0),"")</f>
        <v>0</v>
      </c>
      <c r="AA1235" s="73">
        <f>IFERROR(VLOOKUP(Подбор[[#This Row],[Артикул]],[1]Подбор!$CJ:$CW,6,0),"")</f>
        <v>0</v>
      </c>
      <c r="AB1235" s="73">
        <f>IFERROR(VLOOKUP(Подбор[[#This Row],[Артикул]],[1]Подбор!$CJ:$CW,7,0),"")</f>
        <v>0</v>
      </c>
      <c r="AC1235" s="73">
        <f>IFERROR(VLOOKUP(Подбор[[#This Row],[Артикул]],[1]Подбор!$CJ:$CW,8,0),"")</f>
        <v>0</v>
      </c>
      <c r="AD1235" s="73">
        <f>IFERROR(VLOOKUP(Подбор[[#This Row],[Артикул]],[1]Подбор!$CJ:$CW,9,0),"")</f>
        <v>0</v>
      </c>
      <c r="AE1235" s="73">
        <f>IFERROR(VLOOKUP(Подбор[[#This Row],[Артикул]],[1]Подбор!$CJ:$CW,10,0),"")</f>
        <v>0</v>
      </c>
      <c r="AF1235" s="73">
        <f>IFERROR(VLOOKUP(Подбор[[#This Row],[Артикул]],[1]Подбор!$CJ:$CW,11,0),"")</f>
        <v>0</v>
      </c>
      <c r="AG1235" s="73">
        <f>IFERROR(VLOOKUP(Подбор[[#This Row],[Артикул]],[1]Подбор!$CJ:$CW,12,0),"")</f>
        <v>3</v>
      </c>
      <c r="AH1235" s="73">
        <f>IFERROR(VLOOKUP(Подбор[[#This Row],[Артикул]],[1]Подбор!$CJ:$CW,13,0),"")</f>
        <v>32</v>
      </c>
      <c r="AI1235" s="73">
        <f>IFERROR(VLOOKUP(Подбор[[#This Row],[Артикул]],[1]Подбор!$CJ:$CW,14,0),"")</f>
        <v>0</v>
      </c>
      <c r="AJ1235" s="73" t="str">
        <f>IFERROR(VLOOKUP(Подбор[[#This Row],[Артикул]],[1]Подбор!$CJ:$DA,15,0),"")</f>
        <v>http://ipmatika.ru/upload/iblock/f27/a3bj2hbvxrh7soecsh2pz2xdn49qrz5d/11sv.jpg</v>
      </c>
      <c r="AK1235" s="73" t="str">
        <f>IFERROR(VLOOKUP(Подбор[[#This Row],[Артикул]],[1]Подбор!$CJ:$DA,16,0),"")</f>
        <v>https://ipmatika.kz/products/videointerkomy/Fanvil-i11SV/</v>
      </c>
      <c r="AL1235" s="73" t="str">
        <f>IFERROR(VLOOKUP(Подбор[[#This Row],[Артикул]],[1]Подбор!$CJ:$DA,17,0),"")</f>
        <v/>
      </c>
    </row>
    <row r="1236" spans="1:38">
      <c r="A1236" s="73" t="s">
        <v>441</v>
      </c>
      <c r="B1236" t="s">
        <v>3077</v>
      </c>
      <c r="C1236" t="s">
        <v>1635</v>
      </c>
      <c r="D1236">
        <v>128480</v>
      </c>
      <c r="E1236">
        <v>102781.8</v>
      </c>
      <c r="F1236">
        <v>-20.001712328767127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30</v>
      </c>
      <c r="O1236">
        <v>0</v>
      </c>
      <c r="P1236">
        <v>0</v>
      </c>
      <c r="Q1236" t="s">
        <v>6177</v>
      </c>
      <c r="R1236" t="s">
        <v>6178</v>
      </c>
      <c r="S1236" t="s">
        <v>578</v>
      </c>
      <c r="T1236" s="73"/>
      <c r="U1236" s="73"/>
      <c r="V1236"/>
      <c r="W1236" s="73">
        <f>IFERROR(VLOOKUP(Подбор[[#This Row],[Артикул]],[1]Подбор!$CJ:$CW,2,0),"")</f>
        <v>128480</v>
      </c>
      <c r="X1236" s="73">
        <f>IFERROR(VLOOKUP(Подбор[[#This Row],[Артикул]],[1]Подбор!$CJ:$CW,3,0),"")</f>
        <v>102781.8</v>
      </c>
      <c r="Y1236" s="73">
        <f>IFERROR(VLOOKUP(Подбор[[#This Row],[Артикул]],[1]Подбор!$CJ:$CW,4,0),"")</f>
        <v>-20.001712328767127</v>
      </c>
      <c r="Z1236" s="73">
        <f>IFERROR(VLOOKUP(Подбор[[#This Row],[Артикул]],[1]Подбор!$CJ:$CW,5,0),"")</f>
        <v>0</v>
      </c>
      <c r="AA1236" s="73">
        <f>IFERROR(VLOOKUP(Подбор[[#This Row],[Артикул]],[1]Подбор!$CJ:$CW,6,0),"")</f>
        <v>0</v>
      </c>
      <c r="AB1236" s="73">
        <f>IFERROR(VLOOKUP(Подбор[[#This Row],[Артикул]],[1]Подбор!$CJ:$CW,7,0),"")</f>
        <v>0</v>
      </c>
      <c r="AC1236" s="73">
        <f>IFERROR(VLOOKUP(Подбор[[#This Row],[Артикул]],[1]Подбор!$CJ:$CW,8,0),"")</f>
        <v>0</v>
      </c>
      <c r="AD1236" s="73">
        <f>IFERROR(VLOOKUP(Подбор[[#This Row],[Артикул]],[1]Подбор!$CJ:$CW,9,0),"")</f>
        <v>0</v>
      </c>
      <c r="AE1236" s="73">
        <f>IFERROR(VLOOKUP(Подбор[[#This Row],[Артикул]],[1]Подбор!$CJ:$CW,10,0),"")</f>
        <v>0</v>
      </c>
      <c r="AF1236" s="73">
        <f>IFERROR(VLOOKUP(Подбор[[#This Row],[Артикул]],[1]Подбор!$CJ:$CW,11,0),"")</f>
        <v>0</v>
      </c>
      <c r="AG1236" s="73">
        <f>IFERROR(VLOOKUP(Подбор[[#This Row],[Артикул]],[1]Подбор!$CJ:$CW,12,0),"")</f>
        <v>30</v>
      </c>
      <c r="AH1236" s="73">
        <f>IFERROR(VLOOKUP(Подбор[[#This Row],[Артикул]],[1]Подбор!$CJ:$CW,13,0),"")</f>
        <v>0</v>
      </c>
      <c r="AI1236" s="73">
        <f>IFERROR(VLOOKUP(Подбор[[#This Row],[Артикул]],[1]Подбор!$CJ:$CW,14,0),"")</f>
        <v>0</v>
      </c>
      <c r="AJ1236" s="73" t="str">
        <f>IFERROR(VLOOKUP(Подбор[[#This Row],[Артикул]],[1]Подбор!$CJ:$DA,15,0),"")</f>
        <v>http://ipmatika.ru/upload/iblock/8d8/i16V_02%28181112%29.png</v>
      </c>
      <c r="AK1236" s="73" t="str">
        <f>IFERROR(VLOOKUP(Подбор[[#This Row],[Артикул]],[1]Подбор!$CJ:$DA,16,0),"")</f>
        <v>https://ipmatika.kz/products/videointerkomy/Fanvil-i16SV/</v>
      </c>
      <c r="AL1236" s="73" t="str">
        <f>IFERROR(VLOOKUP(Подбор[[#This Row],[Артикул]],[1]Подбор!$CJ:$DA,17,0),"")</f>
        <v/>
      </c>
    </row>
    <row r="1237" spans="1:38">
      <c r="A1237" s="73" t="s">
        <v>1634</v>
      </c>
      <c r="B1237" t="s">
        <v>3077</v>
      </c>
      <c r="C1237" t="s">
        <v>1633</v>
      </c>
      <c r="D1237">
        <v>155730</v>
      </c>
      <c r="E1237">
        <v>124585.44999999998</v>
      </c>
      <c r="F1237">
        <v>-19.999068901303545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6179</v>
      </c>
      <c r="R1237" t="s">
        <v>6180</v>
      </c>
      <c r="S1237" t="s">
        <v>578</v>
      </c>
      <c r="T1237" s="73"/>
      <c r="U1237" s="73"/>
      <c r="V1237"/>
      <c r="W1237" s="73">
        <f>IFERROR(VLOOKUP(Подбор[[#This Row],[Артикул]],[1]Подбор!$CJ:$CW,2,0),"")</f>
        <v>155730</v>
      </c>
      <c r="X1237" s="73">
        <f>IFERROR(VLOOKUP(Подбор[[#This Row],[Артикул]],[1]Подбор!$CJ:$CW,3,0),"")</f>
        <v>124585.44999999998</v>
      </c>
      <c r="Y1237" s="73">
        <f>IFERROR(VLOOKUP(Подбор[[#This Row],[Артикул]],[1]Подбор!$CJ:$CW,4,0),"")</f>
        <v>-19.999068901303545</v>
      </c>
      <c r="Z1237" s="73">
        <f>IFERROR(VLOOKUP(Подбор[[#This Row],[Артикул]],[1]Подбор!$CJ:$CW,5,0),"")</f>
        <v>0</v>
      </c>
      <c r="AA1237" s="73">
        <f>IFERROR(VLOOKUP(Подбор[[#This Row],[Артикул]],[1]Подбор!$CJ:$CW,6,0),"")</f>
        <v>0</v>
      </c>
      <c r="AB1237" s="73">
        <f>IFERROR(VLOOKUP(Подбор[[#This Row],[Артикул]],[1]Подбор!$CJ:$CW,7,0),"")</f>
        <v>0</v>
      </c>
      <c r="AC1237" s="73">
        <f>IFERROR(VLOOKUP(Подбор[[#This Row],[Артикул]],[1]Подбор!$CJ:$CW,8,0),"")</f>
        <v>0</v>
      </c>
      <c r="AD1237" s="73">
        <f>IFERROR(VLOOKUP(Подбор[[#This Row],[Артикул]],[1]Подбор!$CJ:$CW,9,0),"")</f>
        <v>0</v>
      </c>
      <c r="AE1237" s="73">
        <f>IFERROR(VLOOKUP(Подбор[[#This Row],[Артикул]],[1]Подбор!$CJ:$CW,10,0),"")</f>
        <v>0</v>
      </c>
      <c r="AF1237" s="73">
        <f>IFERROR(VLOOKUP(Подбор[[#This Row],[Артикул]],[1]Подбор!$CJ:$CW,11,0),"")</f>
        <v>0</v>
      </c>
      <c r="AG1237" s="73">
        <f>IFERROR(VLOOKUP(Подбор[[#This Row],[Артикул]],[1]Подбор!$CJ:$CW,12,0),"")</f>
        <v>0</v>
      </c>
      <c r="AH1237" s="73">
        <f>IFERROR(VLOOKUP(Подбор[[#This Row],[Артикул]],[1]Подбор!$CJ:$CW,13,0),"")</f>
        <v>0</v>
      </c>
      <c r="AI1237" s="73">
        <f>IFERROR(VLOOKUP(Подбор[[#This Row],[Артикул]],[1]Подбор!$CJ:$CW,14,0),"")</f>
        <v>0</v>
      </c>
      <c r="AJ1237" s="73" t="str">
        <f>IFERROR(VLOOKUP(Подбор[[#This Row],[Артикул]],[1]Подбор!$CJ:$DA,15,0),"")</f>
        <v>http://ipmatika.ru/upload/iblock/842/mfzmmsx62t277ye25nihnes2he89abxa/i16SV-02P.jpg</v>
      </c>
      <c r="AK1237" s="73" t="str">
        <f>IFERROR(VLOOKUP(Подбор[[#This Row],[Артикул]],[1]Подбор!$CJ:$DA,16,0),"")</f>
        <v>https://ipmatika.kz/products/videointerkomy/Fanvil-i16SV-02P/</v>
      </c>
      <c r="AL1237" s="73" t="str">
        <f>IFERROR(VLOOKUP(Подбор[[#This Row],[Артикул]],[1]Подбор!$CJ:$DA,17,0),"")</f>
        <v/>
      </c>
    </row>
    <row r="1238" spans="1:38">
      <c r="A1238" s="73" t="s">
        <v>161</v>
      </c>
      <c r="B1238" t="s">
        <v>3077</v>
      </c>
      <c r="C1238" t="s">
        <v>1632</v>
      </c>
      <c r="D1238" t="s">
        <v>578</v>
      </c>
      <c r="E1238" t="s">
        <v>578</v>
      </c>
      <c r="F1238" t="s">
        <v>578</v>
      </c>
      <c r="G1238" t="s">
        <v>578</v>
      </c>
      <c r="H1238" t="s">
        <v>578</v>
      </c>
      <c r="I1238" t="s">
        <v>578</v>
      </c>
      <c r="J1238" t="s">
        <v>578</v>
      </c>
      <c r="K1238" t="s">
        <v>578</v>
      </c>
      <c r="L1238" t="s">
        <v>578</v>
      </c>
      <c r="M1238" t="s">
        <v>578</v>
      </c>
      <c r="N1238" t="s">
        <v>578</v>
      </c>
      <c r="O1238" t="s">
        <v>578</v>
      </c>
      <c r="P1238" t="s">
        <v>578</v>
      </c>
      <c r="Q1238" t="s">
        <v>578</v>
      </c>
      <c r="R1238" t="s">
        <v>578</v>
      </c>
      <c r="S1238" t="s">
        <v>578</v>
      </c>
      <c r="T1238" s="73"/>
      <c r="U1238" s="73"/>
      <c r="V1238"/>
      <c r="W1238" s="73" t="str">
        <f>IFERROR(VLOOKUP(Подбор[[#This Row],[Артикул]],[1]Подбор!$CJ:$CW,2,0),"")</f>
        <v/>
      </c>
      <c r="X1238" s="73" t="str">
        <f>IFERROR(VLOOKUP(Подбор[[#This Row],[Артикул]],[1]Подбор!$CJ:$CW,3,0),"")</f>
        <v/>
      </c>
      <c r="Y1238" s="73" t="str">
        <f>IFERROR(VLOOKUP(Подбор[[#This Row],[Артикул]],[1]Подбор!$CJ:$CW,4,0),"")</f>
        <v/>
      </c>
      <c r="Z1238" s="73" t="str">
        <f>IFERROR(VLOOKUP(Подбор[[#This Row],[Артикул]],[1]Подбор!$CJ:$CW,5,0),"")</f>
        <v/>
      </c>
      <c r="AA1238" s="73" t="str">
        <f>IFERROR(VLOOKUP(Подбор[[#This Row],[Артикул]],[1]Подбор!$CJ:$CW,6,0),"")</f>
        <v/>
      </c>
      <c r="AB1238" s="73" t="str">
        <f>IFERROR(VLOOKUP(Подбор[[#This Row],[Артикул]],[1]Подбор!$CJ:$CW,7,0),"")</f>
        <v/>
      </c>
      <c r="AC1238" s="73" t="str">
        <f>IFERROR(VLOOKUP(Подбор[[#This Row],[Артикул]],[1]Подбор!$CJ:$CW,8,0),"")</f>
        <v/>
      </c>
      <c r="AD1238" s="73" t="str">
        <f>IFERROR(VLOOKUP(Подбор[[#This Row],[Артикул]],[1]Подбор!$CJ:$CW,9,0),"")</f>
        <v/>
      </c>
      <c r="AE1238" s="73" t="str">
        <f>IFERROR(VLOOKUP(Подбор[[#This Row],[Артикул]],[1]Подбор!$CJ:$CW,10,0),"")</f>
        <v/>
      </c>
      <c r="AF1238" s="73" t="str">
        <f>IFERROR(VLOOKUP(Подбор[[#This Row],[Артикул]],[1]Подбор!$CJ:$CW,11,0),"")</f>
        <v/>
      </c>
      <c r="AG1238" s="73" t="str">
        <f>IFERROR(VLOOKUP(Подбор[[#This Row],[Артикул]],[1]Подбор!$CJ:$CW,12,0),"")</f>
        <v/>
      </c>
      <c r="AH1238" s="73" t="str">
        <f>IFERROR(VLOOKUP(Подбор[[#This Row],[Артикул]],[1]Подбор!$CJ:$CW,13,0),"")</f>
        <v/>
      </c>
      <c r="AI1238" s="73" t="str">
        <f>IFERROR(VLOOKUP(Подбор[[#This Row],[Артикул]],[1]Подбор!$CJ:$CW,14,0),"")</f>
        <v/>
      </c>
      <c r="AJ1238" s="73" t="str">
        <f>IFERROR(VLOOKUP(Подбор[[#This Row],[Артикул]],[1]Подбор!$CJ:$DA,15,0),"")</f>
        <v/>
      </c>
      <c r="AK1238" s="73" t="str">
        <f>IFERROR(VLOOKUP(Подбор[[#This Row],[Артикул]],[1]Подбор!$CJ:$DA,16,0),"")</f>
        <v/>
      </c>
      <c r="AL1238" s="73" t="str">
        <f>IFERROR(VLOOKUP(Подбор[[#This Row],[Артикул]],[1]Подбор!$CJ:$DA,17,0),"")</f>
        <v/>
      </c>
    </row>
    <row r="1239" spans="1:38">
      <c r="A1239" s="73" t="s">
        <v>3733</v>
      </c>
      <c r="B1239" t="s">
        <v>3077</v>
      </c>
      <c r="C1239" t="s">
        <v>3734</v>
      </c>
      <c r="D1239">
        <v>38930</v>
      </c>
      <c r="E1239">
        <v>31142.374999999996</v>
      </c>
      <c r="F1239">
        <v>-20.00417415874648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5489</v>
      </c>
      <c r="O1239">
        <v>7</v>
      </c>
      <c r="P1239">
        <v>0</v>
      </c>
      <c r="Q1239" t="s">
        <v>6181</v>
      </c>
      <c r="R1239" t="s">
        <v>3735</v>
      </c>
      <c r="S1239" t="s">
        <v>578</v>
      </c>
      <c r="T1239" s="73"/>
      <c r="U1239" s="73"/>
      <c r="V1239"/>
      <c r="W1239" s="73">
        <f>IFERROR(VLOOKUP(Подбор[[#This Row],[Артикул]],[1]Подбор!$CJ:$CW,2,0),"")</f>
        <v>38930</v>
      </c>
      <c r="X1239" s="73">
        <f>IFERROR(VLOOKUP(Подбор[[#This Row],[Артикул]],[1]Подбор!$CJ:$CW,3,0),"")</f>
        <v>31142.374999999996</v>
      </c>
      <c r="Y1239" s="73">
        <f>IFERROR(VLOOKUP(Подбор[[#This Row],[Артикул]],[1]Подбор!$CJ:$CW,4,0),"")</f>
        <v>-20.00417415874648</v>
      </c>
      <c r="Z1239" s="73">
        <f>IFERROR(VLOOKUP(Подбор[[#This Row],[Артикул]],[1]Подбор!$CJ:$CW,5,0),"")</f>
        <v>0</v>
      </c>
      <c r="AA1239" s="73">
        <f>IFERROR(VLOOKUP(Подбор[[#This Row],[Артикул]],[1]Подбор!$CJ:$CW,6,0),"")</f>
        <v>0</v>
      </c>
      <c r="AB1239" s="73">
        <f>IFERROR(VLOOKUP(Подбор[[#This Row],[Артикул]],[1]Подбор!$CJ:$CW,7,0),"")</f>
        <v>0</v>
      </c>
      <c r="AC1239" s="73">
        <f>IFERROR(VLOOKUP(Подбор[[#This Row],[Артикул]],[1]Подбор!$CJ:$CW,8,0),"")</f>
        <v>0</v>
      </c>
      <c r="AD1239" s="73">
        <f>IFERROR(VLOOKUP(Подбор[[#This Row],[Артикул]],[1]Подбор!$CJ:$CW,9,0),"")</f>
        <v>0</v>
      </c>
      <c r="AE1239" s="73">
        <f>IFERROR(VLOOKUP(Подбор[[#This Row],[Артикул]],[1]Подбор!$CJ:$CW,10,0),"")</f>
        <v>0</v>
      </c>
      <c r="AF1239" s="73">
        <f>IFERROR(VLOOKUP(Подбор[[#This Row],[Артикул]],[1]Подбор!$CJ:$CW,11,0),"")</f>
        <v>0</v>
      </c>
      <c r="AG1239" s="73" t="str">
        <f>IFERROR(VLOOKUP(Подбор[[#This Row],[Артикул]],[1]Подбор!$CJ:$CW,12,0),"")</f>
        <v>50+</v>
      </c>
      <c r="AH1239" s="73">
        <f>IFERROR(VLOOKUP(Подбор[[#This Row],[Артикул]],[1]Подбор!$CJ:$CW,13,0),"")</f>
        <v>7</v>
      </c>
      <c r="AI1239" s="73">
        <f>IFERROR(VLOOKUP(Подбор[[#This Row],[Артикул]],[1]Подбор!$CJ:$CW,14,0),"")</f>
        <v>0</v>
      </c>
      <c r="AJ1239" s="73" t="str">
        <f>IFERROR(VLOOKUP(Подбор[[#This Row],[Артикул]],[1]Подбор!$CJ:$DA,15,0),"")</f>
        <v>http://ipmatika.ru/upload/iblock/fbf/vcnwcm8fhvbix75pueq5azb7kx97nsrv/i60-9.png</v>
      </c>
      <c r="AK1239" s="73" t="str">
        <f>IFERROR(VLOOKUP(Подбор[[#This Row],[Артикул]],[1]Подбор!$CJ:$DA,16,0),"")</f>
        <v>https://ipmatika.kz/products/videodomofony/Fanvil-i60/</v>
      </c>
      <c r="AL1239" s="73" t="str">
        <f>IFERROR(VLOOKUP(Подбор[[#This Row],[Артикул]],[1]Подбор!$CJ:$DA,17,0),"")</f>
        <v/>
      </c>
    </row>
    <row r="1240" spans="1:38">
      <c r="A1240" s="73" t="s">
        <v>3736</v>
      </c>
      <c r="B1240" t="s">
        <v>3077</v>
      </c>
      <c r="C1240" t="s">
        <v>3737</v>
      </c>
      <c r="D1240">
        <v>71380</v>
      </c>
      <c r="E1240">
        <v>57100.999999999985</v>
      </c>
      <c r="F1240">
        <v>-20.004202857943426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5489</v>
      </c>
      <c r="O1240">
        <v>15</v>
      </c>
      <c r="P1240">
        <v>0</v>
      </c>
      <c r="Q1240" t="s">
        <v>6182</v>
      </c>
      <c r="R1240" t="s">
        <v>3738</v>
      </c>
      <c r="S1240" t="s">
        <v>578</v>
      </c>
      <c r="T1240" s="73"/>
      <c r="U1240" s="73"/>
      <c r="V1240"/>
      <c r="W1240" s="73">
        <f>IFERROR(VLOOKUP(Подбор[[#This Row],[Артикул]],[1]Подбор!$CJ:$CW,2,0),"")</f>
        <v>71380</v>
      </c>
      <c r="X1240" s="73">
        <f>IFERROR(VLOOKUP(Подбор[[#This Row],[Артикул]],[1]Подбор!$CJ:$CW,3,0),"")</f>
        <v>57100.999999999985</v>
      </c>
      <c r="Y1240" s="73">
        <f>IFERROR(VLOOKUP(Подбор[[#This Row],[Артикул]],[1]Подбор!$CJ:$CW,4,0),"")</f>
        <v>-20.004202857943426</v>
      </c>
      <c r="Z1240" s="73">
        <f>IFERROR(VLOOKUP(Подбор[[#This Row],[Артикул]],[1]Подбор!$CJ:$CW,5,0),"")</f>
        <v>0</v>
      </c>
      <c r="AA1240" s="73">
        <f>IFERROR(VLOOKUP(Подбор[[#This Row],[Артикул]],[1]Подбор!$CJ:$CW,6,0),"")</f>
        <v>0</v>
      </c>
      <c r="AB1240" s="73">
        <f>IFERROR(VLOOKUP(Подбор[[#This Row],[Артикул]],[1]Подбор!$CJ:$CW,7,0),"")</f>
        <v>0</v>
      </c>
      <c r="AC1240" s="73">
        <f>IFERROR(VLOOKUP(Подбор[[#This Row],[Артикул]],[1]Подбор!$CJ:$CW,8,0),"")</f>
        <v>0</v>
      </c>
      <c r="AD1240" s="73">
        <f>IFERROR(VLOOKUP(Подбор[[#This Row],[Артикул]],[1]Подбор!$CJ:$CW,9,0),"")</f>
        <v>0</v>
      </c>
      <c r="AE1240" s="73">
        <f>IFERROR(VLOOKUP(Подбор[[#This Row],[Артикул]],[1]Подбор!$CJ:$CW,10,0),"")</f>
        <v>0</v>
      </c>
      <c r="AF1240" s="73">
        <f>IFERROR(VLOOKUP(Подбор[[#This Row],[Артикул]],[1]Подбор!$CJ:$CW,11,0),"")</f>
        <v>0</v>
      </c>
      <c r="AG1240" s="73" t="str">
        <f>IFERROR(VLOOKUP(Подбор[[#This Row],[Артикул]],[1]Подбор!$CJ:$CW,12,0),"")</f>
        <v>50+</v>
      </c>
      <c r="AH1240" s="73">
        <f>IFERROR(VLOOKUP(Подбор[[#This Row],[Артикул]],[1]Подбор!$CJ:$CW,13,0),"")</f>
        <v>15</v>
      </c>
      <c r="AI1240" s="73">
        <f>IFERROR(VLOOKUP(Подбор[[#This Row],[Артикул]],[1]Подбор!$CJ:$CW,14,0),"")</f>
        <v>0</v>
      </c>
      <c r="AJ1240" s="73" t="str">
        <f>IFERROR(VLOOKUP(Подбор[[#This Row],[Артикул]],[1]Подбор!$CJ:$DA,15,0),"")</f>
        <v>http://ipmatika.ru/upload/iblock/93d/9xg02c4esy6gmza1t9f1uh2l9cohvkz2/i60k-10.png</v>
      </c>
      <c r="AK1240" s="73" t="str">
        <f>IFERROR(VLOOKUP(Подбор[[#This Row],[Артикул]],[1]Подбор!$CJ:$DA,16,0),"")</f>
        <v>https://ipmatika.kz/products/videodomofony/Fanvil-i60K/</v>
      </c>
      <c r="AL1240" s="73" t="str">
        <f>IFERROR(VLOOKUP(Подбор[[#This Row],[Артикул]],[1]Подбор!$CJ:$DA,17,0),"")</f>
        <v/>
      </c>
    </row>
    <row r="1241" spans="1:38">
      <c r="A1241" s="73" t="s">
        <v>1631</v>
      </c>
      <c r="B1241" t="s">
        <v>3077</v>
      </c>
      <c r="C1241" t="s">
        <v>1630</v>
      </c>
      <c r="D1241">
        <v>123280</v>
      </c>
      <c r="E1241">
        <v>98626.825000000012</v>
      </c>
      <c r="F1241">
        <v>-19.997708468526909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22</v>
      </c>
      <c r="O1241">
        <v>0</v>
      </c>
      <c r="P1241">
        <v>0</v>
      </c>
      <c r="Q1241" t="s">
        <v>6183</v>
      </c>
      <c r="R1241" t="s">
        <v>3003</v>
      </c>
      <c r="S1241" t="s">
        <v>578</v>
      </c>
      <c r="T1241" s="73"/>
      <c r="U1241" s="73"/>
      <c r="V1241"/>
      <c r="W1241" s="73">
        <f>IFERROR(VLOOKUP(Подбор[[#This Row],[Артикул]],[1]Подбор!$CJ:$CW,2,0),"")</f>
        <v>123280</v>
      </c>
      <c r="X1241" s="73">
        <f>IFERROR(VLOOKUP(Подбор[[#This Row],[Артикул]],[1]Подбор!$CJ:$CW,3,0),"")</f>
        <v>98626.825000000012</v>
      </c>
      <c r="Y1241" s="73">
        <f>IFERROR(VLOOKUP(Подбор[[#This Row],[Артикул]],[1]Подбор!$CJ:$CW,4,0),"")</f>
        <v>-19.997708468526909</v>
      </c>
      <c r="Z1241" s="73">
        <f>IFERROR(VLOOKUP(Подбор[[#This Row],[Артикул]],[1]Подбор!$CJ:$CW,5,0),"")</f>
        <v>0</v>
      </c>
      <c r="AA1241" s="73">
        <f>IFERROR(VLOOKUP(Подбор[[#This Row],[Артикул]],[1]Подбор!$CJ:$CW,6,0),"")</f>
        <v>0</v>
      </c>
      <c r="AB1241" s="73">
        <f>IFERROR(VLOOKUP(Подбор[[#This Row],[Артикул]],[1]Подбор!$CJ:$CW,7,0),"")</f>
        <v>0</v>
      </c>
      <c r="AC1241" s="73">
        <f>IFERROR(VLOOKUP(Подбор[[#This Row],[Артикул]],[1]Подбор!$CJ:$CW,8,0),"")</f>
        <v>0</v>
      </c>
      <c r="AD1241" s="73">
        <f>IFERROR(VLOOKUP(Подбор[[#This Row],[Артикул]],[1]Подбор!$CJ:$CW,9,0),"")</f>
        <v>0</v>
      </c>
      <c r="AE1241" s="73">
        <f>IFERROR(VLOOKUP(Подбор[[#This Row],[Артикул]],[1]Подбор!$CJ:$CW,10,0),"")</f>
        <v>0</v>
      </c>
      <c r="AF1241" s="73">
        <f>IFERROR(VLOOKUP(Подбор[[#This Row],[Артикул]],[1]Подбор!$CJ:$CW,11,0),"")</f>
        <v>0</v>
      </c>
      <c r="AG1241" s="73">
        <f>IFERROR(VLOOKUP(Подбор[[#This Row],[Артикул]],[1]Подбор!$CJ:$CW,12,0),"")</f>
        <v>22</v>
      </c>
      <c r="AH1241" s="73">
        <f>IFERROR(VLOOKUP(Подбор[[#This Row],[Артикул]],[1]Подбор!$CJ:$CW,13,0),"")</f>
        <v>0</v>
      </c>
      <c r="AI1241" s="73">
        <f>IFERROR(VLOOKUP(Подбор[[#This Row],[Артикул]],[1]Подбор!$CJ:$CW,14,0),"")</f>
        <v>0</v>
      </c>
      <c r="AJ1241" s="73" t="str">
        <f>IFERROR(VLOOKUP(Подбор[[#This Row],[Артикул]],[1]Подбор!$CJ:$DA,15,0),"")</f>
        <v>http://ipmatika.ru/upload/iblock/806/i61%20%281%29.png</v>
      </c>
      <c r="AK1241" s="73" t="str">
        <f>IFERROR(VLOOKUP(Подбор[[#This Row],[Артикул]],[1]Подбор!$CJ:$DA,16,0),"")</f>
        <v>https://ipmatika.kz/products/videodomofony/Fanvil-i61/</v>
      </c>
      <c r="AL1241" s="73" t="str">
        <f>IFERROR(VLOOKUP(Подбор[[#This Row],[Артикул]],[1]Подбор!$CJ:$DA,17,0),"")</f>
        <v/>
      </c>
    </row>
    <row r="1242" spans="1:38">
      <c r="A1242" s="73" t="s">
        <v>1629</v>
      </c>
      <c r="B1242" t="s">
        <v>3077</v>
      </c>
      <c r="C1242" t="s">
        <v>1628</v>
      </c>
      <c r="D1242">
        <v>99690</v>
      </c>
      <c r="E1242">
        <v>79749.999999999985</v>
      </c>
      <c r="F1242">
        <v>-20.002006219279792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40</v>
      </c>
      <c r="O1242">
        <v>1</v>
      </c>
      <c r="P1242">
        <v>0</v>
      </c>
      <c r="Q1242" t="s">
        <v>6184</v>
      </c>
      <c r="R1242" t="s">
        <v>3004</v>
      </c>
      <c r="S1242" t="s">
        <v>578</v>
      </c>
      <c r="T1242" s="73"/>
      <c r="U1242" s="73"/>
      <c r="V1242"/>
      <c r="W1242" s="73">
        <f>IFERROR(VLOOKUP(Подбор[[#This Row],[Артикул]],[1]Подбор!$CJ:$CW,2,0),"")</f>
        <v>99690</v>
      </c>
      <c r="X1242" s="73">
        <f>IFERROR(VLOOKUP(Подбор[[#This Row],[Артикул]],[1]Подбор!$CJ:$CW,3,0),"")</f>
        <v>79749.999999999985</v>
      </c>
      <c r="Y1242" s="73">
        <f>IFERROR(VLOOKUP(Подбор[[#This Row],[Артикул]],[1]Подбор!$CJ:$CW,4,0),"")</f>
        <v>-20.002006219279792</v>
      </c>
      <c r="Z1242" s="73">
        <f>IFERROR(VLOOKUP(Подбор[[#This Row],[Артикул]],[1]Подбор!$CJ:$CW,5,0),"")</f>
        <v>0</v>
      </c>
      <c r="AA1242" s="73">
        <f>IFERROR(VLOOKUP(Подбор[[#This Row],[Артикул]],[1]Подбор!$CJ:$CW,6,0),"")</f>
        <v>0</v>
      </c>
      <c r="AB1242" s="73">
        <f>IFERROR(VLOOKUP(Подбор[[#This Row],[Артикул]],[1]Подбор!$CJ:$CW,7,0),"")</f>
        <v>0</v>
      </c>
      <c r="AC1242" s="73">
        <f>IFERROR(VLOOKUP(Подбор[[#This Row],[Артикул]],[1]Подбор!$CJ:$CW,8,0),"")</f>
        <v>0</v>
      </c>
      <c r="AD1242" s="73">
        <f>IFERROR(VLOOKUP(Подбор[[#This Row],[Артикул]],[1]Подбор!$CJ:$CW,9,0),"")</f>
        <v>0</v>
      </c>
      <c r="AE1242" s="73">
        <f>IFERROR(VLOOKUP(Подбор[[#This Row],[Артикул]],[1]Подбор!$CJ:$CW,10,0),"")</f>
        <v>0</v>
      </c>
      <c r="AF1242" s="73">
        <f>IFERROR(VLOOKUP(Подбор[[#This Row],[Артикул]],[1]Подбор!$CJ:$CW,11,0),"")</f>
        <v>0</v>
      </c>
      <c r="AG1242" s="73">
        <f>IFERROR(VLOOKUP(Подбор[[#This Row],[Артикул]],[1]Подбор!$CJ:$CW,12,0),"")</f>
        <v>40</v>
      </c>
      <c r="AH1242" s="73">
        <f>IFERROR(VLOOKUP(Подбор[[#This Row],[Артикул]],[1]Подбор!$CJ:$CW,13,0),"")</f>
        <v>1</v>
      </c>
      <c r="AI1242" s="73">
        <f>IFERROR(VLOOKUP(Подбор[[#This Row],[Артикул]],[1]Подбор!$CJ:$CW,14,0),"")</f>
        <v>0</v>
      </c>
      <c r="AJ1242" s="73" t="str">
        <f>IFERROR(VLOOKUP(Подбор[[#This Row],[Артикул]],[1]Подбор!$CJ:$DA,15,0),"")</f>
        <v>http://ipmatika.ru/upload/iblock/c4d/i62%20%281%29.png</v>
      </c>
      <c r="AK1242" s="73" t="str">
        <f>IFERROR(VLOOKUP(Подбор[[#This Row],[Артикул]],[1]Подбор!$CJ:$DA,16,0),"")</f>
        <v>https://ipmatika.kz/products/videodomofony/Fanvil-i62/</v>
      </c>
      <c r="AL1242" s="73" t="str">
        <f>IFERROR(VLOOKUP(Подбор[[#This Row],[Артикул]],[1]Подбор!$CJ:$DA,17,0),"")</f>
        <v/>
      </c>
    </row>
    <row r="1243" spans="1:38">
      <c r="A1243" s="73" t="s">
        <v>1627</v>
      </c>
      <c r="B1243" t="s">
        <v>3077</v>
      </c>
      <c r="C1243" t="s">
        <v>1626</v>
      </c>
      <c r="D1243">
        <v>103820</v>
      </c>
      <c r="E1243">
        <v>83059.625</v>
      </c>
      <c r="F1243">
        <v>-19.996508379888269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17</v>
      </c>
      <c r="O1243">
        <v>0</v>
      </c>
      <c r="P1243">
        <v>0</v>
      </c>
      <c r="Q1243" t="s">
        <v>6185</v>
      </c>
      <c r="R1243" t="s">
        <v>3005</v>
      </c>
      <c r="S1243" t="s">
        <v>578</v>
      </c>
      <c r="T1243" s="73"/>
      <c r="U1243" s="73"/>
      <c r="V1243"/>
      <c r="W1243" s="73">
        <f>IFERROR(VLOOKUP(Подбор[[#This Row],[Артикул]],[1]Подбор!$CJ:$CW,2,0),"")</f>
        <v>103820</v>
      </c>
      <c r="X1243" s="73">
        <f>IFERROR(VLOOKUP(Подбор[[#This Row],[Артикул]],[1]Подбор!$CJ:$CW,3,0),"")</f>
        <v>83059.625</v>
      </c>
      <c r="Y1243" s="73">
        <f>IFERROR(VLOOKUP(Подбор[[#This Row],[Артикул]],[1]Подбор!$CJ:$CW,4,0),"")</f>
        <v>-19.996508379888269</v>
      </c>
      <c r="Z1243" s="73">
        <f>IFERROR(VLOOKUP(Подбор[[#This Row],[Артикул]],[1]Подбор!$CJ:$CW,5,0),"")</f>
        <v>0</v>
      </c>
      <c r="AA1243" s="73">
        <f>IFERROR(VLOOKUP(Подбор[[#This Row],[Артикул]],[1]Подбор!$CJ:$CW,6,0),"")</f>
        <v>0</v>
      </c>
      <c r="AB1243" s="73">
        <f>IFERROR(VLOOKUP(Подбор[[#This Row],[Артикул]],[1]Подбор!$CJ:$CW,7,0),"")</f>
        <v>0</v>
      </c>
      <c r="AC1243" s="73">
        <f>IFERROR(VLOOKUP(Подбор[[#This Row],[Артикул]],[1]Подбор!$CJ:$CW,8,0),"")</f>
        <v>0</v>
      </c>
      <c r="AD1243" s="73">
        <f>IFERROR(VLOOKUP(Подбор[[#This Row],[Артикул]],[1]Подбор!$CJ:$CW,9,0),"")</f>
        <v>0</v>
      </c>
      <c r="AE1243" s="73">
        <f>IFERROR(VLOOKUP(Подбор[[#This Row],[Артикул]],[1]Подбор!$CJ:$CW,10,0),"")</f>
        <v>0</v>
      </c>
      <c r="AF1243" s="73">
        <f>IFERROR(VLOOKUP(Подбор[[#This Row],[Артикул]],[1]Подбор!$CJ:$CW,11,0),"")</f>
        <v>0</v>
      </c>
      <c r="AG1243" s="73">
        <f>IFERROR(VLOOKUP(Подбор[[#This Row],[Артикул]],[1]Подбор!$CJ:$CW,12,0),"")</f>
        <v>17</v>
      </c>
      <c r="AH1243" s="73">
        <f>IFERROR(VLOOKUP(Подбор[[#This Row],[Артикул]],[1]Подбор!$CJ:$CW,13,0),"")</f>
        <v>0</v>
      </c>
      <c r="AI1243" s="73">
        <f>IFERROR(VLOOKUP(Подбор[[#This Row],[Артикул]],[1]Подбор!$CJ:$CW,14,0),"")</f>
        <v>0</v>
      </c>
      <c r="AJ1243" s="73" t="str">
        <f>IFERROR(VLOOKUP(Подбор[[#This Row],[Артикул]],[1]Подбор!$CJ:$DA,15,0),"")</f>
        <v>http://ipmatika.ru/upload/iblock/ce5/i63-1.png</v>
      </c>
      <c r="AK1243" s="73" t="str">
        <f>IFERROR(VLOOKUP(Подбор[[#This Row],[Артикул]],[1]Подбор!$CJ:$DA,16,0),"")</f>
        <v>https://ipmatika.kz/products/videodomofony/Fanvil-i63/</v>
      </c>
      <c r="AL1243" s="73" t="str">
        <f>IFERROR(VLOOKUP(Подбор[[#This Row],[Артикул]],[1]Подбор!$CJ:$DA,17,0),"")</f>
        <v/>
      </c>
    </row>
    <row r="1244" spans="1:38">
      <c r="A1244" s="73" t="s">
        <v>1625</v>
      </c>
      <c r="B1244" t="s">
        <v>3077</v>
      </c>
      <c r="C1244" t="s">
        <v>1624</v>
      </c>
      <c r="D1244">
        <v>116790</v>
      </c>
      <c r="E1244">
        <v>93435.1</v>
      </c>
      <c r="F1244">
        <v>-19.997345663156096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5489</v>
      </c>
      <c r="O1244">
        <v>0</v>
      </c>
      <c r="P1244">
        <v>0</v>
      </c>
      <c r="Q1244" t="s">
        <v>6186</v>
      </c>
      <c r="R1244" t="s">
        <v>3006</v>
      </c>
      <c r="S1244" t="s">
        <v>578</v>
      </c>
      <c r="T1244" s="73"/>
      <c r="U1244" s="73"/>
      <c r="V1244"/>
      <c r="W1244" s="73">
        <f>IFERROR(VLOOKUP(Подбор[[#This Row],[Артикул]],[1]Подбор!$CJ:$CW,2,0),"")</f>
        <v>116790</v>
      </c>
      <c r="X1244" s="73">
        <f>IFERROR(VLOOKUP(Подбор[[#This Row],[Артикул]],[1]Подбор!$CJ:$CW,3,0),"")</f>
        <v>93435.1</v>
      </c>
      <c r="Y1244" s="73">
        <f>IFERROR(VLOOKUP(Подбор[[#This Row],[Артикул]],[1]Подбор!$CJ:$CW,4,0),"")</f>
        <v>-19.997345663156096</v>
      </c>
      <c r="Z1244" s="73">
        <f>IFERROR(VLOOKUP(Подбор[[#This Row],[Артикул]],[1]Подбор!$CJ:$CW,5,0),"")</f>
        <v>0</v>
      </c>
      <c r="AA1244" s="73">
        <f>IFERROR(VLOOKUP(Подбор[[#This Row],[Артикул]],[1]Подбор!$CJ:$CW,6,0),"")</f>
        <v>0</v>
      </c>
      <c r="AB1244" s="73">
        <f>IFERROR(VLOOKUP(Подбор[[#This Row],[Артикул]],[1]Подбор!$CJ:$CW,7,0),"")</f>
        <v>0</v>
      </c>
      <c r="AC1244" s="73">
        <f>IFERROR(VLOOKUP(Подбор[[#This Row],[Артикул]],[1]Подбор!$CJ:$CW,8,0),"")</f>
        <v>0</v>
      </c>
      <c r="AD1244" s="73">
        <f>IFERROR(VLOOKUP(Подбор[[#This Row],[Артикул]],[1]Подбор!$CJ:$CW,9,0),"")</f>
        <v>0</v>
      </c>
      <c r="AE1244" s="73">
        <f>IFERROR(VLOOKUP(Подбор[[#This Row],[Артикул]],[1]Подбор!$CJ:$CW,10,0),"")</f>
        <v>0</v>
      </c>
      <c r="AF1244" s="73">
        <f>IFERROR(VLOOKUP(Подбор[[#This Row],[Артикул]],[1]Подбор!$CJ:$CW,11,0),"")</f>
        <v>0</v>
      </c>
      <c r="AG1244" s="73" t="str">
        <f>IFERROR(VLOOKUP(Подбор[[#This Row],[Артикул]],[1]Подбор!$CJ:$CW,12,0),"")</f>
        <v>50+</v>
      </c>
      <c r="AH1244" s="73">
        <f>IFERROR(VLOOKUP(Подбор[[#This Row],[Артикул]],[1]Подбор!$CJ:$CW,13,0),"")</f>
        <v>0</v>
      </c>
      <c r="AI1244" s="73">
        <f>IFERROR(VLOOKUP(Подбор[[#This Row],[Артикул]],[1]Подбор!$CJ:$CW,14,0),"")</f>
        <v>0</v>
      </c>
      <c r="AJ1244" s="73" t="str">
        <f>IFERROR(VLOOKUP(Подбор[[#This Row],[Артикул]],[1]Подбор!$CJ:$DA,15,0),"")</f>
        <v>http://ipmatika.ru/upload/iblock/b7a/i64-1.png</v>
      </c>
      <c r="AK1244" s="73" t="str">
        <f>IFERROR(VLOOKUP(Подбор[[#This Row],[Артикул]],[1]Подбор!$CJ:$DA,16,0),"")</f>
        <v>https://ipmatika.kz/products/videodomofony/Fanvil-i64/</v>
      </c>
      <c r="AL1244" s="73" t="str">
        <f>IFERROR(VLOOKUP(Подбор[[#This Row],[Артикул]],[1]Подбор!$CJ:$DA,17,0),"")</f>
        <v/>
      </c>
    </row>
    <row r="1245" spans="1:38">
      <c r="A1245" s="73" t="s">
        <v>3123</v>
      </c>
      <c r="B1245" t="s">
        <v>3077</v>
      </c>
      <c r="C1245" t="s">
        <v>3124</v>
      </c>
      <c r="D1245">
        <v>233600</v>
      </c>
      <c r="E1245">
        <v>186878.17499999999</v>
      </c>
      <c r="F1245">
        <v>-20.000781250000003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12</v>
      </c>
      <c r="O1245">
        <v>0</v>
      </c>
      <c r="P1245">
        <v>0</v>
      </c>
      <c r="Q1245" t="s">
        <v>6187</v>
      </c>
      <c r="R1245" t="s">
        <v>3125</v>
      </c>
      <c r="S1245" t="s">
        <v>578</v>
      </c>
      <c r="T1245" s="73"/>
      <c r="U1245" s="73"/>
      <c r="V1245"/>
      <c r="W1245" s="73">
        <f>IFERROR(VLOOKUP(Подбор[[#This Row],[Артикул]],[1]Подбор!$CJ:$CW,2,0),"")</f>
        <v>233600</v>
      </c>
      <c r="X1245" s="73">
        <f>IFERROR(VLOOKUP(Подбор[[#This Row],[Артикул]],[1]Подбор!$CJ:$CW,3,0),"")</f>
        <v>186878.17499999999</v>
      </c>
      <c r="Y1245" s="73">
        <f>IFERROR(VLOOKUP(Подбор[[#This Row],[Артикул]],[1]Подбор!$CJ:$CW,4,0),"")</f>
        <v>-20.000781250000003</v>
      </c>
      <c r="Z1245" s="73">
        <f>IFERROR(VLOOKUP(Подбор[[#This Row],[Артикул]],[1]Подбор!$CJ:$CW,5,0),"")</f>
        <v>0</v>
      </c>
      <c r="AA1245" s="73">
        <f>IFERROR(VLOOKUP(Подбор[[#This Row],[Артикул]],[1]Подбор!$CJ:$CW,6,0),"")</f>
        <v>0</v>
      </c>
      <c r="AB1245" s="73">
        <f>IFERROR(VLOOKUP(Подбор[[#This Row],[Артикул]],[1]Подбор!$CJ:$CW,7,0),"")</f>
        <v>0</v>
      </c>
      <c r="AC1245" s="73">
        <f>IFERROR(VLOOKUP(Подбор[[#This Row],[Артикул]],[1]Подбор!$CJ:$CW,8,0),"")</f>
        <v>0</v>
      </c>
      <c r="AD1245" s="73">
        <f>IFERROR(VLOOKUP(Подбор[[#This Row],[Артикул]],[1]Подбор!$CJ:$CW,9,0),"")</f>
        <v>0</v>
      </c>
      <c r="AE1245" s="73">
        <f>IFERROR(VLOOKUP(Подбор[[#This Row],[Артикул]],[1]Подбор!$CJ:$CW,10,0),"")</f>
        <v>0</v>
      </c>
      <c r="AF1245" s="73">
        <f>IFERROR(VLOOKUP(Подбор[[#This Row],[Артикул]],[1]Подбор!$CJ:$CW,11,0),"")</f>
        <v>0</v>
      </c>
      <c r="AG1245" s="73">
        <f>IFERROR(VLOOKUP(Подбор[[#This Row],[Артикул]],[1]Подбор!$CJ:$CW,12,0),"")</f>
        <v>12</v>
      </c>
      <c r="AH1245" s="73">
        <f>IFERROR(VLOOKUP(Подбор[[#This Row],[Артикул]],[1]Подбор!$CJ:$CW,13,0),"")</f>
        <v>0</v>
      </c>
      <c r="AI1245" s="73">
        <f>IFERROR(VLOOKUP(Подбор[[#This Row],[Артикул]],[1]Подбор!$CJ:$CW,14,0),"")</f>
        <v>0</v>
      </c>
      <c r="AJ1245" s="73" t="str">
        <f>IFERROR(VLOOKUP(Подбор[[#This Row],[Артикул]],[1]Подбор!$CJ:$DA,15,0),"")</f>
        <v>http://ipmatika.ru/upload/iblock/533/8c2njcxo80396bxfxxx7nvcaw297yb4z/i66%20%283%29.png</v>
      </c>
      <c r="AK1245" s="73" t="str">
        <f>IFERROR(VLOOKUP(Подбор[[#This Row],[Артикул]],[1]Подбор!$CJ:$DA,16,0),"")</f>
        <v>https://ipmatika.kz/products/videodomofony/Fanvil-i66/</v>
      </c>
      <c r="AL1245" s="73" t="str">
        <f>IFERROR(VLOOKUP(Подбор[[#This Row],[Артикул]],[1]Подбор!$CJ:$DA,17,0),"")</f>
        <v/>
      </c>
    </row>
    <row r="1246" spans="1:38">
      <c r="A1246" s="73" t="s">
        <v>3126</v>
      </c>
      <c r="B1246" t="s">
        <v>3077</v>
      </c>
      <c r="C1246" t="s">
        <v>3533</v>
      </c>
      <c r="D1246">
        <v>324440</v>
      </c>
      <c r="E1246">
        <v>259554.34999999998</v>
      </c>
      <c r="F1246">
        <v>-19.999275675009258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0</v>
      </c>
      <c r="Q1246" t="s">
        <v>6188</v>
      </c>
      <c r="R1246" t="s">
        <v>3127</v>
      </c>
      <c r="S1246" t="s">
        <v>578</v>
      </c>
      <c r="T1246" s="73"/>
      <c r="U1246" s="73"/>
      <c r="V1246"/>
      <c r="W1246" s="73">
        <f>IFERROR(VLOOKUP(Подбор[[#This Row],[Артикул]],[1]Подбор!$CJ:$CW,2,0),"")</f>
        <v>324440</v>
      </c>
      <c r="X1246" s="73">
        <f>IFERROR(VLOOKUP(Подбор[[#This Row],[Артикул]],[1]Подбор!$CJ:$CW,3,0),"")</f>
        <v>259554.34999999998</v>
      </c>
      <c r="Y1246" s="73">
        <f>IFERROR(VLOOKUP(Подбор[[#This Row],[Артикул]],[1]Подбор!$CJ:$CW,4,0),"")</f>
        <v>-19.999275675009258</v>
      </c>
      <c r="Z1246" s="73">
        <f>IFERROR(VLOOKUP(Подбор[[#This Row],[Артикул]],[1]Подбор!$CJ:$CW,5,0),"")</f>
        <v>0</v>
      </c>
      <c r="AA1246" s="73">
        <f>IFERROR(VLOOKUP(Подбор[[#This Row],[Артикул]],[1]Подбор!$CJ:$CW,6,0),"")</f>
        <v>0</v>
      </c>
      <c r="AB1246" s="73">
        <f>IFERROR(VLOOKUP(Подбор[[#This Row],[Артикул]],[1]Подбор!$CJ:$CW,7,0),"")</f>
        <v>0</v>
      </c>
      <c r="AC1246" s="73">
        <f>IFERROR(VLOOKUP(Подбор[[#This Row],[Артикул]],[1]Подбор!$CJ:$CW,8,0),"")</f>
        <v>0</v>
      </c>
      <c r="AD1246" s="73">
        <f>IFERROR(VLOOKUP(Подбор[[#This Row],[Артикул]],[1]Подбор!$CJ:$CW,9,0),"")</f>
        <v>0</v>
      </c>
      <c r="AE1246" s="73">
        <f>IFERROR(VLOOKUP(Подбор[[#This Row],[Артикул]],[1]Подбор!$CJ:$CW,10,0),"")</f>
        <v>0</v>
      </c>
      <c r="AF1246" s="73">
        <f>IFERROR(VLOOKUP(Подбор[[#This Row],[Артикул]],[1]Подбор!$CJ:$CW,11,0),"")</f>
        <v>0</v>
      </c>
      <c r="AG1246" s="73">
        <f>IFERROR(VLOOKUP(Подбор[[#This Row],[Артикул]],[1]Подбор!$CJ:$CW,12,0),"")</f>
        <v>0</v>
      </c>
      <c r="AH1246" s="73">
        <f>IFERROR(VLOOKUP(Подбор[[#This Row],[Артикул]],[1]Подбор!$CJ:$CW,13,0),"")</f>
        <v>8</v>
      </c>
      <c r="AI1246" s="73">
        <f>IFERROR(VLOOKUP(Подбор[[#This Row],[Артикул]],[1]Подбор!$CJ:$CW,14,0),"")</f>
        <v>0</v>
      </c>
      <c r="AJ1246" s="73" t="str">
        <f>IFERROR(VLOOKUP(Подбор[[#This Row],[Артикул]],[1]Подбор!$CJ:$DA,15,0),"")</f>
        <v>http://ipmatika.ru/upload/iblock/198/xtaaptiqq8jkl8r2smzc6q9idqfbf6fg/i67%20%281%29.png</v>
      </c>
      <c r="AK1246" s="73" t="str">
        <f>IFERROR(VLOOKUP(Подбор[[#This Row],[Артикул]],[1]Подбор!$CJ:$DA,16,0),"")</f>
        <v>https://ipmatika.kz/products/videodomofony/Fanvil-i67/</v>
      </c>
      <c r="AL1246" s="73" t="str">
        <f>IFERROR(VLOOKUP(Подбор[[#This Row],[Артикул]],[1]Подбор!$CJ:$DA,17,0),"")</f>
        <v/>
      </c>
    </row>
    <row r="1247" spans="1:38">
      <c r="A1247" s="73" t="s">
        <v>3534</v>
      </c>
      <c r="B1247" t="s">
        <v>3077</v>
      </c>
      <c r="C1247" t="s">
        <v>3535</v>
      </c>
      <c r="D1247">
        <v>363370</v>
      </c>
      <c r="E1247">
        <v>290696.72499999998</v>
      </c>
      <c r="F1247">
        <v>-19.999800478850773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4</v>
      </c>
      <c r="O1247">
        <v>0</v>
      </c>
      <c r="P1247">
        <v>0</v>
      </c>
      <c r="Q1247" t="s">
        <v>6189</v>
      </c>
      <c r="R1247" t="s">
        <v>3536</v>
      </c>
      <c r="S1247" t="s">
        <v>578</v>
      </c>
      <c r="T1247" s="73"/>
      <c r="U1247" s="73"/>
      <c r="V1247"/>
      <c r="W1247" s="73">
        <f>IFERROR(VLOOKUP(Подбор[[#This Row],[Артикул]],[1]Подбор!$CJ:$CW,2,0),"")</f>
        <v>363370</v>
      </c>
      <c r="X1247" s="73">
        <f>IFERROR(VLOOKUP(Подбор[[#This Row],[Артикул]],[1]Подбор!$CJ:$CW,3,0),"")</f>
        <v>290696.72499999998</v>
      </c>
      <c r="Y1247" s="73">
        <f>IFERROR(VLOOKUP(Подбор[[#This Row],[Артикул]],[1]Подбор!$CJ:$CW,4,0),"")</f>
        <v>-19.999800478850773</v>
      </c>
      <c r="Z1247" s="73">
        <f>IFERROR(VLOOKUP(Подбор[[#This Row],[Артикул]],[1]Подбор!$CJ:$CW,5,0),"")</f>
        <v>0</v>
      </c>
      <c r="AA1247" s="73">
        <f>IFERROR(VLOOKUP(Подбор[[#This Row],[Артикул]],[1]Подбор!$CJ:$CW,6,0),"")</f>
        <v>0</v>
      </c>
      <c r="AB1247" s="73">
        <f>IFERROR(VLOOKUP(Подбор[[#This Row],[Артикул]],[1]Подбор!$CJ:$CW,7,0),"")</f>
        <v>0</v>
      </c>
      <c r="AC1247" s="73">
        <f>IFERROR(VLOOKUP(Подбор[[#This Row],[Артикул]],[1]Подбор!$CJ:$CW,8,0),"")</f>
        <v>0</v>
      </c>
      <c r="AD1247" s="73">
        <f>IFERROR(VLOOKUP(Подбор[[#This Row],[Артикул]],[1]Подбор!$CJ:$CW,9,0),"")</f>
        <v>0</v>
      </c>
      <c r="AE1247" s="73">
        <f>IFERROR(VLOOKUP(Подбор[[#This Row],[Артикул]],[1]Подбор!$CJ:$CW,10,0),"")</f>
        <v>0</v>
      </c>
      <c r="AF1247" s="73">
        <f>IFERROR(VLOOKUP(Подбор[[#This Row],[Артикул]],[1]Подбор!$CJ:$CW,11,0),"")</f>
        <v>0</v>
      </c>
      <c r="AG1247" s="73">
        <f>IFERROR(VLOOKUP(Подбор[[#This Row],[Артикул]],[1]Подбор!$CJ:$CW,12,0),"")</f>
        <v>4</v>
      </c>
      <c r="AH1247" s="73">
        <f>IFERROR(VLOOKUP(Подбор[[#This Row],[Артикул]],[1]Подбор!$CJ:$CW,13,0),"")</f>
        <v>0</v>
      </c>
      <c r="AI1247" s="73">
        <f>IFERROR(VLOOKUP(Подбор[[#This Row],[Артикул]],[1]Подбор!$CJ:$CW,14,0),"")</f>
        <v>0</v>
      </c>
      <c r="AJ1247" s="73" t="str">
        <f>IFERROR(VLOOKUP(Подбор[[#This Row],[Артикул]],[1]Подбор!$CJ:$DA,15,0),"")</f>
        <v>http://ipmatika.ru/upload/iblock/98e/qpta1w5ukmdy79tw3390ea8r1gzu78q7/%D0%A0%D0%B8%D1%81%D1%83%D0%BD%D0%BE%D0%BA1.png</v>
      </c>
      <c r="AK1247" s="73" t="str">
        <f>IFERROR(VLOOKUP(Подбор[[#This Row],[Артикул]],[1]Подбор!$CJ:$DA,16,0),"")</f>
        <v>https://ipmatika.kz/products/videodomofony/Fanvil-i68/</v>
      </c>
      <c r="AL1247" s="73" t="str">
        <f>IFERROR(VLOOKUP(Подбор[[#This Row],[Артикул]],[1]Подбор!$CJ:$DA,17,0),"")</f>
        <v/>
      </c>
    </row>
    <row r="1248" spans="1:38">
      <c r="A1248" s="73" t="s">
        <v>4818</v>
      </c>
      <c r="B1248" t="s">
        <v>3089</v>
      </c>
      <c r="C1248" t="s">
        <v>5222</v>
      </c>
      <c r="D1248">
        <v>107250</v>
      </c>
      <c r="E1248" t="s">
        <v>578</v>
      </c>
      <c r="F1248" t="s">
        <v>578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6190</v>
      </c>
      <c r="R1248" t="s">
        <v>6191</v>
      </c>
      <c r="S1248" t="s">
        <v>5612</v>
      </c>
      <c r="T1248" s="73"/>
      <c r="U1248" s="73"/>
      <c r="V1248"/>
      <c r="W1248" s="73">
        <f>IFERROR(VLOOKUP(Подбор[[#This Row],[Артикул]],[1]Подбор!$CJ:$CW,2,0),"")</f>
        <v>107250</v>
      </c>
      <c r="X1248" s="73" t="str">
        <f>IFERROR(VLOOKUP(Подбор[[#This Row],[Артикул]],[1]Подбор!$CJ:$CW,3,0),"")</f>
        <v/>
      </c>
      <c r="Y1248" s="73" t="str">
        <f>IFERROR(VLOOKUP(Подбор[[#This Row],[Артикул]],[1]Подбор!$CJ:$CW,4,0),"")</f>
        <v/>
      </c>
      <c r="Z1248" s="73">
        <f>IFERROR(VLOOKUP(Подбор[[#This Row],[Артикул]],[1]Подбор!$CJ:$CW,5,0),"")</f>
        <v>0</v>
      </c>
      <c r="AA1248" s="73">
        <f>IFERROR(VLOOKUP(Подбор[[#This Row],[Артикул]],[1]Подбор!$CJ:$CW,6,0),"")</f>
        <v>0</v>
      </c>
      <c r="AB1248" s="73">
        <f>IFERROR(VLOOKUP(Подбор[[#This Row],[Артикул]],[1]Подбор!$CJ:$CW,7,0),"")</f>
        <v>0</v>
      </c>
      <c r="AC1248" s="73">
        <f>IFERROR(VLOOKUP(Подбор[[#This Row],[Артикул]],[1]Подбор!$CJ:$CW,8,0),"")</f>
        <v>0</v>
      </c>
      <c r="AD1248" s="73">
        <f>IFERROR(VLOOKUP(Подбор[[#This Row],[Артикул]],[1]Подбор!$CJ:$CW,9,0),"")</f>
        <v>0</v>
      </c>
      <c r="AE1248" s="73">
        <f>IFERROR(VLOOKUP(Подбор[[#This Row],[Артикул]],[1]Подбор!$CJ:$CW,10,0),"")</f>
        <v>0</v>
      </c>
      <c r="AF1248" s="73">
        <f>IFERROR(VLOOKUP(Подбор[[#This Row],[Артикул]],[1]Подбор!$CJ:$CW,11,0),"")</f>
        <v>0</v>
      </c>
      <c r="AG1248" s="73">
        <f>IFERROR(VLOOKUP(Подбор[[#This Row],[Артикул]],[1]Подбор!$CJ:$CW,12,0),"")</f>
        <v>0</v>
      </c>
      <c r="AH1248" s="73">
        <f>IFERROR(VLOOKUP(Подбор[[#This Row],[Артикул]],[1]Подбор!$CJ:$CW,13,0),"")</f>
        <v>0</v>
      </c>
      <c r="AI1248" s="73">
        <f>IFERROR(VLOOKUP(Подбор[[#This Row],[Артикул]],[1]Подбор!$CJ:$CW,14,0),"")</f>
        <v>0</v>
      </c>
      <c r="AJ1248" s="73" t="str">
        <f>IFERROR(VLOOKUP(Подбор[[#This Row],[Артикул]],[1]Подбор!$CJ:$DA,15,0),"")</f>
        <v>http://ipmatika.ru/upload/iblock/cd5/gwn7q9j91tpab3b3dbjl2qe822vbkkt3/k20-1c.png</v>
      </c>
      <c r="AK1248" s="73" t="str">
        <f>IFERROR(VLOOKUP(Подбор[[#This Row],[Артикул]],[1]Подбор!$CJ:$DA,16,0),"")</f>
        <v>https://ipmatika.kz/products/videointerkomy/JRK20-1C/</v>
      </c>
      <c r="AL1248" s="73" t="str">
        <f>IFERROR(VLOOKUP(Подбор[[#This Row],[Артикул]],[1]Подбор!$CJ:$DA,17,0),"")</f>
        <v>Под заказ</v>
      </c>
    </row>
    <row r="1249" spans="1:38">
      <c r="A1249" s="73" t="s">
        <v>4819</v>
      </c>
      <c r="B1249" t="s">
        <v>3089</v>
      </c>
      <c r="C1249" t="s">
        <v>5223</v>
      </c>
      <c r="D1249">
        <v>117150</v>
      </c>
      <c r="E1249" t="s">
        <v>578</v>
      </c>
      <c r="F1249" t="s">
        <v>578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6192</v>
      </c>
      <c r="R1249" t="s">
        <v>6193</v>
      </c>
      <c r="S1249" t="s">
        <v>5612</v>
      </c>
      <c r="T1249" s="73"/>
      <c r="U1249" s="73"/>
      <c r="V1249"/>
      <c r="W1249" s="73">
        <f>IFERROR(VLOOKUP(Подбор[[#This Row],[Артикул]],[1]Подбор!$CJ:$CW,2,0),"")</f>
        <v>117150</v>
      </c>
      <c r="X1249" s="73" t="str">
        <f>IFERROR(VLOOKUP(Подбор[[#This Row],[Артикул]],[1]Подбор!$CJ:$CW,3,0),"")</f>
        <v/>
      </c>
      <c r="Y1249" s="73" t="str">
        <f>IFERROR(VLOOKUP(Подбор[[#This Row],[Артикул]],[1]Подбор!$CJ:$CW,4,0),"")</f>
        <v/>
      </c>
      <c r="Z1249" s="73">
        <f>IFERROR(VLOOKUP(Подбор[[#This Row],[Артикул]],[1]Подбор!$CJ:$CW,5,0),"")</f>
        <v>0</v>
      </c>
      <c r="AA1249" s="73">
        <f>IFERROR(VLOOKUP(Подбор[[#This Row],[Артикул]],[1]Подбор!$CJ:$CW,6,0),"")</f>
        <v>0</v>
      </c>
      <c r="AB1249" s="73">
        <f>IFERROR(VLOOKUP(Подбор[[#This Row],[Артикул]],[1]Подбор!$CJ:$CW,7,0),"")</f>
        <v>0</v>
      </c>
      <c r="AC1249" s="73">
        <f>IFERROR(VLOOKUP(Подбор[[#This Row],[Артикул]],[1]Подбор!$CJ:$CW,8,0),"")</f>
        <v>0</v>
      </c>
      <c r="AD1249" s="73">
        <f>IFERROR(VLOOKUP(Подбор[[#This Row],[Артикул]],[1]Подбор!$CJ:$CW,9,0),"")</f>
        <v>0</v>
      </c>
      <c r="AE1249" s="73">
        <f>IFERROR(VLOOKUP(Подбор[[#This Row],[Артикул]],[1]Подбор!$CJ:$CW,10,0),"")</f>
        <v>0</v>
      </c>
      <c r="AF1249" s="73">
        <f>IFERROR(VLOOKUP(Подбор[[#This Row],[Артикул]],[1]Подбор!$CJ:$CW,11,0),"")</f>
        <v>0</v>
      </c>
      <c r="AG1249" s="73">
        <f>IFERROR(VLOOKUP(Подбор[[#This Row],[Артикул]],[1]Подбор!$CJ:$CW,12,0),"")</f>
        <v>0</v>
      </c>
      <c r="AH1249" s="73">
        <f>IFERROR(VLOOKUP(Подбор[[#This Row],[Артикул]],[1]Подбор!$CJ:$CW,13,0),"")</f>
        <v>0</v>
      </c>
      <c r="AI1249" s="73">
        <f>IFERROR(VLOOKUP(Подбор[[#This Row],[Артикул]],[1]Подбор!$CJ:$CW,14,0),"")</f>
        <v>0</v>
      </c>
      <c r="AJ1249" s="73" t="str">
        <f>IFERROR(VLOOKUP(Подбор[[#This Row],[Артикул]],[1]Подбор!$CJ:$DA,15,0),"")</f>
        <v>http://ipmatika.ru/upload/iblock/226/4c2mflcfshtt3l5kfaxwjqf6b92a030h/k20-2c.png</v>
      </c>
      <c r="AK1249" s="73" t="str">
        <f>IFERROR(VLOOKUP(Подбор[[#This Row],[Артикул]],[1]Подбор!$CJ:$DA,16,0),"")</f>
        <v>https://ipmatika.kz/products/videointerkomy/JRKK20-2C/</v>
      </c>
      <c r="AL1249" s="73" t="str">
        <f>IFERROR(VLOOKUP(Подбор[[#This Row],[Артикул]],[1]Подбор!$CJ:$DA,17,0),"")</f>
        <v>Под заказ</v>
      </c>
    </row>
    <row r="1250" spans="1:38">
      <c r="A1250" s="73" t="s">
        <v>4820</v>
      </c>
      <c r="B1250" t="s">
        <v>3089</v>
      </c>
      <c r="C1250" t="s">
        <v>5224</v>
      </c>
      <c r="D1250" t="s">
        <v>578</v>
      </c>
      <c r="E1250" t="s">
        <v>578</v>
      </c>
      <c r="F1250" t="s">
        <v>578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578</v>
      </c>
      <c r="R1250" t="s">
        <v>578</v>
      </c>
      <c r="S1250" t="s">
        <v>578</v>
      </c>
      <c r="T1250" s="73"/>
      <c r="U1250" s="73"/>
      <c r="V1250"/>
      <c r="W1250" s="73" t="str">
        <f>IFERROR(VLOOKUP(Подбор[[#This Row],[Артикул]],[1]Подбор!$CJ:$CW,2,0),"")</f>
        <v/>
      </c>
      <c r="X1250" s="73" t="str">
        <f>IFERROR(VLOOKUP(Подбор[[#This Row],[Артикул]],[1]Подбор!$CJ:$CW,3,0),"")</f>
        <v/>
      </c>
      <c r="Y1250" s="73" t="str">
        <f>IFERROR(VLOOKUP(Подбор[[#This Row],[Артикул]],[1]Подбор!$CJ:$CW,4,0),"")</f>
        <v/>
      </c>
      <c r="Z1250" s="73">
        <f>IFERROR(VLOOKUP(Подбор[[#This Row],[Артикул]],[1]Подбор!$CJ:$CW,5,0),"")</f>
        <v>0</v>
      </c>
      <c r="AA1250" s="73">
        <f>IFERROR(VLOOKUP(Подбор[[#This Row],[Артикул]],[1]Подбор!$CJ:$CW,6,0),"")</f>
        <v>0</v>
      </c>
      <c r="AB1250" s="73">
        <f>IFERROR(VLOOKUP(Подбор[[#This Row],[Артикул]],[1]Подбор!$CJ:$CW,7,0),"")</f>
        <v>0</v>
      </c>
      <c r="AC1250" s="73">
        <f>IFERROR(VLOOKUP(Подбор[[#This Row],[Артикул]],[1]Подбор!$CJ:$CW,8,0),"")</f>
        <v>0</v>
      </c>
      <c r="AD1250" s="73">
        <f>IFERROR(VLOOKUP(Подбор[[#This Row],[Артикул]],[1]Подбор!$CJ:$CW,9,0),"")</f>
        <v>0</v>
      </c>
      <c r="AE1250" s="73">
        <f>IFERROR(VLOOKUP(Подбор[[#This Row],[Артикул]],[1]Подбор!$CJ:$CW,10,0),"")</f>
        <v>0</v>
      </c>
      <c r="AF1250" s="73">
        <f>IFERROR(VLOOKUP(Подбор[[#This Row],[Артикул]],[1]Подбор!$CJ:$CW,11,0),"")</f>
        <v>0</v>
      </c>
      <c r="AG1250" s="73">
        <f>IFERROR(VLOOKUP(Подбор[[#This Row],[Артикул]],[1]Подбор!$CJ:$CW,12,0),"")</f>
        <v>0</v>
      </c>
      <c r="AH1250" s="73">
        <f>IFERROR(VLOOKUP(Подбор[[#This Row],[Артикул]],[1]Подбор!$CJ:$CW,13,0),"")</f>
        <v>0</v>
      </c>
      <c r="AI1250" s="73">
        <f>IFERROR(VLOOKUP(Подбор[[#This Row],[Артикул]],[1]Подбор!$CJ:$CW,14,0),"")</f>
        <v>0</v>
      </c>
      <c r="AJ1250" s="73" t="str">
        <f>IFERROR(VLOOKUP(Подбор[[#This Row],[Артикул]],[1]Подбор!$CJ:$DA,15,0),"")</f>
        <v/>
      </c>
      <c r="AK1250" s="73" t="str">
        <f>IFERROR(VLOOKUP(Подбор[[#This Row],[Артикул]],[1]Подбор!$CJ:$DA,16,0),"")</f>
        <v/>
      </c>
      <c r="AL1250" s="73" t="str">
        <f>IFERROR(VLOOKUP(Подбор[[#This Row],[Артикул]],[1]Подбор!$CJ:$DA,17,0),"")</f>
        <v/>
      </c>
    </row>
    <row r="1251" spans="1:38">
      <c r="A1251" s="73" t="s">
        <v>4821</v>
      </c>
      <c r="B1251" t="s">
        <v>3089</v>
      </c>
      <c r="C1251" t="s">
        <v>5225</v>
      </c>
      <c r="D1251">
        <v>101200</v>
      </c>
      <c r="E1251" t="s">
        <v>578</v>
      </c>
      <c r="F1251" t="s">
        <v>578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6194</v>
      </c>
      <c r="R1251" t="s">
        <v>6195</v>
      </c>
      <c r="S1251" t="s">
        <v>5612</v>
      </c>
      <c r="T1251" s="73"/>
      <c r="U1251" s="73"/>
      <c r="V1251"/>
      <c r="W1251" s="73">
        <f>IFERROR(VLOOKUP(Подбор[[#This Row],[Артикул]],[1]Подбор!$CJ:$CW,2,0),"")</f>
        <v>101200</v>
      </c>
      <c r="X1251" s="73" t="str">
        <f>IFERROR(VLOOKUP(Подбор[[#This Row],[Артикул]],[1]Подбор!$CJ:$CW,3,0),"")</f>
        <v/>
      </c>
      <c r="Y1251" s="73" t="str">
        <f>IFERROR(VLOOKUP(Подбор[[#This Row],[Артикул]],[1]Подбор!$CJ:$CW,4,0),"")</f>
        <v/>
      </c>
      <c r="Z1251" s="73">
        <f>IFERROR(VLOOKUP(Подбор[[#This Row],[Артикул]],[1]Подбор!$CJ:$CW,5,0),"")</f>
        <v>0</v>
      </c>
      <c r="AA1251" s="73">
        <f>IFERROR(VLOOKUP(Подбор[[#This Row],[Артикул]],[1]Подбор!$CJ:$CW,6,0),"")</f>
        <v>0</v>
      </c>
      <c r="AB1251" s="73">
        <f>IFERROR(VLOOKUP(Подбор[[#This Row],[Артикул]],[1]Подбор!$CJ:$CW,7,0),"")</f>
        <v>0</v>
      </c>
      <c r="AC1251" s="73">
        <f>IFERROR(VLOOKUP(Подбор[[#This Row],[Артикул]],[1]Подбор!$CJ:$CW,8,0),"")</f>
        <v>0</v>
      </c>
      <c r="AD1251" s="73">
        <f>IFERROR(VLOOKUP(Подбор[[#This Row],[Артикул]],[1]Подбор!$CJ:$CW,9,0),"")</f>
        <v>0</v>
      </c>
      <c r="AE1251" s="73">
        <f>IFERROR(VLOOKUP(Подбор[[#This Row],[Артикул]],[1]Подбор!$CJ:$CW,10,0),"")</f>
        <v>0</v>
      </c>
      <c r="AF1251" s="73">
        <f>IFERROR(VLOOKUP(Подбор[[#This Row],[Артикул]],[1]Подбор!$CJ:$CW,11,0),"")</f>
        <v>0</v>
      </c>
      <c r="AG1251" s="73">
        <f>IFERROR(VLOOKUP(Подбор[[#This Row],[Артикул]],[1]Подбор!$CJ:$CW,12,0),"")</f>
        <v>0</v>
      </c>
      <c r="AH1251" s="73">
        <f>IFERROR(VLOOKUP(Подбор[[#This Row],[Артикул]],[1]Подбор!$CJ:$CW,13,0),"")</f>
        <v>0</v>
      </c>
      <c r="AI1251" s="73">
        <f>IFERROR(VLOOKUP(Подбор[[#This Row],[Артикул]],[1]Подбор!$CJ:$CW,14,0),"")</f>
        <v>0</v>
      </c>
      <c r="AJ1251" s="73" t="str">
        <f>IFERROR(VLOOKUP(Подбор[[#This Row],[Артикул]],[1]Подбор!$CJ:$DA,15,0),"")</f>
        <v>http://ipmatika.ru/upload/iblock/e96/7f38w8ank7skn9m6cywdr3bue0fb5x5o/k86-2c.png</v>
      </c>
      <c r="AK1251" s="73" t="str">
        <f>IFERROR(VLOOKUP(Подбор[[#This Row],[Артикул]],[1]Подбор!$CJ:$DA,16,0),"")</f>
        <v>https://ipmatika.kz/products/videointerkomy/JRK86-2C/</v>
      </c>
      <c r="AL1251" s="73" t="str">
        <f>IFERROR(VLOOKUP(Подбор[[#This Row],[Артикул]],[1]Подбор!$CJ:$DA,17,0),"")</f>
        <v>Под заказ</v>
      </c>
    </row>
    <row r="1252" spans="1:38">
      <c r="A1252" s="73" t="s">
        <v>1623</v>
      </c>
      <c r="B1252"/>
      <c r="C1252"/>
      <c r="D1252">
        <v>0</v>
      </c>
      <c r="E1252">
        <v>0</v>
      </c>
      <c r="F1252" t="s">
        <v>578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578</v>
      </c>
      <c r="R1252" t="s">
        <v>578</v>
      </c>
      <c r="S1252" t="s">
        <v>578</v>
      </c>
      <c r="T1252" s="73"/>
      <c r="U1252" s="73"/>
      <c r="V1252"/>
      <c r="W1252" s="73">
        <f>IFERROR(VLOOKUP(Подбор[[#This Row],[Артикул]],[1]Подбор!$CJ:$CW,2,0),"")</f>
        <v>0</v>
      </c>
      <c r="X1252" s="73">
        <f>IFERROR(VLOOKUP(Подбор[[#This Row],[Артикул]],[1]Подбор!$CJ:$CW,3,0),"")</f>
        <v>0</v>
      </c>
      <c r="Y1252" s="73" t="str">
        <f>IFERROR(VLOOKUP(Подбор[[#This Row],[Артикул]],[1]Подбор!$CJ:$CW,4,0),"")</f>
        <v/>
      </c>
      <c r="Z1252" s="73">
        <f>IFERROR(VLOOKUP(Подбор[[#This Row],[Артикул]],[1]Подбор!$CJ:$CW,5,0),"")</f>
        <v>0</v>
      </c>
      <c r="AA1252" s="73">
        <f>IFERROR(VLOOKUP(Подбор[[#This Row],[Артикул]],[1]Подбор!$CJ:$CW,6,0),"")</f>
        <v>0</v>
      </c>
      <c r="AB1252" s="73">
        <f>IFERROR(VLOOKUP(Подбор[[#This Row],[Артикул]],[1]Подбор!$CJ:$CW,7,0),"")</f>
        <v>0</v>
      </c>
      <c r="AC1252" s="73">
        <f>IFERROR(VLOOKUP(Подбор[[#This Row],[Артикул]],[1]Подбор!$CJ:$CW,8,0),"")</f>
        <v>0</v>
      </c>
      <c r="AD1252" s="73">
        <f>IFERROR(VLOOKUP(Подбор[[#This Row],[Артикул]],[1]Подбор!$CJ:$CW,9,0),"")</f>
        <v>0</v>
      </c>
      <c r="AE1252" s="73">
        <f>IFERROR(VLOOKUP(Подбор[[#This Row],[Артикул]],[1]Подбор!$CJ:$CW,10,0),"")</f>
        <v>0</v>
      </c>
      <c r="AF1252" s="73">
        <f>IFERROR(VLOOKUP(Подбор[[#This Row],[Артикул]],[1]Подбор!$CJ:$CW,11,0),"")</f>
        <v>0</v>
      </c>
      <c r="AG1252" s="73">
        <f>IFERROR(VLOOKUP(Подбор[[#This Row],[Артикул]],[1]Подбор!$CJ:$CW,12,0),"")</f>
        <v>0</v>
      </c>
      <c r="AH1252" s="73">
        <f>IFERROR(VLOOKUP(Подбор[[#This Row],[Артикул]],[1]Подбор!$CJ:$CW,13,0),"")</f>
        <v>0</v>
      </c>
      <c r="AI1252" s="73">
        <f>IFERROR(VLOOKUP(Подбор[[#This Row],[Артикул]],[1]Подбор!$CJ:$CW,14,0),"")</f>
        <v>0</v>
      </c>
      <c r="AJ1252" s="73" t="str">
        <f>IFERROR(VLOOKUP(Подбор[[#This Row],[Артикул]],[1]Подбор!$CJ:$DA,15,0),"")</f>
        <v/>
      </c>
      <c r="AK1252" s="73" t="str">
        <f>IFERROR(VLOOKUP(Подбор[[#This Row],[Артикул]],[1]Подбор!$CJ:$DA,16,0),"")</f>
        <v/>
      </c>
      <c r="AL1252" s="73" t="str">
        <f>IFERROR(VLOOKUP(Подбор[[#This Row],[Артикул]],[1]Подбор!$CJ:$DA,17,0),"")</f>
        <v/>
      </c>
    </row>
    <row r="1253" spans="1:38">
      <c r="A1253" s="73" t="s">
        <v>1622</v>
      </c>
      <c r="B1253" t="s">
        <v>3077</v>
      </c>
      <c r="C1253" t="s">
        <v>1621</v>
      </c>
      <c r="D1253">
        <v>53210</v>
      </c>
      <c r="E1253">
        <v>42570.55</v>
      </c>
      <c r="F1253">
        <v>-19.995207667731634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31</v>
      </c>
      <c r="O1253">
        <v>0</v>
      </c>
      <c r="P1253">
        <v>0</v>
      </c>
      <c r="Q1253" t="s">
        <v>6196</v>
      </c>
      <c r="R1253" t="s">
        <v>3007</v>
      </c>
      <c r="S1253" t="s">
        <v>578</v>
      </c>
      <c r="T1253" s="73"/>
      <c r="U1253" s="73"/>
      <c r="V1253"/>
      <c r="W1253" s="73">
        <f>IFERROR(VLOOKUP(Подбор[[#This Row],[Артикул]],[1]Подбор!$CJ:$CW,2,0),"")</f>
        <v>53210</v>
      </c>
      <c r="X1253" s="73">
        <f>IFERROR(VLOOKUP(Подбор[[#This Row],[Артикул]],[1]Подбор!$CJ:$CW,3,0),"")</f>
        <v>42570.55</v>
      </c>
      <c r="Y1253" s="73">
        <f>IFERROR(VLOOKUP(Подбор[[#This Row],[Артикул]],[1]Подбор!$CJ:$CW,4,0),"")</f>
        <v>-19.995207667731634</v>
      </c>
      <c r="Z1253" s="73">
        <f>IFERROR(VLOOKUP(Подбор[[#This Row],[Артикул]],[1]Подбор!$CJ:$CW,5,0),"")</f>
        <v>0</v>
      </c>
      <c r="AA1253" s="73">
        <f>IFERROR(VLOOKUP(Подбор[[#This Row],[Артикул]],[1]Подбор!$CJ:$CW,6,0),"")</f>
        <v>0</v>
      </c>
      <c r="AB1253" s="73">
        <f>IFERROR(VLOOKUP(Подбор[[#This Row],[Артикул]],[1]Подбор!$CJ:$CW,7,0),"")</f>
        <v>0</v>
      </c>
      <c r="AC1253" s="73">
        <f>IFERROR(VLOOKUP(Подбор[[#This Row],[Артикул]],[1]Подбор!$CJ:$CW,8,0),"")</f>
        <v>0</v>
      </c>
      <c r="AD1253" s="73">
        <f>IFERROR(VLOOKUP(Подбор[[#This Row],[Артикул]],[1]Подбор!$CJ:$CW,9,0),"")</f>
        <v>0</v>
      </c>
      <c r="AE1253" s="73">
        <f>IFERROR(VLOOKUP(Подбор[[#This Row],[Артикул]],[1]Подбор!$CJ:$CW,10,0),"")</f>
        <v>0</v>
      </c>
      <c r="AF1253" s="73">
        <f>IFERROR(VLOOKUP(Подбор[[#This Row],[Артикул]],[1]Подбор!$CJ:$CW,11,0),"")</f>
        <v>0</v>
      </c>
      <c r="AG1253" s="73">
        <f>IFERROR(VLOOKUP(Подбор[[#This Row],[Артикул]],[1]Подбор!$CJ:$CW,12,0),"")</f>
        <v>31</v>
      </c>
      <c r="AH1253" s="73">
        <f>IFERROR(VLOOKUP(Подбор[[#This Row],[Артикул]],[1]Подбор!$CJ:$CW,13,0),"")</f>
        <v>0</v>
      </c>
      <c r="AI1253" s="73">
        <f>IFERROR(VLOOKUP(Подбор[[#This Row],[Артикул]],[1]Подбор!$CJ:$CW,14,0),"")</f>
        <v>0</v>
      </c>
      <c r="AJ1253" s="73" t="str">
        <f>IFERROR(VLOOKUP(Подбор[[#This Row],[Артикул]],[1]Подбор!$CJ:$DA,15,0),"")</f>
        <v>http://ipmatika.ru/upload/iblock/c26/5d639fa5c359e.png</v>
      </c>
      <c r="AK1253" s="73" t="str">
        <f>IFERROR(VLOOKUP(Подбор[[#This Row],[Артикул]],[1]Подбор!$CJ:$DA,16,0),"")</f>
        <v>https://ipmatika.kz/products/vnutrennie-sip-paneli/Fanvil-i10SD/</v>
      </c>
      <c r="AL1253" s="73" t="str">
        <f>IFERROR(VLOOKUP(Подбор[[#This Row],[Артикул]],[1]Подбор!$CJ:$DA,17,0),"")</f>
        <v/>
      </c>
    </row>
    <row r="1254" spans="1:38">
      <c r="A1254" s="73" t="s">
        <v>5042</v>
      </c>
      <c r="B1254" t="s">
        <v>3077</v>
      </c>
      <c r="C1254" t="s">
        <v>5041</v>
      </c>
      <c r="D1254">
        <v>15570</v>
      </c>
      <c r="E1254">
        <v>12456.949999999999</v>
      </c>
      <c r="F1254">
        <v>-19.993898522800251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6197</v>
      </c>
      <c r="R1254" t="s">
        <v>5043</v>
      </c>
      <c r="S1254" t="s">
        <v>578</v>
      </c>
      <c r="T1254" s="73"/>
      <c r="U1254" s="73"/>
      <c r="V1254"/>
      <c r="W1254" s="73">
        <f>IFERROR(VLOOKUP(Подбор[[#This Row],[Артикул]],[1]Подбор!$CJ:$CW,2,0),"")</f>
        <v>15570</v>
      </c>
      <c r="X1254" s="73">
        <f>IFERROR(VLOOKUP(Подбор[[#This Row],[Артикул]],[1]Подбор!$CJ:$CW,3,0),"")</f>
        <v>12456.949999999999</v>
      </c>
      <c r="Y1254" s="73">
        <f>IFERROR(VLOOKUP(Подбор[[#This Row],[Артикул]],[1]Подбор!$CJ:$CW,4,0),"")</f>
        <v>-19.993898522800251</v>
      </c>
      <c r="Z1254" s="73">
        <f>IFERROR(VLOOKUP(Подбор[[#This Row],[Артикул]],[1]Подбор!$CJ:$CW,5,0),"")</f>
        <v>0</v>
      </c>
      <c r="AA1254" s="73">
        <f>IFERROR(VLOOKUP(Подбор[[#This Row],[Артикул]],[1]Подбор!$CJ:$CW,6,0),"")</f>
        <v>0</v>
      </c>
      <c r="AB1254" s="73">
        <f>IFERROR(VLOOKUP(Подбор[[#This Row],[Артикул]],[1]Подбор!$CJ:$CW,7,0),"")</f>
        <v>0</v>
      </c>
      <c r="AC1254" s="73">
        <f>IFERROR(VLOOKUP(Подбор[[#This Row],[Артикул]],[1]Подбор!$CJ:$CW,8,0),"")</f>
        <v>0</v>
      </c>
      <c r="AD1254" s="73">
        <f>IFERROR(VLOOKUP(Подбор[[#This Row],[Артикул]],[1]Подбор!$CJ:$CW,9,0),"")</f>
        <v>0</v>
      </c>
      <c r="AE1254" s="73">
        <f>IFERROR(VLOOKUP(Подбор[[#This Row],[Артикул]],[1]Подбор!$CJ:$CW,10,0),"")</f>
        <v>0</v>
      </c>
      <c r="AF1254" s="73">
        <f>IFERROR(VLOOKUP(Подбор[[#This Row],[Артикул]],[1]Подбор!$CJ:$CW,11,0),"")</f>
        <v>0</v>
      </c>
      <c r="AG1254" s="73">
        <f>IFERROR(VLOOKUP(Подбор[[#This Row],[Артикул]],[1]Подбор!$CJ:$CW,12,0),"")</f>
        <v>0</v>
      </c>
      <c r="AH1254" s="73">
        <f>IFERROR(VLOOKUP(Подбор[[#This Row],[Артикул]],[1]Подбор!$CJ:$CW,13,0),"")</f>
        <v>0</v>
      </c>
      <c r="AI1254" s="73">
        <f>IFERROR(VLOOKUP(Подбор[[#This Row],[Артикул]],[1]Подбор!$CJ:$CW,14,0),"")</f>
        <v>0</v>
      </c>
      <c r="AJ1254" s="73" t="str">
        <f>IFERROR(VLOOKUP(Подбор[[#This Row],[Артикул]],[1]Подбор!$CJ:$DA,15,0),"")</f>
        <v>http://ipmatika.ru/upload/iblock/475/kb2h4d9jxsr7nt5f0yn8pp2sjylwxncq/i501_.png</v>
      </c>
      <c r="AK1254" s="73" t="str">
        <f>IFERROR(VLOOKUP(Подбор[[#This Row],[Артикул]],[1]Подбор!$CJ:$DA,16,0),"")</f>
        <v>https://ipmatika.kz/products/vnutrennie-sip-paneli/Fanvil-i501/</v>
      </c>
      <c r="AL1254" s="73" t="str">
        <f>IFERROR(VLOOKUP(Подбор[[#This Row],[Артикул]],[1]Подбор!$CJ:$DA,17,0),"")</f>
        <v/>
      </c>
    </row>
    <row r="1255" spans="1:38">
      <c r="A1255" s="73" t="s">
        <v>4822</v>
      </c>
      <c r="B1255" t="s">
        <v>3077</v>
      </c>
      <c r="C1255" t="s">
        <v>4823</v>
      </c>
      <c r="D1255">
        <v>19940</v>
      </c>
      <c r="E1255">
        <v>15950</v>
      </c>
      <c r="F1255">
        <v>-20.010030090270817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45</v>
      </c>
      <c r="P1255">
        <v>0</v>
      </c>
      <c r="Q1255" t="s">
        <v>6198</v>
      </c>
      <c r="R1255" t="s">
        <v>4824</v>
      </c>
      <c r="S1255" t="s">
        <v>578</v>
      </c>
      <c r="T1255" s="73"/>
      <c r="U1255" s="73"/>
      <c r="V1255"/>
      <c r="W1255" s="73">
        <f>IFERROR(VLOOKUP(Подбор[[#This Row],[Артикул]],[1]Подбор!$CJ:$CW,2,0),"")</f>
        <v>19940</v>
      </c>
      <c r="X1255" s="73">
        <f>IFERROR(VLOOKUP(Подбор[[#This Row],[Артикул]],[1]Подбор!$CJ:$CW,3,0),"")</f>
        <v>15950</v>
      </c>
      <c r="Y1255" s="73">
        <f>IFERROR(VLOOKUP(Подбор[[#This Row],[Артикул]],[1]Подбор!$CJ:$CW,4,0),"")</f>
        <v>-20.010030090270817</v>
      </c>
      <c r="Z1255" s="73">
        <f>IFERROR(VLOOKUP(Подбор[[#This Row],[Артикул]],[1]Подбор!$CJ:$CW,5,0),"")</f>
        <v>0</v>
      </c>
      <c r="AA1255" s="73">
        <f>IFERROR(VLOOKUP(Подбор[[#This Row],[Артикул]],[1]Подбор!$CJ:$CW,6,0),"")</f>
        <v>0</v>
      </c>
      <c r="AB1255" s="73">
        <f>IFERROR(VLOOKUP(Подбор[[#This Row],[Артикул]],[1]Подбор!$CJ:$CW,7,0),"")</f>
        <v>0</v>
      </c>
      <c r="AC1255" s="73">
        <f>IFERROR(VLOOKUP(Подбор[[#This Row],[Артикул]],[1]Подбор!$CJ:$CW,8,0),"")</f>
        <v>0</v>
      </c>
      <c r="AD1255" s="73">
        <f>IFERROR(VLOOKUP(Подбор[[#This Row],[Артикул]],[1]Подбор!$CJ:$CW,9,0),"")</f>
        <v>0</v>
      </c>
      <c r="AE1255" s="73">
        <f>IFERROR(VLOOKUP(Подбор[[#This Row],[Артикул]],[1]Подбор!$CJ:$CW,10,0),"")</f>
        <v>0</v>
      </c>
      <c r="AF1255" s="73">
        <f>IFERROR(VLOOKUP(Подбор[[#This Row],[Артикул]],[1]Подбор!$CJ:$CW,11,0),"")</f>
        <v>0</v>
      </c>
      <c r="AG1255" s="73">
        <f>IFERROR(VLOOKUP(Подбор[[#This Row],[Артикул]],[1]Подбор!$CJ:$CW,12,0),"")</f>
        <v>0</v>
      </c>
      <c r="AH1255" s="73">
        <f>IFERROR(VLOOKUP(Подбор[[#This Row],[Артикул]],[1]Подбор!$CJ:$CW,13,0),"")</f>
        <v>45</v>
      </c>
      <c r="AI1255" s="73">
        <f>IFERROR(VLOOKUP(Подбор[[#This Row],[Артикул]],[1]Подбор!$CJ:$CW,14,0),"")</f>
        <v>0</v>
      </c>
      <c r="AJ1255" s="73" t="str">
        <f>IFERROR(VLOOKUP(Подбор[[#This Row],[Артикул]],[1]Подбор!$CJ:$DA,15,0),"")</f>
        <v>http://ipmatika.ru/upload/iblock/bc8/hfy3vaxep3n0wqu9y0bctxzvoesjbko1/i501.png</v>
      </c>
      <c r="AK1255" s="73" t="str">
        <f>IFERROR(VLOOKUP(Подбор[[#This Row],[Артикул]],[1]Подбор!$CJ:$DA,16,0),"")</f>
        <v>https://ipmatika.kz/products/vnutrennie-sip-paneli/Fanvil-i501W/</v>
      </c>
      <c r="AL1255" s="73" t="str">
        <f>IFERROR(VLOOKUP(Подбор[[#This Row],[Артикул]],[1]Подбор!$CJ:$DA,17,0),"")</f>
        <v/>
      </c>
    </row>
    <row r="1256" spans="1:38">
      <c r="A1256" s="73" t="s">
        <v>1620</v>
      </c>
      <c r="B1256" t="s">
        <v>3077</v>
      </c>
      <c r="C1256" t="s">
        <v>1619</v>
      </c>
      <c r="D1256">
        <v>45420</v>
      </c>
      <c r="E1256">
        <v>36334.100000000006</v>
      </c>
      <c r="F1256">
        <v>-20.004183179216199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5489</v>
      </c>
      <c r="O1256">
        <v>2</v>
      </c>
      <c r="P1256">
        <v>0</v>
      </c>
      <c r="Q1256" t="s">
        <v>6199</v>
      </c>
      <c r="R1256" t="s">
        <v>3008</v>
      </c>
      <c r="S1256" t="s">
        <v>578</v>
      </c>
      <c r="T1256" s="73"/>
      <c r="U1256" s="73"/>
      <c r="V1256"/>
      <c r="W1256" s="73">
        <f>IFERROR(VLOOKUP(Подбор[[#This Row],[Артикул]],[1]Подбор!$CJ:$CW,2,0),"")</f>
        <v>45420</v>
      </c>
      <c r="X1256" s="73">
        <f>IFERROR(VLOOKUP(Подбор[[#This Row],[Артикул]],[1]Подбор!$CJ:$CW,3,0),"")</f>
        <v>36334.100000000006</v>
      </c>
      <c r="Y1256" s="73">
        <f>IFERROR(VLOOKUP(Подбор[[#This Row],[Артикул]],[1]Подбор!$CJ:$CW,4,0),"")</f>
        <v>-20.004183179216199</v>
      </c>
      <c r="Z1256" s="73">
        <f>IFERROR(VLOOKUP(Подбор[[#This Row],[Артикул]],[1]Подбор!$CJ:$CW,5,0),"")</f>
        <v>0</v>
      </c>
      <c r="AA1256" s="73">
        <f>IFERROR(VLOOKUP(Подбор[[#This Row],[Артикул]],[1]Подбор!$CJ:$CW,6,0),"")</f>
        <v>0</v>
      </c>
      <c r="AB1256" s="73">
        <f>IFERROR(VLOOKUP(Подбор[[#This Row],[Артикул]],[1]Подбор!$CJ:$CW,7,0),"")</f>
        <v>0</v>
      </c>
      <c r="AC1256" s="73">
        <f>IFERROR(VLOOKUP(Подбор[[#This Row],[Артикул]],[1]Подбор!$CJ:$CW,8,0),"")</f>
        <v>0</v>
      </c>
      <c r="AD1256" s="73">
        <f>IFERROR(VLOOKUP(Подбор[[#This Row],[Артикул]],[1]Подбор!$CJ:$CW,9,0),"")</f>
        <v>0</v>
      </c>
      <c r="AE1256" s="73">
        <f>IFERROR(VLOOKUP(Подбор[[#This Row],[Артикул]],[1]Подбор!$CJ:$CW,10,0),"")</f>
        <v>0</v>
      </c>
      <c r="AF1256" s="73">
        <f>IFERROR(VLOOKUP(Подбор[[#This Row],[Артикул]],[1]Подбор!$CJ:$CW,11,0),"")</f>
        <v>0</v>
      </c>
      <c r="AG1256" s="73" t="str">
        <f>IFERROR(VLOOKUP(Подбор[[#This Row],[Артикул]],[1]Подбор!$CJ:$CW,12,0),"")</f>
        <v>50+</v>
      </c>
      <c r="AH1256" s="73">
        <f>IFERROR(VLOOKUP(Подбор[[#This Row],[Артикул]],[1]Подбор!$CJ:$CW,13,0),"")</f>
        <v>2</v>
      </c>
      <c r="AI1256" s="73">
        <f>IFERROR(VLOOKUP(Подбор[[#This Row],[Артикул]],[1]Подбор!$CJ:$CW,14,0),"")</f>
        <v>0</v>
      </c>
      <c r="AJ1256" s="73" t="str">
        <f>IFERROR(VLOOKUP(Подбор[[#This Row],[Артикул]],[1]Подбор!$CJ:$DA,15,0),"")</f>
        <v>http://ipmatika.ru/upload/iblock/76d/a944ygm0bojxmipu6v4l2fim9q54dhxe/Fanvil%20i504.jpg</v>
      </c>
      <c r="AK1256" s="73" t="str">
        <f>IFERROR(VLOOKUP(Подбор[[#This Row],[Артикул]],[1]Подбор!$CJ:$DA,16,0),"")</f>
        <v>https://ipmatika.kz/products/vnutrennie-sip-paneli/Fanvil-i504/</v>
      </c>
      <c r="AL1256" s="73" t="str">
        <f>IFERROR(VLOOKUP(Подбор[[#This Row],[Артикул]],[1]Подбор!$CJ:$DA,17,0),"")</f>
        <v/>
      </c>
    </row>
    <row r="1257" spans="1:38">
      <c r="A1257" s="73" t="s">
        <v>5040</v>
      </c>
      <c r="B1257" t="s">
        <v>3077</v>
      </c>
      <c r="C1257" t="s">
        <v>5039</v>
      </c>
      <c r="D1257">
        <v>51910</v>
      </c>
      <c r="E1257">
        <v>41525.824999999997</v>
      </c>
      <c r="F1257">
        <v>-20.004189944134083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5489</v>
      </c>
      <c r="O1257">
        <v>10</v>
      </c>
      <c r="P1257">
        <v>0</v>
      </c>
      <c r="Q1257" t="s">
        <v>6200</v>
      </c>
      <c r="R1257" t="s">
        <v>3008</v>
      </c>
      <c r="S1257" t="s">
        <v>578</v>
      </c>
      <c r="T1257" s="73"/>
      <c r="U1257" s="73"/>
      <c r="V1257"/>
      <c r="W1257" s="73">
        <f>IFERROR(VLOOKUP(Подбор[[#This Row],[Артикул]],[1]Подбор!$CJ:$CW,2,0),"")</f>
        <v>51910</v>
      </c>
      <c r="X1257" s="73">
        <f>IFERROR(VLOOKUP(Подбор[[#This Row],[Артикул]],[1]Подбор!$CJ:$CW,3,0),"")</f>
        <v>41525.824999999997</v>
      </c>
      <c r="Y1257" s="73">
        <f>IFERROR(VLOOKUP(Подбор[[#This Row],[Артикул]],[1]Подбор!$CJ:$CW,4,0),"")</f>
        <v>-20.004189944134083</v>
      </c>
      <c r="Z1257" s="73">
        <f>IFERROR(VLOOKUP(Подбор[[#This Row],[Артикул]],[1]Подбор!$CJ:$CW,5,0),"")</f>
        <v>0</v>
      </c>
      <c r="AA1257" s="73">
        <f>IFERROR(VLOOKUP(Подбор[[#This Row],[Артикул]],[1]Подбор!$CJ:$CW,6,0),"")</f>
        <v>0</v>
      </c>
      <c r="AB1257" s="73">
        <f>IFERROR(VLOOKUP(Подбор[[#This Row],[Артикул]],[1]Подбор!$CJ:$CW,7,0),"")</f>
        <v>0</v>
      </c>
      <c r="AC1257" s="73">
        <f>IFERROR(VLOOKUP(Подбор[[#This Row],[Артикул]],[1]Подбор!$CJ:$CW,8,0),"")</f>
        <v>0</v>
      </c>
      <c r="AD1257" s="73">
        <f>IFERROR(VLOOKUP(Подбор[[#This Row],[Артикул]],[1]Подбор!$CJ:$CW,9,0),"")</f>
        <v>0</v>
      </c>
      <c r="AE1257" s="73">
        <f>IFERROR(VLOOKUP(Подбор[[#This Row],[Артикул]],[1]Подбор!$CJ:$CW,10,0),"")</f>
        <v>0</v>
      </c>
      <c r="AF1257" s="73">
        <f>IFERROR(VLOOKUP(Подбор[[#This Row],[Артикул]],[1]Подбор!$CJ:$CW,11,0),"")</f>
        <v>0</v>
      </c>
      <c r="AG1257" s="73" t="str">
        <f>IFERROR(VLOOKUP(Подбор[[#This Row],[Артикул]],[1]Подбор!$CJ:$CW,12,0),"")</f>
        <v>50+</v>
      </c>
      <c r="AH1257" s="73">
        <f>IFERROR(VLOOKUP(Подбор[[#This Row],[Артикул]],[1]Подбор!$CJ:$CW,13,0),"")</f>
        <v>10</v>
      </c>
      <c r="AI1257" s="73">
        <f>IFERROR(VLOOKUP(Подбор[[#This Row],[Артикул]],[1]Подбор!$CJ:$CW,14,0),"")</f>
        <v>0</v>
      </c>
      <c r="AJ1257" s="73" t="str">
        <f>IFERROR(VLOOKUP(Подбор[[#This Row],[Артикул]],[1]Подбор!$CJ:$DA,15,0),"")</f>
        <v>http://ipmatika.ru/upload/iblock/800/0tp4hmlumusrqtn840lqrjcgcb6ub35y/Fanvil%20i504.jpg</v>
      </c>
      <c r="AK1257" s="73" t="str">
        <f>IFERROR(VLOOKUP(Подбор[[#This Row],[Артикул]],[1]Подбор!$CJ:$DA,16,0),"")</f>
        <v>https://ipmatika.kz/products/vnutrennie-sip-paneli/Fanvil-i504/</v>
      </c>
      <c r="AL1257" s="73" t="str">
        <f>IFERROR(VLOOKUP(Подбор[[#This Row],[Артикул]],[1]Подбор!$CJ:$DA,17,0),"")</f>
        <v/>
      </c>
    </row>
    <row r="1258" spans="1:38">
      <c r="A1258" s="73" t="s">
        <v>3662</v>
      </c>
      <c r="B1258" t="s">
        <v>3077</v>
      </c>
      <c r="C1258" t="s">
        <v>3663</v>
      </c>
      <c r="D1258">
        <v>94730</v>
      </c>
      <c r="E1258">
        <v>75786.425000000003</v>
      </c>
      <c r="F1258">
        <v>-19.997440092895602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10</v>
      </c>
      <c r="O1258">
        <v>30</v>
      </c>
      <c r="P1258">
        <v>0</v>
      </c>
      <c r="Q1258" t="s">
        <v>6201</v>
      </c>
      <c r="R1258" t="s">
        <v>3664</v>
      </c>
      <c r="S1258" t="s">
        <v>578</v>
      </c>
      <c r="T1258" s="73"/>
      <c r="U1258" s="73"/>
      <c r="V1258"/>
      <c r="W1258" s="73">
        <f>IFERROR(VLOOKUP(Подбор[[#This Row],[Артикул]],[1]Подбор!$CJ:$CW,2,0),"")</f>
        <v>94730</v>
      </c>
      <c r="X1258" s="73">
        <f>IFERROR(VLOOKUP(Подбор[[#This Row],[Артикул]],[1]Подбор!$CJ:$CW,3,0),"")</f>
        <v>75786.425000000003</v>
      </c>
      <c r="Y1258" s="73">
        <f>IFERROR(VLOOKUP(Подбор[[#This Row],[Артикул]],[1]Подбор!$CJ:$CW,4,0),"")</f>
        <v>-19.997440092895602</v>
      </c>
      <c r="Z1258" s="73">
        <f>IFERROR(VLOOKUP(Подбор[[#This Row],[Артикул]],[1]Подбор!$CJ:$CW,5,0),"")</f>
        <v>0</v>
      </c>
      <c r="AA1258" s="73">
        <f>IFERROR(VLOOKUP(Подбор[[#This Row],[Артикул]],[1]Подбор!$CJ:$CW,6,0),"")</f>
        <v>0</v>
      </c>
      <c r="AB1258" s="73">
        <f>IFERROR(VLOOKUP(Подбор[[#This Row],[Артикул]],[1]Подбор!$CJ:$CW,7,0),"")</f>
        <v>0</v>
      </c>
      <c r="AC1258" s="73">
        <f>IFERROR(VLOOKUP(Подбор[[#This Row],[Артикул]],[1]Подбор!$CJ:$CW,8,0),"")</f>
        <v>0</v>
      </c>
      <c r="AD1258" s="73">
        <f>IFERROR(VLOOKUP(Подбор[[#This Row],[Артикул]],[1]Подбор!$CJ:$CW,9,0),"")</f>
        <v>0</v>
      </c>
      <c r="AE1258" s="73">
        <f>IFERROR(VLOOKUP(Подбор[[#This Row],[Артикул]],[1]Подбор!$CJ:$CW,10,0),"")</f>
        <v>0</v>
      </c>
      <c r="AF1258" s="73">
        <f>IFERROR(VLOOKUP(Подбор[[#This Row],[Артикул]],[1]Подбор!$CJ:$CW,11,0),"")</f>
        <v>0</v>
      </c>
      <c r="AG1258" s="73">
        <f>IFERROR(VLOOKUP(Подбор[[#This Row],[Артикул]],[1]Подбор!$CJ:$CW,12,0),"")</f>
        <v>10</v>
      </c>
      <c r="AH1258" s="73">
        <f>IFERROR(VLOOKUP(Подбор[[#This Row],[Артикул]],[1]Подбор!$CJ:$CW,13,0),"")</f>
        <v>30</v>
      </c>
      <c r="AI1258" s="73">
        <f>IFERROR(VLOOKUP(Подбор[[#This Row],[Артикул]],[1]Подбор!$CJ:$CW,14,0),"")</f>
        <v>0</v>
      </c>
      <c r="AJ1258" s="73" t="str">
        <f>IFERROR(VLOOKUP(Подбор[[#This Row],[Артикул]],[1]Подбор!$CJ:$DA,15,0),"")</f>
        <v>http://ipmatika.ru/upload/iblock/2ed/dp6cxjczu1njs95ml73nslujfr91f987/i505%20%285%29.png</v>
      </c>
      <c r="AK1258" s="73" t="str">
        <f>IFERROR(VLOOKUP(Подбор[[#This Row],[Артикул]],[1]Подбор!$CJ:$DA,16,0),"")</f>
        <v>https://ipmatika.kz/products/vnutrennie-sip-paneli/Fanvil-i505/</v>
      </c>
      <c r="AL1258" s="73" t="str">
        <f>IFERROR(VLOOKUP(Подбор[[#This Row],[Артикул]],[1]Подбор!$CJ:$DA,17,0),"")</f>
        <v/>
      </c>
    </row>
    <row r="1259" spans="1:38">
      <c r="A1259" s="73" t="s">
        <v>5398</v>
      </c>
      <c r="B1259" t="s">
        <v>3077</v>
      </c>
      <c r="C1259" t="s">
        <v>5399</v>
      </c>
      <c r="D1259">
        <v>101220</v>
      </c>
      <c r="E1259">
        <v>80978.149999999994</v>
      </c>
      <c r="F1259">
        <v>-19.997875913851033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5489</v>
      </c>
      <c r="O1259">
        <v>6</v>
      </c>
      <c r="P1259">
        <v>0</v>
      </c>
      <c r="Q1259" t="s">
        <v>6202</v>
      </c>
      <c r="R1259" t="s">
        <v>6203</v>
      </c>
      <c r="S1259" t="s">
        <v>578</v>
      </c>
      <c r="T1259" s="73"/>
      <c r="U1259" s="73"/>
      <c r="V1259"/>
      <c r="W1259" s="73">
        <f>IFERROR(VLOOKUP(Подбор[[#This Row],[Артикул]],[1]Подбор!$CJ:$CW,2,0),"")</f>
        <v>101220</v>
      </c>
      <c r="X1259" s="73">
        <f>IFERROR(VLOOKUP(Подбор[[#This Row],[Артикул]],[1]Подбор!$CJ:$CW,3,0),"")</f>
        <v>80978.149999999994</v>
      </c>
      <c r="Y1259" s="73">
        <f>IFERROR(VLOOKUP(Подбор[[#This Row],[Артикул]],[1]Подбор!$CJ:$CW,4,0),"")</f>
        <v>-19.997875913851033</v>
      </c>
      <c r="Z1259" s="73">
        <f>IFERROR(VLOOKUP(Подбор[[#This Row],[Артикул]],[1]Подбор!$CJ:$CW,5,0),"")</f>
        <v>0</v>
      </c>
      <c r="AA1259" s="73">
        <f>IFERROR(VLOOKUP(Подбор[[#This Row],[Артикул]],[1]Подбор!$CJ:$CW,6,0),"")</f>
        <v>0</v>
      </c>
      <c r="AB1259" s="73">
        <f>IFERROR(VLOOKUP(Подбор[[#This Row],[Артикул]],[1]Подбор!$CJ:$CW,7,0),"")</f>
        <v>0</v>
      </c>
      <c r="AC1259" s="73">
        <f>IFERROR(VLOOKUP(Подбор[[#This Row],[Артикул]],[1]Подбор!$CJ:$CW,8,0),"")</f>
        <v>0</v>
      </c>
      <c r="AD1259" s="73">
        <f>IFERROR(VLOOKUP(Подбор[[#This Row],[Артикул]],[1]Подбор!$CJ:$CW,9,0),"")</f>
        <v>0</v>
      </c>
      <c r="AE1259" s="73">
        <f>IFERROR(VLOOKUP(Подбор[[#This Row],[Артикул]],[1]Подбор!$CJ:$CW,10,0),"")</f>
        <v>0</v>
      </c>
      <c r="AF1259" s="73">
        <f>IFERROR(VLOOKUP(Подбор[[#This Row],[Артикул]],[1]Подбор!$CJ:$CW,11,0),"")</f>
        <v>0</v>
      </c>
      <c r="AG1259" s="73" t="str">
        <f>IFERROR(VLOOKUP(Подбор[[#This Row],[Артикул]],[1]Подбор!$CJ:$CW,12,0),"")</f>
        <v>50+</v>
      </c>
      <c r="AH1259" s="73">
        <f>IFERROR(VLOOKUP(Подбор[[#This Row],[Артикул]],[1]Подбор!$CJ:$CW,13,0),"")</f>
        <v>6</v>
      </c>
      <c r="AI1259" s="73">
        <f>IFERROR(VLOOKUP(Подбор[[#This Row],[Артикул]],[1]Подбор!$CJ:$CW,14,0),"")</f>
        <v>0</v>
      </c>
      <c r="AJ1259" s="73" t="str">
        <f>IFERROR(VLOOKUP(Подбор[[#This Row],[Артикул]],[1]Подбор!$CJ:$DA,15,0),"")</f>
        <v>http://ipmatika.ru/upload/iblock/9d1/g2lcptv9jt1p5d3t9w0p2kezoh0mnx77/i505w.png</v>
      </c>
      <c r="AK1259" s="73" t="str">
        <f>IFERROR(VLOOKUP(Подбор[[#This Row],[Артикул]],[1]Подбор!$CJ:$DA,16,0),"")</f>
        <v>https://ipmatika.kz/produhttps://ipmatika.kz/products/vnutrennie-sip-paneli/Fanvil-i505w/</v>
      </c>
      <c r="AL1259" s="73" t="str">
        <f>IFERROR(VLOOKUP(Подбор[[#This Row],[Артикул]],[1]Подбор!$CJ:$DA,17,0),"")</f>
        <v/>
      </c>
    </row>
    <row r="1260" spans="1:38">
      <c r="A1260" s="73" t="s">
        <v>1618</v>
      </c>
      <c r="B1260" t="s">
        <v>3077</v>
      </c>
      <c r="C1260" t="s">
        <v>1617</v>
      </c>
      <c r="D1260">
        <v>84360</v>
      </c>
      <c r="E1260">
        <v>67484.45</v>
      </c>
      <c r="F1260">
        <v>-20.004208155523941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5489</v>
      </c>
      <c r="O1260">
        <v>3</v>
      </c>
      <c r="P1260">
        <v>0</v>
      </c>
      <c r="Q1260" t="s">
        <v>6204</v>
      </c>
      <c r="R1260" t="s">
        <v>3009</v>
      </c>
      <c r="S1260" t="s">
        <v>578</v>
      </c>
      <c r="T1260" s="73"/>
      <c r="U1260" s="73"/>
      <c r="V1260"/>
      <c r="W1260" s="73">
        <f>IFERROR(VLOOKUP(Подбор[[#This Row],[Артикул]],[1]Подбор!$CJ:$CW,2,0),"")</f>
        <v>84360</v>
      </c>
      <c r="X1260" s="73">
        <f>IFERROR(VLOOKUP(Подбор[[#This Row],[Артикул]],[1]Подбор!$CJ:$CW,3,0),"")</f>
        <v>67484.45</v>
      </c>
      <c r="Y1260" s="73">
        <f>IFERROR(VLOOKUP(Подбор[[#This Row],[Артикул]],[1]Подбор!$CJ:$CW,4,0),"")</f>
        <v>-20.004208155523941</v>
      </c>
      <c r="Z1260" s="73">
        <f>IFERROR(VLOOKUP(Подбор[[#This Row],[Артикул]],[1]Подбор!$CJ:$CW,5,0),"")</f>
        <v>0</v>
      </c>
      <c r="AA1260" s="73">
        <f>IFERROR(VLOOKUP(Подбор[[#This Row],[Артикул]],[1]Подбор!$CJ:$CW,6,0),"")</f>
        <v>0</v>
      </c>
      <c r="AB1260" s="73">
        <f>IFERROR(VLOOKUP(Подбор[[#This Row],[Артикул]],[1]Подбор!$CJ:$CW,7,0),"")</f>
        <v>0</v>
      </c>
      <c r="AC1260" s="73">
        <f>IFERROR(VLOOKUP(Подбор[[#This Row],[Артикул]],[1]Подбор!$CJ:$CW,8,0),"")</f>
        <v>0</v>
      </c>
      <c r="AD1260" s="73">
        <f>IFERROR(VLOOKUP(Подбор[[#This Row],[Артикул]],[1]Подбор!$CJ:$CW,9,0),"")</f>
        <v>0</v>
      </c>
      <c r="AE1260" s="73">
        <f>IFERROR(VLOOKUP(Подбор[[#This Row],[Артикул]],[1]Подбор!$CJ:$CW,10,0),"")</f>
        <v>0</v>
      </c>
      <c r="AF1260" s="73">
        <f>IFERROR(VLOOKUP(Подбор[[#This Row],[Артикул]],[1]Подбор!$CJ:$CW,11,0),"")</f>
        <v>0</v>
      </c>
      <c r="AG1260" s="73" t="str">
        <f>IFERROR(VLOOKUP(Подбор[[#This Row],[Артикул]],[1]Подбор!$CJ:$CW,12,0),"")</f>
        <v>50+</v>
      </c>
      <c r="AH1260" s="73">
        <f>IFERROR(VLOOKUP(Подбор[[#This Row],[Артикул]],[1]Подбор!$CJ:$CW,13,0),"")</f>
        <v>3</v>
      </c>
      <c r="AI1260" s="73">
        <f>IFERROR(VLOOKUP(Подбор[[#This Row],[Артикул]],[1]Подбор!$CJ:$CW,14,0),"")</f>
        <v>0</v>
      </c>
      <c r="AJ1260" s="73" t="str">
        <f>IFERROR(VLOOKUP(Подбор[[#This Row],[Артикул]],[1]Подбор!$CJ:$DA,15,0),"")</f>
        <v>http://ipmatika.ru/upload/iblock/1fb/ylyq9k8scxar1y62a9cfhc3i0j1qtc16/i506W.png</v>
      </c>
      <c r="AK1260" s="73" t="str">
        <f>IFERROR(VLOOKUP(Подбор[[#This Row],[Артикул]],[1]Подбор!$CJ:$DA,16,0),"")</f>
        <v>https://ipmatika.kz/products/vnutrennie-sip-paneli/Fanvil-i506W/</v>
      </c>
      <c r="AL1260" s="73" t="str">
        <f>IFERROR(VLOOKUP(Подбор[[#This Row],[Артикул]],[1]Подбор!$CJ:$DA,17,0),"")</f>
        <v/>
      </c>
    </row>
    <row r="1261" spans="1:38">
      <c r="A1261" s="73" t="s">
        <v>3665</v>
      </c>
      <c r="B1261" t="s">
        <v>3077</v>
      </c>
      <c r="C1261" t="s">
        <v>3666</v>
      </c>
      <c r="D1261">
        <v>133670</v>
      </c>
      <c r="E1261">
        <v>106936.77499999999</v>
      </c>
      <c r="F1261">
        <v>-19.999420213959752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21</v>
      </c>
      <c r="O1261">
        <v>0</v>
      </c>
      <c r="P1261">
        <v>0</v>
      </c>
      <c r="Q1261" t="s">
        <v>6205</v>
      </c>
      <c r="R1261" t="s">
        <v>3667</v>
      </c>
      <c r="S1261" t="s">
        <v>578</v>
      </c>
      <c r="T1261" s="73"/>
      <c r="U1261" s="73"/>
      <c r="V1261"/>
      <c r="W1261" s="73">
        <f>IFERROR(VLOOKUP(Подбор[[#This Row],[Артикул]],[1]Подбор!$CJ:$CW,2,0),"")</f>
        <v>133670</v>
      </c>
      <c r="X1261" s="73">
        <f>IFERROR(VLOOKUP(Подбор[[#This Row],[Артикул]],[1]Подбор!$CJ:$CW,3,0),"")</f>
        <v>106936.77499999999</v>
      </c>
      <c r="Y1261" s="73">
        <f>IFERROR(VLOOKUP(Подбор[[#This Row],[Артикул]],[1]Подбор!$CJ:$CW,4,0),"")</f>
        <v>-19.999420213959752</v>
      </c>
      <c r="Z1261" s="73">
        <f>IFERROR(VLOOKUP(Подбор[[#This Row],[Артикул]],[1]Подбор!$CJ:$CW,5,0),"")</f>
        <v>0</v>
      </c>
      <c r="AA1261" s="73">
        <f>IFERROR(VLOOKUP(Подбор[[#This Row],[Артикул]],[1]Подбор!$CJ:$CW,6,0),"")</f>
        <v>0</v>
      </c>
      <c r="AB1261" s="73">
        <f>IFERROR(VLOOKUP(Подбор[[#This Row],[Артикул]],[1]Подбор!$CJ:$CW,7,0),"")</f>
        <v>0</v>
      </c>
      <c r="AC1261" s="73">
        <f>IFERROR(VLOOKUP(Подбор[[#This Row],[Артикул]],[1]Подбор!$CJ:$CW,8,0),"")</f>
        <v>0</v>
      </c>
      <c r="AD1261" s="73">
        <f>IFERROR(VLOOKUP(Подбор[[#This Row],[Артикул]],[1]Подбор!$CJ:$CW,9,0),"")</f>
        <v>0</v>
      </c>
      <c r="AE1261" s="73">
        <f>IFERROR(VLOOKUP(Подбор[[#This Row],[Артикул]],[1]Подбор!$CJ:$CW,10,0),"")</f>
        <v>0</v>
      </c>
      <c r="AF1261" s="73">
        <f>IFERROR(VLOOKUP(Подбор[[#This Row],[Артикул]],[1]Подбор!$CJ:$CW,11,0),"")</f>
        <v>0</v>
      </c>
      <c r="AG1261" s="73">
        <f>IFERROR(VLOOKUP(Подбор[[#This Row],[Артикул]],[1]Подбор!$CJ:$CW,12,0),"")</f>
        <v>21</v>
      </c>
      <c r="AH1261" s="73">
        <f>IFERROR(VLOOKUP(Подбор[[#This Row],[Артикул]],[1]Подбор!$CJ:$CW,13,0),"")</f>
        <v>0</v>
      </c>
      <c r="AI1261" s="73">
        <f>IFERROR(VLOOKUP(Подбор[[#This Row],[Артикул]],[1]Подбор!$CJ:$CW,14,0),"")</f>
        <v>0</v>
      </c>
      <c r="AJ1261" s="73" t="str">
        <f>IFERROR(VLOOKUP(Подбор[[#This Row],[Артикул]],[1]Подбор!$CJ:$DA,15,0),"")</f>
        <v>http://ipmatika.ru/upload/iblock/9ef/pb103knnt3t0jdfvg6q6n14ihxbcuoy8/i507W%20%284%29.png</v>
      </c>
      <c r="AK1261" s="73" t="str">
        <f>IFERROR(VLOOKUP(Подбор[[#This Row],[Артикул]],[1]Подбор!$CJ:$DA,16,0),"")</f>
        <v>https://ipmatika.kz/products/vnutrennie-sip-paneli/Fanvil-i507W/</v>
      </c>
      <c r="AL1261" s="73" t="str">
        <f>IFERROR(VLOOKUP(Подбор[[#This Row],[Артикул]],[1]Подбор!$CJ:$DA,17,0),"")</f>
        <v/>
      </c>
    </row>
    <row r="1262" spans="1:38">
      <c r="A1262" s="73" t="s">
        <v>220</v>
      </c>
      <c r="B1262" t="s">
        <v>3077</v>
      </c>
      <c r="C1262" t="s">
        <v>1616</v>
      </c>
      <c r="D1262" t="s">
        <v>578</v>
      </c>
      <c r="E1262" t="s">
        <v>578</v>
      </c>
      <c r="F1262" t="s">
        <v>578</v>
      </c>
      <c r="G1262" t="s">
        <v>578</v>
      </c>
      <c r="H1262" t="s">
        <v>578</v>
      </c>
      <c r="I1262" t="s">
        <v>578</v>
      </c>
      <c r="J1262" t="s">
        <v>578</v>
      </c>
      <c r="K1262" t="s">
        <v>578</v>
      </c>
      <c r="L1262" t="s">
        <v>578</v>
      </c>
      <c r="M1262" t="s">
        <v>578</v>
      </c>
      <c r="N1262" t="s">
        <v>578</v>
      </c>
      <c r="O1262" t="s">
        <v>578</v>
      </c>
      <c r="P1262" t="s">
        <v>578</v>
      </c>
      <c r="Q1262" t="s">
        <v>578</v>
      </c>
      <c r="R1262" t="s">
        <v>578</v>
      </c>
      <c r="S1262" t="s">
        <v>578</v>
      </c>
      <c r="T1262" s="73"/>
      <c r="U1262" s="73"/>
      <c r="V1262"/>
      <c r="W1262" s="73" t="str">
        <f>IFERROR(VLOOKUP(Подбор[[#This Row],[Артикул]],[1]Подбор!$CJ:$CW,2,0),"")</f>
        <v/>
      </c>
      <c r="X1262" s="73" t="str">
        <f>IFERROR(VLOOKUP(Подбор[[#This Row],[Артикул]],[1]Подбор!$CJ:$CW,3,0),"")</f>
        <v/>
      </c>
      <c r="Y1262" s="73" t="str">
        <f>IFERROR(VLOOKUP(Подбор[[#This Row],[Артикул]],[1]Подбор!$CJ:$CW,4,0),"")</f>
        <v/>
      </c>
      <c r="Z1262" s="73" t="str">
        <f>IFERROR(VLOOKUP(Подбор[[#This Row],[Артикул]],[1]Подбор!$CJ:$CW,5,0),"")</f>
        <v/>
      </c>
      <c r="AA1262" s="73" t="str">
        <f>IFERROR(VLOOKUP(Подбор[[#This Row],[Артикул]],[1]Подбор!$CJ:$CW,6,0),"")</f>
        <v/>
      </c>
      <c r="AB1262" s="73" t="str">
        <f>IFERROR(VLOOKUP(Подбор[[#This Row],[Артикул]],[1]Подбор!$CJ:$CW,7,0),"")</f>
        <v/>
      </c>
      <c r="AC1262" s="73" t="str">
        <f>IFERROR(VLOOKUP(Подбор[[#This Row],[Артикул]],[1]Подбор!$CJ:$CW,8,0),"")</f>
        <v/>
      </c>
      <c r="AD1262" s="73" t="str">
        <f>IFERROR(VLOOKUP(Подбор[[#This Row],[Артикул]],[1]Подбор!$CJ:$CW,9,0),"")</f>
        <v/>
      </c>
      <c r="AE1262" s="73" t="str">
        <f>IFERROR(VLOOKUP(Подбор[[#This Row],[Артикул]],[1]Подбор!$CJ:$CW,10,0),"")</f>
        <v/>
      </c>
      <c r="AF1262" s="73" t="str">
        <f>IFERROR(VLOOKUP(Подбор[[#This Row],[Артикул]],[1]Подбор!$CJ:$CW,11,0),"")</f>
        <v/>
      </c>
      <c r="AG1262" s="73" t="str">
        <f>IFERROR(VLOOKUP(Подбор[[#This Row],[Артикул]],[1]Подбор!$CJ:$CW,12,0),"")</f>
        <v/>
      </c>
      <c r="AH1262" s="73" t="str">
        <f>IFERROR(VLOOKUP(Подбор[[#This Row],[Артикул]],[1]Подбор!$CJ:$CW,13,0),"")</f>
        <v/>
      </c>
      <c r="AI1262" s="73" t="str">
        <f>IFERROR(VLOOKUP(Подбор[[#This Row],[Артикул]],[1]Подбор!$CJ:$CW,14,0),"")</f>
        <v/>
      </c>
      <c r="AJ1262" s="73" t="str">
        <f>IFERROR(VLOOKUP(Подбор[[#This Row],[Артикул]],[1]Подбор!$CJ:$DA,15,0),"")</f>
        <v/>
      </c>
      <c r="AK1262" s="73" t="str">
        <f>IFERROR(VLOOKUP(Подбор[[#This Row],[Артикул]],[1]Подбор!$CJ:$DA,16,0),"")</f>
        <v/>
      </c>
      <c r="AL1262" s="73" t="str">
        <f>IFERROR(VLOOKUP(Подбор[[#This Row],[Артикул]],[1]Подбор!$CJ:$DA,17,0),"")</f>
        <v/>
      </c>
    </row>
    <row r="1263" spans="1:38">
      <c r="A1263" s="73" t="s">
        <v>221</v>
      </c>
      <c r="B1263" t="s">
        <v>3077</v>
      </c>
      <c r="C1263" t="s">
        <v>1615</v>
      </c>
      <c r="D1263">
        <v>22250</v>
      </c>
      <c r="E1263">
        <v>17800</v>
      </c>
      <c r="F1263">
        <v>-20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5494</v>
      </c>
      <c r="R1263" t="s">
        <v>4860</v>
      </c>
      <c r="S1263" t="s">
        <v>5491</v>
      </c>
      <c r="T1263" s="73"/>
      <c r="U1263" s="73"/>
      <c r="V1263"/>
      <c r="W1263" s="73">
        <f>IFERROR(VLOOKUP(Подбор[[#This Row],[Артикул]],[1]Подбор!$CJ:$CW,2,0),"")</f>
        <v>22250</v>
      </c>
      <c r="X1263" s="73">
        <f>IFERROR(VLOOKUP(Подбор[[#This Row],[Артикул]],[1]Подбор!$CJ:$CW,3,0),"")</f>
        <v>17800</v>
      </c>
      <c r="Y1263" s="73">
        <f>IFERROR(VLOOKUP(Подбор[[#This Row],[Артикул]],[1]Подбор!$CJ:$CW,4,0),"")</f>
        <v>-20</v>
      </c>
      <c r="Z1263" s="73">
        <f>IFERROR(VLOOKUP(Подбор[[#This Row],[Артикул]],[1]Подбор!$CJ:$CW,5,0),"")</f>
        <v>1</v>
      </c>
      <c r="AA1263" s="73">
        <f>IFERROR(VLOOKUP(Подбор[[#This Row],[Артикул]],[1]Подбор!$CJ:$CW,6,0),"")</f>
        <v>0</v>
      </c>
      <c r="AB1263" s="73">
        <f>IFERROR(VLOOKUP(Подбор[[#This Row],[Артикул]],[1]Подбор!$CJ:$CW,7,0),"")</f>
        <v>0</v>
      </c>
      <c r="AC1263" s="73">
        <f>IFERROR(VLOOKUP(Подбор[[#This Row],[Артикул]],[1]Подбор!$CJ:$CW,8,0),"")</f>
        <v>0</v>
      </c>
      <c r="AD1263" s="73">
        <f>IFERROR(VLOOKUP(Подбор[[#This Row],[Артикул]],[1]Подбор!$CJ:$CW,9,0),"")</f>
        <v>0</v>
      </c>
      <c r="AE1263" s="73">
        <f>IFERROR(VLOOKUP(Подбор[[#This Row],[Артикул]],[1]Подбор!$CJ:$CW,10,0),"")</f>
        <v>0</v>
      </c>
      <c r="AF1263" s="73">
        <f>IFERROR(VLOOKUP(Подбор[[#This Row],[Артикул]],[1]Подбор!$CJ:$CW,11,0),"")</f>
        <v>0</v>
      </c>
      <c r="AG1263" s="73">
        <f>IFERROR(VLOOKUP(Подбор[[#This Row],[Артикул]],[1]Подбор!$CJ:$CW,12,0),"")</f>
        <v>0</v>
      </c>
      <c r="AH1263" s="73">
        <f>IFERROR(VLOOKUP(Подбор[[#This Row],[Артикул]],[1]Подбор!$CJ:$CW,13,0),"")</f>
        <v>0</v>
      </c>
      <c r="AI1263" s="73">
        <f>IFERROR(VLOOKUP(Подбор[[#This Row],[Артикул]],[1]Подбор!$CJ:$CW,14,0),"")</f>
        <v>0</v>
      </c>
      <c r="AJ1263" s="73" t="str">
        <f>IFERROR(VLOOKUP(Подбор[[#This Row],[Артикул]],[1]Подбор!$CJ:$DA,15,0),"")</f>
        <v>http://ipmatika.ru/upload/iblock/eff/pa8woC_ZiXo.jpg</v>
      </c>
      <c r="AK1263" s="73" t="str">
        <f>IFERROR(VLOOKUP(Подбор[[#This Row],[Артикул]],[1]Подбор!$CJ:$DA,16,0),"")</f>
        <v>https://ipmatika.kz/products/vnutrennie-sip-paneli/Fanvil-i52W/</v>
      </c>
      <c r="AL1263" s="73" t="str">
        <f>IFERROR(VLOOKUP(Подбор[[#This Row],[Артикул]],[1]Подбор!$CJ:$DA,17,0),"")</f>
        <v>EOL</v>
      </c>
    </row>
    <row r="1264" spans="1:38">
      <c r="A1264" s="73" t="s">
        <v>1614</v>
      </c>
      <c r="B1264" t="s">
        <v>3077</v>
      </c>
      <c r="C1264" t="s">
        <v>1613</v>
      </c>
      <c r="D1264">
        <v>116790</v>
      </c>
      <c r="E1264">
        <v>93435.1</v>
      </c>
      <c r="F1264">
        <v>-19.997345663156096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9</v>
      </c>
      <c r="O1264">
        <v>0</v>
      </c>
      <c r="P1264">
        <v>0</v>
      </c>
      <c r="Q1264" t="s">
        <v>6206</v>
      </c>
      <c r="R1264" t="s">
        <v>4861</v>
      </c>
      <c r="S1264" t="s">
        <v>578</v>
      </c>
      <c r="T1264" s="73"/>
      <c r="U1264" s="73"/>
      <c r="V1264"/>
      <c r="W1264" s="73">
        <f>IFERROR(VLOOKUP(Подбор[[#This Row],[Артикул]],[1]Подбор!$CJ:$CW,2,0),"")</f>
        <v>116790</v>
      </c>
      <c r="X1264" s="73">
        <f>IFERROR(VLOOKUP(Подбор[[#This Row],[Артикул]],[1]Подбор!$CJ:$CW,3,0),"")</f>
        <v>93435.1</v>
      </c>
      <c r="Y1264" s="73">
        <f>IFERROR(VLOOKUP(Подбор[[#This Row],[Артикул]],[1]Подбор!$CJ:$CW,4,0),"")</f>
        <v>-19.997345663156096</v>
      </c>
      <c r="Z1264" s="73">
        <f>IFERROR(VLOOKUP(Подбор[[#This Row],[Артикул]],[1]Подбор!$CJ:$CW,5,0),"")</f>
        <v>0</v>
      </c>
      <c r="AA1264" s="73">
        <f>IFERROR(VLOOKUP(Подбор[[#This Row],[Артикул]],[1]Подбор!$CJ:$CW,6,0),"")</f>
        <v>0</v>
      </c>
      <c r="AB1264" s="73">
        <f>IFERROR(VLOOKUP(Подбор[[#This Row],[Артикул]],[1]Подбор!$CJ:$CW,7,0),"")</f>
        <v>0</v>
      </c>
      <c r="AC1264" s="73">
        <f>IFERROR(VLOOKUP(Подбор[[#This Row],[Артикул]],[1]Подбор!$CJ:$CW,8,0),"")</f>
        <v>0</v>
      </c>
      <c r="AD1264" s="73">
        <f>IFERROR(VLOOKUP(Подбор[[#This Row],[Артикул]],[1]Подбор!$CJ:$CW,9,0),"")</f>
        <v>0</v>
      </c>
      <c r="AE1264" s="73">
        <f>IFERROR(VLOOKUP(Подбор[[#This Row],[Артикул]],[1]Подбор!$CJ:$CW,10,0),"")</f>
        <v>0</v>
      </c>
      <c r="AF1264" s="73">
        <f>IFERROR(VLOOKUP(Подбор[[#This Row],[Артикул]],[1]Подбор!$CJ:$CW,11,0),"")</f>
        <v>0</v>
      </c>
      <c r="AG1264" s="73">
        <f>IFERROR(VLOOKUP(Подбор[[#This Row],[Артикул]],[1]Подбор!$CJ:$CW,12,0),"")</f>
        <v>9</v>
      </c>
      <c r="AH1264" s="73">
        <f>IFERROR(VLOOKUP(Подбор[[#This Row],[Артикул]],[1]Подбор!$CJ:$CW,13,0),"")</f>
        <v>0</v>
      </c>
      <c r="AI1264" s="73">
        <f>IFERROR(VLOOKUP(Подбор[[#This Row],[Артикул]],[1]Подбор!$CJ:$CW,14,0),"")</f>
        <v>0</v>
      </c>
      <c r="AJ1264" s="73" t="str">
        <f>IFERROR(VLOOKUP(Подбор[[#This Row],[Артикул]],[1]Подбор!$CJ:$DA,15,0),"")</f>
        <v>http://ipmatika.ru/upload/iblock/d8e/i55A_wc20013msj25991m_ar21069ekh35270ksv22270x.png</v>
      </c>
      <c r="AK1264" s="73" t="str">
        <f>IFERROR(VLOOKUP(Подбор[[#This Row],[Артикул]],[1]Подбор!$CJ:$DA,16,0),"")</f>
        <v>https://ipmatika.kz/products/vnutrennie-sip-paneli/Fanvil-i55A/</v>
      </c>
      <c r="AL1264" s="73" t="str">
        <f>IFERROR(VLOOKUP(Подбор[[#This Row],[Артикул]],[1]Подбор!$CJ:$DA,17,0),"")</f>
        <v/>
      </c>
    </row>
    <row r="1265" spans="1:38">
      <c r="A1265" s="73" t="s">
        <v>1612</v>
      </c>
      <c r="B1265" t="s">
        <v>3077</v>
      </c>
      <c r="C1265" t="s">
        <v>1611</v>
      </c>
      <c r="D1265">
        <v>155730</v>
      </c>
      <c r="E1265">
        <v>124585.44999999998</v>
      </c>
      <c r="F1265">
        <v>-19.999068901303545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9</v>
      </c>
      <c r="O1265">
        <v>1</v>
      </c>
      <c r="P1265">
        <v>0</v>
      </c>
      <c r="Q1265" t="s">
        <v>6207</v>
      </c>
      <c r="R1265" t="s">
        <v>4862</v>
      </c>
      <c r="S1265" t="s">
        <v>578</v>
      </c>
      <c r="T1265" s="73"/>
      <c r="U1265" s="73"/>
      <c r="V1265"/>
      <c r="W1265" s="73">
        <f>IFERROR(VLOOKUP(Подбор[[#This Row],[Артикул]],[1]Подбор!$CJ:$CW,2,0),"")</f>
        <v>155730</v>
      </c>
      <c r="X1265" s="73">
        <f>IFERROR(VLOOKUP(Подбор[[#This Row],[Артикул]],[1]Подбор!$CJ:$CW,3,0),"")</f>
        <v>124585.44999999998</v>
      </c>
      <c r="Y1265" s="73">
        <f>IFERROR(VLOOKUP(Подбор[[#This Row],[Артикул]],[1]Подбор!$CJ:$CW,4,0),"")</f>
        <v>-19.999068901303545</v>
      </c>
      <c r="Z1265" s="73">
        <f>IFERROR(VLOOKUP(Подбор[[#This Row],[Артикул]],[1]Подбор!$CJ:$CW,5,0),"")</f>
        <v>0</v>
      </c>
      <c r="AA1265" s="73">
        <f>IFERROR(VLOOKUP(Подбор[[#This Row],[Артикул]],[1]Подбор!$CJ:$CW,6,0),"")</f>
        <v>0</v>
      </c>
      <c r="AB1265" s="73">
        <f>IFERROR(VLOOKUP(Подбор[[#This Row],[Артикул]],[1]Подбор!$CJ:$CW,7,0),"")</f>
        <v>0</v>
      </c>
      <c r="AC1265" s="73">
        <f>IFERROR(VLOOKUP(Подбор[[#This Row],[Артикул]],[1]Подбор!$CJ:$CW,8,0),"")</f>
        <v>0</v>
      </c>
      <c r="AD1265" s="73">
        <f>IFERROR(VLOOKUP(Подбор[[#This Row],[Артикул]],[1]Подбор!$CJ:$CW,9,0),"")</f>
        <v>0</v>
      </c>
      <c r="AE1265" s="73">
        <f>IFERROR(VLOOKUP(Подбор[[#This Row],[Артикул]],[1]Подбор!$CJ:$CW,10,0),"")</f>
        <v>0</v>
      </c>
      <c r="AF1265" s="73">
        <f>IFERROR(VLOOKUP(Подбор[[#This Row],[Артикул]],[1]Подбор!$CJ:$CW,11,0),"")</f>
        <v>0</v>
      </c>
      <c r="AG1265" s="73">
        <f>IFERROR(VLOOKUP(Подбор[[#This Row],[Артикул]],[1]Подбор!$CJ:$CW,12,0),"")</f>
        <v>9</v>
      </c>
      <c r="AH1265" s="73">
        <f>IFERROR(VLOOKUP(Подбор[[#This Row],[Артикул]],[1]Подбор!$CJ:$CW,13,0),"")</f>
        <v>1</v>
      </c>
      <c r="AI1265" s="73">
        <f>IFERROR(VLOOKUP(Подбор[[#This Row],[Артикул]],[1]Подбор!$CJ:$CW,14,0),"")</f>
        <v>0</v>
      </c>
      <c r="AJ1265" s="73" t="str">
        <f>IFERROR(VLOOKUP(Подбор[[#This Row],[Артикул]],[1]Подбор!$CJ:$DA,15,0),"")</f>
        <v>http://ipmatika.ru/upload/iblock/6ed/go3qsi2jbjxzycyse6d2wl7s0ozead9u/i57A1.png</v>
      </c>
      <c r="AK1265" s="73" t="str">
        <f>IFERROR(VLOOKUP(Подбор[[#This Row],[Артикул]],[1]Подбор!$CJ:$DA,16,0),"")</f>
        <v>https://ipmatika.kz/products/vnutrennie-sip-paneli/Fanvil-i57A/</v>
      </c>
      <c r="AL1265" s="73" t="str">
        <f>IFERROR(VLOOKUP(Подбор[[#This Row],[Артикул]],[1]Подбор!$CJ:$DA,17,0),"")</f>
        <v/>
      </c>
    </row>
    <row r="1266" spans="1:38">
      <c r="A1266" s="73" t="s">
        <v>1610</v>
      </c>
      <c r="B1266"/>
      <c r="C1266"/>
      <c r="D1266">
        <v>0</v>
      </c>
      <c r="E1266">
        <v>0</v>
      </c>
      <c r="F1266" t="s">
        <v>578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578</v>
      </c>
      <c r="R1266" t="s">
        <v>578</v>
      </c>
      <c r="S1266" t="s">
        <v>578</v>
      </c>
      <c r="T1266" s="73"/>
      <c r="U1266" s="73"/>
      <c r="V1266"/>
      <c r="W1266" s="73">
        <f>IFERROR(VLOOKUP(Подбор[[#This Row],[Артикул]],[1]Подбор!$CJ:$CW,2,0),"")</f>
        <v>0</v>
      </c>
      <c r="X1266" s="73">
        <f>IFERROR(VLOOKUP(Подбор[[#This Row],[Артикул]],[1]Подбор!$CJ:$CW,3,0),"")</f>
        <v>0</v>
      </c>
      <c r="Y1266" s="73" t="str">
        <f>IFERROR(VLOOKUP(Подбор[[#This Row],[Артикул]],[1]Подбор!$CJ:$CW,4,0),"")</f>
        <v/>
      </c>
      <c r="Z1266" s="73">
        <f>IFERROR(VLOOKUP(Подбор[[#This Row],[Артикул]],[1]Подбор!$CJ:$CW,5,0),"")</f>
        <v>0</v>
      </c>
      <c r="AA1266" s="73">
        <f>IFERROR(VLOOKUP(Подбор[[#This Row],[Артикул]],[1]Подбор!$CJ:$CW,6,0),"")</f>
        <v>0</v>
      </c>
      <c r="AB1266" s="73">
        <f>IFERROR(VLOOKUP(Подбор[[#This Row],[Артикул]],[1]Подбор!$CJ:$CW,7,0),"")</f>
        <v>0</v>
      </c>
      <c r="AC1266" s="73">
        <f>IFERROR(VLOOKUP(Подбор[[#This Row],[Артикул]],[1]Подбор!$CJ:$CW,8,0),"")</f>
        <v>0</v>
      </c>
      <c r="AD1266" s="73">
        <f>IFERROR(VLOOKUP(Подбор[[#This Row],[Артикул]],[1]Подбор!$CJ:$CW,9,0),"")</f>
        <v>0</v>
      </c>
      <c r="AE1266" s="73">
        <f>IFERROR(VLOOKUP(Подбор[[#This Row],[Артикул]],[1]Подбор!$CJ:$CW,10,0),"")</f>
        <v>0</v>
      </c>
      <c r="AF1266" s="73">
        <f>IFERROR(VLOOKUP(Подбор[[#This Row],[Артикул]],[1]Подбор!$CJ:$CW,11,0),"")</f>
        <v>0</v>
      </c>
      <c r="AG1266" s="73">
        <f>IFERROR(VLOOKUP(Подбор[[#This Row],[Артикул]],[1]Подбор!$CJ:$CW,12,0),"")</f>
        <v>0</v>
      </c>
      <c r="AH1266" s="73">
        <f>IFERROR(VLOOKUP(Подбор[[#This Row],[Артикул]],[1]Подбор!$CJ:$CW,13,0),"")</f>
        <v>0</v>
      </c>
      <c r="AI1266" s="73">
        <f>IFERROR(VLOOKUP(Подбор[[#This Row],[Артикул]],[1]Подбор!$CJ:$CW,14,0),"")</f>
        <v>0</v>
      </c>
      <c r="AJ1266" s="73" t="str">
        <f>IFERROR(VLOOKUP(Подбор[[#This Row],[Артикул]],[1]Подбор!$CJ:$DA,15,0),"")</f>
        <v/>
      </c>
      <c r="AK1266" s="73" t="str">
        <f>IFERROR(VLOOKUP(Подбор[[#This Row],[Артикул]],[1]Подбор!$CJ:$DA,16,0),"")</f>
        <v/>
      </c>
      <c r="AL1266" s="73" t="str">
        <f>IFERROR(VLOOKUP(Подбор[[#This Row],[Артикул]],[1]Подбор!$CJ:$DA,17,0),"")</f>
        <v/>
      </c>
    </row>
    <row r="1267" spans="1:38">
      <c r="A1267" s="73" t="s">
        <v>1609</v>
      </c>
      <c r="B1267" t="s">
        <v>3077</v>
      </c>
      <c r="C1267" t="s">
        <v>3537</v>
      </c>
      <c r="D1267">
        <v>117890</v>
      </c>
      <c r="E1267">
        <v>94312.35</v>
      </c>
      <c r="F1267">
        <v>-19.999703113071504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 t="s">
        <v>6208</v>
      </c>
      <c r="R1267" t="s">
        <v>4585</v>
      </c>
      <c r="S1267" t="s">
        <v>578</v>
      </c>
      <c r="T1267" s="73"/>
      <c r="U1267" s="73"/>
      <c r="V1267"/>
      <c r="W1267" s="73">
        <f>IFERROR(VLOOKUP(Подбор[[#This Row],[Артикул]],[1]Подбор!$CJ:$CW,2,0),"")</f>
        <v>117890</v>
      </c>
      <c r="X1267" s="73">
        <f>IFERROR(VLOOKUP(Подбор[[#This Row],[Артикул]],[1]Подбор!$CJ:$CW,3,0),"")</f>
        <v>94312.35</v>
      </c>
      <c r="Y1267" s="73">
        <f>IFERROR(VLOOKUP(Подбор[[#This Row],[Артикул]],[1]Подбор!$CJ:$CW,4,0),"")</f>
        <v>-19.999703113071504</v>
      </c>
      <c r="Z1267" s="73">
        <f>IFERROR(VLOOKUP(Подбор[[#This Row],[Артикул]],[1]Подбор!$CJ:$CW,5,0),"")</f>
        <v>0</v>
      </c>
      <c r="AA1267" s="73">
        <f>IFERROR(VLOOKUP(Подбор[[#This Row],[Артикул]],[1]Подбор!$CJ:$CW,6,0),"")</f>
        <v>0</v>
      </c>
      <c r="AB1267" s="73">
        <f>IFERROR(VLOOKUP(Подбор[[#This Row],[Артикул]],[1]Подбор!$CJ:$CW,7,0),"")</f>
        <v>0</v>
      </c>
      <c r="AC1267" s="73">
        <f>IFERROR(VLOOKUP(Подбор[[#This Row],[Артикул]],[1]Подбор!$CJ:$CW,8,0),"")</f>
        <v>0</v>
      </c>
      <c r="AD1267" s="73">
        <f>IFERROR(VLOOKUP(Подбор[[#This Row],[Артикул]],[1]Подбор!$CJ:$CW,9,0),"")</f>
        <v>0</v>
      </c>
      <c r="AE1267" s="73">
        <f>IFERROR(VLOOKUP(Подбор[[#This Row],[Артикул]],[1]Подбор!$CJ:$CW,10,0),"")</f>
        <v>0</v>
      </c>
      <c r="AF1267" s="73">
        <f>IFERROR(VLOOKUP(Подбор[[#This Row],[Артикул]],[1]Подбор!$CJ:$CW,11,0),"")</f>
        <v>0</v>
      </c>
      <c r="AG1267" s="73">
        <f>IFERROR(VLOOKUP(Подбор[[#This Row],[Артикул]],[1]Подбор!$CJ:$CW,12,0),"")</f>
        <v>1</v>
      </c>
      <c r="AH1267" s="73">
        <f>IFERROR(VLOOKUP(Подбор[[#This Row],[Артикул]],[1]Подбор!$CJ:$CW,13,0),"")</f>
        <v>0</v>
      </c>
      <c r="AI1267" s="73">
        <f>IFERROR(VLOOKUP(Подбор[[#This Row],[Артикул]],[1]Подбор!$CJ:$CW,14,0),"")</f>
        <v>0</v>
      </c>
      <c r="AJ1267" s="73" t="str">
        <f>IFERROR(VLOOKUP(Подбор[[#This Row],[Артикул]],[1]Подбор!$CJ:$DA,15,0),"")</f>
        <v>http://ipmatika.ru/upload/iblock/10b/PA2_01_20190705.png</v>
      </c>
      <c r="AK1267" s="73" t="str">
        <f>IFERROR(VLOOKUP(Подбор[[#This Row],[Артикул]],[1]Подбор!$CJ:$DA,16,0),"")</f>
        <v>https://ipmatika.kz/products/shlyuzy-kontrollery/Fanvil-PA2S/</v>
      </c>
      <c r="AL1267" s="73" t="str">
        <f>IFERROR(VLOOKUP(Подбор[[#This Row],[Артикул]],[1]Подбор!$CJ:$DA,17,0),"")</f>
        <v/>
      </c>
    </row>
    <row r="1268" spans="1:38">
      <c r="A1268" s="73" t="s">
        <v>499</v>
      </c>
      <c r="B1268" t="s">
        <v>3077</v>
      </c>
      <c r="C1268" t="s">
        <v>4826</v>
      </c>
      <c r="D1268">
        <v>133610</v>
      </c>
      <c r="E1268">
        <v>106888.925</v>
      </c>
      <c r="F1268">
        <v>-19.999307686550409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10</v>
      </c>
      <c r="O1268">
        <v>0</v>
      </c>
      <c r="P1268">
        <v>0</v>
      </c>
      <c r="Q1268" t="s">
        <v>6209</v>
      </c>
      <c r="R1268" t="s">
        <v>3744</v>
      </c>
      <c r="S1268" t="s">
        <v>578</v>
      </c>
      <c r="T1268" s="73"/>
      <c r="U1268" s="73"/>
      <c r="V1268"/>
      <c r="W1268" s="73">
        <f>IFERROR(VLOOKUP(Подбор[[#This Row],[Артикул]],[1]Подбор!$CJ:$CW,2,0),"")</f>
        <v>133610</v>
      </c>
      <c r="X1268" s="73">
        <f>IFERROR(VLOOKUP(Подбор[[#This Row],[Артикул]],[1]Подбор!$CJ:$CW,3,0),"")</f>
        <v>106888.925</v>
      </c>
      <c r="Y1268" s="73">
        <f>IFERROR(VLOOKUP(Подбор[[#This Row],[Артикул]],[1]Подбор!$CJ:$CW,4,0),"")</f>
        <v>-19.999307686550409</v>
      </c>
      <c r="Z1268" s="73">
        <f>IFERROR(VLOOKUP(Подбор[[#This Row],[Артикул]],[1]Подбор!$CJ:$CW,5,0),"")</f>
        <v>0</v>
      </c>
      <c r="AA1268" s="73">
        <f>IFERROR(VLOOKUP(Подбор[[#This Row],[Артикул]],[1]Подбор!$CJ:$CW,6,0),"")</f>
        <v>0</v>
      </c>
      <c r="AB1268" s="73">
        <f>IFERROR(VLOOKUP(Подбор[[#This Row],[Артикул]],[1]Подбор!$CJ:$CW,7,0),"")</f>
        <v>0</v>
      </c>
      <c r="AC1268" s="73">
        <f>IFERROR(VLOOKUP(Подбор[[#This Row],[Артикул]],[1]Подбор!$CJ:$CW,8,0),"")</f>
        <v>0</v>
      </c>
      <c r="AD1268" s="73">
        <f>IFERROR(VLOOKUP(Подбор[[#This Row],[Артикул]],[1]Подбор!$CJ:$CW,9,0),"")</f>
        <v>0</v>
      </c>
      <c r="AE1268" s="73">
        <f>IFERROR(VLOOKUP(Подбор[[#This Row],[Артикул]],[1]Подбор!$CJ:$CW,10,0),"")</f>
        <v>0</v>
      </c>
      <c r="AF1268" s="73">
        <f>IFERROR(VLOOKUP(Подбор[[#This Row],[Артикул]],[1]Подбор!$CJ:$CW,11,0),"")</f>
        <v>0</v>
      </c>
      <c r="AG1268" s="73">
        <f>IFERROR(VLOOKUP(Подбор[[#This Row],[Артикул]],[1]Подбор!$CJ:$CW,12,0),"")</f>
        <v>10</v>
      </c>
      <c r="AH1268" s="73">
        <f>IFERROR(VLOOKUP(Подбор[[#This Row],[Артикул]],[1]Подбор!$CJ:$CW,13,0),"")</f>
        <v>0</v>
      </c>
      <c r="AI1268" s="73">
        <f>IFERROR(VLOOKUP(Подбор[[#This Row],[Артикул]],[1]Подбор!$CJ:$CW,14,0),"")</f>
        <v>0</v>
      </c>
      <c r="AJ1268" s="73" t="str">
        <f>IFERROR(VLOOKUP(Подбор[[#This Row],[Артикул]],[1]Подбор!$CJ:$DA,15,0),"")</f>
        <v>http://ipmatika.ru/upload/iblock/260/PA3.jpg</v>
      </c>
      <c r="AK1268" s="73" t="str">
        <f>IFERROR(VLOOKUP(Подбор[[#This Row],[Артикул]],[1]Подбор!$CJ:$DA,16,0),"")</f>
        <v>https://ipmatika.kz/products/shlyuzy-kontrollery/Fanvil-PA3/</v>
      </c>
      <c r="AL1268" s="73" t="str">
        <f>IFERROR(VLOOKUP(Подбор[[#This Row],[Артикул]],[1]Подбор!$CJ:$DA,17,0),"")</f>
        <v/>
      </c>
    </row>
    <row r="1269" spans="1:38">
      <c r="A1269" s="73" t="s">
        <v>1606</v>
      </c>
      <c r="B1269"/>
      <c r="C1269"/>
      <c r="D1269" t="s">
        <v>578</v>
      </c>
      <c r="E1269" t="s">
        <v>578</v>
      </c>
      <c r="F1269" t="s">
        <v>578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578</v>
      </c>
      <c r="R1269" t="s">
        <v>578</v>
      </c>
      <c r="S1269" t="s">
        <v>578</v>
      </c>
      <c r="T1269" s="73"/>
      <c r="U1269" s="73"/>
      <c r="V1269"/>
      <c r="W1269" s="73" t="str">
        <f>IFERROR(VLOOKUP(Подбор[[#This Row],[Артикул]],[1]Подбор!$CJ:$CW,2,0),"")</f>
        <v/>
      </c>
      <c r="X1269" s="73" t="str">
        <f>IFERROR(VLOOKUP(Подбор[[#This Row],[Артикул]],[1]Подбор!$CJ:$CW,3,0),"")</f>
        <v/>
      </c>
      <c r="Y1269" s="73" t="str">
        <f>IFERROR(VLOOKUP(Подбор[[#This Row],[Артикул]],[1]Подбор!$CJ:$CW,4,0),"")</f>
        <v/>
      </c>
      <c r="Z1269" s="73">
        <f>IFERROR(VLOOKUP(Подбор[[#This Row],[Артикул]],[1]Подбор!$CJ:$CW,5,0),"")</f>
        <v>0</v>
      </c>
      <c r="AA1269" s="73">
        <f>IFERROR(VLOOKUP(Подбор[[#This Row],[Артикул]],[1]Подбор!$CJ:$CW,6,0),"")</f>
        <v>0</v>
      </c>
      <c r="AB1269" s="73">
        <f>IFERROR(VLOOKUP(Подбор[[#This Row],[Артикул]],[1]Подбор!$CJ:$CW,7,0),"")</f>
        <v>0</v>
      </c>
      <c r="AC1269" s="73">
        <f>IFERROR(VLOOKUP(Подбор[[#This Row],[Артикул]],[1]Подбор!$CJ:$CW,8,0),"")</f>
        <v>0</v>
      </c>
      <c r="AD1269" s="73">
        <f>IFERROR(VLOOKUP(Подбор[[#This Row],[Артикул]],[1]Подбор!$CJ:$CW,9,0),"")</f>
        <v>0</v>
      </c>
      <c r="AE1269" s="73">
        <f>IFERROR(VLOOKUP(Подбор[[#This Row],[Артикул]],[1]Подбор!$CJ:$CW,10,0),"")</f>
        <v>0</v>
      </c>
      <c r="AF1269" s="73">
        <f>IFERROR(VLOOKUP(Подбор[[#This Row],[Артикул]],[1]Подбор!$CJ:$CW,11,0),"")</f>
        <v>0</v>
      </c>
      <c r="AG1269" s="73">
        <f>IFERROR(VLOOKUP(Подбор[[#This Row],[Артикул]],[1]Подбор!$CJ:$CW,12,0),"")</f>
        <v>0</v>
      </c>
      <c r="AH1269" s="73">
        <f>IFERROR(VLOOKUP(Подбор[[#This Row],[Артикул]],[1]Подбор!$CJ:$CW,13,0),"")</f>
        <v>0</v>
      </c>
      <c r="AI1269" s="73">
        <f>IFERROR(VLOOKUP(Подбор[[#This Row],[Артикул]],[1]Подбор!$CJ:$CW,14,0),"")</f>
        <v>0</v>
      </c>
      <c r="AJ1269" s="73" t="str">
        <f>IFERROR(VLOOKUP(Подбор[[#This Row],[Артикул]],[1]Подбор!$CJ:$DA,15,0),"")</f>
        <v/>
      </c>
      <c r="AK1269" s="73" t="str">
        <f>IFERROR(VLOOKUP(Подбор[[#This Row],[Артикул]],[1]Подбор!$CJ:$DA,16,0),"")</f>
        <v/>
      </c>
      <c r="AL1269" s="73" t="str">
        <f>IFERROR(VLOOKUP(Подбор[[#This Row],[Артикул]],[1]Подбор!$CJ:$DA,17,0),"")</f>
        <v/>
      </c>
    </row>
    <row r="1270" spans="1:38">
      <c r="A1270" s="73" t="s">
        <v>5142</v>
      </c>
      <c r="B1270"/>
      <c r="C1270"/>
      <c r="D1270" t="s">
        <v>578</v>
      </c>
      <c r="E1270" t="s">
        <v>578</v>
      </c>
      <c r="F1270" t="s">
        <v>578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578</v>
      </c>
      <c r="R1270" t="s">
        <v>578</v>
      </c>
      <c r="S1270" t="s">
        <v>578</v>
      </c>
      <c r="T1270" s="73"/>
      <c r="U1270" s="73"/>
      <c r="V1270"/>
      <c r="W1270" s="73" t="str">
        <f>IFERROR(VLOOKUP(Подбор[[#This Row],[Артикул]],[1]Подбор!$CJ:$CW,2,0),"")</f>
        <v/>
      </c>
      <c r="X1270" s="73" t="str">
        <f>IFERROR(VLOOKUP(Подбор[[#This Row],[Артикул]],[1]Подбор!$CJ:$CW,3,0),"")</f>
        <v/>
      </c>
      <c r="Y1270" s="73" t="str">
        <f>IFERROR(VLOOKUP(Подбор[[#This Row],[Артикул]],[1]Подбор!$CJ:$CW,4,0),"")</f>
        <v/>
      </c>
      <c r="Z1270" s="73">
        <f>IFERROR(VLOOKUP(Подбор[[#This Row],[Артикул]],[1]Подбор!$CJ:$CW,5,0),"")</f>
        <v>0</v>
      </c>
      <c r="AA1270" s="73">
        <f>IFERROR(VLOOKUP(Подбор[[#This Row],[Артикул]],[1]Подбор!$CJ:$CW,6,0),"")</f>
        <v>0</v>
      </c>
      <c r="AB1270" s="73">
        <f>IFERROR(VLOOKUP(Подбор[[#This Row],[Артикул]],[1]Подбор!$CJ:$CW,7,0),"")</f>
        <v>0</v>
      </c>
      <c r="AC1270" s="73">
        <f>IFERROR(VLOOKUP(Подбор[[#This Row],[Артикул]],[1]Подбор!$CJ:$CW,8,0),"")</f>
        <v>0</v>
      </c>
      <c r="AD1270" s="73">
        <f>IFERROR(VLOOKUP(Подбор[[#This Row],[Артикул]],[1]Подбор!$CJ:$CW,9,0),"")</f>
        <v>0</v>
      </c>
      <c r="AE1270" s="73">
        <f>IFERROR(VLOOKUP(Подбор[[#This Row],[Артикул]],[1]Подбор!$CJ:$CW,10,0),"")</f>
        <v>0</v>
      </c>
      <c r="AF1270" s="73">
        <f>IFERROR(VLOOKUP(Подбор[[#This Row],[Артикул]],[1]Подбор!$CJ:$CW,11,0),"")</f>
        <v>0</v>
      </c>
      <c r="AG1270" s="73">
        <f>IFERROR(VLOOKUP(Подбор[[#This Row],[Артикул]],[1]Подбор!$CJ:$CW,12,0),"")</f>
        <v>0</v>
      </c>
      <c r="AH1270" s="73">
        <f>IFERROR(VLOOKUP(Подбор[[#This Row],[Артикул]],[1]Подбор!$CJ:$CW,13,0),"")</f>
        <v>0</v>
      </c>
      <c r="AI1270" s="73">
        <f>IFERROR(VLOOKUP(Подбор[[#This Row],[Артикул]],[1]Подбор!$CJ:$CW,14,0),"")</f>
        <v>0</v>
      </c>
      <c r="AJ1270" s="73" t="str">
        <f>IFERROR(VLOOKUP(Подбор[[#This Row],[Артикул]],[1]Подбор!$CJ:$DA,15,0),"")</f>
        <v/>
      </c>
      <c r="AK1270" s="73" t="str">
        <f>IFERROR(VLOOKUP(Подбор[[#This Row],[Артикул]],[1]Подбор!$CJ:$DA,16,0),"")</f>
        <v/>
      </c>
      <c r="AL1270" s="73" t="str">
        <f>IFERROR(VLOOKUP(Подбор[[#This Row],[Артикул]],[1]Подбор!$CJ:$DA,17,0),"")</f>
        <v/>
      </c>
    </row>
    <row r="1271" spans="1:38">
      <c r="A1271" s="73" t="s">
        <v>1605</v>
      </c>
      <c r="B1271" t="s">
        <v>3084</v>
      </c>
      <c r="C1271" t="s">
        <v>3999</v>
      </c>
      <c r="D1271">
        <v>165000</v>
      </c>
      <c r="E1271">
        <v>99000</v>
      </c>
      <c r="F1271">
        <v>-40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578</v>
      </c>
      <c r="R1271" t="s">
        <v>6210</v>
      </c>
      <c r="S1271" t="s">
        <v>578</v>
      </c>
      <c r="T1271" s="73"/>
      <c r="U1271" s="73"/>
      <c r="V1271"/>
      <c r="W1271" s="73">
        <f>IFERROR(VLOOKUP(Подбор[[#This Row],[Артикул]],[1]Подбор!$CJ:$CW,2,0),"")</f>
        <v>165000</v>
      </c>
      <c r="X1271" s="73">
        <f>IFERROR(VLOOKUP(Подбор[[#This Row],[Артикул]],[1]Подбор!$CJ:$CW,3,0),"")</f>
        <v>99000</v>
      </c>
      <c r="Y1271" s="73">
        <f>IFERROR(VLOOKUP(Подбор[[#This Row],[Артикул]],[1]Подбор!$CJ:$CW,4,0),"")</f>
        <v>-40</v>
      </c>
      <c r="Z1271" s="73">
        <f>IFERROR(VLOOKUP(Подбор[[#This Row],[Артикул]],[1]Подбор!$CJ:$CW,5,0),"")</f>
        <v>0</v>
      </c>
      <c r="AA1271" s="73">
        <f>IFERROR(VLOOKUP(Подбор[[#This Row],[Артикул]],[1]Подбор!$CJ:$CW,6,0),"")</f>
        <v>0</v>
      </c>
      <c r="AB1271" s="73">
        <f>IFERROR(VLOOKUP(Подбор[[#This Row],[Артикул]],[1]Подбор!$CJ:$CW,7,0),"")</f>
        <v>0</v>
      </c>
      <c r="AC1271" s="73">
        <f>IFERROR(VLOOKUP(Подбор[[#This Row],[Артикул]],[1]Подбор!$CJ:$CW,8,0),"")</f>
        <v>0</v>
      </c>
      <c r="AD1271" s="73">
        <f>IFERROR(VLOOKUP(Подбор[[#This Row],[Артикул]],[1]Подбор!$CJ:$CW,9,0),"")</f>
        <v>0</v>
      </c>
      <c r="AE1271" s="73">
        <f>IFERROR(VLOOKUP(Подбор[[#This Row],[Артикул]],[1]Подбор!$CJ:$CW,10,0),"")</f>
        <v>0</v>
      </c>
      <c r="AF1271" s="73">
        <f>IFERROR(VLOOKUP(Подбор[[#This Row],[Артикул]],[1]Подбор!$CJ:$CW,11,0),"")</f>
        <v>0</v>
      </c>
      <c r="AG1271" s="73">
        <f>IFERROR(VLOOKUP(Подбор[[#This Row],[Артикул]],[1]Подбор!$CJ:$CW,12,0),"")</f>
        <v>0</v>
      </c>
      <c r="AH1271" s="73">
        <f>IFERROR(VLOOKUP(Подбор[[#This Row],[Артикул]],[1]Подбор!$CJ:$CW,13,0),"")</f>
        <v>0</v>
      </c>
      <c r="AI1271" s="73">
        <f>IFERROR(VLOOKUP(Подбор[[#This Row],[Артикул]],[1]Подбор!$CJ:$CW,14,0),"")</f>
        <v>0</v>
      </c>
      <c r="AJ1271" s="73" t="str">
        <f>IFERROR(VLOOKUP(Подбор[[#This Row],[Артикул]],[1]Подбор!$CJ:$DA,15,0),"")</f>
        <v/>
      </c>
      <c r="AK1271" s="73" t="str">
        <f>IFERROR(VLOOKUP(Подбор[[#This Row],[Артикул]],[1]Подбор!$CJ:$DA,16,0),"")</f>
        <v>https://ipmatika.kz/products/led-accessories/itc-tv-810s/</v>
      </c>
      <c r="AL1271" s="73" t="str">
        <f>IFERROR(VLOOKUP(Подбор[[#This Row],[Артикул]],[1]Подбор!$CJ:$DA,17,0),"")</f>
        <v/>
      </c>
    </row>
    <row r="1272" spans="1:38">
      <c r="A1272" s="73" t="s">
        <v>3128</v>
      </c>
      <c r="B1272" t="s">
        <v>3084</v>
      </c>
      <c r="C1272" t="s">
        <v>4000</v>
      </c>
      <c r="D1272">
        <v>220000</v>
      </c>
      <c r="E1272">
        <v>132000</v>
      </c>
      <c r="F1272">
        <v>-40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578</v>
      </c>
      <c r="R1272" t="s">
        <v>6211</v>
      </c>
      <c r="S1272" t="s">
        <v>578</v>
      </c>
      <c r="T1272" s="73"/>
      <c r="U1272" s="73"/>
      <c r="V1272"/>
      <c r="W1272" s="73">
        <f>IFERROR(VLOOKUP(Подбор[[#This Row],[Артикул]],[1]Подбор!$CJ:$CW,2,0),"")</f>
        <v>220000</v>
      </c>
      <c r="X1272" s="73">
        <f>IFERROR(VLOOKUP(Подбор[[#This Row],[Артикул]],[1]Подбор!$CJ:$CW,3,0),"")</f>
        <v>132000</v>
      </c>
      <c r="Y1272" s="73">
        <f>IFERROR(VLOOKUP(Подбор[[#This Row],[Артикул]],[1]Подбор!$CJ:$CW,4,0),"")</f>
        <v>-40</v>
      </c>
      <c r="Z1272" s="73">
        <f>IFERROR(VLOOKUP(Подбор[[#This Row],[Артикул]],[1]Подбор!$CJ:$CW,5,0),"")</f>
        <v>0</v>
      </c>
      <c r="AA1272" s="73">
        <f>IFERROR(VLOOKUP(Подбор[[#This Row],[Артикул]],[1]Подбор!$CJ:$CW,6,0),"")</f>
        <v>0</v>
      </c>
      <c r="AB1272" s="73">
        <f>IFERROR(VLOOKUP(Подбор[[#This Row],[Артикул]],[1]Подбор!$CJ:$CW,7,0),"")</f>
        <v>0</v>
      </c>
      <c r="AC1272" s="73">
        <f>IFERROR(VLOOKUP(Подбор[[#This Row],[Артикул]],[1]Подбор!$CJ:$CW,8,0),"")</f>
        <v>0</v>
      </c>
      <c r="AD1272" s="73">
        <f>IFERROR(VLOOKUP(Подбор[[#This Row],[Артикул]],[1]Подбор!$CJ:$CW,9,0),"")</f>
        <v>0</v>
      </c>
      <c r="AE1272" s="73">
        <f>IFERROR(VLOOKUP(Подбор[[#This Row],[Артикул]],[1]Подбор!$CJ:$CW,10,0),"")</f>
        <v>0</v>
      </c>
      <c r="AF1272" s="73">
        <f>IFERROR(VLOOKUP(Подбор[[#This Row],[Артикул]],[1]Подбор!$CJ:$CW,11,0),"")</f>
        <v>0</v>
      </c>
      <c r="AG1272" s="73">
        <f>IFERROR(VLOOKUP(Подбор[[#This Row],[Артикул]],[1]Подбор!$CJ:$CW,12,0),"")</f>
        <v>0</v>
      </c>
      <c r="AH1272" s="73">
        <f>IFERROR(VLOOKUP(Подбор[[#This Row],[Артикул]],[1]Подбор!$CJ:$CW,13,0),"")</f>
        <v>0</v>
      </c>
      <c r="AI1272" s="73">
        <f>IFERROR(VLOOKUP(Подбор[[#This Row],[Артикул]],[1]Подбор!$CJ:$CW,14,0),"")</f>
        <v>0</v>
      </c>
      <c r="AJ1272" s="73" t="str">
        <f>IFERROR(VLOOKUP(Подбор[[#This Row],[Артикул]],[1]Подбор!$CJ:$DA,15,0),"")</f>
        <v/>
      </c>
      <c r="AK1272" s="73" t="str">
        <f>IFERROR(VLOOKUP(Подбор[[#This Row],[Артикул]],[1]Подбор!$CJ:$DA,16,0),"")</f>
        <v>https://ipmatika.kz/products/led-accessories/itc-tv-810s4K/</v>
      </c>
      <c r="AL1272" s="73" t="str">
        <f>IFERROR(VLOOKUP(Подбор[[#This Row],[Артикул]],[1]Подбор!$CJ:$DA,17,0),"")</f>
        <v/>
      </c>
    </row>
    <row r="1273" spans="1:38">
      <c r="A1273" s="73" t="s">
        <v>1604</v>
      </c>
      <c r="B1273" t="s">
        <v>3084</v>
      </c>
      <c r="C1273" t="s">
        <v>4001</v>
      </c>
      <c r="D1273">
        <v>879450</v>
      </c>
      <c r="E1273">
        <v>527450</v>
      </c>
      <c r="F1273">
        <v>-40.025015634771734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578</v>
      </c>
      <c r="R1273" t="s">
        <v>6212</v>
      </c>
      <c r="S1273" t="s">
        <v>578</v>
      </c>
      <c r="T1273" s="73"/>
      <c r="U1273" s="73"/>
      <c r="V1273"/>
      <c r="W1273" s="73">
        <f>IFERROR(VLOOKUP(Подбор[[#This Row],[Артикул]],[1]Подбор!$CJ:$CW,2,0),"")</f>
        <v>879450</v>
      </c>
      <c r="X1273" s="73">
        <f>IFERROR(VLOOKUP(Подбор[[#This Row],[Артикул]],[1]Подбор!$CJ:$CW,3,0),"")</f>
        <v>527450</v>
      </c>
      <c r="Y1273" s="73">
        <f>IFERROR(VLOOKUP(Подбор[[#This Row],[Артикул]],[1]Подбор!$CJ:$CW,4,0),"")</f>
        <v>-40.025015634771734</v>
      </c>
      <c r="Z1273" s="73">
        <f>IFERROR(VLOOKUP(Подбор[[#This Row],[Артикул]],[1]Подбор!$CJ:$CW,5,0),"")</f>
        <v>0</v>
      </c>
      <c r="AA1273" s="73">
        <f>IFERROR(VLOOKUP(Подбор[[#This Row],[Артикул]],[1]Подбор!$CJ:$CW,6,0),"")</f>
        <v>0</v>
      </c>
      <c r="AB1273" s="73">
        <f>IFERROR(VLOOKUP(Подбор[[#This Row],[Артикул]],[1]Подбор!$CJ:$CW,7,0),"")</f>
        <v>0</v>
      </c>
      <c r="AC1273" s="73">
        <f>IFERROR(VLOOKUP(Подбор[[#This Row],[Артикул]],[1]Подбор!$CJ:$CW,8,0),"")</f>
        <v>0</v>
      </c>
      <c r="AD1273" s="73">
        <f>IFERROR(VLOOKUP(Подбор[[#This Row],[Артикул]],[1]Подбор!$CJ:$CW,9,0),"")</f>
        <v>0</v>
      </c>
      <c r="AE1273" s="73">
        <f>IFERROR(VLOOKUP(Подбор[[#This Row],[Артикул]],[1]Подбор!$CJ:$CW,10,0),"")</f>
        <v>0</v>
      </c>
      <c r="AF1273" s="73">
        <f>IFERROR(VLOOKUP(Подбор[[#This Row],[Артикул]],[1]Подбор!$CJ:$CW,11,0),"")</f>
        <v>0</v>
      </c>
      <c r="AG1273" s="73">
        <f>IFERROR(VLOOKUP(Подбор[[#This Row],[Артикул]],[1]Подбор!$CJ:$CW,12,0),"")</f>
        <v>0</v>
      </c>
      <c r="AH1273" s="73">
        <f>IFERROR(VLOOKUP(Подбор[[#This Row],[Артикул]],[1]Подбор!$CJ:$CW,13,0),"")</f>
        <v>0</v>
      </c>
      <c r="AI1273" s="73">
        <f>IFERROR(VLOOKUP(Подбор[[#This Row],[Артикул]],[1]Подбор!$CJ:$CW,14,0),"")</f>
        <v>0</v>
      </c>
      <c r="AJ1273" s="73" t="str">
        <f>IFERROR(VLOOKUP(Подбор[[#This Row],[Артикул]],[1]Подбор!$CJ:$DA,15,0),"")</f>
        <v/>
      </c>
      <c r="AK1273" s="73" t="str">
        <f>IFERROR(VLOOKUP(Подбор[[#This Row],[Артикул]],[1]Подбор!$CJ:$DA,16,0),"")</f>
        <v>https://ipmatika.kz/products/led-accessories/itc-tv-8205/</v>
      </c>
      <c r="AL1273" s="73" t="str">
        <f>IFERROR(VLOOKUP(Подбор[[#This Row],[Артикул]],[1]Подбор!$CJ:$DA,17,0),"")</f>
        <v/>
      </c>
    </row>
    <row r="1274" spans="1:38">
      <c r="A1274" s="73" t="s">
        <v>1603</v>
      </c>
      <c r="B1274" t="s">
        <v>3084</v>
      </c>
      <c r="C1274" t="s">
        <v>4002</v>
      </c>
      <c r="D1274">
        <v>1246300</v>
      </c>
      <c r="E1274">
        <v>747450</v>
      </c>
      <c r="F1274">
        <v>-40.026478375992937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578</v>
      </c>
      <c r="R1274" t="s">
        <v>6213</v>
      </c>
      <c r="S1274" t="s">
        <v>578</v>
      </c>
      <c r="T1274" s="73"/>
      <c r="U1274" s="73"/>
      <c r="V1274"/>
      <c r="W1274" s="73">
        <f>IFERROR(VLOOKUP(Подбор[[#This Row],[Артикул]],[1]Подбор!$CJ:$CW,2,0),"")</f>
        <v>1246300</v>
      </c>
      <c r="X1274" s="73">
        <f>IFERROR(VLOOKUP(Подбор[[#This Row],[Артикул]],[1]Подбор!$CJ:$CW,3,0),"")</f>
        <v>747450</v>
      </c>
      <c r="Y1274" s="73">
        <f>IFERROR(VLOOKUP(Подбор[[#This Row],[Артикул]],[1]Подбор!$CJ:$CW,4,0),"")</f>
        <v>-40.026478375992937</v>
      </c>
      <c r="Z1274" s="73">
        <f>IFERROR(VLOOKUP(Подбор[[#This Row],[Артикул]],[1]Подбор!$CJ:$CW,5,0),"")</f>
        <v>0</v>
      </c>
      <c r="AA1274" s="73">
        <f>IFERROR(VLOOKUP(Подбор[[#This Row],[Артикул]],[1]Подбор!$CJ:$CW,6,0),"")</f>
        <v>0</v>
      </c>
      <c r="AB1274" s="73">
        <f>IFERROR(VLOOKUP(Подбор[[#This Row],[Артикул]],[1]Подбор!$CJ:$CW,7,0),"")</f>
        <v>0</v>
      </c>
      <c r="AC1274" s="73">
        <f>IFERROR(VLOOKUP(Подбор[[#This Row],[Артикул]],[1]Подбор!$CJ:$CW,8,0),"")</f>
        <v>0</v>
      </c>
      <c r="AD1274" s="73">
        <f>IFERROR(VLOOKUP(Подбор[[#This Row],[Артикул]],[1]Подбор!$CJ:$CW,9,0),"")</f>
        <v>0</v>
      </c>
      <c r="AE1274" s="73">
        <f>IFERROR(VLOOKUP(Подбор[[#This Row],[Артикул]],[1]Подбор!$CJ:$CW,10,0),"")</f>
        <v>0</v>
      </c>
      <c r="AF1274" s="73">
        <f>IFERROR(VLOOKUP(Подбор[[#This Row],[Артикул]],[1]Подбор!$CJ:$CW,11,0),"")</f>
        <v>0</v>
      </c>
      <c r="AG1274" s="73">
        <f>IFERROR(VLOOKUP(Подбор[[#This Row],[Артикул]],[1]Подбор!$CJ:$CW,12,0),"")</f>
        <v>0</v>
      </c>
      <c r="AH1274" s="73">
        <f>IFERROR(VLOOKUP(Подбор[[#This Row],[Артикул]],[1]Подбор!$CJ:$CW,13,0),"")</f>
        <v>0</v>
      </c>
      <c r="AI1274" s="73">
        <f>IFERROR(VLOOKUP(Подбор[[#This Row],[Артикул]],[1]Подбор!$CJ:$CW,14,0),"")</f>
        <v>0</v>
      </c>
      <c r="AJ1274" s="73" t="str">
        <f>IFERROR(VLOOKUP(Подбор[[#This Row],[Артикул]],[1]Подбор!$CJ:$DA,15,0),"")</f>
        <v/>
      </c>
      <c r="AK1274" s="73" t="str">
        <f>IFERROR(VLOOKUP(Подбор[[#This Row],[Артикул]],[1]Подбор!$CJ:$DA,16,0),"")</f>
        <v>https://ipmatika.kz/products/led-accessories/itc-tv-8207/</v>
      </c>
      <c r="AL1274" s="73" t="str">
        <f>IFERROR(VLOOKUP(Подбор[[#This Row],[Артикул]],[1]Подбор!$CJ:$DA,17,0),"")</f>
        <v/>
      </c>
    </row>
    <row r="1275" spans="1:38">
      <c r="A1275" s="73" t="s">
        <v>1602</v>
      </c>
      <c r="B1275" t="s">
        <v>3084</v>
      </c>
      <c r="C1275" t="s">
        <v>4003</v>
      </c>
      <c r="D1275">
        <v>51700</v>
      </c>
      <c r="E1275">
        <v>31350</v>
      </c>
      <c r="F1275">
        <v>-39.361702127659576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578</v>
      </c>
      <c r="R1275" t="s">
        <v>6214</v>
      </c>
      <c r="S1275" t="s">
        <v>578</v>
      </c>
      <c r="T1275" s="73"/>
      <c r="U1275" s="73"/>
      <c r="V1275"/>
      <c r="W1275" s="73">
        <f>IFERROR(VLOOKUP(Подбор[[#This Row],[Артикул]],[1]Подбор!$CJ:$CW,2,0),"")</f>
        <v>51700</v>
      </c>
      <c r="X1275" s="73">
        <f>IFERROR(VLOOKUP(Подбор[[#This Row],[Артикул]],[1]Подбор!$CJ:$CW,3,0),"")</f>
        <v>31350</v>
      </c>
      <c r="Y1275" s="73">
        <f>IFERROR(VLOOKUP(Подбор[[#This Row],[Артикул]],[1]Подбор!$CJ:$CW,4,0),"")</f>
        <v>-39.361702127659576</v>
      </c>
      <c r="Z1275" s="73">
        <f>IFERROR(VLOOKUP(Подбор[[#This Row],[Артикул]],[1]Подбор!$CJ:$CW,5,0),"")</f>
        <v>0</v>
      </c>
      <c r="AA1275" s="73">
        <f>IFERROR(VLOOKUP(Подбор[[#This Row],[Артикул]],[1]Подбор!$CJ:$CW,6,0),"")</f>
        <v>0</v>
      </c>
      <c r="AB1275" s="73">
        <f>IFERROR(VLOOKUP(Подбор[[#This Row],[Артикул]],[1]Подбор!$CJ:$CW,7,0),"")</f>
        <v>0</v>
      </c>
      <c r="AC1275" s="73">
        <f>IFERROR(VLOOKUP(Подбор[[#This Row],[Артикул]],[1]Подбор!$CJ:$CW,8,0),"")</f>
        <v>0</v>
      </c>
      <c r="AD1275" s="73">
        <f>IFERROR(VLOOKUP(Подбор[[#This Row],[Артикул]],[1]Подбор!$CJ:$CW,9,0),"")</f>
        <v>0</v>
      </c>
      <c r="AE1275" s="73">
        <f>IFERROR(VLOOKUP(Подбор[[#This Row],[Артикул]],[1]Подбор!$CJ:$CW,10,0),"")</f>
        <v>0</v>
      </c>
      <c r="AF1275" s="73">
        <f>IFERROR(VLOOKUP(Подбор[[#This Row],[Артикул]],[1]Подбор!$CJ:$CW,11,0),"")</f>
        <v>0</v>
      </c>
      <c r="AG1275" s="73">
        <f>IFERROR(VLOOKUP(Подбор[[#This Row],[Артикул]],[1]Подбор!$CJ:$CW,12,0),"")</f>
        <v>0</v>
      </c>
      <c r="AH1275" s="73">
        <f>IFERROR(VLOOKUP(Подбор[[#This Row],[Артикул]],[1]Подбор!$CJ:$CW,13,0),"")</f>
        <v>0</v>
      </c>
      <c r="AI1275" s="73">
        <f>IFERROR(VLOOKUP(Подбор[[#This Row],[Артикул]],[1]Подбор!$CJ:$CW,14,0),"")</f>
        <v>0</v>
      </c>
      <c r="AJ1275" s="73" t="str">
        <f>IFERROR(VLOOKUP(Подбор[[#This Row],[Артикул]],[1]Подбор!$CJ:$DA,15,0),"")</f>
        <v/>
      </c>
      <c r="AK1275" s="73" t="str">
        <f>IFERROR(VLOOKUP(Подбор[[#This Row],[Артикул]],[1]Подбор!$CJ:$DA,16,0),"")</f>
        <v>https://ipmatika.kz/products/led-accessories/itc-tv-820sp/</v>
      </c>
      <c r="AL1275" s="73" t="str">
        <f>IFERROR(VLOOKUP(Подбор[[#This Row],[Артикул]],[1]Подбор!$CJ:$DA,17,0),"")</f>
        <v/>
      </c>
    </row>
    <row r="1276" spans="1:38">
      <c r="A1276" s="73" t="s">
        <v>1601</v>
      </c>
      <c r="B1276" t="s">
        <v>3084</v>
      </c>
      <c r="C1276" t="s">
        <v>4004</v>
      </c>
      <c r="D1276">
        <v>183150</v>
      </c>
      <c r="E1276">
        <v>110000</v>
      </c>
      <c r="F1276">
        <v>-39.93993993993994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578</v>
      </c>
      <c r="R1276" t="s">
        <v>6215</v>
      </c>
      <c r="S1276" t="s">
        <v>578</v>
      </c>
      <c r="T1276" s="73"/>
      <c r="U1276" s="73"/>
      <c r="V1276"/>
      <c r="W1276" s="73">
        <f>IFERROR(VLOOKUP(Подбор[[#This Row],[Артикул]],[1]Подбор!$CJ:$CW,2,0),"")</f>
        <v>183150</v>
      </c>
      <c r="X1276" s="73">
        <f>IFERROR(VLOOKUP(Подбор[[#This Row],[Артикул]],[1]Подбор!$CJ:$CW,3,0),"")</f>
        <v>110000</v>
      </c>
      <c r="Y1276" s="73">
        <f>IFERROR(VLOOKUP(Подбор[[#This Row],[Артикул]],[1]Подбор!$CJ:$CW,4,0),"")</f>
        <v>-39.93993993993994</v>
      </c>
      <c r="Z1276" s="73">
        <f>IFERROR(VLOOKUP(Подбор[[#This Row],[Артикул]],[1]Подбор!$CJ:$CW,5,0),"")</f>
        <v>0</v>
      </c>
      <c r="AA1276" s="73">
        <f>IFERROR(VLOOKUP(Подбор[[#This Row],[Артикул]],[1]Подбор!$CJ:$CW,6,0),"")</f>
        <v>0</v>
      </c>
      <c r="AB1276" s="73">
        <f>IFERROR(VLOOKUP(Подбор[[#This Row],[Артикул]],[1]Подбор!$CJ:$CW,7,0),"")</f>
        <v>0</v>
      </c>
      <c r="AC1276" s="73">
        <f>IFERROR(VLOOKUP(Подбор[[#This Row],[Артикул]],[1]Подбор!$CJ:$CW,8,0),"")</f>
        <v>0</v>
      </c>
      <c r="AD1276" s="73">
        <f>IFERROR(VLOOKUP(Подбор[[#This Row],[Артикул]],[1]Подбор!$CJ:$CW,9,0),"")</f>
        <v>0</v>
      </c>
      <c r="AE1276" s="73">
        <f>IFERROR(VLOOKUP(Подбор[[#This Row],[Артикул]],[1]Подбор!$CJ:$CW,10,0),"")</f>
        <v>0</v>
      </c>
      <c r="AF1276" s="73">
        <f>IFERROR(VLOOKUP(Подбор[[#This Row],[Артикул]],[1]Подбор!$CJ:$CW,11,0),"")</f>
        <v>0</v>
      </c>
      <c r="AG1276" s="73">
        <f>IFERROR(VLOOKUP(Подбор[[#This Row],[Артикул]],[1]Подбор!$CJ:$CW,12,0),"")</f>
        <v>0</v>
      </c>
      <c r="AH1276" s="73">
        <f>IFERROR(VLOOKUP(Подбор[[#This Row],[Артикул]],[1]Подбор!$CJ:$CW,13,0),"")</f>
        <v>0</v>
      </c>
      <c r="AI1276" s="73">
        <f>IFERROR(VLOOKUP(Подбор[[#This Row],[Артикул]],[1]Подбор!$CJ:$CW,14,0),"")</f>
        <v>0</v>
      </c>
      <c r="AJ1276" s="73" t="str">
        <f>IFERROR(VLOOKUP(Подбор[[#This Row],[Артикул]],[1]Подбор!$CJ:$DA,15,0),"")</f>
        <v/>
      </c>
      <c r="AK1276" s="73" t="str">
        <f>IFERROR(VLOOKUP(Подбор[[#This Row],[Артикул]],[1]Подбор!$CJ:$DA,16,0),"")</f>
        <v>https://ipmatika.kz/products/led-accessories/itc-tv-820w/</v>
      </c>
      <c r="AL1276" s="73" t="str">
        <f>IFERROR(VLOOKUP(Подбор[[#This Row],[Артикул]],[1]Подбор!$CJ:$DA,17,0),"")</f>
        <v/>
      </c>
    </row>
    <row r="1277" spans="1:38">
      <c r="A1277" s="73" t="s">
        <v>1600</v>
      </c>
      <c r="B1277" t="s">
        <v>3084</v>
      </c>
      <c r="C1277" t="s">
        <v>4005</v>
      </c>
      <c r="D1277">
        <v>806300</v>
      </c>
      <c r="E1277">
        <v>483450</v>
      </c>
      <c r="F1277">
        <v>-40.040927694406548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578</v>
      </c>
      <c r="R1277" t="s">
        <v>6216</v>
      </c>
      <c r="S1277" t="s">
        <v>578</v>
      </c>
      <c r="T1277" s="73"/>
      <c r="U1277" s="73"/>
      <c r="V1277"/>
      <c r="W1277" s="73">
        <f>IFERROR(VLOOKUP(Подбор[[#This Row],[Артикул]],[1]Подбор!$CJ:$CW,2,0),"")</f>
        <v>806300</v>
      </c>
      <c r="X1277" s="73">
        <f>IFERROR(VLOOKUP(Подбор[[#This Row],[Артикул]],[1]Подбор!$CJ:$CW,3,0),"")</f>
        <v>483450</v>
      </c>
      <c r="Y1277" s="73">
        <f>IFERROR(VLOOKUP(Подбор[[#This Row],[Артикул]],[1]Подбор!$CJ:$CW,4,0),"")</f>
        <v>-40.040927694406548</v>
      </c>
      <c r="Z1277" s="73">
        <f>IFERROR(VLOOKUP(Подбор[[#This Row],[Артикул]],[1]Подбор!$CJ:$CW,5,0),"")</f>
        <v>0</v>
      </c>
      <c r="AA1277" s="73">
        <f>IFERROR(VLOOKUP(Подбор[[#This Row],[Артикул]],[1]Подбор!$CJ:$CW,6,0),"")</f>
        <v>0</v>
      </c>
      <c r="AB1277" s="73">
        <f>IFERROR(VLOOKUP(Подбор[[#This Row],[Артикул]],[1]Подбор!$CJ:$CW,7,0),"")</f>
        <v>0</v>
      </c>
      <c r="AC1277" s="73">
        <f>IFERROR(VLOOKUP(Подбор[[#This Row],[Артикул]],[1]Подбор!$CJ:$CW,8,0),"")</f>
        <v>0</v>
      </c>
      <c r="AD1277" s="73">
        <f>IFERROR(VLOOKUP(Подбор[[#This Row],[Артикул]],[1]Подбор!$CJ:$CW,9,0),"")</f>
        <v>0</v>
      </c>
      <c r="AE1277" s="73">
        <f>IFERROR(VLOOKUP(Подбор[[#This Row],[Артикул]],[1]Подбор!$CJ:$CW,10,0),"")</f>
        <v>0</v>
      </c>
      <c r="AF1277" s="73">
        <f>IFERROR(VLOOKUP(Подбор[[#This Row],[Артикул]],[1]Подбор!$CJ:$CW,11,0),"")</f>
        <v>0</v>
      </c>
      <c r="AG1277" s="73">
        <f>IFERROR(VLOOKUP(Подбор[[#This Row],[Артикул]],[1]Подбор!$CJ:$CW,12,0),"")</f>
        <v>0</v>
      </c>
      <c r="AH1277" s="73">
        <f>IFERROR(VLOOKUP(Подбор[[#This Row],[Артикул]],[1]Подбор!$CJ:$CW,13,0),"")</f>
        <v>0</v>
      </c>
      <c r="AI1277" s="73">
        <f>IFERROR(VLOOKUP(Подбор[[#This Row],[Артикул]],[1]Подбор!$CJ:$CW,14,0),"")</f>
        <v>0</v>
      </c>
      <c r="AJ1277" s="73" t="str">
        <f>IFERROR(VLOOKUP(Подбор[[#This Row],[Артикул]],[1]Подбор!$CJ:$DA,15,0),"")</f>
        <v/>
      </c>
      <c r="AK1277" s="73" t="str">
        <f>IFERROR(VLOOKUP(Подбор[[#This Row],[Артикул]],[1]Подбор!$CJ:$DA,16,0),"")</f>
        <v>https://ipmatika.kz/products/led-accessories/itc-tv-8305e/</v>
      </c>
      <c r="AL1277" s="73" t="str">
        <f>IFERROR(VLOOKUP(Подбор[[#This Row],[Артикул]],[1]Подбор!$CJ:$DA,17,0),"")</f>
        <v/>
      </c>
    </row>
    <row r="1278" spans="1:38">
      <c r="A1278" s="73" t="s">
        <v>5226</v>
      </c>
      <c r="B1278" t="s">
        <v>3084</v>
      </c>
      <c r="C1278" t="s">
        <v>5227</v>
      </c>
      <c r="D1278">
        <v>360220</v>
      </c>
      <c r="E1278">
        <v>216128</v>
      </c>
      <c r="F1278">
        <v>-40.001110432513464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578</v>
      </c>
      <c r="R1278" t="s">
        <v>6217</v>
      </c>
      <c r="S1278" t="s">
        <v>578</v>
      </c>
      <c r="T1278" s="73"/>
      <c r="U1278" s="73"/>
      <c r="V1278"/>
      <c r="W1278" s="73">
        <f>IFERROR(VLOOKUP(Подбор[[#This Row],[Артикул]],[1]Подбор!$CJ:$CW,2,0),"")</f>
        <v>360220</v>
      </c>
      <c r="X1278" s="73">
        <f>IFERROR(VLOOKUP(Подбор[[#This Row],[Артикул]],[1]Подбор!$CJ:$CW,3,0),"")</f>
        <v>216128</v>
      </c>
      <c r="Y1278" s="73">
        <f>IFERROR(VLOOKUP(Подбор[[#This Row],[Артикул]],[1]Подбор!$CJ:$CW,4,0),"")</f>
        <v>-40.001110432513464</v>
      </c>
      <c r="Z1278" s="73">
        <f>IFERROR(VLOOKUP(Подбор[[#This Row],[Артикул]],[1]Подбор!$CJ:$CW,5,0),"")</f>
        <v>0</v>
      </c>
      <c r="AA1278" s="73">
        <f>IFERROR(VLOOKUP(Подбор[[#This Row],[Артикул]],[1]Подбор!$CJ:$CW,6,0),"")</f>
        <v>0</v>
      </c>
      <c r="AB1278" s="73">
        <f>IFERROR(VLOOKUP(Подбор[[#This Row],[Артикул]],[1]Подбор!$CJ:$CW,7,0),"")</f>
        <v>0</v>
      </c>
      <c r="AC1278" s="73">
        <f>IFERROR(VLOOKUP(Подбор[[#This Row],[Артикул]],[1]Подбор!$CJ:$CW,8,0),"")</f>
        <v>0</v>
      </c>
      <c r="AD1278" s="73">
        <f>IFERROR(VLOOKUP(Подбор[[#This Row],[Артикул]],[1]Подбор!$CJ:$CW,9,0),"")</f>
        <v>0</v>
      </c>
      <c r="AE1278" s="73">
        <f>IFERROR(VLOOKUP(Подбор[[#This Row],[Артикул]],[1]Подбор!$CJ:$CW,10,0),"")</f>
        <v>0</v>
      </c>
      <c r="AF1278" s="73">
        <f>IFERROR(VLOOKUP(Подбор[[#This Row],[Артикул]],[1]Подбор!$CJ:$CW,11,0),"")</f>
        <v>0</v>
      </c>
      <c r="AG1278" s="73">
        <f>IFERROR(VLOOKUP(Подбор[[#This Row],[Артикул]],[1]Подбор!$CJ:$CW,12,0),"")</f>
        <v>0</v>
      </c>
      <c r="AH1278" s="73">
        <f>IFERROR(VLOOKUP(Подбор[[#This Row],[Артикул]],[1]Подбор!$CJ:$CW,13,0),"")</f>
        <v>0</v>
      </c>
      <c r="AI1278" s="73">
        <f>IFERROR(VLOOKUP(Подбор[[#This Row],[Артикул]],[1]Подбор!$CJ:$CW,14,0),"")</f>
        <v>0</v>
      </c>
      <c r="AJ1278" s="73" t="str">
        <f>IFERROR(VLOOKUP(Подбор[[#This Row],[Артикул]],[1]Подбор!$CJ:$DA,15,0),"")</f>
        <v/>
      </c>
      <c r="AK1278" s="73" t="str">
        <f>IFERROR(VLOOKUP(Подбор[[#This Row],[Артикул]],[1]Подбор!$CJ:$DA,16,0),"")</f>
        <v>https://ipmatika.kz/products/led-accessories/itc-tv-bk001/</v>
      </c>
      <c r="AL1278" s="73" t="str">
        <f>IFERROR(VLOOKUP(Подбор[[#This Row],[Артикул]],[1]Подбор!$CJ:$DA,17,0),"")</f>
        <v/>
      </c>
    </row>
    <row r="1279" spans="1:38">
      <c r="A1279" s="73" t="s">
        <v>5336</v>
      </c>
      <c r="B1279" t="s">
        <v>3084</v>
      </c>
      <c r="C1279" t="s">
        <v>5337</v>
      </c>
      <c r="D1279">
        <v>360220</v>
      </c>
      <c r="E1279">
        <v>216128</v>
      </c>
      <c r="F1279">
        <v>-40.001110432513464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578</v>
      </c>
      <c r="R1279" t="s">
        <v>6217</v>
      </c>
      <c r="S1279" t="s">
        <v>578</v>
      </c>
      <c r="T1279" s="73"/>
      <c r="U1279" s="73"/>
      <c r="V1279"/>
      <c r="W1279" s="73">
        <f>IFERROR(VLOOKUP(Подбор[[#This Row],[Артикул]],[1]Подбор!$CJ:$CW,2,0),"")</f>
        <v>360220</v>
      </c>
      <c r="X1279" s="73">
        <f>IFERROR(VLOOKUP(Подбор[[#This Row],[Артикул]],[1]Подбор!$CJ:$CW,3,0),"")</f>
        <v>216128</v>
      </c>
      <c r="Y1279" s="73">
        <f>IFERROR(VLOOKUP(Подбор[[#This Row],[Артикул]],[1]Подбор!$CJ:$CW,4,0),"")</f>
        <v>-40.001110432513464</v>
      </c>
      <c r="Z1279" s="73">
        <f>IFERROR(VLOOKUP(Подбор[[#This Row],[Артикул]],[1]Подбор!$CJ:$CW,5,0),"")</f>
        <v>0</v>
      </c>
      <c r="AA1279" s="73">
        <f>IFERROR(VLOOKUP(Подбор[[#This Row],[Артикул]],[1]Подбор!$CJ:$CW,6,0),"")</f>
        <v>0</v>
      </c>
      <c r="AB1279" s="73">
        <f>IFERROR(VLOOKUP(Подбор[[#This Row],[Артикул]],[1]Подбор!$CJ:$CW,7,0),"")</f>
        <v>0</v>
      </c>
      <c r="AC1279" s="73">
        <f>IFERROR(VLOOKUP(Подбор[[#This Row],[Артикул]],[1]Подбор!$CJ:$CW,8,0),"")</f>
        <v>0</v>
      </c>
      <c r="AD1279" s="73">
        <f>IFERROR(VLOOKUP(Подбор[[#This Row],[Артикул]],[1]Подбор!$CJ:$CW,9,0),"")</f>
        <v>0</v>
      </c>
      <c r="AE1279" s="73">
        <f>IFERROR(VLOOKUP(Подбор[[#This Row],[Артикул]],[1]Подбор!$CJ:$CW,10,0),"")</f>
        <v>0</v>
      </c>
      <c r="AF1279" s="73">
        <f>IFERROR(VLOOKUP(Подбор[[#This Row],[Артикул]],[1]Подбор!$CJ:$CW,11,0),"")</f>
        <v>0</v>
      </c>
      <c r="AG1279" s="73">
        <f>IFERROR(VLOOKUP(Подбор[[#This Row],[Артикул]],[1]Подбор!$CJ:$CW,12,0),"")</f>
        <v>0</v>
      </c>
      <c r="AH1279" s="73">
        <f>IFERROR(VLOOKUP(Подбор[[#This Row],[Артикул]],[1]Подбор!$CJ:$CW,13,0),"")</f>
        <v>0</v>
      </c>
      <c r="AI1279" s="73">
        <f>IFERROR(VLOOKUP(Подбор[[#This Row],[Артикул]],[1]Подбор!$CJ:$CW,14,0),"")</f>
        <v>0</v>
      </c>
      <c r="AJ1279" s="73" t="str">
        <f>IFERROR(VLOOKUP(Подбор[[#This Row],[Артикул]],[1]Подбор!$CJ:$DA,15,0),"")</f>
        <v/>
      </c>
      <c r="AK1279" s="73" t="str">
        <f>IFERROR(VLOOKUP(Подбор[[#This Row],[Артикул]],[1]Подбор!$CJ:$DA,16,0),"")</f>
        <v>https://ipmatika.kz/products/led-accessories/itc-tv-bk001/</v>
      </c>
      <c r="AL1279" s="73" t="str">
        <f>IFERROR(VLOOKUP(Подбор[[#This Row],[Артикул]],[1]Подбор!$CJ:$DA,17,0),"")</f>
        <v/>
      </c>
    </row>
    <row r="1280" spans="1:38">
      <c r="A1280" s="73" t="s">
        <v>5338</v>
      </c>
      <c r="B1280" t="s">
        <v>3084</v>
      </c>
      <c r="C1280" t="s">
        <v>5339</v>
      </c>
      <c r="D1280">
        <v>360220</v>
      </c>
      <c r="E1280">
        <v>216128</v>
      </c>
      <c r="F1280">
        <v>-40.001110432513464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578</v>
      </c>
      <c r="R1280" t="s">
        <v>6217</v>
      </c>
      <c r="S1280" t="s">
        <v>578</v>
      </c>
      <c r="T1280" s="73"/>
      <c r="U1280" s="73"/>
      <c r="V1280"/>
      <c r="W1280" s="73">
        <f>IFERROR(VLOOKUP(Подбор[[#This Row],[Артикул]],[1]Подбор!$CJ:$CW,2,0),"")</f>
        <v>360220</v>
      </c>
      <c r="X1280" s="73">
        <f>IFERROR(VLOOKUP(Подбор[[#This Row],[Артикул]],[1]Подбор!$CJ:$CW,3,0),"")</f>
        <v>216128</v>
      </c>
      <c r="Y1280" s="73">
        <f>IFERROR(VLOOKUP(Подбор[[#This Row],[Артикул]],[1]Подбор!$CJ:$CW,4,0),"")</f>
        <v>-40.001110432513464</v>
      </c>
      <c r="Z1280" s="73">
        <f>IFERROR(VLOOKUP(Подбор[[#This Row],[Артикул]],[1]Подбор!$CJ:$CW,5,0),"")</f>
        <v>0</v>
      </c>
      <c r="AA1280" s="73">
        <f>IFERROR(VLOOKUP(Подбор[[#This Row],[Артикул]],[1]Подбор!$CJ:$CW,6,0),"")</f>
        <v>0</v>
      </c>
      <c r="AB1280" s="73">
        <f>IFERROR(VLOOKUP(Подбор[[#This Row],[Артикул]],[1]Подбор!$CJ:$CW,7,0),"")</f>
        <v>0</v>
      </c>
      <c r="AC1280" s="73">
        <f>IFERROR(VLOOKUP(Подбор[[#This Row],[Артикул]],[1]Подбор!$CJ:$CW,8,0),"")</f>
        <v>0</v>
      </c>
      <c r="AD1280" s="73">
        <f>IFERROR(VLOOKUP(Подбор[[#This Row],[Артикул]],[1]Подбор!$CJ:$CW,9,0),"")</f>
        <v>0</v>
      </c>
      <c r="AE1280" s="73">
        <f>IFERROR(VLOOKUP(Подбор[[#This Row],[Артикул]],[1]Подбор!$CJ:$CW,10,0),"")</f>
        <v>0</v>
      </c>
      <c r="AF1280" s="73">
        <f>IFERROR(VLOOKUP(Подбор[[#This Row],[Артикул]],[1]Подбор!$CJ:$CW,11,0),"")</f>
        <v>0</v>
      </c>
      <c r="AG1280" s="73">
        <f>IFERROR(VLOOKUP(Подбор[[#This Row],[Артикул]],[1]Подбор!$CJ:$CW,12,0),"")</f>
        <v>0</v>
      </c>
      <c r="AH1280" s="73">
        <f>IFERROR(VLOOKUP(Подбор[[#This Row],[Артикул]],[1]Подбор!$CJ:$CW,13,0),"")</f>
        <v>0</v>
      </c>
      <c r="AI1280" s="73">
        <f>IFERROR(VLOOKUP(Подбор[[#This Row],[Артикул]],[1]Подбор!$CJ:$CW,14,0),"")</f>
        <v>0</v>
      </c>
      <c r="AJ1280" s="73" t="str">
        <f>IFERROR(VLOOKUP(Подбор[[#This Row],[Артикул]],[1]Подбор!$CJ:$DA,15,0),"")</f>
        <v/>
      </c>
      <c r="AK1280" s="73" t="str">
        <f>IFERROR(VLOOKUP(Подбор[[#This Row],[Артикул]],[1]Подбор!$CJ:$DA,16,0),"")</f>
        <v>https://ipmatika.kz/products/led-accessories/itc-tv-bk001/</v>
      </c>
      <c r="AL1280" s="73" t="str">
        <f>IFERROR(VLOOKUP(Подбор[[#This Row],[Артикул]],[1]Подбор!$CJ:$DA,17,0),"")</f>
        <v/>
      </c>
    </row>
    <row r="1281" spans="1:38">
      <c r="A1281" s="73" t="s">
        <v>7456</v>
      </c>
      <c r="B1281" t="s">
        <v>3084</v>
      </c>
      <c r="C1281" t="s">
        <v>7457</v>
      </c>
      <c r="D1281">
        <v>360220</v>
      </c>
      <c r="E1281">
        <v>216128</v>
      </c>
      <c r="F1281">
        <v>-40.001110432513464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578</v>
      </c>
      <c r="R1281" t="s">
        <v>6217</v>
      </c>
      <c r="S1281" t="s">
        <v>5514</v>
      </c>
      <c r="T1281" s="73"/>
      <c r="U1281" s="73"/>
      <c r="V1281"/>
      <c r="W1281" s="73">
        <f>IFERROR(VLOOKUP(Подбор[[#This Row],[Артикул]],[1]Подбор!$CJ:$CW,2,0),"")</f>
        <v>360220</v>
      </c>
      <c r="X1281" s="73">
        <f>IFERROR(VLOOKUP(Подбор[[#This Row],[Артикул]],[1]Подбор!$CJ:$CW,3,0),"")</f>
        <v>216128</v>
      </c>
      <c r="Y1281" s="73">
        <f>IFERROR(VLOOKUP(Подбор[[#This Row],[Артикул]],[1]Подбор!$CJ:$CW,4,0),"")</f>
        <v>-40.001110432513464</v>
      </c>
      <c r="Z1281" s="73">
        <f>IFERROR(VLOOKUP(Подбор[[#This Row],[Артикул]],[1]Подбор!$CJ:$CW,5,0),"")</f>
        <v>0</v>
      </c>
      <c r="AA1281" s="73">
        <f>IFERROR(VLOOKUP(Подбор[[#This Row],[Артикул]],[1]Подбор!$CJ:$CW,6,0),"")</f>
        <v>0</v>
      </c>
      <c r="AB1281" s="73">
        <f>IFERROR(VLOOKUP(Подбор[[#This Row],[Артикул]],[1]Подбор!$CJ:$CW,7,0),"")</f>
        <v>0</v>
      </c>
      <c r="AC1281" s="73">
        <f>IFERROR(VLOOKUP(Подбор[[#This Row],[Артикул]],[1]Подбор!$CJ:$CW,8,0),"")</f>
        <v>0</v>
      </c>
      <c r="AD1281" s="73">
        <f>IFERROR(VLOOKUP(Подбор[[#This Row],[Артикул]],[1]Подбор!$CJ:$CW,9,0),"")</f>
        <v>0</v>
      </c>
      <c r="AE1281" s="73">
        <f>IFERROR(VLOOKUP(Подбор[[#This Row],[Артикул]],[1]Подбор!$CJ:$CW,10,0),"")</f>
        <v>0</v>
      </c>
      <c r="AF1281" s="73">
        <f>IFERROR(VLOOKUP(Подбор[[#This Row],[Артикул]],[1]Подбор!$CJ:$CW,11,0),"")</f>
        <v>0</v>
      </c>
      <c r="AG1281" s="73">
        <f>IFERROR(VLOOKUP(Подбор[[#This Row],[Артикул]],[1]Подбор!$CJ:$CW,12,0),"")</f>
        <v>0</v>
      </c>
      <c r="AH1281" s="73">
        <f>IFERROR(VLOOKUP(Подбор[[#This Row],[Артикул]],[1]Подбор!$CJ:$CW,13,0),"")</f>
        <v>0</v>
      </c>
      <c r="AI1281" s="73">
        <f>IFERROR(VLOOKUP(Подбор[[#This Row],[Артикул]],[1]Подбор!$CJ:$CW,14,0),"")</f>
        <v>0</v>
      </c>
      <c r="AJ1281" s="73" t="str">
        <f>IFERROR(VLOOKUP(Подбор[[#This Row],[Артикул]],[1]Подбор!$CJ:$DA,15,0),"")</f>
        <v/>
      </c>
      <c r="AK1281" s="73" t="str">
        <f>IFERROR(VLOOKUP(Подбор[[#This Row],[Артикул]],[1]Подбор!$CJ:$DA,16,0),"")</f>
        <v>https://ipmatika.kz/products/led-accessories/itc-tv-bk001/</v>
      </c>
      <c r="AL1281" s="73" t="str">
        <f>IFERROR(VLOOKUP(Подбор[[#This Row],[Артикул]],[1]Подбор!$CJ:$DA,17,0),"")</f>
        <v>NEW</v>
      </c>
    </row>
    <row r="1282" spans="1:38">
      <c r="A1282" s="73" t="s">
        <v>5340</v>
      </c>
      <c r="B1282" t="s">
        <v>3084</v>
      </c>
      <c r="C1282" t="s">
        <v>5341</v>
      </c>
      <c r="D1282">
        <v>3974430</v>
      </c>
      <c r="E1282">
        <v>2384657</v>
      </c>
      <c r="F1282">
        <v>-40.000025160840671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578</v>
      </c>
      <c r="R1282" t="s">
        <v>6218</v>
      </c>
      <c r="S1282" t="s">
        <v>578</v>
      </c>
      <c r="T1282" s="73"/>
      <c r="U1282" s="73"/>
      <c r="V1282"/>
      <c r="W1282" s="73">
        <f>IFERROR(VLOOKUP(Подбор[[#This Row],[Артикул]],[1]Подбор!$CJ:$CW,2,0),"")</f>
        <v>3974430</v>
      </c>
      <c r="X1282" s="73">
        <f>IFERROR(VLOOKUP(Подбор[[#This Row],[Артикул]],[1]Подбор!$CJ:$CW,3,0),"")</f>
        <v>2384657</v>
      </c>
      <c r="Y1282" s="73">
        <f>IFERROR(VLOOKUP(Подбор[[#This Row],[Артикул]],[1]Подбор!$CJ:$CW,4,0),"")</f>
        <v>-40.000025160840671</v>
      </c>
      <c r="Z1282" s="73">
        <f>IFERROR(VLOOKUP(Подбор[[#This Row],[Артикул]],[1]Подбор!$CJ:$CW,5,0),"")</f>
        <v>0</v>
      </c>
      <c r="AA1282" s="73">
        <f>IFERROR(VLOOKUP(Подбор[[#This Row],[Артикул]],[1]Подбор!$CJ:$CW,6,0),"")</f>
        <v>0</v>
      </c>
      <c r="AB1282" s="73">
        <f>IFERROR(VLOOKUP(Подбор[[#This Row],[Артикул]],[1]Подбор!$CJ:$CW,7,0),"")</f>
        <v>0</v>
      </c>
      <c r="AC1282" s="73">
        <f>IFERROR(VLOOKUP(Подбор[[#This Row],[Артикул]],[1]Подбор!$CJ:$CW,8,0),"")</f>
        <v>0</v>
      </c>
      <c r="AD1282" s="73">
        <f>IFERROR(VLOOKUP(Подбор[[#This Row],[Артикул]],[1]Подбор!$CJ:$CW,9,0),"")</f>
        <v>0</v>
      </c>
      <c r="AE1282" s="73">
        <f>IFERROR(VLOOKUP(Подбор[[#This Row],[Артикул]],[1]Подбор!$CJ:$CW,10,0),"")</f>
        <v>0</v>
      </c>
      <c r="AF1282" s="73">
        <f>IFERROR(VLOOKUP(Подбор[[#This Row],[Артикул]],[1]Подбор!$CJ:$CW,11,0),"")</f>
        <v>0</v>
      </c>
      <c r="AG1282" s="73">
        <f>IFERROR(VLOOKUP(Подбор[[#This Row],[Артикул]],[1]Подбор!$CJ:$CW,12,0),"")</f>
        <v>0</v>
      </c>
      <c r="AH1282" s="73">
        <f>IFERROR(VLOOKUP(Подбор[[#This Row],[Артикул]],[1]Подбор!$CJ:$CW,13,0),"")</f>
        <v>0</v>
      </c>
      <c r="AI1282" s="73">
        <f>IFERROR(VLOOKUP(Подбор[[#This Row],[Артикул]],[1]Подбор!$CJ:$CW,14,0),"")</f>
        <v>0</v>
      </c>
      <c r="AJ1282" s="73" t="str">
        <f>IFERROR(VLOOKUP(Подбор[[#This Row],[Артикул]],[1]Подбор!$CJ:$DA,15,0),"")</f>
        <v/>
      </c>
      <c r="AK1282" s="73" t="str">
        <f>IFERROR(VLOOKUP(Подбор[[#This Row],[Артикул]],[1]Подбор!$CJ:$DA,16,0),"")</f>
        <v>https://ipmatika.kz/products/led-accessories/itc-tv-dz001/</v>
      </c>
      <c r="AL1282" s="73" t="str">
        <f>IFERROR(VLOOKUP(Подбор[[#This Row],[Артикул]],[1]Подбор!$CJ:$DA,17,0),"")</f>
        <v/>
      </c>
    </row>
    <row r="1283" spans="1:38">
      <c r="A1283" s="73" t="s">
        <v>5342</v>
      </c>
      <c r="B1283" t="s">
        <v>3084</v>
      </c>
      <c r="C1283" t="s">
        <v>5343</v>
      </c>
      <c r="D1283">
        <v>3974430</v>
      </c>
      <c r="E1283">
        <v>2384657</v>
      </c>
      <c r="F1283">
        <v>-40.000025160840671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578</v>
      </c>
      <c r="R1283" t="s">
        <v>6218</v>
      </c>
      <c r="S1283" t="s">
        <v>578</v>
      </c>
      <c r="T1283" s="73"/>
      <c r="U1283" s="73"/>
      <c r="V1283"/>
      <c r="W1283" s="73">
        <f>IFERROR(VLOOKUP(Подбор[[#This Row],[Артикул]],[1]Подбор!$CJ:$CW,2,0),"")</f>
        <v>3974430</v>
      </c>
      <c r="X1283" s="73">
        <f>IFERROR(VLOOKUP(Подбор[[#This Row],[Артикул]],[1]Подбор!$CJ:$CW,3,0),"")</f>
        <v>2384657</v>
      </c>
      <c r="Y1283" s="73">
        <f>IFERROR(VLOOKUP(Подбор[[#This Row],[Артикул]],[1]Подбор!$CJ:$CW,4,0),"")</f>
        <v>-40.000025160840671</v>
      </c>
      <c r="Z1283" s="73">
        <f>IFERROR(VLOOKUP(Подбор[[#This Row],[Артикул]],[1]Подбор!$CJ:$CW,5,0),"")</f>
        <v>0</v>
      </c>
      <c r="AA1283" s="73">
        <f>IFERROR(VLOOKUP(Подбор[[#This Row],[Артикул]],[1]Подбор!$CJ:$CW,6,0),"")</f>
        <v>0</v>
      </c>
      <c r="AB1283" s="73">
        <f>IFERROR(VLOOKUP(Подбор[[#This Row],[Артикул]],[1]Подбор!$CJ:$CW,7,0),"")</f>
        <v>0</v>
      </c>
      <c r="AC1283" s="73">
        <f>IFERROR(VLOOKUP(Подбор[[#This Row],[Артикул]],[1]Подбор!$CJ:$CW,8,0),"")</f>
        <v>0</v>
      </c>
      <c r="AD1283" s="73">
        <f>IFERROR(VLOOKUP(Подбор[[#This Row],[Артикул]],[1]Подбор!$CJ:$CW,9,0),"")</f>
        <v>0</v>
      </c>
      <c r="AE1283" s="73">
        <f>IFERROR(VLOOKUP(Подбор[[#This Row],[Артикул]],[1]Подбор!$CJ:$CW,10,0),"")</f>
        <v>0</v>
      </c>
      <c r="AF1283" s="73">
        <f>IFERROR(VLOOKUP(Подбор[[#This Row],[Артикул]],[1]Подбор!$CJ:$CW,11,0),"")</f>
        <v>0</v>
      </c>
      <c r="AG1283" s="73">
        <f>IFERROR(VLOOKUP(Подбор[[#This Row],[Артикул]],[1]Подбор!$CJ:$CW,12,0),"")</f>
        <v>0</v>
      </c>
      <c r="AH1283" s="73">
        <f>IFERROR(VLOOKUP(Подбор[[#This Row],[Артикул]],[1]Подбор!$CJ:$CW,13,0),"")</f>
        <v>0</v>
      </c>
      <c r="AI1283" s="73">
        <f>IFERROR(VLOOKUP(Подбор[[#This Row],[Артикул]],[1]Подбор!$CJ:$CW,14,0),"")</f>
        <v>0</v>
      </c>
      <c r="AJ1283" s="73" t="str">
        <f>IFERROR(VLOOKUP(Подбор[[#This Row],[Артикул]],[1]Подбор!$CJ:$DA,15,0),"")</f>
        <v/>
      </c>
      <c r="AK1283" s="73" t="str">
        <f>IFERROR(VLOOKUP(Подбор[[#This Row],[Артикул]],[1]Подбор!$CJ:$DA,16,0),"")</f>
        <v>https://ipmatika.kz/products/led-accessories/itc-tv-dz001/</v>
      </c>
      <c r="AL1283" s="73" t="str">
        <f>IFERROR(VLOOKUP(Подбор[[#This Row],[Артикул]],[1]Подбор!$CJ:$DA,17,0),"")</f>
        <v/>
      </c>
    </row>
    <row r="1284" spans="1:38">
      <c r="A1284" s="73" t="s">
        <v>5228</v>
      </c>
      <c r="B1284" t="s">
        <v>3084</v>
      </c>
      <c r="C1284" t="s">
        <v>5229</v>
      </c>
      <c r="D1284">
        <v>3974430</v>
      </c>
      <c r="E1284">
        <v>2384657</v>
      </c>
      <c r="F1284">
        <v>-40.000025160840671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578</v>
      </c>
      <c r="R1284" t="s">
        <v>6218</v>
      </c>
      <c r="S1284" t="s">
        <v>578</v>
      </c>
      <c r="T1284" s="73"/>
      <c r="U1284" s="73"/>
      <c r="V1284"/>
      <c r="W1284" s="73">
        <f>IFERROR(VLOOKUP(Подбор[[#This Row],[Артикул]],[1]Подбор!$CJ:$CW,2,0),"")</f>
        <v>3974430</v>
      </c>
      <c r="X1284" s="73">
        <f>IFERROR(VLOOKUP(Подбор[[#This Row],[Артикул]],[1]Подбор!$CJ:$CW,3,0),"")</f>
        <v>2384657</v>
      </c>
      <c r="Y1284" s="73">
        <f>IFERROR(VLOOKUP(Подбор[[#This Row],[Артикул]],[1]Подбор!$CJ:$CW,4,0),"")</f>
        <v>-40.000025160840671</v>
      </c>
      <c r="Z1284" s="73">
        <f>IFERROR(VLOOKUP(Подбор[[#This Row],[Артикул]],[1]Подбор!$CJ:$CW,5,0),"")</f>
        <v>0</v>
      </c>
      <c r="AA1284" s="73">
        <f>IFERROR(VLOOKUP(Подбор[[#This Row],[Артикул]],[1]Подбор!$CJ:$CW,6,0),"")</f>
        <v>0</v>
      </c>
      <c r="AB1284" s="73">
        <f>IFERROR(VLOOKUP(Подбор[[#This Row],[Артикул]],[1]Подбор!$CJ:$CW,7,0),"")</f>
        <v>0</v>
      </c>
      <c r="AC1284" s="73">
        <f>IFERROR(VLOOKUP(Подбор[[#This Row],[Артикул]],[1]Подбор!$CJ:$CW,8,0),"")</f>
        <v>0</v>
      </c>
      <c r="AD1284" s="73">
        <f>IFERROR(VLOOKUP(Подбор[[#This Row],[Артикул]],[1]Подбор!$CJ:$CW,9,0),"")</f>
        <v>0</v>
      </c>
      <c r="AE1284" s="73">
        <f>IFERROR(VLOOKUP(Подбор[[#This Row],[Артикул]],[1]Подбор!$CJ:$CW,10,0),"")</f>
        <v>0</v>
      </c>
      <c r="AF1284" s="73">
        <f>IFERROR(VLOOKUP(Подбор[[#This Row],[Артикул]],[1]Подбор!$CJ:$CW,11,0),"")</f>
        <v>0</v>
      </c>
      <c r="AG1284" s="73">
        <f>IFERROR(VLOOKUP(Подбор[[#This Row],[Артикул]],[1]Подбор!$CJ:$CW,12,0),"")</f>
        <v>0</v>
      </c>
      <c r="AH1284" s="73">
        <f>IFERROR(VLOOKUP(Подбор[[#This Row],[Артикул]],[1]Подбор!$CJ:$CW,13,0),"")</f>
        <v>0</v>
      </c>
      <c r="AI1284" s="73">
        <f>IFERROR(VLOOKUP(Подбор[[#This Row],[Артикул]],[1]Подбор!$CJ:$CW,14,0),"")</f>
        <v>0</v>
      </c>
      <c r="AJ1284" s="73" t="str">
        <f>IFERROR(VLOOKUP(Подбор[[#This Row],[Артикул]],[1]Подбор!$CJ:$DA,15,0),"")</f>
        <v/>
      </c>
      <c r="AK1284" s="73" t="str">
        <f>IFERROR(VLOOKUP(Подбор[[#This Row],[Артикул]],[1]Подбор!$CJ:$DA,16,0),"")</f>
        <v>https://ipmatika.kz/products/led-accessories/itc-tv-dz001/</v>
      </c>
      <c r="AL1284" s="73" t="str">
        <f>IFERROR(VLOOKUP(Подбор[[#This Row],[Артикул]],[1]Подбор!$CJ:$DA,17,0),"")</f>
        <v/>
      </c>
    </row>
    <row r="1285" spans="1:38">
      <c r="A1285" s="73" t="s">
        <v>4006</v>
      </c>
      <c r="B1285" t="s">
        <v>3084</v>
      </c>
      <c r="C1285" t="s">
        <v>4007</v>
      </c>
      <c r="D1285">
        <v>3786950</v>
      </c>
      <c r="E1285">
        <v>2272171</v>
      </c>
      <c r="F1285">
        <v>-39.999973593525134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578</v>
      </c>
      <c r="R1285" t="s">
        <v>6219</v>
      </c>
      <c r="S1285" t="s">
        <v>578</v>
      </c>
      <c r="T1285" s="73"/>
      <c r="U1285" s="73"/>
      <c r="V1285"/>
      <c r="W1285" s="73">
        <f>IFERROR(VLOOKUP(Подбор[[#This Row],[Артикул]],[1]Подбор!$CJ:$CW,2,0),"")</f>
        <v>3786950</v>
      </c>
      <c r="X1285" s="73">
        <f>IFERROR(VLOOKUP(Подбор[[#This Row],[Артикул]],[1]Подбор!$CJ:$CW,3,0),"")</f>
        <v>2272171</v>
      </c>
      <c r="Y1285" s="73">
        <f>IFERROR(VLOOKUP(Подбор[[#This Row],[Артикул]],[1]Подбор!$CJ:$CW,4,0),"")</f>
        <v>-39.999973593525134</v>
      </c>
      <c r="Z1285" s="73">
        <f>IFERROR(VLOOKUP(Подбор[[#This Row],[Артикул]],[1]Подбор!$CJ:$CW,5,0),"")</f>
        <v>0</v>
      </c>
      <c r="AA1285" s="73">
        <f>IFERROR(VLOOKUP(Подбор[[#This Row],[Артикул]],[1]Подбор!$CJ:$CW,6,0),"")</f>
        <v>0</v>
      </c>
      <c r="AB1285" s="73">
        <f>IFERROR(VLOOKUP(Подбор[[#This Row],[Артикул]],[1]Подбор!$CJ:$CW,7,0),"")</f>
        <v>0</v>
      </c>
      <c r="AC1285" s="73">
        <f>IFERROR(VLOOKUP(Подбор[[#This Row],[Артикул]],[1]Подбор!$CJ:$CW,8,0),"")</f>
        <v>0</v>
      </c>
      <c r="AD1285" s="73">
        <f>IFERROR(VLOOKUP(Подбор[[#This Row],[Артикул]],[1]Подбор!$CJ:$CW,9,0),"")</f>
        <v>0</v>
      </c>
      <c r="AE1285" s="73">
        <f>IFERROR(VLOOKUP(Подбор[[#This Row],[Артикул]],[1]Подбор!$CJ:$CW,10,0),"")</f>
        <v>0</v>
      </c>
      <c r="AF1285" s="73">
        <f>IFERROR(VLOOKUP(Подбор[[#This Row],[Артикул]],[1]Подбор!$CJ:$CW,11,0),"")</f>
        <v>0</v>
      </c>
      <c r="AG1285" s="73">
        <f>IFERROR(VLOOKUP(Подбор[[#This Row],[Артикул]],[1]Подбор!$CJ:$CW,12,0),"")</f>
        <v>0</v>
      </c>
      <c r="AH1285" s="73">
        <f>IFERROR(VLOOKUP(Подбор[[#This Row],[Артикул]],[1]Подбор!$CJ:$CW,13,0),"")</f>
        <v>0</v>
      </c>
      <c r="AI1285" s="73">
        <f>IFERROR(VLOOKUP(Подбор[[#This Row],[Артикул]],[1]Подбор!$CJ:$CW,14,0),"")</f>
        <v>0</v>
      </c>
      <c r="AJ1285" s="73" t="str">
        <f>IFERROR(VLOOKUP(Подбор[[#This Row],[Артикул]],[1]Подбор!$CJ:$DA,15,0),"")</f>
        <v/>
      </c>
      <c r="AK1285" s="73" t="str">
        <f>IFERROR(VLOOKUP(Подбор[[#This Row],[Артикул]],[1]Подбор!$CJ:$DA,16,0),"")</f>
        <v>https://ipmatika.kz/products/led-accessories/itc-tv-ld110/</v>
      </c>
      <c r="AL1285" s="73" t="str">
        <f>IFERROR(VLOOKUP(Подбор[[#This Row],[Артикул]],[1]Подбор!$CJ:$DA,17,0),"")</f>
        <v/>
      </c>
    </row>
    <row r="1286" spans="1:38">
      <c r="A1286" s="73" t="s">
        <v>4008</v>
      </c>
      <c r="B1286" t="s">
        <v>3084</v>
      </c>
      <c r="C1286" t="s">
        <v>4009</v>
      </c>
      <c r="D1286">
        <v>4524470</v>
      </c>
      <c r="E1286">
        <v>2714679</v>
      </c>
      <c r="F1286">
        <v>-40.000066306108785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578</v>
      </c>
      <c r="R1286" t="s">
        <v>6220</v>
      </c>
      <c r="S1286" t="s">
        <v>578</v>
      </c>
      <c r="T1286" s="73"/>
      <c r="U1286" s="73"/>
      <c r="V1286"/>
      <c r="W1286" s="73">
        <f>IFERROR(VLOOKUP(Подбор[[#This Row],[Артикул]],[1]Подбор!$CJ:$CW,2,0),"")</f>
        <v>4524470</v>
      </c>
      <c r="X1286" s="73">
        <f>IFERROR(VLOOKUP(Подбор[[#This Row],[Артикул]],[1]Подбор!$CJ:$CW,3,0),"")</f>
        <v>2714679</v>
      </c>
      <c r="Y1286" s="73">
        <f>IFERROR(VLOOKUP(Подбор[[#This Row],[Артикул]],[1]Подбор!$CJ:$CW,4,0),"")</f>
        <v>-40.000066306108785</v>
      </c>
      <c r="Z1286" s="73">
        <f>IFERROR(VLOOKUP(Подбор[[#This Row],[Артикул]],[1]Подбор!$CJ:$CW,5,0),"")</f>
        <v>0</v>
      </c>
      <c r="AA1286" s="73">
        <f>IFERROR(VLOOKUP(Подбор[[#This Row],[Артикул]],[1]Подбор!$CJ:$CW,6,0),"")</f>
        <v>0</v>
      </c>
      <c r="AB1286" s="73">
        <f>IFERROR(VLOOKUP(Подбор[[#This Row],[Артикул]],[1]Подбор!$CJ:$CW,7,0),"")</f>
        <v>0</v>
      </c>
      <c r="AC1286" s="73">
        <f>IFERROR(VLOOKUP(Подбор[[#This Row],[Артикул]],[1]Подбор!$CJ:$CW,8,0),"")</f>
        <v>0</v>
      </c>
      <c r="AD1286" s="73">
        <f>IFERROR(VLOOKUP(Подбор[[#This Row],[Артикул]],[1]Подбор!$CJ:$CW,9,0),"")</f>
        <v>0</v>
      </c>
      <c r="AE1286" s="73">
        <f>IFERROR(VLOOKUP(Подбор[[#This Row],[Артикул]],[1]Подбор!$CJ:$CW,10,0),"")</f>
        <v>0</v>
      </c>
      <c r="AF1286" s="73">
        <f>IFERROR(VLOOKUP(Подбор[[#This Row],[Артикул]],[1]Подбор!$CJ:$CW,11,0),"")</f>
        <v>0</v>
      </c>
      <c r="AG1286" s="73">
        <f>IFERROR(VLOOKUP(Подбор[[#This Row],[Артикул]],[1]Подбор!$CJ:$CW,12,0),"")</f>
        <v>0</v>
      </c>
      <c r="AH1286" s="73">
        <f>IFERROR(VLOOKUP(Подбор[[#This Row],[Артикул]],[1]Подбор!$CJ:$CW,13,0),"")</f>
        <v>0</v>
      </c>
      <c r="AI1286" s="73">
        <f>IFERROR(VLOOKUP(Подбор[[#This Row],[Артикул]],[1]Подбор!$CJ:$CW,14,0),"")</f>
        <v>0</v>
      </c>
      <c r="AJ1286" s="73" t="str">
        <f>IFERROR(VLOOKUP(Подбор[[#This Row],[Артикул]],[1]Подбор!$CJ:$DA,15,0),"")</f>
        <v/>
      </c>
      <c r="AK1286" s="73" t="str">
        <f>IFERROR(VLOOKUP(Подбор[[#This Row],[Артикул]],[1]Подбор!$CJ:$DA,16,0),"")</f>
        <v>https://ipmatika.kz/products/led-accessories/itc-tv-ld138/</v>
      </c>
      <c r="AL1286" s="73" t="str">
        <f>IFERROR(VLOOKUP(Подбор[[#This Row],[Артикул]],[1]Подбор!$CJ:$DA,17,0),"")</f>
        <v/>
      </c>
    </row>
    <row r="1287" spans="1:38">
      <c r="A1287" s="73" t="s">
        <v>4010</v>
      </c>
      <c r="B1287" t="s">
        <v>3084</v>
      </c>
      <c r="C1287" t="s">
        <v>4011</v>
      </c>
      <c r="D1287">
        <v>5108640</v>
      </c>
      <c r="E1287">
        <v>3065183</v>
      </c>
      <c r="F1287">
        <v>-40.000019574681325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578</v>
      </c>
      <c r="R1287" t="s">
        <v>6221</v>
      </c>
      <c r="S1287" t="s">
        <v>578</v>
      </c>
      <c r="T1287" s="73"/>
      <c r="U1287" s="73"/>
      <c r="V1287"/>
      <c r="W1287" s="73">
        <f>IFERROR(VLOOKUP(Подбор[[#This Row],[Артикул]],[1]Подбор!$CJ:$CW,2,0),"")</f>
        <v>5108640</v>
      </c>
      <c r="X1287" s="73">
        <f>IFERROR(VLOOKUP(Подбор[[#This Row],[Артикул]],[1]Подбор!$CJ:$CW,3,0),"")</f>
        <v>3065183</v>
      </c>
      <c r="Y1287" s="73">
        <f>IFERROR(VLOOKUP(Подбор[[#This Row],[Артикул]],[1]Подбор!$CJ:$CW,4,0),"")</f>
        <v>-40.000019574681325</v>
      </c>
      <c r="Z1287" s="73">
        <f>IFERROR(VLOOKUP(Подбор[[#This Row],[Артикул]],[1]Подбор!$CJ:$CW,5,0),"")</f>
        <v>0</v>
      </c>
      <c r="AA1287" s="73">
        <f>IFERROR(VLOOKUP(Подбор[[#This Row],[Артикул]],[1]Подбор!$CJ:$CW,6,0),"")</f>
        <v>0</v>
      </c>
      <c r="AB1287" s="73">
        <f>IFERROR(VLOOKUP(Подбор[[#This Row],[Артикул]],[1]Подбор!$CJ:$CW,7,0),"")</f>
        <v>0</v>
      </c>
      <c r="AC1287" s="73">
        <f>IFERROR(VLOOKUP(Подбор[[#This Row],[Артикул]],[1]Подбор!$CJ:$CW,8,0),"")</f>
        <v>0</v>
      </c>
      <c r="AD1287" s="73">
        <f>IFERROR(VLOOKUP(Подбор[[#This Row],[Артикул]],[1]Подбор!$CJ:$CW,9,0),"")</f>
        <v>0</v>
      </c>
      <c r="AE1287" s="73">
        <f>IFERROR(VLOOKUP(Подбор[[#This Row],[Артикул]],[1]Подбор!$CJ:$CW,10,0),"")</f>
        <v>0</v>
      </c>
      <c r="AF1287" s="73">
        <f>IFERROR(VLOOKUP(Подбор[[#This Row],[Артикул]],[1]Подбор!$CJ:$CW,11,0),"")</f>
        <v>0</v>
      </c>
      <c r="AG1287" s="73">
        <f>IFERROR(VLOOKUP(Подбор[[#This Row],[Артикул]],[1]Подбор!$CJ:$CW,12,0),"")</f>
        <v>0</v>
      </c>
      <c r="AH1287" s="73">
        <f>IFERROR(VLOOKUP(Подбор[[#This Row],[Артикул]],[1]Подбор!$CJ:$CW,13,0),"")</f>
        <v>0</v>
      </c>
      <c r="AI1287" s="73">
        <f>IFERROR(VLOOKUP(Подбор[[#This Row],[Артикул]],[1]Подбор!$CJ:$CW,14,0),"")</f>
        <v>0</v>
      </c>
      <c r="AJ1287" s="73" t="str">
        <f>IFERROR(VLOOKUP(Подбор[[#This Row],[Артикул]],[1]Подбор!$CJ:$DA,15,0),"")</f>
        <v/>
      </c>
      <c r="AK1287" s="73" t="str">
        <f>IFERROR(VLOOKUP(Подбор[[#This Row],[Артикул]],[1]Подбор!$CJ:$DA,16,0),"")</f>
        <v>https://ipmatika.kz/products/led-accessories/itc-tv-ld165/</v>
      </c>
      <c r="AL1287" s="73" t="str">
        <f>IFERROR(VLOOKUP(Подбор[[#This Row],[Артикул]],[1]Подбор!$CJ:$DA,17,0),"")</f>
        <v/>
      </c>
    </row>
    <row r="1288" spans="1:38">
      <c r="A1288" s="73" t="s">
        <v>3129</v>
      </c>
      <c r="B1288" t="s">
        <v>3084</v>
      </c>
      <c r="C1288" t="s">
        <v>5400</v>
      </c>
      <c r="D1288">
        <v>238150</v>
      </c>
      <c r="E1288">
        <v>142450</v>
      </c>
      <c r="F1288">
        <v>-40.184757505773675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578</v>
      </c>
      <c r="R1288" t="s">
        <v>6222</v>
      </c>
      <c r="S1288" t="s">
        <v>578</v>
      </c>
      <c r="T1288" s="73"/>
      <c r="U1288" s="73"/>
      <c r="V1288"/>
      <c r="W1288" s="73">
        <f>IFERROR(VLOOKUP(Подбор[[#This Row],[Артикул]],[1]Подбор!$CJ:$CW,2,0),"")</f>
        <v>238150</v>
      </c>
      <c r="X1288" s="73">
        <f>IFERROR(VLOOKUP(Подбор[[#This Row],[Артикул]],[1]Подбор!$CJ:$CW,3,0),"")</f>
        <v>142450</v>
      </c>
      <c r="Y1288" s="73">
        <f>IFERROR(VLOOKUP(Подбор[[#This Row],[Артикул]],[1]Подбор!$CJ:$CW,4,0),"")</f>
        <v>-40.184757505773675</v>
      </c>
      <c r="Z1288" s="73">
        <f>IFERROR(VLOOKUP(Подбор[[#This Row],[Артикул]],[1]Подбор!$CJ:$CW,5,0),"")</f>
        <v>0</v>
      </c>
      <c r="AA1288" s="73">
        <f>IFERROR(VLOOKUP(Подбор[[#This Row],[Артикул]],[1]Подбор!$CJ:$CW,6,0),"")</f>
        <v>0</v>
      </c>
      <c r="AB1288" s="73">
        <f>IFERROR(VLOOKUP(Подбор[[#This Row],[Артикул]],[1]Подбор!$CJ:$CW,7,0),"")</f>
        <v>0</v>
      </c>
      <c r="AC1288" s="73">
        <f>IFERROR(VLOOKUP(Подбор[[#This Row],[Артикул]],[1]Подбор!$CJ:$CW,8,0),"")</f>
        <v>0</v>
      </c>
      <c r="AD1288" s="73">
        <f>IFERROR(VLOOKUP(Подбор[[#This Row],[Артикул]],[1]Подбор!$CJ:$CW,9,0),"")</f>
        <v>0</v>
      </c>
      <c r="AE1288" s="73">
        <f>IFERROR(VLOOKUP(Подбор[[#This Row],[Артикул]],[1]Подбор!$CJ:$CW,10,0),"")</f>
        <v>0</v>
      </c>
      <c r="AF1288" s="73">
        <f>IFERROR(VLOOKUP(Подбор[[#This Row],[Артикул]],[1]Подбор!$CJ:$CW,11,0),"")</f>
        <v>0</v>
      </c>
      <c r="AG1288" s="73">
        <f>IFERROR(VLOOKUP(Подбор[[#This Row],[Артикул]],[1]Подбор!$CJ:$CW,12,0),"")</f>
        <v>0</v>
      </c>
      <c r="AH1288" s="73">
        <f>IFERROR(VLOOKUP(Подбор[[#This Row],[Артикул]],[1]Подбор!$CJ:$CW,13,0),"")</f>
        <v>0</v>
      </c>
      <c r="AI1288" s="73">
        <f>IFERROR(VLOOKUP(Подбор[[#This Row],[Артикул]],[1]Подбор!$CJ:$CW,14,0),"")</f>
        <v>0</v>
      </c>
      <c r="AJ1288" s="73" t="str">
        <f>IFERROR(VLOOKUP(Подбор[[#This Row],[Артикул]],[1]Подбор!$CJ:$DA,15,0),"")</f>
        <v/>
      </c>
      <c r="AK1288" s="73" t="str">
        <f>IFERROR(VLOOKUP(Подбор[[#This Row],[Артикул]],[1]Подбор!$CJ:$DA,16,0),"")</f>
        <v>https://ipmatika.kz/products/led-accessories/itc-tv-s81cam/</v>
      </c>
      <c r="AL1288" s="73" t="str">
        <f>IFERROR(VLOOKUP(Подбор[[#This Row],[Артикул]],[1]Подбор!$CJ:$DA,17,0),"")</f>
        <v/>
      </c>
    </row>
    <row r="1289" spans="1:38">
      <c r="A1289" s="73" t="s">
        <v>5143</v>
      </c>
      <c r="B1289"/>
      <c r="C1289"/>
      <c r="D1289" t="s">
        <v>578</v>
      </c>
      <c r="E1289" t="s">
        <v>578</v>
      </c>
      <c r="F1289" t="s">
        <v>578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578</v>
      </c>
      <c r="R1289" t="s">
        <v>578</v>
      </c>
      <c r="S1289" t="s">
        <v>578</v>
      </c>
      <c r="T1289" s="73"/>
      <c r="U1289" s="73"/>
      <c r="V1289"/>
      <c r="W1289" s="73" t="str">
        <f>IFERROR(VLOOKUP(Подбор[[#This Row],[Артикул]],[1]Подбор!$CJ:$CW,2,0),"")</f>
        <v/>
      </c>
      <c r="X1289" s="73" t="str">
        <f>IFERROR(VLOOKUP(Подбор[[#This Row],[Артикул]],[1]Подбор!$CJ:$CW,3,0),"")</f>
        <v/>
      </c>
      <c r="Y1289" s="73" t="str">
        <f>IFERROR(VLOOKUP(Подбор[[#This Row],[Артикул]],[1]Подбор!$CJ:$CW,4,0),"")</f>
        <v/>
      </c>
      <c r="Z1289" s="73">
        <f>IFERROR(VLOOKUP(Подбор[[#This Row],[Артикул]],[1]Подбор!$CJ:$CW,5,0),"")</f>
        <v>0</v>
      </c>
      <c r="AA1289" s="73">
        <f>IFERROR(VLOOKUP(Подбор[[#This Row],[Артикул]],[1]Подбор!$CJ:$CW,6,0),"")</f>
        <v>0</v>
      </c>
      <c r="AB1289" s="73">
        <f>IFERROR(VLOOKUP(Подбор[[#This Row],[Артикул]],[1]Подбор!$CJ:$CW,7,0),"")</f>
        <v>0</v>
      </c>
      <c r="AC1289" s="73">
        <f>IFERROR(VLOOKUP(Подбор[[#This Row],[Артикул]],[1]Подбор!$CJ:$CW,8,0),"")</f>
        <v>0</v>
      </c>
      <c r="AD1289" s="73">
        <f>IFERROR(VLOOKUP(Подбор[[#This Row],[Артикул]],[1]Подбор!$CJ:$CW,9,0),"")</f>
        <v>0</v>
      </c>
      <c r="AE1289" s="73">
        <f>IFERROR(VLOOKUP(Подбор[[#This Row],[Артикул]],[1]Подбор!$CJ:$CW,10,0),"")</f>
        <v>0</v>
      </c>
      <c r="AF1289" s="73">
        <f>IFERROR(VLOOKUP(Подбор[[#This Row],[Артикул]],[1]Подбор!$CJ:$CW,11,0),"")</f>
        <v>0</v>
      </c>
      <c r="AG1289" s="73">
        <f>IFERROR(VLOOKUP(Подбор[[#This Row],[Артикул]],[1]Подбор!$CJ:$CW,12,0),"")</f>
        <v>0</v>
      </c>
      <c r="AH1289" s="73">
        <f>IFERROR(VLOOKUP(Подбор[[#This Row],[Артикул]],[1]Подбор!$CJ:$CW,13,0),"")</f>
        <v>0</v>
      </c>
      <c r="AI1289" s="73">
        <f>IFERROR(VLOOKUP(Подбор[[#This Row],[Артикул]],[1]Подбор!$CJ:$CW,14,0),"")</f>
        <v>0</v>
      </c>
      <c r="AJ1289" s="73" t="str">
        <f>IFERROR(VLOOKUP(Подбор[[#This Row],[Артикул]],[1]Подбор!$CJ:$DA,15,0),"")</f>
        <v/>
      </c>
      <c r="AK1289" s="73" t="str">
        <f>IFERROR(VLOOKUP(Подбор[[#This Row],[Артикул]],[1]Подбор!$CJ:$DA,16,0),"")</f>
        <v/>
      </c>
      <c r="AL1289" s="73" t="str">
        <f>IFERROR(VLOOKUP(Подбор[[#This Row],[Артикул]],[1]Подбор!$CJ:$DA,17,0),"")</f>
        <v/>
      </c>
    </row>
    <row r="1290" spans="1:38">
      <c r="A1290" s="73" t="s">
        <v>1599</v>
      </c>
      <c r="B1290" t="s">
        <v>3084</v>
      </c>
      <c r="C1290" t="s">
        <v>4012</v>
      </c>
      <c r="D1290">
        <v>2649350</v>
      </c>
      <c r="E1290">
        <v>1589500</v>
      </c>
      <c r="F1290">
        <v>-40.004151961801952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578</v>
      </c>
      <c r="R1290" t="s">
        <v>6223</v>
      </c>
      <c r="S1290" t="s">
        <v>578</v>
      </c>
      <c r="T1290" s="73"/>
      <c r="U1290" s="73"/>
      <c r="V1290"/>
      <c r="W1290" s="73">
        <f>IFERROR(VLOOKUP(Подбор[[#This Row],[Артикул]],[1]Подбор!$CJ:$CW,2,0),"")</f>
        <v>2649350</v>
      </c>
      <c r="X1290" s="73">
        <f>IFERROR(VLOOKUP(Подбор[[#This Row],[Артикул]],[1]Подбор!$CJ:$CW,3,0),"")</f>
        <v>1589500</v>
      </c>
      <c r="Y1290" s="73">
        <f>IFERROR(VLOOKUP(Подбор[[#This Row],[Артикул]],[1]Подбор!$CJ:$CW,4,0),"")</f>
        <v>-40.004151961801952</v>
      </c>
      <c r="Z1290" s="73">
        <f>IFERROR(VLOOKUP(Подбор[[#This Row],[Артикул]],[1]Подбор!$CJ:$CW,5,0),"")</f>
        <v>0</v>
      </c>
      <c r="AA1290" s="73">
        <f>IFERROR(VLOOKUP(Подбор[[#This Row],[Артикул]],[1]Подбор!$CJ:$CW,6,0),"")</f>
        <v>0</v>
      </c>
      <c r="AB1290" s="73">
        <f>IFERROR(VLOOKUP(Подбор[[#This Row],[Артикул]],[1]Подбор!$CJ:$CW,7,0),"")</f>
        <v>0</v>
      </c>
      <c r="AC1290" s="73">
        <f>IFERROR(VLOOKUP(Подбор[[#This Row],[Артикул]],[1]Подбор!$CJ:$CW,8,0),"")</f>
        <v>0</v>
      </c>
      <c r="AD1290" s="73">
        <f>IFERROR(VLOOKUP(Подбор[[#This Row],[Артикул]],[1]Подбор!$CJ:$CW,9,0),"")</f>
        <v>0</v>
      </c>
      <c r="AE1290" s="73">
        <f>IFERROR(VLOOKUP(Подбор[[#This Row],[Артикул]],[1]Подбор!$CJ:$CW,10,0),"")</f>
        <v>0</v>
      </c>
      <c r="AF1290" s="73">
        <f>IFERROR(VLOOKUP(Подбор[[#This Row],[Артикул]],[1]Подбор!$CJ:$CW,11,0),"")</f>
        <v>0</v>
      </c>
      <c r="AG1290" s="73">
        <f>IFERROR(VLOOKUP(Подбор[[#This Row],[Артикул]],[1]Подбор!$CJ:$CW,12,0),"")</f>
        <v>0</v>
      </c>
      <c r="AH1290" s="73">
        <f>IFERROR(VLOOKUP(Подбор[[#This Row],[Артикул]],[1]Подбор!$CJ:$CW,13,0),"")</f>
        <v>0</v>
      </c>
      <c r="AI1290" s="73">
        <f>IFERROR(VLOOKUP(Подбор[[#This Row],[Артикул]],[1]Подбор!$CJ:$CW,14,0),"")</f>
        <v>0</v>
      </c>
      <c r="AJ1290" s="73" t="str">
        <f>IFERROR(VLOOKUP(Подбор[[#This Row],[Артикул]],[1]Подбор!$CJ:$DA,15,0),"")</f>
        <v/>
      </c>
      <c r="AK1290" s="73" t="str">
        <f>IFERROR(VLOOKUP(Подбор[[#This Row],[Артикул]],[1]Подбор!$CJ:$DA,16,0),"")</f>
        <v>https://ipmatika.kz/products/interactive-panels/itc-tv-65820/</v>
      </c>
      <c r="AL1290" s="73" t="str">
        <f>IFERROR(VLOOKUP(Подбор[[#This Row],[Артикул]],[1]Подбор!$CJ:$DA,17,0),"")</f>
        <v/>
      </c>
    </row>
    <row r="1291" spans="1:38">
      <c r="A1291" s="73" t="s">
        <v>1598</v>
      </c>
      <c r="B1291" t="s">
        <v>3084</v>
      </c>
      <c r="C1291" t="s">
        <v>4013</v>
      </c>
      <c r="D1291">
        <v>1780900</v>
      </c>
      <c r="E1291">
        <v>1068650</v>
      </c>
      <c r="F1291">
        <v>-39.993823347745519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578</v>
      </c>
      <c r="R1291" t="s">
        <v>6224</v>
      </c>
      <c r="S1291" t="s">
        <v>578</v>
      </c>
      <c r="T1291" s="73"/>
      <c r="U1291" s="73"/>
      <c r="V1291"/>
      <c r="W1291" s="73">
        <f>IFERROR(VLOOKUP(Подбор[[#This Row],[Артикул]],[1]Подбор!$CJ:$CW,2,0),"")</f>
        <v>1780900</v>
      </c>
      <c r="X1291" s="73">
        <f>IFERROR(VLOOKUP(Подбор[[#This Row],[Артикул]],[1]Подбор!$CJ:$CW,3,0),"")</f>
        <v>1068650</v>
      </c>
      <c r="Y1291" s="73">
        <f>IFERROR(VLOOKUP(Подбор[[#This Row],[Артикул]],[1]Подбор!$CJ:$CW,4,0),"")</f>
        <v>-39.993823347745519</v>
      </c>
      <c r="Z1291" s="73">
        <f>IFERROR(VLOOKUP(Подбор[[#This Row],[Артикул]],[1]Подбор!$CJ:$CW,5,0),"")</f>
        <v>0</v>
      </c>
      <c r="AA1291" s="73">
        <f>IFERROR(VLOOKUP(Подбор[[#This Row],[Артикул]],[1]Подбор!$CJ:$CW,6,0),"")</f>
        <v>0</v>
      </c>
      <c r="AB1291" s="73">
        <f>IFERROR(VLOOKUP(Подбор[[#This Row],[Артикул]],[1]Подбор!$CJ:$CW,7,0),"")</f>
        <v>0</v>
      </c>
      <c r="AC1291" s="73">
        <f>IFERROR(VLOOKUP(Подбор[[#This Row],[Артикул]],[1]Подбор!$CJ:$CW,8,0),"")</f>
        <v>0</v>
      </c>
      <c r="AD1291" s="73">
        <f>IFERROR(VLOOKUP(Подбор[[#This Row],[Артикул]],[1]Подбор!$CJ:$CW,9,0),"")</f>
        <v>0</v>
      </c>
      <c r="AE1291" s="73">
        <f>IFERROR(VLOOKUP(Подбор[[#This Row],[Артикул]],[1]Подбор!$CJ:$CW,10,0),"")</f>
        <v>0</v>
      </c>
      <c r="AF1291" s="73">
        <f>IFERROR(VLOOKUP(Подбор[[#This Row],[Артикул]],[1]Подбор!$CJ:$CW,11,0),"")</f>
        <v>0</v>
      </c>
      <c r="AG1291" s="73">
        <f>IFERROR(VLOOKUP(Подбор[[#This Row],[Артикул]],[1]Подбор!$CJ:$CW,12,0),"")</f>
        <v>0</v>
      </c>
      <c r="AH1291" s="73">
        <f>IFERROR(VLOOKUP(Подбор[[#This Row],[Артикул]],[1]Подбор!$CJ:$CW,13,0),"")</f>
        <v>0</v>
      </c>
      <c r="AI1291" s="73">
        <f>IFERROR(VLOOKUP(Подбор[[#This Row],[Артикул]],[1]Подбор!$CJ:$CW,14,0),"")</f>
        <v>0</v>
      </c>
      <c r="AJ1291" s="73" t="str">
        <f>IFERROR(VLOOKUP(Подбор[[#This Row],[Артикул]],[1]Подбор!$CJ:$DA,15,0),"")</f>
        <v/>
      </c>
      <c r="AK1291" s="73" t="str">
        <f>IFERROR(VLOOKUP(Подбор[[#This Row],[Артикул]],[1]Подбор!$CJ:$DA,16,0),"")</f>
        <v>https://ipmatika.kz/products/interactive-panels/itc-tv-65830e/</v>
      </c>
      <c r="AL1291" s="73" t="str">
        <f>IFERROR(VLOOKUP(Подбор[[#This Row],[Артикул]],[1]Подбор!$CJ:$DA,17,0),"")</f>
        <v/>
      </c>
    </row>
    <row r="1292" spans="1:38">
      <c r="A1292" s="73" t="s">
        <v>1597</v>
      </c>
      <c r="B1292" t="s">
        <v>3084</v>
      </c>
      <c r="C1292" t="s">
        <v>4014</v>
      </c>
      <c r="D1292">
        <v>3373150</v>
      </c>
      <c r="E1292">
        <v>2023450</v>
      </c>
      <c r="F1292">
        <v>-40.013044187184086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578</v>
      </c>
      <c r="R1292" t="s">
        <v>6225</v>
      </c>
      <c r="S1292" t="s">
        <v>578</v>
      </c>
      <c r="T1292" s="73"/>
      <c r="U1292" s="73"/>
      <c r="V1292"/>
      <c r="W1292" s="73">
        <f>IFERROR(VLOOKUP(Подбор[[#This Row],[Артикул]],[1]Подбор!$CJ:$CW,2,0),"")</f>
        <v>3373150</v>
      </c>
      <c r="X1292" s="73">
        <f>IFERROR(VLOOKUP(Подбор[[#This Row],[Артикул]],[1]Подбор!$CJ:$CW,3,0),"")</f>
        <v>2023450</v>
      </c>
      <c r="Y1292" s="73">
        <f>IFERROR(VLOOKUP(Подбор[[#This Row],[Артикул]],[1]Подбор!$CJ:$CW,4,0),"")</f>
        <v>-40.013044187184086</v>
      </c>
      <c r="Z1292" s="73">
        <f>IFERROR(VLOOKUP(Подбор[[#This Row],[Артикул]],[1]Подбор!$CJ:$CW,5,0),"")</f>
        <v>0</v>
      </c>
      <c r="AA1292" s="73">
        <f>IFERROR(VLOOKUP(Подбор[[#This Row],[Артикул]],[1]Подбор!$CJ:$CW,6,0),"")</f>
        <v>0</v>
      </c>
      <c r="AB1292" s="73">
        <f>IFERROR(VLOOKUP(Подбор[[#This Row],[Артикул]],[1]Подбор!$CJ:$CW,7,0),"")</f>
        <v>0</v>
      </c>
      <c r="AC1292" s="73">
        <f>IFERROR(VLOOKUP(Подбор[[#This Row],[Артикул]],[1]Подбор!$CJ:$CW,8,0),"")</f>
        <v>0</v>
      </c>
      <c r="AD1292" s="73">
        <f>IFERROR(VLOOKUP(Подбор[[#This Row],[Артикул]],[1]Подбор!$CJ:$CW,9,0),"")</f>
        <v>0</v>
      </c>
      <c r="AE1292" s="73">
        <f>IFERROR(VLOOKUP(Подбор[[#This Row],[Артикул]],[1]Подбор!$CJ:$CW,10,0),"")</f>
        <v>0</v>
      </c>
      <c r="AF1292" s="73">
        <f>IFERROR(VLOOKUP(Подбор[[#This Row],[Артикул]],[1]Подбор!$CJ:$CW,11,0),"")</f>
        <v>0</v>
      </c>
      <c r="AG1292" s="73">
        <f>IFERROR(VLOOKUP(Подбор[[#This Row],[Артикул]],[1]Подбор!$CJ:$CW,12,0),"")</f>
        <v>0</v>
      </c>
      <c r="AH1292" s="73">
        <f>IFERROR(VLOOKUP(Подбор[[#This Row],[Артикул]],[1]Подбор!$CJ:$CW,13,0),"")</f>
        <v>0</v>
      </c>
      <c r="AI1292" s="73">
        <f>IFERROR(VLOOKUP(Подбор[[#This Row],[Артикул]],[1]Подбор!$CJ:$CW,14,0),"")</f>
        <v>0</v>
      </c>
      <c r="AJ1292" s="73" t="str">
        <f>IFERROR(VLOOKUP(Подбор[[#This Row],[Артикул]],[1]Подбор!$CJ:$DA,15,0),"")</f>
        <v/>
      </c>
      <c r="AK1292" s="73" t="str">
        <f>IFERROR(VLOOKUP(Подбор[[#This Row],[Артикул]],[1]Подбор!$CJ:$DA,16,0),"")</f>
        <v>https://ipmatika.kz/products/interactive-panels/itc-tv-75820/</v>
      </c>
      <c r="AL1292" s="73" t="str">
        <f>IFERROR(VLOOKUP(Подбор[[#This Row],[Артикул]],[1]Подбор!$CJ:$DA,17,0),"")</f>
        <v/>
      </c>
    </row>
    <row r="1293" spans="1:38">
      <c r="A1293" s="73" t="s">
        <v>1596</v>
      </c>
      <c r="B1293" t="s">
        <v>3084</v>
      </c>
      <c r="C1293" t="s">
        <v>4015</v>
      </c>
      <c r="D1293">
        <v>2285250</v>
      </c>
      <c r="E1293">
        <v>1371150</v>
      </c>
      <c r="F1293">
        <v>-40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578</v>
      </c>
      <c r="R1293" t="s">
        <v>6226</v>
      </c>
      <c r="S1293" t="s">
        <v>578</v>
      </c>
      <c r="T1293" s="73"/>
      <c r="U1293" s="73"/>
      <c r="V1293"/>
      <c r="W1293" s="73">
        <f>IFERROR(VLOOKUP(Подбор[[#This Row],[Артикул]],[1]Подбор!$CJ:$CW,2,0),"")</f>
        <v>2285250</v>
      </c>
      <c r="X1293" s="73">
        <f>IFERROR(VLOOKUP(Подбор[[#This Row],[Артикул]],[1]Подбор!$CJ:$CW,3,0),"")</f>
        <v>1371150</v>
      </c>
      <c r="Y1293" s="73">
        <f>IFERROR(VLOOKUP(Подбор[[#This Row],[Артикул]],[1]Подбор!$CJ:$CW,4,0),"")</f>
        <v>-40</v>
      </c>
      <c r="Z1293" s="73">
        <f>IFERROR(VLOOKUP(Подбор[[#This Row],[Артикул]],[1]Подбор!$CJ:$CW,5,0),"")</f>
        <v>0</v>
      </c>
      <c r="AA1293" s="73">
        <f>IFERROR(VLOOKUP(Подбор[[#This Row],[Артикул]],[1]Подбор!$CJ:$CW,6,0),"")</f>
        <v>0</v>
      </c>
      <c r="AB1293" s="73">
        <f>IFERROR(VLOOKUP(Подбор[[#This Row],[Артикул]],[1]Подбор!$CJ:$CW,7,0),"")</f>
        <v>0</v>
      </c>
      <c r="AC1293" s="73">
        <f>IFERROR(VLOOKUP(Подбор[[#This Row],[Артикул]],[1]Подбор!$CJ:$CW,8,0),"")</f>
        <v>0</v>
      </c>
      <c r="AD1293" s="73">
        <f>IFERROR(VLOOKUP(Подбор[[#This Row],[Артикул]],[1]Подбор!$CJ:$CW,9,0),"")</f>
        <v>0</v>
      </c>
      <c r="AE1293" s="73">
        <f>IFERROR(VLOOKUP(Подбор[[#This Row],[Артикул]],[1]Подбор!$CJ:$CW,10,0),"")</f>
        <v>0</v>
      </c>
      <c r="AF1293" s="73">
        <f>IFERROR(VLOOKUP(Подбор[[#This Row],[Артикул]],[1]Подбор!$CJ:$CW,11,0),"")</f>
        <v>0</v>
      </c>
      <c r="AG1293" s="73">
        <f>IFERROR(VLOOKUP(Подбор[[#This Row],[Артикул]],[1]Подбор!$CJ:$CW,12,0),"")</f>
        <v>0</v>
      </c>
      <c r="AH1293" s="73">
        <f>IFERROR(VLOOKUP(Подбор[[#This Row],[Артикул]],[1]Подбор!$CJ:$CW,13,0),"")</f>
        <v>0</v>
      </c>
      <c r="AI1293" s="73">
        <f>IFERROR(VLOOKUP(Подбор[[#This Row],[Артикул]],[1]Подбор!$CJ:$CW,14,0),"")</f>
        <v>0</v>
      </c>
      <c r="AJ1293" s="73" t="str">
        <f>IFERROR(VLOOKUP(Подбор[[#This Row],[Артикул]],[1]Подбор!$CJ:$DA,15,0),"")</f>
        <v/>
      </c>
      <c r="AK1293" s="73" t="str">
        <f>IFERROR(VLOOKUP(Подбор[[#This Row],[Артикул]],[1]Подбор!$CJ:$DA,16,0),"")</f>
        <v>https://ipmatika.kz/products/interactive-panels/itc-tv-75830e/</v>
      </c>
      <c r="AL1293" s="73" t="str">
        <f>IFERROR(VLOOKUP(Подбор[[#This Row],[Артикул]],[1]Подбор!$CJ:$DA,17,0),"")</f>
        <v/>
      </c>
    </row>
    <row r="1294" spans="1:38">
      <c r="A1294" s="73" t="s">
        <v>1595</v>
      </c>
      <c r="B1294" t="s">
        <v>3084</v>
      </c>
      <c r="C1294" t="s">
        <v>4016</v>
      </c>
      <c r="D1294">
        <v>3996300</v>
      </c>
      <c r="E1294">
        <v>2397450</v>
      </c>
      <c r="F1294">
        <v>-40.008257638315442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578</v>
      </c>
      <c r="R1294" t="s">
        <v>6227</v>
      </c>
      <c r="S1294" t="s">
        <v>578</v>
      </c>
      <c r="T1294" s="73"/>
      <c r="U1294" s="73"/>
      <c r="V1294"/>
      <c r="W1294" s="73">
        <f>IFERROR(VLOOKUP(Подбор[[#This Row],[Артикул]],[1]Подбор!$CJ:$CW,2,0),"")</f>
        <v>3996300</v>
      </c>
      <c r="X1294" s="73">
        <f>IFERROR(VLOOKUP(Подбор[[#This Row],[Артикул]],[1]Подбор!$CJ:$CW,3,0),"")</f>
        <v>2397450</v>
      </c>
      <c r="Y1294" s="73">
        <f>IFERROR(VLOOKUP(Подбор[[#This Row],[Артикул]],[1]Подбор!$CJ:$CW,4,0),"")</f>
        <v>-40.008257638315442</v>
      </c>
      <c r="Z1294" s="73">
        <f>IFERROR(VLOOKUP(Подбор[[#This Row],[Артикул]],[1]Подбор!$CJ:$CW,5,0),"")</f>
        <v>0</v>
      </c>
      <c r="AA1294" s="73">
        <f>IFERROR(VLOOKUP(Подбор[[#This Row],[Артикул]],[1]Подбор!$CJ:$CW,6,0),"")</f>
        <v>0</v>
      </c>
      <c r="AB1294" s="73">
        <f>IFERROR(VLOOKUP(Подбор[[#This Row],[Артикул]],[1]Подбор!$CJ:$CW,7,0),"")</f>
        <v>0</v>
      </c>
      <c r="AC1294" s="73">
        <f>IFERROR(VLOOKUP(Подбор[[#This Row],[Артикул]],[1]Подбор!$CJ:$CW,8,0),"")</f>
        <v>0</v>
      </c>
      <c r="AD1294" s="73">
        <f>IFERROR(VLOOKUP(Подбор[[#This Row],[Артикул]],[1]Подбор!$CJ:$CW,9,0),"")</f>
        <v>0</v>
      </c>
      <c r="AE1294" s="73">
        <f>IFERROR(VLOOKUP(Подбор[[#This Row],[Артикул]],[1]Подбор!$CJ:$CW,10,0),"")</f>
        <v>0</v>
      </c>
      <c r="AF1294" s="73">
        <f>IFERROR(VLOOKUP(Подбор[[#This Row],[Артикул]],[1]Подбор!$CJ:$CW,11,0),"")</f>
        <v>0</v>
      </c>
      <c r="AG1294" s="73">
        <f>IFERROR(VLOOKUP(Подбор[[#This Row],[Артикул]],[1]Подбор!$CJ:$CW,12,0),"")</f>
        <v>0</v>
      </c>
      <c r="AH1294" s="73">
        <f>IFERROR(VLOOKUP(Подбор[[#This Row],[Артикул]],[1]Подбор!$CJ:$CW,13,0),"")</f>
        <v>0</v>
      </c>
      <c r="AI1294" s="73">
        <f>IFERROR(VLOOKUP(Подбор[[#This Row],[Артикул]],[1]Подбор!$CJ:$CW,14,0),"")</f>
        <v>0</v>
      </c>
      <c r="AJ1294" s="73" t="str">
        <f>IFERROR(VLOOKUP(Подбор[[#This Row],[Артикул]],[1]Подбор!$CJ:$DA,15,0),"")</f>
        <v/>
      </c>
      <c r="AK1294" s="73" t="str">
        <f>IFERROR(VLOOKUP(Подбор[[#This Row],[Артикул]],[1]Подбор!$CJ:$DA,16,0),"")</f>
        <v>https://ipmatika.kz/products/interactive-panels/itc-tv-86820/</v>
      </c>
      <c r="AL1294" s="73" t="str">
        <f>IFERROR(VLOOKUP(Подбор[[#This Row],[Артикул]],[1]Подбор!$CJ:$DA,17,0),"")</f>
        <v/>
      </c>
    </row>
    <row r="1295" spans="1:38">
      <c r="A1295" s="73" t="s">
        <v>1594</v>
      </c>
      <c r="B1295" t="s">
        <v>3084</v>
      </c>
      <c r="C1295" t="s">
        <v>4017</v>
      </c>
      <c r="D1295">
        <v>2853400</v>
      </c>
      <c r="E1295">
        <v>1712150</v>
      </c>
      <c r="F1295">
        <v>-39.996144949884346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578</v>
      </c>
      <c r="R1295" t="s">
        <v>6228</v>
      </c>
      <c r="S1295" t="s">
        <v>578</v>
      </c>
      <c r="T1295" s="73"/>
      <c r="U1295" s="73"/>
      <c r="V1295"/>
      <c r="W1295" s="73">
        <f>IFERROR(VLOOKUP(Подбор[[#This Row],[Артикул]],[1]Подбор!$CJ:$CW,2,0),"")</f>
        <v>2853400</v>
      </c>
      <c r="X1295" s="73">
        <f>IFERROR(VLOOKUP(Подбор[[#This Row],[Артикул]],[1]Подбор!$CJ:$CW,3,0),"")</f>
        <v>1712150</v>
      </c>
      <c r="Y1295" s="73">
        <f>IFERROR(VLOOKUP(Подбор[[#This Row],[Артикул]],[1]Подбор!$CJ:$CW,4,0),"")</f>
        <v>-39.996144949884346</v>
      </c>
      <c r="Z1295" s="73">
        <f>IFERROR(VLOOKUP(Подбор[[#This Row],[Артикул]],[1]Подбор!$CJ:$CW,5,0),"")</f>
        <v>0</v>
      </c>
      <c r="AA1295" s="73">
        <f>IFERROR(VLOOKUP(Подбор[[#This Row],[Артикул]],[1]Подбор!$CJ:$CW,6,0),"")</f>
        <v>0</v>
      </c>
      <c r="AB1295" s="73">
        <f>IFERROR(VLOOKUP(Подбор[[#This Row],[Артикул]],[1]Подбор!$CJ:$CW,7,0),"")</f>
        <v>0</v>
      </c>
      <c r="AC1295" s="73">
        <f>IFERROR(VLOOKUP(Подбор[[#This Row],[Артикул]],[1]Подбор!$CJ:$CW,8,0),"")</f>
        <v>0</v>
      </c>
      <c r="AD1295" s="73">
        <f>IFERROR(VLOOKUP(Подбор[[#This Row],[Артикул]],[1]Подбор!$CJ:$CW,9,0),"")</f>
        <v>0</v>
      </c>
      <c r="AE1295" s="73">
        <f>IFERROR(VLOOKUP(Подбор[[#This Row],[Артикул]],[1]Подбор!$CJ:$CW,10,0),"")</f>
        <v>0</v>
      </c>
      <c r="AF1295" s="73">
        <f>IFERROR(VLOOKUP(Подбор[[#This Row],[Артикул]],[1]Подбор!$CJ:$CW,11,0),"")</f>
        <v>0</v>
      </c>
      <c r="AG1295" s="73">
        <f>IFERROR(VLOOKUP(Подбор[[#This Row],[Артикул]],[1]Подбор!$CJ:$CW,12,0),"")</f>
        <v>0</v>
      </c>
      <c r="AH1295" s="73">
        <f>IFERROR(VLOOKUP(Подбор[[#This Row],[Артикул]],[1]Подбор!$CJ:$CW,13,0),"")</f>
        <v>0</v>
      </c>
      <c r="AI1295" s="73">
        <f>IFERROR(VLOOKUP(Подбор[[#This Row],[Артикул]],[1]Подбор!$CJ:$CW,14,0),"")</f>
        <v>0</v>
      </c>
      <c r="AJ1295" s="73" t="str">
        <f>IFERROR(VLOOKUP(Подбор[[#This Row],[Артикул]],[1]Подбор!$CJ:$DA,15,0),"")</f>
        <v/>
      </c>
      <c r="AK1295" s="73" t="str">
        <f>IFERROR(VLOOKUP(Подбор[[#This Row],[Артикул]],[1]Подбор!$CJ:$DA,16,0),"")</f>
        <v>https://ipmatika.kz/products/interactive-panels/itc-tv-86830e/</v>
      </c>
      <c r="AL1295" s="73" t="str">
        <f>IFERROR(VLOOKUP(Подбор[[#This Row],[Артикул]],[1]Подбор!$CJ:$DA,17,0),"")</f>
        <v/>
      </c>
    </row>
    <row r="1296" spans="1:38">
      <c r="A1296" s="73" t="s">
        <v>1593</v>
      </c>
      <c r="B1296" t="s">
        <v>3084</v>
      </c>
      <c r="C1296" t="s">
        <v>1592</v>
      </c>
      <c r="D1296">
        <v>4216300</v>
      </c>
      <c r="E1296">
        <v>2529450</v>
      </c>
      <c r="F1296">
        <v>-40.007826767545005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578</v>
      </c>
      <c r="R1296" t="s">
        <v>578</v>
      </c>
      <c r="S1296" t="s">
        <v>578</v>
      </c>
      <c r="T1296" s="73"/>
      <c r="U1296" s="73"/>
      <c r="V1296"/>
      <c r="W1296" s="73">
        <f>IFERROR(VLOOKUP(Подбор[[#This Row],[Артикул]],[1]Подбор!$CJ:$CW,2,0),"")</f>
        <v>4216300</v>
      </c>
      <c r="X1296" s="73">
        <f>IFERROR(VLOOKUP(Подбор[[#This Row],[Артикул]],[1]Подбор!$CJ:$CW,3,0),"")</f>
        <v>2529450</v>
      </c>
      <c r="Y1296" s="73">
        <f>IFERROR(VLOOKUP(Подбор[[#This Row],[Артикул]],[1]Подбор!$CJ:$CW,4,0),"")</f>
        <v>-40.007826767545005</v>
      </c>
      <c r="Z1296" s="73">
        <f>IFERROR(VLOOKUP(Подбор[[#This Row],[Артикул]],[1]Подбор!$CJ:$CW,5,0),"")</f>
        <v>0</v>
      </c>
      <c r="AA1296" s="73">
        <f>IFERROR(VLOOKUP(Подбор[[#This Row],[Артикул]],[1]Подбор!$CJ:$CW,6,0),"")</f>
        <v>0</v>
      </c>
      <c r="AB1296" s="73">
        <f>IFERROR(VLOOKUP(Подбор[[#This Row],[Артикул]],[1]Подбор!$CJ:$CW,7,0),"")</f>
        <v>0</v>
      </c>
      <c r="AC1296" s="73">
        <f>IFERROR(VLOOKUP(Подбор[[#This Row],[Артикул]],[1]Подбор!$CJ:$CW,8,0),"")</f>
        <v>0</v>
      </c>
      <c r="AD1296" s="73">
        <f>IFERROR(VLOOKUP(Подбор[[#This Row],[Артикул]],[1]Подбор!$CJ:$CW,9,0),"")</f>
        <v>0</v>
      </c>
      <c r="AE1296" s="73">
        <f>IFERROR(VLOOKUP(Подбор[[#This Row],[Артикул]],[1]Подбор!$CJ:$CW,10,0),"")</f>
        <v>0</v>
      </c>
      <c r="AF1296" s="73">
        <f>IFERROR(VLOOKUP(Подбор[[#This Row],[Артикул]],[1]Подбор!$CJ:$CW,11,0),"")</f>
        <v>0</v>
      </c>
      <c r="AG1296" s="73">
        <f>IFERROR(VLOOKUP(Подбор[[#This Row],[Артикул]],[1]Подбор!$CJ:$CW,12,0),"")</f>
        <v>0</v>
      </c>
      <c r="AH1296" s="73">
        <f>IFERROR(VLOOKUP(Подбор[[#This Row],[Артикул]],[1]Подбор!$CJ:$CW,13,0),"")</f>
        <v>0</v>
      </c>
      <c r="AI1296" s="73">
        <f>IFERROR(VLOOKUP(Подбор[[#This Row],[Артикул]],[1]Подбор!$CJ:$CW,14,0),"")</f>
        <v>0</v>
      </c>
      <c r="AJ1296" s="73" t="str">
        <f>IFERROR(VLOOKUP(Подбор[[#This Row],[Артикул]],[1]Подбор!$CJ:$DA,15,0),"")</f>
        <v/>
      </c>
      <c r="AK1296" s="73" t="str">
        <f>IFERROR(VLOOKUP(Подбор[[#This Row],[Артикул]],[1]Подбор!$CJ:$DA,16,0),"")</f>
        <v/>
      </c>
      <c r="AL1296" s="73" t="str">
        <f>IFERROR(VLOOKUP(Подбор[[#This Row],[Артикул]],[1]Подбор!$CJ:$DA,17,0),"")</f>
        <v/>
      </c>
    </row>
    <row r="1297" spans="1:38">
      <c r="A1297" s="73" t="s">
        <v>1591</v>
      </c>
      <c r="B1297" t="s">
        <v>3084</v>
      </c>
      <c r="C1297" t="s">
        <v>4018</v>
      </c>
      <c r="D1297">
        <v>7846300</v>
      </c>
      <c r="E1297">
        <v>4707450</v>
      </c>
      <c r="F1297">
        <v>-40.00420580400953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578</v>
      </c>
      <c r="R1297" t="s">
        <v>6229</v>
      </c>
      <c r="S1297" t="s">
        <v>578</v>
      </c>
      <c r="T1297" s="73"/>
      <c r="U1297" s="73"/>
      <c r="V1297"/>
      <c r="W1297" s="73">
        <f>IFERROR(VLOOKUP(Подбор[[#This Row],[Артикул]],[1]Подбор!$CJ:$CW,2,0),"")</f>
        <v>7846300</v>
      </c>
      <c r="X1297" s="73">
        <f>IFERROR(VLOOKUP(Подбор[[#This Row],[Артикул]],[1]Подбор!$CJ:$CW,3,0),"")</f>
        <v>4707450</v>
      </c>
      <c r="Y1297" s="73">
        <f>IFERROR(VLOOKUP(Подбор[[#This Row],[Артикул]],[1]Подбор!$CJ:$CW,4,0),"")</f>
        <v>-40.00420580400953</v>
      </c>
      <c r="Z1297" s="73">
        <f>IFERROR(VLOOKUP(Подбор[[#This Row],[Артикул]],[1]Подбор!$CJ:$CW,5,0),"")</f>
        <v>0</v>
      </c>
      <c r="AA1297" s="73">
        <f>IFERROR(VLOOKUP(Подбор[[#This Row],[Артикул]],[1]Подбор!$CJ:$CW,6,0),"")</f>
        <v>0</v>
      </c>
      <c r="AB1297" s="73">
        <f>IFERROR(VLOOKUP(Подбор[[#This Row],[Артикул]],[1]Подбор!$CJ:$CW,7,0),"")</f>
        <v>0</v>
      </c>
      <c r="AC1297" s="73">
        <f>IFERROR(VLOOKUP(Подбор[[#This Row],[Артикул]],[1]Подбор!$CJ:$CW,8,0),"")</f>
        <v>0</v>
      </c>
      <c r="AD1297" s="73">
        <f>IFERROR(VLOOKUP(Подбор[[#This Row],[Артикул]],[1]Подбор!$CJ:$CW,9,0),"")</f>
        <v>0</v>
      </c>
      <c r="AE1297" s="73">
        <f>IFERROR(VLOOKUP(Подбор[[#This Row],[Артикул]],[1]Подбор!$CJ:$CW,10,0),"")</f>
        <v>0</v>
      </c>
      <c r="AF1297" s="73">
        <f>IFERROR(VLOOKUP(Подбор[[#This Row],[Артикул]],[1]Подбор!$CJ:$CW,11,0),"")</f>
        <v>0</v>
      </c>
      <c r="AG1297" s="73">
        <f>IFERROR(VLOOKUP(Подбор[[#This Row],[Артикул]],[1]Подбор!$CJ:$CW,12,0),"")</f>
        <v>0</v>
      </c>
      <c r="AH1297" s="73">
        <f>IFERROR(VLOOKUP(Подбор[[#This Row],[Артикул]],[1]Подбор!$CJ:$CW,13,0),"")</f>
        <v>0</v>
      </c>
      <c r="AI1297" s="73">
        <f>IFERROR(VLOOKUP(Подбор[[#This Row],[Артикул]],[1]Подбор!$CJ:$CW,14,0),"")</f>
        <v>0</v>
      </c>
      <c r="AJ1297" s="73" t="str">
        <f>IFERROR(VLOOKUP(Подбор[[#This Row],[Артикул]],[1]Подбор!$CJ:$DA,15,0),"")</f>
        <v/>
      </c>
      <c r="AK1297" s="73" t="str">
        <f>IFERROR(VLOOKUP(Подбор[[#This Row],[Артикул]],[1]Подбор!$CJ:$DA,16,0),"")</f>
        <v>https://ipmatika.kz/products/interactive-panels/itc-tv-98820/</v>
      </c>
      <c r="AL1297" s="73" t="str">
        <f>IFERROR(VLOOKUP(Подбор[[#This Row],[Артикул]],[1]Подбор!$CJ:$DA,17,0),"")</f>
        <v/>
      </c>
    </row>
    <row r="1298" spans="1:38">
      <c r="A1298" s="73" t="s">
        <v>3923</v>
      </c>
      <c r="B1298" t="s">
        <v>3084</v>
      </c>
      <c r="C1298" t="s">
        <v>4019</v>
      </c>
      <c r="D1298">
        <v>3849450</v>
      </c>
      <c r="E1298">
        <v>2309450</v>
      </c>
      <c r="F1298">
        <v>-40.005715102157453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578</v>
      </c>
      <c r="R1298" t="s">
        <v>6230</v>
      </c>
      <c r="S1298" t="s">
        <v>578</v>
      </c>
      <c r="T1298" s="73"/>
      <c r="U1298" s="73"/>
      <c r="V1298"/>
      <c r="W1298" s="73">
        <f>IFERROR(VLOOKUP(Подбор[[#This Row],[Артикул]],[1]Подбор!$CJ:$CW,2,0),"")</f>
        <v>3849450</v>
      </c>
      <c r="X1298" s="73">
        <f>IFERROR(VLOOKUP(Подбор[[#This Row],[Артикул]],[1]Подбор!$CJ:$CW,3,0),"")</f>
        <v>2309450</v>
      </c>
      <c r="Y1298" s="73">
        <f>IFERROR(VLOOKUP(Подбор[[#This Row],[Артикул]],[1]Подбор!$CJ:$CW,4,0),"")</f>
        <v>-40.005715102157453</v>
      </c>
      <c r="Z1298" s="73">
        <f>IFERROR(VLOOKUP(Подбор[[#This Row],[Артикул]],[1]Подбор!$CJ:$CW,5,0),"")</f>
        <v>0</v>
      </c>
      <c r="AA1298" s="73">
        <f>IFERROR(VLOOKUP(Подбор[[#This Row],[Артикул]],[1]Подбор!$CJ:$CW,6,0),"")</f>
        <v>0</v>
      </c>
      <c r="AB1298" s="73">
        <f>IFERROR(VLOOKUP(Подбор[[#This Row],[Артикул]],[1]Подбор!$CJ:$CW,7,0),"")</f>
        <v>0</v>
      </c>
      <c r="AC1298" s="73">
        <f>IFERROR(VLOOKUP(Подбор[[#This Row],[Артикул]],[1]Подбор!$CJ:$CW,8,0),"")</f>
        <v>0</v>
      </c>
      <c r="AD1298" s="73">
        <f>IFERROR(VLOOKUP(Подбор[[#This Row],[Артикул]],[1]Подбор!$CJ:$CW,9,0),"")</f>
        <v>0</v>
      </c>
      <c r="AE1298" s="73">
        <f>IFERROR(VLOOKUP(Подбор[[#This Row],[Артикул]],[1]Подбор!$CJ:$CW,10,0),"")</f>
        <v>0</v>
      </c>
      <c r="AF1298" s="73">
        <f>IFERROR(VLOOKUP(Подбор[[#This Row],[Артикул]],[1]Подбор!$CJ:$CW,11,0),"")</f>
        <v>0</v>
      </c>
      <c r="AG1298" s="73">
        <f>IFERROR(VLOOKUP(Подбор[[#This Row],[Артикул]],[1]Подбор!$CJ:$CW,12,0),"")</f>
        <v>0</v>
      </c>
      <c r="AH1298" s="73">
        <f>IFERROR(VLOOKUP(Подбор[[#This Row],[Артикул]],[1]Подбор!$CJ:$CW,13,0),"")</f>
        <v>0</v>
      </c>
      <c r="AI1298" s="73">
        <f>IFERROR(VLOOKUP(Подбор[[#This Row],[Артикул]],[1]Подбор!$CJ:$CW,14,0),"")</f>
        <v>0</v>
      </c>
      <c r="AJ1298" s="73" t="str">
        <f>IFERROR(VLOOKUP(Подбор[[#This Row],[Артикул]],[1]Подбор!$CJ:$DA,15,0),"")</f>
        <v/>
      </c>
      <c r="AK1298" s="73" t="str">
        <f>IFERROR(VLOOKUP(Подбор[[#This Row],[Артикул]],[1]Подбор!$CJ:$DA,16,0),"")</f>
        <v>https://ipmatika.kz/products/interactive-panels/itc-tv-x65/</v>
      </c>
      <c r="AL1298" s="73" t="str">
        <f>IFERROR(VLOOKUP(Подбор[[#This Row],[Артикул]],[1]Подбор!$CJ:$DA,17,0),"")</f>
        <v/>
      </c>
    </row>
    <row r="1299" spans="1:38">
      <c r="A1299" s="73" t="s">
        <v>3538</v>
      </c>
      <c r="B1299" t="s">
        <v>3084</v>
      </c>
      <c r="C1299" t="s">
        <v>4020</v>
      </c>
      <c r="D1299">
        <v>4088150</v>
      </c>
      <c r="E1299">
        <v>2453000</v>
      </c>
      <c r="F1299">
        <v>-39.997309296381005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578</v>
      </c>
      <c r="R1299" t="s">
        <v>6231</v>
      </c>
      <c r="S1299" t="s">
        <v>578</v>
      </c>
      <c r="T1299" s="73"/>
      <c r="U1299" s="73"/>
      <c r="V1299"/>
      <c r="W1299" s="73">
        <f>IFERROR(VLOOKUP(Подбор[[#This Row],[Артикул]],[1]Подбор!$CJ:$CW,2,0),"")</f>
        <v>4088150</v>
      </c>
      <c r="X1299" s="73">
        <f>IFERROR(VLOOKUP(Подбор[[#This Row],[Артикул]],[1]Подбор!$CJ:$CW,3,0),"")</f>
        <v>2453000</v>
      </c>
      <c r="Y1299" s="73">
        <f>IFERROR(VLOOKUP(Подбор[[#This Row],[Артикул]],[1]Подбор!$CJ:$CW,4,0),"")</f>
        <v>-39.997309296381005</v>
      </c>
      <c r="Z1299" s="73">
        <f>IFERROR(VLOOKUP(Подбор[[#This Row],[Артикул]],[1]Подбор!$CJ:$CW,5,0),"")</f>
        <v>0</v>
      </c>
      <c r="AA1299" s="73">
        <f>IFERROR(VLOOKUP(Подбор[[#This Row],[Артикул]],[1]Подбор!$CJ:$CW,6,0),"")</f>
        <v>0</v>
      </c>
      <c r="AB1299" s="73">
        <f>IFERROR(VLOOKUP(Подбор[[#This Row],[Артикул]],[1]Подбор!$CJ:$CW,7,0),"")</f>
        <v>0</v>
      </c>
      <c r="AC1299" s="73">
        <f>IFERROR(VLOOKUP(Подбор[[#This Row],[Артикул]],[1]Подбор!$CJ:$CW,8,0),"")</f>
        <v>0</v>
      </c>
      <c r="AD1299" s="73">
        <f>IFERROR(VLOOKUP(Подбор[[#This Row],[Артикул]],[1]Подбор!$CJ:$CW,9,0),"")</f>
        <v>0</v>
      </c>
      <c r="AE1299" s="73">
        <f>IFERROR(VLOOKUP(Подбор[[#This Row],[Артикул]],[1]Подбор!$CJ:$CW,10,0),"")</f>
        <v>0</v>
      </c>
      <c r="AF1299" s="73">
        <f>IFERROR(VLOOKUP(Подбор[[#This Row],[Артикул]],[1]Подбор!$CJ:$CW,11,0),"")</f>
        <v>0</v>
      </c>
      <c r="AG1299" s="73">
        <f>IFERROR(VLOOKUP(Подбор[[#This Row],[Артикул]],[1]Подбор!$CJ:$CW,12,0),"")</f>
        <v>0</v>
      </c>
      <c r="AH1299" s="73">
        <f>IFERROR(VLOOKUP(Подбор[[#This Row],[Артикул]],[1]Подбор!$CJ:$CW,13,0),"")</f>
        <v>0</v>
      </c>
      <c r="AI1299" s="73">
        <f>IFERROR(VLOOKUP(Подбор[[#This Row],[Артикул]],[1]Подбор!$CJ:$CW,14,0),"")</f>
        <v>0</v>
      </c>
      <c r="AJ1299" s="73" t="str">
        <f>IFERROR(VLOOKUP(Подбор[[#This Row],[Артикул]],[1]Подбор!$CJ:$DA,15,0),"")</f>
        <v/>
      </c>
      <c r="AK1299" s="73" t="str">
        <f>IFERROR(VLOOKUP(Подбор[[#This Row],[Артикул]],[1]Подбор!$CJ:$DA,16,0),"")</f>
        <v>https://ipmatika.kz/products/interactive-panels/itc-tv-x75a/</v>
      </c>
      <c r="AL1299" s="73" t="str">
        <f>IFERROR(VLOOKUP(Подбор[[#This Row],[Артикул]],[1]Подбор!$CJ:$DA,17,0),"")</f>
        <v/>
      </c>
    </row>
    <row r="1300" spans="1:38">
      <c r="A1300" s="73" t="s">
        <v>3130</v>
      </c>
      <c r="B1300" t="s">
        <v>3084</v>
      </c>
      <c r="C1300" t="s">
        <v>5144</v>
      </c>
      <c r="D1300">
        <v>5243150</v>
      </c>
      <c r="E1300">
        <v>3146000</v>
      </c>
      <c r="F1300">
        <v>-39.997902024546313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578</v>
      </c>
      <c r="R1300" t="s">
        <v>6232</v>
      </c>
      <c r="S1300" t="s">
        <v>578</v>
      </c>
      <c r="T1300" s="73"/>
      <c r="U1300" s="73"/>
      <c r="V1300"/>
      <c r="W1300" s="73">
        <f>IFERROR(VLOOKUP(Подбор[[#This Row],[Артикул]],[1]Подбор!$CJ:$CW,2,0),"")</f>
        <v>5243150</v>
      </c>
      <c r="X1300" s="73">
        <f>IFERROR(VLOOKUP(Подбор[[#This Row],[Артикул]],[1]Подбор!$CJ:$CW,3,0),"")</f>
        <v>3146000</v>
      </c>
      <c r="Y1300" s="73">
        <f>IFERROR(VLOOKUP(Подбор[[#This Row],[Артикул]],[1]Подбор!$CJ:$CW,4,0),"")</f>
        <v>-39.997902024546313</v>
      </c>
      <c r="Z1300" s="73">
        <f>IFERROR(VLOOKUP(Подбор[[#This Row],[Артикул]],[1]Подбор!$CJ:$CW,5,0),"")</f>
        <v>0</v>
      </c>
      <c r="AA1300" s="73">
        <f>IFERROR(VLOOKUP(Подбор[[#This Row],[Артикул]],[1]Подбор!$CJ:$CW,6,0),"")</f>
        <v>0</v>
      </c>
      <c r="AB1300" s="73">
        <f>IFERROR(VLOOKUP(Подбор[[#This Row],[Артикул]],[1]Подбор!$CJ:$CW,7,0),"")</f>
        <v>0</v>
      </c>
      <c r="AC1300" s="73">
        <f>IFERROR(VLOOKUP(Подбор[[#This Row],[Артикул]],[1]Подбор!$CJ:$CW,8,0),"")</f>
        <v>0</v>
      </c>
      <c r="AD1300" s="73">
        <f>IFERROR(VLOOKUP(Подбор[[#This Row],[Артикул]],[1]Подбор!$CJ:$CW,9,0),"")</f>
        <v>0</v>
      </c>
      <c r="AE1300" s="73">
        <f>IFERROR(VLOOKUP(Подбор[[#This Row],[Артикул]],[1]Подбор!$CJ:$CW,10,0),"")</f>
        <v>0</v>
      </c>
      <c r="AF1300" s="73">
        <f>IFERROR(VLOOKUP(Подбор[[#This Row],[Артикул]],[1]Подбор!$CJ:$CW,11,0),"")</f>
        <v>0</v>
      </c>
      <c r="AG1300" s="73">
        <f>IFERROR(VLOOKUP(Подбор[[#This Row],[Артикул]],[1]Подбор!$CJ:$CW,12,0),"")</f>
        <v>0</v>
      </c>
      <c r="AH1300" s="73">
        <f>IFERROR(VLOOKUP(Подбор[[#This Row],[Артикул]],[1]Подбор!$CJ:$CW,13,0),"")</f>
        <v>0</v>
      </c>
      <c r="AI1300" s="73">
        <f>IFERROR(VLOOKUP(Подбор[[#This Row],[Артикул]],[1]Подбор!$CJ:$CW,14,0),"")</f>
        <v>0</v>
      </c>
      <c r="AJ1300" s="73" t="str">
        <f>IFERROR(VLOOKUP(Подбор[[#This Row],[Артикул]],[1]Подбор!$CJ:$DA,15,0),"")</f>
        <v/>
      </c>
      <c r="AK1300" s="73" t="str">
        <f>IFERROR(VLOOKUP(Подбор[[#This Row],[Артикул]],[1]Подбор!$CJ:$DA,16,0),"")</f>
        <v>https://ipmatika.kz/products/interactive-panels/itc-tv-x8175a1/</v>
      </c>
      <c r="AL1300" s="73" t="str">
        <f>IFERROR(VLOOKUP(Подбор[[#This Row],[Артикул]],[1]Подбор!$CJ:$DA,17,0),"")</f>
        <v/>
      </c>
    </row>
    <row r="1301" spans="1:38">
      <c r="A1301" s="73" t="s">
        <v>3131</v>
      </c>
      <c r="B1301" t="s">
        <v>3084</v>
      </c>
      <c r="C1301" t="s">
        <v>5145</v>
      </c>
      <c r="D1301">
        <v>5499450</v>
      </c>
      <c r="E1301">
        <v>3299450</v>
      </c>
      <c r="F1301">
        <v>-40.004000400040006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578</v>
      </c>
      <c r="R1301" t="s">
        <v>6233</v>
      </c>
      <c r="S1301" t="s">
        <v>578</v>
      </c>
      <c r="T1301" s="73"/>
      <c r="U1301" s="73"/>
      <c r="V1301"/>
      <c r="W1301" s="73">
        <f>IFERROR(VLOOKUP(Подбор[[#This Row],[Артикул]],[1]Подбор!$CJ:$CW,2,0),"")</f>
        <v>5499450</v>
      </c>
      <c r="X1301" s="73">
        <f>IFERROR(VLOOKUP(Подбор[[#This Row],[Артикул]],[1]Подбор!$CJ:$CW,3,0),"")</f>
        <v>3299450</v>
      </c>
      <c r="Y1301" s="73">
        <f>IFERROR(VLOOKUP(Подбор[[#This Row],[Артикул]],[1]Подбор!$CJ:$CW,4,0),"")</f>
        <v>-40.004000400040006</v>
      </c>
      <c r="Z1301" s="73">
        <f>IFERROR(VLOOKUP(Подбор[[#This Row],[Артикул]],[1]Подбор!$CJ:$CW,5,0),"")</f>
        <v>0</v>
      </c>
      <c r="AA1301" s="73">
        <f>IFERROR(VLOOKUP(Подбор[[#This Row],[Артикул]],[1]Подбор!$CJ:$CW,6,0),"")</f>
        <v>0</v>
      </c>
      <c r="AB1301" s="73">
        <f>IFERROR(VLOOKUP(Подбор[[#This Row],[Артикул]],[1]Подбор!$CJ:$CW,7,0),"")</f>
        <v>0</v>
      </c>
      <c r="AC1301" s="73">
        <f>IFERROR(VLOOKUP(Подбор[[#This Row],[Артикул]],[1]Подбор!$CJ:$CW,8,0),"")</f>
        <v>0</v>
      </c>
      <c r="AD1301" s="73">
        <f>IFERROR(VLOOKUP(Подбор[[#This Row],[Артикул]],[1]Подбор!$CJ:$CW,9,0),"")</f>
        <v>0</v>
      </c>
      <c r="AE1301" s="73">
        <f>IFERROR(VLOOKUP(Подбор[[#This Row],[Артикул]],[1]Подбор!$CJ:$CW,10,0),"")</f>
        <v>0</v>
      </c>
      <c r="AF1301" s="73">
        <f>IFERROR(VLOOKUP(Подбор[[#This Row],[Артикул]],[1]Подбор!$CJ:$CW,11,0),"")</f>
        <v>0</v>
      </c>
      <c r="AG1301" s="73">
        <f>IFERROR(VLOOKUP(Подбор[[#This Row],[Артикул]],[1]Подбор!$CJ:$CW,12,0),"")</f>
        <v>0</v>
      </c>
      <c r="AH1301" s="73">
        <f>IFERROR(VLOOKUP(Подбор[[#This Row],[Артикул]],[1]Подбор!$CJ:$CW,13,0),"")</f>
        <v>0</v>
      </c>
      <c r="AI1301" s="73">
        <f>IFERROR(VLOOKUP(Подбор[[#This Row],[Артикул]],[1]Подбор!$CJ:$CW,14,0),"")</f>
        <v>0</v>
      </c>
      <c r="AJ1301" s="73" t="str">
        <f>IFERROR(VLOOKUP(Подбор[[#This Row],[Артикул]],[1]Подбор!$CJ:$DA,15,0),"")</f>
        <v/>
      </c>
      <c r="AK1301" s="73" t="str">
        <f>IFERROR(VLOOKUP(Подбор[[#This Row],[Артикул]],[1]Подбор!$CJ:$DA,16,0),"")</f>
        <v>https://ipmatika.kz/products/interactive-panels/itc-tv-x8175b1/</v>
      </c>
      <c r="AL1301" s="73" t="str">
        <f>IFERROR(VLOOKUP(Подбор[[#This Row],[Артикул]],[1]Подбор!$CJ:$DA,17,0),"")</f>
        <v/>
      </c>
    </row>
    <row r="1302" spans="1:38">
      <c r="A1302" s="73" t="s">
        <v>3132</v>
      </c>
      <c r="B1302" t="s">
        <v>3084</v>
      </c>
      <c r="C1302" t="s">
        <v>5146</v>
      </c>
      <c r="D1302">
        <v>6233150</v>
      </c>
      <c r="E1302">
        <v>3739450</v>
      </c>
      <c r="F1302">
        <v>-40.007059031147975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578</v>
      </c>
      <c r="R1302" t="s">
        <v>6234</v>
      </c>
      <c r="S1302" t="s">
        <v>578</v>
      </c>
      <c r="T1302" s="73"/>
      <c r="U1302" s="73"/>
      <c r="V1302"/>
      <c r="W1302" s="73">
        <f>IFERROR(VLOOKUP(Подбор[[#This Row],[Артикул]],[1]Подбор!$CJ:$CW,2,0),"")</f>
        <v>6233150</v>
      </c>
      <c r="X1302" s="73">
        <f>IFERROR(VLOOKUP(Подбор[[#This Row],[Артикул]],[1]Подбор!$CJ:$CW,3,0),"")</f>
        <v>3739450</v>
      </c>
      <c r="Y1302" s="73">
        <f>IFERROR(VLOOKUP(Подбор[[#This Row],[Артикул]],[1]Подбор!$CJ:$CW,4,0),"")</f>
        <v>-40.007059031147975</v>
      </c>
      <c r="Z1302" s="73">
        <f>IFERROR(VLOOKUP(Подбор[[#This Row],[Артикул]],[1]Подбор!$CJ:$CW,5,0),"")</f>
        <v>0</v>
      </c>
      <c r="AA1302" s="73">
        <f>IFERROR(VLOOKUP(Подбор[[#This Row],[Артикул]],[1]Подбор!$CJ:$CW,6,0),"")</f>
        <v>0</v>
      </c>
      <c r="AB1302" s="73">
        <f>IFERROR(VLOOKUP(Подбор[[#This Row],[Артикул]],[1]Подбор!$CJ:$CW,7,0),"")</f>
        <v>0</v>
      </c>
      <c r="AC1302" s="73">
        <f>IFERROR(VLOOKUP(Подбор[[#This Row],[Артикул]],[1]Подбор!$CJ:$CW,8,0),"")</f>
        <v>0</v>
      </c>
      <c r="AD1302" s="73">
        <f>IFERROR(VLOOKUP(Подбор[[#This Row],[Артикул]],[1]Подбор!$CJ:$CW,9,0),"")</f>
        <v>0</v>
      </c>
      <c r="AE1302" s="73">
        <f>IFERROR(VLOOKUP(Подбор[[#This Row],[Артикул]],[1]Подбор!$CJ:$CW,10,0),"")</f>
        <v>0</v>
      </c>
      <c r="AF1302" s="73">
        <f>IFERROR(VLOOKUP(Подбор[[#This Row],[Артикул]],[1]Подбор!$CJ:$CW,11,0),"")</f>
        <v>0</v>
      </c>
      <c r="AG1302" s="73">
        <f>IFERROR(VLOOKUP(Подбор[[#This Row],[Артикул]],[1]Подбор!$CJ:$CW,12,0),"")</f>
        <v>0</v>
      </c>
      <c r="AH1302" s="73">
        <f>IFERROR(VLOOKUP(Подбор[[#This Row],[Артикул]],[1]Подбор!$CJ:$CW,13,0),"")</f>
        <v>0</v>
      </c>
      <c r="AI1302" s="73">
        <f>IFERROR(VLOOKUP(Подбор[[#This Row],[Артикул]],[1]Подбор!$CJ:$CW,14,0),"")</f>
        <v>0</v>
      </c>
      <c r="AJ1302" s="73" t="str">
        <f>IFERROR(VLOOKUP(Подбор[[#This Row],[Артикул]],[1]Подбор!$CJ:$DA,15,0),"")</f>
        <v/>
      </c>
      <c r="AK1302" s="73" t="str">
        <f>IFERROR(VLOOKUP(Подбор[[#This Row],[Артикул]],[1]Подбор!$CJ:$DA,16,0),"")</f>
        <v>https://ipmatika.kz/products/interactive-panels/itc-tv-x8175c1/</v>
      </c>
      <c r="AL1302" s="73" t="str">
        <f>IFERROR(VLOOKUP(Подбор[[#This Row],[Артикул]],[1]Подбор!$CJ:$DA,17,0),"")</f>
        <v/>
      </c>
    </row>
    <row r="1303" spans="1:38">
      <c r="A1303" s="73" t="s">
        <v>1590</v>
      </c>
      <c r="B1303" t="s">
        <v>3084</v>
      </c>
      <c r="C1303" t="s">
        <v>5147</v>
      </c>
      <c r="D1303">
        <v>5133150</v>
      </c>
      <c r="E1303">
        <v>3079450</v>
      </c>
      <c r="F1303">
        <v>-40.008571734704809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578</v>
      </c>
      <c r="R1303" t="s">
        <v>6235</v>
      </c>
      <c r="S1303" t="s">
        <v>578</v>
      </c>
      <c r="T1303" s="73"/>
      <c r="U1303" s="73"/>
      <c r="V1303"/>
      <c r="W1303" s="73">
        <f>IFERROR(VLOOKUP(Подбор[[#This Row],[Артикул]],[1]Подбор!$CJ:$CW,2,0),"")</f>
        <v>5133150</v>
      </c>
      <c r="X1303" s="73">
        <f>IFERROR(VLOOKUP(Подбор[[#This Row],[Артикул]],[1]Подбор!$CJ:$CW,3,0),"")</f>
        <v>3079450</v>
      </c>
      <c r="Y1303" s="73">
        <f>IFERROR(VLOOKUP(Подбор[[#This Row],[Артикул]],[1]Подбор!$CJ:$CW,4,0),"")</f>
        <v>-40.008571734704809</v>
      </c>
      <c r="Z1303" s="73">
        <f>IFERROR(VLOOKUP(Подбор[[#This Row],[Артикул]],[1]Подбор!$CJ:$CW,5,0),"")</f>
        <v>0</v>
      </c>
      <c r="AA1303" s="73">
        <f>IFERROR(VLOOKUP(Подбор[[#This Row],[Артикул]],[1]Подбор!$CJ:$CW,6,0),"")</f>
        <v>0</v>
      </c>
      <c r="AB1303" s="73">
        <f>IFERROR(VLOOKUP(Подбор[[#This Row],[Артикул]],[1]Подбор!$CJ:$CW,7,0),"")</f>
        <v>0</v>
      </c>
      <c r="AC1303" s="73">
        <f>IFERROR(VLOOKUP(Подбор[[#This Row],[Артикул]],[1]Подбор!$CJ:$CW,8,0),"")</f>
        <v>0</v>
      </c>
      <c r="AD1303" s="73">
        <f>IFERROR(VLOOKUP(Подбор[[#This Row],[Артикул]],[1]Подбор!$CJ:$CW,9,0),"")</f>
        <v>0</v>
      </c>
      <c r="AE1303" s="73">
        <f>IFERROR(VLOOKUP(Подбор[[#This Row],[Артикул]],[1]Подбор!$CJ:$CW,10,0),"")</f>
        <v>0</v>
      </c>
      <c r="AF1303" s="73">
        <f>IFERROR(VLOOKUP(Подбор[[#This Row],[Артикул]],[1]Подбор!$CJ:$CW,11,0),"")</f>
        <v>0</v>
      </c>
      <c r="AG1303" s="73">
        <f>IFERROR(VLOOKUP(Подбор[[#This Row],[Артикул]],[1]Подбор!$CJ:$CW,12,0),"")</f>
        <v>0</v>
      </c>
      <c r="AH1303" s="73">
        <f>IFERROR(VLOOKUP(Подбор[[#This Row],[Артикул]],[1]Подбор!$CJ:$CW,13,0),"")</f>
        <v>0</v>
      </c>
      <c r="AI1303" s="73">
        <f>IFERROR(VLOOKUP(Подбор[[#This Row],[Артикул]],[1]Подбор!$CJ:$CW,14,0),"")</f>
        <v>0</v>
      </c>
      <c r="AJ1303" s="73" t="str">
        <f>IFERROR(VLOOKUP(Подбор[[#This Row],[Артикул]],[1]Подбор!$CJ:$DA,15,0),"")</f>
        <v/>
      </c>
      <c r="AK1303" s="73" t="str">
        <f>IFERROR(VLOOKUP(Подбор[[#This Row],[Артикул]],[1]Подбор!$CJ:$DA,16,0),"")</f>
        <v>https://ipmatika.kz/products/interactive-panels/itc-tv-x8175/</v>
      </c>
      <c r="AL1303" s="73" t="str">
        <f>IFERROR(VLOOKUP(Подбор[[#This Row],[Артикул]],[1]Подбор!$CJ:$DA,17,0),"")</f>
        <v/>
      </c>
    </row>
    <row r="1304" spans="1:38">
      <c r="A1304" s="73" t="s">
        <v>3133</v>
      </c>
      <c r="B1304" t="s">
        <v>3084</v>
      </c>
      <c r="C1304" t="s">
        <v>5148</v>
      </c>
      <c r="D1304">
        <v>5609450</v>
      </c>
      <c r="E1304">
        <v>3365450</v>
      </c>
      <c r="F1304">
        <v>-40.003921953132661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578</v>
      </c>
      <c r="R1304" t="s">
        <v>6236</v>
      </c>
      <c r="S1304" t="s">
        <v>578</v>
      </c>
      <c r="T1304" s="73"/>
      <c r="U1304" s="73"/>
      <c r="V1304"/>
      <c r="W1304" s="73">
        <f>IFERROR(VLOOKUP(Подбор[[#This Row],[Артикул]],[1]Подбор!$CJ:$CW,2,0),"")</f>
        <v>5609450</v>
      </c>
      <c r="X1304" s="73">
        <f>IFERROR(VLOOKUP(Подбор[[#This Row],[Артикул]],[1]Подбор!$CJ:$CW,3,0),"")</f>
        <v>3365450</v>
      </c>
      <c r="Y1304" s="73">
        <f>IFERROR(VLOOKUP(Подбор[[#This Row],[Артикул]],[1]Подбор!$CJ:$CW,4,0),"")</f>
        <v>-40.003921953132661</v>
      </c>
      <c r="Z1304" s="73">
        <f>IFERROR(VLOOKUP(Подбор[[#This Row],[Артикул]],[1]Подбор!$CJ:$CW,5,0),"")</f>
        <v>0</v>
      </c>
      <c r="AA1304" s="73">
        <f>IFERROR(VLOOKUP(Подбор[[#This Row],[Артикул]],[1]Подбор!$CJ:$CW,6,0),"")</f>
        <v>0</v>
      </c>
      <c r="AB1304" s="73">
        <f>IFERROR(VLOOKUP(Подбор[[#This Row],[Артикул]],[1]Подбор!$CJ:$CW,7,0),"")</f>
        <v>0</v>
      </c>
      <c r="AC1304" s="73">
        <f>IFERROR(VLOOKUP(Подбор[[#This Row],[Артикул]],[1]Подбор!$CJ:$CW,8,0),"")</f>
        <v>0</v>
      </c>
      <c r="AD1304" s="73">
        <f>IFERROR(VLOOKUP(Подбор[[#This Row],[Артикул]],[1]Подбор!$CJ:$CW,9,0),"")</f>
        <v>0</v>
      </c>
      <c r="AE1304" s="73">
        <f>IFERROR(VLOOKUP(Подбор[[#This Row],[Артикул]],[1]Подбор!$CJ:$CW,10,0),"")</f>
        <v>0</v>
      </c>
      <c r="AF1304" s="73">
        <f>IFERROR(VLOOKUP(Подбор[[#This Row],[Артикул]],[1]Подбор!$CJ:$CW,11,0),"")</f>
        <v>0</v>
      </c>
      <c r="AG1304" s="73">
        <f>IFERROR(VLOOKUP(Подбор[[#This Row],[Артикул]],[1]Подбор!$CJ:$CW,12,0),"")</f>
        <v>0</v>
      </c>
      <c r="AH1304" s="73">
        <f>IFERROR(VLOOKUP(Подбор[[#This Row],[Артикул]],[1]Подбор!$CJ:$CW,13,0),"")</f>
        <v>0</v>
      </c>
      <c r="AI1304" s="73">
        <f>IFERROR(VLOOKUP(Подбор[[#This Row],[Артикул]],[1]Подбор!$CJ:$CW,14,0),"")</f>
        <v>0</v>
      </c>
      <c r="AJ1304" s="73" t="str">
        <f>IFERROR(VLOOKUP(Подбор[[#This Row],[Артикул]],[1]Подбор!$CJ:$DA,15,0),"")</f>
        <v/>
      </c>
      <c r="AK1304" s="73" t="str">
        <f>IFERROR(VLOOKUP(Подбор[[#This Row],[Артикул]],[1]Подбор!$CJ:$DA,16,0),"")</f>
        <v>https://ipmatika.kz/products/interactive-panels/itc-tv-x8186a1/</v>
      </c>
      <c r="AL1304" s="73" t="str">
        <f>IFERROR(VLOOKUP(Подбор[[#This Row],[Артикул]],[1]Подбор!$CJ:$DA,17,0),"")</f>
        <v/>
      </c>
    </row>
    <row r="1305" spans="1:38">
      <c r="A1305" s="73" t="s">
        <v>3134</v>
      </c>
      <c r="B1305" t="s">
        <v>3084</v>
      </c>
      <c r="C1305" t="s">
        <v>5149</v>
      </c>
      <c r="D1305">
        <v>5866300</v>
      </c>
      <c r="E1305">
        <v>3519450</v>
      </c>
      <c r="F1305">
        <v>-40.005625351584477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578</v>
      </c>
      <c r="R1305" t="s">
        <v>6237</v>
      </c>
      <c r="S1305" t="s">
        <v>578</v>
      </c>
      <c r="T1305" s="73"/>
      <c r="U1305" s="73"/>
      <c r="V1305"/>
      <c r="W1305" s="73">
        <f>IFERROR(VLOOKUP(Подбор[[#This Row],[Артикул]],[1]Подбор!$CJ:$CW,2,0),"")</f>
        <v>5866300</v>
      </c>
      <c r="X1305" s="73">
        <f>IFERROR(VLOOKUP(Подбор[[#This Row],[Артикул]],[1]Подбор!$CJ:$CW,3,0),"")</f>
        <v>3519450</v>
      </c>
      <c r="Y1305" s="73">
        <f>IFERROR(VLOOKUP(Подбор[[#This Row],[Артикул]],[1]Подбор!$CJ:$CW,4,0),"")</f>
        <v>-40.005625351584477</v>
      </c>
      <c r="Z1305" s="73">
        <f>IFERROR(VLOOKUP(Подбор[[#This Row],[Артикул]],[1]Подбор!$CJ:$CW,5,0),"")</f>
        <v>0</v>
      </c>
      <c r="AA1305" s="73">
        <f>IFERROR(VLOOKUP(Подбор[[#This Row],[Артикул]],[1]Подбор!$CJ:$CW,6,0),"")</f>
        <v>0</v>
      </c>
      <c r="AB1305" s="73">
        <f>IFERROR(VLOOKUP(Подбор[[#This Row],[Артикул]],[1]Подбор!$CJ:$CW,7,0),"")</f>
        <v>0</v>
      </c>
      <c r="AC1305" s="73">
        <f>IFERROR(VLOOKUP(Подбор[[#This Row],[Артикул]],[1]Подбор!$CJ:$CW,8,0),"")</f>
        <v>0</v>
      </c>
      <c r="AD1305" s="73">
        <f>IFERROR(VLOOKUP(Подбор[[#This Row],[Артикул]],[1]Подбор!$CJ:$CW,9,0),"")</f>
        <v>0</v>
      </c>
      <c r="AE1305" s="73">
        <f>IFERROR(VLOOKUP(Подбор[[#This Row],[Артикул]],[1]Подбор!$CJ:$CW,10,0),"")</f>
        <v>0</v>
      </c>
      <c r="AF1305" s="73">
        <f>IFERROR(VLOOKUP(Подбор[[#This Row],[Артикул]],[1]Подбор!$CJ:$CW,11,0),"")</f>
        <v>0</v>
      </c>
      <c r="AG1305" s="73">
        <f>IFERROR(VLOOKUP(Подбор[[#This Row],[Артикул]],[1]Подбор!$CJ:$CW,12,0),"")</f>
        <v>0</v>
      </c>
      <c r="AH1305" s="73">
        <f>IFERROR(VLOOKUP(Подбор[[#This Row],[Артикул]],[1]Подбор!$CJ:$CW,13,0),"")</f>
        <v>0</v>
      </c>
      <c r="AI1305" s="73">
        <f>IFERROR(VLOOKUP(Подбор[[#This Row],[Артикул]],[1]Подбор!$CJ:$CW,14,0),"")</f>
        <v>0</v>
      </c>
      <c r="AJ1305" s="73" t="str">
        <f>IFERROR(VLOOKUP(Подбор[[#This Row],[Артикул]],[1]Подбор!$CJ:$DA,15,0),"")</f>
        <v/>
      </c>
      <c r="AK1305" s="73" t="str">
        <f>IFERROR(VLOOKUP(Подбор[[#This Row],[Артикул]],[1]Подбор!$CJ:$DA,16,0),"")</f>
        <v>https://ipmatika.kz/products/interactive-panels/itc-tv-x8186b1/</v>
      </c>
      <c r="AL1305" s="73" t="str">
        <f>IFERROR(VLOOKUP(Подбор[[#This Row],[Артикул]],[1]Подбор!$CJ:$DA,17,0),"")</f>
        <v/>
      </c>
    </row>
    <row r="1306" spans="1:38">
      <c r="A1306" s="73" t="s">
        <v>3135</v>
      </c>
      <c r="B1306" t="s">
        <v>3084</v>
      </c>
      <c r="C1306" t="s">
        <v>5150</v>
      </c>
      <c r="D1306">
        <v>6599450</v>
      </c>
      <c r="E1306">
        <v>3959450</v>
      </c>
      <c r="F1306">
        <v>-40.003333611134259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578</v>
      </c>
      <c r="R1306" t="s">
        <v>6238</v>
      </c>
      <c r="S1306" t="s">
        <v>578</v>
      </c>
      <c r="T1306" s="73"/>
      <c r="U1306" s="73"/>
      <c r="V1306"/>
      <c r="W1306" s="73">
        <f>IFERROR(VLOOKUP(Подбор[[#This Row],[Артикул]],[1]Подбор!$CJ:$CW,2,0),"")</f>
        <v>6599450</v>
      </c>
      <c r="X1306" s="73">
        <f>IFERROR(VLOOKUP(Подбор[[#This Row],[Артикул]],[1]Подбор!$CJ:$CW,3,0),"")</f>
        <v>3959450</v>
      </c>
      <c r="Y1306" s="73">
        <f>IFERROR(VLOOKUP(Подбор[[#This Row],[Артикул]],[1]Подбор!$CJ:$CW,4,0),"")</f>
        <v>-40.003333611134259</v>
      </c>
      <c r="Z1306" s="73">
        <f>IFERROR(VLOOKUP(Подбор[[#This Row],[Артикул]],[1]Подбор!$CJ:$CW,5,0),"")</f>
        <v>0</v>
      </c>
      <c r="AA1306" s="73">
        <f>IFERROR(VLOOKUP(Подбор[[#This Row],[Артикул]],[1]Подбор!$CJ:$CW,6,0),"")</f>
        <v>0</v>
      </c>
      <c r="AB1306" s="73">
        <f>IFERROR(VLOOKUP(Подбор[[#This Row],[Артикул]],[1]Подбор!$CJ:$CW,7,0),"")</f>
        <v>0</v>
      </c>
      <c r="AC1306" s="73">
        <f>IFERROR(VLOOKUP(Подбор[[#This Row],[Артикул]],[1]Подбор!$CJ:$CW,8,0),"")</f>
        <v>0</v>
      </c>
      <c r="AD1306" s="73">
        <f>IFERROR(VLOOKUP(Подбор[[#This Row],[Артикул]],[1]Подбор!$CJ:$CW,9,0),"")</f>
        <v>0</v>
      </c>
      <c r="AE1306" s="73">
        <f>IFERROR(VLOOKUP(Подбор[[#This Row],[Артикул]],[1]Подбор!$CJ:$CW,10,0),"")</f>
        <v>0</v>
      </c>
      <c r="AF1306" s="73">
        <f>IFERROR(VLOOKUP(Подбор[[#This Row],[Артикул]],[1]Подбор!$CJ:$CW,11,0),"")</f>
        <v>0</v>
      </c>
      <c r="AG1306" s="73">
        <f>IFERROR(VLOOKUP(Подбор[[#This Row],[Артикул]],[1]Подбор!$CJ:$CW,12,0),"")</f>
        <v>0</v>
      </c>
      <c r="AH1306" s="73">
        <f>IFERROR(VLOOKUP(Подбор[[#This Row],[Артикул]],[1]Подбор!$CJ:$CW,13,0),"")</f>
        <v>0</v>
      </c>
      <c r="AI1306" s="73">
        <f>IFERROR(VLOOKUP(Подбор[[#This Row],[Артикул]],[1]Подбор!$CJ:$CW,14,0),"")</f>
        <v>0</v>
      </c>
      <c r="AJ1306" s="73" t="str">
        <f>IFERROR(VLOOKUP(Подбор[[#This Row],[Артикул]],[1]Подбор!$CJ:$DA,15,0),"")</f>
        <v/>
      </c>
      <c r="AK1306" s="73" t="str">
        <f>IFERROR(VLOOKUP(Подбор[[#This Row],[Артикул]],[1]Подбор!$CJ:$DA,16,0),"")</f>
        <v>https://ipmatika.kz/products/interactive-panels/itc-tv-x8186c1/</v>
      </c>
      <c r="AL1306" s="73" t="str">
        <f>IFERROR(VLOOKUP(Подбор[[#This Row],[Артикул]],[1]Подбор!$CJ:$DA,17,0),"")</f>
        <v/>
      </c>
    </row>
    <row r="1307" spans="1:38">
      <c r="A1307" s="73" t="s">
        <v>3539</v>
      </c>
      <c r="B1307" t="s">
        <v>3084</v>
      </c>
      <c r="C1307" t="s">
        <v>4021</v>
      </c>
      <c r="D1307">
        <v>4711300</v>
      </c>
      <c r="E1307">
        <v>2827000</v>
      </c>
      <c r="F1307">
        <v>-39.995330375904743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578</v>
      </c>
      <c r="R1307" t="s">
        <v>6239</v>
      </c>
      <c r="S1307" t="s">
        <v>578</v>
      </c>
      <c r="T1307" s="73"/>
      <c r="U1307" s="73"/>
      <c r="V1307"/>
      <c r="W1307" s="73">
        <f>IFERROR(VLOOKUP(Подбор[[#This Row],[Артикул]],[1]Подбор!$CJ:$CW,2,0),"")</f>
        <v>4711300</v>
      </c>
      <c r="X1307" s="73">
        <f>IFERROR(VLOOKUP(Подбор[[#This Row],[Артикул]],[1]Подбор!$CJ:$CW,3,0),"")</f>
        <v>2827000</v>
      </c>
      <c r="Y1307" s="73">
        <f>IFERROR(VLOOKUP(Подбор[[#This Row],[Артикул]],[1]Подбор!$CJ:$CW,4,0),"")</f>
        <v>-39.995330375904743</v>
      </c>
      <c r="Z1307" s="73">
        <f>IFERROR(VLOOKUP(Подбор[[#This Row],[Артикул]],[1]Подбор!$CJ:$CW,5,0),"")</f>
        <v>0</v>
      </c>
      <c r="AA1307" s="73">
        <f>IFERROR(VLOOKUP(Подбор[[#This Row],[Артикул]],[1]Подбор!$CJ:$CW,6,0),"")</f>
        <v>0</v>
      </c>
      <c r="AB1307" s="73">
        <f>IFERROR(VLOOKUP(Подбор[[#This Row],[Артикул]],[1]Подбор!$CJ:$CW,7,0),"")</f>
        <v>0</v>
      </c>
      <c r="AC1307" s="73">
        <f>IFERROR(VLOOKUP(Подбор[[#This Row],[Артикул]],[1]Подбор!$CJ:$CW,8,0),"")</f>
        <v>0</v>
      </c>
      <c r="AD1307" s="73">
        <f>IFERROR(VLOOKUP(Подбор[[#This Row],[Артикул]],[1]Подбор!$CJ:$CW,9,0),"")</f>
        <v>0</v>
      </c>
      <c r="AE1307" s="73">
        <f>IFERROR(VLOOKUP(Подбор[[#This Row],[Артикул]],[1]Подбор!$CJ:$CW,10,0),"")</f>
        <v>0</v>
      </c>
      <c r="AF1307" s="73">
        <f>IFERROR(VLOOKUP(Подбор[[#This Row],[Артикул]],[1]Подбор!$CJ:$CW,11,0),"")</f>
        <v>0</v>
      </c>
      <c r="AG1307" s="73">
        <f>IFERROR(VLOOKUP(Подбор[[#This Row],[Артикул]],[1]Подбор!$CJ:$CW,12,0),"")</f>
        <v>0</v>
      </c>
      <c r="AH1307" s="73">
        <f>IFERROR(VLOOKUP(Подбор[[#This Row],[Артикул]],[1]Подбор!$CJ:$CW,13,0),"")</f>
        <v>0</v>
      </c>
      <c r="AI1307" s="73">
        <f>IFERROR(VLOOKUP(Подбор[[#This Row],[Артикул]],[1]Подбор!$CJ:$CW,14,0),"")</f>
        <v>0</v>
      </c>
      <c r="AJ1307" s="73" t="str">
        <f>IFERROR(VLOOKUP(Подбор[[#This Row],[Артикул]],[1]Подбор!$CJ:$DA,15,0),"")</f>
        <v/>
      </c>
      <c r="AK1307" s="73" t="str">
        <f>IFERROR(VLOOKUP(Подбор[[#This Row],[Артикул]],[1]Подбор!$CJ:$DA,16,0),"")</f>
        <v>https://ipmatika.kz/products/interactive-panels/itc-tv-x86a/</v>
      </c>
      <c r="AL1307" s="73" t="str">
        <f>IFERROR(VLOOKUP(Подбор[[#This Row],[Артикул]],[1]Подбор!$CJ:$DA,17,0),"")</f>
        <v/>
      </c>
    </row>
    <row r="1308" spans="1:38">
      <c r="A1308" s="73" t="s">
        <v>1589</v>
      </c>
      <c r="B1308" t="s">
        <v>3084</v>
      </c>
      <c r="C1308" t="s">
        <v>5151</v>
      </c>
      <c r="D1308">
        <v>5499450</v>
      </c>
      <c r="E1308">
        <v>3299450</v>
      </c>
      <c r="F1308">
        <v>-40.004000400040006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578</v>
      </c>
      <c r="R1308" t="s">
        <v>6240</v>
      </c>
      <c r="S1308" t="s">
        <v>578</v>
      </c>
      <c r="T1308" s="73"/>
      <c r="U1308" s="73"/>
      <c r="V1308"/>
      <c r="W1308" s="73">
        <f>IFERROR(VLOOKUP(Подбор[[#This Row],[Артикул]],[1]Подбор!$CJ:$CW,2,0),"")</f>
        <v>5499450</v>
      </c>
      <c r="X1308" s="73">
        <f>IFERROR(VLOOKUP(Подбор[[#This Row],[Артикул]],[1]Подбор!$CJ:$CW,3,0),"")</f>
        <v>3299450</v>
      </c>
      <c r="Y1308" s="73">
        <f>IFERROR(VLOOKUP(Подбор[[#This Row],[Артикул]],[1]Подбор!$CJ:$CW,4,0),"")</f>
        <v>-40.004000400040006</v>
      </c>
      <c r="Z1308" s="73">
        <f>IFERROR(VLOOKUP(Подбор[[#This Row],[Артикул]],[1]Подбор!$CJ:$CW,5,0),"")</f>
        <v>0</v>
      </c>
      <c r="AA1308" s="73">
        <f>IFERROR(VLOOKUP(Подбор[[#This Row],[Артикул]],[1]Подбор!$CJ:$CW,6,0),"")</f>
        <v>0</v>
      </c>
      <c r="AB1308" s="73">
        <f>IFERROR(VLOOKUP(Подбор[[#This Row],[Артикул]],[1]Подбор!$CJ:$CW,7,0),"")</f>
        <v>0</v>
      </c>
      <c r="AC1308" s="73">
        <f>IFERROR(VLOOKUP(Подбор[[#This Row],[Артикул]],[1]Подбор!$CJ:$CW,8,0),"")</f>
        <v>0</v>
      </c>
      <c r="AD1308" s="73">
        <f>IFERROR(VLOOKUP(Подбор[[#This Row],[Артикул]],[1]Подбор!$CJ:$CW,9,0),"")</f>
        <v>0</v>
      </c>
      <c r="AE1308" s="73">
        <f>IFERROR(VLOOKUP(Подбор[[#This Row],[Артикул]],[1]Подбор!$CJ:$CW,10,0),"")</f>
        <v>0</v>
      </c>
      <c r="AF1308" s="73">
        <f>IFERROR(VLOOKUP(Подбор[[#This Row],[Артикул]],[1]Подбор!$CJ:$CW,11,0),"")</f>
        <v>0</v>
      </c>
      <c r="AG1308" s="73">
        <f>IFERROR(VLOOKUP(Подбор[[#This Row],[Артикул]],[1]Подбор!$CJ:$CW,12,0),"")</f>
        <v>0</v>
      </c>
      <c r="AH1308" s="73">
        <f>IFERROR(VLOOKUP(Подбор[[#This Row],[Артикул]],[1]Подбор!$CJ:$CW,13,0),"")</f>
        <v>0</v>
      </c>
      <c r="AI1308" s="73">
        <f>IFERROR(VLOOKUP(Подбор[[#This Row],[Артикул]],[1]Подбор!$CJ:$CW,14,0),"")</f>
        <v>0</v>
      </c>
      <c r="AJ1308" s="73" t="str">
        <f>IFERROR(VLOOKUP(Подбор[[#This Row],[Артикул]],[1]Подбор!$CJ:$DA,15,0),"")</f>
        <v/>
      </c>
      <c r="AK1308" s="73" t="str">
        <f>IFERROR(VLOOKUP(Подбор[[#This Row],[Артикул]],[1]Подбор!$CJ:$DA,16,0),"")</f>
        <v>https://ipmatika.kz/products/interactive-panels/itc-tv-x8186/</v>
      </c>
      <c r="AL1308" s="73" t="str">
        <f>IFERROR(VLOOKUP(Подбор[[#This Row],[Артикул]],[1]Подбор!$CJ:$DA,17,0),"")</f>
        <v/>
      </c>
    </row>
    <row r="1309" spans="1:38">
      <c r="A1309" s="73" t="s">
        <v>3136</v>
      </c>
      <c r="B1309" t="s">
        <v>3084</v>
      </c>
      <c r="C1309" t="s">
        <v>5152</v>
      </c>
      <c r="D1309">
        <v>9643150</v>
      </c>
      <c r="E1309">
        <v>5786000</v>
      </c>
      <c r="F1309">
        <v>-39.998859293902925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578</v>
      </c>
      <c r="R1309" t="s">
        <v>6241</v>
      </c>
      <c r="S1309" t="s">
        <v>578</v>
      </c>
      <c r="T1309" s="73"/>
      <c r="U1309" s="73"/>
      <c r="V1309"/>
      <c r="W1309" s="73">
        <f>IFERROR(VLOOKUP(Подбор[[#This Row],[Артикул]],[1]Подбор!$CJ:$CW,2,0),"")</f>
        <v>9643150</v>
      </c>
      <c r="X1309" s="73">
        <f>IFERROR(VLOOKUP(Подбор[[#This Row],[Артикул]],[1]Подбор!$CJ:$CW,3,0),"")</f>
        <v>5786000</v>
      </c>
      <c r="Y1309" s="73">
        <f>IFERROR(VLOOKUP(Подбор[[#This Row],[Артикул]],[1]Подбор!$CJ:$CW,4,0),"")</f>
        <v>-39.998859293902925</v>
      </c>
      <c r="Z1309" s="73">
        <f>IFERROR(VLOOKUP(Подбор[[#This Row],[Артикул]],[1]Подбор!$CJ:$CW,5,0),"")</f>
        <v>0</v>
      </c>
      <c r="AA1309" s="73">
        <f>IFERROR(VLOOKUP(Подбор[[#This Row],[Артикул]],[1]Подбор!$CJ:$CW,6,0),"")</f>
        <v>0</v>
      </c>
      <c r="AB1309" s="73">
        <f>IFERROR(VLOOKUP(Подбор[[#This Row],[Артикул]],[1]Подбор!$CJ:$CW,7,0),"")</f>
        <v>0</v>
      </c>
      <c r="AC1309" s="73">
        <f>IFERROR(VLOOKUP(Подбор[[#This Row],[Артикул]],[1]Подбор!$CJ:$CW,8,0),"")</f>
        <v>0</v>
      </c>
      <c r="AD1309" s="73">
        <f>IFERROR(VLOOKUP(Подбор[[#This Row],[Артикул]],[1]Подбор!$CJ:$CW,9,0),"")</f>
        <v>0</v>
      </c>
      <c r="AE1309" s="73">
        <f>IFERROR(VLOOKUP(Подбор[[#This Row],[Артикул]],[1]Подбор!$CJ:$CW,10,0),"")</f>
        <v>0</v>
      </c>
      <c r="AF1309" s="73">
        <f>IFERROR(VLOOKUP(Подбор[[#This Row],[Артикул]],[1]Подбор!$CJ:$CW,11,0),"")</f>
        <v>0</v>
      </c>
      <c r="AG1309" s="73">
        <f>IFERROR(VLOOKUP(Подбор[[#This Row],[Артикул]],[1]Подбор!$CJ:$CW,12,0),"")</f>
        <v>0</v>
      </c>
      <c r="AH1309" s="73">
        <f>IFERROR(VLOOKUP(Подбор[[#This Row],[Артикул]],[1]Подбор!$CJ:$CW,13,0),"")</f>
        <v>0</v>
      </c>
      <c r="AI1309" s="73">
        <f>IFERROR(VLOOKUP(Подбор[[#This Row],[Артикул]],[1]Подбор!$CJ:$CW,14,0),"")</f>
        <v>0</v>
      </c>
      <c r="AJ1309" s="73" t="str">
        <f>IFERROR(VLOOKUP(Подбор[[#This Row],[Артикул]],[1]Подбор!$CJ:$DA,15,0),"")</f>
        <v/>
      </c>
      <c r="AK1309" s="73" t="str">
        <f>IFERROR(VLOOKUP(Подбор[[#This Row],[Артикул]],[1]Подбор!$CJ:$DA,16,0),"")</f>
        <v>https://ipmatika.kz/products/interactive-panels/itc-tv-x8198a1/</v>
      </c>
      <c r="AL1309" s="73" t="str">
        <f>IFERROR(VLOOKUP(Подбор[[#This Row],[Артикул]],[1]Подбор!$CJ:$DA,17,0),"")</f>
        <v/>
      </c>
    </row>
    <row r="1310" spans="1:38">
      <c r="A1310" s="73" t="s">
        <v>3137</v>
      </c>
      <c r="B1310" t="s">
        <v>3084</v>
      </c>
      <c r="C1310" t="s">
        <v>5153</v>
      </c>
      <c r="D1310">
        <v>9899450</v>
      </c>
      <c r="E1310">
        <v>5939450</v>
      </c>
      <c r="F1310">
        <v>-40.002222345685873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578</v>
      </c>
      <c r="R1310" t="s">
        <v>6242</v>
      </c>
      <c r="S1310" t="s">
        <v>578</v>
      </c>
      <c r="T1310" s="73"/>
      <c r="U1310" s="73"/>
      <c r="V1310"/>
      <c r="W1310" s="73">
        <f>IFERROR(VLOOKUP(Подбор[[#This Row],[Артикул]],[1]Подбор!$CJ:$CW,2,0),"")</f>
        <v>9899450</v>
      </c>
      <c r="X1310" s="73">
        <f>IFERROR(VLOOKUP(Подбор[[#This Row],[Артикул]],[1]Подбор!$CJ:$CW,3,0),"")</f>
        <v>5939450</v>
      </c>
      <c r="Y1310" s="73">
        <f>IFERROR(VLOOKUP(Подбор[[#This Row],[Артикул]],[1]Подбор!$CJ:$CW,4,0),"")</f>
        <v>-40.002222345685873</v>
      </c>
      <c r="Z1310" s="73">
        <f>IFERROR(VLOOKUP(Подбор[[#This Row],[Артикул]],[1]Подбор!$CJ:$CW,5,0),"")</f>
        <v>0</v>
      </c>
      <c r="AA1310" s="73">
        <f>IFERROR(VLOOKUP(Подбор[[#This Row],[Артикул]],[1]Подбор!$CJ:$CW,6,0),"")</f>
        <v>0</v>
      </c>
      <c r="AB1310" s="73">
        <f>IFERROR(VLOOKUP(Подбор[[#This Row],[Артикул]],[1]Подбор!$CJ:$CW,7,0),"")</f>
        <v>0</v>
      </c>
      <c r="AC1310" s="73">
        <f>IFERROR(VLOOKUP(Подбор[[#This Row],[Артикул]],[1]Подбор!$CJ:$CW,8,0),"")</f>
        <v>0</v>
      </c>
      <c r="AD1310" s="73">
        <f>IFERROR(VLOOKUP(Подбор[[#This Row],[Артикул]],[1]Подбор!$CJ:$CW,9,0),"")</f>
        <v>0</v>
      </c>
      <c r="AE1310" s="73">
        <f>IFERROR(VLOOKUP(Подбор[[#This Row],[Артикул]],[1]Подбор!$CJ:$CW,10,0),"")</f>
        <v>0</v>
      </c>
      <c r="AF1310" s="73">
        <f>IFERROR(VLOOKUP(Подбор[[#This Row],[Артикул]],[1]Подбор!$CJ:$CW,11,0),"")</f>
        <v>0</v>
      </c>
      <c r="AG1310" s="73">
        <f>IFERROR(VLOOKUP(Подбор[[#This Row],[Артикул]],[1]Подбор!$CJ:$CW,12,0),"")</f>
        <v>0</v>
      </c>
      <c r="AH1310" s="73">
        <f>IFERROR(VLOOKUP(Подбор[[#This Row],[Артикул]],[1]Подбор!$CJ:$CW,13,0),"")</f>
        <v>0</v>
      </c>
      <c r="AI1310" s="73">
        <f>IFERROR(VLOOKUP(Подбор[[#This Row],[Артикул]],[1]Подбор!$CJ:$CW,14,0),"")</f>
        <v>0</v>
      </c>
      <c r="AJ1310" s="73" t="str">
        <f>IFERROR(VLOOKUP(Подбор[[#This Row],[Артикул]],[1]Подбор!$CJ:$DA,15,0),"")</f>
        <v/>
      </c>
      <c r="AK1310" s="73" t="str">
        <f>IFERROR(VLOOKUP(Подбор[[#This Row],[Артикул]],[1]Подбор!$CJ:$DA,16,0),"")</f>
        <v>https://ipmatika.kz/products/interactive-panels/itc-tv-x8198b1/</v>
      </c>
      <c r="AL1310" s="73" t="str">
        <f>IFERROR(VLOOKUP(Подбор[[#This Row],[Артикул]],[1]Подбор!$CJ:$DA,17,0),"")</f>
        <v/>
      </c>
    </row>
    <row r="1311" spans="1:38">
      <c r="A1311" s="73" t="s">
        <v>3138</v>
      </c>
      <c r="B1311" t="s">
        <v>3084</v>
      </c>
      <c r="C1311" t="s">
        <v>5154</v>
      </c>
      <c r="D1311">
        <v>10449450</v>
      </c>
      <c r="E1311">
        <v>6269450</v>
      </c>
      <c r="F1311">
        <v>-40.002105373967048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578</v>
      </c>
      <c r="R1311" t="s">
        <v>6243</v>
      </c>
      <c r="S1311" t="s">
        <v>578</v>
      </c>
      <c r="T1311" s="73"/>
      <c r="U1311" s="73"/>
      <c r="V1311"/>
      <c r="W1311" s="73">
        <f>IFERROR(VLOOKUP(Подбор[[#This Row],[Артикул]],[1]Подбор!$CJ:$CW,2,0),"")</f>
        <v>10449450</v>
      </c>
      <c r="X1311" s="73">
        <f>IFERROR(VLOOKUP(Подбор[[#This Row],[Артикул]],[1]Подбор!$CJ:$CW,3,0),"")</f>
        <v>6269450</v>
      </c>
      <c r="Y1311" s="73">
        <f>IFERROR(VLOOKUP(Подбор[[#This Row],[Артикул]],[1]Подбор!$CJ:$CW,4,0),"")</f>
        <v>-40.002105373967048</v>
      </c>
      <c r="Z1311" s="73">
        <f>IFERROR(VLOOKUP(Подбор[[#This Row],[Артикул]],[1]Подбор!$CJ:$CW,5,0),"")</f>
        <v>0</v>
      </c>
      <c r="AA1311" s="73">
        <f>IFERROR(VLOOKUP(Подбор[[#This Row],[Артикул]],[1]Подбор!$CJ:$CW,6,0),"")</f>
        <v>0</v>
      </c>
      <c r="AB1311" s="73">
        <f>IFERROR(VLOOKUP(Подбор[[#This Row],[Артикул]],[1]Подбор!$CJ:$CW,7,0),"")</f>
        <v>0</v>
      </c>
      <c r="AC1311" s="73">
        <f>IFERROR(VLOOKUP(Подбор[[#This Row],[Артикул]],[1]Подбор!$CJ:$CW,8,0),"")</f>
        <v>0</v>
      </c>
      <c r="AD1311" s="73">
        <f>IFERROR(VLOOKUP(Подбор[[#This Row],[Артикул]],[1]Подбор!$CJ:$CW,9,0),"")</f>
        <v>0</v>
      </c>
      <c r="AE1311" s="73">
        <f>IFERROR(VLOOKUP(Подбор[[#This Row],[Артикул]],[1]Подбор!$CJ:$CW,10,0),"")</f>
        <v>0</v>
      </c>
      <c r="AF1311" s="73">
        <f>IFERROR(VLOOKUP(Подбор[[#This Row],[Артикул]],[1]Подбор!$CJ:$CW,11,0),"")</f>
        <v>0</v>
      </c>
      <c r="AG1311" s="73">
        <f>IFERROR(VLOOKUP(Подбор[[#This Row],[Артикул]],[1]Подбор!$CJ:$CW,12,0),"")</f>
        <v>0</v>
      </c>
      <c r="AH1311" s="73">
        <f>IFERROR(VLOOKUP(Подбор[[#This Row],[Артикул]],[1]Подбор!$CJ:$CW,13,0),"")</f>
        <v>0</v>
      </c>
      <c r="AI1311" s="73">
        <f>IFERROR(VLOOKUP(Подбор[[#This Row],[Артикул]],[1]Подбор!$CJ:$CW,14,0),"")</f>
        <v>0</v>
      </c>
      <c r="AJ1311" s="73" t="str">
        <f>IFERROR(VLOOKUP(Подбор[[#This Row],[Артикул]],[1]Подбор!$CJ:$DA,15,0),"")</f>
        <v/>
      </c>
      <c r="AK1311" s="73" t="str">
        <f>IFERROR(VLOOKUP(Подбор[[#This Row],[Артикул]],[1]Подбор!$CJ:$DA,16,0),"")</f>
        <v>https://ipmatika.kz/products/interactive-panels/itc-tv-x8198c1/</v>
      </c>
      <c r="AL1311" s="73" t="str">
        <f>IFERROR(VLOOKUP(Подбор[[#This Row],[Артикул]],[1]Подбор!$CJ:$DA,17,0),"")</f>
        <v/>
      </c>
    </row>
    <row r="1312" spans="1:38">
      <c r="A1312" s="73" t="s">
        <v>3540</v>
      </c>
      <c r="B1312" t="s">
        <v>3084</v>
      </c>
      <c r="C1312" t="s">
        <v>4022</v>
      </c>
      <c r="D1312">
        <v>8561300</v>
      </c>
      <c r="E1312">
        <v>5137000</v>
      </c>
      <c r="F1312">
        <v>-39.997430296800722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578</v>
      </c>
      <c r="R1312" t="s">
        <v>6244</v>
      </c>
      <c r="S1312" t="s">
        <v>578</v>
      </c>
      <c r="T1312" s="73"/>
      <c r="U1312" s="73"/>
      <c r="V1312"/>
      <c r="W1312" s="73">
        <f>IFERROR(VLOOKUP(Подбор[[#This Row],[Артикул]],[1]Подбор!$CJ:$CW,2,0),"")</f>
        <v>8561300</v>
      </c>
      <c r="X1312" s="73">
        <f>IFERROR(VLOOKUP(Подбор[[#This Row],[Артикул]],[1]Подбор!$CJ:$CW,3,0),"")</f>
        <v>5137000</v>
      </c>
      <c r="Y1312" s="73">
        <f>IFERROR(VLOOKUP(Подбор[[#This Row],[Артикул]],[1]Подбор!$CJ:$CW,4,0),"")</f>
        <v>-39.997430296800722</v>
      </c>
      <c r="Z1312" s="73">
        <f>IFERROR(VLOOKUP(Подбор[[#This Row],[Артикул]],[1]Подбор!$CJ:$CW,5,0),"")</f>
        <v>0</v>
      </c>
      <c r="AA1312" s="73">
        <f>IFERROR(VLOOKUP(Подбор[[#This Row],[Артикул]],[1]Подбор!$CJ:$CW,6,0),"")</f>
        <v>0</v>
      </c>
      <c r="AB1312" s="73">
        <f>IFERROR(VLOOKUP(Подбор[[#This Row],[Артикул]],[1]Подбор!$CJ:$CW,7,0),"")</f>
        <v>0</v>
      </c>
      <c r="AC1312" s="73">
        <f>IFERROR(VLOOKUP(Подбор[[#This Row],[Артикул]],[1]Подбор!$CJ:$CW,8,0),"")</f>
        <v>0</v>
      </c>
      <c r="AD1312" s="73">
        <f>IFERROR(VLOOKUP(Подбор[[#This Row],[Артикул]],[1]Подбор!$CJ:$CW,9,0),"")</f>
        <v>0</v>
      </c>
      <c r="AE1312" s="73">
        <f>IFERROR(VLOOKUP(Подбор[[#This Row],[Артикул]],[1]Подбор!$CJ:$CW,10,0),"")</f>
        <v>0</v>
      </c>
      <c r="AF1312" s="73">
        <f>IFERROR(VLOOKUP(Подбор[[#This Row],[Артикул]],[1]Подбор!$CJ:$CW,11,0),"")</f>
        <v>0</v>
      </c>
      <c r="AG1312" s="73">
        <f>IFERROR(VLOOKUP(Подбор[[#This Row],[Артикул]],[1]Подбор!$CJ:$CW,12,0),"")</f>
        <v>0</v>
      </c>
      <c r="AH1312" s="73">
        <f>IFERROR(VLOOKUP(Подбор[[#This Row],[Артикул]],[1]Подбор!$CJ:$CW,13,0),"")</f>
        <v>0</v>
      </c>
      <c r="AI1312" s="73">
        <f>IFERROR(VLOOKUP(Подбор[[#This Row],[Артикул]],[1]Подбор!$CJ:$CW,14,0),"")</f>
        <v>0</v>
      </c>
      <c r="AJ1312" s="73" t="str">
        <f>IFERROR(VLOOKUP(Подбор[[#This Row],[Артикул]],[1]Подбор!$CJ:$DA,15,0),"")</f>
        <v/>
      </c>
      <c r="AK1312" s="73" t="str">
        <f>IFERROR(VLOOKUP(Подбор[[#This Row],[Артикул]],[1]Подбор!$CJ:$DA,16,0),"")</f>
        <v>https://ipmatika.kz/products/interactive-panels/itc-tv-x98a/</v>
      </c>
      <c r="AL1312" s="73" t="str">
        <f>IFERROR(VLOOKUP(Подбор[[#This Row],[Артикул]],[1]Подбор!$CJ:$DA,17,0),"")</f>
        <v/>
      </c>
    </row>
    <row r="1313" spans="1:38">
      <c r="A1313" s="73" t="s">
        <v>1588</v>
      </c>
      <c r="B1313" t="s">
        <v>3084</v>
      </c>
      <c r="C1313" t="s">
        <v>5155</v>
      </c>
      <c r="D1313">
        <v>9533150</v>
      </c>
      <c r="E1313">
        <v>5719450</v>
      </c>
      <c r="F1313">
        <v>-40.004615473374486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578</v>
      </c>
      <c r="R1313" t="s">
        <v>6245</v>
      </c>
      <c r="S1313" t="s">
        <v>578</v>
      </c>
      <c r="T1313" s="73"/>
      <c r="U1313" s="73"/>
      <c r="V1313"/>
      <c r="W1313" s="73">
        <f>IFERROR(VLOOKUP(Подбор[[#This Row],[Артикул]],[1]Подбор!$CJ:$CW,2,0),"")</f>
        <v>9533150</v>
      </c>
      <c r="X1313" s="73">
        <f>IFERROR(VLOOKUP(Подбор[[#This Row],[Артикул]],[1]Подбор!$CJ:$CW,3,0),"")</f>
        <v>5719450</v>
      </c>
      <c r="Y1313" s="73">
        <f>IFERROR(VLOOKUP(Подбор[[#This Row],[Артикул]],[1]Подбор!$CJ:$CW,4,0),"")</f>
        <v>-40.004615473374486</v>
      </c>
      <c r="Z1313" s="73">
        <f>IFERROR(VLOOKUP(Подбор[[#This Row],[Артикул]],[1]Подбор!$CJ:$CW,5,0),"")</f>
        <v>0</v>
      </c>
      <c r="AA1313" s="73">
        <f>IFERROR(VLOOKUP(Подбор[[#This Row],[Артикул]],[1]Подбор!$CJ:$CW,6,0),"")</f>
        <v>0</v>
      </c>
      <c r="AB1313" s="73">
        <f>IFERROR(VLOOKUP(Подбор[[#This Row],[Артикул]],[1]Подбор!$CJ:$CW,7,0),"")</f>
        <v>0</v>
      </c>
      <c r="AC1313" s="73">
        <f>IFERROR(VLOOKUP(Подбор[[#This Row],[Артикул]],[1]Подбор!$CJ:$CW,8,0),"")</f>
        <v>0</v>
      </c>
      <c r="AD1313" s="73">
        <f>IFERROR(VLOOKUP(Подбор[[#This Row],[Артикул]],[1]Подбор!$CJ:$CW,9,0),"")</f>
        <v>0</v>
      </c>
      <c r="AE1313" s="73">
        <f>IFERROR(VLOOKUP(Подбор[[#This Row],[Артикул]],[1]Подбор!$CJ:$CW,10,0),"")</f>
        <v>0</v>
      </c>
      <c r="AF1313" s="73">
        <f>IFERROR(VLOOKUP(Подбор[[#This Row],[Артикул]],[1]Подбор!$CJ:$CW,11,0),"")</f>
        <v>0</v>
      </c>
      <c r="AG1313" s="73">
        <f>IFERROR(VLOOKUP(Подбор[[#This Row],[Артикул]],[1]Подбор!$CJ:$CW,12,0),"")</f>
        <v>0</v>
      </c>
      <c r="AH1313" s="73">
        <f>IFERROR(VLOOKUP(Подбор[[#This Row],[Артикул]],[1]Подбор!$CJ:$CW,13,0),"")</f>
        <v>0</v>
      </c>
      <c r="AI1313" s="73">
        <f>IFERROR(VLOOKUP(Подбор[[#This Row],[Артикул]],[1]Подбор!$CJ:$CW,14,0),"")</f>
        <v>0</v>
      </c>
      <c r="AJ1313" s="73" t="str">
        <f>IFERROR(VLOOKUP(Подбор[[#This Row],[Артикул]],[1]Подбор!$CJ:$DA,15,0),"")</f>
        <v/>
      </c>
      <c r="AK1313" s="73" t="str">
        <f>IFERROR(VLOOKUP(Подбор[[#This Row],[Артикул]],[1]Подбор!$CJ:$DA,16,0),"")</f>
        <v>https://ipmatika.kz/products/interactive-panels/itc-tv-x8198/</v>
      </c>
      <c r="AL1313" s="73" t="str">
        <f>IFERROR(VLOOKUP(Подбор[[#This Row],[Артикул]],[1]Подбор!$CJ:$DA,17,0),"")</f>
        <v/>
      </c>
    </row>
    <row r="1314" spans="1:38">
      <c r="A1314" s="73" t="s">
        <v>5156</v>
      </c>
      <c r="B1314"/>
      <c r="C1314"/>
      <c r="D1314" t="s">
        <v>578</v>
      </c>
      <c r="E1314" t="s">
        <v>578</v>
      </c>
      <c r="F1314" t="s">
        <v>578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578</v>
      </c>
      <c r="R1314" t="s">
        <v>578</v>
      </c>
      <c r="S1314" t="s">
        <v>578</v>
      </c>
      <c r="T1314" s="73"/>
      <c r="U1314" s="73"/>
      <c r="V1314"/>
      <c r="W1314" s="73" t="str">
        <f>IFERROR(VLOOKUP(Подбор[[#This Row],[Артикул]],[1]Подбор!$CJ:$CW,2,0),"")</f>
        <v/>
      </c>
      <c r="X1314" s="73" t="str">
        <f>IFERROR(VLOOKUP(Подбор[[#This Row],[Артикул]],[1]Подбор!$CJ:$CW,3,0),"")</f>
        <v/>
      </c>
      <c r="Y1314" s="73" t="str">
        <f>IFERROR(VLOOKUP(Подбор[[#This Row],[Артикул]],[1]Подбор!$CJ:$CW,4,0),"")</f>
        <v/>
      </c>
      <c r="Z1314" s="73">
        <f>IFERROR(VLOOKUP(Подбор[[#This Row],[Артикул]],[1]Подбор!$CJ:$CW,5,0),"")</f>
        <v>0</v>
      </c>
      <c r="AA1314" s="73">
        <f>IFERROR(VLOOKUP(Подбор[[#This Row],[Артикул]],[1]Подбор!$CJ:$CW,6,0),"")</f>
        <v>0</v>
      </c>
      <c r="AB1314" s="73">
        <f>IFERROR(VLOOKUP(Подбор[[#This Row],[Артикул]],[1]Подбор!$CJ:$CW,7,0),"")</f>
        <v>0</v>
      </c>
      <c r="AC1314" s="73">
        <f>IFERROR(VLOOKUP(Подбор[[#This Row],[Артикул]],[1]Подбор!$CJ:$CW,8,0),"")</f>
        <v>0</v>
      </c>
      <c r="AD1314" s="73">
        <f>IFERROR(VLOOKUP(Подбор[[#This Row],[Артикул]],[1]Подбор!$CJ:$CW,9,0),"")</f>
        <v>0</v>
      </c>
      <c r="AE1314" s="73">
        <f>IFERROR(VLOOKUP(Подбор[[#This Row],[Артикул]],[1]Подбор!$CJ:$CW,10,0),"")</f>
        <v>0</v>
      </c>
      <c r="AF1314" s="73">
        <f>IFERROR(VLOOKUP(Подбор[[#This Row],[Артикул]],[1]Подбор!$CJ:$CW,11,0),"")</f>
        <v>0</v>
      </c>
      <c r="AG1314" s="73">
        <f>IFERROR(VLOOKUP(Подбор[[#This Row],[Артикул]],[1]Подбор!$CJ:$CW,12,0),"")</f>
        <v>0</v>
      </c>
      <c r="AH1314" s="73">
        <f>IFERROR(VLOOKUP(Подбор[[#This Row],[Артикул]],[1]Подбор!$CJ:$CW,13,0),"")</f>
        <v>0</v>
      </c>
      <c r="AI1314" s="73">
        <f>IFERROR(VLOOKUP(Подбор[[#This Row],[Артикул]],[1]Подбор!$CJ:$CW,14,0),"")</f>
        <v>0</v>
      </c>
      <c r="AJ1314" s="73" t="str">
        <f>IFERROR(VLOOKUP(Подбор[[#This Row],[Артикул]],[1]Подбор!$CJ:$DA,15,0),"")</f>
        <v/>
      </c>
      <c r="AK1314" s="73" t="str">
        <f>IFERROR(VLOOKUP(Подбор[[#This Row],[Артикул]],[1]Подбор!$CJ:$DA,16,0),"")</f>
        <v/>
      </c>
      <c r="AL1314" s="73" t="str">
        <f>IFERROR(VLOOKUP(Подбор[[#This Row],[Артикул]],[1]Подбор!$CJ:$DA,17,0),"")</f>
        <v/>
      </c>
    </row>
    <row r="1315" spans="1:38">
      <c r="A1315" s="73" t="s">
        <v>3926</v>
      </c>
      <c r="B1315" t="s">
        <v>3084</v>
      </c>
      <c r="C1315" t="s">
        <v>4023</v>
      </c>
      <c r="D1315">
        <v>18521320</v>
      </c>
      <c r="E1315">
        <v>11112794.000000002</v>
      </c>
      <c r="F1315">
        <v>-39.999989201633561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578</v>
      </c>
      <c r="R1315" t="s">
        <v>6246</v>
      </c>
      <c r="S1315" t="s">
        <v>578</v>
      </c>
      <c r="T1315" s="73"/>
      <c r="U1315" s="73"/>
      <c r="V1315"/>
      <c r="W1315" s="73">
        <f>IFERROR(VLOOKUP(Подбор[[#This Row],[Артикул]],[1]Подбор!$CJ:$CW,2,0),"")</f>
        <v>18521320</v>
      </c>
      <c r="X1315" s="73">
        <f>IFERROR(VLOOKUP(Подбор[[#This Row],[Артикул]],[1]Подбор!$CJ:$CW,3,0),"")</f>
        <v>11112794.000000002</v>
      </c>
      <c r="Y1315" s="73">
        <f>IFERROR(VLOOKUP(Подбор[[#This Row],[Артикул]],[1]Подбор!$CJ:$CW,4,0),"")</f>
        <v>-39.999989201633561</v>
      </c>
      <c r="Z1315" s="73">
        <f>IFERROR(VLOOKUP(Подбор[[#This Row],[Артикул]],[1]Подбор!$CJ:$CW,5,0),"")</f>
        <v>0</v>
      </c>
      <c r="AA1315" s="73">
        <f>IFERROR(VLOOKUP(Подбор[[#This Row],[Артикул]],[1]Подбор!$CJ:$CW,6,0),"")</f>
        <v>0</v>
      </c>
      <c r="AB1315" s="73">
        <f>IFERROR(VLOOKUP(Подбор[[#This Row],[Артикул]],[1]Подбор!$CJ:$CW,7,0),"")</f>
        <v>0</v>
      </c>
      <c r="AC1315" s="73">
        <f>IFERROR(VLOOKUP(Подбор[[#This Row],[Артикул]],[1]Подбор!$CJ:$CW,8,0),"")</f>
        <v>0</v>
      </c>
      <c r="AD1315" s="73">
        <f>IFERROR(VLOOKUP(Подбор[[#This Row],[Артикул]],[1]Подбор!$CJ:$CW,9,0),"")</f>
        <v>0</v>
      </c>
      <c r="AE1315" s="73">
        <f>IFERROR(VLOOKUP(Подбор[[#This Row],[Артикул]],[1]Подбор!$CJ:$CW,10,0),"")</f>
        <v>0</v>
      </c>
      <c r="AF1315" s="73">
        <f>IFERROR(VLOOKUP(Подбор[[#This Row],[Артикул]],[1]Подбор!$CJ:$CW,11,0),"")</f>
        <v>0</v>
      </c>
      <c r="AG1315" s="73">
        <f>IFERROR(VLOOKUP(Подбор[[#This Row],[Артикул]],[1]Подбор!$CJ:$CW,12,0),"")</f>
        <v>0</v>
      </c>
      <c r="AH1315" s="73">
        <f>IFERROR(VLOOKUP(Подбор[[#This Row],[Артикул]],[1]Подбор!$CJ:$CW,13,0),"")</f>
        <v>0</v>
      </c>
      <c r="AI1315" s="73">
        <f>IFERROR(VLOOKUP(Подбор[[#This Row],[Артикул]],[1]Подбор!$CJ:$CW,14,0),"")</f>
        <v>0</v>
      </c>
      <c r="AJ1315" s="73" t="str">
        <f>IFERROR(VLOOKUP(Подбор[[#This Row],[Артикул]],[1]Подбор!$CJ:$DA,15,0),"")</f>
        <v/>
      </c>
      <c r="AK1315" s="73" t="str">
        <f>IFERROR(VLOOKUP(Подбор[[#This Row],[Артикул]],[1]Подбор!$CJ:$DA,16,0),"")</f>
        <v>https://ipmatika.kz/products/interactive-led-panels/itc-tv-wg110-zt/</v>
      </c>
      <c r="AL1315" s="73" t="str">
        <f>IFERROR(VLOOKUP(Подбор[[#This Row],[Артикул]],[1]Подбор!$CJ:$DA,17,0),"")</f>
        <v/>
      </c>
    </row>
    <row r="1316" spans="1:38">
      <c r="A1316" s="73" t="s">
        <v>3928</v>
      </c>
      <c r="B1316" t="s">
        <v>3084</v>
      </c>
      <c r="C1316" t="s">
        <v>4024</v>
      </c>
      <c r="D1316">
        <v>29182500</v>
      </c>
      <c r="E1316">
        <v>17509497.5</v>
      </c>
      <c r="F1316">
        <v>-40.000008566778035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578</v>
      </c>
      <c r="R1316" t="s">
        <v>6247</v>
      </c>
      <c r="S1316" t="s">
        <v>578</v>
      </c>
      <c r="T1316" s="73"/>
      <c r="U1316" s="73"/>
      <c r="V1316"/>
      <c r="W1316" s="73">
        <f>IFERROR(VLOOKUP(Подбор[[#This Row],[Артикул]],[1]Подбор!$CJ:$CW,2,0),"")</f>
        <v>29182500</v>
      </c>
      <c r="X1316" s="73">
        <f>IFERROR(VLOOKUP(Подбор[[#This Row],[Артикул]],[1]Подбор!$CJ:$CW,3,0),"")</f>
        <v>17509497.5</v>
      </c>
      <c r="Y1316" s="73">
        <f>IFERROR(VLOOKUP(Подбор[[#This Row],[Артикул]],[1]Подбор!$CJ:$CW,4,0),"")</f>
        <v>-40.000008566778035</v>
      </c>
      <c r="Z1316" s="73">
        <f>IFERROR(VLOOKUP(Подбор[[#This Row],[Артикул]],[1]Подбор!$CJ:$CW,5,0),"")</f>
        <v>0</v>
      </c>
      <c r="AA1316" s="73">
        <f>IFERROR(VLOOKUP(Подбор[[#This Row],[Артикул]],[1]Подбор!$CJ:$CW,6,0),"")</f>
        <v>0</v>
      </c>
      <c r="AB1316" s="73">
        <f>IFERROR(VLOOKUP(Подбор[[#This Row],[Артикул]],[1]Подбор!$CJ:$CW,7,0),"")</f>
        <v>0</v>
      </c>
      <c r="AC1316" s="73">
        <f>IFERROR(VLOOKUP(Подбор[[#This Row],[Артикул]],[1]Подбор!$CJ:$CW,8,0),"")</f>
        <v>0</v>
      </c>
      <c r="AD1316" s="73">
        <f>IFERROR(VLOOKUP(Подбор[[#This Row],[Артикул]],[1]Подбор!$CJ:$CW,9,0),"")</f>
        <v>0</v>
      </c>
      <c r="AE1316" s="73">
        <f>IFERROR(VLOOKUP(Подбор[[#This Row],[Артикул]],[1]Подбор!$CJ:$CW,10,0),"")</f>
        <v>0</v>
      </c>
      <c r="AF1316" s="73">
        <f>IFERROR(VLOOKUP(Подбор[[#This Row],[Артикул]],[1]Подбор!$CJ:$CW,11,0),"")</f>
        <v>0</v>
      </c>
      <c r="AG1316" s="73">
        <f>IFERROR(VLOOKUP(Подбор[[#This Row],[Артикул]],[1]Подбор!$CJ:$CW,12,0),"")</f>
        <v>0</v>
      </c>
      <c r="AH1316" s="73">
        <f>IFERROR(VLOOKUP(Подбор[[#This Row],[Артикул]],[1]Подбор!$CJ:$CW,13,0),"")</f>
        <v>0</v>
      </c>
      <c r="AI1316" s="73">
        <f>IFERROR(VLOOKUP(Подбор[[#This Row],[Артикул]],[1]Подбор!$CJ:$CW,14,0),"")</f>
        <v>0</v>
      </c>
      <c r="AJ1316" s="73" t="str">
        <f>IFERROR(VLOOKUP(Подбор[[#This Row],[Артикул]],[1]Подбор!$CJ:$DA,15,0),"")</f>
        <v/>
      </c>
      <c r="AK1316" s="73" t="str">
        <f>IFERROR(VLOOKUP(Подбор[[#This Row],[Артикул]],[1]Подбор!$CJ:$DA,16,0),"")</f>
        <v>https://ipmatika.kz/products/interactive-led-panels/itc-tv-wg138-gt/</v>
      </c>
      <c r="AL1316" s="73" t="str">
        <f>IFERROR(VLOOKUP(Подбор[[#This Row],[Артикул]],[1]Подбор!$CJ:$DA,17,0),"")</f>
        <v/>
      </c>
    </row>
    <row r="1317" spans="1:38">
      <c r="A1317" s="73" t="s">
        <v>3930</v>
      </c>
      <c r="B1317" t="s">
        <v>3084</v>
      </c>
      <c r="C1317" t="s">
        <v>4025</v>
      </c>
      <c r="D1317">
        <v>22385940</v>
      </c>
      <c r="E1317">
        <v>13431561</v>
      </c>
      <c r="F1317">
        <v>-40.000013401268831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578</v>
      </c>
      <c r="R1317" t="s">
        <v>6248</v>
      </c>
      <c r="S1317" t="s">
        <v>578</v>
      </c>
      <c r="T1317" s="73"/>
      <c r="U1317" s="73"/>
      <c r="V1317"/>
      <c r="W1317" s="73">
        <f>IFERROR(VLOOKUP(Подбор[[#This Row],[Артикул]],[1]Подбор!$CJ:$CW,2,0),"")</f>
        <v>22385940</v>
      </c>
      <c r="X1317" s="73">
        <f>IFERROR(VLOOKUP(Подбор[[#This Row],[Артикул]],[1]Подбор!$CJ:$CW,3,0),"")</f>
        <v>13431561</v>
      </c>
      <c r="Y1317" s="73">
        <f>IFERROR(VLOOKUP(Подбор[[#This Row],[Артикул]],[1]Подбор!$CJ:$CW,4,0),"")</f>
        <v>-40.000013401268831</v>
      </c>
      <c r="Z1317" s="73">
        <f>IFERROR(VLOOKUP(Подбор[[#This Row],[Артикул]],[1]Подбор!$CJ:$CW,5,0),"")</f>
        <v>0</v>
      </c>
      <c r="AA1317" s="73">
        <f>IFERROR(VLOOKUP(Подбор[[#This Row],[Артикул]],[1]Подбор!$CJ:$CW,6,0),"")</f>
        <v>0</v>
      </c>
      <c r="AB1317" s="73">
        <f>IFERROR(VLOOKUP(Подбор[[#This Row],[Артикул]],[1]Подбор!$CJ:$CW,7,0),"")</f>
        <v>0</v>
      </c>
      <c r="AC1317" s="73">
        <f>IFERROR(VLOOKUP(Подбор[[#This Row],[Артикул]],[1]Подбор!$CJ:$CW,8,0),"")</f>
        <v>0</v>
      </c>
      <c r="AD1317" s="73">
        <f>IFERROR(VLOOKUP(Подбор[[#This Row],[Артикул]],[1]Подбор!$CJ:$CW,9,0),"")</f>
        <v>0</v>
      </c>
      <c r="AE1317" s="73">
        <f>IFERROR(VLOOKUP(Подбор[[#This Row],[Артикул]],[1]Подбор!$CJ:$CW,10,0),"")</f>
        <v>0</v>
      </c>
      <c r="AF1317" s="73">
        <f>IFERROR(VLOOKUP(Подбор[[#This Row],[Артикул]],[1]Подбор!$CJ:$CW,11,0),"")</f>
        <v>0</v>
      </c>
      <c r="AG1317" s="73">
        <f>IFERROR(VLOOKUP(Подбор[[#This Row],[Артикул]],[1]Подбор!$CJ:$CW,12,0),"")</f>
        <v>0</v>
      </c>
      <c r="AH1317" s="73">
        <f>IFERROR(VLOOKUP(Подбор[[#This Row],[Артикул]],[1]Подбор!$CJ:$CW,13,0),"")</f>
        <v>0</v>
      </c>
      <c r="AI1317" s="73">
        <f>IFERROR(VLOOKUP(Подбор[[#This Row],[Артикул]],[1]Подбор!$CJ:$CW,14,0),"")</f>
        <v>0</v>
      </c>
      <c r="AJ1317" s="73" t="str">
        <f>IFERROR(VLOOKUP(Подбор[[#This Row],[Артикул]],[1]Подбор!$CJ:$DA,15,0),"")</f>
        <v/>
      </c>
      <c r="AK1317" s="73" t="str">
        <f>IFERROR(VLOOKUP(Подбор[[#This Row],[Артикул]],[1]Подбор!$CJ:$DA,16,0),"")</f>
        <v>https://ipmatika.kz/products/interactive-led-panels/itc-tv-wg138-zt/</v>
      </c>
      <c r="AL1317" s="73" t="str">
        <f>IFERROR(VLOOKUP(Подбор[[#This Row],[Артикул]],[1]Подбор!$CJ:$DA,17,0),"")</f>
        <v/>
      </c>
    </row>
    <row r="1318" spans="1:38">
      <c r="A1318" s="73" t="s">
        <v>3932</v>
      </c>
      <c r="B1318" t="s">
        <v>3084</v>
      </c>
      <c r="C1318" t="s">
        <v>4026</v>
      </c>
      <c r="D1318">
        <v>29182500</v>
      </c>
      <c r="E1318">
        <v>17509497.5</v>
      </c>
      <c r="F1318">
        <v>-40.000008566778035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578</v>
      </c>
      <c r="R1318" t="s">
        <v>6249</v>
      </c>
      <c r="S1318" t="s">
        <v>578</v>
      </c>
      <c r="T1318" s="73"/>
      <c r="U1318" s="73"/>
      <c r="V1318"/>
      <c r="W1318" s="73">
        <f>IFERROR(VLOOKUP(Подбор[[#This Row],[Артикул]],[1]Подбор!$CJ:$CW,2,0),"")</f>
        <v>29182500</v>
      </c>
      <c r="X1318" s="73">
        <f>IFERROR(VLOOKUP(Подбор[[#This Row],[Артикул]],[1]Подбор!$CJ:$CW,3,0),"")</f>
        <v>17509497.5</v>
      </c>
      <c r="Y1318" s="73">
        <f>IFERROR(VLOOKUP(Подбор[[#This Row],[Артикул]],[1]Подбор!$CJ:$CW,4,0),"")</f>
        <v>-40.000008566778035</v>
      </c>
      <c r="Z1318" s="73">
        <f>IFERROR(VLOOKUP(Подбор[[#This Row],[Артикул]],[1]Подбор!$CJ:$CW,5,0),"")</f>
        <v>0</v>
      </c>
      <c r="AA1318" s="73">
        <f>IFERROR(VLOOKUP(Подбор[[#This Row],[Артикул]],[1]Подбор!$CJ:$CW,6,0),"")</f>
        <v>0</v>
      </c>
      <c r="AB1318" s="73">
        <f>IFERROR(VLOOKUP(Подбор[[#This Row],[Артикул]],[1]Подбор!$CJ:$CW,7,0),"")</f>
        <v>0</v>
      </c>
      <c r="AC1318" s="73">
        <f>IFERROR(VLOOKUP(Подбор[[#This Row],[Артикул]],[1]Подбор!$CJ:$CW,8,0),"")</f>
        <v>0</v>
      </c>
      <c r="AD1318" s="73">
        <f>IFERROR(VLOOKUP(Подбор[[#This Row],[Артикул]],[1]Подбор!$CJ:$CW,9,0),"")</f>
        <v>0</v>
      </c>
      <c r="AE1318" s="73">
        <f>IFERROR(VLOOKUP(Подбор[[#This Row],[Артикул]],[1]Подбор!$CJ:$CW,10,0),"")</f>
        <v>0</v>
      </c>
      <c r="AF1318" s="73">
        <f>IFERROR(VLOOKUP(Подбор[[#This Row],[Артикул]],[1]Подбор!$CJ:$CW,11,0),"")</f>
        <v>0</v>
      </c>
      <c r="AG1318" s="73">
        <f>IFERROR(VLOOKUP(Подбор[[#This Row],[Артикул]],[1]Подбор!$CJ:$CW,12,0),"")</f>
        <v>0</v>
      </c>
      <c r="AH1318" s="73">
        <f>IFERROR(VLOOKUP(Подбор[[#This Row],[Артикул]],[1]Подбор!$CJ:$CW,13,0),"")</f>
        <v>0</v>
      </c>
      <c r="AI1318" s="73">
        <f>IFERROR(VLOOKUP(Подбор[[#This Row],[Артикул]],[1]Подбор!$CJ:$CW,14,0),"")</f>
        <v>0</v>
      </c>
      <c r="AJ1318" s="73" t="str">
        <f>IFERROR(VLOOKUP(Подбор[[#This Row],[Артикул]],[1]Подбор!$CJ:$DA,15,0),"")</f>
        <v/>
      </c>
      <c r="AK1318" s="73" t="str">
        <f>IFERROR(VLOOKUP(Подбор[[#This Row],[Артикул]],[1]Подбор!$CJ:$DA,16,0),"")</f>
        <v>https://ipmatika.kz/products/interactive-led-panels/itc-tv-g165-gt/</v>
      </c>
      <c r="AL1318" s="73" t="str">
        <f>IFERROR(VLOOKUP(Подбор[[#This Row],[Артикул]],[1]Подбор!$CJ:$DA,17,0),"")</f>
        <v/>
      </c>
    </row>
    <row r="1319" spans="1:38">
      <c r="A1319" s="73" t="s">
        <v>3934</v>
      </c>
      <c r="B1319" t="s">
        <v>3084</v>
      </c>
      <c r="C1319" t="s">
        <v>4027</v>
      </c>
      <c r="D1319">
        <v>24708590</v>
      </c>
      <c r="E1319">
        <v>14825156.500000002</v>
      </c>
      <c r="F1319">
        <v>-39.99998988206125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578</v>
      </c>
      <c r="R1319" t="s">
        <v>6250</v>
      </c>
      <c r="S1319" t="s">
        <v>578</v>
      </c>
      <c r="T1319" s="73"/>
      <c r="U1319" s="73"/>
      <c r="V1319"/>
      <c r="W1319" s="73">
        <f>IFERROR(VLOOKUP(Подбор[[#This Row],[Артикул]],[1]Подбор!$CJ:$CW,2,0),"")</f>
        <v>24708590</v>
      </c>
      <c r="X1319" s="73">
        <f>IFERROR(VLOOKUP(Подбор[[#This Row],[Артикул]],[1]Подбор!$CJ:$CW,3,0),"")</f>
        <v>14825156.500000002</v>
      </c>
      <c r="Y1319" s="73">
        <f>IFERROR(VLOOKUP(Подбор[[#This Row],[Артикул]],[1]Подбор!$CJ:$CW,4,0),"")</f>
        <v>-39.99998988206125</v>
      </c>
      <c r="Z1319" s="73">
        <f>IFERROR(VLOOKUP(Подбор[[#This Row],[Артикул]],[1]Подбор!$CJ:$CW,5,0),"")</f>
        <v>0</v>
      </c>
      <c r="AA1319" s="73">
        <f>IFERROR(VLOOKUP(Подбор[[#This Row],[Артикул]],[1]Подбор!$CJ:$CW,6,0),"")</f>
        <v>0</v>
      </c>
      <c r="AB1319" s="73">
        <f>IFERROR(VLOOKUP(Подбор[[#This Row],[Артикул]],[1]Подбор!$CJ:$CW,7,0),"")</f>
        <v>0</v>
      </c>
      <c r="AC1319" s="73">
        <f>IFERROR(VLOOKUP(Подбор[[#This Row],[Артикул]],[1]Подбор!$CJ:$CW,8,0),"")</f>
        <v>0</v>
      </c>
      <c r="AD1319" s="73">
        <f>IFERROR(VLOOKUP(Подбор[[#This Row],[Артикул]],[1]Подбор!$CJ:$CW,9,0),"")</f>
        <v>0</v>
      </c>
      <c r="AE1319" s="73">
        <f>IFERROR(VLOOKUP(Подбор[[#This Row],[Артикул]],[1]Подбор!$CJ:$CW,10,0),"")</f>
        <v>0</v>
      </c>
      <c r="AF1319" s="73">
        <f>IFERROR(VLOOKUP(Подбор[[#This Row],[Артикул]],[1]Подбор!$CJ:$CW,11,0),"")</f>
        <v>0</v>
      </c>
      <c r="AG1319" s="73">
        <f>IFERROR(VLOOKUP(Подбор[[#This Row],[Артикул]],[1]Подбор!$CJ:$CW,12,0),"")</f>
        <v>0</v>
      </c>
      <c r="AH1319" s="73">
        <f>IFERROR(VLOOKUP(Подбор[[#This Row],[Артикул]],[1]Подбор!$CJ:$CW,13,0),"")</f>
        <v>0</v>
      </c>
      <c r="AI1319" s="73">
        <f>IFERROR(VLOOKUP(Подбор[[#This Row],[Артикул]],[1]Подбор!$CJ:$CW,14,0),"")</f>
        <v>0</v>
      </c>
      <c r="AJ1319" s="73" t="str">
        <f>IFERROR(VLOOKUP(Подбор[[#This Row],[Артикул]],[1]Подбор!$CJ:$DA,15,0),"")</f>
        <v/>
      </c>
      <c r="AK1319" s="73" t="str">
        <f>IFERROR(VLOOKUP(Подбор[[#This Row],[Артикул]],[1]Подбор!$CJ:$DA,16,0),"")</f>
        <v>https://ipmatika.kz/products/interactive-led-panels/itc-tv-g165-zt/</v>
      </c>
      <c r="AL1319" s="73" t="str">
        <f>IFERROR(VLOOKUP(Подбор[[#This Row],[Артикул]],[1]Подбор!$CJ:$DA,17,0),"")</f>
        <v/>
      </c>
    </row>
    <row r="1320" spans="1:38">
      <c r="A1320" s="73" t="s">
        <v>5157</v>
      </c>
      <c r="B1320"/>
      <c r="C1320"/>
      <c r="D1320" t="s">
        <v>578</v>
      </c>
      <c r="E1320" t="s">
        <v>578</v>
      </c>
      <c r="F1320" t="s">
        <v>578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578</v>
      </c>
      <c r="R1320" t="s">
        <v>578</v>
      </c>
      <c r="S1320" t="s">
        <v>578</v>
      </c>
      <c r="T1320" s="73"/>
      <c r="U1320" s="73"/>
      <c r="V1320"/>
      <c r="W1320" s="73" t="str">
        <f>IFERROR(VLOOKUP(Подбор[[#This Row],[Артикул]],[1]Подбор!$CJ:$CW,2,0),"")</f>
        <v/>
      </c>
      <c r="X1320" s="73" t="str">
        <f>IFERROR(VLOOKUP(Подбор[[#This Row],[Артикул]],[1]Подбор!$CJ:$CW,3,0),"")</f>
        <v/>
      </c>
      <c r="Y1320" s="73" t="str">
        <f>IFERROR(VLOOKUP(Подбор[[#This Row],[Артикул]],[1]Подбор!$CJ:$CW,4,0),"")</f>
        <v/>
      </c>
      <c r="Z1320" s="73">
        <f>IFERROR(VLOOKUP(Подбор[[#This Row],[Артикул]],[1]Подбор!$CJ:$CW,5,0),"")</f>
        <v>0</v>
      </c>
      <c r="AA1320" s="73">
        <f>IFERROR(VLOOKUP(Подбор[[#This Row],[Артикул]],[1]Подбор!$CJ:$CW,6,0),"")</f>
        <v>0</v>
      </c>
      <c r="AB1320" s="73">
        <f>IFERROR(VLOOKUP(Подбор[[#This Row],[Артикул]],[1]Подбор!$CJ:$CW,7,0),"")</f>
        <v>0</v>
      </c>
      <c r="AC1320" s="73">
        <f>IFERROR(VLOOKUP(Подбор[[#This Row],[Артикул]],[1]Подбор!$CJ:$CW,8,0),"")</f>
        <v>0</v>
      </c>
      <c r="AD1320" s="73">
        <f>IFERROR(VLOOKUP(Подбор[[#This Row],[Артикул]],[1]Подбор!$CJ:$CW,9,0),"")</f>
        <v>0</v>
      </c>
      <c r="AE1320" s="73">
        <f>IFERROR(VLOOKUP(Подбор[[#This Row],[Артикул]],[1]Подбор!$CJ:$CW,10,0),"")</f>
        <v>0</v>
      </c>
      <c r="AF1320" s="73">
        <f>IFERROR(VLOOKUP(Подбор[[#This Row],[Артикул]],[1]Подбор!$CJ:$CW,11,0),"")</f>
        <v>0</v>
      </c>
      <c r="AG1320" s="73">
        <f>IFERROR(VLOOKUP(Подбор[[#This Row],[Артикул]],[1]Подбор!$CJ:$CW,12,0),"")</f>
        <v>0</v>
      </c>
      <c r="AH1320" s="73">
        <f>IFERROR(VLOOKUP(Подбор[[#This Row],[Артикул]],[1]Подбор!$CJ:$CW,13,0),"")</f>
        <v>0</v>
      </c>
      <c r="AI1320" s="73">
        <f>IFERROR(VLOOKUP(Подбор[[#This Row],[Артикул]],[1]Подбор!$CJ:$CW,14,0),"")</f>
        <v>0</v>
      </c>
      <c r="AJ1320" s="73" t="str">
        <f>IFERROR(VLOOKUP(Подбор[[#This Row],[Артикул]],[1]Подбор!$CJ:$DA,15,0),"")</f>
        <v/>
      </c>
      <c r="AK1320" s="73" t="str">
        <f>IFERROR(VLOOKUP(Подбор[[#This Row],[Артикул]],[1]Подбор!$CJ:$DA,16,0),"")</f>
        <v/>
      </c>
      <c r="AL1320" s="73" t="str">
        <f>IFERROR(VLOOKUP(Подбор[[#This Row],[Артикул]],[1]Подбор!$CJ:$DA,17,0),"")</f>
        <v/>
      </c>
    </row>
    <row r="1321" spans="1:38">
      <c r="A1321" s="73" t="s">
        <v>3924</v>
      </c>
      <c r="B1321" t="s">
        <v>3084</v>
      </c>
      <c r="C1321" t="s">
        <v>4028</v>
      </c>
      <c r="D1321">
        <v>19216310</v>
      </c>
      <c r="E1321">
        <v>11529787.5</v>
      </c>
      <c r="F1321">
        <v>-39.999992194130925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578</v>
      </c>
      <c r="R1321" t="s">
        <v>6251</v>
      </c>
      <c r="S1321" t="s">
        <v>578</v>
      </c>
      <c r="T1321" s="73"/>
      <c r="U1321" s="73"/>
      <c r="V1321"/>
      <c r="W1321" s="73">
        <f>IFERROR(VLOOKUP(Подбор[[#This Row],[Артикул]],[1]Подбор!$CJ:$CW,2,0),"")</f>
        <v>19216310</v>
      </c>
      <c r="X1321" s="73">
        <f>IFERROR(VLOOKUP(Подбор[[#This Row],[Артикул]],[1]Подбор!$CJ:$CW,3,0),"")</f>
        <v>11529787.5</v>
      </c>
      <c r="Y1321" s="73">
        <f>IFERROR(VLOOKUP(Подбор[[#This Row],[Артикул]],[1]Подбор!$CJ:$CW,4,0),"")</f>
        <v>-39.999992194130925</v>
      </c>
      <c r="Z1321" s="73">
        <f>IFERROR(VLOOKUP(Подбор[[#This Row],[Артикул]],[1]Подбор!$CJ:$CW,5,0),"")</f>
        <v>0</v>
      </c>
      <c r="AA1321" s="73">
        <f>IFERROR(VLOOKUP(Подбор[[#This Row],[Артикул]],[1]Подбор!$CJ:$CW,6,0),"")</f>
        <v>0</v>
      </c>
      <c r="AB1321" s="73">
        <f>IFERROR(VLOOKUP(Подбор[[#This Row],[Артикул]],[1]Подбор!$CJ:$CW,7,0),"")</f>
        <v>0</v>
      </c>
      <c r="AC1321" s="73">
        <f>IFERROR(VLOOKUP(Подбор[[#This Row],[Артикул]],[1]Подбор!$CJ:$CW,8,0),"")</f>
        <v>0</v>
      </c>
      <c r="AD1321" s="73">
        <f>IFERROR(VLOOKUP(Подбор[[#This Row],[Артикул]],[1]Подбор!$CJ:$CW,9,0),"")</f>
        <v>0</v>
      </c>
      <c r="AE1321" s="73">
        <f>IFERROR(VLOOKUP(Подбор[[#This Row],[Артикул]],[1]Подбор!$CJ:$CW,10,0),"")</f>
        <v>0</v>
      </c>
      <c r="AF1321" s="73">
        <f>IFERROR(VLOOKUP(Подбор[[#This Row],[Артикул]],[1]Подбор!$CJ:$CW,11,0),"")</f>
        <v>0</v>
      </c>
      <c r="AG1321" s="73">
        <f>IFERROR(VLOOKUP(Подбор[[#This Row],[Артикул]],[1]Подбор!$CJ:$CW,12,0),"")</f>
        <v>0</v>
      </c>
      <c r="AH1321" s="73">
        <f>IFERROR(VLOOKUP(Подбор[[#This Row],[Артикул]],[1]Подбор!$CJ:$CW,13,0),"")</f>
        <v>0</v>
      </c>
      <c r="AI1321" s="73">
        <f>IFERROR(VLOOKUP(Подбор[[#This Row],[Артикул]],[1]Подбор!$CJ:$CW,14,0),"")</f>
        <v>0</v>
      </c>
      <c r="AJ1321" s="73" t="str">
        <f>IFERROR(VLOOKUP(Подбор[[#This Row],[Артикул]],[1]Подбор!$CJ:$DA,15,0),"")</f>
        <v/>
      </c>
      <c r="AK1321" s="73" t="str">
        <f>IFERROR(VLOOKUP(Подбор[[#This Row],[Артикул]],[1]Подбор!$CJ:$DA,16,0),"")</f>
        <v>https://ipmatika.kz/products/led-panels/itc-tv-wg110-g/</v>
      </c>
      <c r="AL1321" s="73" t="str">
        <f>IFERROR(VLOOKUP(Подбор[[#This Row],[Артикул]],[1]Подбор!$CJ:$DA,17,0),"")</f>
        <v/>
      </c>
    </row>
    <row r="1322" spans="1:38">
      <c r="A1322" s="73" t="s">
        <v>3925</v>
      </c>
      <c r="B1322" t="s">
        <v>3084</v>
      </c>
      <c r="C1322" t="s">
        <v>4029</v>
      </c>
      <c r="D1322">
        <v>17030240</v>
      </c>
      <c r="E1322">
        <v>10218147.5</v>
      </c>
      <c r="F1322">
        <v>-39.999979448322513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578</v>
      </c>
      <c r="R1322" t="s">
        <v>6252</v>
      </c>
      <c r="S1322" t="s">
        <v>578</v>
      </c>
      <c r="T1322" s="73"/>
      <c r="U1322" s="73"/>
      <c r="V1322"/>
      <c r="W1322" s="73">
        <f>IFERROR(VLOOKUP(Подбор[[#This Row],[Артикул]],[1]Подбор!$CJ:$CW,2,0),"")</f>
        <v>17030240</v>
      </c>
      <c r="X1322" s="73">
        <f>IFERROR(VLOOKUP(Подбор[[#This Row],[Артикул]],[1]Подбор!$CJ:$CW,3,0),"")</f>
        <v>10218147.5</v>
      </c>
      <c r="Y1322" s="73">
        <f>IFERROR(VLOOKUP(Подбор[[#This Row],[Артикул]],[1]Подбор!$CJ:$CW,4,0),"")</f>
        <v>-39.999979448322513</v>
      </c>
      <c r="Z1322" s="73">
        <f>IFERROR(VLOOKUP(Подбор[[#This Row],[Артикул]],[1]Подбор!$CJ:$CW,5,0),"")</f>
        <v>0</v>
      </c>
      <c r="AA1322" s="73">
        <f>IFERROR(VLOOKUP(Подбор[[#This Row],[Артикул]],[1]Подбор!$CJ:$CW,6,0),"")</f>
        <v>0</v>
      </c>
      <c r="AB1322" s="73">
        <f>IFERROR(VLOOKUP(Подбор[[#This Row],[Артикул]],[1]Подбор!$CJ:$CW,7,0),"")</f>
        <v>0</v>
      </c>
      <c r="AC1322" s="73">
        <f>IFERROR(VLOOKUP(Подбор[[#This Row],[Артикул]],[1]Подбор!$CJ:$CW,8,0),"")</f>
        <v>0</v>
      </c>
      <c r="AD1322" s="73">
        <f>IFERROR(VLOOKUP(Подбор[[#This Row],[Артикул]],[1]Подбор!$CJ:$CW,9,0),"")</f>
        <v>0</v>
      </c>
      <c r="AE1322" s="73">
        <f>IFERROR(VLOOKUP(Подбор[[#This Row],[Артикул]],[1]Подбор!$CJ:$CW,10,0),"")</f>
        <v>0</v>
      </c>
      <c r="AF1322" s="73">
        <f>IFERROR(VLOOKUP(Подбор[[#This Row],[Артикул]],[1]Подбор!$CJ:$CW,11,0),"")</f>
        <v>0</v>
      </c>
      <c r="AG1322" s="73">
        <f>IFERROR(VLOOKUP(Подбор[[#This Row],[Артикул]],[1]Подбор!$CJ:$CW,12,0),"")</f>
        <v>0</v>
      </c>
      <c r="AH1322" s="73">
        <f>IFERROR(VLOOKUP(Подбор[[#This Row],[Артикул]],[1]Подбор!$CJ:$CW,13,0),"")</f>
        <v>0</v>
      </c>
      <c r="AI1322" s="73">
        <f>IFERROR(VLOOKUP(Подбор[[#This Row],[Артикул]],[1]Подбор!$CJ:$CW,14,0),"")</f>
        <v>0</v>
      </c>
      <c r="AJ1322" s="73" t="str">
        <f>IFERROR(VLOOKUP(Подбор[[#This Row],[Артикул]],[1]Подбор!$CJ:$DA,15,0),"")</f>
        <v/>
      </c>
      <c r="AK1322" s="73" t="str">
        <f>IFERROR(VLOOKUP(Подбор[[#This Row],[Артикул]],[1]Подбор!$CJ:$DA,16,0),"")</f>
        <v>https://ipmatika.kz/products/led-panels/itc-tv-wg110-z/</v>
      </c>
      <c r="AL1322" s="73" t="str">
        <f>IFERROR(VLOOKUP(Подбор[[#This Row],[Артикул]],[1]Подбор!$CJ:$DA,17,0),"")</f>
        <v/>
      </c>
    </row>
    <row r="1323" spans="1:38">
      <c r="A1323" s="73" t="s">
        <v>3927</v>
      </c>
      <c r="B1323" t="s">
        <v>3084</v>
      </c>
      <c r="C1323" t="s">
        <v>4030</v>
      </c>
      <c r="D1323">
        <v>27237120</v>
      </c>
      <c r="E1323">
        <v>16342276.5</v>
      </c>
      <c r="F1323">
        <v>-39.999983478429435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578</v>
      </c>
      <c r="R1323" t="s">
        <v>6253</v>
      </c>
      <c r="S1323" t="s">
        <v>578</v>
      </c>
      <c r="T1323" s="73"/>
      <c r="U1323" s="73"/>
      <c r="V1323"/>
      <c r="W1323" s="73">
        <f>IFERROR(VLOOKUP(Подбор[[#This Row],[Артикул]],[1]Подбор!$CJ:$CW,2,0),"")</f>
        <v>27237120</v>
      </c>
      <c r="X1323" s="73">
        <f>IFERROR(VLOOKUP(Подбор[[#This Row],[Артикул]],[1]Подбор!$CJ:$CW,3,0),"")</f>
        <v>16342276.5</v>
      </c>
      <c r="Y1323" s="73">
        <f>IFERROR(VLOOKUP(Подбор[[#This Row],[Артикул]],[1]Подбор!$CJ:$CW,4,0),"")</f>
        <v>-39.999983478429435</v>
      </c>
      <c r="Z1323" s="73">
        <f>IFERROR(VLOOKUP(Подбор[[#This Row],[Артикул]],[1]Подбор!$CJ:$CW,5,0),"")</f>
        <v>0</v>
      </c>
      <c r="AA1323" s="73">
        <f>IFERROR(VLOOKUP(Подбор[[#This Row],[Артикул]],[1]Подбор!$CJ:$CW,6,0),"")</f>
        <v>0</v>
      </c>
      <c r="AB1323" s="73">
        <f>IFERROR(VLOOKUP(Подбор[[#This Row],[Артикул]],[1]Подбор!$CJ:$CW,7,0),"")</f>
        <v>0</v>
      </c>
      <c r="AC1323" s="73">
        <f>IFERROR(VLOOKUP(Подбор[[#This Row],[Артикул]],[1]Подбор!$CJ:$CW,8,0),"")</f>
        <v>0</v>
      </c>
      <c r="AD1323" s="73">
        <f>IFERROR(VLOOKUP(Подбор[[#This Row],[Артикул]],[1]Подбор!$CJ:$CW,9,0),"")</f>
        <v>0</v>
      </c>
      <c r="AE1323" s="73">
        <f>IFERROR(VLOOKUP(Подбор[[#This Row],[Артикул]],[1]Подбор!$CJ:$CW,10,0),"")</f>
        <v>0</v>
      </c>
      <c r="AF1323" s="73">
        <f>IFERROR(VLOOKUP(Подбор[[#This Row],[Артикул]],[1]Подбор!$CJ:$CW,11,0),"")</f>
        <v>0</v>
      </c>
      <c r="AG1323" s="73">
        <f>IFERROR(VLOOKUP(Подбор[[#This Row],[Артикул]],[1]Подбор!$CJ:$CW,12,0),"")</f>
        <v>0</v>
      </c>
      <c r="AH1323" s="73">
        <f>IFERROR(VLOOKUP(Подбор[[#This Row],[Артикул]],[1]Подбор!$CJ:$CW,13,0),"")</f>
        <v>0</v>
      </c>
      <c r="AI1323" s="73">
        <f>IFERROR(VLOOKUP(Подбор[[#This Row],[Артикул]],[1]Подбор!$CJ:$CW,14,0),"")</f>
        <v>0</v>
      </c>
      <c r="AJ1323" s="73" t="str">
        <f>IFERROR(VLOOKUP(Подбор[[#This Row],[Артикул]],[1]Подбор!$CJ:$DA,15,0),"")</f>
        <v/>
      </c>
      <c r="AK1323" s="73" t="str">
        <f>IFERROR(VLOOKUP(Подбор[[#This Row],[Артикул]],[1]Подбор!$CJ:$DA,16,0),"")</f>
        <v>https://ipmatika.kz/products/led-panels/itc-tv-wg138-g/</v>
      </c>
      <c r="AL1323" s="73" t="str">
        <f>IFERROR(VLOOKUP(Подбор[[#This Row],[Артикул]],[1]Подбор!$CJ:$DA,17,0),"")</f>
        <v/>
      </c>
    </row>
    <row r="1324" spans="1:38">
      <c r="A1324" s="73" t="s">
        <v>3929</v>
      </c>
      <c r="B1324" t="s">
        <v>3084</v>
      </c>
      <c r="C1324" t="s">
        <v>4031</v>
      </c>
      <c r="D1324">
        <v>20440240</v>
      </c>
      <c r="E1324">
        <v>12264142</v>
      </c>
      <c r="F1324">
        <v>-40.000009784620921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578</v>
      </c>
      <c r="R1324" t="s">
        <v>6254</v>
      </c>
      <c r="S1324" t="s">
        <v>578</v>
      </c>
      <c r="T1324" s="73"/>
      <c r="U1324" s="73"/>
      <c r="V1324"/>
      <c r="W1324" s="73">
        <f>IFERROR(VLOOKUP(Подбор[[#This Row],[Артикул]],[1]Подбор!$CJ:$CW,2,0),"")</f>
        <v>20440240</v>
      </c>
      <c r="X1324" s="73">
        <f>IFERROR(VLOOKUP(Подбор[[#This Row],[Артикул]],[1]Подбор!$CJ:$CW,3,0),"")</f>
        <v>12264142</v>
      </c>
      <c r="Y1324" s="73">
        <f>IFERROR(VLOOKUP(Подбор[[#This Row],[Артикул]],[1]Подбор!$CJ:$CW,4,0),"")</f>
        <v>-40.000009784620921</v>
      </c>
      <c r="Z1324" s="73">
        <f>IFERROR(VLOOKUP(Подбор[[#This Row],[Артикул]],[1]Подбор!$CJ:$CW,5,0),"")</f>
        <v>0</v>
      </c>
      <c r="AA1324" s="73">
        <f>IFERROR(VLOOKUP(Подбор[[#This Row],[Артикул]],[1]Подбор!$CJ:$CW,6,0),"")</f>
        <v>0</v>
      </c>
      <c r="AB1324" s="73">
        <f>IFERROR(VLOOKUP(Подбор[[#This Row],[Артикул]],[1]Подбор!$CJ:$CW,7,0),"")</f>
        <v>0</v>
      </c>
      <c r="AC1324" s="73">
        <f>IFERROR(VLOOKUP(Подбор[[#This Row],[Артикул]],[1]Подбор!$CJ:$CW,8,0),"")</f>
        <v>0</v>
      </c>
      <c r="AD1324" s="73">
        <f>IFERROR(VLOOKUP(Подбор[[#This Row],[Артикул]],[1]Подбор!$CJ:$CW,9,0),"")</f>
        <v>0</v>
      </c>
      <c r="AE1324" s="73">
        <f>IFERROR(VLOOKUP(Подбор[[#This Row],[Артикул]],[1]Подбор!$CJ:$CW,10,0),"")</f>
        <v>0</v>
      </c>
      <c r="AF1324" s="73">
        <f>IFERROR(VLOOKUP(Подбор[[#This Row],[Артикул]],[1]Подбор!$CJ:$CW,11,0),"")</f>
        <v>0</v>
      </c>
      <c r="AG1324" s="73">
        <f>IFERROR(VLOOKUP(Подбор[[#This Row],[Артикул]],[1]Подбор!$CJ:$CW,12,0),"")</f>
        <v>0</v>
      </c>
      <c r="AH1324" s="73">
        <f>IFERROR(VLOOKUP(Подбор[[#This Row],[Артикул]],[1]Подбор!$CJ:$CW,13,0),"")</f>
        <v>0</v>
      </c>
      <c r="AI1324" s="73">
        <f>IFERROR(VLOOKUP(Подбор[[#This Row],[Артикул]],[1]Подбор!$CJ:$CW,14,0),"")</f>
        <v>0</v>
      </c>
      <c r="AJ1324" s="73" t="str">
        <f>IFERROR(VLOOKUP(Подбор[[#This Row],[Артикул]],[1]Подбор!$CJ:$DA,15,0),"")</f>
        <v/>
      </c>
      <c r="AK1324" s="73" t="str">
        <f>IFERROR(VLOOKUP(Подбор[[#This Row],[Артикул]],[1]Подбор!$CJ:$DA,16,0),"")</f>
        <v>https://ipmatika.kz/products/led-panels/itc-tv-wg138-z/</v>
      </c>
      <c r="AL1324" s="73" t="str">
        <f>IFERROR(VLOOKUP(Подбор[[#This Row],[Артикул]],[1]Подбор!$CJ:$DA,17,0),"")</f>
        <v/>
      </c>
    </row>
    <row r="1325" spans="1:38">
      <c r="A1325" s="73" t="s">
        <v>3931</v>
      </c>
      <c r="B1325" t="s">
        <v>3084</v>
      </c>
      <c r="C1325" t="s">
        <v>4032</v>
      </c>
      <c r="D1325">
        <v>27237120</v>
      </c>
      <c r="E1325">
        <v>16342276.5</v>
      </c>
      <c r="F1325">
        <v>-39.999983478429435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578</v>
      </c>
      <c r="R1325" t="s">
        <v>6255</v>
      </c>
      <c r="S1325" t="s">
        <v>578</v>
      </c>
      <c r="T1325" s="73"/>
      <c r="U1325" s="73"/>
      <c r="V1325"/>
      <c r="W1325" s="73">
        <f>IFERROR(VLOOKUP(Подбор[[#This Row],[Артикул]],[1]Подбор!$CJ:$CW,2,0),"")</f>
        <v>27237120</v>
      </c>
      <c r="X1325" s="73">
        <f>IFERROR(VLOOKUP(Подбор[[#This Row],[Артикул]],[1]Подбор!$CJ:$CW,3,0),"")</f>
        <v>16342276.5</v>
      </c>
      <c r="Y1325" s="73">
        <f>IFERROR(VLOOKUP(Подбор[[#This Row],[Артикул]],[1]Подбор!$CJ:$CW,4,0),"")</f>
        <v>-39.999983478429435</v>
      </c>
      <c r="Z1325" s="73">
        <f>IFERROR(VLOOKUP(Подбор[[#This Row],[Артикул]],[1]Подбор!$CJ:$CW,5,0),"")</f>
        <v>0</v>
      </c>
      <c r="AA1325" s="73">
        <f>IFERROR(VLOOKUP(Подбор[[#This Row],[Артикул]],[1]Подбор!$CJ:$CW,6,0),"")</f>
        <v>0</v>
      </c>
      <c r="AB1325" s="73">
        <f>IFERROR(VLOOKUP(Подбор[[#This Row],[Артикул]],[1]Подбор!$CJ:$CW,7,0),"")</f>
        <v>0</v>
      </c>
      <c r="AC1325" s="73">
        <f>IFERROR(VLOOKUP(Подбор[[#This Row],[Артикул]],[1]Подбор!$CJ:$CW,8,0),"")</f>
        <v>0</v>
      </c>
      <c r="AD1325" s="73">
        <f>IFERROR(VLOOKUP(Подбор[[#This Row],[Артикул]],[1]Подбор!$CJ:$CW,9,0),"")</f>
        <v>0</v>
      </c>
      <c r="AE1325" s="73">
        <f>IFERROR(VLOOKUP(Подбор[[#This Row],[Артикул]],[1]Подбор!$CJ:$CW,10,0),"")</f>
        <v>0</v>
      </c>
      <c r="AF1325" s="73">
        <f>IFERROR(VLOOKUP(Подбор[[#This Row],[Артикул]],[1]Подбор!$CJ:$CW,11,0),"")</f>
        <v>0</v>
      </c>
      <c r="AG1325" s="73">
        <f>IFERROR(VLOOKUP(Подбор[[#This Row],[Артикул]],[1]Подбор!$CJ:$CW,12,0),"")</f>
        <v>0</v>
      </c>
      <c r="AH1325" s="73">
        <f>IFERROR(VLOOKUP(Подбор[[#This Row],[Артикул]],[1]Подбор!$CJ:$CW,13,0),"")</f>
        <v>0</v>
      </c>
      <c r="AI1325" s="73">
        <f>IFERROR(VLOOKUP(Подбор[[#This Row],[Артикул]],[1]Подбор!$CJ:$CW,14,0),"")</f>
        <v>0</v>
      </c>
      <c r="AJ1325" s="73" t="str">
        <f>IFERROR(VLOOKUP(Подбор[[#This Row],[Артикул]],[1]Подбор!$CJ:$DA,15,0),"")</f>
        <v/>
      </c>
      <c r="AK1325" s="73" t="str">
        <f>IFERROR(VLOOKUP(Подбор[[#This Row],[Артикул]],[1]Подбор!$CJ:$DA,16,0),"")</f>
        <v>https://ipmatika.kz/products/led-panels/itc-tv-g165-g/</v>
      </c>
      <c r="AL1325" s="73" t="str">
        <f>IFERROR(VLOOKUP(Подбор[[#This Row],[Артикул]],[1]Подбор!$CJ:$DA,17,0),"")</f>
        <v/>
      </c>
    </row>
    <row r="1326" spans="1:38">
      <c r="A1326" s="73" t="s">
        <v>3933</v>
      </c>
      <c r="B1326" t="s">
        <v>3084</v>
      </c>
      <c r="C1326" t="s">
        <v>4033</v>
      </c>
      <c r="D1326">
        <v>22125140</v>
      </c>
      <c r="E1326">
        <v>13275086</v>
      </c>
      <c r="F1326">
        <v>-39.999990960509173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578</v>
      </c>
      <c r="R1326" t="s">
        <v>6256</v>
      </c>
      <c r="S1326" t="s">
        <v>578</v>
      </c>
      <c r="T1326" s="73"/>
      <c r="U1326" s="73"/>
      <c r="V1326"/>
      <c r="W1326" s="73">
        <f>IFERROR(VLOOKUP(Подбор[[#This Row],[Артикул]],[1]Подбор!$CJ:$CW,2,0),"")</f>
        <v>22125140</v>
      </c>
      <c r="X1326" s="73">
        <f>IFERROR(VLOOKUP(Подбор[[#This Row],[Артикул]],[1]Подбор!$CJ:$CW,3,0),"")</f>
        <v>13275086</v>
      </c>
      <c r="Y1326" s="73">
        <f>IFERROR(VLOOKUP(Подбор[[#This Row],[Артикул]],[1]Подбор!$CJ:$CW,4,0),"")</f>
        <v>-39.999990960509173</v>
      </c>
      <c r="Z1326" s="73">
        <f>IFERROR(VLOOKUP(Подбор[[#This Row],[Артикул]],[1]Подбор!$CJ:$CW,5,0),"")</f>
        <v>0</v>
      </c>
      <c r="AA1326" s="73">
        <f>IFERROR(VLOOKUP(Подбор[[#This Row],[Артикул]],[1]Подбор!$CJ:$CW,6,0),"")</f>
        <v>0</v>
      </c>
      <c r="AB1326" s="73">
        <f>IFERROR(VLOOKUP(Подбор[[#This Row],[Артикул]],[1]Подбор!$CJ:$CW,7,0),"")</f>
        <v>0</v>
      </c>
      <c r="AC1326" s="73">
        <f>IFERROR(VLOOKUP(Подбор[[#This Row],[Артикул]],[1]Подбор!$CJ:$CW,8,0),"")</f>
        <v>0</v>
      </c>
      <c r="AD1326" s="73">
        <f>IFERROR(VLOOKUP(Подбор[[#This Row],[Артикул]],[1]Подбор!$CJ:$CW,9,0),"")</f>
        <v>0</v>
      </c>
      <c r="AE1326" s="73">
        <f>IFERROR(VLOOKUP(Подбор[[#This Row],[Артикул]],[1]Подбор!$CJ:$CW,10,0),"")</f>
        <v>0</v>
      </c>
      <c r="AF1326" s="73">
        <f>IFERROR(VLOOKUP(Подбор[[#This Row],[Артикул]],[1]Подбор!$CJ:$CW,11,0),"")</f>
        <v>0</v>
      </c>
      <c r="AG1326" s="73">
        <f>IFERROR(VLOOKUP(Подбор[[#This Row],[Артикул]],[1]Подбор!$CJ:$CW,12,0),"")</f>
        <v>0</v>
      </c>
      <c r="AH1326" s="73">
        <f>IFERROR(VLOOKUP(Подбор[[#This Row],[Артикул]],[1]Подбор!$CJ:$CW,13,0),"")</f>
        <v>0</v>
      </c>
      <c r="AI1326" s="73">
        <f>IFERROR(VLOOKUP(Подбор[[#This Row],[Артикул]],[1]Подбор!$CJ:$CW,14,0),"")</f>
        <v>0</v>
      </c>
      <c r="AJ1326" s="73" t="str">
        <f>IFERROR(VLOOKUP(Подбор[[#This Row],[Артикул]],[1]Подбор!$CJ:$DA,15,0),"")</f>
        <v/>
      </c>
      <c r="AK1326" s="73" t="str">
        <f>IFERROR(VLOOKUP(Подбор[[#This Row],[Артикул]],[1]Подбор!$CJ:$DA,16,0),"")</f>
        <v>https://ipmatika.kz/products/led-panels/itc-tv-g165-z/</v>
      </c>
      <c r="AL1326" s="73" t="str">
        <f>IFERROR(VLOOKUP(Подбор[[#This Row],[Артикул]],[1]Подбор!$CJ:$DA,17,0),"")</f>
        <v/>
      </c>
    </row>
    <row r="1327" spans="1:38">
      <c r="A1327" s="73" t="s">
        <v>3935</v>
      </c>
      <c r="B1327" t="s">
        <v>3084</v>
      </c>
      <c r="C1327" t="s">
        <v>4034</v>
      </c>
      <c r="D1327">
        <v>38629790</v>
      </c>
      <c r="E1327">
        <v>23177874.499999996</v>
      </c>
      <c r="F1327">
        <v>-39.999998705662144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578</v>
      </c>
      <c r="R1327" t="s">
        <v>6257</v>
      </c>
      <c r="S1327" t="s">
        <v>578</v>
      </c>
      <c r="T1327" s="73"/>
      <c r="U1327" s="73"/>
      <c r="V1327"/>
      <c r="W1327" s="73">
        <f>IFERROR(VLOOKUP(Подбор[[#This Row],[Артикул]],[1]Подбор!$CJ:$CW,2,0),"")</f>
        <v>38629790</v>
      </c>
      <c r="X1327" s="73">
        <f>IFERROR(VLOOKUP(Подбор[[#This Row],[Артикул]],[1]Подбор!$CJ:$CW,3,0),"")</f>
        <v>23177874.499999996</v>
      </c>
      <c r="Y1327" s="73">
        <f>IFERROR(VLOOKUP(Подбор[[#This Row],[Артикул]],[1]Подбор!$CJ:$CW,4,0),"")</f>
        <v>-39.999998705662144</v>
      </c>
      <c r="Z1327" s="73">
        <f>IFERROR(VLOOKUP(Подбор[[#This Row],[Артикул]],[1]Подбор!$CJ:$CW,5,0),"")</f>
        <v>0</v>
      </c>
      <c r="AA1327" s="73">
        <f>IFERROR(VLOOKUP(Подбор[[#This Row],[Артикул]],[1]Подбор!$CJ:$CW,6,0),"")</f>
        <v>0</v>
      </c>
      <c r="AB1327" s="73">
        <f>IFERROR(VLOOKUP(Подбор[[#This Row],[Артикул]],[1]Подбор!$CJ:$CW,7,0),"")</f>
        <v>0</v>
      </c>
      <c r="AC1327" s="73">
        <f>IFERROR(VLOOKUP(Подбор[[#This Row],[Артикул]],[1]Подбор!$CJ:$CW,8,0),"")</f>
        <v>0</v>
      </c>
      <c r="AD1327" s="73">
        <f>IFERROR(VLOOKUP(Подбор[[#This Row],[Артикул]],[1]Подбор!$CJ:$CW,9,0),"")</f>
        <v>0</v>
      </c>
      <c r="AE1327" s="73">
        <f>IFERROR(VLOOKUP(Подбор[[#This Row],[Артикул]],[1]Подбор!$CJ:$CW,10,0),"")</f>
        <v>0</v>
      </c>
      <c r="AF1327" s="73">
        <f>IFERROR(VLOOKUP(Подбор[[#This Row],[Артикул]],[1]Подбор!$CJ:$CW,11,0),"")</f>
        <v>0</v>
      </c>
      <c r="AG1327" s="73">
        <f>IFERROR(VLOOKUP(Подбор[[#This Row],[Артикул]],[1]Подбор!$CJ:$CW,12,0),"")</f>
        <v>0</v>
      </c>
      <c r="AH1327" s="73">
        <f>IFERROR(VLOOKUP(Подбор[[#This Row],[Артикул]],[1]Подбор!$CJ:$CW,13,0),"")</f>
        <v>0</v>
      </c>
      <c r="AI1327" s="73">
        <f>IFERROR(VLOOKUP(Подбор[[#This Row],[Артикул]],[1]Подбор!$CJ:$CW,14,0),"")</f>
        <v>0</v>
      </c>
      <c r="AJ1327" s="73" t="str">
        <f>IFERROR(VLOOKUP(Подбор[[#This Row],[Артикул]],[1]Подбор!$CJ:$DA,15,0),"")</f>
        <v/>
      </c>
      <c r="AK1327" s="73" t="str">
        <f>IFERROR(VLOOKUP(Подбор[[#This Row],[Артикул]],[1]Подбор!$CJ:$DA,16,0),"")</f>
        <v>https://ipmatika.kz/products/led-panels/itc-tv-g220-g/</v>
      </c>
      <c r="AL1327" s="73" t="str">
        <f>IFERROR(VLOOKUP(Подбор[[#This Row],[Артикул]],[1]Подбор!$CJ:$DA,17,0),"")</f>
        <v/>
      </c>
    </row>
    <row r="1328" spans="1:38">
      <c r="A1328" s="73" t="s">
        <v>3936</v>
      </c>
      <c r="B1328" t="s">
        <v>3084</v>
      </c>
      <c r="C1328" t="s">
        <v>4035</v>
      </c>
      <c r="D1328">
        <v>35041020</v>
      </c>
      <c r="E1328">
        <v>21024613.5</v>
      </c>
      <c r="F1328">
        <v>-39.999995719302689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578</v>
      </c>
      <c r="R1328" t="s">
        <v>6258</v>
      </c>
      <c r="S1328" t="s">
        <v>578</v>
      </c>
      <c r="T1328" s="73"/>
      <c r="U1328" s="73"/>
      <c r="V1328"/>
      <c r="W1328" s="73">
        <f>IFERROR(VLOOKUP(Подбор[[#This Row],[Артикул]],[1]Подбор!$CJ:$CW,2,0),"")</f>
        <v>35041020</v>
      </c>
      <c r="X1328" s="73">
        <f>IFERROR(VLOOKUP(Подбор[[#This Row],[Артикул]],[1]Подбор!$CJ:$CW,3,0),"")</f>
        <v>21024613.5</v>
      </c>
      <c r="Y1328" s="73">
        <f>IFERROR(VLOOKUP(Подбор[[#This Row],[Артикул]],[1]Подбор!$CJ:$CW,4,0),"")</f>
        <v>-39.999995719302689</v>
      </c>
      <c r="Z1328" s="73">
        <f>IFERROR(VLOOKUP(Подбор[[#This Row],[Артикул]],[1]Подбор!$CJ:$CW,5,0),"")</f>
        <v>0</v>
      </c>
      <c r="AA1328" s="73">
        <f>IFERROR(VLOOKUP(Подбор[[#This Row],[Артикул]],[1]Подбор!$CJ:$CW,6,0),"")</f>
        <v>0</v>
      </c>
      <c r="AB1328" s="73">
        <f>IFERROR(VLOOKUP(Подбор[[#This Row],[Артикул]],[1]Подбор!$CJ:$CW,7,0),"")</f>
        <v>0</v>
      </c>
      <c r="AC1328" s="73">
        <f>IFERROR(VLOOKUP(Подбор[[#This Row],[Артикул]],[1]Подбор!$CJ:$CW,8,0),"")</f>
        <v>0</v>
      </c>
      <c r="AD1328" s="73">
        <f>IFERROR(VLOOKUP(Подбор[[#This Row],[Артикул]],[1]Подбор!$CJ:$CW,9,0),"")</f>
        <v>0</v>
      </c>
      <c r="AE1328" s="73">
        <f>IFERROR(VLOOKUP(Подбор[[#This Row],[Артикул]],[1]Подбор!$CJ:$CW,10,0),"")</f>
        <v>0</v>
      </c>
      <c r="AF1328" s="73">
        <f>IFERROR(VLOOKUP(Подбор[[#This Row],[Артикул]],[1]Подбор!$CJ:$CW,11,0),"")</f>
        <v>0</v>
      </c>
      <c r="AG1328" s="73">
        <f>IFERROR(VLOOKUP(Подбор[[#This Row],[Артикул]],[1]Подбор!$CJ:$CW,12,0),"")</f>
        <v>0</v>
      </c>
      <c r="AH1328" s="73">
        <f>IFERROR(VLOOKUP(Подбор[[#This Row],[Артикул]],[1]Подбор!$CJ:$CW,13,0),"")</f>
        <v>0</v>
      </c>
      <c r="AI1328" s="73">
        <f>IFERROR(VLOOKUP(Подбор[[#This Row],[Артикул]],[1]Подбор!$CJ:$CW,14,0),"")</f>
        <v>0</v>
      </c>
      <c r="AJ1328" s="73" t="str">
        <f>IFERROR(VLOOKUP(Подбор[[#This Row],[Артикул]],[1]Подбор!$CJ:$DA,15,0),"")</f>
        <v/>
      </c>
      <c r="AK1328" s="73" t="str">
        <f>IFERROR(VLOOKUP(Подбор[[#This Row],[Артикул]],[1]Подбор!$CJ:$DA,16,0),"")</f>
        <v>https://ipmatika.kz/products/led-panels/itc-tv-wg220-z/</v>
      </c>
      <c r="AL1328" s="73" t="str">
        <f>IFERROR(VLOOKUP(Подбор[[#This Row],[Артикул]],[1]Подбор!$CJ:$DA,17,0),"")</f>
        <v/>
      </c>
    </row>
    <row r="1329" spans="1:38">
      <c r="A1329" s="73" t="s">
        <v>5158</v>
      </c>
      <c r="B1329"/>
      <c r="C1329"/>
      <c r="D1329" t="s">
        <v>578</v>
      </c>
      <c r="E1329" t="s">
        <v>578</v>
      </c>
      <c r="F1329" t="s">
        <v>578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578</v>
      </c>
      <c r="R1329" t="s">
        <v>578</v>
      </c>
      <c r="S1329" t="s">
        <v>578</v>
      </c>
      <c r="T1329" s="73"/>
      <c r="U1329" s="73"/>
      <c r="V1329"/>
      <c r="W1329" s="73" t="str">
        <f>IFERROR(VLOOKUP(Подбор[[#This Row],[Артикул]],[1]Подбор!$CJ:$CW,2,0),"")</f>
        <v/>
      </c>
      <c r="X1329" s="73" t="str">
        <f>IFERROR(VLOOKUP(Подбор[[#This Row],[Артикул]],[1]Подбор!$CJ:$CW,3,0),"")</f>
        <v/>
      </c>
      <c r="Y1329" s="73" t="str">
        <f>IFERROR(VLOOKUP(Подбор[[#This Row],[Артикул]],[1]Подбор!$CJ:$CW,4,0),"")</f>
        <v/>
      </c>
      <c r="Z1329" s="73">
        <f>IFERROR(VLOOKUP(Подбор[[#This Row],[Артикул]],[1]Подбор!$CJ:$CW,5,0),"")</f>
        <v>0</v>
      </c>
      <c r="AA1329" s="73">
        <f>IFERROR(VLOOKUP(Подбор[[#This Row],[Артикул]],[1]Подбор!$CJ:$CW,6,0),"")</f>
        <v>0</v>
      </c>
      <c r="AB1329" s="73">
        <f>IFERROR(VLOOKUP(Подбор[[#This Row],[Артикул]],[1]Подбор!$CJ:$CW,7,0),"")</f>
        <v>0</v>
      </c>
      <c r="AC1329" s="73">
        <f>IFERROR(VLOOKUP(Подбор[[#This Row],[Артикул]],[1]Подбор!$CJ:$CW,8,0),"")</f>
        <v>0</v>
      </c>
      <c r="AD1329" s="73">
        <f>IFERROR(VLOOKUP(Подбор[[#This Row],[Артикул]],[1]Подбор!$CJ:$CW,9,0),"")</f>
        <v>0</v>
      </c>
      <c r="AE1329" s="73">
        <f>IFERROR(VLOOKUP(Подбор[[#This Row],[Артикул]],[1]Подбор!$CJ:$CW,10,0),"")</f>
        <v>0</v>
      </c>
      <c r="AF1329" s="73">
        <f>IFERROR(VLOOKUP(Подбор[[#This Row],[Артикул]],[1]Подбор!$CJ:$CW,11,0),"")</f>
        <v>0</v>
      </c>
      <c r="AG1329" s="73">
        <f>IFERROR(VLOOKUP(Подбор[[#This Row],[Артикул]],[1]Подбор!$CJ:$CW,12,0),"")</f>
        <v>0</v>
      </c>
      <c r="AH1329" s="73">
        <f>IFERROR(VLOOKUP(Подбор[[#This Row],[Артикул]],[1]Подбор!$CJ:$CW,13,0),"")</f>
        <v>0</v>
      </c>
      <c r="AI1329" s="73">
        <f>IFERROR(VLOOKUP(Подбор[[#This Row],[Артикул]],[1]Подбор!$CJ:$CW,14,0),"")</f>
        <v>0</v>
      </c>
      <c r="AJ1329" s="73" t="str">
        <f>IFERROR(VLOOKUP(Подбор[[#This Row],[Артикул]],[1]Подбор!$CJ:$DA,15,0),"")</f>
        <v/>
      </c>
      <c r="AK1329" s="73" t="str">
        <f>IFERROR(VLOOKUP(Подбор[[#This Row],[Артикул]],[1]Подбор!$CJ:$DA,16,0),"")</f>
        <v/>
      </c>
      <c r="AL1329" s="73" t="str">
        <f>IFERROR(VLOOKUP(Подбор[[#This Row],[Артикул]],[1]Подбор!$CJ:$DA,17,0),"")</f>
        <v/>
      </c>
    </row>
    <row r="1330" spans="1:38">
      <c r="A1330" s="73" t="s">
        <v>4714</v>
      </c>
      <c r="B1330" t="s">
        <v>4680</v>
      </c>
      <c r="C1330" t="s">
        <v>4715</v>
      </c>
      <c r="D1330" t="s">
        <v>578</v>
      </c>
      <c r="E1330" t="s">
        <v>578</v>
      </c>
      <c r="F1330" t="s">
        <v>578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578</v>
      </c>
      <c r="R1330" t="s">
        <v>6259</v>
      </c>
      <c r="S1330" t="s">
        <v>578</v>
      </c>
      <c r="T1330" s="73"/>
      <c r="U1330" s="73"/>
      <c r="V1330"/>
      <c r="W1330" s="73" t="str">
        <f>IFERROR(VLOOKUP(Подбор[[#This Row],[Артикул]],[1]Подбор!$CJ:$CW,2,0),"")</f>
        <v/>
      </c>
      <c r="X1330" s="73" t="str">
        <f>IFERROR(VLOOKUP(Подбор[[#This Row],[Артикул]],[1]Подбор!$CJ:$CW,3,0),"")</f>
        <v/>
      </c>
      <c r="Y1330" s="73" t="str">
        <f>IFERROR(VLOOKUP(Подбор[[#This Row],[Артикул]],[1]Подбор!$CJ:$CW,4,0),"")</f>
        <v/>
      </c>
      <c r="Z1330" s="73">
        <f>IFERROR(VLOOKUP(Подбор[[#This Row],[Артикул]],[1]Подбор!$CJ:$CW,5,0),"")</f>
        <v>0</v>
      </c>
      <c r="AA1330" s="73">
        <f>IFERROR(VLOOKUP(Подбор[[#This Row],[Артикул]],[1]Подбор!$CJ:$CW,6,0),"")</f>
        <v>0</v>
      </c>
      <c r="AB1330" s="73">
        <f>IFERROR(VLOOKUP(Подбор[[#This Row],[Артикул]],[1]Подбор!$CJ:$CW,7,0),"")</f>
        <v>0</v>
      </c>
      <c r="AC1330" s="73">
        <f>IFERROR(VLOOKUP(Подбор[[#This Row],[Артикул]],[1]Подбор!$CJ:$CW,8,0),"")</f>
        <v>0</v>
      </c>
      <c r="AD1330" s="73">
        <f>IFERROR(VLOOKUP(Подбор[[#This Row],[Артикул]],[1]Подбор!$CJ:$CW,9,0),"")</f>
        <v>0</v>
      </c>
      <c r="AE1330" s="73">
        <f>IFERROR(VLOOKUP(Подбор[[#This Row],[Артикул]],[1]Подбор!$CJ:$CW,10,0),"")</f>
        <v>0</v>
      </c>
      <c r="AF1330" s="73">
        <f>IFERROR(VLOOKUP(Подбор[[#This Row],[Артикул]],[1]Подбор!$CJ:$CW,11,0),"")</f>
        <v>0</v>
      </c>
      <c r="AG1330" s="73">
        <f>IFERROR(VLOOKUP(Подбор[[#This Row],[Артикул]],[1]Подбор!$CJ:$CW,12,0),"")</f>
        <v>0</v>
      </c>
      <c r="AH1330" s="73">
        <f>IFERROR(VLOOKUP(Подбор[[#This Row],[Артикул]],[1]Подбор!$CJ:$CW,13,0),"")</f>
        <v>0</v>
      </c>
      <c r="AI1330" s="73">
        <f>IFERROR(VLOOKUP(Подбор[[#This Row],[Артикул]],[1]Подбор!$CJ:$CW,14,0),"")</f>
        <v>0</v>
      </c>
      <c r="AJ1330" s="73" t="str">
        <f>IFERROR(VLOOKUP(Подбор[[#This Row],[Артикул]],[1]Подбор!$CJ:$DA,15,0),"")</f>
        <v/>
      </c>
      <c r="AK1330" s="73" t="str">
        <f>IFERROR(VLOOKUP(Подбор[[#This Row],[Артикул]],[1]Подбор!$CJ:$DA,16,0),"")</f>
        <v>https://ipmatika.kz/products/signage-tv-lg/43un64os/</v>
      </c>
      <c r="AL1330" s="73" t="str">
        <f>IFERROR(VLOOKUP(Подбор[[#This Row],[Артикул]],[1]Подбор!$CJ:$DA,17,0),"")</f>
        <v/>
      </c>
    </row>
    <row r="1331" spans="1:38">
      <c r="A1331" s="73" t="s">
        <v>7458</v>
      </c>
      <c r="B1331" t="s">
        <v>4680</v>
      </c>
      <c r="C1331" t="s">
        <v>7459</v>
      </c>
      <c r="D1331" t="s">
        <v>578</v>
      </c>
      <c r="E1331" t="s">
        <v>578</v>
      </c>
      <c r="F1331" t="s">
        <v>578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578</v>
      </c>
      <c r="R1331" t="s">
        <v>6263</v>
      </c>
      <c r="S1331" t="s">
        <v>5514</v>
      </c>
      <c r="T1331" s="73"/>
      <c r="U1331" s="73"/>
      <c r="V1331"/>
      <c r="W1331" s="73" t="str">
        <f>IFERROR(VLOOKUP(Подбор[[#This Row],[Артикул]],[1]Подбор!$CJ:$CW,2,0),"")</f>
        <v/>
      </c>
      <c r="X1331" s="73" t="str">
        <f>IFERROR(VLOOKUP(Подбор[[#This Row],[Артикул]],[1]Подбор!$CJ:$CW,3,0),"")</f>
        <v/>
      </c>
      <c r="Y1331" s="73" t="str">
        <f>IFERROR(VLOOKUP(Подбор[[#This Row],[Артикул]],[1]Подбор!$CJ:$CW,4,0),"")</f>
        <v/>
      </c>
      <c r="Z1331" s="73">
        <f>IFERROR(VLOOKUP(Подбор[[#This Row],[Артикул]],[1]Подбор!$CJ:$CW,5,0),"")</f>
        <v>0</v>
      </c>
      <c r="AA1331" s="73">
        <f>IFERROR(VLOOKUP(Подбор[[#This Row],[Артикул]],[1]Подбор!$CJ:$CW,6,0),"")</f>
        <v>0</v>
      </c>
      <c r="AB1331" s="73">
        <f>IFERROR(VLOOKUP(Подбор[[#This Row],[Артикул]],[1]Подбор!$CJ:$CW,7,0),"")</f>
        <v>0</v>
      </c>
      <c r="AC1331" s="73">
        <f>IFERROR(VLOOKUP(Подбор[[#This Row],[Артикул]],[1]Подбор!$CJ:$CW,8,0),"")</f>
        <v>0</v>
      </c>
      <c r="AD1331" s="73">
        <f>IFERROR(VLOOKUP(Подбор[[#This Row],[Артикул]],[1]Подбор!$CJ:$CW,9,0),"")</f>
        <v>0</v>
      </c>
      <c r="AE1331" s="73">
        <f>IFERROR(VLOOKUP(Подбор[[#This Row],[Артикул]],[1]Подбор!$CJ:$CW,10,0),"")</f>
        <v>0</v>
      </c>
      <c r="AF1331" s="73">
        <f>IFERROR(VLOOKUP(Подбор[[#This Row],[Артикул]],[1]Подбор!$CJ:$CW,11,0),"")</f>
        <v>0</v>
      </c>
      <c r="AG1331" s="73">
        <f>IFERROR(VLOOKUP(Подбор[[#This Row],[Артикул]],[1]Подбор!$CJ:$CW,12,0),"")</f>
        <v>0</v>
      </c>
      <c r="AH1331" s="73">
        <f>IFERROR(VLOOKUP(Подбор[[#This Row],[Артикул]],[1]Подбор!$CJ:$CW,13,0),"")</f>
        <v>0</v>
      </c>
      <c r="AI1331" s="73">
        <f>IFERROR(VLOOKUP(Подбор[[#This Row],[Артикул]],[1]Подбор!$CJ:$CW,14,0),"")</f>
        <v>0</v>
      </c>
      <c r="AJ1331" s="73" t="str">
        <f>IFERROR(VLOOKUP(Подбор[[#This Row],[Артикул]],[1]Подбор!$CJ:$DA,15,0),"")</f>
        <v/>
      </c>
      <c r="AK1331" s="73" t="str">
        <f>IFERROR(VLOOKUP(Подбор[[#This Row],[Артикул]],[1]Подбор!$CJ:$DA,16,0),"")</f>
        <v>https://ipmatika.kz/products/signage-tv-lg/75un64os/</v>
      </c>
      <c r="AL1331" s="73" t="str">
        <f>IFERROR(VLOOKUP(Подбор[[#This Row],[Артикул]],[1]Подбор!$CJ:$DA,17,0),"")</f>
        <v>NEW</v>
      </c>
    </row>
    <row r="1332" spans="1:38">
      <c r="A1332" s="73" t="s">
        <v>4716</v>
      </c>
      <c r="B1332" t="s">
        <v>4680</v>
      </c>
      <c r="C1332" t="s">
        <v>4717</v>
      </c>
      <c r="D1332" t="s">
        <v>578</v>
      </c>
      <c r="E1332" t="s">
        <v>578</v>
      </c>
      <c r="F1332" t="s">
        <v>578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578</v>
      </c>
      <c r="R1332" t="s">
        <v>6260</v>
      </c>
      <c r="S1332" t="s">
        <v>5491</v>
      </c>
      <c r="T1332" s="73"/>
      <c r="U1332" s="73"/>
      <c r="V1332"/>
      <c r="W1332" s="73" t="str">
        <f>IFERROR(VLOOKUP(Подбор[[#This Row],[Артикул]],[1]Подбор!$CJ:$CW,2,0),"")</f>
        <v/>
      </c>
      <c r="X1332" s="73" t="str">
        <f>IFERROR(VLOOKUP(Подбор[[#This Row],[Артикул]],[1]Подбор!$CJ:$CW,3,0),"")</f>
        <v/>
      </c>
      <c r="Y1332" s="73" t="str">
        <f>IFERROR(VLOOKUP(Подбор[[#This Row],[Артикул]],[1]Подбор!$CJ:$CW,4,0),"")</f>
        <v/>
      </c>
      <c r="Z1332" s="73">
        <f>IFERROR(VLOOKUP(Подбор[[#This Row],[Артикул]],[1]Подбор!$CJ:$CW,5,0),"")</f>
        <v>0</v>
      </c>
      <c r="AA1332" s="73">
        <f>IFERROR(VLOOKUP(Подбор[[#This Row],[Артикул]],[1]Подбор!$CJ:$CW,6,0),"")</f>
        <v>0</v>
      </c>
      <c r="AB1332" s="73">
        <f>IFERROR(VLOOKUP(Подбор[[#This Row],[Артикул]],[1]Подбор!$CJ:$CW,7,0),"")</f>
        <v>0</v>
      </c>
      <c r="AC1332" s="73">
        <f>IFERROR(VLOOKUP(Подбор[[#This Row],[Артикул]],[1]Подбор!$CJ:$CW,8,0),"")</f>
        <v>0</v>
      </c>
      <c r="AD1332" s="73">
        <f>IFERROR(VLOOKUP(Подбор[[#This Row],[Артикул]],[1]Подбор!$CJ:$CW,9,0),"")</f>
        <v>0</v>
      </c>
      <c r="AE1332" s="73">
        <f>IFERROR(VLOOKUP(Подбор[[#This Row],[Артикул]],[1]Подбор!$CJ:$CW,10,0),"")</f>
        <v>0</v>
      </c>
      <c r="AF1332" s="73">
        <f>IFERROR(VLOOKUP(Подбор[[#This Row],[Артикул]],[1]Подбор!$CJ:$CW,11,0),"")</f>
        <v>0</v>
      </c>
      <c r="AG1332" s="73">
        <f>IFERROR(VLOOKUP(Подбор[[#This Row],[Артикул]],[1]Подбор!$CJ:$CW,12,0),"")</f>
        <v>0</v>
      </c>
      <c r="AH1332" s="73">
        <f>IFERROR(VLOOKUP(Подбор[[#This Row],[Артикул]],[1]Подбор!$CJ:$CW,13,0),"")</f>
        <v>0</v>
      </c>
      <c r="AI1332" s="73">
        <f>IFERROR(VLOOKUP(Подбор[[#This Row],[Артикул]],[1]Подбор!$CJ:$CW,14,0),"")</f>
        <v>0</v>
      </c>
      <c r="AJ1332" s="73" t="str">
        <f>IFERROR(VLOOKUP(Подбор[[#This Row],[Артикул]],[1]Подбор!$CJ:$DA,15,0),"")</f>
        <v/>
      </c>
      <c r="AK1332" s="73" t="str">
        <f>IFERROR(VLOOKUP(Подбор[[#This Row],[Артикул]],[1]Подбор!$CJ:$DA,16,0),"")</f>
        <v>https://ipmatika.kz/products/signage-tv-lg/50un64os/</v>
      </c>
      <c r="AL1332" s="73" t="str">
        <f>IFERROR(VLOOKUP(Подбор[[#This Row],[Артикул]],[1]Подбор!$CJ:$DA,17,0),"")</f>
        <v>EOL</v>
      </c>
    </row>
    <row r="1333" spans="1:38">
      <c r="A1333" s="73" t="s">
        <v>7460</v>
      </c>
      <c r="B1333" t="s">
        <v>4680</v>
      </c>
      <c r="C1333" t="s">
        <v>7461</v>
      </c>
      <c r="D1333" t="s">
        <v>578</v>
      </c>
      <c r="E1333" t="s">
        <v>578</v>
      </c>
      <c r="F1333" t="s">
        <v>578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578</v>
      </c>
      <c r="R1333" t="s">
        <v>6263</v>
      </c>
      <c r="S1333" t="s">
        <v>5514</v>
      </c>
      <c r="T1333" s="73"/>
      <c r="U1333" s="73"/>
      <c r="V1333"/>
      <c r="W1333" s="73" t="str">
        <f>IFERROR(VLOOKUP(Подбор[[#This Row],[Артикул]],[1]Подбор!$CJ:$CW,2,0),"")</f>
        <v/>
      </c>
      <c r="X1333" s="73" t="str">
        <f>IFERROR(VLOOKUP(Подбор[[#This Row],[Артикул]],[1]Подбор!$CJ:$CW,3,0),"")</f>
        <v/>
      </c>
      <c r="Y1333" s="73" t="str">
        <f>IFERROR(VLOOKUP(Подбор[[#This Row],[Артикул]],[1]Подбор!$CJ:$CW,4,0),"")</f>
        <v/>
      </c>
      <c r="Z1333" s="73">
        <f>IFERROR(VLOOKUP(Подбор[[#This Row],[Артикул]],[1]Подбор!$CJ:$CW,5,0),"")</f>
        <v>0</v>
      </c>
      <c r="AA1333" s="73">
        <f>IFERROR(VLOOKUP(Подбор[[#This Row],[Артикул]],[1]Подбор!$CJ:$CW,6,0),"")</f>
        <v>0</v>
      </c>
      <c r="AB1333" s="73">
        <f>IFERROR(VLOOKUP(Подбор[[#This Row],[Артикул]],[1]Подбор!$CJ:$CW,7,0),"")</f>
        <v>0</v>
      </c>
      <c r="AC1333" s="73">
        <f>IFERROR(VLOOKUP(Подбор[[#This Row],[Артикул]],[1]Подбор!$CJ:$CW,8,0),"")</f>
        <v>0</v>
      </c>
      <c r="AD1333" s="73">
        <f>IFERROR(VLOOKUP(Подбор[[#This Row],[Артикул]],[1]Подбор!$CJ:$CW,9,0),"")</f>
        <v>0</v>
      </c>
      <c r="AE1333" s="73">
        <f>IFERROR(VLOOKUP(Подбор[[#This Row],[Артикул]],[1]Подбор!$CJ:$CW,10,0),"")</f>
        <v>0</v>
      </c>
      <c r="AF1333" s="73">
        <f>IFERROR(VLOOKUP(Подбор[[#This Row],[Артикул]],[1]Подбор!$CJ:$CW,11,0),"")</f>
        <v>0</v>
      </c>
      <c r="AG1333" s="73">
        <f>IFERROR(VLOOKUP(Подбор[[#This Row],[Артикул]],[1]Подбор!$CJ:$CW,12,0),"")</f>
        <v>0</v>
      </c>
      <c r="AH1333" s="73">
        <f>IFERROR(VLOOKUP(Подбор[[#This Row],[Артикул]],[1]Подбор!$CJ:$CW,13,0),"")</f>
        <v>0</v>
      </c>
      <c r="AI1333" s="73">
        <f>IFERROR(VLOOKUP(Подбор[[#This Row],[Артикул]],[1]Подбор!$CJ:$CW,14,0),"")</f>
        <v>0</v>
      </c>
      <c r="AJ1333" s="73" t="str">
        <f>IFERROR(VLOOKUP(Подбор[[#This Row],[Артикул]],[1]Подбор!$CJ:$DA,15,0),"")</f>
        <v/>
      </c>
      <c r="AK1333" s="73" t="str">
        <f>IFERROR(VLOOKUP(Подбор[[#This Row],[Артикул]],[1]Подбор!$CJ:$DA,16,0),"")</f>
        <v>https://ipmatika.kz/products/signage-tv-lg/75un64os/</v>
      </c>
      <c r="AL1333" s="73" t="str">
        <f>IFERROR(VLOOKUP(Подбор[[#This Row],[Артикул]],[1]Подбор!$CJ:$DA,17,0),"")</f>
        <v>NEW</v>
      </c>
    </row>
    <row r="1334" spans="1:38">
      <c r="A1334" s="73" t="s">
        <v>4718</v>
      </c>
      <c r="B1334" t="s">
        <v>4680</v>
      </c>
      <c r="C1334" t="s">
        <v>4719</v>
      </c>
      <c r="D1334" t="s">
        <v>578</v>
      </c>
      <c r="E1334" t="s">
        <v>578</v>
      </c>
      <c r="F1334" t="s">
        <v>578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578</v>
      </c>
      <c r="R1334" t="s">
        <v>6261</v>
      </c>
      <c r="S1334" t="s">
        <v>5491</v>
      </c>
      <c r="T1334" s="73"/>
      <c r="U1334" s="73"/>
      <c r="V1334"/>
      <c r="W1334" s="73" t="str">
        <f>IFERROR(VLOOKUP(Подбор[[#This Row],[Артикул]],[1]Подбор!$CJ:$CW,2,0),"")</f>
        <v/>
      </c>
      <c r="X1334" s="73" t="str">
        <f>IFERROR(VLOOKUP(Подбор[[#This Row],[Артикул]],[1]Подбор!$CJ:$CW,3,0),"")</f>
        <v/>
      </c>
      <c r="Y1334" s="73" t="str">
        <f>IFERROR(VLOOKUP(Подбор[[#This Row],[Артикул]],[1]Подбор!$CJ:$CW,4,0),"")</f>
        <v/>
      </c>
      <c r="Z1334" s="73">
        <f>IFERROR(VLOOKUP(Подбор[[#This Row],[Артикул]],[1]Подбор!$CJ:$CW,5,0),"")</f>
        <v>0</v>
      </c>
      <c r="AA1334" s="73">
        <f>IFERROR(VLOOKUP(Подбор[[#This Row],[Артикул]],[1]Подбор!$CJ:$CW,6,0),"")</f>
        <v>0</v>
      </c>
      <c r="AB1334" s="73">
        <f>IFERROR(VLOOKUP(Подбор[[#This Row],[Артикул]],[1]Подбор!$CJ:$CW,7,0),"")</f>
        <v>0</v>
      </c>
      <c r="AC1334" s="73">
        <f>IFERROR(VLOOKUP(Подбор[[#This Row],[Артикул]],[1]Подбор!$CJ:$CW,8,0),"")</f>
        <v>0</v>
      </c>
      <c r="AD1334" s="73">
        <f>IFERROR(VLOOKUP(Подбор[[#This Row],[Артикул]],[1]Подбор!$CJ:$CW,9,0),"")</f>
        <v>0</v>
      </c>
      <c r="AE1334" s="73">
        <f>IFERROR(VLOOKUP(Подбор[[#This Row],[Артикул]],[1]Подбор!$CJ:$CW,10,0),"")</f>
        <v>0</v>
      </c>
      <c r="AF1334" s="73">
        <f>IFERROR(VLOOKUP(Подбор[[#This Row],[Артикул]],[1]Подбор!$CJ:$CW,11,0),"")</f>
        <v>0</v>
      </c>
      <c r="AG1334" s="73">
        <f>IFERROR(VLOOKUP(Подбор[[#This Row],[Артикул]],[1]Подбор!$CJ:$CW,12,0),"")</f>
        <v>0</v>
      </c>
      <c r="AH1334" s="73">
        <f>IFERROR(VLOOKUP(Подбор[[#This Row],[Артикул]],[1]Подбор!$CJ:$CW,13,0),"")</f>
        <v>0</v>
      </c>
      <c r="AI1334" s="73">
        <f>IFERROR(VLOOKUP(Подбор[[#This Row],[Артикул]],[1]Подбор!$CJ:$CW,14,0),"")</f>
        <v>0</v>
      </c>
      <c r="AJ1334" s="73" t="str">
        <f>IFERROR(VLOOKUP(Подбор[[#This Row],[Артикул]],[1]Подбор!$CJ:$DA,15,0),"")</f>
        <v/>
      </c>
      <c r="AK1334" s="73" t="str">
        <f>IFERROR(VLOOKUP(Подбор[[#This Row],[Артикул]],[1]Подбор!$CJ:$DA,16,0),"")</f>
        <v>https://ipmatika.kz/products/signage-tv-lg/55un64os/</v>
      </c>
      <c r="AL1334" s="73" t="str">
        <f>IFERROR(VLOOKUP(Подбор[[#This Row],[Артикул]],[1]Подбор!$CJ:$DA,17,0),"")</f>
        <v>EOL</v>
      </c>
    </row>
    <row r="1335" spans="1:38">
      <c r="A1335" s="73" t="s">
        <v>7462</v>
      </c>
      <c r="B1335" t="s">
        <v>4680</v>
      </c>
      <c r="C1335" t="s">
        <v>7463</v>
      </c>
      <c r="D1335" t="s">
        <v>578</v>
      </c>
      <c r="E1335" t="s">
        <v>578</v>
      </c>
      <c r="F1335" t="s">
        <v>578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578</v>
      </c>
      <c r="R1335" t="s">
        <v>6263</v>
      </c>
      <c r="S1335" t="s">
        <v>5514</v>
      </c>
      <c r="T1335" s="73"/>
      <c r="U1335" s="73"/>
      <c r="V1335"/>
      <c r="W1335" s="73" t="str">
        <f>IFERROR(VLOOKUP(Подбор[[#This Row],[Артикул]],[1]Подбор!$CJ:$CW,2,0),"")</f>
        <v/>
      </c>
      <c r="X1335" s="73" t="str">
        <f>IFERROR(VLOOKUP(Подбор[[#This Row],[Артикул]],[1]Подбор!$CJ:$CW,3,0),"")</f>
        <v/>
      </c>
      <c r="Y1335" s="73" t="str">
        <f>IFERROR(VLOOKUP(Подбор[[#This Row],[Артикул]],[1]Подбор!$CJ:$CW,4,0),"")</f>
        <v/>
      </c>
      <c r="Z1335" s="73">
        <f>IFERROR(VLOOKUP(Подбор[[#This Row],[Артикул]],[1]Подбор!$CJ:$CW,5,0),"")</f>
        <v>0</v>
      </c>
      <c r="AA1335" s="73">
        <f>IFERROR(VLOOKUP(Подбор[[#This Row],[Артикул]],[1]Подбор!$CJ:$CW,6,0),"")</f>
        <v>0</v>
      </c>
      <c r="AB1335" s="73">
        <f>IFERROR(VLOOKUP(Подбор[[#This Row],[Артикул]],[1]Подбор!$CJ:$CW,7,0),"")</f>
        <v>0</v>
      </c>
      <c r="AC1335" s="73">
        <f>IFERROR(VLOOKUP(Подбор[[#This Row],[Артикул]],[1]Подбор!$CJ:$CW,8,0),"")</f>
        <v>0</v>
      </c>
      <c r="AD1335" s="73">
        <f>IFERROR(VLOOKUP(Подбор[[#This Row],[Артикул]],[1]Подбор!$CJ:$CW,9,0),"")</f>
        <v>0</v>
      </c>
      <c r="AE1335" s="73">
        <f>IFERROR(VLOOKUP(Подбор[[#This Row],[Артикул]],[1]Подбор!$CJ:$CW,10,0),"")</f>
        <v>0</v>
      </c>
      <c r="AF1335" s="73">
        <f>IFERROR(VLOOKUP(Подбор[[#This Row],[Артикул]],[1]Подбор!$CJ:$CW,11,0),"")</f>
        <v>0</v>
      </c>
      <c r="AG1335" s="73">
        <f>IFERROR(VLOOKUP(Подбор[[#This Row],[Артикул]],[1]Подбор!$CJ:$CW,12,0),"")</f>
        <v>0</v>
      </c>
      <c r="AH1335" s="73">
        <f>IFERROR(VLOOKUP(Подбор[[#This Row],[Артикул]],[1]Подбор!$CJ:$CW,13,0),"")</f>
        <v>0</v>
      </c>
      <c r="AI1335" s="73">
        <f>IFERROR(VLOOKUP(Подбор[[#This Row],[Артикул]],[1]Подбор!$CJ:$CW,14,0),"")</f>
        <v>0</v>
      </c>
      <c r="AJ1335" s="73" t="str">
        <f>IFERROR(VLOOKUP(Подбор[[#This Row],[Артикул]],[1]Подбор!$CJ:$DA,15,0),"")</f>
        <v/>
      </c>
      <c r="AK1335" s="73" t="str">
        <f>IFERROR(VLOOKUP(Подбор[[#This Row],[Артикул]],[1]Подбор!$CJ:$DA,16,0),"")</f>
        <v>https://ipmatika.kz/products/signage-tv-lg/75un64os/</v>
      </c>
      <c r="AL1335" s="73" t="str">
        <f>IFERROR(VLOOKUP(Подбор[[#This Row],[Артикул]],[1]Подбор!$CJ:$DA,17,0),"")</f>
        <v>NEW</v>
      </c>
    </row>
    <row r="1336" spans="1:38">
      <c r="A1336" s="73" t="s">
        <v>4720</v>
      </c>
      <c r="B1336" t="s">
        <v>4680</v>
      </c>
      <c r="C1336" t="s">
        <v>4721</v>
      </c>
      <c r="D1336" t="s">
        <v>578</v>
      </c>
      <c r="E1336" t="s">
        <v>578</v>
      </c>
      <c r="F1336" t="s">
        <v>578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578</v>
      </c>
      <c r="R1336" t="s">
        <v>6262</v>
      </c>
      <c r="S1336" t="s">
        <v>5491</v>
      </c>
      <c r="T1336" s="73"/>
      <c r="U1336" s="73"/>
      <c r="V1336"/>
      <c r="W1336" s="73" t="str">
        <f>IFERROR(VLOOKUP(Подбор[[#This Row],[Артикул]],[1]Подбор!$CJ:$CW,2,0),"")</f>
        <v/>
      </c>
      <c r="X1336" s="73" t="str">
        <f>IFERROR(VLOOKUP(Подбор[[#This Row],[Артикул]],[1]Подбор!$CJ:$CW,3,0),"")</f>
        <v/>
      </c>
      <c r="Y1336" s="73" t="str">
        <f>IFERROR(VLOOKUP(Подбор[[#This Row],[Артикул]],[1]Подбор!$CJ:$CW,4,0),"")</f>
        <v/>
      </c>
      <c r="Z1336" s="73">
        <f>IFERROR(VLOOKUP(Подбор[[#This Row],[Артикул]],[1]Подбор!$CJ:$CW,5,0),"")</f>
        <v>0</v>
      </c>
      <c r="AA1336" s="73">
        <f>IFERROR(VLOOKUP(Подбор[[#This Row],[Артикул]],[1]Подбор!$CJ:$CW,6,0),"")</f>
        <v>0</v>
      </c>
      <c r="AB1336" s="73">
        <f>IFERROR(VLOOKUP(Подбор[[#This Row],[Артикул]],[1]Подбор!$CJ:$CW,7,0),"")</f>
        <v>0</v>
      </c>
      <c r="AC1336" s="73">
        <f>IFERROR(VLOOKUP(Подбор[[#This Row],[Артикул]],[1]Подбор!$CJ:$CW,8,0),"")</f>
        <v>0</v>
      </c>
      <c r="AD1336" s="73">
        <f>IFERROR(VLOOKUP(Подбор[[#This Row],[Артикул]],[1]Подбор!$CJ:$CW,9,0),"")</f>
        <v>0</v>
      </c>
      <c r="AE1336" s="73">
        <f>IFERROR(VLOOKUP(Подбор[[#This Row],[Артикул]],[1]Подбор!$CJ:$CW,10,0),"")</f>
        <v>0</v>
      </c>
      <c r="AF1336" s="73">
        <f>IFERROR(VLOOKUP(Подбор[[#This Row],[Артикул]],[1]Подбор!$CJ:$CW,11,0),"")</f>
        <v>0</v>
      </c>
      <c r="AG1336" s="73">
        <f>IFERROR(VLOOKUP(Подбор[[#This Row],[Артикул]],[1]Подбор!$CJ:$CW,12,0),"")</f>
        <v>0</v>
      </c>
      <c r="AH1336" s="73">
        <f>IFERROR(VLOOKUP(Подбор[[#This Row],[Артикул]],[1]Подбор!$CJ:$CW,13,0),"")</f>
        <v>0</v>
      </c>
      <c r="AI1336" s="73">
        <f>IFERROR(VLOOKUP(Подбор[[#This Row],[Артикул]],[1]Подбор!$CJ:$CW,14,0),"")</f>
        <v>0</v>
      </c>
      <c r="AJ1336" s="73" t="str">
        <f>IFERROR(VLOOKUP(Подбор[[#This Row],[Артикул]],[1]Подбор!$CJ:$DA,15,0),"")</f>
        <v/>
      </c>
      <c r="AK1336" s="73" t="str">
        <f>IFERROR(VLOOKUP(Подбор[[#This Row],[Артикул]],[1]Подбор!$CJ:$DA,16,0),"")</f>
        <v>https://ipmatika.kz/products/signage-tv-lg/65un64os/</v>
      </c>
      <c r="AL1336" s="73" t="str">
        <f>IFERROR(VLOOKUP(Подбор[[#This Row],[Артикул]],[1]Подбор!$CJ:$DA,17,0),"")</f>
        <v>EOL</v>
      </c>
    </row>
    <row r="1337" spans="1:38">
      <c r="A1337" s="73" t="s">
        <v>7464</v>
      </c>
      <c r="B1337" t="s">
        <v>4680</v>
      </c>
      <c r="C1337" t="s">
        <v>7465</v>
      </c>
      <c r="D1337" t="s">
        <v>578</v>
      </c>
      <c r="E1337" t="s">
        <v>578</v>
      </c>
      <c r="F1337" t="s">
        <v>578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578</v>
      </c>
      <c r="R1337" t="s">
        <v>6263</v>
      </c>
      <c r="S1337" t="s">
        <v>5514</v>
      </c>
      <c r="T1337" s="73"/>
      <c r="U1337" s="73"/>
      <c r="V1337"/>
      <c r="W1337" s="73" t="str">
        <f>IFERROR(VLOOKUP(Подбор[[#This Row],[Артикул]],[1]Подбор!$CJ:$CW,2,0),"")</f>
        <v/>
      </c>
      <c r="X1337" s="73" t="str">
        <f>IFERROR(VLOOKUP(Подбор[[#This Row],[Артикул]],[1]Подбор!$CJ:$CW,3,0),"")</f>
        <v/>
      </c>
      <c r="Y1337" s="73" t="str">
        <f>IFERROR(VLOOKUP(Подбор[[#This Row],[Артикул]],[1]Подбор!$CJ:$CW,4,0),"")</f>
        <v/>
      </c>
      <c r="Z1337" s="73">
        <f>IFERROR(VLOOKUP(Подбор[[#This Row],[Артикул]],[1]Подбор!$CJ:$CW,5,0),"")</f>
        <v>0</v>
      </c>
      <c r="AA1337" s="73">
        <f>IFERROR(VLOOKUP(Подбор[[#This Row],[Артикул]],[1]Подбор!$CJ:$CW,6,0),"")</f>
        <v>0</v>
      </c>
      <c r="AB1337" s="73">
        <f>IFERROR(VLOOKUP(Подбор[[#This Row],[Артикул]],[1]Подбор!$CJ:$CW,7,0),"")</f>
        <v>0</v>
      </c>
      <c r="AC1337" s="73">
        <f>IFERROR(VLOOKUP(Подбор[[#This Row],[Артикул]],[1]Подбор!$CJ:$CW,8,0),"")</f>
        <v>0</v>
      </c>
      <c r="AD1337" s="73">
        <f>IFERROR(VLOOKUP(Подбор[[#This Row],[Артикул]],[1]Подбор!$CJ:$CW,9,0),"")</f>
        <v>0</v>
      </c>
      <c r="AE1337" s="73">
        <f>IFERROR(VLOOKUP(Подбор[[#This Row],[Артикул]],[1]Подбор!$CJ:$CW,10,0),"")</f>
        <v>0</v>
      </c>
      <c r="AF1337" s="73">
        <f>IFERROR(VLOOKUP(Подбор[[#This Row],[Артикул]],[1]Подбор!$CJ:$CW,11,0),"")</f>
        <v>0</v>
      </c>
      <c r="AG1337" s="73">
        <f>IFERROR(VLOOKUP(Подбор[[#This Row],[Артикул]],[1]Подбор!$CJ:$CW,12,0),"")</f>
        <v>0</v>
      </c>
      <c r="AH1337" s="73">
        <f>IFERROR(VLOOKUP(Подбор[[#This Row],[Артикул]],[1]Подбор!$CJ:$CW,13,0),"")</f>
        <v>0</v>
      </c>
      <c r="AI1337" s="73">
        <f>IFERROR(VLOOKUP(Подбор[[#This Row],[Артикул]],[1]Подбор!$CJ:$CW,14,0),"")</f>
        <v>0</v>
      </c>
      <c r="AJ1337" s="73" t="str">
        <f>IFERROR(VLOOKUP(Подбор[[#This Row],[Артикул]],[1]Подбор!$CJ:$DA,15,0),"")</f>
        <v/>
      </c>
      <c r="AK1337" s="73" t="str">
        <f>IFERROR(VLOOKUP(Подбор[[#This Row],[Артикул]],[1]Подбор!$CJ:$DA,16,0),"")</f>
        <v>https://ipmatika.kz/products/signage-tv-lg/75un64os/</v>
      </c>
      <c r="AL1337" s="73" t="str">
        <f>IFERROR(VLOOKUP(Подбор[[#This Row],[Артикул]],[1]Подбор!$CJ:$DA,17,0),"")</f>
        <v>NEW</v>
      </c>
    </row>
    <row r="1338" spans="1:38">
      <c r="A1338" s="73" t="s">
        <v>4722</v>
      </c>
      <c r="B1338" t="s">
        <v>4680</v>
      </c>
      <c r="C1338" t="s">
        <v>4723</v>
      </c>
      <c r="D1338" t="s">
        <v>578</v>
      </c>
      <c r="E1338" t="s">
        <v>578</v>
      </c>
      <c r="F1338" t="s">
        <v>578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578</v>
      </c>
      <c r="R1338" t="s">
        <v>6263</v>
      </c>
      <c r="S1338" t="s">
        <v>5491</v>
      </c>
      <c r="T1338" s="73"/>
      <c r="U1338" s="73"/>
      <c r="V1338"/>
      <c r="W1338" s="73" t="str">
        <f>IFERROR(VLOOKUP(Подбор[[#This Row],[Артикул]],[1]Подбор!$CJ:$CW,2,0),"")</f>
        <v/>
      </c>
      <c r="X1338" s="73" t="str">
        <f>IFERROR(VLOOKUP(Подбор[[#This Row],[Артикул]],[1]Подбор!$CJ:$CW,3,0),"")</f>
        <v/>
      </c>
      <c r="Y1338" s="73" t="str">
        <f>IFERROR(VLOOKUP(Подбор[[#This Row],[Артикул]],[1]Подбор!$CJ:$CW,4,0),"")</f>
        <v/>
      </c>
      <c r="Z1338" s="73">
        <f>IFERROR(VLOOKUP(Подбор[[#This Row],[Артикул]],[1]Подбор!$CJ:$CW,5,0),"")</f>
        <v>0</v>
      </c>
      <c r="AA1338" s="73">
        <f>IFERROR(VLOOKUP(Подбор[[#This Row],[Артикул]],[1]Подбор!$CJ:$CW,6,0),"")</f>
        <v>0</v>
      </c>
      <c r="AB1338" s="73">
        <f>IFERROR(VLOOKUP(Подбор[[#This Row],[Артикул]],[1]Подбор!$CJ:$CW,7,0),"")</f>
        <v>0</v>
      </c>
      <c r="AC1338" s="73">
        <f>IFERROR(VLOOKUP(Подбор[[#This Row],[Артикул]],[1]Подбор!$CJ:$CW,8,0),"")</f>
        <v>0</v>
      </c>
      <c r="AD1338" s="73">
        <f>IFERROR(VLOOKUP(Подбор[[#This Row],[Артикул]],[1]Подбор!$CJ:$CW,9,0),"")</f>
        <v>0</v>
      </c>
      <c r="AE1338" s="73">
        <f>IFERROR(VLOOKUP(Подбор[[#This Row],[Артикул]],[1]Подбор!$CJ:$CW,10,0),"")</f>
        <v>0</v>
      </c>
      <c r="AF1338" s="73">
        <f>IFERROR(VLOOKUP(Подбор[[#This Row],[Артикул]],[1]Подбор!$CJ:$CW,11,0),"")</f>
        <v>0</v>
      </c>
      <c r="AG1338" s="73">
        <f>IFERROR(VLOOKUP(Подбор[[#This Row],[Артикул]],[1]Подбор!$CJ:$CW,12,0),"")</f>
        <v>0</v>
      </c>
      <c r="AH1338" s="73">
        <f>IFERROR(VLOOKUP(Подбор[[#This Row],[Артикул]],[1]Подбор!$CJ:$CW,13,0),"")</f>
        <v>0</v>
      </c>
      <c r="AI1338" s="73">
        <f>IFERROR(VLOOKUP(Подбор[[#This Row],[Артикул]],[1]Подбор!$CJ:$CW,14,0),"")</f>
        <v>0</v>
      </c>
      <c r="AJ1338" s="73" t="str">
        <f>IFERROR(VLOOKUP(Подбор[[#This Row],[Артикул]],[1]Подбор!$CJ:$DA,15,0),"")</f>
        <v/>
      </c>
      <c r="AK1338" s="73" t="str">
        <f>IFERROR(VLOOKUP(Подбор[[#This Row],[Артикул]],[1]Подбор!$CJ:$DA,16,0),"")</f>
        <v>https://ipmatika.kz/products/signage-tv-lg/75un64os/</v>
      </c>
      <c r="AL1338" s="73" t="str">
        <f>IFERROR(VLOOKUP(Подбор[[#This Row],[Артикул]],[1]Подбор!$CJ:$DA,17,0),"")</f>
        <v>EOL</v>
      </c>
    </row>
    <row r="1339" spans="1:38">
      <c r="A1339" s="73" t="s">
        <v>4724</v>
      </c>
      <c r="B1339" t="s">
        <v>4680</v>
      </c>
      <c r="C1339" t="s">
        <v>4725</v>
      </c>
      <c r="D1339" t="s">
        <v>578</v>
      </c>
      <c r="E1339" t="s">
        <v>578</v>
      </c>
      <c r="F1339" t="s">
        <v>578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578</v>
      </c>
      <c r="R1339" t="s">
        <v>6264</v>
      </c>
      <c r="S1339" t="s">
        <v>578</v>
      </c>
      <c r="T1339" s="73"/>
      <c r="U1339" s="73"/>
      <c r="V1339"/>
      <c r="W1339" s="73" t="str">
        <f>IFERROR(VLOOKUP(Подбор[[#This Row],[Артикул]],[1]Подбор!$CJ:$CW,2,0),"")</f>
        <v/>
      </c>
      <c r="X1339" s="73" t="str">
        <f>IFERROR(VLOOKUP(Подбор[[#This Row],[Артикул]],[1]Подбор!$CJ:$CW,3,0),"")</f>
        <v/>
      </c>
      <c r="Y1339" s="73" t="str">
        <f>IFERROR(VLOOKUP(Подбор[[#This Row],[Артикул]],[1]Подбор!$CJ:$CW,4,0),"")</f>
        <v/>
      </c>
      <c r="Z1339" s="73">
        <f>IFERROR(VLOOKUP(Подбор[[#This Row],[Артикул]],[1]Подбор!$CJ:$CW,5,0),"")</f>
        <v>0</v>
      </c>
      <c r="AA1339" s="73">
        <f>IFERROR(VLOOKUP(Подбор[[#This Row],[Артикул]],[1]Подбор!$CJ:$CW,6,0),"")</f>
        <v>0</v>
      </c>
      <c r="AB1339" s="73">
        <f>IFERROR(VLOOKUP(Подбор[[#This Row],[Артикул]],[1]Подбор!$CJ:$CW,7,0),"")</f>
        <v>0</v>
      </c>
      <c r="AC1339" s="73">
        <f>IFERROR(VLOOKUP(Подбор[[#This Row],[Артикул]],[1]Подбор!$CJ:$CW,8,0),"")</f>
        <v>0</v>
      </c>
      <c r="AD1339" s="73">
        <f>IFERROR(VLOOKUP(Подбор[[#This Row],[Артикул]],[1]Подбор!$CJ:$CW,9,0),"")</f>
        <v>0</v>
      </c>
      <c r="AE1339" s="73">
        <f>IFERROR(VLOOKUP(Подбор[[#This Row],[Артикул]],[1]Подбор!$CJ:$CW,10,0),"")</f>
        <v>0</v>
      </c>
      <c r="AF1339" s="73">
        <f>IFERROR(VLOOKUP(Подбор[[#This Row],[Артикул]],[1]Подбор!$CJ:$CW,11,0),"")</f>
        <v>0</v>
      </c>
      <c r="AG1339" s="73">
        <f>IFERROR(VLOOKUP(Подбор[[#This Row],[Артикул]],[1]Подбор!$CJ:$CW,12,0),"")</f>
        <v>0</v>
      </c>
      <c r="AH1339" s="73">
        <f>IFERROR(VLOOKUP(Подбор[[#This Row],[Артикул]],[1]Подбор!$CJ:$CW,13,0),"")</f>
        <v>0</v>
      </c>
      <c r="AI1339" s="73">
        <f>IFERROR(VLOOKUP(Подбор[[#This Row],[Артикул]],[1]Подбор!$CJ:$CW,14,0),"")</f>
        <v>0</v>
      </c>
      <c r="AJ1339" s="73" t="str">
        <f>IFERROR(VLOOKUP(Подбор[[#This Row],[Артикул]],[1]Подбор!$CJ:$DA,15,0),"")</f>
        <v/>
      </c>
      <c r="AK1339" s="73" t="str">
        <f>IFERROR(VLOOKUP(Подбор[[#This Row],[Артикул]],[1]Подбор!$CJ:$DA,16,0),"")</f>
        <v>https://ipmatika.kz/products/signage-tv-lg/86un64os/</v>
      </c>
      <c r="AL1339" s="73" t="str">
        <f>IFERROR(VLOOKUP(Подбор[[#This Row],[Артикул]],[1]Подбор!$CJ:$DA,17,0),"")</f>
        <v/>
      </c>
    </row>
    <row r="1340" spans="1:38">
      <c r="A1340" s="73" t="s">
        <v>5159</v>
      </c>
      <c r="B1340"/>
      <c r="C1340"/>
      <c r="D1340" t="s">
        <v>578</v>
      </c>
      <c r="E1340" t="s">
        <v>578</v>
      </c>
      <c r="F1340" t="s">
        <v>578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578</v>
      </c>
      <c r="R1340" t="s">
        <v>578</v>
      </c>
      <c r="S1340" t="s">
        <v>578</v>
      </c>
      <c r="T1340" s="73"/>
      <c r="U1340" s="73"/>
      <c r="V1340"/>
      <c r="W1340" s="73" t="str">
        <f>IFERROR(VLOOKUP(Подбор[[#This Row],[Артикул]],[1]Подбор!$CJ:$CW,2,0),"")</f>
        <v/>
      </c>
      <c r="X1340" s="73" t="str">
        <f>IFERROR(VLOOKUP(Подбор[[#This Row],[Артикул]],[1]Подбор!$CJ:$CW,3,0),"")</f>
        <v/>
      </c>
      <c r="Y1340" s="73" t="str">
        <f>IFERROR(VLOOKUP(Подбор[[#This Row],[Артикул]],[1]Подбор!$CJ:$CW,4,0),"")</f>
        <v/>
      </c>
      <c r="Z1340" s="73">
        <f>IFERROR(VLOOKUP(Подбор[[#This Row],[Артикул]],[1]Подбор!$CJ:$CW,5,0),"")</f>
        <v>0</v>
      </c>
      <c r="AA1340" s="73">
        <f>IFERROR(VLOOKUP(Подбор[[#This Row],[Артикул]],[1]Подбор!$CJ:$CW,6,0),"")</f>
        <v>0</v>
      </c>
      <c r="AB1340" s="73">
        <f>IFERROR(VLOOKUP(Подбор[[#This Row],[Артикул]],[1]Подбор!$CJ:$CW,7,0),"")</f>
        <v>0</v>
      </c>
      <c r="AC1340" s="73">
        <f>IFERROR(VLOOKUP(Подбор[[#This Row],[Артикул]],[1]Подбор!$CJ:$CW,8,0),"")</f>
        <v>0</v>
      </c>
      <c r="AD1340" s="73">
        <f>IFERROR(VLOOKUP(Подбор[[#This Row],[Артикул]],[1]Подбор!$CJ:$CW,9,0),"")</f>
        <v>0</v>
      </c>
      <c r="AE1340" s="73">
        <f>IFERROR(VLOOKUP(Подбор[[#This Row],[Артикул]],[1]Подбор!$CJ:$CW,10,0),"")</f>
        <v>0</v>
      </c>
      <c r="AF1340" s="73">
        <f>IFERROR(VLOOKUP(Подбор[[#This Row],[Артикул]],[1]Подбор!$CJ:$CW,11,0),"")</f>
        <v>0</v>
      </c>
      <c r="AG1340" s="73">
        <f>IFERROR(VLOOKUP(Подбор[[#This Row],[Артикул]],[1]Подбор!$CJ:$CW,12,0),"")</f>
        <v>0</v>
      </c>
      <c r="AH1340" s="73">
        <f>IFERROR(VLOOKUP(Подбор[[#This Row],[Артикул]],[1]Подбор!$CJ:$CW,13,0),"")</f>
        <v>0</v>
      </c>
      <c r="AI1340" s="73">
        <f>IFERROR(VLOOKUP(Подбор[[#This Row],[Артикул]],[1]Подбор!$CJ:$CW,14,0),"")</f>
        <v>0</v>
      </c>
      <c r="AJ1340" s="73" t="str">
        <f>IFERROR(VLOOKUP(Подбор[[#This Row],[Артикул]],[1]Подбор!$CJ:$DA,15,0),"")</f>
        <v/>
      </c>
      <c r="AK1340" s="73" t="str">
        <f>IFERROR(VLOOKUP(Подбор[[#This Row],[Артикул]],[1]Подбор!$CJ:$DA,16,0),"")</f>
        <v/>
      </c>
      <c r="AL1340" s="73" t="str">
        <f>IFERROR(VLOOKUP(Подбор[[#This Row],[Артикул]],[1]Подбор!$CJ:$DA,17,0),"")</f>
        <v/>
      </c>
    </row>
    <row r="1341" spans="1:38">
      <c r="A1341" s="73" t="s">
        <v>5159</v>
      </c>
      <c r="B1341"/>
      <c r="C1341"/>
      <c r="D1341" t="s">
        <v>578</v>
      </c>
      <c r="E1341" t="s">
        <v>578</v>
      </c>
      <c r="F1341" t="s">
        <v>578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578</v>
      </c>
      <c r="R1341" t="s">
        <v>578</v>
      </c>
      <c r="S1341" t="s">
        <v>578</v>
      </c>
      <c r="T1341" s="73"/>
      <c r="U1341" s="73"/>
      <c r="V1341"/>
      <c r="W1341" s="73" t="str">
        <f>IFERROR(VLOOKUP(Подбор[[#This Row],[Артикул]],[1]Подбор!$CJ:$CW,2,0),"")</f>
        <v/>
      </c>
      <c r="X1341" s="73" t="str">
        <f>IFERROR(VLOOKUP(Подбор[[#This Row],[Артикул]],[1]Подбор!$CJ:$CW,3,0),"")</f>
        <v/>
      </c>
      <c r="Y1341" s="73" t="str">
        <f>IFERROR(VLOOKUP(Подбор[[#This Row],[Артикул]],[1]Подбор!$CJ:$CW,4,0),"")</f>
        <v/>
      </c>
      <c r="Z1341" s="73">
        <f>IFERROR(VLOOKUP(Подбор[[#This Row],[Артикул]],[1]Подбор!$CJ:$CW,5,0),"")</f>
        <v>0</v>
      </c>
      <c r="AA1341" s="73">
        <f>IFERROR(VLOOKUP(Подбор[[#This Row],[Артикул]],[1]Подбор!$CJ:$CW,6,0),"")</f>
        <v>0</v>
      </c>
      <c r="AB1341" s="73">
        <f>IFERROR(VLOOKUP(Подбор[[#This Row],[Артикул]],[1]Подбор!$CJ:$CW,7,0),"")</f>
        <v>0</v>
      </c>
      <c r="AC1341" s="73">
        <f>IFERROR(VLOOKUP(Подбор[[#This Row],[Артикул]],[1]Подбор!$CJ:$CW,8,0),"")</f>
        <v>0</v>
      </c>
      <c r="AD1341" s="73">
        <f>IFERROR(VLOOKUP(Подбор[[#This Row],[Артикул]],[1]Подбор!$CJ:$CW,9,0),"")</f>
        <v>0</v>
      </c>
      <c r="AE1341" s="73">
        <f>IFERROR(VLOOKUP(Подбор[[#This Row],[Артикул]],[1]Подбор!$CJ:$CW,10,0),"")</f>
        <v>0</v>
      </c>
      <c r="AF1341" s="73">
        <f>IFERROR(VLOOKUP(Подбор[[#This Row],[Артикул]],[1]Подбор!$CJ:$CW,11,0),"")</f>
        <v>0</v>
      </c>
      <c r="AG1341" s="73">
        <f>IFERROR(VLOOKUP(Подбор[[#This Row],[Артикул]],[1]Подбор!$CJ:$CW,12,0),"")</f>
        <v>0</v>
      </c>
      <c r="AH1341" s="73">
        <f>IFERROR(VLOOKUP(Подбор[[#This Row],[Артикул]],[1]Подбор!$CJ:$CW,13,0),"")</f>
        <v>0</v>
      </c>
      <c r="AI1341" s="73">
        <f>IFERROR(VLOOKUP(Подбор[[#This Row],[Артикул]],[1]Подбор!$CJ:$CW,14,0),"")</f>
        <v>0</v>
      </c>
      <c r="AJ1341" s="73" t="str">
        <f>IFERROR(VLOOKUP(Подбор[[#This Row],[Артикул]],[1]Подбор!$CJ:$DA,15,0),"")</f>
        <v/>
      </c>
      <c r="AK1341" s="73" t="str">
        <f>IFERROR(VLOOKUP(Подбор[[#This Row],[Артикул]],[1]Подбор!$CJ:$DA,16,0),"")</f>
        <v/>
      </c>
      <c r="AL1341" s="73" t="str">
        <f>IFERROR(VLOOKUP(Подбор[[#This Row],[Артикул]],[1]Подбор!$CJ:$DA,17,0),"")</f>
        <v/>
      </c>
    </row>
    <row r="1342" spans="1:38">
      <c r="A1342" s="73" t="s">
        <v>4702</v>
      </c>
      <c r="B1342" t="s">
        <v>4680</v>
      </c>
      <c r="C1342" t="s">
        <v>4703</v>
      </c>
      <c r="D1342" t="s">
        <v>578</v>
      </c>
      <c r="E1342" t="s">
        <v>578</v>
      </c>
      <c r="F1342" t="s">
        <v>578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578</v>
      </c>
      <c r="R1342" t="s">
        <v>6265</v>
      </c>
      <c r="S1342" t="s">
        <v>578</v>
      </c>
      <c r="T1342" s="73"/>
      <c r="U1342" s="73"/>
      <c r="V1342"/>
      <c r="W1342" s="73" t="str">
        <f>IFERROR(VLOOKUP(Подбор[[#This Row],[Артикул]],[1]Подбор!$CJ:$CW,2,0),"")</f>
        <v/>
      </c>
      <c r="X1342" s="73" t="str">
        <f>IFERROR(VLOOKUP(Подбор[[#This Row],[Артикул]],[1]Подбор!$CJ:$CW,3,0),"")</f>
        <v/>
      </c>
      <c r="Y1342" s="73" t="str">
        <f>IFERROR(VLOOKUP(Подбор[[#This Row],[Артикул]],[1]Подбор!$CJ:$CW,4,0),"")</f>
        <v/>
      </c>
      <c r="Z1342" s="73">
        <f>IFERROR(VLOOKUP(Подбор[[#This Row],[Артикул]],[1]Подбор!$CJ:$CW,5,0),"")</f>
        <v>0</v>
      </c>
      <c r="AA1342" s="73">
        <f>IFERROR(VLOOKUP(Подбор[[#This Row],[Артикул]],[1]Подбор!$CJ:$CW,6,0),"")</f>
        <v>0</v>
      </c>
      <c r="AB1342" s="73">
        <f>IFERROR(VLOOKUP(Подбор[[#This Row],[Артикул]],[1]Подбор!$CJ:$CW,7,0),"")</f>
        <v>0</v>
      </c>
      <c r="AC1342" s="73">
        <f>IFERROR(VLOOKUP(Подбор[[#This Row],[Артикул]],[1]Подбор!$CJ:$CW,8,0),"")</f>
        <v>0</v>
      </c>
      <c r="AD1342" s="73">
        <f>IFERROR(VLOOKUP(Подбор[[#This Row],[Артикул]],[1]Подбор!$CJ:$CW,9,0),"")</f>
        <v>0</v>
      </c>
      <c r="AE1342" s="73">
        <f>IFERROR(VLOOKUP(Подбор[[#This Row],[Артикул]],[1]Подбор!$CJ:$CW,10,0),"")</f>
        <v>0</v>
      </c>
      <c r="AF1342" s="73">
        <f>IFERROR(VLOOKUP(Подбор[[#This Row],[Артикул]],[1]Подбор!$CJ:$CW,11,0),"")</f>
        <v>0</v>
      </c>
      <c r="AG1342" s="73">
        <f>IFERROR(VLOOKUP(Подбор[[#This Row],[Артикул]],[1]Подбор!$CJ:$CW,12,0),"")</f>
        <v>0</v>
      </c>
      <c r="AH1342" s="73">
        <f>IFERROR(VLOOKUP(Подбор[[#This Row],[Артикул]],[1]Подбор!$CJ:$CW,13,0),"")</f>
        <v>0</v>
      </c>
      <c r="AI1342" s="73">
        <f>IFERROR(VLOOKUP(Подбор[[#This Row],[Артикул]],[1]Подбор!$CJ:$CW,14,0),"")</f>
        <v>0</v>
      </c>
      <c r="AJ1342" s="73" t="str">
        <f>IFERROR(VLOOKUP(Подбор[[#This Row],[Артикул]],[1]Подбор!$CJ:$DA,15,0),"")</f>
        <v/>
      </c>
      <c r="AK1342" s="73" t="str">
        <f>IFERROR(VLOOKUP(Подбор[[#This Row],[Артикул]],[1]Подбор!$CJ:$DA,16,0),"")</f>
        <v>https://ipmatika.kz/products/gostinichnye-tv-lg/32ln661h/</v>
      </c>
      <c r="AL1342" s="73" t="str">
        <f>IFERROR(VLOOKUP(Подбор[[#This Row],[Артикул]],[1]Подбор!$CJ:$DA,17,0),"")</f>
        <v/>
      </c>
    </row>
    <row r="1343" spans="1:38">
      <c r="A1343" s="73" t="s">
        <v>4704</v>
      </c>
      <c r="B1343" t="s">
        <v>4680</v>
      </c>
      <c r="C1343" t="s">
        <v>4705</v>
      </c>
      <c r="D1343" t="s">
        <v>578</v>
      </c>
      <c r="E1343" t="s">
        <v>578</v>
      </c>
      <c r="F1343" t="s">
        <v>578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578</v>
      </c>
      <c r="R1343" t="s">
        <v>6266</v>
      </c>
      <c r="S1343" t="s">
        <v>578</v>
      </c>
      <c r="T1343" s="73"/>
      <c r="U1343" s="73"/>
      <c r="V1343"/>
      <c r="W1343" s="73" t="str">
        <f>IFERROR(VLOOKUP(Подбор[[#This Row],[Артикул]],[1]Подбор!$CJ:$CW,2,0),"")</f>
        <v/>
      </c>
      <c r="X1343" s="73" t="str">
        <f>IFERROR(VLOOKUP(Подбор[[#This Row],[Артикул]],[1]Подбор!$CJ:$CW,3,0),"")</f>
        <v/>
      </c>
      <c r="Y1343" s="73" t="str">
        <f>IFERROR(VLOOKUP(Подбор[[#This Row],[Артикул]],[1]Подбор!$CJ:$CW,4,0),"")</f>
        <v/>
      </c>
      <c r="Z1343" s="73">
        <f>IFERROR(VLOOKUP(Подбор[[#This Row],[Артикул]],[1]Подбор!$CJ:$CW,5,0),"")</f>
        <v>0</v>
      </c>
      <c r="AA1343" s="73">
        <f>IFERROR(VLOOKUP(Подбор[[#This Row],[Артикул]],[1]Подбор!$CJ:$CW,6,0),"")</f>
        <v>0</v>
      </c>
      <c r="AB1343" s="73">
        <f>IFERROR(VLOOKUP(Подбор[[#This Row],[Артикул]],[1]Подбор!$CJ:$CW,7,0),"")</f>
        <v>0</v>
      </c>
      <c r="AC1343" s="73">
        <f>IFERROR(VLOOKUP(Подбор[[#This Row],[Артикул]],[1]Подбор!$CJ:$CW,8,0),"")</f>
        <v>0</v>
      </c>
      <c r="AD1343" s="73">
        <f>IFERROR(VLOOKUP(Подбор[[#This Row],[Артикул]],[1]Подбор!$CJ:$CW,9,0),"")</f>
        <v>0</v>
      </c>
      <c r="AE1343" s="73">
        <f>IFERROR(VLOOKUP(Подбор[[#This Row],[Артикул]],[1]Подбор!$CJ:$CW,10,0),"")</f>
        <v>0</v>
      </c>
      <c r="AF1343" s="73">
        <f>IFERROR(VLOOKUP(Подбор[[#This Row],[Артикул]],[1]Подбор!$CJ:$CW,11,0),"")</f>
        <v>0</v>
      </c>
      <c r="AG1343" s="73">
        <f>IFERROR(VLOOKUP(Подбор[[#This Row],[Артикул]],[1]Подбор!$CJ:$CW,12,0),"")</f>
        <v>0</v>
      </c>
      <c r="AH1343" s="73">
        <f>IFERROR(VLOOKUP(Подбор[[#This Row],[Артикул]],[1]Подбор!$CJ:$CW,13,0),"")</f>
        <v>0</v>
      </c>
      <c r="AI1343" s="73">
        <f>IFERROR(VLOOKUP(Подбор[[#This Row],[Артикул]],[1]Подбор!$CJ:$CW,14,0),"")</f>
        <v>0</v>
      </c>
      <c r="AJ1343" s="73" t="str">
        <f>IFERROR(VLOOKUP(Подбор[[#This Row],[Артикул]],[1]Подбор!$CJ:$DA,15,0),"")</f>
        <v/>
      </c>
      <c r="AK1343" s="73" t="str">
        <f>IFERROR(VLOOKUP(Подбор[[#This Row],[Артикул]],[1]Подбор!$CJ:$DA,16,0),"")</f>
        <v>https://ipmatika.kz/products/gostinichnye-tv-lg/43um662h/</v>
      </c>
      <c r="AL1343" s="73" t="str">
        <f>IFERROR(VLOOKUP(Подбор[[#This Row],[Артикул]],[1]Подбор!$CJ:$DA,17,0),"")</f>
        <v/>
      </c>
    </row>
    <row r="1344" spans="1:38">
      <c r="A1344" s="73" t="s">
        <v>7466</v>
      </c>
      <c r="B1344" t="s">
        <v>4680</v>
      </c>
      <c r="C1344" t="s">
        <v>7467</v>
      </c>
      <c r="D1344" t="s">
        <v>578</v>
      </c>
      <c r="E1344" t="s">
        <v>578</v>
      </c>
      <c r="F1344" t="s">
        <v>578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578</v>
      </c>
      <c r="R1344" t="s">
        <v>7615</v>
      </c>
      <c r="S1344" t="s">
        <v>5514</v>
      </c>
      <c r="T1344" s="73"/>
      <c r="U1344" s="73"/>
      <c r="V1344"/>
      <c r="W1344" s="73" t="str">
        <f>IFERROR(VLOOKUP(Подбор[[#This Row],[Артикул]],[1]Подбор!$CJ:$CW,2,0),"")</f>
        <v/>
      </c>
      <c r="X1344" s="73" t="str">
        <f>IFERROR(VLOOKUP(Подбор[[#This Row],[Артикул]],[1]Подбор!$CJ:$CW,3,0),"")</f>
        <v/>
      </c>
      <c r="Y1344" s="73" t="str">
        <f>IFERROR(VLOOKUP(Подбор[[#This Row],[Артикул]],[1]Подбор!$CJ:$CW,4,0),"")</f>
        <v/>
      </c>
      <c r="Z1344" s="73">
        <f>IFERROR(VLOOKUP(Подбор[[#This Row],[Артикул]],[1]Подбор!$CJ:$CW,5,0),"")</f>
        <v>0</v>
      </c>
      <c r="AA1344" s="73">
        <f>IFERROR(VLOOKUP(Подбор[[#This Row],[Артикул]],[1]Подбор!$CJ:$CW,6,0),"")</f>
        <v>0</v>
      </c>
      <c r="AB1344" s="73">
        <f>IFERROR(VLOOKUP(Подбор[[#This Row],[Артикул]],[1]Подбор!$CJ:$CW,7,0),"")</f>
        <v>0</v>
      </c>
      <c r="AC1344" s="73">
        <f>IFERROR(VLOOKUP(Подбор[[#This Row],[Артикул]],[1]Подбор!$CJ:$CW,8,0),"")</f>
        <v>0</v>
      </c>
      <c r="AD1344" s="73">
        <f>IFERROR(VLOOKUP(Подбор[[#This Row],[Артикул]],[1]Подбор!$CJ:$CW,9,0),"")</f>
        <v>0</v>
      </c>
      <c r="AE1344" s="73">
        <f>IFERROR(VLOOKUP(Подбор[[#This Row],[Артикул]],[1]Подбор!$CJ:$CW,10,0),"")</f>
        <v>0</v>
      </c>
      <c r="AF1344" s="73">
        <f>IFERROR(VLOOKUP(Подбор[[#This Row],[Артикул]],[1]Подбор!$CJ:$CW,11,0),"")</f>
        <v>0</v>
      </c>
      <c r="AG1344" s="73">
        <f>IFERROR(VLOOKUP(Подбор[[#This Row],[Артикул]],[1]Подбор!$CJ:$CW,12,0),"")</f>
        <v>0</v>
      </c>
      <c r="AH1344" s="73">
        <f>IFERROR(VLOOKUP(Подбор[[#This Row],[Артикул]],[1]Подбор!$CJ:$CW,13,0),"")</f>
        <v>0</v>
      </c>
      <c r="AI1344" s="73">
        <f>IFERROR(VLOOKUP(Подбор[[#This Row],[Артикул]],[1]Подбор!$CJ:$CW,14,0),"")</f>
        <v>0</v>
      </c>
      <c r="AJ1344" s="73" t="str">
        <f>IFERROR(VLOOKUP(Подбор[[#This Row],[Артикул]],[1]Подбор!$CJ:$DA,15,0),"")</f>
        <v/>
      </c>
      <c r="AK1344" s="73" t="str">
        <f>IFERROR(VLOOKUP(Подбор[[#This Row],[Артикул]],[1]Подбор!$CJ:$DA,16,0),"")</f>
        <v>https://www.ipmatika.kz/products/gostinichnye-tv-lg/50UK660H/</v>
      </c>
      <c r="AL1344" s="73" t="str">
        <f>IFERROR(VLOOKUP(Подбор[[#This Row],[Артикул]],[1]Подбор!$CJ:$DA,17,0),"")</f>
        <v>NEW</v>
      </c>
    </row>
    <row r="1345" spans="1:38">
      <c r="A1345" s="73" t="s">
        <v>4706</v>
      </c>
      <c r="B1345" t="s">
        <v>4680</v>
      </c>
      <c r="C1345" t="s">
        <v>4707</v>
      </c>
      <c r="D1345" t="s">
        <v>578</v>
      </c>
      <c r="E1345" t="s">
        <v>578</v>
      </c>
      <c r="F1345" t="s">
        <v>578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578</v>
      </c>
      <c r="R1345" t="s">
        <v>6267</v>
      </c>
      <c r="S1345" t="s">
        <v>5491</v>
      </c>
      <c r="T1345" s="73"/>
      <c r="U1345" s="73"/>
      <c r="V1345"/>
      <c r="W1345" s="73" t="str">
        <f>IFERROR(VLOOKUP(Подбор[[#This Row],[Артикул]],[1]Подбор!$CJ:$CW,2,0),"")</f>
        <v/>
      </c>
      <c r="X1345" s="73" t="str">
        <f>IFERROR(VLOOKUP(Подбор[[#This Row],[Артикул]],[1]Подбор!$CJ:$CW,3,0),"")</f>
        <v/>
      </c>
      <c r="Y1345" s="73" t="str">
        <f>IFERROR(VLOOKUP(Подбор[[#This Row],[Артикул]],[1]Подбор!$CJ:$CW,4,0),"")</f>
        <v/>
      </c>
      <c r="Z1345" s="73">
        <f>IFERROR(VLOOKUP(Подбор[[#This Row],[Артикул]],[1]Подбор!$CJ:$CW,5,0),"")</f>
        <v>0</v>
      </c>
      <c r="AA1345" s="73">
        <f>IFERROR(VLOOKUP(Подбор[[#This Row],[Артикул]],[1]Подбор!$CJ:$CW,6,0),"")</f>
        <v>0</v>
      </c>
      <c r="AB1345" s="73">
        <f>IFERROR(VLOOKUP(Подбор[[#This Row],[Артикул]],[1]Подбор!$CJ:$CW,7,0),"")</f>
        <v>0</v>
      </c>
      <c r="AC1345" s="73">
        <f>IFERROR(VLOOKUP(Подбор[[#This Row],[Артикул]],[1]Подбор!$CJ:$CW,8,0),"")</f>
        <v>0</v>
      </c>
      <c r="AD1345" s="73">
        <f>IFERROR(VLOOKUP(Подбор[[#This Row],[Артикул]],[1]Подбор!$CJ:$CW,9,0),"")</f>
        <v>0</v>
      </c>
      <c r="AE1345" s="73">
        <f>IFERROR(VLOOKUP(Подбор[[#This Row],[Артикул]],[1]Подбор!$CJ:$CW,10,0),"")</f>
        <v>0</v>
      </c>
      <c r="AF1345" s="73">
        <f>IFERROR(VLOOKUP(Подбор[[#This Row],[Артикул]],[1]Подбор!$CJ:$CW,11,0),"")</f>
        <v>0</v>
      </c>
      <c r="AG1345" s="73">
        <f>IFERROR(VLOOKUP(Подбор[[#This Row],[Артикул]],[1]Подбор!$CJ:$CW,12,0),"")</f>
        <v>0</v>
      </c>
      <c r="AH1345" s="73">
        <f>IFERROR(VLOOKUP(Подбор[[#This Row],[Артикул]],[1]Подбор!$CJ:$CW,13,0),"")</f>
        <v>0</v>
      </c>
      <c r="AI1345" s="73">
        <f>IFERROR(VLOOKUP(Подбор[[#This Row],[Артикул]],[1]Подбор!$CJ:$CW,14,0),"")</f>
        <v>0</v>
      </c>
      <c r="AJ1345" s="73" t="str">
        <f>IFERROR(VLOOKUP(Подбор[[#This Row],[Артикул]],[1]Подбор!$CJ:$DA,15,0),"")</f>
        <v/>
      </c>
      <c r="AK1345" s="73" t="str">
        <f>IFERROR(VLOOKUP(Подбор[[#This Row],[Артикул]],[1]Подбор!$CJ:$DA,16,0),"")</f>
        <v>https://ipmatika.kz/products/gostinichnye-tv-lg/50um662h/</v>
      </c>
      <c r="AL1345" s="73" t="str">
        <f>IFERROR(VLOOKUP(Подбор[[#This Row],[Артикул]],[1]Подбор!$CJ:$DA,17,0),"")</f>
        <v>EOL</v>
      </c>
    </row>
    <row r="1346" spans="1:38">
      <c r="A1346" s="73" t="s">
        <v>7468</v>
      </c>
      <c r="B1346" t="s">
        <v>4680</v>
      </c>
      <c r="C1346" t="s">
        <v>7469</v>
      </c>
      <c r="D1346" t="s">
        <v>578</v>
      </c>
      <c r="E1346" t="s">
        <v>578</v>
      </c>
      <c r="F1346" t="s">
        <v>578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578</v>
      </c>
      <c r="R1346" t="s">
        <v>7616</v>
      </c>
      <c r="S1346" t="s">
        <v>5514</v>
      </c>
      <c r="T1346" s="73"/>
      <c r="U1346" s="73"/>
      <c r="V1346"/>
      <c r="W1346" s="73" t="str">
        <f>IFERROR(VLOOKUP(Подбор[[#This Row],[Артикул]],[1]Подбор!$CJ:$CW,2,0),"")</f>
        <v/>
      </c>
      <c r="X1346" s="73" t="str">
        <f>IFERROR(VLOOKUP(Подбор[[#This Row],[Артикул]],[1]Подбор!$CJ:$CW,3,0),"")</f>
        <v/>
      </c>
      <c r="Y1346" s="73" t="str">
        <f>IFERROR(VLOOKUP(Подбор[[#This Row],[Артикул]],[1]Подбор!$CJ:$CW,4,0),"")</f>
        <v/>
      </c>
      <c r="Z1346" s="73">
        <f>IFERROR(VLOOKUP(Подбор[[#This Row],[Артикул]],[1]Подбор!$CJ:$CW,5,0),"")</f>
        <v>0</v>
      </c>
      <c r="AA1346" s="73">
        <f>IFERROR(VLOOKUP(Подбор[[#This Row],[Артикул]],[1]Подбор!$CJ:$CW,6,0),"")</f>
        <v>0</v>
      </c>
      <c r="AB1346" s="73">
        <f>IFERROR(VLOOKUP(Подбор[[#This Row],[Артикул]],[1]Подбор!$CJ:$CW,7,0),"")</f>
        <v>0</v>
      </c>
      <c r="AC1346" s="73">
        <f>IFERROR(VLOOKUP(Подбор[[#This Row],[Артикул]],[1]Подбор!$CJ:$CW,8,0),"")</f>
        <v>0</v>
      </c>
      <c r="AD1346" s="73">
        <f>IFERROR(VLOOKUP(Подбор[[#This Row],[Артикул]],[1]Подбор!$CJ:$CW,9,0),"")</f>
        <v>0</v>
      </c>
      <c r="AE1346" s="73">
        <f>IFERROR(VLOOKUP(Подбор[[#This Row],[Артикул]],[1]Подбор!$CJ:$CW,10,0),"")</f>
        <v>0</v>
      </c>
      <c r="AF1346" s="73">
        <f>IFERROR(VLOOKUP(Подбор[[#This Row],[Артикул]],[1]Подбор!$CJ:$CW,11,0),"")</f>
        <v>0</v>
      </c>
      <c r="AG1346" s="73">
        <f>IFERROR(VLOOKUP(Подбор[[#This Row],[Артикул]],[1]Подбор!$CJ:$CW,12,0),"")</f>
        <v>0</v>
      </c>
      <c r="AH1346" s="73">
        <f>IFERROR(VLOOKUP(Подбор[[#This Row],[Артикул]],[1]Подбор!$CJ:$CW,13,0),"")</f>
        <v>0</v>
      </c>
      <c r="AI1346" s="73">
        <f>IFERROR(VLOOKUP(Подбор[[#This Row],[Артикул]],[1]Подбор!$CJ:$CW,14,0),"")</f>
        <v>0</v>
      </c>
      <c r="AJ1346" s="73" t="str">
        <f>IFERROR(VLOOKUP(Подбор[[#This Row],[Артикул]],[1]Подбор!$CJ:$DA,15,0),"")</f>
        <v/>
      </c>
      <c r="AK1346" s="73" t="str">
        <f>IFERROR(VLOOKUP(Подбор[[#This Row],[Артикул]],[1]Подбор!$CJ:$DA,16,0),"")</f>
        <v>https://www.ipmatika.kz/products/gostinichnye-tv-lg/55UK660H/</v>
      </c>
      <c r="AL1346" s="73" t="str">
        <f>IFERROR(VLOOKUP(Подбор[[#This Row],[Артикул]],[1]Подбор!$CJ:$DA,17,0),"")</f>
        <v>NEW</v>
      </c>
    </row>
    <row r="1347" spans="1:38">
      <c r="A1347" s="73" t="s">
        <v>7468</v>
      </c>
      <c r="B1347" t="s">
        <v>4680</v>
      </c>
      <c r="C1347" t="s">
        <v>7470</v>
      </c>
      <c r="D1347" t="s">
        <v>578</v>
      </c>
      <c r="E1347" t="s">
        <v>578</v>
      </c>
      <c r="F1347" t="s">
        <v>578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578</v>
      </c>
      <c r="R1347" t="s">
        <v>7616</v>
      </c>
      <c r="S1347" t="s">
        <v>5514</v>
      </c>
      <c r="T1347" s="73"/>
      <c r="U1347" s="73"/>
      <c r="V1347"/>
      <c r="W1347" s="73" t="str">
        <f>IFERROR(VLOOKUP(Подбор[[#This Row],[Артикул]],[1]Подбор!$CJ:$CW,2,0),"")</f>
        <v/>
      </c>
      <c r="X1347" s="73" t="str">
        <f>IFERROR(VLOOKUP(Подбор[[#This Row],[Артикул]],[1]Подбор!$CJ:$CW,3,0),"")</f>
        <v/>
      </c>
      <c r="Y1347" s="73" t="str">
        <f>IFERROR(VLOOKUP(Подбор[[#This Row],[Артикул]],[1]Подбор!$CJ:$CW,4,0),"")</f>
        <v/>
      </c>
      <c r="Z1347" s="73">
        <f>IFERROR(VLOOKUP(Подбор[[#This Row],[Артикул]],[1]Подбор!$CJ:$CW,5,0),"")</f>
        <v>0</v>
      </c>
      <c r="AA1347" s="73">
        <f>IFERROR(VLOOKUP(Подбор[[#This Row],[Артикул]],[1]Подбор!$CJ:$CW,6,0),"")</f>
        <v>0</v>
      </c>
      <c r="AB1347" s="73">
        <f>IFERROR(VLOOKUP(Подбор[[#This Row],[Артикул]],[1]Подбор!$CJ:$CW,7,0),"")</f>
        <v>0</v>
      </c>
      <c r="AC1347" s="73">
        <f>IFERROR(VLOOKUP(Подбор[[#This Row],[Артикул]],[1]Подбор!$CJ:$CW,8,0),"")</f>
        <v>0</v>
      </c>
      <c r="AD1347" s="73">
        <f>IFERROR(VLOOKUP(Подбор[[#This Row],[Артикул]],[1]Подбор!$CJ:$CW,9,0),"")</f>
        <v>0</v>
      </c>
      <c r="AE1347" s="73">
        <f>IFERROR(VLOOKUP(Подбор[[#This Row],[Артикул]],[1]Подбор!$CJ:$CW,10,0),"")</f>
        <v>0</v>
      </c>
      <c r="AF1347" s="73">
        <f>IFERROR(VLOOKUP(Подбор[[#This Row],[Артикул]],[1]Подбор!$CJ:$CW,11,0),"")</f>
        <v>0</v>
      </c>
      <c r="AG1347" s="73">
        <f>IFERROR(VLOOKUP(Подбор[[#This Row],[Артикул]],[1]Подбор!$CJ:$CW,12,0),"")</f>
        <v>0</v>
      </c>
      <c r="AH1347" s="73">
        <f>IFERROR(VLOOKUP(Подбор[[#This Row],[Артикул]],[1]Подбор!$CJ:$CW,13,0),"")</f>
        <v>0</v>
      </c>
      <c r="AI1347" s="73">
        <f>IFERROR(VLOOKUP(Подбор[[#This Row],[Артикул]],[1]Подбор!$CJ:$CW,14,0),"")</f>
        <v>0</v>
      </c>
      <c r="AJ1347" s="73" t="str">
        <f>IFERROR(VLOOKUP(Подбор[[#This Row],[Артикул]],[1]Подбор!$CJ:$DA,15,0),"")</f>
        <v/>
      </c>
      <c r="AK1347" s="73" t="str">
        <f>IFERROR(VLOOKUP(Подбор[[#This Row],[Артикул]],[1]Подбор!$CJ:$DA,16,0),"")</f>
        <v>https://www.ipmatika.kz/products/gostinichnye-tv-lg/55UK660H/</v>
      </c>
      <c r="AL1347" s="73" t="str">
        <f>IFERROR(VLOOKUP(Подбор[[#This Row],[Артикул]],[1]Подбор!$CJ:$DA,17,0),"")</f>
        <v>NEW</v>
      </c>
    </row>
    <row r="1348" spans="1:38">
      <c r="A1348" s="73" t="s">
        <v>4708</v>
      </c>
      <c r="B1348" t="s">
        <v>4680</v>
      </c>
      <c r="C1348" t="s">
        <v>4709</v>
      </c>
      <c r="D1348" t="s">
        <v>578</v>
      </c>
      <c r="E1348" t="s">
        <v>578</v>
      </c>
      <c r="F1348" t="s">
        <v>578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578</v>
      </c>
      <c r="R1348" t="s">
        <v>6268</v>
      </c>
      <c r="S1348" t="s">
        <v>5491</v>
      </c>
      <c r="T1348" s="73"/>
      <c r="U1348" s="73"/>
      <c r="V1348"/>
      <c r="W1348" s="73" t="str">
        <f>IFERROR(VLOOKUP(Подбор[[#This Row],[Артикул]],[1]Подбор!$CJ:$CW,2,0),"")</f>
        <v/>
      </c>
      <c r="X1348" s="73" t="str">
        <f>IFERROR(VLOOKUP(Подбор[[#This Row],[Артикул]],[1]Подбор!$CJ:$CW,3,0),"")</f>
        <v/>
      </c>
      <c r="Y1348" s="73" t="str">
        <f>IFERROR(VLOOKUP(Подбор[[#This Row],[Артикул]],[1]Подбор!$CJ:$CW,4,0),"")</f>
        <v/>
      </c>
      <c r="Z1348" s="73">
        <f>IFERROR(VLOOKUP(Подбор[[#This Row],[Артикул]],[1]Подбор!$CJ:$CW,5,0),"")</f>
        <v>0</v>
      </c>
      <c r="AA1348" s="73">
        <f>IFERROR(VLOOKUP(Подбор[[#This Row],[Артикул]],[1]Подбор!$CJ:$CW,6,0),"")</f>
        <v>0</v>
      </c>
      <c r="AB1348" s="73">
        <f>IFERROR(VLOOKUP(Подбор[[#This Row],[Артикул]],[1]Подбор!$CJ:$CW,7,0),"")</f>
        <v>0</v>
      </c>
      <c r="AC1348" s="73">
        <f>IFERROR(VLOOKUP(Подбор[[#This Row],[Артикул]],[1]Подбор!$CJ:$CW,8,0),"")</f>
        <v>0</v>
      </c>
      <c r="AD1348" s="73">
        <f>IFERROR(VLOOKUP(Подбор[[#This Row],[Артикул]],[1]Подбор!$CJ:$CW,9,0),"")</f>
        <v>0</v>
      </c>
      <c r="AE1348" s="73">
        <f>IFERROR(VLOOKUP(Подбор[[#This Row],[Артикул]],[1]Подбор!$CJ:$CW,10,0),"")</f>
        <v>0</v>
      </c>
      <c r="AF1348" s="73">
        <f>IFERROR(VLOOKUP(Подбор[[#This Row],[Артикул]],[1]Подбор!$CJ:$CW,11,0),"")</f>
        <v>0</v>
      </c>
      <c r="AG1348" s="73">
        <f>IFERROR(VLOOKUP(Подбор[[#This Row],[Артикул]],[1]Подбор!$CJ:$CW,12,0),"")</f>
        <v>0</v>
      </c>
      <c r="AH1348" s="73">
        <f>IFERROR(VLOOKUP(Подбор[[#This Row],[Артикул]],[1]Подбор!$CJ:$CW,13,0),"")</f>
        <v>0</v>
      </c>
      <c r="AI1348" s="73">
        <f>IFERROR(VLOOKUP(Подбор[[#This Row],[Артикул]],[1]Подбор!$CJ:$CW,14,0),"")</f>
        <v>0</v>
      </c>
      <c r="AJ1348" s="73" t="str">
        <f>IFERROR(VLOOKUP(Подбор[[#This Row],[Артикул]],[1]Подбор!$CJ:$DA,15,0),"")</f>
        <v/>
      </c>
      <c r="AK1348" s="73" t="str">
        <f>IFERROR(VLOOKUP(Подбор[[#This Row],[Артикул]],[1]Подбор!$CJ:$DA,16,0),"")</f>
        <v>https://ipmatika.kz/products/gostinichnye-tv-lg/55um662h/</v>
      </c>
      <c r="AL1348" s="73" t="str">
        <f>IFERROR(VLOOKUP(Подбор[[#This Row],[Артикул]],[1]Подбор!$CJ:$DA,17,0),"")</f>
        <v>EOL</v>
      </c>
    </row>
    <row r="1349" spans="1:38">
      <c r="A1349" s="73" t="s">
        <v>7471</v>
      </c>
      <c r="B1349" t="s">
        <v>4680</v>
      </c>
      <c r="C1349" t="s">
        <v>7472</v>
      </c>
      <c r="D1349" t="s">
        <v>578</v>
      </c>
      <c r="E1349" t="s">
        <v>578</v>
      </c>
      <c r="F1349" t="s">
        <v>578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578</v>
      </c>
      <c r="R1349" t="s">
        <v>7617</v>
      </c>
      <c r="S1349" t="s">
        <v>5514</v>
      </c>
      <c r="T1349" s="73"/>
      <c r="U1349" s="73"/>
      <c r="V1349"/>
      <c r="W1349" s="73" t="str">
        <f>IFERROR(VLOOKUP(Подбор[[#This Row],[Артикул]],[1]Подбор!$CJ:$CW,2,0),"")</f>
        <v/>
      </c>
      <c r="X1349" s="73" t="str">
        <f>IFERROR(VLOOKUP(Подбор[[#This Row],[Артикул]],[1]Подбор!$CJ:$CW,3,0),"")</f>
        <v/>
      </c>
      <c r="Y1349" s="73" t="str">
        <f>IFERROR(VLOOKUP(Подбор[[#This Row],[Артикул]],[1]Подбор!$CJ:$CW,4,0),"")</f>
        <v/>
      </c>
      <c r="Z1349" s="73">
        <f>IFERROR(VLOOKUP(Подбор[[#This Row],[Артикул]],[1]Подбор!$CJ:$CW,5,0),"")</f>
        <v>0</v>
      </c>
      <c r="AA1349" s="73">
        <f>IFERROR(VLOOKUP(Подбор[[#This Row],[Артикул]],[1]Подбор!$CJ:$CW,6,0),"")</f>
        <v>0</v>
      </c>
      <c r="AB1349" s="73">
        <f>IFERROR(VLOOKUP(Подбор[[#This Row],[Артикул]],[1]Подбор!$CJ:$CW,7,0),"")</f>
        <v>0</v>
      </c>
      <c r="AC1349" s="73">
        <f>IFERROR(VLOOKUP(Подбор[[#This Row],[Артикул]],[1]Подбор!$CJ:$CW,8,0),"")</f>
        <v>0</v>
      </c>
      <c r="AD1349" s="73">
        <f>IFERROR(VLOOKUP(Подбор[[#This Row],[Артикул]],[1]Подбор!$CJ:$CW,9,0),"")</f>
        <v>0</v>
      </c>
      <c r="AE1349" s="73">
        <f>IFERROR(VLOOKUP(Подбор[[#This Row],[Артикул]],[1]Подбор!$CJ:$CW,10,0),"")</f>
        <v>0</v>
      </c>
      <c r="AF1349" s="73">
        <f>IFERROR(VLOOKUP(Подбор[[#This Row],[Артикул]],[1]Подбор!$CJ:$CW,11,0),"")</f>
        <v>0</v>
      </c>
      <c r="AG1349" s="73">
        <f>IFERROR(VLOOKUP(Подбор[[#This Row],[Артикул]],[1]Подбор!$CJ:$CW,12,0),"")</f>
        <v>0</v>
      </c>
      <c r="AH1349" s="73">
        <f>IFERROR(VLOOKUP(Подбор[[#This Row],[Артикул]],[1]Подбор!$CJ:$CW,13,0),"")</f>
        <v>0</v>
      </c>
      <c r="AI1349" s="73">
        <f>IFERROR(VLOOKUP(Подбор[[#This Row],[Артикул]],[1]Подбор!$CJ:$CW,14,0),"")</f>
        <v>0</v>
      </c>
      <c r="AJ1349" s="73" t="str">
        <f>IFERROR(VLOOKUP(Подбор[[#This Row],[Артикул]],[1]Подбор!$CJ:$DA,15,0),"")</f>
        <v/>
      </c>
      <c r="AK1349" s="73" t="str">
        <f>IFERROR(VLOOKUP(Подбор[[#This Row],[Артикул]],[1]Подбор!$CJ:$DA,16,0),"")</f>
        <v>https://www.ipmatika.kz/products/gostinichnye-tv-lg/65UK660H/</v>
      </c>
      <c r="AL1349" s="73" t="str">
        <f>IFERROR(VLOOKUP(Подбор[[#This Row],[Артикул]],[1]Подбор!$CJ:$DA,17,0),"")</f>
        <v>NEW</v>
      </c>
    </row>
    <row r="1350" spans="1:38">
      <c r="A1350" s="73" t="s">
        <v>4710</v>
      </c>
      <c r="B1350" t="s">
        <v>4680</v>
      </c>
      <c r="C1350" t="s">
        <v>4711</v>
      </c>
      <c r="D1350" t="s">
        <v>578</v>
      </c>
      <c r="E1350" t="s">
        <v>578</v>
      </c>
      <c r="F1350" t="s">
        <v>578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578</v>
      </c>
      <c r="R1350" t="s">
        <v>6269</v>
      </c>
      <c r="S1350" t="s">
        <v>5491</v>
      </c>
      <c r="T1350" s="73"/>
      <c r="U1350" s="73"/>
      <c r="V1350"/>
      <c r="W1350" s="73" t="str">
        <f>IFERROR(VLOOKUP(Подбор[[#This Row],[Артикул]],[1]Подбор!$CJ:$CW,2,0),"")</f>
        <v/>
      </c>
      <c r="X1350" s="73" t="str">
        <f>IFERROR(VLOOKUP(Подбор[[#This Row],[Артикул]],[1]Подбор!$CJ:$CW,3,0),"")</f>
        <v/>
      </c>
      <c r="Y1350" s="73" t="str">
        <f>IFERROR(VLOOKUP(Подбор[[#This Row],[Артикул]],[1]Подбор!$CJ:$CW,4,0),"")</f>
        <v/>
      </c>
      <c r="Z1350" s="73">
        <f>IFERROR(VLOOKUP(Подбор[[#This Row],[Артикул]],[1]Подбор!$CJ:$CW,5,0),"")</f>
        <v>0</v>
      </c>
      <c r="AA1350" s="73">
        <f>IFERROR(VLOOKUP(Подбор[[#This Row],[Артикул]],[1]Подбор!$CJ:$CW,6,0),"")</f>
        <v>0</v>
      </c>
      <c r="AB1350" s="73">
        <f>IFERROR(VLOOKUP(Подбор[[#This Row],[Артикул]],[1]Подбор!$CJ:$CW,7,0),"")</f>
        <v>0</v>
      </c>
      <c r="AC1350" s="73">
        <f>IFERROR(VLOOKUP(Подбор[[#This Row],[Артикул]],[1]Подбор!$CJ:$CW,8,0),"")</f>
        <v>0</v>
      </c>
      <c r="AD1350" s="73">
        <f>IFERROR(VLOOKUP(Подбор[[#This Row],[Артикул]],[1]Подбор!$CJ:$CW,9,0),"")</f>
        <v>0</v>
      </c>
      <c r="AE1350" s="73">
        <f>IFERROR(VLOOKUP(Подбор[[#This Row],[Артикул]],[1]Подбор!$CJ:$CW,10,0),"")</f>
        <v>0</v>
      </c>
      <c r="AF1350" s="73">
        <f>IFERROR(VLOOKUP(Подбор[[#This Row],[Артикул]],[1]Подбор!$CJ:$CW,11,0),"")</f>
        <v>0</v>
      </c>
      <c r="AG1350" s="73">
        <f>IFERROR(VLOOKUP(Подбор[[#This Row],[Артикул]],[1]Подбор!$CJ:$CW,12,0),"")</f>
        <v>0</v>
      </c>
      <c r="AH1350" s="73">
        <f>IFERROR(VLOOKUP(Подбор[[#This Row],[Артикул]],[1]Подбор!$CJ:$CW,13,0),"")</f>
        <v>0</v>
      </c>
      <c r="AI1350" s="73">
        <f>IFERROR(VLOOKUP(Подбор[[#This Row],[Артикул]],[1]Подбор!$CJ:$CW,14,0),"")</f>
        <v>0</v>
      </c>
      <c r="AJ1350" s="73" t="str">
        <f>IFERROR(VLOOKUP(Подбор[[#This Row],[Артикул]],[1]Подбор!$CJ:$DA,15,0),"")</f>
        <v/>
      </c>
      <c r="AK1350" s="73" t="str">
        <f>IFERROR(VLOOKUP(Подбор[[#This Row],[Артикул]],[1]Подбор!$CJ:$DA,16,0),"")</f>
        <v>https://ipmatika.kz/products/gostinichnye-tv-lg/65um662h/</v>
      </c>
      <c r="AL1350" s="73" t="str">
        <f>IFERROR(VLOOKUP(Подбор[[#This Row],[Артикул]],[1]Подбор!$CJ:$DA,17,0),"")</f>
        <v>EOL</v>
      </c>
    </row>
    <row r="1351" spans="1:38">
      <c r="A1351" s="73" t="s">
        <v>4712</v>
      </c>
      <c r="B1351" t="s">
        <v>4680</v>
      </c>
      <c r="C1351" t="s">
        <v>4713</v>
      </c>
      <c r="D1351" t="s">
        <v>578</v>
      </c>
      <c r="E1351" t="s">
        <v>578</v>
      </c>
      <c r="F1351" t="s">
        <v>578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578</v>
      </c>
      <c r="R1351" t="s">
        <v>6270</v>
      </c>
      <c r="S1351" t="s">
        <v>578</v>
      </c>
      <c r="T1351" s="73"/>
      <c r="U1351" s="73"/>
      <c r="V1351"/>
      <c r="W1351" s="73" t="str">
        <f>IFERROR(VLOOKUP(Подбор[[#This Row],[Артикул]],[1]Подбор!$CJ:$CW,2,0),"")</f>
        <v/>
      </c>
      <c r="X1351" s="73" t="str">
        <f>IFERROR(VLOOKUP(Подбор[[#This Row],[Артикул]],[1]Подбор!$CJ:$CW,3,0),"")</f>
        <v/>
      </c>
      <c r="Y1351" s="73" t="str">
        <f>IFERROR(VLOOKUP(Подбор[[#This Row],[Артикул]],[1]Подбор!$CJ:$CW,4,0),"")</f>
        <v/>
      </c>
      <c r="Z1351" s="73">
        <f>IFERROR(VLOOKUP(Подбор[[#This Row],[Артикул]],[1]Подбор!$CJ:$CW,5,0),"")</f>
        <v>0</v>
      </c>
      <c r="AA1351" s="73">
        <f>IFERROR(VLOOKUP(Подбор[[#This Row],[Артикул]],[1]Подбор!$CJ:$CW,6,0),"")</f>
        <v>0</v>
      </c>
      <c r="AB1351" s="73">
        <f>IFERROR(VLOOKUP(Подбор[[#This Row],[Артикул]],[1]Подбор!$CJ:$CW,7,0),"")</f>
        <v>0</v>
      </c>
      <c r="AC1351" s="73">
        <f>IFERROR(VLOOKUP(Подбор[[#This Row],[Артикул]],[1]Подбор!$CJ:$CW,8,0),"")</f>
        <v>0</v>
      </c>
      <c r="AD1351" s="73">
        <f>IFERROR(VLOOKUP(Подбор[[#This Row],[Артикул]],[1]Подбор!$CJ:$CW,9,0),"")</f>
        <v>0</v>
      </c>
      <c r="AE1351" s="73">
        <f>IFERROR(VLOOKUP(Подбор[[#This Row],[Артикул]],[1]Подбор!$CJ:$CW,10,0),"")</f>
        <v>0</v>
      </c>
      <c r="AF1351" s="73">
        <f>IFERROR(VLOOKUP(Подбор[[#This Row],[Артикул]],[1]Подбор!$CJ:$CW,11,0),"")</f>
        <v>0</v>
      </c>
      <c r="AG1351" s="73">
        <f>IFERROR(VLOOKUP(Подбор[[#This Row],[Артикул]],[1]Подбор!$CJ:$CW,12,0),"")</f>
        <v>0</v>
      </c>
      <c r="AH1351" s="73">
        <f>IFERROR(VLOOKUP(Подбор[[#This Row],[Артикул]],[1]Подбор!$CJ:$CW,13,0),"")</f>
        <v>0</v>
      </c>
      <c r="AI1351" s="73">
        <f>IFERROR(VLOOKUP(Подбор[[#This Row],[Артикул]],[1]Подбор!$CJ:$CW,14,0),"")</f>
        <v>0</v>
      </c>
      <c r="AJ1351" s="73" t="str">
        <f>IFERROR(VLOOKUP(Подбор[[#This Row],[Артикул]],[1]Подбор!$CJ:$DA,15,0),"")</f>
        <v/>
      </c>
      <c r="AK1351" s="73" t="str">
        <f>IFERROR(VLOOKUP(Подбор[[#This Row],[Артикул]],[1]Подбор!$CJ:$DA,16,0),"")</f>
        <v>https://ipmatika.kz/products/gostinichnye-tv-lg/75um662h/</v>
      </c>
      <c r="AL1351" s="73" t="str">
        <f>IFERROR(VLOOKUP(Подбор[[#This Row],[Артикул]],[1]Подбор!$CJ:$DA,17,0),"")</f>
        <v/>
      </c>
    </row>
    <row r="1352" spans="1:38">
      <c r="A1352" s="73" t="s">
        <v>4687</v>
      </c>
      <c r="B1352"/>
      <c r="C1352"/>
      <c r="D1352" t="s">
        <v>578</v>
      </c>
      <c r="E1352" t="s">
        <v>578</v>
      </c>
      <c r="F1352" t="s">
        <v>578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578</v>
      </c>
      <c r="R1352" t="s">
        <v>578</v>
      </c>
      <c r="S1352" t="s">
        <v>578</v>
      </c>
      <c r="T1352" s="73"/>
      <c r="U1352" s="73"/>
      <c r="V1352"/>
      <c r="W1352" s="73" t="str">
        <f>IFERROR(VLOOKUP(Подбор[[#This Row],[Артикул]],[1]Подбор!$CJ:$CW,2,0),"")</f>
        <v/>
      </c>
      <c r="X1352" s="73" t="str">
        <f>IFERROR(VLOOKUP(Подбор[[#This Row],[Артикул]],[1]Подбор!$CJ:$CW,3,0),"")</f>
        <v/>
      </c>
      <c r="Y1352" s="73" t="str">
        <f>IFERROR(VLOOKUP(Подбор[[#This Row],[Артикул]],[1]Подбор!$CJ:$CW,4,0),"")</f>
        <v/>
      </c>
      <c r="Z1352" s="73">
        <f>IFERROR(VLOOKUP(Подбор[[#This Row],[Артикул]],[1]Подбор!$CJ:$CW,5,0),"")</f>
        <v>0</v>
      </c>
      <c r="AA1352" s="73">
        <f>IFERROR(VLOOKUP(Подбор[[#This Row],[Артикул]],[1]Подбор!$CJ:$CW,6,0),"")</f>
        <v>0</v>
      </c>
      <c r="AB1352" s="73">
        <f>IFERROR(VLOOKUP(Подбор[[#This Row],[Артикул]],[1]Подбор!$CJ:$CW,7,0),"")</f>
        <v>0</v>
      </c>
      <c r="AC1352" s="73">
        <f>IFERROR(VLOOKUP(Подбор[[#This Row],[Артикул]],[1]Подбор!$CJ:$CW,8,0),"")</f>
        <v>0</v>
      </c>
      <c r="AD1352" s="73">
        <f>IFERROR(VLOOKUP(Подбор[[#This Row],[Артикул]],[1]Подбор!$CJ:$CW,9,0),"")</f>
        <v>0</v>
      </c>
      <c r="AE1352" s="73">
        <f>IFERROR(VLOOKUP(Подбор[[#This Row],[Артикул]],[1]Подбор!$CJ:$CW,10,0),"")</f>
        <v>0</v>
      </c>
      <c r="AF1352" s="73">
        <f>IFERROR(VLOOKUP(Подбор[[#This Row],[Артикул]],[1]Подбор!$CJ:$CW,11,0),"")</f>
        <v>0</v>
      </c>
      <c r="AG1352" s="73">
        <f>IFERROR(VLOOKUP(Подбор[[#This Row],[Артикул]],[1]Подбор!$CJ:$CW,12,0),"")</f>
        <v>0</v>
      </c>
      <c r="AH1352" s="73">
        <f>IFERROR(VLOOKUP(Подбор[[#This Row],[Артикул]],[1]Подбор!$CJ:$CW,13,0),"")</f>
        <v>0</v>
      </c>
      <c r="AI1352" s="73">
        <f>IFERROR(VLOOKUP(Подбор[[#This Row],[Артикул]],[1]Подбор!$CJ:$CW,14,0),"")</f>
        <v>0</v>
      </c>
      <c r="AJ1352" s="73" t="str">
        <f>IFERROR(VLOOKUP(Подбор[[#This Row],[Артикул]],[1]Подбор!$CJ:$DA,15,0),"")</f>
        <v/>
      </c>
      <c r="AK1352" s="73" t="str">
        <f>IFERROR(VLOOKUP(Подбор[[#This Row],[Артикул]],[1]Подбор!$CJ:$DA,16,0),"")</f>
        <v/>
      </c>
      <c r="AL1352" s="73" t="str">
        <f>IFERROR(VLOOKUP(Подбор[[#This Row],[Артикул]],[1]Подбор!$CJ:$DA,17,0),"")</f>
        <v/>
      </c>
    </row>
    <row r="1353" spans="1:38">
      <c r="A1353" s="73" t="s">
        <v>4688</v>
      </c>
      <c r="B1353" t="s">
        <v>4680</v>
      </c>
      <c r="C1353" t="s">
        <v>4689</v>
      </c>
      <c r="D1353" t="s">
        <v>578</v>
      </c>
      <c r="E1353" t="s">
        <v>578</v>
      </c>
      <c r="F1353" t="s">
        <v>578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578</v>
      </c>
      <c r="R1353" t="s">
        <v>6271</v>
      </c>
      <c r="S1353" t="s">
        <v>5491</v>
      </c>
      <c r="T1353" s="73"/>
      <c r="U1353" s="73"/>
      <c r="V1353"/>
      <c r="W1353" s="73" t="str">
        <f>IFERROR(VLOOKUP(Подбор[[#This Row],[Артикул]],[1]Подбор!$CJ:$CW,2,0),"")</f>
        <v/>
      </c>
      <c r="X1353" s="73" t="str">
        <f>IFERROR(VLOOKUP(Подбор[[#This Row],[Артикул]],[1]Подбор!$CJ:$CW,3,0),"")</f>
        <v/>
      </c>
      <c r="Y1353" s="73" t="str">
        <f>IFERROR(VLOOKUP(Подбор[[#This Row],[Артикул]],[1]Подбор!$CJ:$CW,4,0),"")</f>
        <v/>
      </c>
      <c r="Z1353" s="73">
        <f>IFERROR(VLOOKUP(Подбор[[#This Row],[Артикул]],[1]Подбор!$CJ:$CW,5,0),"")</f>
        <v>0</v>
      </c>
      <c r="AA1353" s="73">
        <f>IFERROR(VLOOKUP(Подбор[[#This Row],[Артикул]],[1]Подбор!$CJ:$CW,6,0),"")</f>
        <v>0</v>
      </c>
      <c r="AB1353" s="73">
        <f>IFERROR(VLOOKUP(Подбор[[#This Row],[Артикул]],[1]Подбор!$CJ:$CW,7,0),"")</f>
        <v>0</v>
      </c>
      <c r="AC1353" s="73">
        <f>IFERROR(VLOOKUP(Подбор[[#This Row],[Артикул]],[1]Подбор!$CJ:$CW,8,0),"")</f>
        <v>0</v>
      </c>
      <c r="AD1353" s="73">
        <f>IFERROR(VLOOKUP(Подбор[[#This Row],[Артикул]],[1]Подбор!$CJ:$CW,9,0),"")</f>
        <v>0</v>
      </c>
      <c r="AE1353" s="73">
        <f>IFERROR(VLOOKUP(Подбор[[#This Row],[Артикул]],[1]Подбор!$CJ:$CW,10,0),"")</f>
        <v>0</v>
      </c>
      <c r="AF1353" s="73">
        <f>IFERROR(VLOOKUP(Подбор[[#This Row],[Артикул]],[1]Подбор!$CJ:$CW,11,0),"")</f>
        <v>0</v>
      </c>
      <c r="AG1353" s="73">
        <f>IFERROR(VLOOKUP(Подбор[[#This Row],[Артикул]],[1]Подбор!$CJ:$CW,12,0),"")</f>
        <v>0</v>
      </c>
      <c r="AH1353" s="73">
        <f>IFERROR(VLOOKUP(Подбор[[#This Row],[Артикул]],[1]Подбор!$CJ:$CW,13,0),"")</f>
        <v>0</v>
      </c>
      <c r="AI1353" s="73">
        <f>IFERROR(VLOOKUP(Подбор[[#This Row],[Артикул]],[1]Подбор!$CJ:$CW,14,0),"")</f>
        <v>0</v>
      </c>
      <c r="AJ1353" s="73" t="str">
        <f>IFERROR(VLOOKUP(Подбор[[#This Row],[Артикул]],[1]Подбор!$CJ:$DA,15,0),"")</f>
        <v/>
      </c>
      <c r="AK1353" s="73" t="str">
        <f>IFERROR(VLOOKUP(Подбор[[#This Row],[Артикул]],[1]Подбор!$CJ:$DA,16,0),"")</f>
        <v>https://ipmatika.kz/products/gostinichnye-tv-lg/am_st21ba/</v>
      </c>
      <c r="AL1353" s="73" t="str">
        <f>IFERROR(VLOOKUP(Подбор[[#This Row],[Артикул]],[1]Подбор!$CJ:$DA,17,0),"")</f>
        <v>EOL</v>
      </c>
    </row>
    <row r="1354" spans="1:38">
      <c r="A1354" s="73" t="s">
        <v>4690</v>
      </c>
      <c r="B1354" t="s">
        <v>4680</v>
      </c>
      <c r="C1354" t="s">
        <v>4691</v>
      </c>
      <c r="D1354" t="s">
        <v>578</v>
      </c>
      <c r="E1354" t="s">
        <v>578</v>
      </c>
      <c r="F1354" t="s">
        <v>578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578</v>
      </c>
      <c r="R1354" t="s">
        <v>6272</v>
      </c>
      <c r="S1354" t="s">
        <v>5491</v>
      </c>
      <c r="T1354" s="73"/>
      <c r="U1354" s="73"/>
      <c r="V1354"/>
      <c r="W1354" s="73" t="str">
        <f>IFERROR(VLOOKUP(Подбор[[#This Row],[Артикул]],[1]Подбор!$CJ:$CW,2,0),"")</f>
        <v/>
      </c>
      <c r="X1354" s="73" t="str">
        <f>IFERROR(VLOOKUP(Подбор[[#This Row],[Артикул]],[1]Подбор!$CJ:$CW,3,0),"")</f>
        <v/>
      </c>
      <c r="Y1354" s="73" t="str">
        <f>IFERROR(VLOOKUP(Подбор[[#This Row],[Артикул]],[1]Подбор!$CJ:$CW,4,0),"")</f>
        <v/>
      </c>
      <c r="Z1354" s="73">
        <f>IFERROR(VLOOKUP(Подбор[[#This Row],[Артикул]],[1]Подбор!$CJ:$CW,5,0),"")</f>
        <v>0</v>
      </c>
      <c r="AA1354" s="73">
        <f>IFERROR(VLOOKUP(Подбор[[#This Row],[Артикул]],[1]Подбор!$CJ:$CW,6,0),"")</f>
        <v>0</v>
      </c>
      <c r="AB1354" s="73">
        <f>IFERROR(VLOOKUP(Подбор[[#This Row],[Артикул]],[1]Подбор!$CJ:$CW,7,0),"")</f>
        <v>0</v>
      </c>
      <c r="AC1354" s="73">
        <f>IFERROR(VLOOKUP(Подбор[[#This Row],[Артикул]],[1]Подбор!$CJ:$CW,8,0),"")</f>
        <v>0</v>
      </c>
      <c r="AD1354" s="73">
        <f>IFERROR(VLOOKUP(Подбор[[#This Row],[Артикул]],[1]Подбор!$CJ:$CW,9,0),"")</f>
        <v>0</v>
      </c>
      <c r="AE1354" s="73">
        <f>IFERROR(VLOOKUP(Подбор[[#This Row],[Артикул]],[1]Подбор!$CJ:$CW,10,0),"")</f>
        <v>0</v>
      </c>
      <c r="AF1354" s="73">
        <f>IFERROR(VLOOKUP(Подбор[[#This Row],[Артикул]],[1]Подбор!$CJ:$CW,11,0),"")</f>
        <v>0</v>
      </c>
      <c r="AG1354" s="73">
        <f>IFERROR(VLOOKUP(Подбор[[#This Row],[Артикул]],[1]Подбор!$CJ:$CW,12,0),"")</f>
        <v>0</v>
      </c>
      <c r="AH1354" s="73">
        <f>IFERROR(VLOOKUP(Подбор[[#This Row],[Артикул]],[1]Подбор!$CJ:$CW,13,0),"")</f>
        <v>0</v>
      </c>
      <c r="AI1354" s="73">
        <f>IFERROR(VLOOKUP(Подбор[[#This Row],[Артикул]],[1]Подбор!$CJ:$CW,14,0),"")</f>
        <v>0</v>
      </c>
      <c r="AJ1354" s="73" t="str">
        <f>IFERROR(VLOOKUP(Подбор[[#This Row],[Артикул]],[1]Подбор!$CJ:$DA,15,0),"")</f>
        <v/>
      </c>
      <c r="AK1354" s="73" t="str">
        <f>IFERROR(VLOOKUP(Подбор[[#This Row],[Артикул]],[1]Подбор!$CJ:$DA,16,0),"")</f>
        <v>https://ipmatika.kz/products/gostinichnye-tv-lg/am_st21bb/</v>
      </c>
      <c r="AL1354" s="73" t="str">
        <f>IFERROR(VLOOKUP(Подбор[[#This Row],[Артикул]],[1]Подбор!$CJ:$DA,17,0),"")</f>
        <v>EOL</v>
      </c>
    </row>
    <row r="1355" spans="1:38">
      <c r="A1355" s="73" t="s">
        <v>4692</v>
      </c>
      <c r="B1355" t="s">
        <v>4680</v>
      </c>
      <c r="C1355" t="s">
        <v>4693</v>
      </c>
      <c r="D1355" t="s">
        <v>578</v>
      </c>
      <c r="E1355" t="s">
        <v>578</v>
      </c>
      <c r="F1355" t="s">
        <v>578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578</v>
      </c>
      <c r="R1355" t="s">
        <v>6273</v>
      </c>
      <c r="S1355" t="s">
        <v>5491</v>
      </c>
      <c r="T1355" s="73"/>
      <c r="U1355" s="73"/>
      <c r="V1355"/>
      <c r="W1355" s="73" t="str">
        <f>IFERROR(VLOOKUP(Подбор[[#This Row],[Артикул]],[1]Подбор!$CJ:$CW,2,0),"")</f>
        <v/>
      </c>
      <c r="X1355" s="73" t="str">
        <f>IFERROR(VLOOKUP(Подбор[[#This Row],[Артикул]],[1]Подбор!$CJ:$CW,3,0),"")</f>
        <v/>
      </c>
      <c r="Y1355" s="73" t="str">
        <f>IFERROR(VLOOKUP(Подбор[[#This Row],[Артикул]],[1]Подбор!$CJ:$CW,4,0),"")</f>
        <v/>
      </c>
      <c r="Z1355" s="73">
        <f>IFERROR(VLOOKUP(Подбор[[#This Row],[Артикул]],[1]Подбор!$CJ:$CW,5,0),"")</f>
        <v>0</v>
      </c>
      <c r="AA1355" s="73">
        <f>IFERROR(VLOOKUP(Подбор[[#This Row],[Артикул]],[1]Подбор!$CJ:$CW,6,0),"")</f>
        <v>0</v>
      </c>
      <c r="AB1355" s="73">
        <f>IFERROR(VLOOKUP(Подбор[[#This Row],[Артикул]],[1]Подбор!$CJ:$CW,7,0),"")</f>
        <v>0</v>
      </c>
      <c r="AC1355" s="73">
        <f>IFERROR(VLOOKUP(Подбор[[#This Row],[Артикул]],[1]Подбор!$CJ:$CW,8,0),"")</f>
        <v>0</v>
      </c>
      <c r="AD1355" s="73">
        <f>IFERROR(VLOOKUP(Подбор[[#This Row],[Артикул]],[1]Подбор!$CJ:$CW,9,0),"")</f>
        <v>0</v>
      </c>
      <c r="AE1355" s="73">
        <f>IFERROR(VLOOKUP(Подбор[[#This Row],[Артикул]],[1]Подбор!$CJ:$CW,10,0),"")</f>
        <v>0</v>
      </c>
      <c r="AF1355" s="73">
        <f>IFERROR(VLOOKUP(Подбор[[#This Row],[Артикул]],[1]Подбор!$CJ:$CW,11,0),"")</f>
        <v>0</v>
      </c>
      <c r="AG1355" s="73">
        <f>IFERROR(VLOOKUP(Подбор[[#This Row],[Артикул]],[1]Подбор!$CJ:$CW,12,0),"")</f>
        <v>0</v>
      </c>
      <c r="AH1355" s="73">
        <f>IFERROR(VLOOKUP(Подбор[[#This Row],[Артикул]],[1]Подбор!$CJ:$CW,13,0),"")</f>
        <v>0</v>
      </c>
      <c r="AI1355" s="73">
        <f>IFERROR(VLOOKUP(Подбор[[#This Row],[Артикул]],[1]Подбор!$CJ:$CW,14,0),"")</f>
        <v>0</v>
      </c>
      <c r="AJ1355" s="73" t="str">
        <f>IFERROR(VLOOKUP(Подбор[[#This Row],[Артикул]],[1]Подбор!$CJ:$DA,15,0),"")</f>
        <v/>
      </c>
      <c r="AK1355" s="73" t="str">
        <f>IFERROR(VLOOKUP(Подбор[[#This Row],[Артикул]],[1]Подбор!$CJ:$DA,16,0),"")</f>
        <v>https://ipmatika.kz/products/gostinichnye-tv-lg/am_st21bc/</v>
      </c>
      <c r="AL1355" s="73" t="str">
        <f>IFERROR(VLOOKUP(Подбор[[#This Row],[Артикул]],[1]Подбор!$CJ:$DA,17,0),"")</f>
        <v>EOL</v>
      </c>
    </row>
    <row r="1356" spans="1:38">
      <c r="A1356" s="73" t="s">
        <v>4694</v>
      </c>
      <c r="B1356" t="s">
        <v>4680</v>
      </c>
      <c r="C1356" t="s">
        <v>4695</v>
      </c>
      <c r="D1356" t="s">
        <v>578</v>
      </c>
      <c r="E1356" t="s">
        <v>578</v>
      </c>
      <c r="F1356" t="s">
        <v>578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578</v>
      </c>
      <c r="R1356" t="s">
        <v>6274</v>
      </c>
      <c r="S1356" t="s">
        <v>5491</v>
      </c>
      <c r="T1356" s="73"/>
      <c r="U1356" s="73"/>
      <c r="V1356"/>
      <c r="W1356" s="73" t="str">
        <f>IFERROR(VLOOKUP(Подбор[[#This Row],[Артикул]],[1]Подбор!$CJ:$CW,2,0),"")</f>
        <v/>
      </c>
      <c r="X1356" s="73" t="str">
        <f>IFERROR(VLOOKUP(Подбор[[#This Row],[Артикул]],[1]Подбор!$CJ:$CW,3,0),"")</f>
        <v/>
      </c>
      <c r="Y1356" s="73" t="str">
        <f>IFERROR(VLOOKUP(Подбор[[#This Row],[Артикул]],[1]Подбор!$CJ:$CW,4,0),"")</f>
        <v/>
      </c>
      <c r="Z1356" s="73">
        <f>IFERROR(VLOOKUP(Подбор[[#This Row],[Артикул]],[1]Подбор!$CJ:$CW,5,0),"")</f>
        <v>0</v>
      </c>
      <c r="AA1356" s="73">
        <f>IFERROR(VLOOKUP(Подбор[[#This Row],[Артикул]],[1]Подбор!$CJ:$CW,6,0),"")</f>
        <v>0</v>
      </c>
      <c r="AB1356" s="73">
        <f>IFERROR(VLOOKUP(Подбор[[#This Row],[Артикул]],[1]Подбор!$CJ:$CW,7,0),"")</f>
        <v>0</v>
      </c>
      <c r="AC1356" s="73">
        <f>IFERROR(VLOOKUP(Подбор[[#This Row],[Артикул]],[1]Подбор!$CJ:$CW,8,0),"")</f>
        <v>0</v>
      </c>
      <c r="AD1356" s="73">
        <f>IFERROR(VLOOKUP(Подбор[[#This Row],[Артикул]],[1]Подбор!$CJ:$CW,9,0),"")</f>
        <v>0</v>
      </c>
      <c r="AE1356" s="73">
        <f>IFERROR(VLOOKUP(Подбор[[#This Row],[Артикул]],[1]Подбор!$CJ:$CW,10,0),"")</f>
        <v>0</v>
      </c>
      <c r="AF1356" s="73">
        <f>IFERROR(VLOOKUP(Подбор[[#This Row],[Артикул]],[1]Подбор!$CJ:$CW,11,0),"")</f>
        <v>0</v>
      </c>
      <c r="AG1356" s="73">
        <f>IFERROR(VLOOKUP(Подбор[[#This Row],[Артикул]],[1]Подбор!$CJ:$CW,12,0),"")</f>
        <v>0</v>
      </c>
      <c r="AH1356" s="73">
        <f>IFERROR(VLOOKUP(Подбор[[#This Row],[Артикул]],[1]Подбор!$CJ:$CW,13,0),"")</f>
        <v>0</v>
      </c>
      <c r="AI1356" s="73">
        <f>IFERROR(VLOOKUP(Подбор[[#This Row],[Артикул]],[1]Подбор!$CJ:$CW,14,0),"")</f>
        <v>0</v>
      </c>
      <c r="AJ1356" s="73" t="str">
        <f>IFERROR(VLOOKUP(Подбор[[#This Row],[Артикул]],[1]Подбор!$CJ:$DA,15,0),"")</f>
        <v/>
      </c>
      <c r="AK1356" s="73" t="str">
        <f>IFERROR(VLOOKUP(Подбор[[#This Row],[Артикул]],[1]Подбор!$CJ:$DA,16,0),"")</f>
        <v>https://ipmatika.kz/products/gostinichnye-tv-lg/am_st21bd/</v>
      </c>
      <c r="AL1356" s="73" t="str">
        <f>IFERROR(VLOOKUP(Подбор[[#This Row],[Артикул]],[1]Подбор!$CJ:$DA,17,0),"")</f>
        <v>EOL</v>
      </c>
    </row>
    <row r="1357" spans="1:38">
      <c r="A1357" s="73" t="s">
        <v>4696</v>
      </c>
      <c r="B1357" t="s">
        <v>4680</v>
      </c>
      <c r="C1357" t="s">
        <v>4697</v>
      </c>
      <c r="D1357" t="s">
        <v>578</v>
      </c>
      <c r="E1357" t="s">
        <v>578</v>
      </c>
      <c r="F1357" t="s">
        <v>578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578</v>
      </c>
      <c r="R1357" t="s">
        <v>6275</v>
      </c>
      <c r="S1357" t="s">
        <v>5491</v>
      </c>
      <c r="T1357" s="73"/>
      <c r="U1357" s="73"/>
      <c r="V1357"/>
      <c r="W1357" s="73" t="str">
        <f>IFERROR(VLOOKUP(Подбор[[#This Row],[Артикул]],[1]Подбор!$CJ:$CW,2,0),"")</f>
        <v/>
      </c>
      <c r="X1357" s="73" t="str">
        <f>IFERROR(VLOOKUP(Подбор[[#This Row],[Артикул]],[1]Подбор!$CJ:$CW,3,0),"")</f>
        <v/>
      </c>
      <c r="Y1357" s="73" t="str">
        <f>IFERROR(VLOOKUP(Подбор[[#This Row],[Артикул]],[1]Подбор!$CJ:$CW,4,0),"")</f>
        <v/>
      </c>
      <c r="Z1357" s="73">
        <f>IFERROR(VLOOKUP(Подбор[[#This Row],[Артикул]],[1]Подбор!$CJ:$CW,5,0),"")</f>
        <v>0</v>
      </c>
      <c r="AA1357" s="73">
        <f>IFERROR(VLOOKUP(Подбор[[#This Row],[Артикул]],[1]Подбор!$CJ:$CW,6,0),"")</f>
        <v>0</v>
      </c>
      <c r="AB1357" s="73">
        <f>IFERROR(VLOOKUP(Подбор[[#This Row],[Артикул]],[1]Подбор!$CJ:$CW,7,0),"")</f>
        <v>0</v>
      </c>
      <c r="AC1357" s="73">
        <f>IFERROR(VLOOKUP(Подбор[[#This Row],[Артикул]],[1]Подбор!$CJ:$CW,8,0),"")</f>
        <v>0</v>
      </c>
      <c r="AD1357" s="73">
        <f>IFERROR(VLOOKUP(Подбор[[#This Row],[Артикул]],[1]Подбор!$CJ:$CW,9,0),"")</f>
        <v>0</v>
      </c>
      <c r="AE1357" s="73">
        <f>IFERROR(VLOOKUP(Подбор[[#This Row],[Артикул]],[1]Подбор!$CJ:$CW,10,0),"")</f>
        <v>0</v>
      </c>
      <c r="AF1357" s="73">
        <f>IFERROR(VLOOKUP(Подбор[[#This Row],[Артикул]],[1]Подбор!$CJ:$CW,11,0),"")</f>
        <v>0</v>
      </c>
      <c r="AG1357" s="73">
        <f>IFERROR(VLOOKUP(Подбор[[#This Row],[Артикул]],[1]Подбор!$CJ:$CW,12,0),"")</f>
        <v>0</v>
      </c>
      <c r="AH1357" s="73">
        <f>IFERROR(VLOOKUP(Подбор[[#This Row],[Артикул]],[1]Подбор!$CJ:$CW,13,0),"")</f>
        <v>0</v>
      </c>
      <c r="AI1357" s="73">
        <f>IFERROR(VLOOKUP(Подбор[[#This Row],[Артикул]],[1]Подбор!$CJ:$CW,14,0),"")</f>
        <v>0</v>
      </c>
      <c r="AJ1357" s="73" t="str">
        <f>IFERROR(VLOOKUP(Подбор[[#This Row],[Артикул]],[1]Подбор!$CJ:$DA,15,0),"")</f>
        <v/>
      </c>
      <c r="AK1357" s="73" t="str">
        <f>IFERROR(VLOOKUP(Подбор[[#This Row],[Артикул]],[1]Подбор!$CJ:$DA,16,0),"")</f>
        <v>https://ipmatika.kz/products/gostinichnye-tv-lg/am_st21be/</v>
      </c>
      <c r="AL1357" s="73" t="str">
        <f>IFERROR(VLOOKUP(Подбор[[#This Row],[Артикул]],[1]Подбор!$CJ:$DA,17,0),"")</f>
        <v>EOL</v>
      </c>
    </row>
    <row r="1358" spans="1:38">
      <c r="A1358" s="73" t="s">
        <v>4700</v>
      </c>
      <c r="B1358" t="s">
        <v>4680</v>
      </c>
      <c r="C1358" t="s">
        <v>4701</v>
      </c>
      <c r="D1358" t="s">
        <v>578</v>
      </c>
      <c r="E1358" t="s">
        <v>578</v>
      </c>
      <c r="F1358" t="s">
        <v>578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578</v>
      </c>
      <c r="R1358" t="s">
        <v>578</v>
      </c>
      <c r="S1358" t="s">
        <v>578</v>
      </c>
      <c r="T1358" s="73"/>
      <c r="U1358" s="73"/>
      <c r="V1358"/>
      <c r="W1358" s="73" t="str">
        <f>IFERROR(VLOOKUP(Подбор[[#This Row],[Артикул]],[1]Подбор!$CJ:$CW,2,0),"")</f>
        <v/>
      </c>
      <c r="X1358" s="73" t="str">
        <f>IFERROR(VLOOKUP(Подбор[[#This Row],[Артикул]],[1]Подбор!$CJ:$CW,3,0),"")</f>
        <v/>
      </c>
      <c r="Y1358" s="73" t="str">
        <f>IFERROR(VLOOKUP(Подбор[[#This Row],[Артикул]],[1]Подбор!$CJ:$CW,4,0),"")</f>
        <v/>
      </c>
      <c r="Z1358" s="73">
        <f>IFERROR(VLOOKUP(Подбор[[#This Row],[Артикул]],[1]Подбор!$CJ:$CW,5,0),"")</f>
        <v>0</v>
      </c>
      <c r="AA1358" s="73">
        <f>IFERROR(VLOOKUP(Подбор[[#This Row],[Артикул]],[1]Подбор!$CJ:$CW,6,0),"")</f>
        <v>0</v>
      </c>
      <c r="AB1358" s="73">
        <f>IFERROR(VLOOKUP(Подбор[[#This Row],[Артикул]],[1]Подбор!$CJ:$CW,7,0),"")</f>
        <v>0</v>
      </c>
      <c r="AC1358" s="73">
        <f>IFERROR(VLOOKUP(Подбор[[#This Row],[Артикул]],[1]Подбор!$CJ:$CW,8,0),"")</f>
        <v>0</v>
      </c>
      <c r="AD1358" s="73">
        <f>IFERROR(VLOOKUP(Подбор[[#This Row],[Артикул]],[1]Подбор!$CJ:$CW,9,0),"")</f>
        <v>0</v>
      </c>
      <c r="AE1358" s="73">
        <f>IFERROR(VLOOKUP(Подбор[[#This Row],[Артикул]],[1]Подбор!$CJ:$CW,10,0),"")</f>
        <v>0</v>
      </c>
      <c r="AF1358" s="73">
        <f>IFERROR(VLOOKUP(Подбор[[#This Row],[Артикул]],[1]Подбор!$CJ:$CW,11,0),"")</f>
        <v>0</v>
      </c>
      <c r="AG1358" s="73">
        <f>IFERROR(VLOOKUP(Подбор[[#This Row],[Артикул]],[1]Подбор!$CJ:$CW,12,0),"")</f>
        <v>0</v>
      </c>
      <c r="AH1358" s="73">
        <f>IFERROR(VLOOKUP(Подбор[[#This Row],[Артикул]],[1]Подбор!$CJ:$CW,13,0),"")</f>
        <v>0</v>
      </c>
      <c r="AI1358" s="73">
        <f>IFERROR(VLOOKUP(Подбор[[#This Row],[Артикул]],[1]Подбор!$CJ:$CW,14,0),"")</f>
        <v>0</v>
      </c>
      <c r="AJ1358" s="73" t="str">
        <f>IFERROR(VLOOKUP(Подбор[[#This Row],[Артикул]],[1]Подбор!$CJ:$DA,15,0),"")</f>
        <v/>
      </c>
      <c r="AK1358" s="73" t="str">
        <f>IFERROR(VLOOKUP(Подбор[[#This Row],[Артикул]],[1]Подбор!$CJ:$DA,16,0),"")</f>
        <v/>
      </c>
      <c r="AL1358" s="73" t="str">
        <f>IFERROR(VLOOKUP(Подбор[[#This Row],[Артикул]],[1]Подбор!$CJ:$DA,17,0),"")</f>
        <v/>
      </c>
    </row>
    <row r="1359" spans="1:38">
      <c r="A1359" s="73" t="s">
        <v>5401</v>
      </c>
      <c r="B1359"/>
      <c r="C1359"/>
      <c r="D1359" t="s">
        <v>578</v>
      </c>
      <c r="E1359" t="s">
        <v>578</v>
      </c>
      <c r="F1359" t="s">
        <v>578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578</v>
      </c>
      <c r="R1359" t="s">
        <v>578</v>
      </c>
      <c r="S1359" t="s">
        <v>578</v>
      </c>
      <c r="T1359" s="73"/>
      <c r="U1359" s="73"/>
      <c r="V1359"/>
      <c r="W1359" s="73" t="str">
        <f>IFERROR(VLOOKUP(Подбор[[#This Row],[Артикул]],[1]Подбор!$CJ:$CW,2,0),"")</f>
        <v/>
      </c>
      <c r="X1359" s="73" t="str">
        <f>IFERROR(VLOOKUP(Подбор[[#This Row],[Артикул]],[1]Подбор!$CJ:$CW,3,0),"")</f>
        <v/>
      </c>
      <c r="Y1359" s="73" t="str">
        <f>IFERROR(VLOOKUP(Подбор[[#This Row],[Артикул]],[1]Подбор!$CJ:$CW,4,0),"")</f>
        <v/>
      </c>
      <c r="Z1359" s="73">
        <f>IFERROR(VLOOKUP(Подбор[[#This Row],[Артикул]],[1]Подбор!$CJ:$CW,5,0),"")</f>
        <v>0</v>
      </c>
      <c r="AA1359" s="73">
        <f>IFERROR(VLOOKUP(Подбор[[#This Row],[Артикул]],[1]Подбор!$CJ:$CW,6,0),"")</f>
        <v>0</v>
      </c>
      <c r="AB1359" s="73">
        <f>IFERROR(VLOOKUP(Подбор[[#This Row],[Артикул]],[1]Подбор!$CJ:$CW,7,0),"")</f>
        <v>0</v>
      </c>
      <c r="AC1359" s="73">
        <f>IFERROR(VLOOKUP(Подбор[[#This Row],[Артикул]],[1]Подбор!$CJ:$CW,8,0),"")</f>
        <v>0</v>
      </c>
      <c r="AD1359" s="73">
        <f>IFERROR(VLOOKUP(Подбор[[#This Row],[Артикул]],[1]Подбор!$CJ:$CW,9,0),"")</f>
        <v>0</v>
      </c>
      <c r="AE1359" s="73">
        <f>IFERROR(VLOOKUP(Подбор[[#This Row],[Артикул]],[1]Подбор!$CJ:$CW,10,0),"")</f>
        <v>0</v>
      </c>
      <c r="AF1359" s="73">
        <f>IFERROR(VLOOKUP(Подбор[[#This Row],[Артикул]],[1]Подбор!$CJ:$CW,11,0),"")</f>
        <v>0</v>
      </c>
      <c r="AG1359" s="73">
        <f>IFERROR(VLOOKUP(Подбор[[#This Row],[Артикул]],[1]Подбор!$CJ:$CW,12,0),"")</f>
        <v>0</v>
      </c>
      <c r="AH1359" s="73">
        <f>IFERROR(VLOOKUP(Подбор[[#This Row],[Артикул]],[1]Подбор!$CJ:$CW,13,0),"")</f>
        <v>0</v>
      </c>
      <c r="AI1359" s="73">
        <f>IFERROR(VLOOKUP(Подбор[[#This Row],[Артикул]],[1]Подбор!$CJ:$CW,14,0),"")</f>
        <v>0</v>
      </c>
      <c r="AJ1359" s="73" t="str">
        <f>IFERROR(VLOOKUP(Подбор[[#This Row],[Артикул]],[1]Подбор!$CJ:$DA,15,0),"")</f>
        <v/>
      </c>
      <c r="AK1359" s="73" t="str">
        <f>IFERROR(VLOOKUP(Подбор[[#This Row],[Артикул]],[1]Подбор!$CJ:$DA,16,0),"")</f>
        <v/>
      </c>
      <c r="AL1359" s="73" t="str">
        <f>IFERROR(VLOOKUP(Подбор[[#This Row],[Артикул]],[1]Подбор!$CJ:$DA,17,0),"")</f>
        <v/>
      </c>
    </row>
    <row r="1360" spans="1:38">
      <c r="A1360" s="73" t="s">
        <v>4766</v>
      </c>
      <c r="B1360" t="s">
        <v>4680</v>
      </c>
      <c r="C1360" t="s">
        <v>4767</v>
      </c>
      <c r="D1360" t="s">
        <v>578</v>
      </c>
      <c r="E1360" t="s">
        <v>578</v>
      </c>
      <c r="F1360" t="s">
        <v>578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578</v>
      </c>
      <c r="R1360" t="s">
        <v>6276</v>
      </c>
      <c r="S1360" t="s">
        <v>578</v>
      </c>
      <c r="T1360" s="73"/>
      <c r="U1360" s="73"/>
      <c r="V1360"/>
      <c r="W1360" s="73" t="str">
        <f>IFERROR(VLOOKUP(Подбор[[#This Row],[Артикул]],[1]Подбор!$CJ:$CW,2,0),"")</f>
        <v/>
      </c>
      <c r="X1360" s="73" t="str">
        <f>IFERROR(VLOOKUP(Подбор[[#This Row],[Артикул]],[1]Подбор!$CJ:$CW,3,0),"")</f>
        <v/>
      </c>
      <c r="Y1360" s="73" t="str">
        <f>IFERROR(VLOOKUP(Подбор[[#This Row],[Артикул]],[1]Подбор!$CJ:$CW,4,0),"")</f>
        <v/>
      </c>
      <c r="Z1360" s="73">
        <f>IFERROR(VLOOKUP(Подбор[[#This Row],[Артикул]],[1]Подбор!$CJ:$CW,5,0),"")</f>
        <v>0</v>
      </c>
      <c r="AA1360" s="73">
        <f>IFERROR(VLOOKUP(Подбор[[#This Row],[Артикул]],[1]Подбор!$CJ:$CW,6,0),"")</f>
        <v>0</v>
      </c>
      <c r="AB1360" s="73">
        <f>IFERROR(VLOOKUP(Подбор[[#This Row],[Артикул]],[1]Подбор!$CJ:$CW,7,0),"")</f>
        <v>0</v>
      </c>
      <c r="AC1360" s="73">
        <f>IFERROR(VLOOKUP(Подбор[[#This Row],[Артикул]],[1]Подбор!$CJ:$CW,8,0),"")</f>
        <v>0</v>
      </c>
      <c r="AD1360" s="73">
        <f>IFERROR(VLOOKUP(Подбор[[#This Row],[Артикул]],[1]Подбор!$CJ:$CW,9,0),"")</f>
        <v>0</v>
      </c>
      <c r="AE1360" s="73">
        <f>IFERROR(VLOOKUP(Подбор[[#This Row],[Артикул]],[1]Подбор!$CJ:$CW,10,0),"")</f>
        <v>0</v>
      </c>
      <c r="AF1360" s="73">
        <f>IFERROR(VLOOKUP(Подбор[[#This Row],[Артикул]],[1]Подбор!$CJ:$CW,11,0),"")</f>
        <v>0</v>
      </c>
      <c r="AG1360" s="73">
        <f>IFERROR(VLOOKUP(Подбор[[#This Row],[Артикул]],[1]Подбор!$CJ:$CW,12,0),"")</f>
        <v>0</v>
      </c>
      <c r="AH1360" s="73">
        <f>IFERROR(VLOOKUP(Подбор[[#This Row],[Артикул]],[1]Подбор!$CJ:$CW,13,0),"")</f>
        <v>0</v>
      </c>
      <c r="AI1360" s="73">
        <f>IFERROR(VLOOKUP(Подбор[[#This Row],[Артикул]],[1]Подбор!$CJ:$CW,14,0),"")</f>
        <v>0</v>
      </c>
      <c r="AJ1360" s="73" t="str">
        <f>IFERROR(VLOOKUP(Подбор[[#This Row],[Артикул]],[1]Подбор!$CJ:$DA,15,0),"")</f>
        <v/>
      </c>
      <c r="AK1360" s="73" t="str">
        <f>IFERROR(VLOOKUP(Подбор[[#This Row],[Артикул]],[1]Подбор!$CJ:$DA,16,0),"")</f>
        <v>https://ipmatika.kz/products/spetsialnye-paneli-lg/49vl5pj-a/</v>
      </c>
      <c r="AL1360" s="73" t="str">
        <f>IFERROR(VLOOKUP(Подбор[[#This Row],[Артикул]],[1]Подбор!$CJ:$DA,17,0),"")</f>
        <v/>
      </c>
    </row>
    <row r="1361" spans="1:38">
      <c r="A1361" s="73" t="s">
        <v>4768</v>
      </c>
      <c r="B1361" t="s">
        <v>4680</v>
      </c>
      <c r="C1361" t="s">
        <v>4769</v>
      </c>
      <c r="D1361" t="s">
        <v>578</v>
      </c>
      <c r="E1361" t="s">
        <v>578</v>
      </c>
      <c r="F1361" t="s">
        <v>578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578</v>
      </c>
      <c r="R1361" t="s">
        <v>6277</v>
      </c>
      <c r="S1361" t="s">
        <v>578</v>
      </c>
      <c r="T1361" s="73"/>
      <c r="U1361" s="73"/>
      <c r="V1361"/>
      <c r="W1361" s="73" t="str">
        <f>IFERROR(VLOOKUP(Подбор[[#This Row],[Артикул]],[1]Подбор!$CJ:$CW,2,0),"")</f>
        <v/>
      </c>
      <c r="X1361" s="73" t="str">
        <f>IFERROR(VLOOKUP(Подбор[[#This Row],[Артикул]],[1]Подбор!$CJ:$CW,3,0),"")</f>
        <v/>
      </c>
      <c r="Y1361" s="73" t="str">
        <f>IFERROR(VLOOKUP(Подбор[[#This Row],[Артикул]],[1]Подбор!$CJ:$CW,4,0),"")</f>
        <v/>
      </c>
      <c r="Z1361" s="73">
        <f>IFERROR(VLOOKUP(Подбор[[#This Row],[Артикул]],[1]Подбор!$CJ:$CW,5,0),"")</f>
        <v>0</v>
      </c>
      <c r="AA1361" s="73">
        <f>IFERROR(VLOOKUP(Подбор[[#This Row],[Артикул]],[1]Подбор!$CJ:$CW,6,0),"")</f>
        <v>0</v>
      </c>
      <c r="AB1361" s="73">
        <f>IFERROR(VLOOKUP(Подбор[[#This Row],[Артикул]],[1]Подбор!$CJ:$CW,7,0),"")</f>
        <v>0</v>
      </c>
      <c r="AC1361" s="73">
        <f>IFERROR(VLOOKUP(Подбор[[#This Row],[Артикул]],[1]Подбор!$CJ:$CW,8,0),"")</f>
        <v>0</v>
      </c>
      <c r="AD1361" s="73">
        <f>IFERROR(VLOOKUP(Подбор[[#This Row],[Артикул]],[1]Подбор!$CJ:$CW,9,0),"")</f>
        <v>0</v>
      </c>
      <c r="AE1361" s="73">
        <f>IFERROR(VLOOKUP(Подбор[[#This Row],[Артикул]],[1]Подбор!$CJ:$CW,10,0),"")</f>
        <v>0</v>
      </c>
      <c r="AF1361" s="73">
        <f>IFERROR(VLOOKUP(Подбор[[#This Row],[Артикул]],[1]Подбор!$CJ:$CW,11,0),"")</f>
        <v>0</v>
      </c>
      <c r="AG1361" s="73">
        <f>IFERROR(VLOOKUP(Подбор[[#This Row],[Артикул]],[1]Подбор!$CJ:$CW,12,0),"")</f>
        <v>0</v>
      </c>
      <c r="AH1361" s="73">
        <f>IFERROR(VLOOKUP(Подбор[[#This Row],[Артикул]],[1]Подбор!$CJ:$CW,13,0),"")</f>
        <v>0</v>
      </c>
      <c r="AI1361" s="73">
        <f>IFERROR(VLOOKUP(Подбор[[#This Row],[Артикул]],[1]Подбор!$CJ:$CW,14,0),"")</f>
        <v>0</v>
      </c>
      <c r="AJ1361" s="73" t="str">
        <f>IFERROR(VLOOKUP(Подбор[[#This Row],[Артикул]],[1]Подбор!$CJ:$DA,15,0),"")</f>
        <v/>
      </c>
      <c r="AK1361" s="73" t="str">
        <f>IFERROR(VLOOKUP(Подбор[[#This Row],[Артикул]],[1]Подбор!$CJ:$DA,16,0),"")</f>
        <v>https://ipmatika.kz/products/spetsialnye-paneli-lg/55vh7j-h/</v>
      </c>
      <c r="AL1361" s="73" t="str">
        <f>IFERROR(VLOOKUP(Подбор[[#This Row],[Артикул]],[1]Подбор!$CJ:$DA,17,0),"")</f>
        <v/>
      </c>
    </row>
    <row r="1362" spans="1:38">
      <c r="A1362" s="73" t="s">
        <v>4770</v>
      </c>
      <c r="B1362" t="s">
        <v>4680</v>
      </c>
      <c r="C1362" t="s">
        <v>4771</v>
      </c>
      <c r="D1362" t="s">
        <v>578</v>
      </c>
      <c r="E1362" t="s">
        <v>578</v>
      </c>
      <c r="F1362" t="s">
        <v>578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578</v>
      </c>
      <c r="R1362" t="s">
        <v>6278</v>
      </c>
      <c r="S1362" t="s">
        <v>578</v>
      </c>
      <c r="T1362" s="73"/>
      <c r="U1362" s="73"/>
      <c r="V1362"/>
      <c r="W1362" s="73" t="str">
        <f>IFERROR(VLOOKUP(Подбор[[#This Row],[Артикул]],[1]Подбор!$CJ:$CW,2,0),"")</f>
        <v/>
      </c>
      <c r="X1362" s="73" t="str">
        <f>IFERROR(VLOOKUP(Подбор[[#This Row],[Артикул]],[1]Подбор!$CJ:$CW,3,0),"")</f>
        <v/>
      </c>
      <c r="Y1362" s="73" t="str">
        <f>IFERROR(VLOOKUP(Подбор[[#This Row],[Артикул]],[1]Подбор!$CJ:$CW,4,0),"")</f>
        <v/>
      </c>
      <c r="Z1362" s="73">
        <f>IFERROR(VLOOKUP(Подбор[[#This Row],[Артикул]],[1]Подбор!$CJ:$CW,5,0),"")</f>
        <v>0</v>
      </c>
      <c r="AA1362" s="73">
        <f>IFERROR(VLOOKUP(Подбор[[#This Row],[Артикул]],[1]Подбор!$CJ:$CW,6,0),"")</f>
        <v>0</v>
      </c>
      <c r="AB1362" s="73">
        <f>IFERROR(VLOOKUP(Подбор[[#This Row],[Артикул]],[1]Подбор!$CJ:$CW,7,0),"")</f>
        <v>0</v>
      </c>
      <c r="AC1362" s="73">
        <f>IFERROR(VLOOKUP(Подбор[[#This Row],[Артикул]],[1]Подбор!$CJ:$CW,8,0),"")</f>
        <v>0</v>
      </c>
      <c r="AD1362" s="73">
        <f>IFERROR(VLOOKUP(Подбор[[#This Row],[Артикул]],[1]Подбор!$CJ:$CW,9,0),"")</f>
        <v>0</v>
      </c>
      <c r="AE1362" s="73">
        <f>IFERROR(VLOOKUP(Подбор[[#This Row],[Артикул]],[1]Подбор!$CJ:$CW,10,0),"")</f>
        <v>0</v>
      </c>
      <c r="AF1362" s="73">
        <f>IFERROR(VLOOKUP(Подбор[[#This Row],[Артикул]],[1]Подбор!$CJ:$CW,11,0),"")</f>
        <v>0</v>
      </c>
      <c r="AG1362" s="73">
        <f>IFERROR(VLOOKUP(Подбор[[#This Row],[Артикул]],[1]Подбор!$CJ:$CW,12,0),"")</f>
        <v>0</v>
      </c>
      <c r="AH1362" s="73">
        <f>IFERROR(VLOOKUP(Подбор[[#This Row],[Артикул]],[1]Подбор!$CJ:$CW,13,0),"")</f>
        <v>0</v>
      </c>
      <c r="AI1362" s="73">
        <f>IFERROR(VLOOKUP(Подбор[[#This Row],[Артикул]],[1]Подбор!$CJ:$CW,14,0),"")</f>
        <v>0</v>
      </c>
      <c r="AJ1362" s="73" t="str">
        <f>IFERROR(VLOOKUP(Подбор[[#This Row],[Артикул]],[1]Подбор!$CJ:$DA,15,0),"")</f>
        <v/>
      </c>
      <c r="AK1362" s="73" t="str">
        <f>IFERROR(VLOOKUP(Подбор[[#This Row],[Артикул]],[1]Подбор!$CJ:$DA,16,0),"")</f>
        <v>https://ipmatika.kz/products/spetsialnye-paneli-lg/55vl5pj-a/</v>
      </c>
      <c r="AL1362" s="73" t="str">
        <f>IFERROR(VLOOKUP(Подбор[[#This Row],[Артикул]],[1]Подбор!$CJ:$DA,17,0),"")</f>
        <v/>
      </c>
    </row>
    <row r="1363" spans="1:38">
      <c r="A1363" s="73" t="s">
        <v>4772</v>
      </c>
      <c r="B1363" t="s">
        <v>4680</v>
      </c>
      <c r="C1363" t="s">
        <v>4773</v>
      </c>
      <c r="D1363" t="s">
        <v>578</v>
      </c>
      <c r="E1363" t="s">
        <v>578</v>
      </c>
      <c r="F1363" t="s">
        <v>578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578</v>
      </c>
      <c r="R1363" t="s">
        <v>6279</v>
      </c>
      <c r="S1363" t="s">
        <v>578</v>
      </c>
      <c r="T1363" s="73"/>
      <c r="U1363" s="73"/>
      <c r="V1363"/>
      <c r="W1363" s="73" t="str">
        <f>IFERROR(VLOOKUP(Подбор[[#This Row],[Артикул]],[1]Подбор!$CJ:$CW,2,0),"")</f>
        <v/>
      </c>
      <c r="X1363" s="73" t="str">
        <f>IFERROR(VLOOKUP(Подбор[[#This Row],[Артикул]],[1]Подбор!$CJ:$CW,3,0),"")</f>
        <v/>
      </c>
      <c r="Y1363" s="73" t="str">
        <f>IFERROR(VLOOKUP(Подбор[[#This Row],[Артикул]],[1]Подбор!$CJ:$CW,4,0),"")</f>
        <v/>
      </c>
      <c r="Z1363" s="73">
        <f>IFERROR(VLOOKUP(Подбор[[#This Row],[Артикул]],[1]Подбор!$CJ:$CW,5,0),"")</f>
        <v>0</v>
      </c>
      <c r="AA1363" s="73">
        <f>IFERROR(VLOOKUP(Подбор[[#This Row],[Артикул]],[1]Подбор!$CJ:$CW,6,0),"")</f>
        <v>0</v>
      </c>
      <c r="AB1363" s="73">
        <f>IFERROR(VLOOKUP(Подбор[[#This Row],[Артикул]],[1]Подбор!$CJ:$CW,7,0),"")</f>
        <v>0</v>
      </c>
      <c r="AC1363" s="73">
        <f>IFERROR(VLOOKUP(Подбор[[#This Row],[Артикул]],[1]Подбор!$CJ:$CW,8,0),"")</f>
        <v>0</v>
      </c>
      <c r="AD1363" s="73">
        <f>IFERROR(VLOOKUP(Подбор[[#This Row],[Артикул]],[1]Подбор!$CJ:$CW,9,0),"")</f>
        <v>0</v>
      </c>
      <c r="AE1363" s="73">
        <f>IFERROR(VLOOKUP(Подбор[[#This Row],[Артикул]],[1]Подбор!$CJ:$CW,10,0),"")</f>
        <v>0</v>
      </c>
      <c r="AF1363" s="73">
        <f>IFERROR(VLOOKUP(Подбор[[#This Row],[Артикул]],[1]Подбор!$CJ:$CW,11,0),"")</f>
        <v>0</v>
      </c>
      <c r="AG1363" s="73">
        <f>IFERROR(VLOOKUP(Подбор[[#This Row],[Артикул]],[1]Подбор!$CJ:$CW,12,0),"")</f>
        <v>0</v>
      </c>
      <c r="AH1363" s="73">
        <f>IFERROR(VLOOKUP(Подбор[[#This Row],[Артикул]],[1]Подбор!$CJ:$CW,13,0),"")</f>
        <v>0</v>
      </c>
      <c r="AI1363" s="73">
        <f>IFERROR(VLOOKUP(Подбор[[#This Row],[Артикул]],[1]Подбор!$CJ:$CW,14,0),"")</f>
        <v>0</v>
      </c>
      <c r="AJ1363" s="73" t="str">
        <f>IFERROR(VLOOKUP(Подбор[[#This Row],[Артикул]],[1]Подбор!$CJ:$DA,15,0),"")</f>
        <v/>
      </c>
      <c r="AK1363" s="73" t="str">
        <f>IFERROR(VLOOKUP(Подбор[[#This Row],[Артикул]],[1]Подбор!$CJ:$DA,16,0),"")</f>
        <v>https://ipmatika.kz/products/spetsialnye-paneli-lg/55vm5j-h/</v>
      </c>
      <c r="AL1363" s="73" t="str">
        <f>IFERROR(VLOOKUP(Подбор[[#This Row],[Артикул]],[1]Подбор!$CJ:$DA,17,0),"")</f>
        <v/>
      </c>
    </row>
    <row r="1364" spans="1:38">
      <c r="A1364" s="73" t="s">
        <v>4774</v>
      </c>
      <c r="B1364" t="s">
        <v>4680</v>
      </c>
      <c r="C1364" t="s">
        <v>4775</v>
      </c>
      <c r="D1364" t="s">
        <v>578</v>
      </c>
      <c r="E1364" t="s">
        <v>578</v>
      </c>
      <c r="F1364" t="s">
        <v>578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578</v>
      </c>
      <c r="R1364" t="s">
        <v>6280</v>
      </c>
      <c r="S1364" t="s">
        <v>578</v>
      </c>
      <c r="T1364" s="73"/>
      <c r="U1364" s="73"/>
      <c r="V1364"/>
      <c r="W1364" s="73" t="str">
        <f>IFERROR(VLOOKUP(Подбор[[#This Row],[Артикул]],[1]Подбор!$CJ:$CW,2,0),"")</f>
        <v/>
      </c>
      <c r="X1364" s="73" t="str">
        <f>IFERROR(VLOOKUP(Подбор[[#This Row],[Артикул]],[1]Подбор!$CJ:$CW,3,0),"")</f>
        <v/>
      </c>
      <c r="Y1364" s="73" t="str">
        <f>IFERROR(VLOOKUP(Подбор[[#This Row],[Артикул]],[1]Подбор!$CJ:$CW,4,0),"")</f>
        <v/>
      </c>
      <c r="Z1364" s="73">
        <f>IFERROR(VLOOKUP(Подбор[[#This Row],[Артикул]],[1]Подбор!$CJ:$CW,5,0),"")</f>
        <v>0</v>
      </c>
      <c r="AA1364" s="73">
        <f>IFERROR(VLOOKUP(Подбор[[#This Row],[Артикул]],[1]Подбор!$CJ:$CW,6,0),"")</f>
        <v>0</v>
      </c>
      <c r="AB1364" s="73">
        <f>IFERROR(VLOOKUP(Подбор[[#This Row],[Артикул]],[1]Подбор!$CJ:$CW,7,0),"")</f>
        <v>0</v>
      </c>
      <c r="AC1364" s="73">
        <f>IFERROR(VLOOKUP(Подбор[[#This Row],[Артикул]],[1]Подбор!$CJ:$CW,8,0),"")</f>
        <v>0</v>
      </c>
      <c r="AD1364" s="73">
        <f>IFERROR(VLOOKUP(Подбор[[#This Row],[Артикул]],[1]Подбор!$CJ:$CW,9,0),"")</f>
        <v>0</v>
      </c>
      <c r="AE1364" s="73">
        <f>IFERROR(VLOOKUP(Подбор[[#This Row],[Артикул]],[1]Подбор!$CJ:$CW,10,0),"")</f>
        <v>0</v>
      </c>
      <c r="AF1364" s="73">
        <f>IFERROR(VLOOKUP(Подбор[[#This Row],[Артикул]],[1]Подбор!$CJ:$CW,11,0),"")</f>
        <v>0</v>
      </c>
      <c r="AG1364" s="73">
        <f>IFERROR(VLOOKUP(Подбор[[#This Row],[Артикул]],[1]Подбор!$CJ:$CW,12,0),"")</f>
        <v>0</v>
      </c>
      <c r="AH1364" s="73">
        <f>IFERROR(VLOOKUP(Подбор[[#This Row],[Артикул]],[1]Подбор!$CJ:$CW,13,0),"")</f>
        <v>0</v>
      </c>
      <c r="AI1364" s="73">
        <f>IFERROR(VLOOKUP(Подбор[[#This Row],[Артикул]],[1]Подбор!$CJ:$CW,14,0),"")</f>
        <v>0</v>
      </c>
      <c r="AJ1364" s="73" t="str">
        <f>IFERROR(VLOOKUP(Подбор[[#This Row],[Артикул]],[1]Подбор!$CJ:$DA,15,0),"")</f>
        <v/>
      </c>
      <c r="AK1364" s="73" t="str">
        <f>IFERROR(VLOOKUP(Подбор[[#This Row],[Артикул]],[1]Подбор!$CJ:$DA,16,0),"")</f>
        <v>https://ipmatika.kz/products/spetsialnye-paneli-lg/55vsh7j-h/</v>
      </c>
      <c r="AL1364" s="73" t="str">
        <f>IFERROR(VLOOKUP(Подбор[[#This Row],[Артикул]],[1]Подбор!$CJ:$DA,17,0),"")</f>
        <v/>
      </c>
    </row>
    <row r="1365" spans="1:38">
      <c r="A1365" s="73" t="s">
        <v>4776</v>
      </c>
      <c r="B1365" t="s">
        <v>4680</v>
      </c>
      <c r="C1365" t="s">
        <v>4777</v>
      </c>
      <c r="D1365" t="s">
        <v>578</v>
      </c>
      <c r="E1365" t="s">
        <v>578</v>
      </c>
      <c r="F1365" t="s">
        <v>578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578</v>
      </c>
      <c r="R1365" t="s">
        <v>6281</v>
      </c>
      <c r="S1365" t="s">
        <v>578</v>
      </c>
      <c r="T1365" s="73"/>
      <c r="U1365" s="73"/>
      <c r="V1365"/>
      <c r="W1365" s="73" t="str">
        <f>IFERROR(VLOOKUP(Подбор[[#This Row],[Артикул]],[1]Подбор!$CJ:$CW,2,0),"")</f>
        <v/>
      </c>
      <c r="X1365" s="73" t="str">
        <f>IFERROR(VLOOKUP(Подбор[[#This Row],[Артикул]],[1]Подбор!$CJ:$CW,3,0),"")</f>
        <v/>
      </c>
      <c r="Y1365" s="73" t="str">
        <f>IFERROR(VLOOKUP(Подбор[[#This Row],[Артикул]],[1]Подбор!$CJ:$CW,4,0),"")</f>
        <v/>
      </c>
      <c r="Z1365" s="73">
        <f>IFERROR(VLOOKUP(Подбор[[#This Row],[Артикул]],[1]Подбор!$CJ:$CW,5,0),"")</f>
        <v>0</v>
      </c>
      <c r="AA1365" s="73">
        <f>IFERROR(VLOOKUP(Подбор[[#This Row],[Артикул]],[1]Подбор!$CJ:$CW,6,0),"")</f>
        <v>0</v>
      </c>
      <c r="AB1365" s="73">
        <f>IFERROR(VLOOKUP(Подбор[[#This Row],[Артикул]],[1]Подбор!$CJ:$CW,7,0),"")</f>
        <v>0</v>
      </c>
      <c r="AC1365" s="73">
        <f>IFERROR(VLOOKUP(Подбор[[#This Row],[Артикул]],[1]Подбор!$CJ:$CW,8,0),"")</f>
        <v>0</v>
      </c>
      <c r="AD1365" s="73">
        <f>IFERROR(VLOOKUP(Подбор[[#This Row],[Артикул]],[1]Подбор!$CJ:$CW,9,0),"")</f>
        <v>0</v>
      </c>
      <c r="AE1365" s="73">
        <f>IFERROR(VLOOKUP(Подбор[[#This Row],[Артикул]],[1]Подбор!$CJ:$CW,10,0),"")</f>
        <v>0</v>
      </c>
      <c r="AF1365" s="73">
        <f>IFERROR(VLOOKUP(Подбор[[#This Row],[Артикул]],[1]Подбор!$CJ:$CW,11,0),"")</f>
        <v>0</v>
      </c>
      <c r="AG1365" s="73">
        <f>IFERROR(VLOOKUP(Подбор[[#This Row],[Артикул]],[1]Подбор!$CJ:$CW,12,0),"")</f>
        <v>0</v>
      </c>
      <c r="AH1365" s="73">
        <f>IFERROR(VLOOKUP(Подбор[[#This Row],[Артикул]],[1]Подбор!$CJ:$CW,13,0),"")</f>
        <v>0</v>
      </c>
      <c r="AI1365" s="73">
        <f>IFERROR(VLOOKUP(Подбор[[#This Row],[Артикул]],[1]Подбор!$CJ:$CW,14,0),"")</f>
        <v>0</v>
      </c>
      <c r="AJ1365" s="73" t="str">
        <f>IFERROR(VLOOKUP(Подбор[[#This Row],[Артикул]],[1]Подбор!$CJ:$DA,15,0),"")</f>
        <v/>
      </c>
      <c r="AK1365" s="73" t="str">
        <f>IFERROR(VLOOKUP(Подбор[[#This Row],[Артикул]],[1]Подбор!$CJ:$DA,16,0),"")</f>
        <v>https://ipmatika.kz/products/spetsialnye-paneli-lg/55vsm5j-h/</v>
      </c>
      <c r="AL1365" s="73" t="str">
        <f>IFERROR(VLOOKUP(Подбор[[#This Row],[Артикул]],[1]Подбор!$CJ:$DA,17,0),"")</f>
        <v/>
      </c>
    </row>
    <row r="1366" spans="1:38">
      <c r="A1366" s="73" t="s">
        <v>5160</v>
      </c>
      <c r="B1366"/>
      <c r="C1366"/>
      <c r="D1366" t="s">
        <v>578</v>
      </c>
      <c r="E1366" t="s">
        <v>578</v>
      </c>
      <c r="F1366" t="s">
        <v>578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578</v>
      </c>
      <c r="R1366" t="s">
        <v>578</v>
      </c>
      <c r="S1366" t="s">
        <v>578</v>
      </c>
      <c r="T1366" s="73"/>
      <c r="U1366" s="73"/>
      <c r="V1366"/>
      <c r="W1366" s="73" t="str">
        <f>IFERROR(VLOOKUP(Подбор[[#This Row],[Артикул]],[1]Подбор!$CJ:$CW,2,0),"")</f>
        <v/>
      </c>
      <c r="X1366" s="73" t="str">
        <f>IFERROR(VLOOKUP(Подбор[[#This Row],[Артикул]],[1]Подбор!$CJ:$CW,3,0),"")</f>
        <v/>
      </c>
      <c r="Y1366" s="73" t="str">
        <f>IFERROR(VLOOKUP(Подбор[[#This Row],[Артикул]],[1]Подбор!$CJ:$CW,4,0),"")</f>
        <v/>
      </c>
      <c r="Z1366" s="73">
        <f>IFERROR(VLOOKUP(Подбор[[#This Row],[Артикул]],[1]Подбор!$CJ:$CW,5,0),"")</f>
        <v>0</v>
      </c>
      <c r="AA1366" s="73">
        <f>IFERROR(VLOOKUP(Подбор[[#This Row],[Артикул]],[1]Подбор!$CJ:$CW,6,0),"")</f>
        <v>0</v>
      </c>
      <c r="AB1366" s="73">
        <f>IFERROR(VLOOKUP(Подбор[[#This Row],[Артикул]],[1]Подбор!$CJ:$CW,7,0),"")</f>
        <v>0</v>
      </c>
      <c r="AC1366" s="73">
        <f>IFERROR(VLOOKUP(Подбор[[#This Row],[Артикул]],[1]Подбор!$CJ:$CW,8,0),"")</f>
        <v>0</v>
      </c>
      <c r="AD1366" s="73">
        <f>IFERROR(VLOOKUP(Подбор[[#This Row],[Артикул]],[1]Подбор!$CJ:$CW,9,0),"")</f>
        <v>0</v>
      </c>
      <c r="AE1366" s="73">
        <f>IFERROR(VLOOKUP(Подбор[[#This Row],[Артикул]],[1]Подбор!$CJ:$CW,10,0),"")</f>
        <v>0</v>
      </c>
      <c r="AF1366" s="73">
        <f>IFERROR(VLOOKUP(Подбор[[#This Row],[Артикул]],[1]Подбор!$CJ:$CW,11,0),"")</f>
        <v>0</v>
      </c>
      <c r="AG1366" s="73">
        <f>IFERROR(VLOOKUP(Подбор[[#This Row],[Артикул]],[1]Подбор!$CJ:$CW,12,0),"")</f>
        <v>0</v>
      </c>
      <c r="AH1366" s="73">
        <f>IFERROR(VLOOKUP(Подбор[[#This Row],[Артикул]],[1]Подбор!$CJ:$CW,13,0),"")</f>
        <v>0</v>
      </c>
      <c r="AI1366" s="73">
        <f>IFERROR(VLOOKUP(Подбор[[#This Row],[Артикул]],[1]Подбор!$CJ:$CW,14,0),"")</f>
        <v>0</v>
      </c>
      <c r="AJ1366" s="73" t="str">
        <f>IFERROR(VLOOKUP(Подбор[[#This Row],[Артикул]],[1]Подбор!$CJ:$DA,15,0),"")</f>
        <v/>
      </c>
      <c r="AK1366" s="73" t="str">
        <f>IFERROR(VLOOKUP(Подбор[[#This Row],[Артикул]],[1]Подбор!$CJ:$DA,16,0),"")</f>
        <v/>
      </c>
      <c r="AL1366" s="73" t="str">
        <f>IFERROR(VLOOKUP(Подбор[[#This Row],[Артикул]],[1]Подбор!$CJ:$DA,17,0),"")</f>
        <v/>
      </c>
    </row>
    <row r="1367" spans="1:38">
      <c r="A1367" s="73" t="s">
        <v>4681</v>
      </c>
      <c r="B1367" t="s">
        <v>4680</v>
      </c>
      <c r="C1367" t="s">
        <v>4682</v>
      </c>
      <c r="D1367" t="s">
        <v>578</v>
      </c>
      <c r="E1367" t="s">
        <v>578</v>
      </c>
      <c r="F1367" t="s">
        <v>578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578</v>
      </c>
      <c r="R1367" t="s">
        <v>6282</v>
      </c>
      <c r="S1367" t="s">
        <v>5491</v>
      </c>
      <c r="T1367" s="73"/>
      <c r="U1367" s="73"/>
      <c r="V1367"/>
      <c r="W1367" s="73" t="str">
        <f>IFERROR(VLOOKUP(Подбор[[#This Row],[Артикул]],[1]Подбор!$CJ:$CW,2,0),"")</f>
        <v/>
      </c>
      <c r="X1367" s="73" t="str">
        <f>IFERROR(VLOOKUP(Подбор[[#This Row],[Артикул]],[1]Подбор!$CJ:$CW,3,0),"")</f>
        <v/>
      </c>
      <c r="Y1367" s="73" t="str">
        <f>IFERROR(VLOOKUP(Подбор[[#This Row],[Артикул]],[1]Подбор!$CJ:$CW,4,0),"")</f>
        <v/>
      </c>
      <c r="Z1367" s="73">
        <f>IFERROR(VLOOKUP(Подбор[[#This Row],[Артикул]],[1]Подбор!$CJ:$CW,5,0),"")</f>
        <v>0</v>
      </c>
      <c r="AA1367" s="73">
        <f>IFERROR(VLOOKUP(Подбор[[#This Row],[Артикул]],[1]Подбор!$CJ:$CW,6,0),"")</f>
        <v>0</v>
      </c>
      <c r="AB1367" s="73">
        <f>IFERROR(VLOOKUP(Подбор[[#This Row],[Артикул]],[1]Подбор!$CJ:$CW,7,0),"")</f>
        <v>0</v>
      </c>
      <c r="AC1367" s="73">
        <f>IFERROR(VLOOKUP(Подбор[[#This Row],[Артикул]],[1]Подбор!$CJ:$CW,8,0),"")</f>
        <v>0</v>
      </c>
      <c r="AD1367" s="73">
        <f>IFERROR(VLOOKUP(Подбор[[#This Row],[Артикул]],[1]Подбор!$CJ:$CW,9,0),"")</f>
        <v>0</v>
      </c>
      <c r="AE1367" s="73">
        <f>IFERROR(VLOOKUP(Подбор[[#This Row],[Артикул]],[1]Подбор!$CJ:$CW,10,0),"")</f>
        <v>0</v>
      </c>
      <c r="AF1367" s="73">
        <f>IFERROR(VLOOKUP(Подбор[[#This Row],[Артикул]],[1]Подбор!$CJ:$CW,11,0),"")</f>
        <v>0</v>
      </c>
      <c r="AG1367" s="73">
        <f>IFERROR(VLOOKUP(Подбор[[#This Row],[Артикул]],[1]Подбор!$CJ:$CW,12,0),"")</f>
        <v>0</v>
      </c>
      <c r="AH1367" s="73">
        <f>IFERROR(VLOOKUP(Подбор[[#This Row],[Артикул]],[1]Подбор!$CJ:$CW,13,0),"")</f>
        <v>0</v>
      </c>
      <c r="AI1367" s="73">
        <f>IFERROR(VLOOKUP(Подбор[[#This Row],[Артикул]],[1]Подбор!$CJ:$CW,14,0),"")</f>
        <v>0</v>
      </c>
      <c r="AJ1367" s="73" t="str">
        <f>IFERROR(VLOOKUP(Подбор[[#This Row],[Артикул]],[1]Подбор!$CJ:$DA,15,0),"")</f>
        <v/>
      </c>
      <c r="AK1367" s="73" t="str">
        <f>IFERROR(VLOOKUP(Подбор[[#This Row],[Артикул]],[1]Подбор!$CJ:$DA,16,0),"")</f>
        <v>https://ipmatika.kz/products/interaktivnye-display-lg/st_43hf/</v>
      </c>
      <c r="AL1367" s="73" t="str">
        <f>IFERROR(VLOOKUP(Подбор[[#This Row],[Артикул]],[1]Подбор!$CJ:$DA,17,0),"")</f>
        <v>EOL</v>
      </c>
    </row>
    <row r="1368" spans="1:38">
      <c r="A1368" s="73" t="s">
        <v>4683</v>
      </c>
      <c r="B1368" t="s">
        <v>4680</v>
      </c>
      <c r="C1368" t="s">
        <v>4684</v>
      </c>
      <c r="D1368" t="s">
        <v>578</v>
      </c>
      <c r="E1368" t="s">
        <v>578</v>
      </c>
      <c r="F1368" t="s">
        <v>578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578</v>
      </c>
      <c r="R1368" t="s">
        <v>6283</v>
      </c>
      <c r="S1368" t="s">
        <v>578</v>
      </c>
      <c r="T1368" s="73"/>
      <c r="U1368" s="73"/>
      <c r="V1368"/>
      <c r="W1368" s="73" t="str">
        <f>IFERROR(VLOOKUP(Подбор[[#This Row],[Артикул]],[1]Подбор!$CJ:$CW,2,0),"")</f>
        <v/>
      </c>
      <c r="X1368" s="73" t="str">
        <f>IFERROR(VLOOKUP(Подбор[[#This Row],[Артикул]],[1]Подбор!$CJ:$CW,3,0),"")</f>
        <v/>
      </c>
      <c r="Y1368" s="73" t="str">
        <f>IFERROR(VLOOKUP(Подбор[[#This Row],[Артикул]],[1]Подбор!$CJ:$CW,4,0),"")</f>
        <v/>
      </c>
      <c r="Z1368" s="73">
        <f>IFERROR(VLOOKUP(Подбор[[#This Row],[Артикул]],[1]Подбор!$CJ:$CW,5,0),"")</f>
        <v>0</v>
      </c>
      <c r="AA1368" s="73">
        <f>IFERROR(VLOOKUP(Подбор[[#This Row],[Артикул]],[1]Подбор!$CJ:$CW,6,0),"")</f>
        <v>0</v>
      </c>
      <c r="AB1368" s="73">
        <f>IFERROR(VLOOKUP(Подбор[[#This Row],[Артикул]],[1]Подбор!$CJ:$CW,7,0),"")</f>
        <v>0</v>
      </c>
      <c r="AC1368" s="73">
        <f>IFERROR(VLOOKUP(Подбор[[#This Row],[Артикул]],[1]Подбор!$CJ:$CW,8,0),"")</f>
        <v>0</v>
      </c>
      <c r="AD1368" s="73">
        <f>IFERROR(VLOOKUP(Подбор[[#This Row],[Артикул]],[1]Подбор!$CJ:$CW,9,0),"")</f>
        <v>0</v>
      </c>
      <c r="AE1368" s="73">
        <f>IFERROR(VLOOKUP(Подбор[[#This Row],[Артикул]],[1]Подбор!$CJ:$CW,10,0),"")</f>
        <v>0</v>
      </c>
      <c r="AF1368" s="73">
        <f>IFERROR(VLOOKUP(Подбор[[#This Row],[Артикул]],[1]Подбор!$CJ:$CW,11,0),"")</f>
        <v>0</v>
      </c>
      <c r="AG1368" s="73">
        <f>IFERROR(VLOOKUP(Подбор[[#This Row],[Артикул]],[1]Подбор!$CJ:$CW,12,0),"")</f>
        <v>0</v>
      </c>
      <c r="AH1368" s="73">
        <f>IFERROR(VLOOKUP(Подбор[[#This Row],[Артикул]],[1]Подбор!$CJ:$CW,13,0),"")</f>
        <v>0</v>
      </c>
      <c r="AI1368" s="73">
        <f>IFERROR(VLOOKUP(Подбор[[#This Row],[Артикул]],[1]Подбор!$CJ:$CW,14,0),"")</f>
        <v>0</v>
      </c>
      <c r="AJ1368" s="73" t="str">
        <f>IFERROR(VLOOKUP(Подбор[[#This Row],[Артикул]],[1]Подбор!$CJ:$DA,15,0),"")</f>
        <v/>
      </c>
      <c r="AK1368" s="73" t="str">
        <f>IFERROR(VLOOKUP(Подбор[[#This Row],[Артикул]],[1]Подбор!$CJ:$DA,16,0),"")</f>
        <v>https://ipmatika.kz/products/interaktivnye-display-lg/st_653tw/</v>
      </c>
      <c r="AL1368" s="73" t="str">
        <f>IFERROR(VLOOKUP(Подбор[[#This Row],[Артикул]],[1]Подбор!$CJ:$DA,17,0),"")</f>
        <v/>
      </c>
    </row>
    <row r="1369" spans="1:38">
      <c r="A1369" s="73" t="s">
        <v>4685</v>
      </c>
      <c r="B1369" t="s">
        <v>4680</v>
      </c>
      <c r="C1369" t="s">
        <v>5161</v>
      </c>
      <c r="D1369" t="s">
        <v>578</v>
      </c>
      <c r="E1369" t="s">
        <v>578</v>
      </c>
      <c r="F1369" t="s">
        <v>578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578</v>
      </c>
      <c r="R1369" t="s">
        <v>6284</v>
      </c>
      <c r="S1369" t="s">
        <v>5491</v>
      </c>
      <c r="T1369" s="73"/>
      <c r="U1369" s="73"/>
      <c r="V1369"/>
      <c r="W1369" s="73" t="str">
        <f>IFERROR(VLOOKUP(Подбор[[#This Row],[Артикул]],[1]Подбор!$CJ:$CW,2,0),"")</f>
        <v/>
      </c>
      <c r="X1369" s="73" t="str">
        <f>IFERROR(VLOOKUP(Подбор[[#This Row],[Артикул]],[1]Подбор!$CJ:$CW,3,0),"")</f>
        <v/>
      </c>
      <c r="Y1369" s="73" t="str">
        <f>IFERROR(VLOOKUP(Подбор[[#This Row],[Артикул]],[1]Подбор!$CJ:$CW,4,0),"")</f>
        <v/>
      </c>
      <c r="Z1369" s="73">
        <f>IFERROR(VLOOKUP(Подбор[[#This Row],[Артикул]],[1]Подбор!$CJ:$CW,5,0),"")</f>
        <v>0</v>
      </c>
      <c r="AA1369" s="73">
        <f>IFERROR(VLOOKUP(Подбор[[#This Row],[Артикул]],[1]Подбор!$CJ:$CW,6,0),"")</f>
        <v>0</v>
      </c>
      <c r="AB1369" s="73">
        <f>IFERROR(VLOOKUP(Подбор[[#This Row],[Артикул]],[1]Подбор!$CJ:$CW,7,0),"")</f>
        <v>0</v>
      </c>
      <c r="AC1369" s="73">
        <f>IFERROR(VLOOKUP(Подбор[[#This Row],[Артикул]],[1]Подбор!$CJ:$CW,8,0),"")</f>
        <v>0</v>
      </c>
      <c r="AD1369" s="73">
        <f>IFERROR(VLOOKUP(Подбор[[#This Row],[Артикул]],[1]Подбор!$CJ:$CW,9,0),"")</f>
        <v>0</v>
      </c>
      <c r="AE1369" s="73">
        <f>IFERROR(VLOOKUP(Подбор[[#This Row],[Артикул]],[1]Подбор!$CJ:$CW,10,0),"")</f>
        <v>0</v>
      </c>
      <c r="AF1369" s="73">
        <f>IFERROR(VLOOKUP(Подбор[[#This Row],[Артикул]],[1]Подбор!$CJ:$CW,11,0),"")</f>
        <v>0</v>
      </c>
      <c r="AG1369" s="73">
        <f>IFERROR(VLOOKUP(Подбор[[#This Row],[Артикул]],[1]Подбор!$CJ:$CW,12,0),"")</f>
        <v>0</v>
      </c>
      <c r="AH1369" s="73">
        <f>IFERROR(VLOOKUP(Подбор[[#This Row],[Артикул]],[1]Подбор!$CJ:$CW,13,0),"")</f>
        <v>0</v>
      </c>
      <c r="AI1369" s="73">
        <f>IFERROR(VLOOKUP(Подбор[[#This Row],[Артикул]],[1]Подбор!$CJ:$CW,14,0),"")</f>
        <v>0</v>
      </c>
      <c r="AJ1369" s="73" t="str">
        <f>IFERROR(VLOOKUP(Подбор[[#This Row],[Артикул]],[1]Подбор!$CJ:$DA,15,0),"")</f>
        <v/>
      </c>
      <c r="AK1369" s="73" t="str">
        <f>IFERROR(VLOOKUP(Подбор[[#This Row],[Артикул]],[1]Подбор!$CJ:$DA,16,0),"")</f>
        <v>https://ipmatika.kz/products/interaktivnye-display-lg/43ht3wj-b/</v>
      </c>
      <c r="AL1369" s="73" t="str">
        <f>IFERROR(VLOOKUP(Подбор[[#This Row],[Артикул]],[1]Подбор!$CJ:$DA,17,0),"")</f>
        <v>EOL</v>
      </c>
    </row>
    <row r="1370" spans="1:38">
      <c r="A1370" s="73" t="s">
        <v>4686</v>
      </c>
      <c r="B1370" t="s">
        <v>4680</v>
      </c>
      <c r="C1370" t="s">
        <v>5162</v>
      </c>
      <c r="D1370" t="s">
        <v>578</v>
      </c>
      <c r="E1370" t="s">
        <v>578</v>
      </c>
      <c r="F1370" t="s">
        <v>578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578</v>
      </c>
      <c r="R1370" t="s">
        <v>6285</v>
      </c>
      <c r="S1370" t="s">
        <v>578</v>
      </c>
      <c r="T1370" s="73"/>
      <c r="U1370" s="73"/>
      <c r="V1370"/>
      <c r="W1370" s="73" t="str">
        <f>IFERROR(VLOOKUP(Подбор[[#This Row],[Артикул]],[1]Подбор!$CJ:$CW,2,0),"")</f>
        <v/>
      </c>
      <c r="X1370" s="73" t="str">
        <f>IFERROR(VLOOKUP(Подбор[[#This Row],[Артикул]],[1]Подбор!$CJ:$CW,3,0),"")</f>
        <v/>
      </c>
      <c r="Y1370" s="73" t="str">
        <f>IFERROR(VLOOKUP(Подбор[[#This Row],[Артикул]],[1]Подбор!$CJ:$CW,4,0),"")</f>
        <v/>
      </c>
      <c r="Z1370" s="73">
        <f>IFERROR(VLOOKUP(Подбор[[#This Row],[Артикул]],[1]Подбор!$CJ:$CW,5,0),"")</f>
        <v>0</v>
      </c>
      <c r="AA1370" s="73">
        <f>IFERROR(VLOOKUP(Подбор[[#This Row],[Артикул]],[1]Подбор!$CJ:$CW,6,0),"")</f>
        <v>0</v>
      </c>
      <c r="AB1370" s="73">
        <f>IFERROR(VLOOKUP(Подбор[[#This Row],[Артикул]],[1]Подбор!$CJ:$CW,7,0),"")</f>
        <v>0</v>
      </c>
      <c r="AC1370" s="73">
        <f>IFERROR(VLOOKUP(Подбор[[#This Row],[Артикул]],[1]Подбор!$CJ:$CW,8,0),"")</f>
        <v>0</v>
      </c>
      <c r="AD1370" s="73">
        <f>IFERROR(VLOOKUP(Подбор[[#This Row],[Артикул]],[1]Подбор!$CJ:$CW,9,0),"")</f>
        <v>0</v>
      </c>
      <c r="AE1370" s="73">
        <f>IFERROR(VLOOKUP(Подбор[[#This Row],[Артикул]],[1]Подбор!$CJ:$CW,10,0),"")</f>
        <v>0</v>
      </c>
      <c r="AF1370" s="73">
        <f>IFERROR(VLOOKUP(Подбор[[#This Row],[Артикул]],[1]Подбор!$CJ:$CW,11,0),"")</f>
        <v>0</v>
      </c>
      <c r="AG1370" s="73">
        <f>IFERROR(VLOOKUP(Подбор[[#This Row],[Артикул]],[1]Подбор!$CJ:$CW,12,0),"")</f>
        <v>0</v>
      </c>
      <c r="AH1370" s="73">
        <f>IFERROR(VLOOKUP(Подбор[[#This Row],[Артикул]],[1]Подбор!$CJ:$CW,13,0),"")</f>
        <v>0</v>
      </c>
      <c r="AI1370" s="73">
        <f>IFERROR(VLOOKUP(Подбор[[#This Row],[Артикул]],[1]Подбор!$CJ:$CW,14,0),"")</f>
        <v>0</v>
      </c>
      <c r="AJ1370" s="73" t="str">
        <f>IFERROR(VLOOKUP(Подбор[[#This Row],[Артикул]],[1]Подбор!$CJ:$DA,15,0),"")</f>
        <v/>
      </c>
      <c r="AK1370" s="73" t="str">
        <f>IFERROR(VLOOKUP(Подбор[[#This Row],[Артикул]],[1]Подбор!$CJ:$DA,16,0),"")</f>
        <v>https://ipmatika.kz/products/interaktivnye-display-lg/55ct5wj-b/</v>
      </c>
      <c r="AL1370" s="73" t="str">
        <f>IFERROR(VLOOKUP(Подбор[[#This Row],[Артикул]],[1]Подбор!$CJ:$DA,17,0),"")</f>
        <v/>
      </c>
    </row>
    <row r="1371" spans="1:38">
      <c r="A1371" s="73" t="s">
        <v>5402</v>
      </c>
      <c r="B1371" t="s">
        <v>4680</v>
      </c>
      <c r="C1371" t="s">
        <v>7473</v>
      </c>
      <c r="D1371" t="s">
        <v>578</v>
      </c>
      <c r="E1371" t="s">
        <v>578</v>
      </c>
      <c r="F1371" t="s">
        <v>578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578</v>
      </c>
      <c r="R1371" t="s">
        <v>7618</v>
      </c>
      <c r="S1371" t="s">
        <v>5514</v>
      </c>
      <c r="T1371" s="73"/>
      <c r="U1371" s="73"/>
      <c r="V1371"/>
      <c r="W1371" s="73" t="str">
        <f>IFERROR(VLOOKUP(Подбор[[#This Row],[Артикул]],[1]Подбор!$CJ:$CW,2,0),"")</f>
        <v/>
      </c>
      <c r="X1371" s="73" t="str">
        <f>IFERROR(VLOOKUP(Подбор[[#This Row],[Артикул]],[1]Подбор!$CJ:$CW,3,0),"")</f>
        <v/>
      </c>
      <c r="Y1371" s="73" t="str">
        <f>IFERROR(VLOOKUP(Подбор[[#This Row],[Артикул]],[1]Подбор!$CJ:$CW,4,0),"")</f>
        <v/>
      </c>
      <c r="Z1371" s="73">
        <f>IFERROR(VLOOKUP(Подбор[[#This Row],[Артикул]],[1]Подбор!$CJ:$CW,5,0),"")</f>
        <v>0</v>
      </c>
      <c r="AA1371" s="73">
        <f>IFERROR(VLOOKUP(Подбор[[#This Row],[Артикул]],[1]Подбор!$CJ:$CW,6,0),"")</f>
        <v>0</v>
      </c>
      <c r="AB1371" s="73">
        <f>IFERROR(VLOOKUP(Подбор[[#This Row],[Артикул]],[1]Подбор!$CJ:$CW,7,0),"")</f>
        <v>0</v>
      </c>
      <c r="AC1371" s="73">
        <f>IFERROR(VLOOKUP(Подбор[[#This Row],[Артикул]],[1]Подбор!$CJ:$CW,8,0),"")</f>
        <v>0</v>
      </c>
      <c r="AD1371" s="73">
        <f>IFERROR(VLOOKUP(Подбор[[#This Row],[Артикул]],[1]Подбор!$CJ:$CW,9,0),"")</f>
        <v>0</v>
      </c>
      <c r="AE1371" s="73">
        <f>IFERROR(VLOOKUP(Подбор[[#This Row],[Артикул]],[1]Подбор!$CJ:$CW,10,0),"")</f>
        <v>0</v>
      </c>
      <c r="AF1371" s="73">
        <f>IFERROR(VLOOKUP(Подбор[[#This Row],[Артикул]],[1]Подбор!$CJ:$CW,11,0),"")</f>
        <v>0</v>
      </c>
      <c r="AG1371" s="73">
        <f>IFERROR(VLOOKUP(Подбор[[#This Row],[Артикул]],[1]Подбор!$CJ:$CW,12,0),"")</f>
        <v>0</v>
      </c>
      <c r="AH1371" s="73">
        <f>IFERROR(VLOOKUP(Подбор[[#This Row],[Артикул]],[1]Подбор!$CJ:$CW,13,0),"")</f>
        <v>0</v>
      </c>
      <c r="AI1371" s="73">
        <f>IFERROR(VLOOKUP(Подбор[[#This Row],[Артикул]],[1]Подбор!$CJ:$CW,14,0),"")</f>
        <v>0</v>
      </c>
      <c r="AJ1371" s="73" t="str">
        <f>IFERROR(VLOOKUP(Подбор[[#This Row],[Артикул]],[1]Подбор!$CJ:$DA,15,0),"")</f>
        <v/>
      </c>
      <c r="AK1371" s="73" t="str">
        <f>IFERROR(VLOOKUP(Подбор[[#This Row],[Артикул]],[1]Подбор!$CJ:$DA,16,0),"")</f>
        <v>https://www.ipmatika.kz/products/interaktivnye-display-lg/32TNF5P-F/</v>
      </c>
      <c r="AL1371" s="73" t="str">
        <f>IFERROR(VLOOKUP(Подбор[[#This Row],[Артикул]],[1]Подбор!$CJ:$DA,17,0),"")</f>
        <v>NEW</v>
      </c>
    </row>
    <row r="1372" spans="1:38">
      <c r="A1372" s="73" t="s">
        <v>5403</v>
      </c>
      <c r="B1372" t="s">
        <v>4680</v>
      </c>
      <c r="C1372" t="s">
        <v>7474</v>
      </c>
      <c r="D1372" t="s">
        <v>578</v>
      </c>
      <c r="E1372" t="s">
        <v>578</v>
      </c>
      <c r="F1372" t="s">
        <v>578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578</v>
      </c>
      <c r="R1372" t="s">
        <v>7619</v>
      </c>
      <c r="S1372" t="s">
        <v>5491</v>
      </c>
      <c r="T1372" s="73"/>
      <c r="U1372" s="73"/>
      <c r="V1372"/>
      <c r="W1372" s="73" t="str">
        <f>IFERROR(VLOOKUP(Подбор[[#This Row],[Артикул]],[1]Подбор!$CJ:$CW,2,0),"")</f>
        <v/>
      </c>
      <c r="X1372" s="73" t="str">
        <f>IFERROR(VLOOKUP(Подбор[[#This Row],[Артикул]],[1]Подбор!$CJ:$CW,3,0),"")</f>
        <v/>
      </c>
      <c r="Y1372" s="73" t="str">
        <f>IFERROR(VLOOKUP(Подбор[[#This Row],[Артикул]],[1]Подбор!$CJ:$CW,4,0),"")</f>
        <v/>
      </c>
      <c r="Z1372" s="73">
        <f>IFERROR(VLOOKUP(Подбор[[#This Row],[Артикул]],[1]Подбор!$CJ:$CW,5,0),"")</f>
        <v>0</v>
      </c>
      <c r="AA1372" s="73">
        <f>IFERROR(VLOOKUP(Подбор[[#This Row],[Артикул]],[1]Подбор!$CJ:$CW,6,0),"")</f>
        <v>0</v>
      </c>
      <c r="AB1372" s="73">
        <f>IFERROR(VLOOKUP(Подбор[[#This Row],[Артикул]],[1]Подбор!$CJ:$CW,7,0),"")</f>
        <v>0</v>
      </c>
      <c r="AC1372" s="73">
        <f>IFERROR(VLOOKUP(Подбор[[#This Row],[Артикул]],[1]Подбор!$CJ:$CW,8,0),"")</f>
        <v>0</v>
      </c>
      <c r="AD1372" s="73">
        <f>IFERROR(VLOOKUP(Подбор[[#This Row],[Артикул]],[1]Подбор!$CJ:$CW,9,0),"")</f>
        <v>0</v>
      </c>
      <c r="AE1372" s="73">
        <f>IFERROR(VLOOKUP(Подбор[[#This Row],[Артикул]],[1]Подбор!$CJ:$CW,10,0),"")</f>
        <v>0</v>
      </c>
      <c r="AF1372" s="73">
        <f>IFERROR(VLOOKUP(Подбор[[#This Row],[Артикул]],[1]Подбор!$CJ:$CW,11,0),"")</f>
        <v>0</v>
      </c>
      <c r="AG1372" s="73">
        <f>IFERROR(VLOOKUP(Подбор[[#This Row],[Артикул]],[1]Подбор!$CJ:$CW,12,0),"")</f>
        <v>0</v>
      </c>
      <c r="AH1372" s="73">
        <f>IFERROR(VLOOKUP(Подбор[[#This Row],[Артикул]],[1]Подбор!$CJ:$CW,13,0),"")</f>
        <v>0</v>
      </c>
      <c r="AI1372" s="73">
        <f>IFERROR(VLOOKUP(Подбор[[#This Row],[Артикул]],[1]Подбор!$CJ:$CW,14,0),"")</f>
        <v>0</v>
      </c>
      <c r="AJ1372" s="73" t="str">
        <f>IFERROR(VLOOKUP(Подбор[[#This Row],[Артикул]],[1]Подбор!$CJ:$DA,15,0),"")</f>
        <v/>
      </c>
      <c r="AK1372" s="73" t="str">
        <f>IFERROR(VLOOKUP(Подбор[[#This Row],[Артикул]],[1]Подбор!$CJ:$DA,16,0),"")</f>
        <v>https://www.ipmatika.kz/products/interaktivnye-display-lg/55TR3DK-B/</v>
      </c>
      <c r="AL1372" s="73" t="str">
        <f>IFERROR(VLOOKUP(Подбор[[#This Row],[Артикул]],[1]Подбор!$CJ:$DA,17,0),"")</f>
        <v>EOL</v>
      </c>
    </row>
    <row r="1373" spans="1:38">
      <c r="A1373" s="73" t="s">
        <v>7475</v>
      </c>
      <c r="B1373" t="s">
        <v>4680</v>
      </c>
      <c r="C1373" t="s">
        <v>7476</v>
      </c>
      <c r="D1373" t="s">
        <v>578</v>
      </c>
      <c r="E1373" t="s">
        <v>578</v>
      </c>
      <c r="F1373" t="s">
        <v>578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578</v>
      </c>
      <c r="R1373" t="s">
        <v>7620</v>
      </c>
      <c r="S1373" t="s">
        <v>5514</v>
      </c>
      <c r="T1373" s="73"/>
      <c r="U1373" s="73"/>
      <c r="V1373"/>
      <c r="W1373" s="73" t="str">
        <f>IFERROR(VLOOKUP(Подбор[[#This Row],[Артикул]],[1]Подбор!$CJ:$CW,2,0),"")</f>
        <v/>
      </c>
      <c r="X1373" s="73" t="str">
        <f>IFERROR(VLOOKUP(Подбор[[#This Row],[Артикул]],[1]Подбор!$CJ:$CW,3,0),"")</f>
        <v/>
      </c>
      <c r="Y1373" s="73" t="str">
        <f>IFERROR(VLOOKUP(Подбор[[#This Row],[Артикул]],[1]Подбор!$CJ:$CW,4,0),"")</f>
        <v/>
      </c>
      <c r="Z1373" s="73">
        <f>IFERROR(VLOOKUP(Подбор[[#This Row],[Артикул]],[1]Подбор!$CJ:$CW,5,0),"")</f>
        <v>0</v>
      </c>
      <c r="AA1373" s="73">
        <f>IFERROR(VLOOKUP(Подбор[[#This Row],[Артикул]],[1]Подбор!$CJ:$CW,6,0),"")</f>
        <v>0</v>
      </c>
      <c r="AB1373" s="73">
        <f>IFERROR(VLOOKUP(Подбор[[#This Row],[Артикул]],[1]Подбор!$CJ:$CW,7,0),"")</f>
        <v>0</v>
      </c>
      <c r="AC1373" s="73">
        <f>IFERROR(VLOOKUP(Подбор[[#This Row],[Артикул]],[1]Подбор!$CJ:$CW,8,0),"")</f>
        <v>0</v>
      </c>
      <c r="AD1373" s="73">
        <f>IFERROR(VLOOKUP(Подбор[[#This Row],[Артикул]],[1]Подбор!$CJ:$CW,9,0),"")</f>
        <v>0</v>
      </c>
      <c r="AE1373" s="73">
        <f>IFERROR(VLOOKUP(Подбор[[#This Row],[Артикул]],[1]Подбор!$CJ:$CW,10,0),"")</f>
        <v>0</v>
      </c>
      <c r="AF1373" s="73">
        <f>IFERROR(VLOOKUP(Подбор[[#This Row],[Артикул]],[1]Подбор!$CJ:$CW,11,0),"")</f>
        <v>0</v>
      </c>
      <c r="AG1373" s="73">
        <f>IFERROR(VLOOKUP(Подбор[[#This Row],[Артикул]],[1]Подбор!$CJ:$CW,12,0),"")</f>
        <v>0</v>
      </c>
      <c r="AH1373" s="73">
        <f>IFERROR(VLOOKUP(Подбор[[#This Row],[Артикул]],[1]Подбор!$CJ:$CW,13,0),"")</f>
        <v>0</v>
      </c>
      <c r="AI1373" s="73">
        <f>IFERROR(VLOOKUP(Подбор[[#This Row],[Артикул]],[1]Подбор!$CJ:$CW,14,0),"")</f>
        <v>0</v>
      </c>
      <c r="AJ1373" s="73" t="str">
        <f>IFERROR(VLOOKUP(Подбор[[#This Row],[Артикул]],[1]Подбор!$CJ:$DA,15,0),"")</f>
        <v/>
      </c>
      <c r="AK1373" s="73" t="str">
        <f>IFERROR(VLOOKUP(Подбор[[#This Row],[Артикул]],[1]Подбор!$CJ:$DA,16,0),"")</f>
        <v>https://www.ipmatika.kz/products/interaktivnye-display-lg/55TR3DQ-B/</v>
      </c>
      <c r="AL1373" s="73" t="str">
        <f>IFERROR(VLOOKUP(Подбор[[#This Row],[Артикул]],[1]Подбор!$CJ:$DA,17,0),"")</f>
        <v>NEW</v>
      </c>
    </row>
    <row r="1374" spans="1:38">
      <c r="A1374" s="73" t="s">
        <v>5404</v>
      </c>
      <c r="B1374" t="s">
        <v>4680</v>
      </c>
      <c r="C1374" t="s">
        <v>7477</v>
      </c>
      <c r="D1374" t="s">
        <v>578</v>
      </c>
      <c r="E1374" t="s">
        <v>578</v>
      </c>
      <c r="F1374" t="s">
        <v>578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578</v>
      </c>
      <c r="R1374" t="s">
        <v>7621</v>
      </c>
      <c r="S1374" t="s">
        <v>5491</v>
      </c>
      <c r="T1374" s="73"/>
      <c r="U1374" s="73"/>
      <c r="V1374"/>
      <c r="W1374" s="73" t="str">
        <f>IFERROR(VLOOKUP(Подбор[[#This Row],[Артикул]],[1]Подбор!$CJ:$CW,2,0),"")</f>
        <v/>
      </c>
      <c r="X1374" s="73" t="str">
        <f>IFERROR(VLOOKUP(Подбор[[#This Row],[Артикул]],[1]Подбор!$CJ:$CW,3,0),"")</f>
        <v/>
      </c>
      <c r="Y1374" s="73" t="str">
        <f>IFERROR(VLOOKUP(Подбор[[#This Row],[Артикул]],[1]Подбор!$CJ:$CW,4,0),"")</f>
        <v/>
      </c>
      <c r="Z1374" s="73">
        <f>IFERROR(VLOOKUP(Подбор[[#This Row],[Артикул]],[1]Подбор!$CJ:$CW,5,0),"")</f>
        <v>0</v>
      </c>
      <c r="AA1374" s="73">
        <f>IFERROR(VLOOKUP(Подбор[[#This Row],[Артикул]],[1]Подбор!$CJ:$CW,6,0),"")</f>
        <v>0</v>
      </c>
      <c r="AB1374" s="73">
        <f>IFERROR(VLOOKUP(Подбор[[#This Row],[Артикул]],[1]Подбор!$CJ:$CW,7,0),"")</f>
        <v>0</v>
      </c>
      <c r="AC1374" s="73">
        <f>IFERROR(VLOOKUP(Подбор[[#This Row],[Артикул]],[1]Подбор!$CJ:$CW,8,0),"")</f>
        <v>0</v>
      </c>
      <c r="AD1374" s="73">
        <f>IFERROR(VLOOKUP(Подбор[[#This Row],[Артикул]],[1]Подбор!$CJ:$CW,9,0),"")</f>
        <v>0</v>
      </c>
      <c r="AE1374" s="73">
        <f>IFERROR(VLOOKUP(Подбор[[#This Row],[Артикул]],[1]Подбор!$CJ:$CW,10,0),"")</f>
        <v>0</v>
      </c>
      <c r="AF1374" s="73">
        <f>IFERROR(VLOOKUP(Подбор[[#This Row],[Артикул]],[1]Подбор!$CJ:$CW,11,0),"")</f>
        <v>0</v>
      </c>
      <c r="AG1374" s="73">
        <f>IFERROR(VLOOKUP(Подбор[[#This Row],[Артикул]],[1]Подбор!$CJ:$CW,12,0),"")</f>
        <v>0</v>
      </c>
      <c r="AH1374" s="73">
        <f>IFERROR(VLOOKUP(Подбор[[#This Row],[Артикул]],[1]Подбор!$CJ:$CW,13,0),"")</f>
        <v>0</v>
      </c>
      <c r="AI1374" s="73">
        <f>IFERROR(VLOOKUP(Подбор[[#This Row],[Артикул]],[1]Подбор!$CJ:$CW,14,0),"")</f>
        <v>0</v>
      </c>
      <c r="AJ1374" s="73" t="str">
        <f>IFERROR(VLOOKUP(Подбор[[#This Row],[Артикул]],[1]Подбор!$CJ:$DA,15,0),"")</f>
        <v/>
      </c>
      <c r="AK1374" s="73" t="str">
        <f>IFERROR(VLOOKUP(Подбор[[#This Row],[Артикул]],[1]Подбор!$CJ:$DA,16,0),"")</f>
        <v>https://www.ipmatika.kz/products/interaktivnye-display-lg/65TR3DJ-B/</v>
      </c>
      <c r="AL1374" s="73" t="str">
        <f>IFERROR(VLOOKUP(Подбор[[#This Row],[Артикул]],[1]Подбор!$CJ:$DA,17,0),"")</f>
        <v>EOL</v>
      </c>
    </row>
    <row r="1375" spans="1:38">
      <c r="A1375" s="73" t="s">
        <v>7478</v>
      </c>
      <c r="B1375" t="s">
        <v>4680</v>
      </c>
      <c r="C1375" t="s">
        <v>7479</v>
      </c>
      <c r="D1375" t="s">
        <v>578</v>
      </c>
      <c r="E1375" t="s">
        <v>578</v>
      </c>
      <c r="F1375" t="s">
        <v>578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578</v>
      </c>
      <c r="R1375" t="s">
        <v>7622</v>
      </c>
      <c r="S1375" t="s">
        <v>5514</v>
      </c>
      <c r="T1375" s="73"/>
      <c r="U1375" s="73"/>
      <c r="V1375"/>
      <c r="W1375" s="73" t="str">
        <f>IFERROR(VLOOKUP(Подбор[[#This Row],[Артикул]],[1]Подбор!$CJ:$CW,2,0),"")</f>
        <v/>
      </c>
      <c r="X1375" s="73" t="str">
        <f>IFERROR(VLOOKUP(Подбор[[#This Row],[Артикул]],[1]Подбор!$CJ:$CW,3,0),"")</f>
        <v/>
      </c>
      <c r="Y1375" s="73" t="str">
        <f>IFERROR(VLOOKUP(Подбор[[#This Row],[Артикул]],[1]Подбор!$CJ:$CW,4,0),"")</f>
        <v/>
      </c>
      <c r="Z1375" s="73">
        <f>IFERROR(VLOOKUP(Подбор[[#This Row],[Артикул]],[1]Подбор!$CJ:$CW,5,0),"")</f>
        <v>0</v>
      </c>
      <c r="AA1375" s="73">
        <f>IFERROR(VLOOKUP(Подбор[[#This Row],[Артикул]],[1]Подбор!$CJ:$CW,6,0),"")</f>
        <v>0</v>
      </c>
      <c r="AB1375" s="73">
        <f>IFERROR(VLOOKUP(Подбор[[#This Row],[Артикул]],[1]Подбор!$CJ:$CW,7,0),"")</f>
        <v>0</v>
      </c>
      <c r="AC1375" s="73">
        <f>IFERROR(VLOOKUP(Подбор[[#This Row],[Артикул]],[1]Подбор!$CJ:$CW,8,0),"")</f>
        <v>0</v>
      </c>
      <c r="AD1375" s="73">
        <f>IFERROR(VLOOKUP(Подбор[[#This Row],[Артикул]],[1]Подбор!$CJ:$CW,9,0),"")</f>
        <v>0</v>
      </c>
      <c r="AE1375" s="73">
        <f>IFERROR(VLOOKUP(Подбор[[#This Row],[Артикул]],[1]Подбор!$CJ:$CW,10,0),"")</f>
        <v>0</v>
      </c>
      <c r="AF1375" s="73">
        <f>IFERROR(VLOOKUP(Подбор[[#This Row],[Артикул]],[1]Подбор!$CJ:$CW,11,0),"")</f>
        <v>0</v>
      </c>
      <c r="AG1375" s="73">
        <f>IFERROR(VLOOKUP(Подбор[[#This Row],[Артикул]],[1]Подбор!$CJ:$CW,12,0),"")</f>
        <v>0</v>
      </c>
      <c r="AH1375" s="73">
        <f>IFERROR(VLOOKUP(Подбор[[#This Row],[Артикул]],[1]Подбор!$CJ:$CW,13,0),"")</f>
        <v>0</v>
      </c>
      <c r="AI1375" s="73">
        <f>IFERROR(VLOOKUP(Подбор[[#This Row],[Артикул]],[1]Подбор!$CJ:$CW,14,0),"")</f>
        <v>0</v>
      </c>
      <c r="AJ1375" s="73" t="str">
        <f>IFERROR(VLOOKUP(Подбор[[#This Row],[Артикул]],[1]Подбор!$CJ:$DA,15,0),"")</f>
        <v/>
      </c>
      <c r="AK1375" s="73" t="str">
        <f>IFERROR(VLOOKUP(Подбор[[#This Row],[Артикул]],[1]Подбор!$CJ:$DA,16,0),"")</f>
        <v>https://www.ipmatika.kz/products/interaktivnye-display-lg/65TR3DQ-B/</v>
      </c>
      <c r="AL1375" s="73" t="str">
        <f>IFERROR(VLOOKUP(Подбор[[#This Row],[Артикул]],[1]Подбор!$CJ:$DA,17,0),"")</f>
        <v>NEW</v>
      </c>
    </row>
    <row r="1376" spans="1:38">
      <c r="A1376" s="73" t="s">
        <v>5405</v>
      </c>
      <c r="B1376" t="s">
        <v>4680</v>
      </c>
      <c r="C1376" t="s">
        <v>7480</v>
      </c>
      <c r="D1376" t="s">
        <v>578</v>
      </c>
      <c r="E1376" t="s">
        <v>578</v>
      </c>
      <c r="F1376" t="s">
        <v>578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578</v>
      </c>
      <c r="R1376" t="s">
        <v>7623</v>
      </c>
      <c r="S1376" t="s">
        <v>5491</v>
      </c>
      <c r="T1376" s="73"/>
      <c r="U1376" s="73"/>
      <c r="V1376"/>
      <c r="W1376" s="73" t="str">
        <f>IFERROR(VLOOKUP(Подбор[[#This Row],[Артикул]],[1]Подбор!$CJ:$CW,2,0),"")</f>
        <v/>
      </c>
      <c r="X1376" s="73" t="str">
        <f>IFERROR(VLOOKUP(Подбор[[#This Row],[Артикул]],[1]Подбор!$CJ:$CW,3,0),"")</f>
        <v/>
      </c>
      <c r="Y1376" s="73" t="str">
        <f>IFERROR(VLOOKUP(Подбор[[#This Row],[Артикул]],[1]Подбор!$CJ:$CW,4,0),"")</f>
        <v/>
      </c>
      <c r="Z1376" s="73">
        <f>IFERROR(VLOOKUP(Подбор[[#This Row],[Артикул]],[1]Подбор!$CJ:$CW,5,0),"")</f>
        <v>0</v>
      </c>
      <c r="AA1376" s="73">
        <f>IFERROR(VLOOKUP(Подбор[[#This Row],[Артикул]],[1]Подбор!$CJ:$CW,6,0),"")</f>
        <v>0</v>
      </c>
      <c r="AB1376" s="73">
        <f>IFERROR(VLOOKUP(Подбор[[#This Row],[Артикул]],[1]Подбор!$CJ:$CW,7,0),"")</f>
        <v>0</v>
      </c>
      <c r="AC1376" s="73">
        <f>IFERROR(VLOOKUP(Подбор[[#This Row],[Артикул]],[1]Подбор!$CJ:$CW,8,0),"")</f>
        <v>0</v>
      </c>
      <c r="AD1376" s="73">
        <f>IFERROR(VLOOKUP(Подбор[[#This Row],[Артикул]],[1]Подбор!$CJ:$CW,9,0),"")</f>
        <v>0</v>
      </c>
      <c r="AE1376" s="73">
        <f>IFERROR(VLOOKUP(Подбор[[#This Row],[Артикул]],[1]Подбор!$CJ:$CW,10,0),"")</f>
        <v>0</v>
      </c>
      <c r="AF1376" s="73">
        <f>IFERROR(VLOOKUP(Подбор[[#This Row],[Артикул]],[1]Подбор!$CJ:$CW,11,0),"")</f>
        <v>0</v>
      </c>
      <c r="AG1376" s="73">
        <f>IFERROR(VLOOKUP(Подбор[[#This Row],[Артикул]],[1]Подбор!$CJ:$CW,12,0),"")</f>
        <v>0</v>
      </c>
      <c r="AH1376" s="73">
        <f>IFERROR(VLOOKUP(Подбор[[#This Row],[Артикул]],[1]Подбор!$CJ:$CW,13,0),"")</f>
        <v>0</v>
      </c>
      <c r="AI1376" s="73">
        <f>IFERROR(VLOOKUP(Подбор[[#This Row],[Артикул]],[1]Подбор!$CJ:$CW,14,0),"")</f>
        <v>0</v>
      </c>
      <c r="AJ1376" s="73" t="str">
        <f>IFERROR(VLOOKUP(Подбор[[#This Row],[Артикул]],[1]Подбор!$CJ:$DA,15,0),"")</f>
        <v/>
      </c>
      <c r="AK1376" s="73" t="str">
        <f>IFERROR(VLOOKUP(Подбор[[#This Row],[Артикул]],[1]Подбор!$CJ:$DA,16,0),"")</f>
        <v>https://www.ipmatika.kz/products/interaktivnye-display-lg/75TR3DK-B/</v>
      </c>
      <c r="AL1376" s="73" t="str">
        <f>IFERROR(VLOOKUP(Подбор[[#This Row],[Артикул]],[1]Подбор!$CJ:$DA,17,0),"")</f>
        <v>EOL</v>
      </c>
    </row>
    <row r="1377" spans="1:38">
      <c r="A1377" s="73" t="s">
        <v>7481</v>
      </c>
      <c r="B1377" t="s">
        <v>4680</v>
      </c>
      <c r="C1377" t="s">
        <v>7482</v>
      </c>
      <c r="D1377" t="s">
        <v>578</v>
      </c>
      <c r="E1377" t="s">
        <v>578</v>
      </c>
      <c r="F1377" t="s">
        <v>578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578</v>
      </c>
      <c r="R1377" t="s">
        <v>7624</v>
      </c>
      <c r="S1377" t="s">
        <v>5514</v>
      </c>
      <c r="T1377" s="73"/>
      <c r="U1377" s="73"/>
      <c r="V1377"/>
      <c r="W1377" s="73" t="str">
        <f>IFERROR(VLOOKUP(Подбор[[#This Row],[Артикул]],[1]Подбор!$CJ:$CW,2,0),"")</f>
        <v/>
      </c>
      <c r="X1377" s="73" t="str">
        <f>IFERROR(VLOOKUP(Подбор[[#This Row],[Артикул]],[1]Подбор!$CJ:$CW,3,0),"")</f>
        <v/>
      </c>
      <c r="Y1377" s="73" t="str">
        <f>IFERROR(VLOOKUP(Подбор[[#This Row],[Артикул]],[1]Подбор!$CJ:$CW,4,0),"")</f>
        <v/>
      </c>
      <c r="Z1377" s="73">
        <f>IFERROR(VLOOKUP(Подбор[[#This Row],[Артикул]],[1]Подбор!$CJ:$CW,5,0),"")</f>
        <v>0</v>
      </c>
      <c r="AA1377" s="73">
        <f>IFERROR(VLOOKUP(Подбор[[#This Row],[Артикул]],[1]Подбор!$CJ:$CW,6,0),"")</f>
        <v>0</v>
      </c>
      <c r="AB1377" s="73">
        <f>IFERROR(VLOOKUP(Подбор[[#This Row],[Артикул]],[1]Подбор!$CJ:$CW,7,0),"")</f>
        <v>0</v>
      </c>
      <c r="AC1377" s="73">
        <f>IFERROR(VLOOKUP(Подбор[[#This Row],[Артикул]],[1]Подбор!$CJ:$CW,8,0),"")</f>
        <v>0</v>
      </c>
      <c r="AD1377" s="73">
        <f>IFERROR(VLOOKUP(Подбор[[#This Row],[Артикул]],[1]Подбор!$CJ:$CW,9,0),"")</f>
        <v>0</v>
      </c>
      <c r="AE1377" s="73">
        <f>IFERROR(VLOOKUP(Подбор[[#This Row],[Артикул]],[1]Подбор!$CJ:$CW,10,0),"")</f>
        <v>0</v>
      </c>
      <c r="AF1377" s="73">
        <f>IFERROR(VLOOKUP(Подбор[[#This Row],[Артикул]],[1]Подбор!$CJ:$CW,11,0),"")</f>
        <v>0</v>
      </c>
      <c r="AG1377" s="73">
        <f>IFERROR(VLOOKUP(Подбор[[#This Row],[Артикул]],[1]Подбор!$CJ:$CW,12,0),"")</f>
        <v>0</v>
      </c>
      <c r="AH1377" s="73">
        <f>IFERROR(VLOOKUP(Подбор[[#This Row],[Артикул]],[1]Подбор!$CJ:$CW,13,0),"")</f>
        <v>0</v>
      </c>
      <c r="AI1377" s="73">
        <f>IFERROR(VLOOKUP(Подбор[[#This Row],[Артикул]],[1]Подбор!$CJ:$CW,14,0),"")</f>
        <v>0</v>
      </c>
      <c r="AJ1377" s="73" t="str">
        <f>IFERROR(VLOOKUP(Подбор[[#This Row],[Артикул]],[1]Подбор!$CJ:$DA,15,0),"")</f>
        <v/>
      </c>
      <c r="AK1377" s="73" t="str">
        <f>IFERROR(VLOOKUP(Подбор[[#This Row],[Артикул]],[1]Подбор!$CJ:$DA,16,0),"")</f>
        <v>https://www.ipmatika.kz/products/interaktivnye-display-lg/75TR3DQ-B/</v>
      </c>
      <c r="AL1377" s="73" t="str">
        <f>IFERROR(VLOOKUP(Подбор[[#This Row],[Артикул]],[1]Подбор!$CJ:$DA,17,0),"")</f>
        <v>NEW</v>
      </c>
    </row>
    <row r="1378" spans="1:38">
      <c r="A1378" s="73" t="s">
        <v>5406</v>
      </c>
      <c r="B1378" t="s">
        <v>4680</v>
      </c>
      <c r="C1378" t="s">
        <v>7483</v>
      </c>
      <c r="D1378" t="s">
        <v>578</v>
      </c>
      <c r="E1378" t="s">
        <v>578</v>
      </c>
      <c r="F1378" t="s">
        <v>578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578</v>
      </c>
      <c r="R1378" t="s">
        <v>7625</v>
      </c>
      <c r="S1378" t="s">
        <v>5491</v>
      </c>
      <c r="T1378" s="73"/>
      <c r="U1378" s="73"/>
      <c r="V1378"/>
      <c r="W1378" s="73" t="str">
        <f>IFERROR(VLOOKUP(Подбор[[#This Row],[Артикул]],[1]Подбор!$CJ:$CW,2,0),"")</f>
        <v/>
      </c>
      <c r="X1378" s="73" t="str">
        <f>IFERROR(VLOOKUP(Подбор[[#This Row],[Артикул]],[1]Подбор!$CJ:$CW,3,0),"")</f>
        <v/>
      </c>
      <c r="Y1378" s="73" t="str">
        <f>IFERROR(VLOOKUP(Подбор[[#This Row],[Артикул]],[1]Подбор!$CJ:$CW,4,0),"")</f>
        <v/>
      </c>
      <c r="Z1378" s="73">
        <f>IFERROR(VLOOKUP(Подбор[[#This Row],[Артикул]],[1]Подбор!$CJ:$CW,5,0),"")</f>
        <v>0</v>
      </c>
      <c r="AA1378" s="73">
        <f>IFERROR(VLOOKUP(Подбор[[#This Row],[Артикул]],[1]Подбор!$CJ:$CW,6,0),"")</f>
        <v>0</v>
      </c>
      <c r="AB1378" s="73">
        <f>IFERROR(VLOOKUP(Подбор[[#This Row],[Артикул]],[1]Подбор!$CJ:$CW,7,0),"")</f>
        <v>0</v>
      </c>
      <c r="AC1378" s="73">
        <f>IFERROR(VLOOKUP(Подбор[[#This Row],[Артикул]],[1]Подбор!$CJ:$CW,8,0),"")</f>
        <v>0</v>
      </c>
      <c r="AD1378" s="73">
        <f>IFERROR(VLOOKUP(Подбор[[#This Row],[Артикул]],[1]Подбор!$CJ:$CW,9,0),"")</f>
        <v>0</v>
      </c>
      <c r="AE1378" s="73">
        <f>IFERROR(VLOOKUP(Подбор[[#This Row],[Артикул]],[1]Подбор!$CJ:$CW,10,0),"")</f>
        <v>0</v>
      </c>
      <c r="AF1378" s="73">
        <f>IFERROR(VLOOKUP(Подбор[[#This Row],[Артикул]],[1]Подбор!$CJ:$CW,11,0),"")</f>
        <v>0</v>
      </c>
      <c r="AG1378" s="73">
        <f>IFERROR(VLOOKUP(Подбор[[#This Row],[Артикул]],[1]Подбор!$CJ:$CW,12,0),"")</f>
        <v>0</v>
      </c>
      <c r="AH1378" s="73">
        <f>IFERROR(VLOOKUP(Подбор[[#This Row],[Артикул]],[1]Подбор!$CJ:$CW,13,0),"")</f>
        <v>0</v>
      </c>
      <c r="AI1378" s="73">
        <f>IFERROR(VLOOKUP(Подбор[[#This Row],[Артикул]],[1]Подбор!$CJ:$CW,14,0),"")</f>
        <v>0</v>
      </c>
      <c r="AJ1378" s="73" t="str">
        <f>IFERROR(VLOOKUP(Подбор[[#This Row],[Артикул]],[1]Подбор!$CJ:$DA,15,0),"")</f>
        <v/>
      </c>
      <c r="AK1378" s="73" t="str">
        <f>IFERROR(VLOOKUP(Подбор[[#This Row],[Артикул]],[1]Подбор!$CJ:$DA,16,0),"")</f>
        <v>https://www.ipmatika.kz/products/interaktivnye-display-lg/86TR3DK-B/</v>
      </c>
      <c r="AL1378" s="73" t="str">
        <f>IFERROR(VLOOKUP(Подбор[[#This Row],[Артикул]],[1]Подбор!$CJ:$DA,17,0),"")</f>
        <v>EOL</v>
      </c>
    </row>
    <row r="1379" spans="1:38">
      <c r="A1379" s="73" t="s">
        <v>7484</v>
      </c>
      <c r="B1379" t="s">
        <v>4680</v>
      </c>
      <c r="C1379" t="s">
        <v>7485</v>
      </c>
      <c r="D1379" t="s">
        <v>578</v>
      </c>
      <c r="E1379" t="s">
        <v>578</v>
      </c>
      <c r="F1379" t="s">
        <v>578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578</v>
      </c>
      <c r="R1379" t="s">
        <v>7626</v>
      </c>
      <c r="S1379" t="s">
        <v>5514</v>
      </c>
      <c r="T1379" s="73"/>
      <c r="U1379" s="73"/>
      <c r="V1379"/>
      <c r="W1379" s="73" t="str">
        <f>IFERROR(VLOOKUP(Подбор[[#This Row],[Артикул]],[1]Подбор!$CJ:$CW,2,0),"")</f>
        <v/>
      </c>
      <c r="X1379" s="73" t="str">
        <f>IFERROR(VLOOKUP(Подбор[[#This Row],[Артикул]],[1]Подбор!$CJ:$CW,3,0),"")</f>
        <v/>
      </c>
      <c r="Y1379" s="73" t="str">
        <f>IFERROR(VLOOKUP(Подбор[[#This Row],[Артикул]],[1]Подбор!$CJ:$CW,4,0),"")</f>
        <v/>
      </c>
      <c r="Z1379" s="73">
        <f>IFERROR(VLOOKUP(Подбор[[#This Row],[Артикул]],[1]Подбор!$CJ:$CW,5,0),"")</f>
        <v>0</v>
      </c>
      <c r="AA1379" s="73">
        <f>IFERROR(VLOOKUP(Подбор[[#This Row],[Артикул]],[1]Подбор!$CJ:$CW,6,0),"")</f>
        <v>0</v>
      </c>
      <c r="AB1379" s="73">
        <f>IFERROR(VLOOKUP(Подбор[[#This Row],[Артикул]],[1]Подбор!$CJ:$CW,7,0),"")</f>
        <v>0</v>
      </c>
      <c r="AC1379" s="73">
        <f>IFERROR(VLOOKUP(Подбор[[#This Row],[Артикул]],[1]Подбор!$CJ:$CW,8,0),"")</f>
        <v>0</v>
      </c>
      <c r="AD1379" s="73">
        <f>IFERROR(VLOOKUP(Подбор[[#This Row],[Артикул]],[1]Подбор!$CJ:$CW,9,0),"")</f>
        <v>0</v>
      </c>
      <c r="AE1379" s="73">
        <f>IFERROR(VLOOKUP(Подбор[[#This Row],[Артикул]],[1]Подбор!$CJ:$CW,10,0),"")</f>
        <v>0</v>
      </c>
      <c r="AF1379" s="73">
        <f>IFERROR(VLOOKUP(Подбор[[#This Row],[Артикул]],[1]Подбор!$CJ:$CW,11,0),"")</f>
        <v>0</v>
      </c>
      <c r="AG1379" s="73">
        <f>IFERROR(VLOOKUP(Подбор[[#This Row],[Артикул]],[1]Подбор!$CJ:$CW,12,0),"")</f>
        <v>0</v>
      </c>
      <c r="AH1379" s="73">
        <f>IFERROR(VLOOKUP(Подбор[[#This Row],[Артикул]],[1]Подбор!$CJ:$CW,13,0),"")</f>
        <v>0</v>
      </c>
      <c r="AI1379" s="73">
        <f>IFERROR(VLOOKUP(Подбор[[#This Row],[Артикул]],[1]Подбор!$CJ:$CW,14,0),"")</f>
        <v>0</v>
      </c>
      <c r="AJ1379" s="73" t="str">
        <f>IFERROR(VLOOKUP(Подбор[[#This Row],[Артикул]],[1]Подбор!$CJ:$DA,15,0),"")</f>
        <v/>
      </c>
      <c r="AK1379" s="73" t="str">
        <f>IFERROR(VLOOKUP(Подбор[[#This Row],[Артикул]],[1]Подбор!$CJ:$DA,16,0),"")</f>
        <v>https://www.ipmatika.kz/products/interaktivnye-display-lg/86TR3DQ-B/</v>
      </c>
      <c r="AL1379" s="73" t="str">
        <f>IFERROR(VLOOKUP(Подбор[[#This Row],[Артикул]],[1]Подбор!$CJ:$DA,17,0),"")</f>
        <v>NEW</v>
      </c>
    </row>
    <row r="1380" spans="1:38">
      <c r="A1380" s="73" t="s">
        <v>5407</v>
      </c>
      <c r="B1380"/>
      <c r="C1380"/>
      <c r="D1380" t="s">
        <v>578</v>
      </c>
      <c r="E1380" t="s">
        <v>578</v>
      </c>
      <c r="F1380" t="s">
        <v>578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578</v>
      </c>
      <c r="R1380" t="s">
        <v>578</v>
      </c>
      <c r="S1380" t="s">
        <v>578</v>
      </c>
      <c r="T1380" s="73"/>
      <c r="U1380" s="73"/>
      <c r="V1380"/>
      <c r="W1380" s="73" t="str">
        <f>IFERROR(VLOOKUP(Подбор[[#This Row],[Артикул]],[1]Подбор!$CJ:$CW,2,0),"")</f>
        <v/>
      </c>
      <c r="X1380" s="73" t="str">
        <f>IFERROR(VLOOKUP(Подбор[[#This Row],[Артикул]],[1]Подбор!$CJ:$CW,3,0),"")</f>
        <v/>
      </c>
      <c r="Y1380" s="73" t="str">
        <f>IFERROR(VLOOKUP(Подбор[[#This Row],[Артикул]],[1]Подбор!$CJ:$CW,4,0),"")</f>
        <v/>
      </c>
      <c r="Z1380" s="73">
        <f>IFERROR(VLOOKUP(Подбор[[#This Row],[Артикул]],[1]Подбор!$CJ:$CW,5,0),"")</f>
        <v>0</v>
      </c>
      <c r="AA1380" s="73">
        <f>IFERROR(VLOOKUP(Подбор[[#This Row],[Артикул]],[1]Подбор!$CJ:$CW,6,0),"")</f>
        <v>0</v>
      </c>
      <c r="AB1380" s="73">
        <f>IFERROR(VLOOKUP(Подбор[[#This Row],[Артикул]],[1]Подбор!$CJ:$CW,7,0),"")</f>
        <v>0</v>
      </c>
      <c r="AC1380" s="73">
        <f>IFERROR(VLOOKUP(Подбор[[#This Row],[Артикул]],[1]Подбор!$CJ:$CW,8,0),"")</f>
        <v>0</v>
      </c>
      <c r="AD1380" s="73">
        <f>IFERROR(VLOOKUP(Подбор[[#This Row],[Артикул]],[1]Подбор!$CJ:$CW,9,0),"")</f>
        <v>0</v>
      </c>
      <c r="AE1380" s="73">
        <f>IFERROR(VLOOKUP(Подбор[[#This Row],[Артикул]],[1]Подбор!$CJ:$CW,10,0),"")</f>
        <v>0</v>
      </c>
      <c r="AF1380" s="73">
        <f>IFERROR(VLOOKUP(Подбор[[#This Row],[Артикул]],[1]Подбор!$CJ:$CW,11,0),"")</f>
        <v>0</v>
      </c>
      <c r="AG1380" s="73">
        <f>IFERROR(VLOOKUP(Подбор[[#This Row],[Артикул]],[1]Подбор!$CJ:$CW,12,0),"")</f>
        <v>0</v>
      </c>
      <c r="AH1380" s="73">
        <f>IFERROR(VLOOKUP(Подбор[[#This Row],[Артикул]],[1]Подбор!$CJ:$CW,13,0),"")</f>
        <v>0</v>
      </c>
      <c r="AI1380" s="73">
        <f>IFERROR(VLOOKUP(Подбор[[#This Row],[Артикул]],[1]Подбор!$CJ:$CW,14,0),"")</f>
        <v>0</v>
      </c>
      <c r="AJ1380" s="73" t="str">
        <f>IFERROR(VLOOKUP(Подбор[[#This Row],[Артикул]],[1]Подбор!$CJ:$DA,15,0),"")</f>
        <v/>
      </c>
      <c r="AK1380" s="73" t="str">
        <f>IFERROR(VLOOKUP(Подбор[[#This Row],[Артикул]],[1]Подбор!$CJ:$DA,16,0),"")</f>
        <v/>
      </c>
      <c r="AL1380" s="73" t="str">
        <f>IFERROR(VLOOKUP(Подбор[[#This Row],[Артикул]],[1]Подбор!$CJ:$DA,17,0),"")</f>
        <v/>
      </c>
    </row>
    <row r="1381" spans="1:38">
      <c r="A1381" s="73" t="s">
        <v>5408</v>
      </c>
      <c r="B1381" t="s">
        <v>4680</v>
      </c>
      <c r="C1381" t="s">
        <v>5409</v>
      </c>
      <c r="D1381" t="s">
        <v>578</v>
      </c>
      <c r="E1381" t="s">
        <v>578</v>
      </c>
      <c r="F1381" t="s">
        <v>578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578</v>
      </c>
      <c r="R1381" t="s">
        <v>7627</v>
      </c>
      <c r="S1381" t="s">
        <v>5514</v>
      </c>
      <c r="T1381" s="73"/>
      <c r="U1381" s="73"/>
      <c r="V1381"/>
      <c r="W1381" s="73" t="str">
        <f>IFERROR(VLOOKUP(Подбор[[#This Row],[Артикул]],[1]Подбор!$CJ:$CW,2,0),"")</f>
        <v/>
      </c>
      <c r="X1381" s="73" t="str">
        <f>IFERROR(VLOOKUP(Подбор[[#This Row],[Артикул]],[1]Подбор!$CJ:$CW,3,0),"")</f>
        <v/>
      </c>
      <c r="Y1381" s="73" t="str">
        <f>IFERROR(VLOOKUP(Подбор[[#This Row],[Артикул]],[1]Подбор!$CJ:$CW,4,0),"")</f>
        <v/>
      </c>
      <c r="Z1381" s="73">
        <f>IFERROR(VLOOKUP(Подбор[[#This Row],[Артикул]],[1]Подбор!$CJ:$CW,5,0),"")</f>
        <v>0</v>
      </c>
      <c r="AA1381" s="73">
        <f>IFERROR(VLOOKUP(Подбор[[#This Row],[Артикул]],[1]Подбор!$CJ:$CW,6,0),"")</f>
        <v>0</v>
      </c>
      <c r="AB1381" s="73">
        <f>IFERROR(VLOOKUP(Подбор[[#This Row],[Артикул]],[1]Подбор!$CJ:$CW,7,0),"")</f>
        <v>0</v>
      </c>
      <c r="AC1381" s="73">
        <f>IFERROR(VLOOKUP(Подбор[[#This Row],[Артикул]],[1]Подбор!$CJ:$CW,8,0),"")</f>
        <v>0</v>
      </c>
      <c r="AD1381" s="73">
        <f>IFERROR(VLOOKUP(Подбор[[#This Row],[Артикул]],[1]Подбор!$CJ:$CW,9,0),"")</f>
        <v>0</v>
      </c>
      <c r="AE1381" s="73">
        <f>IFERROR(VLOOKUP(Подбор[[#This Row],[Артикул]],[1]Подбор!$CJ:$CW,10,0),"")</f>
        <v>0</v>
      </c>
      <c r="AF1381" s="73">
        <f>IFERROR(VLOOKUP(Подбор[[#This Row],[Артикул]],[1]Подбор!$CJ:$CW,11,0),"")</f>
        <v>0</v>
      </c>
      <c r="AG1381" s="73">
        <f>IFERROR(VLOOKUP(Подбор[[#This Row],[Артикул]],[1]Подбор!$CJ:$CW,12,0),"")</f>
        <v>0</v>
      </c>
      <c r="AH1381" s="73">
        <f>IFERROR(VLOOKUP(Подбор[[#This Row],[Артикул]],[1]Подбор!$CJ:$CW,13,0),"")</f>
        <v>0</v>
      </c>
      <c r="AI1381" s="73">
        <f>IFERROR(VLOOKUP(Подбор[[#This Row],[Артикул]],[1]Подбор!$CJ:$CW,14,0),"")</f>
        <v>0</v>
      </c>
      <c r="AJ1381" s="73" t="str">
        <f>IFERROR(VLOOKUP(Подбор[[#This Row],[Артикул]],[1]Подбор!$CJ:$DA,15,0),"")</f>
        <v/>
      </c>
      <c r="AK1381" s="73" t="str">
        <f>IFERROR(VLOOKUP(Подбор[[#This Row],[Артикул]],[1]Подбор!$CJ:$DA,16,0),"")</f>
        <v>https://www.ipmatika.kz/products/lg-informatsionnye-svetodiodnye-displei/LAEC015-GN2/</v>
      </c>
      <c r="AL1381" s="73" t="str">
        <f>IFERROR(VLOOKUP(Подбор[[#This Row],[Артикул]],[1]Подбор!$CJ:$DA,17,0),"")</f>
        <v>NEW</v>
      </c>
    </row>
    <row r="1382" spans="1:38">
      <c r="A1382" s="73" t="s">
        <v>5410</v>
      </c>
      <c r="B1382" t="s">
        <v>4680</v>
      </c>
      <c r="C1382" t="s">
        <v>5411</v>
      </c>
      <c r="D1382" t="s">
        <v>578</v>
      </c>
      <c r="E1382" t="s">
        <v>578</v>
      </c>
      <c r="F1382" t="s">
        <v>578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578</v>
      </c>
      <c r="R1382" t="s">
        <v>7628</v>
      </c>
      <c r="S1382" t="s">
        <v>5514</v>
      </c>
      <c r="T1382" s="73"/>
      <c r="U1382" s="73"/>
      <c r="V1382"/>
      <c r="W1382" s="73" t="str">
        <f>IFERROR(VLOOKUP(Подбор[[#This Row],[Артикул]],[1]Подбор!$CJ:$CW,2,0),"")</f>
        <v/>
      </c>
      <c r="X1382" s="73" t="str">
        <f>IFERROR(VLOOKUP(Подбор[[#This Row],[Артикул]],[1]Подбор!$CJ:$CW,3,0),"")</f>
        <v/>
      </c>
      <c r="Y1382" s="73" t="str">
        <f>IFERROR(VLOOKUP(Подбор[[#This Row],[Артикул]],[1]Подбор!$CJ:$CW,4,0),"")</f>
        <v/>
      </c>
      <c r="Z1382" s="73">
        <f>IFERROR(VLOOKUP(Подбор[[#This Row],[Артикул]],[1]Подбор!$CJ:$CW,5,0),"")</f>
        <v>0</v>
      </c>
      <c r="AA1382" s="73">
        <f>IFERROR(VLOOKUP(Подбор[[#This Row],[Артикул]],[1]Подбор!$CJ:$CW,6,0),"")</f>
        <v>0</v>
      </c>
      <c r="AB1382" s="73">
        <f>IFERROR(VLOOKUP(Подбор[[#This Row],[Артикул]],[1]Подбор!$CJ:$CW,7,0),"")</f>
        <v>0</v>
      </c>
      <c r="AC1382" s="73">
        <f>IFERROR(VLOOKUP(Подбор[[#This Row],[Артикул]],[1]Подбор!$CJ:$CW,8,0),"")</f>
        <v>0</v>
      </c>
      <c r="AD1382" s="73">
        <f>IFERROR(VLOOKUP(Подбор[[#This Row],[Артикул]],[1]Подбор!$CJ:$CW,9,0),"")</f>
        <v>0</v>
      </c>
      <c r="AE1382" s="73">
        <f>IFERROR(VLOOKUP(Подбор[[#This Row],[Артикул]],[1]Подбор!$CJ:$CW,10,0),"")</f>
        <v>0</v>
      </c>
      <c r="AF1382" s="73">
        <f>IFERROR(VLOOKUP(Подбор[[#This Row],[Артикул]],[1]Подбор!$CJ:$CW,11,0),"")</f>
        <v>0</v>
      </c>
      <c r="AG1382" s="73">
        <f>IFERROR(VLOOKUP(Подбор[[#This Row],[Артикул]],[1]Подбор!$CJ:$CW,12,0),"")</f>
        <v>0</v>
      </c>
      <c r="AH1382" s="73">
        <f>IFERROR(VLOOKUP(Подбор[[#This Row],[Артикул]],[1]Подбор!$CJ:$CW,13,0),"")</f>
        <v>0</v>
      </c>
      <c r="AI1382" s="73">
        <f>IFERROR(VLOOKUP(Подбор[[#This Row],[Артикул]],[1]Подбор!$CJ:$CW,14,0),"")</f>
        <v>0</v>
      </c>
      <c r="AJ1382" s="73" t="str">
        <f>IFERROR(VLOOKUP(Подбор[[#This Row],[Артикул]],[1]Подбор!$CJ:$DA,15,0),"")</f>
        <v/>
      </c>
      <c r="AK1382" s="73" t="str">
        <f>IFERROR(VLOOKUP(Подбор[[#This Row],[Артикул]],[1]Подбор!$CJ:$DA,16,0),"")</f>
        <v>https://www.ipmatika.kz/products/lg-informatsionnye-svetodiodnye-displei/LAEC018-GN2/</v>
      </c>
      <c r="AL1382" s="73" t="str">
        <f>IFERROR(VLOOKUP(Подбор[[#This Row],[Артикул]],[1]Подбор!$CJ:$DA,17,0),"")</f>
        <v>NEW</v>
      </c>
    </row>
    <row r="1383" spans="1:38">
      <c r="A1383" s="73" t="s">
        <v>7486</v>
      </c>
      <c r="B1383" t="s">
        <v>4680</v>
      </c>
      <c r="C1383" t="s">
        <v>7487</v>
      </c>
      <c r="D1383" t="s">
        <v>578</v>
      </c>
      <c r="E1383" t="s">
        <v>578</v>
      </c>
      <c r="F1383" t="s">
        <v>578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578</v>
      </c>
      <c r="R1383" t="s">
        <v>7488</v>
      </c>
      <c r="S1383" t="s">
        <v>5514</v>
      </c>
      <c r="T1383" s="73"/>
      <c r="U1383" s="73"/>
      <c r="V1383"/>
      <c r="W1383" s="73" t="str">
        <f>IFERROR(VLOOKUP(Подбор[[#This Row],[Артикул]],[1]Подбор!$CJ:$CW,2,0),"")</f>
        <v/>
      </c>
      <c r="X1383" s="73" t="str">
        <f>IFERROR(VLOOKUP(Подбор[[#This Row],[Артикул]],[1]Подбор!$CJ:$CW,3,0),"")</f>
        <v/>
      </c>
      <c r="Y1383" s="73" t="str">
        <f>IFERROR(VLOOKUP(Подбор[[#This Row],[Артикул]],[1]Подбор!$CJ:$CW,4,0),"")</f>
        <v/>
      </c>
      <c r="Z1383" s="73">
        <f>IFERROR(VLOOKUP(Подбор[[#This Row],[Артикул]],[1]Подбор!$CJ:$CW,5,0),"")</f>
        <v>0</v>
      </c>
      <c r="AA1383" s="73">
        <f>IFERROR(VLOOKUP(Подбор[[#This Row],[Артикул]],[1]Подбор!$CJ:$CW,6,0),"")</f>
        <v>0</v>
      </c>
      <c r="AB1383" s="73">
        <f>IFERROR(VLOOKUP(Подбор[[#This Row],[Артикул]],[1]Подбор!$CJ:$CW,7,0),"")</f>
        <v>0</v>
      </c>
      <c r="AC1383" s="73">
        <f>IFERROR(VLOOKUP(Подбор[[#This Row],[Артикул]],[1]Подбор!$CJ:$CW,8,0),"")</f>
        <v>0</v>
      </c>
      <c r="AD1383" s="73">
        <f>IFERROR(VLOOKUP(Подбор[[#This Row],[Артикул]],[1]Подбор!$CJ:$CW,9,0),"")</f>
        <v>0</v>
      </c>
      <c r="AE1383" s="73">
        <f>IFERROR(VLOOKUP(Подбор[[#This Row],[Артикул]],[1]Подбор!$CJ:$CW,10,0),"")</f>
        <v>0</v>
      </c>
      <c r="AF1383" s="73">
        <f>IFERROR(VLOOKUP(Подбор[[#This Row],[Артикул]],[1]Подбор!$CJ:$CW,11,0),"")</f>
        <v>0</v>
      </c>
      <c r="AG1383" s="73">
        <f>IFERROR(VLOOKUP(Подбор[[#This Row],[Артикул]],[1]Подбор!$CJ:$CW,12,0),"")</f>
        <v>0</v>
      </c>
      <c r="AH1383" s="73">
        <f>IFERROR(VLOOKUP(Подбор[[#This Row],[Артикул]],[1]Подбор!$CJ:$CW,13,0),"")</f>
        <v>0</v>
      </c>
      <c r="AI1383" s="73">
        <f>IFERROR(VLOOKUP(Подбор[[#This Row],[Артикул]],[1]Подбор!$CJ:$CW,14,0),"")</f>
        <v>0</v>
      </c>
      <c r="AJ1383" s="73" t="str">
        <f>IFERROR(VLOOKUP(Подбор[[#This Row],[Артикул]],[1]Подбор!$CJ:$DA,15,0),"")</f>
        <v/>
      </c>
      <c r="AK1383" s="73" t="str">
        <f>IFERROR(VLOOKUP(Подбор[[#This Row],[Артикул]],[1]Подбор!$CJ:$DA,16,0),"")</f>
        <v>https://www.ipmatika.kz/products/lg-informatsionnye-svetodiodnye-displei/LSBF015-GD/</v>
      </c>
      <c r="AL1383" s="73" t="str">
        <f>IFERROR(VLOOKUP(Подбор[[#This Row],[Артикул]],[1]Подбор!$CJ:$DA,17,0),"")</f>
        <v>NEW</v>
      </c>
    </row>
    <row r="1384" spans="1:38">
      <c r="A1384" s="73" t="s">
        <v>5412</v>
      </c>
      <c r="B1384" t="s">
        <v>4680</v>
      </c>
      <c r="C1384" t="s">
        <v>5413</v>
      </c>
      <c r="D1384" t="s">
        <v>578</v>
      </c>
      <c r="E1384" t="s">
        <v>578</v>
      </c>
      <c r="F1384" t="s">
        <v>578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578</v>
      </c>
      <c r="R1384" t="s">
        <v>7629</v>
      </c>
      <c r="S1384" t="s">
        <v>5514</v>
      </c>
      <c r="T1384" s="73"/>
      <c r="U1384" s="73"/>
      <c r="V1384"/>
      <c r="W1384" s="73" t="str">
        <f>IFERROR(VLOOKUP(Подбор[[#This Row],[Артикул]],[1]Подбор!$CJ:$CW,2,0),"")</f>
        <v/>
      </c>
      <c r="X1384" s="73" t="str">
        <f>IFERROR(VLOOKUP(Подбор[[#This Row],[Артикул]],[1]Подбор!$CJ:$CW,3,0),"")</f>
        <v/>
      </c>
      <c r="Y1384" s="73" t="str">
        <f>IFERROR(VLOOKUP(Подбор[[#This Row],[Артикул]],[1]Подбор!$CJ:$CW,4,0),"")</f>
        <v/>
      </c>
      <c r="Z1384" s="73">
        <f>IFERROR(VLOOKUP(Подбор[[#This Row],[Артикул]],[1]Подбор!$CJ:$CW,5,0),"")</f>
        <v>0</v>
      </c>
      <c r="AA1384" s="73">
        <f>IFERROR(VLOOKUP(Подбор[[#This Row],[Артикул]],[1]Подбор!$CJ:$CW,6,0),"")</f>
        <v>0</v>
      </c>
      <c r="AB1384" s="73">
        <f>IFERROR(VLOOKUP(Подбор[[#This Row],[Артикул]],[1]Подбор!$CJ:$CW,7,0),"")</f>
        <v>0</v>
      </c>
      <c r="AC1384" s="73">
        <f>IFERROR(VLOOKUP(Подбор[[#This Row],[Артикул]],[1]Подбор!$CJ:$CW,8,0),"")</f>
        <v>0</v>
      </c>
      <c r="AD1384" s="73">
        <f>IFERROR(VLOOKUP(Подбор[[#This Row],[Артикул]],[1]Подбор!$CJ:$CW,9,0),"")</f>
        <v>0</v>
      </c>
      <c r="AE1384" s="73">
        <f>IFERROR(VLOOKUP(Подбор[[#This Row],[Артикул]],[1]Подбор!$CJ:$CW,10,0),"")</f>
        <v>0</v>
      </c>
      <c r="AF1384" s="73">
        <f>IFERROR(VLOOKUP(Подбор[[#This Row],[Артикул]],[1]Подбор!$CJ:$CW,11,0),"")</f>
        <v>0</v>
      </c>
      <c r="AG1384" s="73">
        <f>IFERROR(VLOOKUP(Подбор[[#This Row],[Артикул]],[1]Подбор!$CJ:$CW,12,0),"")</f>
        <v>0</v>
      </c>
      <c r="AH1384" s="73">
        <f>IFERROR(VLOOKUP(Подбор[[#This Row],[Артикул]],[1]Подбор!$CJ:$CW,13,0),"")</f>
        <v>0</v>
      </c>
      <c r="AI1384" s="73">
        <f>IFERROR(VLOOKUP(Подбор[[#This Row],[Артикул]],[1]Подбор!$CJ:$CW,14,0),"")</f>
        <v>0</v>
      </c>
      <c r="AJ1384" s="73" t="str">
        <f>IFERROR(VLOOKUP(Подбор[[#This Row],[Артикул]],[1]Подбор!$CJ:$DA,15,0),"")</f>
        <v/>
      </c>
      <c r="AK1384" s="73" t="str">
        <f>IFERROR(VLOOKUP(Подбор[[#This Row],[Артикул]],[1]Подбор!$CJ:$DA,16,0),"")</f>
        <v>https://www.ipmatika.kz/products/lg-informatsionnye-svetodiodnye-displei/LSCB018-GK/</v>
      </c>
      <c r="AL1384" s="73" t="str">
        <f>IFERROR(VLOOKUP(Подбор[[#This Row],[Артикул]],[1]Подбор!$CJ:$DA,17,0),"")</f>
        <v>NEW</v>
      </c>
    </row>
    <row r="1385" spans="1:38">
      <c r="A1385" s="73" t="s">
        <v>5414</v>
      </c>
      <c r="B1385" t="s">
        <v>4680</v>
      </c>
      <c r="C1385" t="s">
        <v>5415</v>
      </c>
      <c r="D1385" t="s">
        <v>578</v>
      </c>
      <c r="E1385" t="s">
        <v>578</v>
      </c>
      <c r="F1385" t="s">
        <v>578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578</v>
      </c>
      <c r="R1385" t="s">
        <v>7630</v>
      </c>
      <c r="S1385" t="s">
        <v>5514</v>
      </c>
      <c r="T1385" s="73"/>
      <c r="U1385" s="73"/>
      <c r="V1385"/>
      <c r="W1385" s="73" t="str">
        <f>IFERROR(VLOOKUP(Подбор[[#This Row],[Артикул]],[1]Подбор!$CJ:$CW,2,0),"")</f>
        <v/>
      </c>
      <c r="X1385" s="73" t="str">
        <f>IFERROR(VLOOKUP(Подбор[[#This Row],[Артикул]],[1]Подбор!$CJ:$CW,3,0),"")</f>
        <v/>
      </c>
      <c r="Y1385" s="73" t="str">
        <f>IFERROR(VLOOKUP(Подбор[[#This Row],[Артикул]],[1]Подбор!$CJ:$CW,4,0),"")</f>
        <v/>
      </c>
      <c r="Z1385" s="73">
        <f>IFERROR(VLOOKUP(Подбор[[#This Row],[Артикул]],[1]Подбор!$CJ:$CW,5,0),"")</f>
        <v>0</v>
      </c>
      <c r="AA1385" s="73">
        <f>IFERROR(VLOOKUP(Подбор[[#This Row],[Артикул]],[1]Подбор!$CJ:$CW,6,0),"")</f>
        <v>0</v>
      </c>
      <c r="AB1385" s="73">
        <f>IFERROR(VLOOKUP(Подбор[[#This Row],[Артикул]],[1]Подбор!$CJ:$CW,7,0),"")</f>
        <v>0</v>
      </c>
      <c r="AC1385" s="73">
        <f>IFERROR(VLOOKUP(Подбор[[#This Row],[Артикул]],[1]Подбор!$CJ:$CW,8,0),"")</f>
        <v>0</v>
      </c>
      <c r="AD1385" s="73">
        <f>IFERROR(VLOOKUP(Подбор[[#This Row],[Артикул]],[1]Подбор!$CJ:$CW,9,0),"")</f>
        <v>0</v>
      </c>
      <c r="AE1385" s="73">
        <f>IFERROR(VLOOKUP(Подбор[[#This Row],[Артикул]],[1]Подбор!$CJ:$CW,10,0),"")</f>
        <v>0</v>
      </c>
      <c r="AF1385" s="73">
        <f>IFERROR(VLOOKUP(Подбор[[#This Row],[Артикул]],[1]Подбор!$CJ:$CW,11,0),"")</f>
        <v>0</v>
      </c>
      <c r="AG1385" s="73">
        <f>IFERROR(VLOOKUP(Подбор[[#This Row],[Артикул]],[1]Подбор!$CJ:$CW,12,0),"")</f>
        <v>0</v>
      </c>
      <c r="AH1385" s="73">
        <f>IFERROR(VLOOKUP(Подбор[[#This Row],[Артикул]],[1]Подбор!$CJ:$CW,13,0),"")</f>
        <v>0</v>
      </c>
      <c r="AI1385" s="73">
        <f>IFERROR(VLOOKUP(Подбор[[#This Row],[Артикул]],[1]Подбор!$CJ:$CW,14,0),"")</f>
        <v>0</v>
      </c>
      <c r="AJ1385" s="73" t="str">
        <f>IFERROR(VLOOKUP(Подбор[[#This Row],[Артикул]],[1]Подбор!$CJ:$DA,15,0),"")</f>
        <v/>
      </c>
      <c r="AK1385" s="73" t="str">
        <f>IFERROR(VLOOKUP(Подбор[[#This Row],[Артикул]],[1]Подбор!$CJ:$DA,16,0),"")</f>
        <v>https://www.ipmatika.kz/products/lg-informatsionnye-svetodiodnye-displei/LSCB025-GK/</v>
      </c>
      <c r="AL1385" s="73" t="str">
        <f>IFERROR(VLOOKUP(Подбор[[#This Row],[Артикул]],[1]Подбор!$CJ:$DA,17,0),"")</f>
        <v>NEW</v>
      </c>
    </row>
    <row r="1386" spans="1:38">
      <c r="A1386" s="73" t="s">
        <v>5416</v>
      </c>
      <c r="B1386" t="s">
        <v>4680</v>
      </c>
      <c r="C1386" t="s">
        <v>5417</v>
      </c>
      <c r="D1386" t="s">
        <v>578</v>
      </c>
      <c r="E1386" t="s">
        <v>578</v>
      </c>
      <c r="F1386" t="s">
        <v>578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578</v>
      </c>
      <c r="R1386" t="s">
        <v>7631</v>
      </c>
      <c r="S1386" t="s">
        <v>5514</v>
      </c>
      <c r="T1386" s="73"/>
      <c r="U1386" s="73"/>
      <c r="V1386"/>
      <c r="W1386" s="73" t="str">
        <f>IFERROR(VLOOKUP(Подбор[[#This Row],[Артикул]],[1]Подбор!$CJ:$CW,2,0),"")</f>
        <v/>
      </c>
      <c r="X1386" s="73" t="str">
        <f>IFERROR(VLOOKUP(Подбор[[#This Row],[Артикул]],[1]Подбор!$CJ:$CW,3,0),"")</f>
        <v/>
      </c>
      <c r="Y1386" s="73" t="str">
        <f>IFERROR(VLOOKUP(Подбор[[#This Row],[Артикул]],[1]Подбор!$CJ:$CW,4,0),"")</f>
        <v/>
      </c>
      <c r="Z1386" s="73">
        <f>IFERROR(VLOOKUP(Подбор[[#This Row],[Артикул]],[1]Подбор!$CJ:$CW,5,0),"")</f>
        <v>0</v>
      </c>
      <c r="AA1386" s="73">
        <f>IFERROR(VLOOKUP(Подбор[[#This Row],[Артикул]],[1]Подбор!$CJ:$CW,6,0),"")</f>
        <v>0</v>
      </c>
      <c r="AB1386" s="73">
        <f>IFERROR(VLOOKUP(Подбор[[#This Row],[Артикул]],[1]Подбор!$CJ:$CW,7,0),"")</f>
        <v>0</v>
      </c>
      <c r="AC1386" s="73">
        <f>IFERROR(VLOOKUP(Подбор[[#This Row],[Артикул]],[1]Подбор!$CJ:$CW,8,0),"")</f>
        <v>0</v>
      </c>
      <c r="AD1386" s="73">
        <f>IFERROR(VLOOKUP(Подбор[[#This Row],[Артикул]],[1]Подбор!$CJ:$CW,9,0),"")</f>
        <v>0</v>
      </c>
      <c r="AE1386" s="73">
        <f>IFERROR(VLOOKUP(Подбор[[#This Row],[Артикул]],[1]Подбор!$CJ:$CW,10,0),"")</f>
        <v>0</v>
      </c>
      <c r="AF1386" s="73">
        <f>IFERROR(VLOOKUP(Подбор[[#This Row],[Артикул]],[1]Подбор!$CJ:$CW,11,0),"")</f>
        <v>0</v>
      </c>
      <c r="AG1386" s="73">
        <f>IFERROR(VLOOKUP(Подбор[[#This Row],[Артикул]],[1]Подбор!$CJ:$CW,12,0),"")</f>
        <v>0</v>
      </c>
      <c r="AH1386" s="73">
        <f>IFERROR(VLOOKUP(Подбор[[#This Row],[Артикул]],[1]Подбор!$CJ:$CW,13,0),"")</f>
        <v>0</v>
      </c>
      <c r="AI1386" s="73">
        <f>IFERROR(VLOOKUP(Подбор[[#This Row],[Артикул]],[1]Подбор!$CJ:$CW,14,0),"")</f>
        <v>0</v>
      </c>
      <c r="AJ1386" s="73" t="str">
        <f>IFERROR(VLOOKUP(Подбор[[#This Row],[Артикул]],[1]Подбор!$CJ:$DA,15,0),"")</f>
        <v/>
      </c>
      <c r="AK1386" s="73" t="str">
        <f>IFERROR(VLOOKUP(Подбор[[#This Row],[Артикул]],[1]Подбор!$CJ:$DA,16,0),"")</f>
        <v>https://www.ipmatika.kz/products/lg-informatsionnye-svetodiodnye-displei/ST-1362FH/</v>
      </c>
      <c r="AL1386" s="73" t="str">
        <f>IFERROR(VLOOKUP(Подбор[[#This Row],[Артикул]],[1]Подбор!$CJ:$DA,17,0),"")</f>
        <v>NEW</v>
      </c>
    </row>
    <row r="1387" spans="1:38">
      <c r="A1387" s="73" t="s">
        <v>5163</v>
      </c>
      <c r="B1387"/>
      <c r="C1387"/>
      <c r="D1387" t="s">
        <v>578</v>
      </c>
      <c r="E1387" t="s">
        <v>578</v>
      </c>
      <c r="F1387" t="s">
        <v>578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578</v>
      </c>
      <c r="R1387" t="s">
        <v>578</v>
      </c>
      <c r="S1387" t="s">
        <v>578</v>
      </c>
      <c r="T1387" s="73"/>
      <c r="U1387" s="73"/>
      <c r="V1387"/>
      <c r="W1387" s="73" t="str">
        <f>IFERROR(VLOOKUP(Подбор[[#This Row],[Артикул]],[1]Подбор!$CJ:$CW,2,0),"")</f>
        <v/>
      </c>
      <c r="X1387" s="73" t="str">
        <f>IFERROR(VLOOKUP(Подбор[[#This Row],[Артикул]],[1]Подбор!$CJ:$CW,3,0),"")</f>
        <v/>
      </c>
      <c r="Y1387" s="73" t="str">
        <f>IFERROR(VLOOKUP(Подбор[[#This Row],[Артикул]],[1]Подбор!$CJ:$CW,4,0),"")</f>
        <v/>
      </c>
      <c r="Z1387" s="73">
        <f>IFERROR(VLOOKUP(Подбор[[#This Row],[Артикул]],[1]Подбор!$CJ:$CW,5,0),"")</f>
        <v>0</v>
      </c>
      <c r="AA1387" s="73">
        <f>IFERROR(VLOOKUP(Подбор[[#This Row],[Артикул]],[1]Подбор!$CJ:$CW,6,0),"")</f>
        <v>0</v>
      </c>
      <c r="AB1387" s="73">
        <f>IFERROR(VLOOKUP(Подбор[[#This Row],[Артикул]],[1]Подбор!$CJ:$CW,7,0),"")</f>
        <v>0</v>
      </c>
      <c r="AC1387" s="73">
        <f>IFERROR(VLOOKUP(Подбор[[#This Row],[Артикул]],[1]Подбор!$CJ:$CW,8,0),"")</f>
        <v>0</v>
      </c>
      <c r="AD1387" s="73">
        <f>IFERROR(VLOOKUP(Подбор[[#This Row],[Артикул]],[1]Подбор!$CJ:$CW,9,0),"")</f>
        <v>0</v>
      </c>
      <c r="AE1387" s="73">
        <f>IFERROR(VLOOKUP(Подбор[[#This Row],[Артикул]],[1]Подбор!$CJ:$CW,10,0),"")</f>
        <v>0</v>
      </c>
      <c r="AF1387" s="73">
        <f>IFERROR(VLOOKUP(Подбор[[#This Row],[Артикул]],[1]Подбор!$CJ:$CW,11,0),"")</f>
        <v>0</v>
      </c>
      <c r="AG1387" s="73">
        <f>IFERROR(VLOOKUP(Подбор[[#This Row],[Артикул]],[1]Подбор!$CJ:$CW,12,0),"")</f>
        <v>0</v>
      </c>
      <c r="AH1387" s="73">
        <f>IFERROR(VLOOKUP(Подбор[[#This Row],[Артикул]],[1]Подбор!$CJ:$CW,13,0),"")</f>
        <v>0</v>
      </c>
      <c r="AI1387" s="73">
        <f>IFERROR(VLOOKUP(Подбор[[#This Row],[Артикул]],[1]Подбор!$CJ:$CW,14,0),"")</f>
        <v>0</v>
      </c>
      <c r="AJ1387" s="73" t="str">
        <f>IFERROR(VLOOKUP(Подбор[[#This Row],[Артикул]],[1]Подбор!$CJ:$DA,15,0),"")</f>
        <v/>
      </c>
      <c r="AK1387" s="73" t="str">
        <f>IFERROR(VLOOKUP(Подбор[[#This Row],[Артикул]],[1]Подбор!$CJ:$DA,16,0),"")</f>
        <v/>
      </c>
      <c r="AL1387" s="73" t="str">
        <f>IFERROR(VLOOKUP(Подбор[[#This Row],[Артикул]],[1]Подбор!$CJ:$DA,17,0),"")</f>
        <v/>
      </c>
    </row>
    <row r="1388" spans="1:38">
      <c r="A1388" s="73" t="s">
        <v>4726</v>
      </c>
      <c r="B1388" t="s">
        <v>4680</v>
      </c>
      <c r="C1388" t="s">
        <v>4727</v>
      </c>
      <c r="D1388" t="s">
        <v>578</v>
      </c>
      <c r="E1388" t="s">
        <v>578</v>
      </c>
      <c r="F1388" t="s">
        <v>578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578</v>
      </c>
      <c r="R1388" t="s">
        <v>7632</v>
      </c>
      <c r="S1388" t="s">
        <v>578</v>
      </c>
      <c r="T1388" s="73"/>
      <c r="U1388" s="73"/>
      <c r="V1388"/>
      <c r="W1388" s="73" t="str">
        <f>IFERROR(VLOOKUP(Подбор[[#This Row],[Артикул]],[1]Подбор!$CJ:$CW,2,0),"")</f>
        <v/>
      </c>
      <c r="X1388" s="73" t="str">
        <f>IFERROR(VLOOKUP(Подбор[[#This Row],[Артикул]],[1]Подбор!$CJ:$CW,3,0),"")</f>
        <v/>
      </c>
      <c r="Y1388" s="73" t="str">
        <f>IFERROR(VLOOKUP(Подбор[[#This Row],[Артикул]],[1]Подбор!$CJ:$CW,4,0),"")</f>
        <v/>
      </c>
      <c r="Z1388" s="73">
        <f>IFERROR(VLOOKUP(Подбор[[#This Row],[Артикул]],[1]Подбор!$CJ:$CW,5,0),"")</f>
        <v>0</v>
      </c>
      <c r="AA1388" s="73">
        <f>IFERROR(VLOOKUP(Подбор[[#This Row],[Артикул]],[1]Подбор!$CJ:$CW,6,0),"")</f>
        <v>0</v>
      </c>
      <c r="AB1388" s="73">
        <f>IFERROR(VLOOKUP(Подбор[[#This Row],[Артикул]],[1]Подбор!$CJ:$CW,7,0),"")</f>
        <v>0</v>
      </c>
      <c r="AC1388" s="73">
        <f>IFERROR(VLOOKUP(Подбор[[#This Row],[Артикул]],[1]Подбор!$CJ:$CW,8,0),"")</f>
        <v>0</v>
      </c>
      <c r="AD1388" s="73">
        <f>IFERROR(VLOOKUP(Подбор[[#This Row],[Артикул]],[1]Подбор!$CJ:$CW,9,0),"")</f>
        <v>0</v>
      </c>
      <c r="AE1388" s="73">
        <f>IFERROR(VLOOKUP(Подбор[[#This Row],[Артикул]],[1]Подбор!$CJ:$CW,10,0),"")</f>
        <v>0</v>
      </c>
      <c r="AF1388" s="73">
        <f>IFERROR(VLOOKUP(Подбор[[#This Row],[Артикул]],[1]Подбор!$CJ:$CW,11,0),"")</f>
        <v>0</v>
      </c>
      <c r="AG1388" s="73">
        <f>IFERROR(VLOOKUP(Подбор[[#This Row],[Артикул]],[1]Подбор!$CJ:$CW,12,0),"")</f>
        <v>0</v>
      </c>
      <c r="AH1388" s="73">
        <f>IFERROR(VLOOKUP(Подбор[[#This Row],[Артикул]],[1]Подбор!$CJ:$CW,13,0),"")</f>
        <v>0</v>
      </c>
      <c r="AI1388" s="73">
        <f>IFERROR(VLOOKUP(Подбор[[#This Row],[Артикул]],[1]Подбор!$CJ:$CW,14,0),"")</f>
        <v>0</v>
      </c>
      <c r="AJ1388" s="73" t="str">
        <f>IFERROR(VLOOKUP(Подбор[[#This Row],[Артикул]],[1]Подбор!$CJ:$DA,15,0),"")</f>
        <v/>
      </c>
      <c r="AK1388" s="73" t="str">
        <f>IFERROR(VLOOKUP(Подбор[[#This Row],[Артикул]],[1]Подбор!$CJ:$DA,16,0),"")</f>
        <v>https://www.ipmatika.kz/products/profpaneli-lg/LWSMB.AL/</v>
      </c>
      <c r="AL1388" s="73" t="str">
        <f>IFERROR(VLOOKUP(Подбор[[#This Row],[Артикул]],[1]Подбор!$CJ:$DA,17,0),"")</f>
        <v/>
      </c>
    </row>
    <row r="1389" spans="1:38">
      <c r="A1389" s="73" t="s">
        <v>4728</v>
      </c>
      <c r="B1389" t="s">
        <v>4680</v>
      </c>
      <c r="C1389" t="s">
        <v>4729</v>
      </c>
      <c r="D1389" t="s">
        <v>578</v>
      </c>
      <c r="E1389" t="s">
        <v>578</v>
      </c>
      <c r="F1389" t="s">
        <v>578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578</v>
      </c>
      <c r="R1389" t="s">
        <v>6286</v>
      </c>
      <c r="S1389" t="s">
        <v>578</v>
      </c>
      <c r="T1389" s="73"/>
      <c r="U1389" s="73"/>
      <c r="V1389"/>
      <c r="W1389" s="73" t="str">
        <f>IFERROR(VLOOKUP(Подбор[[#This Row],[Артикул]],[1]Подбор!$CJ:$CW,2,0),"")</f>
        <v/>
      </c>
      <c r="X1389" s="73" t="str">
        <f>IFERROR(VLOOKUP(Подбор[[#This Row],[Артикул]],[1]Подбор!$CJ:$CW,3,0),"")</f>
        <v/>
      </c>
      <c r="Y1389" s="73" t="str">
        <f>IFERROR(VLOOKUP(Подбор[[#This Row],[Артикул]],[1]Подбор!$CJ:$CW,4,0),"")</f>
        <v/>
      </c>
      <c r="Z1389" s="73">
        <f>IFERROR(VLOOKUP(Подбор[[#This Row],[Артикул]],[1]Подбор!$CJ:$CW,5,0),"")</f>
        <v>0</v>
      </c>
      <c r="AA1389" s="73">
        <f>IFERROR(VLOOKUP(Подбор[[#This Row],[Артикул]],[1]Подбор!$CJ:$CW,6,0),"")</f>
        <v>0</v>
      </c>
      <c r="AB1389" s="73">
        <f>IFERROR(VLOOKUP(Подбор[[#This Row],[Артикул]],[1]Подбор!$CJ:$CW,7,0),"")</f>
        <v>0</v>
      </c>
      <c r="AC1389" s="73">
        <f>IFERROR(VLOOKUP(Подбор[[#This Row],[Артикул]],[1]Подбор!$CJ:$CW,8,0),"")</f>
        <v>0</v>
      </c>
      <c r="AD1389" s="73">
        <f>IFERROR(VLOOKUP(Подбор[[#This Row],[Артикул]],[1]Подбор!$CJ:$CW,9,0),"")</f>
        <v>0</v>
      </c>
      <c r="AE1389" s="73">
        <f>IFERROR(VLOOKUP(Подбор[[#This Row],[Артикул]],[1]Подбор!$CJ:$CW,10,0),"")</f>
        <v>0</v>
      </c>
      <c r="AF1389" s="73">
        <f>IFERROR(VLOOKUP(Подбор[[#This Row],[Артикул]],[1]Подбор!$CJ:$CW,11,0),"")</f>
        <v>0</v>
      </c>
      <c r="AG1389" s="73">
        <f>IFERROR(VLOOKUP(Подбор[[#This Row],[Артикул]],[1]Подбор!$CJ:$CW,12,0),"")</f>
        <v>0</v>
      </c>
      <c r="AH1389" s="73">
        <f>IFERROR(VLOOKUP(Подбор[[#This Row],[Артикул]],[1]Подбор!$CJ:$CW,13,0),"")</f>
        <v>0</v>
      </c>
      <c r="AI1389" s="73">
        <f>IFERROR(VLOOKUP(Подбор[[#This Row],[Артикул]],[1]Подбор!$CJ:$CW,14,0),"")</f>
        <v>0</v>
      </c>
      <c r="AJ1389" s="73" t="str">
        <f>IFERROR(VLOOKUP(Подбор[[#This Row],[Артикул]],[1]Подбор!$CJ:$DA,15,0),"")</f>
        <v/>
      </c>
      <c r="AK1389" s="73" t="str">
        <f>IFERROR(VLOOKUP(Подбор[[#This Row],[Артикул]],[1]Подбор!$CJ:$DA,16,0),"")</f>
        <v>https://ipmatika.kz/products/gostinichnye-tv-lg/pcd_45ll/</v>
      </c>
      <c r="AL1389" s="73" t="str">
        <f>IFERROR(VLOOKUP(Подбор[[#This Row],[Артикул]],[1]Подбор!$CJ:$DA,17,0),"")</f>
        <v/>
      </c>
    </row>
    <row r="1390" spans="1:38">
      <c r="A1390" s="73" t="s">
        <v>4698</v>
      </c>
      <c r="B1390" t="s">
        <v>4680</v>
      </c>
      <c r="C1390" t="s">
        <v>4699</v>
      </c>
      <c r="D1390" t="s">
        <v>578</v>
      </c>
      <c r="E1390" t="s">
        <v>578</v>
      </c>
      <c r="F1390" t="s">
        <v>578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578</v>
      </c>
      <c r="R1390" t="s">
        <v>6287</v>
      </c>
      <c r="S1390" t="s">
        <v>578</v>
      </c>
      <c r="T1390" s="73"/>
      <c r="U1390" s="73"/>
      <c r="V1390"/>
      <c r="W1390" s="73" t="str">
        <f>IFERROR(VLOOKUP(Подбор[[#This Row],[Артикул]],[1]Подбор!$CJ:$CW,2,0),"")</f>
        <v/>
      </c>
      <c r="X1390" s="73" t="str">
        <f>IFERROR(VLOOKUP(Подбор[[#This Row],[Артикул]],[1]Подбор!$CJ:$CW,3,0),"")</f>
        <v/>
      </c>
      <c r="Y1390" s="73" t="str">
        <f>IFERROR(VLOOKUP(Подбор[[#This Row],[Артикул]],[1]Подбор!$CJ:$CW,4,0),"")</f>
        <v/>
      </c>
      <c r="Z1390" s="73">
        <f>IFERROR(VLOOKUP(Подбор[[#This Row],[Артикул]],[1]Подбор!$CJ:$CW,5,0),"")</f>
        <v>0</v>
      </c>
      <c r="AA1390" s="73">
        <f>IFERROR(VLOOKUP(Подбор[[#This Row],[Артикул]],[1]Подбор!$CJ:$CW,6,0),"")</f>
        <v>0</v>
      </c>
      <c r="AB1390" s="73">
        <f>IFERROR(VLOOKUP(Подбор[[#This Row],[Артикул]],[1]Подбор!$CJ:$CW,7,0),"")</f>
        <v>0</v>
      </c>
      <c r="AC1390" s="73">
        <f>IFERROR(VLOOKUP(Подбор[[#This Row],[Артикул]],[1]Подбор!$CJ:$CW,8,0),"")</f>
        <v>0</v>
      </c>
      <c r="AD1390" s="73">
        <f>IFERROR(VLOOKUP(Подбор[[#This Row],[Артикул]],[1]Подбор!$CJ:$CW,9,0),"")</f>
        <v>0</v>
      </c>
      <c r="AE1390" s="73">
        <f>IFERROR(VLOOKUP(Подбор[[#This Row],[Артикул]],[1]Подбор!$CJ:$CW,10,0),"")</f>
        <v>0</v>
      </c>
      <c r="AF1390" s="73">
        <f>IFERROR(VLOOKUP(Подбор[[#This Row],[Артикул]],[1]Подбор!$CJ:$CW,11,0),"")</f>
        <v>0</v>
      </c>
      <c r="AG1390" s="73">
        <f>IFERROR(VLOOKUP(Подбор[[#This Row],[Артикул]],[1]Подбор!$CJ:$CW,12,0),"")</f>
        <v>0</v>
      </c>
      <c r="AH1390" s="73">
        <f>IFERROR(VLOOKUP(Подбор[[#This Row],[Артикул]],[1]Подбор!$CJ:$CW,13,0),"")</f>
        <v>0</v>
      </c>
      <c r="AI1390" s="73">
        <f>IFERROR(VLOOKUP(Подбор[[#This Row],[Артикул]],[1]Подбор!$CJ:$CW,14,0),"")</f>
        <v>0</v>
      </c>
      <c r="AJ1390" s="73" t="str">
        <f>IFERROR(VLOOKUP(Подбор[[#This Row],[Артикул]],[1]Подбор!$CJ:$DA,15,0),"")</f>
        <v/>
      </c>
      <c r="AK1390" s="73" t="str">
        <f>IFERROR(VLOOKUP(Подбор[[#This Row],[Артикул]],[1]Подбор!$CJ:$DA,16,0),"")</f>
        <v>https://ipmatika.kz/products/gostinichnye-tv-lg/pcs500r/</v>
      </c>
      <c r="AL1390" s="73" t="str">
        <f>IFERROR(VLOOKUP(Подбор[[#This Row],[Артикул]],[1]Подбор!$CJ:$DA,17,0),"")</f>
        <v/>
      </c>
    </row>
    <row r="1391" spans="1:38">
      <c r="A1391" s="73" t="s">
        <v>5164</v>
      </c>
      <c r="B1391"/>
      <c r="C1391"/>
      <c r="D1391" t="s">
        <v>578</v>
      </c>
      <c r="E1391" t="s">
        <v>578</v>
      </c>
      <c r="F1391" t="s">
        <v>578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578</v>
      </c>
      <c r="R1391" t="s">
        <v>578</v>
      </c>
      <c r="S1391" t="s">
        <v>578</v>
      </c>
      <c r="T1391" s="73"/>
      <c r="U1391" s="73"/>
      <c r="V1391"/>
      <c r="W1391" s="73" t="str">
        <f>IFERROR(VLOOKUP(Подбор[[#This Row],[Артикул]],[1]Подбор!$CJ:$CW,2,0),"")</f>
        <v/>
      </c>
      <c r="X1391" s="73" t="str">
        <f>IFERROR(VLOOKUP(Подбор[[#This Row],[Артикул]],[1]Подбор!$CJ:$CW,3,0),"")</f>
        <v/>
      </c>
      <c r="Y1391" s="73" t="str">
        <f>IFERROR(VLOOKUP(Подбор[[#This Row],[Артикул]],[1]Подбор!$CJ:$CW,4,0),"")</f>
        <v/>
      </c>
      <c r="Z1391" s="73">
        <f>IFERROR(VLOOKUP(Подбор[[#This Row],[Артикул]],[1]Подбор!$CJ:$CW,5,0),"")</f>
        <v>0</v>
      </c>
      <c r="AA1391" s="73">
        <f>IFERROR(VLOOKUP(Подбор[[#This Row],[Артикул]],[1]Подбор!$CJ:$CW,6,0),"")</f>
        <v>0</v>
      </c>
      <c r="AB1391" s="73">
        <f>IFERROR(VLOOKUP(Подбор[[#This Row],[Артикул]],[1]Подбор!$CJ:$CW,7,0),"")</f>
        <v>0</v>
      </c>
      <c r="AC1391" s="73">
        <f>IFERROR(VLOOKUP(Подбор[[#This Row],[Артикул]],[1]Подбор!$CJ:$CW,8,0),"")</f>
        <v>0</v>
      </c>
      <c r="AD1391" s="73">
        <f>IFERROR(VLOOKUP(Подбор[[#This Row],[Артикул]],[1]Подбор!$CJ:$CW,9,0),"")</f>
        <v>0</v>
      </c>
      <c r="AE1391" s="73">
        <f>IFERROR(VLOOKUP(Подбор[[#This Row],[Артикул]],[1]Подбор!$CJ:$CW,10,0),"")</f>
        <v>0</v>
      </c>
      <c r="AF1391" s="73">
        <f>IFERROR(VLOOKUP(Подбор[[#This Row],[Артикул]],[1]Подбор!$CJ:$CW,11,0),"")</f>
        <v>0</v>
      </c>
      <c r="AG1391" s="73">
        <f>IFERROR(VLOOKUP(Подбор[[#This Row],[Артикул]],[1]Подбор!$CJ:$CW,12,0),"")</f>
        <v>0</v>
      </c>
      <c r="AH1391" s="73">
        <f>IFERROR(VLOOKUP(Подбор[[#This Row],[Артикул]],[1]Подбор!$CJ:$CW,13,0),"")</f>
        <v>0</v>
      </c>
      <c r="AI1391" s="73">
        <f>IFERROR(VLOOKUP(Подбор[[#This Row],[Артикул]],[1]Подбор!$CJ:$CW,14,0),"")</f>
        <v>0</v>
      </c>
      <c r="AJ1391" s="73" t="str">
        <f>IFERROR(VLOOKUP(Подбор[[#This Row],[Артикул]],[1]Подбор!$CJ:$DA,15,0),"")</f>
        <v/>
      </c>
      <c r="AK1391" s="73" t="str">
        <f>IFERROR(VLOOKUP(Подбор[[#This Row],[Артикул]],[1]Подбор!$CJ:$DA,16,0),"")</f>
        <v/>
      </c>
      <c r="AL1391" s="73" t="str">
        <f>IFERROR(VLOOKUP(Подбор[[#This Row],[Артикул]],[1]Подбор!$CJ:$DA,17,0),"")</f>
        <v/>
      </c>
    </row>
    <row r="1392" spans="1:38">
      <c r="A1392" s="73" t="s">
        <v>4730</v>
      </c>
      <c r="B1392" t="s">
        <v>4680</v>
      </c>
      <c r="C1392" t="s">
        <v>4731</v>
      </c>
      <c r="D1392" t="s">
        <v>578</v>
      </c>
      <c r="E1392" t="s">
        <v>578</v>
      </c>
      <c r="F1392" t="s">
        <v>578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578</v>
      </c>
      <c r="R1392" t="s">
        <v>6288</v>
      </c>
      <c r="S1392" t="s">
        <v>578</v>
      </c>
      <c r="T1392" s="73"/>
      <c r="U1392" s="73"/>
      <c r="V1392"/>
      <c r="W1392" s="73" t="str">
        <f>IFERROR(VLOOKUP(Подбор[[#This Row],[Артикул]],[1]Подбор!$CJ:$CW,2,0),"")</f>
        <v/>
      </c>
      <c r="X1392" s="73" t="str">
        <f>IFERROR(VLOOKUP(Подбор[[#This Row],[Артикул]],[1]Подбор!$CJ:$CW,3,0),"")</f>
        <v/>
      </c>
      <c r="Y1392" s="73" t="str">
        <f>IFERROR(VLOOKUP(Подбор[[#This Row],[Артикул]],[1]Подбор!$CJ:$CW,4,0),"")</f>
        <v/>
      </c>
      <c r="Z1392" s="73">
        <f>IFERROR(VLOOKUP(Подбор[[#This Row],[Артикул]],[1]Подбор!$CJ:$CW,5,0),"")</f>
        <v>0</v>
      </c>
      <c r="AA1392" s="73">
        <f>IFERROR(VLOOKUP(Подбор[[#This Row],[Артикул]],[1]Подбор!$CJ:$CW,6,0),"")</f>
        <v>0</v>
      </c>
      <c r="AB1392" s="73">
        <f>IFERROR(VLOOKUP(Подбор[[#This Row],[Артикул]],[1]Подбор!$CJ:$CW,7,0),"")</f>
        <v>0</v>
      </c>
      <c r="AC1392" s="73">
        <f>IFERROR(VLOOKUP(Подбор[[#This Row],[Артикул]],[1]Подбор!$CJ:$CW,8,0),"")</f>
        <v>0</v>
      </c>
      <c r="AD1392" s="73">
        <f>IFERROR(VLOOKUP(Подбор[[#This Row],[Артикул]],[1]Подбор!$CJ:$CW,9,0),"")</f>
        <v>0</v>
      </c>
      <c r="AE1392" s="73">
        <f>IFERROR(VLOOKUP(Подбор[[#This Row],[Артикул]],[1]Подбор!$CJ:$CW,10,0),"")</f>
        <v>0</v>
      </c>
      <c r="AF1392" s="73">
        <f>IFERROR(VLOOKUP(Подбор[[#This Row],[Артикул]],[1]Подбор!$CJ:$CW,11,0),"")</f>
        <v>0</v>
      </c>
      <c r="AG1392" s="73">
        <f>IFERROR(VLOOKUP(Подбор[[#This Row],[Артикул]],[1]Подбор!$CJ:$CW,12,0),"")</f>
        <v>0</v>
      </c>
      <c r="AH1392" s="73">
        <f>IFERROR(VLOOKUP(Подбор[[#This Row],[Артикул]],[1]Подбор!$CJ:$CW,13,0),"")</f>
        <v>0</v>
      </c>
      <c r="AI1392" s="73">
        <f>IFERROR(VLOOKUP(Подбор[[#This Row],[Артикул]],[1]Подбор!$CJ:$CW,14,0),"")</f>
        <v>0</v>
      </c>
      <c r="AJ1392" s="73" t="str">
        <f>IFERROR(VLOOKUP(Подбор[[#This Row],[Артикул]],[1]Подбор!$CJ:$DA,15,0),"")</f>
        <v/>
      </c>
      <c r="AK1392" s="73" t="str">
        <f>IFERROR(VLOOKUP(Подбор[[#This Row],[Артикул]],[1]Подбор!$CJ:$DA,16,0),"")</f>
        <v>https://ipmatika.kz/products/profpaneli-lg/110um5j-b/</v>
      </c>
      <c r="AL1392" s="73" t="str">
        <f>IFERROR(VLOOKUP(Подбор[[#This Row],[Артикул]],[1]Подбор!$CJ:$DA,17,0),"")</f>
        <v/>
      </c>
    </row>
    <row r="1393" spans="1:38">
      <c r="A1393" s="73" t="s">
        <v>5418</v>
      </c>
      <c r="B1393" t="s">
        <v>4680</v>
      </c>
      <c r="C1393" t="s">
        <v>5419</v>
      </c>
      <c r="D1393" t="s">
        <v>578</v>
      </c>
      <c r="E1393" t="s">
        <v>578</v>
      </c>
      <c r="F1393" t="s">
        <v>578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578</v>
      </c>
      <c r="R1393" t="s">
        <v>7280</v>
      </c>
      <c r="S1393" t="s">
        <v>578</v>
      </c>
      <c r="T1393" s="73"/>
      <c r="U1393" s="73"/>
      <c r="V1393"/>
      <c r="W1393" s="73" t="str">
        <f>IFERROR(VLOOKUP(Подбор[[#This Row],[Артикул]],[1]Подбор!$CJ:$CW,2,0),"")</f>
        <v/>
      </c>
      <c r="X1393" s="73" t="str">
        <f>IFERROR(VLOOKUP(Подбор[[#This Row],[Артикул]],[1]Подбор!$CJ:$CW,3,0),"")</f>
        <v/>
      </c>
      <c r="Y1393" s="73" t="str">
        <f>IFERROR(VLOOKUP(Подбор[[#This Row],[Артикул]],[1]Подбор!$CJ:$CW,4,0),"")</f>
        <v/>
      </c>
      <c r="Z1393" s="73">
        <f>IFERROR(VLOOKUP(Подбор[[#This Row],[Артикул]],[1]Подбор!$CJ:$CW,5,0),"")</f>
        <v>0</v>
      </c>
      <c r="AA1393" s="73">
        <f>IFERROR(VLOOKUP(Подбор[[#This Row],[Артикул]],[1]Подбор!$CJ:$CW,6,0),"")</f>
        <v>0</v>
      </c>
      <c r="AB1393" s="73">
        <f>IFERROR(VLOOKUP(Подбор[[#This Row],[Артикул]],[1]Подбор!$CJ:$CW,7,0),"")</f>
        <v>0</v>
      </c>
      <c r="AC1393" s="73">
        <f>IFERROR(VLOOKUP(Подбор[[#This Row],[Артикул]],[1]Подбор!$CJ:$CW,8,0),"")</f>
        <v>0</v>
      </c>
      <c r="AD1393" s="73">
        <f>IFERROR(VLOOKUP(Подбор[[#This Row],[Артикул]],[1]Подбор!$CJ:$CW,9,0),"")</f>
        <v>0</v>
      </c>
      <c r="AE1393" s="73">
        <f>IFERROR(VLOOKUP(Подбор[[#This Row],[Артикул]],[1]Подбор!$CJ:$CW,10,0),"")</f>
        <v>0</v>
      </c>
      <c r="AF1393" s="73">
        <f>IFERROR(VLOOKUP(Подбор[[#This Row],[Артикул]],[1]Подбор!$CJ:$CW,11,0),"")</f>
        <v>0</v>
      </c>
      <c r="AG1393" s="73">
        <f>IFERROR(VLOOKUP(Подбор[[#This Row],[Артикул]],[1]Подбор!$CJ:$CW,12,0),"")</f>
        <v>0</v>
      </c>
      <c r="AH1393" s="73">
        <f>IFERROR(VLOOKUP(Подбор[[#This Row],[Артикул]],[1]Подбор!$CJ:$CW,13,0),"")</f>
        <v>0</v>
      </c>
      <c r="AI1393" s="73">
        <f>IFERROR(VLOOKUP(Подбор[[#This Row],[Артикул]],[1]Подбор!$CJ:$CW,14,0),"")</f>
        <v>0</v>
      </c>
      <c r="AJ1393" s="73" t="str">
        <f>IFERROR(VLOOKUP(Подбор[[#This Row],[Артикул]],[1]Подбор!$CJ:$DA,15,0),"")</f>
        <v/>
      </c>
      <c r="AK1393" s="73" t="str">
        <f>IFERROR(VLOOKUP(Подбор[[#This Row],[Артикул]],[1]Подбор!$CJ:$DA,16,0),"")</f>
        <v>https://ipmatika.kz/products/profpaneli-lg/22SM3G-B/</v>
      </c>
      <c r="AL1393" s="73" t="str">
        <f>IFERROR(VLOOKUP(Подбор[[#This Row],[Артикул]],[1]Подбор!$CJ:$DA,17,0),"")</f>
        <v/>
      </c>
    </row>
    <row r="1394" spans="1:38">
      <c r="A1394" s="73" t="s">
        <v>5420</v>
      </c>
      <c r="B1394" t="s">
        <v>4680</v>
      </c>
      <c r="C1394" t="s">
        <v>5421</v>
      </c>
      <c r="D1394" t="s">
        <v>578</v>
      </c>
      <c r="E1394" t="s">
        <v>578</v>
      </c>
      <c r="F1394" t="s">
        <v>578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578</v>
      </c>
      <c r="R1394" t="s">
        <v>7281</v>
      </c>
      <c r="S1394" t="s">
        <v>578</v>
      </c>
      <c r="T1394" s="73"/>
      <c r="U1394" s="73"/>
      <c r="V1394"/>
      <c r="W1394" s="73" t="str">
        <f>IFERROR(VLOOKUP(Подбор[[#This Row],[Артикул]],[1]Подбор!$CJ:$CW,2,0),"")</f>
        <v/>
      </c>
      <c r="X1394" s="73" t="str">
        <f>IFERROR(VLOOKUP(Подбор[[#This Row],[Артикул]],[1]Подбор!$CJ:$CW,3,0),"")</f>
        <v/>
      </c>
      <c r="Y1394" s="73" t="str">
        <f>IFERROR(VLOOKUP(Подбор[[#This Row],[Артикул]],[1]Подбор!$CJ:$CW,4,0),"")</f>
        <v/>
      </c>
      <c r="Z1394" s="73">
        <f>IFERROR(VLOOKUP(Подбор[[#This Row],[Артикул]],[1]Подбор!$CJ:$CW,5,0),"")</f>
        <v>0</v>
      </c>
      <c r="AA1394" s="73">
        <f>IFERROR(VLOOKUP(Подбор[[#This Row],[Артикул]],[1]Подбор!$CJ:$CW,6,0),"")</f>
        <v>0</v>
      </c>
      <c r="AB1394" s="73">
        <f>IFERROR(VLOOKUP(Подбор[[#This Row],[Артикул]],[1]Подбор!$CJ:$CW,7,0),"")</f>
        <v>0</v>
      </c>
      <c r="AC1394" s="73">
        <f>IFERROR(VLOOKUP(Подбор[[#This Row],[Артикул]],[1]Подбор!$CJ:$CW,8,0),"")</f>
        <v>0</v>
      </c>
      <c r="AD1394" s="73">
        <f>IFERROR(VLOOKUP(Подбор[[#This Row],[Артикул]],[1]Подбор!$CJ:$CW,9,0),"")</f>
        <v>0</v>
      </c>
      <c r="AE1394" s="73">
        <f>IFERROR(VLOOKUP(Подбор[[#This Row],[Артикул]],[1]Подбор!$CJ:$CW,10,0),"")</f>
        <v>0</v>
      </c>
      <c r="AF1394" s="73">
        <f>IFERROR(VLOOKUP(Подбор[[#This Row],[Артикул]],[1]Подбор!$CJ:$CW,11,0),"")</f>
        <v>0</v>
      </c>
      <c r="AG1394" s="73">
        <f>IFERROR(VLOOKUP(Подбор[[#This Row],[Артикул]],[1]Подбор!$CJ:$CW,12,0),"")</f>
        <v>0</v>
      </c>
      <c r="AH1394" s="73">
        <f>IFERROR(VLOOKUP(Подбор[[#This Row],[Артикул]],[1]Подбор!$CJ:$CW,13,0),"")</f>
        <v>0</v>
      </c>
      <c r="AI1394" s="73">
        <f>IFERROR(VLOOKUP(Подбор[[#This Row],[Артикул]],[1]Подбор!$CJ:$CW,14,0),"")</f>
        <v>0</v>
      </c>
      <c r="AJ1394" s="73" t="str">
        <f>IFERROR(VLOOKUP(Подбор[[#This Row],[Артикул]],[1]Подбор!$CJ:$DA,15,0),"")</f>
        <v/>
      </c>
      <c r="AK1394" s="73" t="str">
        <f>IFERROR(VLOOKUP(Подбор[[#This Row],[Артикул]],[1]Подбор!$CJ:$DA,16,0),"")</f>
        <v>https://ipmatika.kz/products/profpaneli-lg/32SM5J-B/</v>
      </c>
      <c r="AL1394" s="73" t="str">
        <f>IFERROR(VLOOKUP(Подбор[[#This Row],[Артикул]],[1]Подбор!$CJ:$DA,17,0),"")</f>
        <v/>
      </c>
    </row>
    <row r="1395" spans="1:38">
      <c r="A1395" s="73" t="s">
        <v>4732</v>
      </c>
      <c r="B1395" t="s">
        <v>4680</v>
      </c>
      <c r="C1395" t="s">
        <v>4733</v>
      </c>
      <c r="D1395" t="s">
        <v>578</v>
      </c>
      <c r="E1395" t="s">
        <v>578</v>
      </c>
      <c r="F1395" t="s">
        <v>578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578</v>
      </c>
      <c r="R1395" t="s">
        <v>6289</v>
      </c>
      <c r="S1395" t="s">
        <v>578</v>
      </c>
      <c r="T1395" s="73"/>
      <c r="U1395" s="73"/>
      <c r="V1395"/>
      <c r="W1395" s="73" t="str">
        <f>IFERROR(VLOOKUP(Подбор[[#This Row],[Артикул]],[1]Подбор!$CJ:$CW,2,0),"")</f>
        <v/>
      </c>
      <c r="X1395" s="73" t="str">
        <f>IFERROR(VLOOKUP(Подбор[[#This Row],[Артикул]],[1]Подбор!$CJ:$CW,3,0),"")</f>
        <v/>
      </c>
      <c r="Y1395" s="73" t="str">
        <f>IFERROR(VLOOKUP(Подбор[[#This Row],[Артикул]],[1]Подбор!$CJ:$CW,4,0),"")</f>
        <v/>
      </c>
      <c r="Z1395" s="73">
        <f>IFERROR(VLOOKUP(Подбор[[#This Row],[Артикул]],[1]Подбор!$CJ:$CW,5,0),"")</f>
        <v>0</v>
      </c>
      <c r="AA1395" s="73">
        <f>IFERROR(VLOOKUP(Подбор[[#This Row],[Артикул]],[1]Подбор!$CJ:$CW,6,0),"")</f>
        <v>0</v>
      </c>
      <c r="AB1395" s="73">
        <f>IFERROR(VLOOKUP(Подбор[[#This Row],[Артикул]],[1]Подбор!$CJ:$CW,7,0),"")</f>
        <v>0</v>
      </c>
      <c r="AC1395" s="73">
        <f>IFERROR(VLOOKUP(Подбор[[#This Row],[Артикул]],[1]Подбор!$CJ:$CW,8,0),"")</f>
        <v>0</v>
      </c>
      <c r="AD1395" s="73">
        <f>IFERROR(VLOOKUP(Подбор[[#This Row],[Артикул]],[1]Подбор!$CJ:$CW,9,0),"")</f>
        <v>0</v>
      </c>
      <c r="AE1395" s="73">
        <f>IFERROR(VLOOKUP(Подбор[[#This Row],[Артикул]],[1]Подбор!$CJ:$CW,10,0),"")</f>
        <v>0</v>
      </c>
      <c r="AF1395" s="73">
        <f>IFERROR(VLOOKUP(Подбор[[#This Row],[Артикул]],[1]Подбор!$CJ:$CW,11,0),"")</f>
        <v>0</v>
      </c>
      <c r="AG1395" s="73">
        <f>IFERROR(VLOOKUP(Подбор[[#This Row],[Артикул]],[1]Подбор!$CJ:$CW,12,0),"")</f>
        <v>0</v>
      </c>
      <c r="AH1395" s="73">
        <f>IFERROR(VLOOKUP(Подбор[[#This Row],[Артикул]],[1]Подбор!$CJ:$CW,13,0),"")</f>
        <v>0</v>
      </c>
      <c r="AI1395" s="73">
        <f>IFERROR(VLOOKUP(Подбор[[#This Row],[Артикул]],[1]Подбор!$CJ:$CW,14,0),"")</f>
        <v>0</v>
      </c>
      <c r="AJ1395" s="73" t="str">
        <f>IFERROR(VLOOKUP(Подбор[[#This Row],[Артикул]],[1]Подбор!$CJ:$DA,15,0),"")</f>
        <v/>
      </c>
      <c r="AK1395" s="73" t="str">
        <f>IFERROR(VLOOKUP(Подбор[[#This Row],[Артикул]],[1]Подбор!$CJ:$DA,16,0),"")</f>
        <v>https://ipmatika.kz/products/profpaneli-lg/43uh5n-e/</v>
      </c>
      <c r="AL1395" s="73" t="str">
        <f>IFERROR(VLOOKUP(Подбор[[#This Row],[Артикул]],[1]Подбор!$CJ:$DA,17,0),"")</f>
        <v/>
      </c>
    </row>
    <row r="1396" spans="1:38">
      <c r="A1396" s="73" t="s">
        <v>4734</v>
      </c>
      <c r="B1396" t="s">
        <v>4680</v>
      </c>
      <c r="C1396" t="s">
        <v>4735</v>
      </c>
      <c r="D1396" t="s">
        <v>578</v>
      </c>
      <c r="E1396" t="s">
        <v>578</v>
      </c>
      <c r="F1396" t="s">
        <v>578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578</v>
      </c>
      <c r="R1396" t="s">
        <v>6290</v>
      </c>
      <c r="S1396" t="s">
        <v>578</v>
      </c>
      <c r="T1396" s="73"/>
      <c r="U1396" s="73"/>
      <c r="V1396"/>
      <c r="W1396" s="73" t="str">
        <f>IFERROR(VLOOKUP(Подбор[[#This Row],[Артикул]],[1]Подбор!$CJ:$CW,2,0),"")</f>
        <v/>
      </c>
      <c r="X1396" s="73" t="str">
        <f>IFERROR(VLOOKUP(Подбор[[#This Row],[Артикул]],[1]Подбор!$CJ:$CW,3,0),"")</f>
        <v/>
      </c>
      <c r="Y1396" s="73" t="str">
        <f>IFERROR(VLOOKUP(Подбор[[#This Row],[Артикул]],[1]Подбор!$CJ:$CW,4,0),"")</f>
        <v/>
      </c>
      <c r="Z1396" s="73">
        <f>IFERROR(VLOOKUP(Подбор[[#This Row],[Артикул]],[1]Подбор!$CJ:$CW,5,0),"")</f>
        <v>0</v>
      </c>
      <c r="AA1396" s="73">
        <f>IFERROR(VLOOKUP(Подбор[[#This Row],[Артикул]],[1]Подбор!$CJ:$CW,6,0),"")</f>
        <v>0</v>
      </c>
      <c r="AB1396" s="73">
        <f>IFERROR(VLOOKUP(Подбор[[#This Row],[Артикул]],[1]Подбор!$CJ:$CW,7,0),"")</f>
        <v>0</v>
      </c>
      <c r="AC1396" s="73">
        <f>IFERROR(VLOOKUP(Подбор[[#This Row],[Артикул]],[1]Подбор!$CJ:$CW,8,0),"")</f>
        <v>0</v>
      </c>
      <c r="AD1396" s="73">
        <f>IFERROR(VLOOKUP(Подбор[[#This Row],[Артикул]],[1]Подбор!$CJ:$CW,9,0),"")</f>
        <v>0</v>
      </c>
      <c r="AE1396" s="73">
        <f>IFERROR(VLOOKUP(Подбор[[#This Row],[Артикул]],[1]Подбор!$CJ:$CW,10,0),"")</f>
        <v>0</v>
      </c>
      <c r="AF1396" s="73">
        <f>IFERROR(VLOOKUP(Подбор[[#This Row],[Артикул]],[1]Подбор!$CJ:$CW,11,0),"")</f>
        <v>0</v>
      </c>
      <c r="AG1396" s="73">
        <f>IFERROR(VLOOKUP(Подбор[[#This Row],[Артикул]],[1]Подбор!$CJ:$CW,12,0),"")</f>
        <v>0</v>
      </c>
      <c r="AH1396" s="73">
        <f>IFERROR(VLOOKUP(Подбор[[#This Row],[Артикул]],[1]Подбор!$CJ:$CW,13,0),"")</f>
        <v>0</v>
      </c>
      <c r="AI1396" s="73">
        <f>IFERROR(VLOOKUP(Подбор[[#This Row],[Артикул]],[1]Подбор!$CJ:$CW,14,0),"")</f>
        <v>0</v>
      </c>
      <c r="AJ1396" s="73" t="str">
        <f>IFERROR(VLOOKUP(Подбор[[#This Row],[Артикул]],[1]Подбор!$CJ:$DA,15,0),"")</f>
        <v/>
      </c>
      <c r="AK1396" s="73" t="str">
        <f>IFERROR(VLOOKUP(Подбор[[#This Row],[Артикул]],[1]Подбор!$CJ:$DA,16,0),"")</f>
        <v>https://ipmatika.kz/products/profpaneli-lg/43ul3j-m/</v>
      </c>
      <c r="AL1396" s="73" t="str">
        <f>IFERROR(VLOOKUP(Подбор[[#This Row],[Артикул]],[1]Подбор!$CJ:$DA,17,0),"")</f>
        <v/>
      </c>
    </row>
    <row r="1397" spans="1:38">
      <c r="A1397" s="73" t="s">
        <v>4736</v>
      </c>
      <c r="B1397" t="s">
        <v>4680</v>
      </c>
      <c r="C1397" t="s">
        <v>4737</v>
      </c>
      <c r="D1397" t="s">
        <v>578</v>
      </c>
      <c r="E1397" t="s">
        <v>578</v>
      </c>
      <c r="F1397" t="s">
        <v>578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578</v>
      </c>
      <c r="R1397" t="s">
        <v>6291</v>
      </c>
      <c r="S1397" t="s">
        <v>578</v>
      </c>
      <c r="T1397" s="73"/>
      <c r="U1397" s="73"/>
      <c r="V1397"/>
      <c r="W1397" s="73" t="str">
        <f>IFERROR(VLOOKUP(Подбор[[#This Row],[Артикул]],[1]Подбор!$CJ:$CW,2,0),"")</f>
        <v/>
      </c>
      <c r="X1397" s="73" t="str">
        <f>IFERROR(VLOOKUP(Подбор[[#This Row],[Артикул]],[1]Подбор!$CJ:$CW,3,0),"")</f>
        <v/>
      </c>
      <c r="Y1397" s="73" t="str">
        <f>IFERROR(VLOOKUP(Подбор[[#This Row],[Артикул]],[1]Подбор!$CJ:$CW,4,0),"")</f>
        <v/>
      </c>
      <c r="Z1397" s="73">
        <f>IFERROR(VLOOKUP(Подбор[[#This Row],[Артикул]],[1]Подбор!$CJ:$CW,5,0),"")</f>
        <v>0</v>
      </c>
      <c r="AA1397" s="73">
        <f>IFERROR(VLOOKUP(Подбор[[#This Row],[Артикул]],[1]Подбор!$CJ:$CW,6,0),"")</f>
        <v>0</v>
      </c>
      <c r="AB1397" s="73">
        <f>IFERROR(VLOOKUP(Подбор[[#This Row],[Артикул]],[1]Подбор!$CJ:$CW,7,0),"")</f>
        <v>0</v>
      </c>
      <c r="AC1397" s="73">
        <f>IFERROR(VLOOKUP(Подбор[[#This Row],[Артикул]],[1]Подбор!$CJ:$CW,8,0),"")</f>
        <v>0</v>
      </c>
      <c r="AD1397" s="73">
        <f>IFERROR(VLOOKUP(Подбор[[#This Row],[Артикул]],[1]Подбор!$CJ:$CW,9,0),"")</f>
        <v>0</v>
      </c>
      <c r="AE1397" s="73">
        <f>IFERROR(VLOOKUP(Подбор[[#This Row],[Артикул]],[1]Подбор!$CJ:$CW,10,0),"")</f>
        <v>0</v>
      </c>
      <c r="AF1397" s="73">
        <f>IFERROR(VLOOKUP(Подбор[[#This Row],[Артикул]],[1]Подбор!$CJ:$CW,11,0),"")</f>
        <v>0</v>
      </c>
      <c r="AG1397" s="73">
        <f>IFERROR(VLOOKUP(Подбор[[#This Row],[Артикул]],[1]Подбор!$CJ:$CW,12,0),"")</f>
        <v>0</v>
      </c>
      <c r="AH1397" s="73">
        <f>IFERROR(VLOOKUP(Подбор[[#This Row],[Артикул]],[1]Подбор!$CJ:$CW,13,0),"")</f>
        <v>0</v>
      </c>
      <c r="AI1397" s="73">
        <f>IFERROR(VLOOKUP(Подбор[[#This Row],[Артикул]],[1]Подбор!$CJ:$CW,14,0),"")</f>
        <v>0</v>
      </c>
      <c r="AJ1397" s="73" t="str">
        <f>IFERROR(VLOOKUP(Подбор[[#This Row],[Артикул]],[1]Подбор!$CJ:$DA,15,0),"")</f>
        <v/>
      </c>
      <c r="AK1397" s="73" t="str">
        <f>IFERROR(VLOOKUP(Подбор[[#This Row],[Артикул]],[1]Подбор!$CJ:$DA,16,0),"")</f>
        <v>https://ipmatika.kz/products/profpaneli-lg/43um5n-h/</v>
      </c>
      <c r="AL1397" s="73" t="str">
        <f>IFERROR(VLOOKUP(Подбор[[#This Row],[Артикул]],[1]Подбор!$CJ:$DA,17,0),"")</f>
        <v/>
      </c>
    </row>
    <row r="1398" spans="1:38">
      <c r="A1398" s="73" t="s">
        <v>4738</v>
      </c>
      <c r="B1398" t="s">
        <v>4680</v>
      </c>
      <c r="C1398" t="s">
        <v>4739</v>
      </c>
      <c r="D1398" t="s">
        <v>578</v>
      </c>
      <c r="E1398" t="s">
        <v>578</v>
      </c>
      <c r="F1398" t="s">
        <v>578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578</v>
      </c>
      <c r="R1398" t="s">
        <v>6292</v>
      </c>
      <c r="S1398" t="s">
        <v>578</v>
      </c>
      <c r="T1398" s="73"/>
      <c r="U1398" s="73"/>
      <c r="V1398"/>
      <c r="W1398" s="73" t="str">
        <f>IFERROR(VLOOKUP(Подбор[[#This Row],[Артикул]],[1]Подбор!$CJ:$CW,2,0),"")</f>
        <v/>
      </c>
      <c r="X1398" s="73" t="str">
        <f>IFERROR(VLOOKUP(Подбор[[#This Row],[Артикул]],[1]Подбор!$CJ:$CW,3,0),"")</f>
        <v/>
      </c>
      <c r="Y1398" s="73" t="str">
        <f>IFERROR(VLOOKUP(Подбор[[#This Row],[Артикул]],[1]Подбор!$CJ:$CW,4,0),"")</f>
        <v/>
      </c>
      <c r="Z1398" s="73">
        <f>IFERROR(VLOOKUP(Подбор[[#This Row],[Артикул]],[1]Подбор!$CJ:$CW,5,0),"")</f>
        <v>0</v>
      </c>
      <c r="AA1398" s="73">
        <f>IFERROR(VLOOKUP(Подбор[[#This Row],[Артикул]],[1]Подбор!$CJ:$CW,6,0),"")</f>
        <v>0</v>
      </c>
      <c r="AB1398" s="73">
        <f>IFERROR(VLOOKUP(Подбор[[#This Row],[Артикул]],[1]Подбор!$CJ:$CW,7,0),"")</f>
        <v>0</v>
      </c>
      <c r="AC1398" s="73">
        <f>IFERROR(VLOOKUP(Подбор[[#This Row],[Артикул]],[1]Подбор!$CJ:$CW,8,0),"")</f>
        <v>0</v>
      </c>
      <c r="AD1398" s="73">
        <f>IFERROR(VLOOKUP(Подбор[[#This Row],[Артикул]],[1]Подбор!$CJ:$CW,9,0),"")</f>
        <v>0</v>
      </c>
      <c r="AE1398" s="73">
        <f>IFERROR(VLOOKUP(Подбор[[#This Row],[Артикул]],[1]Подбор!$CJ:$CW,10,0),"")</f>
        <v>0</v>
      </c>
      <c r="AF1398" s="73">
        <f>IFERROR(VLOOKUP(Подбор[[#This Row],[Артикул]],[1]Подбор!$CJ:$CW,11,0),"")</f>
        <v>0</v>
      </c>
      <c r="AG1398" s="73">
        <f>IFERROR(VLOOKUP(Подбор[[#This Row],[Артикул]],[1]Подбор!$CJ:$CW,12,0),"")</f>
        <v>0</v>
      </c>
      <c r="AH1398" s="73">
        <f>IFERROR(VLOOKUP(Подбор[[#This Row],[Артикул]],[1]Подбор!$CJ:$CW,13,0),"")</f>
        <v>0</v>
      </c>
      <c r="AI1398" s="73">
        <f>IFERROR(VLOOKUP(Подбор[[#This Row],[Артикул]],[1]Подбор!$CJ:$CW,14,0),"")</f>
        <v>0</v>
      </c>
      <c r="AJ1398" s="73" t="str">
        <f>IFERROR(VLOOKUP(Подбор[[#This Row],[Артикул]],[1]Подбор!$CJ:$DA,15,0),"")</f>
        <v/>
      </c>
      <c r="AK1398" s="73" t="str">
        <f>IFERROR(VLOOKUP(Подбор[[#This Row],[Артикул]],[1]Подбор!$CJ:$DA,16,0),"")</f>
        <v>https://ipmatika.kz/products/profpaneli-lg/49uh5n-e/</v>
      </c>
      <c r="AL1398" s="73" t="str">
        <f>IFERROR(VLOOKUP(Подбор[[#This Row],[Артикул]],[1]Подбор!$CJ:$DA,17,0),"")</f>
        <v/>
      </c>
    </row>
    <row r="1399" spans="1:38">
      <c r="A1399" s="73" t="s">
        <v>7489</v>
      </c>
      <c r="B1399" t="s">
        <v>4680</v>
      </c>
      <c r="C1399" t="s">
        <v>7490</v>
      </c>
      <c r="D1399" t="s">
        <v>578</v>
      </c>
      <c r="E1399" t="s">
        <v>578</v>
      </c>
      <c r="F1399" t="s">
        <v>578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578</v>
      </c>
      <c r="R1399" t="s">
        <v>6292</v>
      </c>
      <c r="S1399" t="s">
        <v>5491</v>
      </c>
      <c r="T1399" s="73"/>
      <c r="U1399" s="73"/>
      <c r="V1399"/>
      <c r="W1399" s="73" t="str">
        <f>IFERROR(VLOOKUP(Подбор[[#This Row],[Артикул]],[1]Подбор!$CJ:$CW,2,0),"")</f>
        <v/>
      </c>
      <c r="X1399" s="73" t="str">
        <f>IFERROR(VLOOKUP(Подбор[[#This Row],[Артикул]],[1]Подбор!$CJ:$CW,3,0),"")</f>
        <v/>
      </c>
      <c r="Y1399" s="73" t="str">
        <f>IFERROR(VLOOKUP(Подбор[[#This Row],[Артикул]],[1]Подбор!$CJ:$CW,4,0),"")</f>
        <v/>
      </c>
      <c r="Z1399" s="73">
        <f>IFERROR(VLOOKUP(Подбор[[#This Row],[Артикул]],[1]Подбор!$CJ:$CW,5,0),"")</f>
        <v>0</v>
      </c>
      <c r="AA1399" s="73">
        <f>IFERROR(VLOOKUP(Подбор[[#This Row],[Артикул]],[1]Подбор!$CJ:$CW,6,0),"")</f>
        <v>0</v>
      </c>
      <c r="AB1399" s="73">
        <f>IFERROR(VLOOKUP(Подбор[[#This Row],[Артикул]],[1]Подбор!$CJ:$CW,7,0),"")</f>
        <v>0</v>
      </c>
      <c r="AC1399" s="73">
        <f>IFERROR(VLOOKUP(Подбор[[#This Row],[Артикул]],[1]Подбор!$CJ:$CW,8,0),"")</f>
        <v>0</v>
      </c>
      <c r="AD1399" s="73">
        <f>IFERROR(VLOOKUP(Подбор[[#This Row],[Артикул]],[1]Подбор!$CJ:$CW,9,0),"")</f>
        <v>0</v>
      </c>
      <c r="AE1399" s="73">
        <f>IFERROR(VLOOKUP(Подбор[[#This Row],[Артикул]],[1]Подбор!$CJ:$CW,10,0),"")</f>
        <v>0</v>
      </c>
      <c r="AF1399" s="73">
        <f>IFERROR(VLOOKUP(Подбор[[#This Row],[Артикул]],[1]Подбор!$CJ:$CW,11,0),"")</f>
        <v>0</v>
      </c>
      <c r="AG1399" s="73">
        <f>IFERROR(VLOOKUP(Подбор[[#This Row],[Артикул]],[1]Подбор!$CJ:$CW,12,0),"")</f>
        <v>0</v>
      </c>
      <c r="AH1399" s="73">
        <f>IFERROR(VLOOKUP(Подбор[[#This Row],[Артикул]],[1]Подбор!$CJ:$CW,13,0),"")</f>
        <v>0</v>
      </c>
      <c r="AI1399" s="73">
        <f>IFERROR(VLOOKUP(Подбор[[#This Row],[Артикул]],[1]Подбор!$CJ:$CW,14,0),"")</f>
        <v>0</v>
      </c>
      <c r="AJ1399" s="73" t="str">
        <f>IFERROR(VLOOKUP(Подбор[[#This Row],[Артикул]],[1]Подбор!$CJ:$DA,15,0),"")</f>
        <v/>
      </c>
      <c r="AK1399" s="73" t="str">
        <f>IFERROR(VLOOKUP(Подбор[[#This Row],[Артикул]],[1]Подбор!$CJ:$DA,16,0),"")</f>
        <v>https://ipmatika.kz/products/profpaneli-lg/49uh5n-e/</v>
      </c>
      <c r="AL1399" s="73" t="str">
        <f>IFERROR(VLOOKUP(Подбор[[#This Row],[Артикул]],[1]Подбор!$CJ:$DA,17,0),"")</f>
        <v>EOL</v>
      </c>
    </row>
    <row r="1400" spans="1:38">
      <c r="A1400" s="73" t="s">
        <v>7491</v>
      </c>
      <c r="B1400" t="s">
        <v>4680</v>
      </c>
      <c r="C1400" t="s">
        <v>7492</v>
      </c>
      <c r="D1400" t="s">
        <v>578</v>
      </c>
      <c r="E1400" t="s">
        <v>578</v>
      </c>
      <c r="F1400" t="s">
        <v>578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578</v>
      </c>
      <c r="R1400" t="s">
        <v>7633</v>
      </c>
      <c r="S1400" t="s">
        <v>5514</v>
      </c>
      <c r="T1400" s="73"/>
      <c r="U1400" s="73"/>
      <c r="V1400"/>
      <c r="W1400" s="73" t="str">
        <f>IFERROR(VLOOKUP(Подбор[[#This Row],[Артикул]],[1]Подбор!$CJ:$CW,2,0),"")</f>
        <v/>
      </c>
      <c r="X1400" s="73" t="str">
        <f>IFERROR(VLOOKUP(Подбор[[#This Row],[Артикул]],[1]Подбор!$CJ:$CW,3,0),"")</f>
        <v/>
      </c>
      <c r="Y1400" s="73" t="str">
        <f>IFERROR(VLOOKUP(Подбор[[#This Row],[Артикул]],[1]Подбор!$CJ:$CW,4,0),"")</f>
        <v/>
      </c>
      <c r="Z1400" s="73">
        <f>IFERROR(VLOOKUP(Подбор[[#This Row],[Артикул]],[1]Подбор!$CJ:$CW,5,0),"")</f>
        <v>0</v>
      </c>
      <c r="AA1400" s="73">
        <f>IFERROR(VLOOKUP(Подбор[[#This Row],[Артикул]],[1]Подбор!$CJ:$CW,6,0),"")</f>
        <v>0</v>
      </c>
      <c r="AB1400" s="73">
        <f>IFERROR(VLOOKUP(Подбор[[#This Row],[Артикул]],[1]Подбор!$CJ:$CW,7,0),"")</f>
        <v>0</v>
      </c>
      <c r="AC1400" s="73">
        <f>IFERROR(VLOOKUP(Подбор[[#This Row],[Артикул]],[1]Подбор!$CJ:$CW,8,0),"")</f>
        <v>0</v>
      </c>
      <c r="AD1400" s="73">
        <f>IFERROR(VLOOKUP(Подбор[[#This Row],[Артикул]],[1]Подбор!$CJ:$CW,9,0),"")</f>
        <v>0</v>
      </c>
      <c r="AE1400" s="73">
        <f>IFERROR(VLOOKUP(Подбор[[#This Row],[Артикул]],[1]Подбор!$CJ:$CW,10,0),"")</f>
        <v>0</v>
      </c>
      <c r="AF1400" s="73">
        <f>IFERROR(VLOOKUP(Подбор[[#This Row],[Артикул]],[1]Подбор!$CJ:$CW,11,0),"")</f>
        <v>0</v>
      </c>
      <c r="AG1400" s="73">
        <f>IFERROR(VLOOKUP(Подбор[[#This Row],[Артикул]],[1]Подбор!$CJ:$CW,12,0),"")</f>
        <v>0</v>
      </c>
      <c r="AH1400" s="73">
        <f>IFERROR(VLOOKUP(Подбор[[#This Row],[Артикул]],[1]Подбор!$CJ:$CW,13,0),"")</f>
        <v>0</v>
      </c>
      <c r="AI1400" s="73">
        <f>IFERROR(VLOOKUP(Подбор[[#This Row],[Артикул]],[1]Подбор!$CJ:$CW,14,0),"")</f>
        <v>0</v>
      </c>
      <c r="AJ1400" s="73" t="str">
        <f>IFERROR(VLOOKUP(Подбор[[#This Row],[Артикул]],[1]Подбор!$CJ:$DA,15,0),"")</f>
        <v/>
      </c>
      <c r="AK1400" s="73" t="str">
        <f>IFERROR(VLOOKUP(Подбор[[#This Row],[Артикул]],[1]Подбор!$CJ:$DA,16,0),"")</f>
        <v>https://www.ipmatika.kz/products/profpaneli-lg/49UH5Q-E/</v>
      </c>
      <c r="AL1400" s="73" t="str">
        <f>IFERROR(VLOOKUP(Подбор[[#This Row],[Артикул]],[1]Подбор!$CJ:$DA,17,0),"")</f>
        <v>NEW</v>
      </c>
    </row>
    <row r="1401" spans="1:38">
      <c r="A1401" s="73" t="s">
        <v>4740</v>
      </c>
      <c r="B1401" t="s">
        <v>4680</v>
      </c>
      <c r="C1401" t="s">
        <v>4741</v>
      </c>
      <c r="D1401" t="s">
        <v>578</v>
      </c>
      <c r="E1401" t="s">
        <v>578</v>
      </c>
      <c r="F1401" t="s">
        <v>578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578</v>
      </c>
      <c r="R1401" t="s">
        <v>6293</v>
      </c>
      <c r="S1401" t="s">
        <v>578</v>
      </c>
      <c r="T1401" s="73"/>
      <c r="U1401" s="73"/>
      <c r="V1401"/>
      <c r="W1401" s="73" t="str">
        <f>IFERROR(VLOOKUP(Подбор[[#This Row],[Артикул]],[1]Подбор!$CJ:$CW,2,0),"")</f>
        <v/>
      </c>
      <c r="X1401" s="73" t="str">
        <f>IFERROR(VLOOKUP(Подбор[[#This Row],[Артикул]],[1]Подбор!$CJ:$CW,3,0),"")</f>
        <v/>
      </c>
      <c r="Y1401" s="73" t="str">
        <f>IFERROR(VLOOKUP(Подбор[[#This Row],[Артикул]],[1]Подбор!$CJ:$CW,4,0),"")</f>
        <v/>
      </c>
      <c r="Z1401" s="73">
        <f>IFERROR(VLOOKUP(Подбор[[#This Row],[Артикул]],[1]Подбор!$CJ:$CW,5,0),"")</f>
        <v>0</v>
      </c>
      <c r="AA1401" s="73">
        <f>IFERROR(VLOOKUP(Подбор[[#This Row],[Артикул]],[1]Подбор!$CJ:$CW,6,0),"")</f>
        <v>0</v>
      </c>
      <c r="AB1401" s="73">
        <f>IFERROR(VLOOKUP(Подбор[[#This Row],[Артикул]],[1]Подбор!$CJ:$CW,7,0),"")</f>
        <v>0</v>
      </c>
      <c r="AC1401" s="73">
        <f>IFERROR(VLOOKUP(Подбор[[#This Row],[Артикул]],[1]Подбор!$CJ:$CW,8,0),"")</f>
        <v>0</v>
      </c>
      <c r="AD1401" s="73">
        <f>IFERROR(VLOOKUP(Подбор[[#This Row],[Артикул]],[1]Подбор!$CJ:$CW,9,0),"")</f>
        <v>0</v>
      </c>
      <c r="AE1401" s="73">
        <f>IFERROR(VLOOKUP(Подбор[[#This Row],[Артикул]],[1]Подбор!$CJ:$CW,10,0),"")</f>
        <v>0</v>
      </c>
      <c r="AF1401" s="73">
        <f>IFERROR(VLOOKUP(Подбор[[#This Row],[Артикул]],[1]Подбор!$CJ:$CW,11,0),"")</f>
        <v>0</v>
      </c>
      <c r="AG1401" s="73">
        <f>IFERROR(VLOOKUP(Подбор[[#This Row],[Артикул]],[1]Подбор!$CJ:$CW,12,0),"")</f>
        <v>0</v>
      </c>
      <c r="AH1401" s="73">
        <f>IFERROR(VLOOKUP(Подбор[[#This Row],[Артикул]],[1]Подбор!$CJ:$CW,13,0),"")</f>
        <v>0</v>
      </c>
      <c r="AI1401" s="73">
        <f>IFERROR(VLOOKUP(Подбор[[#This Row],[Артикул]],[1]Подбор!$CJ:$CW,14,0),"")</f>
        <v>0</v>
      </c>
      <c r="AJ1401" s="73" t="str">
        <f>IFERROR(VLOOKUP(Подбор[[#This Row],[Артикул]],[1]Подбор!$CJ:$DA,15,0),"")</f>
        <v/>
      </c>
      <c r="AK1401" s="73" t="str">
        <f>IFERROR(VLOOKUP(Подбор[[#This Row],[Артикул]],[1]Подбор!$CJ:$DA,16,0),"")</f>
        <v>https://ipmatika.kz/products/profpaneli-lg/49um5n-h/</v>
      </c>
      <c r="AL1401" s="73" t="str">
        <f>IFERROR(VLOOKUP(Подбор[[#This Row],[Артикул]],[1]Подбор!$CJ:$DA,17,0),"")</f>
        <v/>
      </c>
    </row>
    <row r="1402" spans="1:38">
      <c r="A1402" s="73" t="s">
        <v>4742</v>
      </c>
      <c r="B1402" t="s">
        <v>4680</v>
      </c>
      <c r="C1402" t="s">
        <v>4743</v>
      </c>
      <c r="D1402" t="s">
        <v>578</v>
      </c>
      <c r="E1402" t="s">
        <v>578</v>
      </c>
      <c r="F1402" t="s">
        <v>578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578</v>
      </c>
      <c r="R1402" t="s">
        <v>6294</v>
      </c>
      <c r="S1402" t="s">
        <v>578</v>
      </c>
      <c r="T1402" s="73"/>
      <c r="U1402" s="73"/>
      <c r="V1402"/>
      <c r="W1402" s="73" t="str">
        <f>IFERROR(VLOOKUP(Подбор[[#This Row],[Артикул]],[1]Подбор!$CJ:$CW,2,0),"")</f>
        <v/>
      </c>
      <c r="X1402" s="73" t="str">
        <f>IFERROR(VLOOKUP(Подбор[[#This Row],[Артикул]],[1]Подбор!$CJ:$CW,3,0),"")</f>
        <v/>
      </c>
      <c r="Y1402" s="73" t="str">
        <f>IFERROR(VLOOKUP(Подбор[[#This Row],[Артикул]],[1]Подбор!$CJ:$CW,4,0),"")</f>
        <v/>
      </c>
      <c r="Z1402" s="73">
        <f>IFERROR(VLOOKUP(Подбор[[#This Row],[Артикул]],[1]Подбор!$CJ:$CW,5,0),"")</f>
        <v>0</v>
      </c>
      <c r="AA1402" s="73">
        <f>IFERROR(VLOOKUP(Подбор[[#This Row],[Артикул]],[1]Подбор!$CJ:$CW,6,0),"")</f>
        <v>0</v>
      </c>
      <c r="AB1402" s="73">
        <f>IFERROR(VLOOKUP(Подбор[[#This Row],[Артикул]],[1]Подбор!$CJ:$CW,7,0),"")</f>
        <v>0</v>
      </c>
      <c r="AC1402" s="73">
        <f>IFERROR(VLOOKUP(Подбор[[#This Row],[Артикул]],[1]Подбор!$CJ:$CW,8,0),"")</f>
        <v>0</v>
      </c>
      <c r="AD1402" s="73">
        <f>IFERROR(VLOOKUP(Подбор[[#This Row],[Артикул]],[1]Подбор!$CJ:$CW,9,0),"")</f>
        <v>0</v>
      </c>
      <c r="AE1402" s="73">
        <f>IFERROR(VLOOKUP(Подбор[[#This Row],[Артикул]],[1]Подбор!$CJ:$CW,10,0),"")</f>
        <v>0</v>
      </c>
      <c r="AF1402" s="73">
        <f>IFERROR(VLOOKUP(Подбор[[#This Row],[Артикул]],[1]Подбор!$CJ:$CW,11,0),"")</f>
        <v>0</v>
      </c>
      <c r="AG1402" s="73">
        <f>IFERROR(VLOOKUP(Подбор[[#This Row],[Артикул]],[1]Подбор!$CJ:$CW,12,0),"")</f>
        <v>0</v>
      </c>
      <c r="AH1402" s="73">
        <f>IFERROR(VLOOKUP(Подбор[[#This Row],[Артикул]],[1]Подбор!$CJ:$CW,13,0),"")</f>
        <v>0</v>
      </c>
      <c r="AI1402" s="73">
        <f>IFERROR(VLOOKUP(Подбор[[#This Row],[Артикул]],[1]Подбор!$CJ:$CW,14,0),"")</f>
        <v>0</v>
      </c>
      <c r="AJ1402" s="73" t="str">
        <f>IFERROR(VLOOKUP(Подбор[[#This Row],[Артикул]],[1]Подбор!$CJ:$DA,15,0),"")</f>
        <v/>
      </c>
      <c r="AK1402" s="73" t="str">
        <f>IFERROR(VLOOKUP(Подбор[[#This Row],[Артикул]],[1]Подбор!$CJ:$DA,16,0),"")</f>
        <v>https://ipmatika.kz/products/profpaneli-lg/50ul3j-m/</v>
      </c>
      <c r="AL1402" s="73" t="str">
        <f>IFERROR(VLOOKUP(Подбор[[#This Row],[Артикул]],[1]Подбор!$CJ:$DA,17,0),"")</f>
        <v/>
      </c>
    </row>
    <row r="1403" spans="1:38">
      <c r="A1403" s="73" t="s">
        <v>7493</v>
      </c>
      <c r="B1403" t="s">
        <v>4680</v>
      </c>
      <c r="C1403" t="s">
        <v>7494</v>
      </c>
      <c r="D1403" t="s">
        <v>578</v>
      </c>
      <c r="E1403" t="s">
        <v>578</v>
      </c>
      <c r="F1403" t="s">
        <v>578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578</v>
      </c>
      <c r="R1403" t="s">
        <v>6296</v>
      </c>
      <c r="S1403" t="s">
        <v>5514</v>
      </c>
      <c r="T1403" s="73"/>
      <c r="U1403" s="73"/>
      <c r="V1403"/>
      <c r="W1403" s="73" t="str">
        <f>IFERROR(VLOOKUP(Подбор[[#This Row],[Артикул]],[1]Подбор!$CJ:$CW,2,0),"")</f>
        <v/>
      </c>
      <c r="X1403" s="73" t="str">
        <f>IFERROR(VLOOKUP(Подбор[[#This Row],[Артикул]],[1]Подбор!$CJ:$CW,3,0),"")</f>
        <v/>
      </c>
      <c r="Y1403" s="73" t="str">
        <f>IFERROR(VLOOKUP(Подбор[[#This Row],[Артикул]],[1]Подбор!$CJ:$CW,4,0),"")</f>
        <v/>
      </c>
      <c r="Z1403" s="73">
        <f>IFERROR(VLOOKUP(Подбор[[#This Row],[Артикул]],[1]Подбор!$CJ:$CW,5,0),"")</f>
        <v>0</v>
      </c>
      <c r="AA1403" s="73">
        <f>IFERROR(VLOOKUP(Подбор[[#This Row],[Артикул]],[1]Подбор!$CJ:$CW,6,0),"")</f>
        <v>0</v>
      </c>
      <c r="AB1403" s="73">
        <f>IFERROR(VLOOKUP(Подбор[[#This Row],[Артикул]],[1]Подбор!$CJ:$CW,7,0),"")</f>
        <v>0</v>
      </c>
      <c r="AC1403" s="73">
        <f>IFERROR(VLOOKUP(Подбор[[#This Row],[Артикул]],[1]Подбор!$CJ:$CW,8,0),"")</f>
        <v>0</v>
      </c>
      <c r="AD1403" s="73">
        <f>IFERROR(VLOOKUP(Подбор[[#This Row],[Артикул]],[1]Подбор!$CJ:$CW,9,0),"")</f>
        <v>0</v>
      </c>
      <c r="AE1403" s="73">
        <f>IFERROR(VLOOKUP(Подбор[[#This Row],[Артикул]],[1]Подбор!$CJ:$CW,10,0),"")</f>
        <v>0</v>
      </c>
      <c r="AF1403" s="73">
        <f>IFERROR(VLOOKUP(Подбор[[#This Row],[Артикул]],[1]Подбор!$CJ:$CW,11,0),"")</f>
        <v>0</v>
      </c>
      <c r="AG1403" s="73">
        <f>IFERROR(VLOOKUP(Подбор[[#This Row],[Артикул]],[1]Подбор!$CJ:$CW,12,0),"")</f>
        <v>0</v>
      </c>
      <c r="AH1403" s="73">
        <f>IFERROR(VLOOKUP(Подбор[[#This Row],[Артикул]],[1]Подбор!$CJ:$CW,13,0),"")</f>
        <v>0</v>
      </c>
      <c r="AI1403" s="73">
        <f>IFERROR(VLOOKUP(Подбор[[#This Row],[Артикул]],[1]Подбор!$CJ:$CW,14,0),"")</f>
        <v>0</v>
      </c>
      <c r="AJ1403" s="73" t="str">
        <f>IFERROR(VLOOKUP(Подбор[[#This Row],[Артикул]],[1]Подбор!$CJ:$DA,15,0),"")</f>
        <v/>
      </c>
      <c r="AK1403" s="73" t="str">
        <f>IFERROR(VLOOKUP(Подбор[[#This Row],[Артикул]],[1]Подбор!$CJ:$DA,16,0),"")</f>
        <v>https://ipmatika.kz/products/profpaneli-lg/55ul3j-m/</v>
      </c>
      <c r="AL1403" s="73" t="str">
        <f>IFERROR(VLOOKUP(Подбор[[#This Row],[Артикул]],[1]Подбор!$CJ:$DA,17,0),"")</f>
        <v>NEW</v>
      </c>
    </row>
    <row r="1404" spans="1:38">
      <c r="A1404" s="73" t="s">
        <v>4744</v>
      </c>
      <c r="B1404" t="s">
        <v>4680</v>
      </c>
      <c r="C1404" t="s">
        <v>4745</v>
      </c>
      <c r="D1404" t="s">
        <v>578</v>
      </c>
      <c r="E1404" t="s">
        <v>578</v>
      </c>
      <c r="F1404" t="s">
        <v>578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578</v>
      </c>
      <c r="R1404" t="s">
        <v>6295</v>
      </c>
      <c r="S1404" t="s">
        <v>5491</v>
      </c>
      <c r="T1404" s="73"/>
      <c r="U1404" s="73"/>
      <c r="V1404"/>
      <c r="W1404" s="73" t="str">
        <f>IFERROR(VLOOKUP(Подбор[[#This Row],[Артикул]],[1]Подбор!$CJ:$CW,2,0),"")</f>
        <v/>
      </c>
      <c r="X1404" s="73" t="str">
        <f>IFERROR(VLOOKUP(Подбор[[#This Row],[Артикул]],[1]Подбор!$CJ:$CW,3,0),"")</f>
        <v/>
      </c>
      <c r="Y1404" s="73" t="str">
        <f>IFERROR(VLOOKUP(Подбор[[#This Row],[Артикул]],[1]Подбор!$CJ:$CW,4,0),"")</f>
        <v/>
      </c>
      <c r="Z1404" s="73">
        <f>IFERROR(VLOOKUP(Подбор[[#This Row],[Артикул]],[1]Подбор!$CJ:$CW,5,0),"")</f>
        <v>0</v>
      </c>
      <c r="AA1404" s="73">
        <f>IFERROR(VLOOKUP(Подбор[[#This Row],[Артикул]],[1]Подбор!$CJ:$CW,6,0),"")</f>
        <v>0</v>
      </c>
      <c r="AB1404" s="73">
        <f>IFERROR(VLOOKUP(Подбор[[#This Row],[Артикул]],[1]Подбор!$CJ:$CW,7,0),"")</f>
        <v>0</v>
      </c>
      <c r="AC1404" s="73">
        <f>IFERROR(VLOOKUP(Подбор[[#This Row],[Артикул]],[1]Подбор!$CJ:$CW,8,0),"")</f>
        <v>0</v>
      </c>
      <c r="AD1404" s="73">
        <f>IFERROR(VLOOKUP(Подбор[[#This Row],[Артикул]],[1]Подбор!$CJ:$CW,9,0),"")</f>
        <v>0</v>
      </c>
      <c r="AE1404" s="73">
        <f>IFERROR(VLOOKUP(Подбор[[#This Row],[Артикул]],[1]Подбор!$CJ:$CW,10,0),"")</f>
        <v>0</v>
      </c>
      <c r="AF1404" s="73">
        <f>IFERROR(VLOOKUP(Подбор[[#This Row],[Артикул]],[1]Подбор!$CJ:$CW,11,0),"")</f>
        <v>0</v>
      </c>
      <c r="AG1404" s="73">
        <f>IFERROR(VLOOKUP(Подбор[[#This Row],[Артикул]],[1]Подбор!$CJ:$CW,12,0),"")</f>
        <v>0</v>
      </c>
      <c r="AH1404" s="73">
        <f>IFERROR(VLOOKUP(Подбор[[#This Row],[Артикул]],[1]Подбор!$CJ:$CW,13,0),"")</f>
        <v>0</v>
      </c>
      <c r="AI1404" s="73">
        <f>IFERROR(VLOOKUP(Подбор[[#This Row],[Артикул]],[1]Подбор!$CJ:$CW,14,0),"")</f>
        <v>0</v>
      </c>
      <c r="AJ1404" s="73" t="str">
        <f>IFERROR(VLOOKUP(Подбор[[#This Row],[Артикул]],[1]Подбор!$CJ:$DA,15,0),"")</f>
        <v/>
      </c>
      <c r="AK1404" s="73" t="str">
        <f>IFERROR(VLOOKUP(Подбор[[#This Row],[Артикул]],[1]Подбор!$CJ:$DA,16,0),"")</f>
        <v>https://ipmatika.kz/products/profpaneli-lg/55uh5n-e/</v>
      </c>
      <c r="AL1404" s="73" t="str">
        <f>IFERROR(VLOOKUP(Подбор[[#This Row],[Артикул]],[1]Подбор!$CJ:$DA,17,0),"")</f>
        <v>EOL</v>
      </c>
    </row>
    <row r="1405" spans="1:38">
      <c r="A1405" s="73" t="s">
        <v>7495</v>
      </c>
      <c r="B1405" t="s">
        <v>4680</v>
      </c>
      <c r="C1405" t="s">
        <v>7496</v>
      </c>
      <c r="D1405" t="s">
        <v>578</v>
      </c>
      <c r="E1405" t="s">
        <v>578</v>
      </c>
      <c r="F1405" t="s">
        <v>578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578</v>
      </c>
      <c r="R1405" t="s">
        <v>6295</v>
      </c>
      <c r="S1405" t="s">
        <v>5514</v>
      </c>
      <c r="T1405" s="73"/>
      <c r="U1405" s="73"/>
      <c r="V1405"/>
      <c r="W1405" s="73" t="str">
        <f>IFERROR(VLOOKUP(Подбор[[#This Row],[Артикул]],[1]Подбор!$CJ:$CW,2,0),"")</f>
        <v/>
      </c>
      <c r="X1405" s="73" t="str">
        <f>IFERROR(VLOOKUP(Подбор[[#This Row],[Артикул]],[1]Подбор!$CJ:$CW,3,0),"")</f>
        <v/>
      </c>
      <c r="Y1405" s="73" t="str">
        <f>IFERROR(VLOOKUP(Подбор[[#This Row],[Артикул]],[1]Подбор!$CJ:$CW,4,0),"")</f>
        <v/>
      </c>
      <c r="Z1405" s="73">
        <f>IFERROR(VLOOKUP(Подбор[[#This Row],[Артикул]],[1]Подбор!$CJ:$CW,5,0),"")</f>
        <v>0</v>
      </c>
      <c r="AA1405" s="73">
        <f>IFERROR(VLOOKUP(Подбор[[#This Row],[Артикул]],[1]Подбор!$CJ:$CW,6,0),"")</f>
        <v>0</v>
      </c>
      <c r="AB1405" s="73">
        <f>IFERROR(VLOOKUP(Подбор[[#This Row],[Артикул]],[1]Подбор!$CJ:$CW,7,0),"")</f>
        <v>0</v>
      </c>
      <c r="AC1405" s="73">
        <f>IFERROR(VLOOKUP(Подбор[[#This Row],[Артикул]],[1]Подбор!$CJ:$CW,8,0),"")</f>
        <v>0</v>
      </c>
      <c r="AD1405" s="73">
        <f>IFERROR(VLOOKUP(Подбор[[#This Row],[Артикул]],[1]Подбор!$CJ:$CW,9,0),"")</f>
        <v>0</v>
      </c>
      <c r="AE1405" s="73">
        <f>IFERROR(VLOOKUP(Подбор[[#This Row],[Артикул]],[1]Подбор!$CJ:$CW,10,0),"")</f>
        <v>0</v>
      </c>
      <c r="AF1405" s="73">
        <f>IFERROR(VLOOKUP(Подбор[[#This Row],[Артикул]],[1]Подбор!$CJ:$CW,11,0),"")</f>
        <v>0</v>
      </c>
      <c r="AG1405" s="73">
        <f>IFERROR(VLOOKUP(Подбор[[#This Row],[Артикул]],[1]Подбор!$CJ:$CW,12,0),"")</f>
        <v>0</v>
      </c>
      <c r="AH1405" s="73">
        <f>IFERROR(VLOOKUP(Подбор[[#This Row],[Артикул]],[1]Подбор!$CJ:$CW,13,0),"")</f>
        <v>0</v>
      </c>
      <c r="AI1405" s="73">
        <f>IFERROR(VLOOKUP(Подбор[[#This Row],[Артикул]],[1]Подбор!$CJ:$CW,14,0),"")</f>
        <v>0</v>
      </c>
      <c r="AJ1405" s="73" t="str">
        <f>IFERROR(VLOOKUP(Подбор[[#This Row],[Артикул]],[1]Подбор!$CJ:$DA,15,0),"")</f>
        <v/>
      </c>
      <c r="AK1405" s="73" t="str">
        <f>IFERROR(VLOOKUP(Подбор[[#This Row],[Артикул]],[1]Подбор!$CJ:$DA,16,0),"")</f>
        <v>https://ipmatika.kz/products/profpaneli-lg/55uh5n-e/</v>
      </c>
      <c r="AL1405" s="73" t="str">
        <f>IFERROR(VLOOKUP(Подбор[[#This Row],[Артикул]],[1]Подбор!$CJ:$DA,17,0),"")</f>
        <v>NEW</v>
      </c>
    </row>
    <row r="1406" spans="1:38">
      <c r="A1406" s="73" t="s">
        <v>7497</v>
      </c>
      <c r="B1406" t="s">
        <v>4680</v>
      </c>
      <c r="C1406" t="s">
        <v>7498</v>
      </c>
      <c r="D1406" t="s">
        <v>578</v>
      </c>
      <c r="E1406" t="s">
        <v>578</v>
      </c>
      <c r="F1406" t="s">
        <v>578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578</v>
      </c>
      <c r="R1406" t="s">
        <v>7634</v>
      </c>
      <c r="S1406" t="s">
        <v>5514</v>
      </c>
      <c r="T1406" s="73"/>
      <c r="U1406" s="73"/>
      <c r="V1406"/>
      <c r="W1406" s="73" t="str">
        <f>IFERROR(VLOOKUP(Подбор[[#This Row],[Артикул]],[1]Подбор!$CJ:$CW,2,0),"")</f>
        <v/>
      </c>
      <c r="X1406" s="73" t="str">
        <f>IFERROR(VLOOKUP(Подбор[[#This Row],[Артикул]],[1]Подбор!$CJ:$CW,3,0),"")</f>
        <v/>
      </c>
      <c r="Y1406" s="73" t="str">
        <f>IFERROR(VLOOKUP(Подбор[[#This Row],[Артикул]],[1]Подбор!$CJ:$CW,4,0),"")</f>
        <v/>
      </c>
      <c r="Z1406" s="73">
        <f>IFERROR(VLOOKUP(Подбор[[#This Row],[Артикул]],[1]Подбор!$CJ:$CW,5,0),"")</f>
        <v>0</v>
      </c>
      <c r="AA1406" s="73">
        <f>IFERROR(VLOOKUP(Подбор[[#This Row],[Артикул]],[1]Подбор!$CJ:$CW,6,0),"")</f>
        <v>0</v>
      </c>
      <c r="AB1406" s="73">
        <f>IFERROR(VLOOKUP(Подбор[[#This Row],[Артикул]],[1]Подбор!$CJ:$CW,7,0),"")</f>
        <v>0</v>
      </c>
      <c r="AC1406" s="73">
        <f>IFERROR(VLOOKUP(Подбор[[#This Row],[Артикул]],[1]Подбор!$CJ:$CW,8,0),"")</f>
        <v>0</v>
      </c>
      <c r="AD1406" s="73">
        <f>IFERROR(VLOOKUP(Подбор[[#This Row],[Артикул]],[1]Подбор!$CJ:$CW,9,0),"")</f>
        <v>0</v>
      </c>
      <c r="AE1406" s="73">
        <f>IFERROR(VLOOKUP(Подбор[[#This Row],[Артикул]],[1]Подбор!$CJ:$CW,10,0),"")</f>
        <v>0</v>
      </c>
      <c r="AF1406" s="73">
        <f>IFERROR(VLOOKUP(Подбор[[#This Row],[Артикул]],[1]Подбор!$CJ:$CW,11,0),"")</f>
        <v>0</v>
      </c>
      <c r="AG1406" s="73">
        <f>IFERROR(VLOOKUP(Подбор[[#This Row],[Артикул]],[1]Подбор!$CJ:$CW,12,0),"")</f>
        <v>0</v>
      </c>
      <c r="AH1406" s="73">
        <f>IFERROR(VLOOKUP(Подбор[[#This Row],[Артикул]],[1]Подбор!$CJ:$CW,13,0),"")</f>
        <v>0</v>
      </c>
      <c r="AI1406" s="73">
        <f>IFERROR(VLOOKUP(Подбор[[#This Row],[Артикул]],[1]Подбор!$CJ:$CW,14,0),"")</f>
        <v>0</v>
      </c>
      <c r="AJ1406" s="73" t="str">
        <f>IFERROR(VLOOKUP(Подбор[[#This Row],[Артикул]],[1]Подбор!$CJ:$DA,15,0),"")</f>
        <v/>
      </c>
      <c r="AK1406" s="73" t="str">
        <f>IFERROR(VLOOKUP(Подбор[[#This Row],[Артикул]],[1]Подбор!$CJ:$DA,16,0),"")</f>
        <v>https://www.ipmatika.kz/products/profpaneli-lg/55uh5n-e/</v>
      </c>
      <c r="AL1406" s="73" t="str">
        <f>IFERROR(VLOOKUP(Подбор[[#This Row],[Артикул]],[1]Подбор!$CJ:$DA,17,0),"")</f>
        <v>NEW</v>
      </c>
    </row>
    <row r="1407" spans="1:38">
      <c r="A1407" s="73" t="s">
        <v>4746</v>
      </c>
      <c r="B1407" t="s">
        <v>4680</v>
      </c>
      <c r="C1407" t="s">
        <v>4747</v>
      </c>
      <c r="D1407" t="s">
        <v>578</v>
      </c>
      <c r="E1407" t="s">
        <v>578</v>
      </c>
      <c r="F1407" t="s">
        <v>578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578</v>
      </c>
      <c r="R1407" t="s">
        <v>6296</v>
      </c>
      <c r="S1407" t="s">
        <v>578</v>
      </c>
      <c r="T1407" s="73"/>
      <c r="U1407" s="73"/>
      <c r="V1407"/>
      <c r="W1407" s="73" t="str">
        <f>IFERROR(VLOOKUP(Подбор[[#This Row],[Артикул]],[1]Подбор!$CJ:$CW,2,0),"")</f>
        <v/>
      </c>
      <c r="X1407" s="73" t="str">
        <f>IFERROR(VLOOKUP(Подбор[[#This Row],[Артикул]],[1]Подбор!$CJ:$CW,3,0),"")</f>
        <v/>
      </c>
      <c r="Y1407" s="73" t="str">
        <f>IFERROR(VLOOKUP(Подбор[[#This Row],[Артикул]],[1]Подбор!$CJ:$CW,4,0),"")</f>
        <v/>
      </c>
      <c r="Z1407" s="73">
        <f>IFERROR(VLOOKUP(Подбор[[#This Row],[Артикул]],[1]Подбор!$CJ:$CW,5,0),"")</f>
        <v>0</v>
      </c>
      <c r="AA1407" s="73">
        <f>IFERROR(VLOOKUP(Подбор[[#This Row],[Артикул]],[1]Подбор!$CJ:$CW,6,0),"")</f>
        <v>0</v>
      </c>
      <c r="AB1407" s="73">
        <f>IFERROR(VLOOKUP(Подбор[[#This Row],[Артикул]],[1]Подбор!$CJ:$CW,7,0),"")</f>
        <v>0</v>
      </c>
      <c r="AC1407" s="73">
        <f>IFERROR(VLOOKUP(Подбор[[#This Row],[Артикул]],[1]Подбор!$CJ:$CW,8,0),"")</f>
        <v>0</v>
      </c>
      <c r="AD1407" s="73">
        <f>IFERROR(VLOOKUP(Подбор[[#This Row],[Артикул]],[1]Подбор!$CJ:$CW,9,0),"")</f>
        <v>0</v>
      </c>
      <c r="AE1407" s="73">
        <f>IFERROR(VLOOKUP(Подбор[[#This Row],[Артикул]],[1]Подбор!$CJ:$CW,10,0),"")</f>
        <v>0</v>
      </c>
      <c r="AF1407" s="73">
        <f>IFERROR(VLOOKUP(Подбор[[#This Row],[Артикул]],[1]Подбор!$CJ:$CW,11,0),"")</f>
        <v>0</v>
      </c>
      <c r="AG1407" s="73">
        <f>IFERROR(VLOOKUP(Подбор[[#This Row],[Артикул]],[1]Подбор!$CJ:$CW,12,0),"")</f>
        <v>0</v>
      </c>
      <c r="AH1407" s="73">
        <f>IFERROR(VLOOKUP(Подбор[[#This Row],[Артикул]],[1]Подбор!$CJ:$CW,13,0),"")</f>
        <v>0</v>
      </c>
      <c r="AI1407" s="73">
        <f>IFERROR(VLOOKUP(Подбор[[#This Row],[Артикул]],[1]Подбор!$CJ:$CW,14,0),"")</f>
        <v>0</v>
      </c>
      <c r="AJ1407" s="73" t="str">
        <f>IFERROR(VLOOKUP(Подбор[[#This Row],[Артикул]],[1]Подбор!$CJ:$DA,15,0),"")</f>
        <v/>
      </c>
      <c r="AK1407" s="73" t="str">
        <f>IFERROR(VLOOKUP(Подбор[[#This Row],[Артикул]],[1]Подбор!$CJ:$DA,16,0),"")</f>
        <v>https://ipmatika.kz/products/profpaneli-lg/55ul3j-m/</v>
      </c>
      <c r="AL1407" s="73" t="str">
        <f>IFERROR(VLOOKUP(Подбор[[#This Row],[Артикул]],[1]Подбор!$CJ:$DA,17,0),"")</f>
        <v/>
      </c>
    </row>
    <row r="1408" spans="1:38">
      <c r="A1408" s="73" t="s">
        <v>7499</v>
      </c>
      <c r="B1408" t="s">
        <v>4680</v>
      </c>
      <c r="C1408" t="s">
        <v>7500</v>
      </c>
      <c r="D1408" t="s">
        <v>578</v>
      </c>
      <c r="E1408" t="s">
        <v>578</v>
      </c>
      <c r="F1408" t="s">
        <v>578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578</v>
      </c>
      <c r="R1408" t="s">
        <v>6296</v>
      </c>
      <c r="S1408" t="s">
        <v>5514</v>
      </c>
      <c r="T1408" s="73"/>
      <c r="U1408" s="73"/>
      <c r="V1408"/>
      <c r="W1408" s="73" t="str">
        <f>IFERROR(VLOOKUP(Подбор[[#This Row],[Артикул]],[1]Подбор!$CJ:$CW,2,0),"")</f>
        <v/>
      </c>
      <c r="X1408" s="73" t="str">
        <f>IFERROR(VLOOKUP(Подбор[[#This Row],[Артикул]],[1]Подбор!$CJ:$CW,3,0),"")</f>
        <v/>
      </c>
      <c r="Y1408" s="73" t="str">
        <f>IFERROR(VLOOKUP(Подбор[[#This Row],[Артикул]],[1]Подбор!$CJ:$CW,4,0),"")</f>
        <v/>
      </c>
      <c r="Z1408" s="73">
        <f>IFERROR(VLOOKUP(Подбор[[#This Row],[Артикул]],[1]Подбор!$CJ:$CW,5,0),"")</f>
        <v>0</v>
      </c>
      <c r="AA1408" s="73">
        <f>IFERROR(VLOOKUP(Подбор[[#This Row],[Артикул]],[1]Подбор!$CJ:$CW,6,0),"")</f>
        <v>0</v>
      </c>
      <c r="AB1408" s="73">
        <f>IFERROR(VLOOKUP(Подбор[[#This Row],[Артикул]],[1]Подбор!$CJ:$CW,7,0),"")</f>
        <v>0</v>
      </c>
      <c r="AC1408" s="73">
        <f>IFERROR(VLOOKUP(Подбор[[#This Row],[Артикул]],[1]Подбор!$CJ:$CW,8,0),"")</f>
        <v>0</v>
      </c>
      <c r="AD1408" s="73">
        <f>IFERROR(VLOOKUP(Подбор[[#This Row],[Артикул]],[1]Подбор!$CJ:$CW,9,0),"")</f>
        <v>0</v>
      </c>
      <c r="AE1408" s="73">
        <f>IFERROR(VLOOKUP(Подбор[[#This Row],[Артикул]],[1]Подбор!$CJ:$CW,10,0),"")</f>
        <v>0</v>
      </c>
      <c r="AF1408" s="73">
        <f>IFERROR(VLOOKUP(Подбор[[#This Row],[Артикул]],[1]Подбор!$CJ:$CW,11,0),"")</f>
        <v>0</v>
      </c>
      <c r="AG1408" s="73">
        <f>IFERROR(VLOOKUP(Подбор[[#This Row],[Артикул]],[1]Подбор!$CJ:$CW,12,0),"")</f>
        <v>0</v>
      </c>
      <c r="AH1408" s="73">
        <f>IFERROR(VLOOKUP(Подбор[[#This Row],[Артикул]],[1]Подбор!$CJ:$CW,13,0),"")</f>
        <v>0</v>
      </c>
      <c r="AI1408" s="73">
        <f>IFERROR(VLOOKUP(Подбор[[#This Row],[Артикул]],[1]Подбор!$CJ:$CW,14,0),"")</f>
        <v>0</v>
      </c>
      <c r="AJ1408" s="73" t="str">
        <f>IFERROR(VLOOKUP(Подбор[[#This Row],[Артикул]],[1]Подбор!$CJ:$DA,15,0),"")</f>
        <v/>
      </c>
      <c r="AK1408" s="73" t="str">
        <f>IFERROR(VLOOKUP(Подбор[[#This Row],[Артикул]],[1]Подбор!$CJ:$DA,16,0),"")</f>
        <v>https://ipmatika.kz/products/profpaneli-lg/55ul3j-m/</v>
      </c>
      <c r="AL1408" s="73" t="str">
        <f>IFERROR(VLOOKUP(Подбор[[#This Row],[Артикул]],[1]Подбор!$CJ:$DA,17,0),"")</f>
        <v>NEW</v>
      </c>
    </row>
    <row r="1409" spans="1:38">
      <c r="A1409" s="73" t="s">
        <v>4748</v>
      </c>
      <c r="B1409" t="s">
        <v>4680</v>
      </c>
      <c r="C1409" t="s">
        <v>4749</v>
      </c>
      <c r="D1409" t="s">
        <v>578</v>
      </c>
      <c r="E1409" t="s">
        <v>578</v>
      </c>
      <c r="F1409" t="s">
        <v>578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578</v>
      </c>
      <c r="R1409" t="s">
        <v>6297</v>
      </c>
      <c r="S1409" t="s">
        <v>578</v>
      </c>
      <c r="T1409" s="73"/>
      <c r="U1409" s="73"/>
      <c r="V1409"/>
      <c r="W1409" s="73" t="str">
        <f>IFERROR(VLOOKUP(Подбор[[#This Row],[Артикул]],[1]Подбор!$CJ:$CW,2,0),"")</f>
        <v/>
      </c>
      <c r="X1409" s="73" t="str">
        <f>IFERROR(VLOOKUP(Подбор[[#This Row],[Артикул]],[1]Подбор!$CJ:$CW,3,0),"")</f>
        <v/>
      </c>
      <c r="Y1409" s="73" t="str">
        <f>IFERROR(VLOOKUP(Подбор[[#This Row],[Артикул]],[1]Подбор!$CJ:$CW,4,0),"")</f>
        <v/>
      </c>
      <c r="Z1409" s="73">
        <f>IFERROR(VLOOKUP(Подбор[[#This Row],[Артикул]],[1]Подбор!$CJ:$CW,5,0),"")</f>
        <v>0</v>
      </c>
      <c r="AA1409" s="73">
        <f>IFERROR(VLOOKUP(Подбор[[#This Row],[Артикул]],[1]Подбор!$CJ:$CW,6,0),"")</f>
        <v>0</v>
      </c>
      <c r="AB1409" s="73">
        <f>IFERROR(VLOOKUP(Подбор[[#This Row],[Артикул]],[1]Подбор!$CJ:$CW,7,0),"")</f>
        <v>0</v>
      </c>
      <c r="AC1409" s="73">
        <f>IFERROR(VLOOKUP(Подбор[[#This Row],[Артикул]],[1]Подбор!$CJ:$CW,8,0),"")</f>
        <v>0</v>
      </c>
      <c r="AD1409" s="73">
        <f>IFERROR(VLOOKUP(Подбор[[#This Row],[Артикул]],[1]Подбор!$CJ:$CW,9,0),"")</f>
        <v>0</v>
      </c>
      <c r="AE1409" s="73">
        <f>IFERROR(VLOOKUP(Подбор[[#This Row],[Артикул]],[1]Подбор!$CJ:$CW,10,0),"")</f>
        <v>0</v>
      </c>
      <c r="AF1409" s="73">
        <f>IFERROR(VLOOKUP(Подбор[[#This Row],[Артикул]],[1]Подбор!$CJ:$CW,11,0),"")</f>
        <v>0</v>
      </c>
      <c r="AG1409" s="73">
        <f>IFERROR(VLOOKUP(Подбор[[#This Row],[Артикул]],[1]Подбор!$CJ:$CW,12,0),"")</f>
        <v>0</v>
      </c>
      <c r="AH1409" s="73">
        <f>IFERROR(VLOOKUP(Подбор[[#This Row],[Артикул]],[1]Подбор!$CJ:$CW,13,0),"")</f>
        <v>0</v>
      </c>
      <c r="AI1409" s="73">
        <f>IFERROR(VLOOKUP(Подбор[[#This Row],[Артикул]],[1]Подбор!$CJ:$CW,14,0),"")</f>
        <v>0</v>
      </c>
      <c r="AJ1409" s="73" t="str">
        <f>IFERROR(VLOOKUP(Подбор[[#This Row],[Артикул]],[1]Подбор!$CJ:$DA,15,0),"")</f>
        <v/>
      </c>
      <c r="AK1409" s="73" t="str">
        <f>IFERROR(VLOOKUP(Подбор[[#This Row],[Артикул]],[1]Подбор!$CJ:$DA,16,0),"")</f>
        <v>https://ipmatika.kz/products/profpaneli-lg/55um5n-h/</v>
      </c>
      <c r="AL1409" s="73" t="str">
        <f>IFERROR(VLOOKUP(Подбор[[#This Row],[Артикул]],[1]Подбор!$CJ:$DA,17,0),"")</f>
        <v/>
      </c>
    </row>
    <row r="1410" spans="1:38">
      <c r="A1410" s="73" t="s">
        <v>4750</v>
      </c>
      <c r="B1410" t="s">
        <v>4680</v>
      </c>
      <c r="C1410" t="s">
        <v>4751</v>
      </c>
      <c r="D1410" t="s">
        <v>578</v>
      </c>
      <c r="E1410" t="s">
        <v>578</v>
      </c>
      <c r="F1410" t="s">
        <v>578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578</v>
      </c>
      <c r="R1410" t="s">
        <v>6298</v>
      </c>
      <c r="S1410" t="s">
        <v>5491</v>
      </c>
      <c r="T1410" s="73"/>
      <c r="U1410" s="73"/>
      <c r="V1410"/>
      <c r="W1410" s="73" t="str">
        <f>IFERROR(VLOOKUP(Подбор[[#This Row],[Артикул]],[1]Подбор!$CJ:$CW,2,0),"")</f>
        <v/>
      </c>
      <c r="X1410" s="73" t="str">
        <f>IFERROR(VLOOKUP(Подбор[[#This Row],[Артикул]],[1]Подбор!$CJ:$CW,3,0),"")</f>
        <v/>
      </c>
      <c r="Y1410" s="73" t="str">
        <f>IFERROR(VLOOKUP(Подбор[[#This Row],[Артикул]],[1]Подбор!$CJ:$CW,4,0),"")</f>
        <v/>
      </c>
      <c r="Z1410" s="73">
        <f>IFERROR(VLOOKUP(Подбор[[#This Row],[Артикул]],[1]Подбор!$CJ:$CW,5,0),"")</f>
        <v>0</v>
      </c>
      <c r="AA1410" s="73">
        <f>IFERROR(VLOOKUP(Подбор[[#This Row],[Артикул]],[1]Подбор!$CJ:$CW,6,0),"")</f>
        <v>0</v>
      </c>
      <c r="AB1410" s="73">
        <f>IFERROR(VLOOKUP(Подбор[[#This Row],[Артикул]],[1]Подбор!$CJ:$CW,7,0),"")</f>
        <v>0</v>
      </c>
      <c r="AC1410" s="73">
        <f>IFERROR(VLOOKUP(Подбор[[#This Row],[Артикул]],[1]Подбор!$CJ:$CW,8,0),"")</f>
        <v>0</v>
      </c>
      <c r="AD1410" s="73">
        <f>IFERROR(VLOOKUP(Подбор[[#This Row],[Артикул]],[1]Подбор!$CJ:$CW,9,0),"")</f>
        <v>0</v>
      </c>
      <c r="AE1410" s="73">
        <f>IFERROR(VLOOKUP(Подбор[[#This Row],[Артикул]],[1]Подбор!$CJ:$CW,10,0),"")</f>
        <v>0</v>
      </c>
      <c r="AF1410" s="73">
        <f>IFERROR(VLOOKUP(Подбор[[#This Row],[Артикул]],[1]Подбор!$CJ:$CW,11,0),"")</f>
        <v>0</v>
      </c>
      <c r="AG1410" s="73">
        <f>IFERROR(VLOOKUP(Подбор[[#This Row],[Артикул]],[1]Подбор!$CJ:$CW,12,0),"")</f>
        <v>0</v>
      </c>
      <c r="AH1410" s="73">
        <f>IFERROR(VLOOKUP(Подбор[[#This Row],[Артикул]],[1]Подбор!$CJ:$CW,13,0),"")</f>
        <v>0</v>
      </c>
      <c r="AI1410" s="73">
        <f>IFERROR(VLOOKUP(Подбор[[#This Row],[Артикул]],[1]Подбор!$CJ:$CW,14,0),"")</f>
        <v>0</v>
      </c>
      <c r="AJ1410" s="73" t="str">
        <f>IFERROR(VLOOKUP(Подбор[[#This Row],[Артикул]],[1]Подбор!$CJ:$DA,15,0),"")</f>
        <v/>
      </c>
      <c r="AK1410" s="73" t="str">
        <f>IFERROR(VLOOKUP(Подбор[[#This Row],[Артикул]],[1]Подбор!$CJ:$DA,16,0),"")</f>
        <v>https://ipmatika.kz/products/profpaneli-lg/65uh5n-e/</v>
      </c>
      <c r="AL1410" s="73" t="str">
        <f>IFERROR(VLOOKUP(Подбор[[#This Row],[Артикул]],[1]Подбор!$CJ:$DA,17,0),"")</f>
        <v>EOL</v>
      </c>
    </row>
    <row r="1411" spans="1:38">
      <c r="A1411" s="73" t="s">
        <v>7501</v>
      </c>
      <c r="B1411" t="s">
        <v>4680</v>
      </c>
      <c r="C1411" t="s">
        <v>7502</v>
      </c>
      <c r="D1411" t="s">
        <v>578</v>
      </c>
      <c r="E1411" t="s">
        <v>578</v>
      </c>
      <c r="F1411" t="s">
        <v>578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578</v>
      </c>
      <c r="R1411" t="s">
        <v>6298</v>
      </c>
      <c r="S1411" t="s">
        <v>5514</v>
      </c>
      <c r="T1411" s="73"/>
      <c r="U1411" s="73"/>
      <c r="V1411"/>
      <c r="W1411" s="73" t="str">
        <f>IFERROR(VLOOKUP(Подбор[[#This Row],[Артикул]],[1]Подбор!$CJ:$CW,2,0),"")</f>
        <v/>
      </c>
      <c r="X1411" s="73" t="str">
        <f>IFERROR(VLOOKUP(Подбор[[#This Row],[Артикул]],[1]Подбор!$CJ:$CW,3,0),"")</f>
        <v/>
      </c>
      <c r="Y1411" s="73" t="str">
        <f>IFERROR(VLOOKUP(Подбор[[#This Row],[Артикул]],[1]Подбор!$CJ:$CW,4,0),"")</f>
        <v/>
      </c>
      <c r="Z1411" s="73">
        <f>IFERROR(VLOOKUP(Подбор[[#This Row],[Артикул]],[1]Подбор!$CJ:$CW,5,0),"")</f>
        <v>0</v>
      </c>
      <c r="AA1411" s="73">
        <f>IFERROR(VLOOKUP(Подбор[[#This Row],[Артикул]],[1]Подбор!$CJ:$CW,6,0),"")</f>
        <v>0</v>
      </c>
      <c r="AB1411" s="73">
        <f>IFERROR(VLOOKUP(Подбор[[#This Row],[Артикул]],[1]Подбор!$CJ:$CW,7,0),"")</f>
        <v>0</v>
      </c>
      <c r="AC1411" s="73">
        <f>IFERROR(VLOOKUP(Подбор[[#This Row],[Артикул]],[1]Подбор!$CJ:$CW,8,0),"")</f>
        <v>0</v>
      </c>
      <c r="AD1411" s="73">
        <f>IFERROR(VLOOKUP(Подбор[[#This Row],[Артикул]],[1]Подбор!$CJ:$CW,9,0),"")</f>
        <v>0</v>
      </c>
      <c r="AE1411" s="73">
        <f>IFERROR(VLOOKUP(Подбор[[#This Row],[Артикул]],[1]Подбор!$CJ:$CW,10,0),"")</f>
        <v>0</v>
      </c>
      <c r="AF1411" s="73">
        <f>IFERROR(VLOOKUP(Подбор[[#This Row],[Артикул]],[1]Подбор!$CJ:$CW,11,0),"")</f>
        <v>0</v>
      </c>
      <c r="AG1411" s="73">
        <f>IFERROR(VLOOKUP(Подбор[[#This Row],[Артикул]],[1]Подбор!$CJ:$CW,12,0),"")</f>
        <v>0</v>
      </c>
      <c r="AH1411" s="73">
        <f>IFERROR(VLOOKUP(Подбор[[#This Row],[Артикул]],[1]Подбор!$CJ:$CW,13,0),"")</f>
        <v>0</v>
      </c>
      <c r="AI1411" s="73">
        <f>IFERROR(VLOOKUP(Подбор[[#This Row],[Артикул]],[1]Подбор!$CJ:$CW,14,0),"")</f>
        <v>0</v>
      </c>
      <c r="AJ1411" s="73" t="str">
        <f>IFERROR(VLOOKUP(Подбор[[#This Row],[Артикул]],[1]Подбор!$CJ:$DA,15,0),"")</f>
        <v/>
      </c>
      <c r="AK1411" s="73" t="str">
        <f>IFERROR(VLOOKUP(Подбор[[#This Row],[Артикул]],[1]Подбор!$CJ:$DA,16,0),"")</f>
        <v>https://ipmatika.kz/products/profpaneli-lg/65uh5n-e/</v>
      </c>
      <c r="AL1411" s="73" t="str">
        <f>IFERROR(VLOOKUP(Подбор[[#This Row],[Артикул]],[1]Подбор!$CJ:$DA,17,0),"")</f>
        <v>NEW</v>
      </c>
    </row>
    <row r="1412" spans="1:38">
      <c r="A1412" s="73" t="s">
        <v>7503</v>
      </c>
      <c r="B1412" t="s">
        <v>4680</v>
      </c>
      <c r="C1412" t="s">
        <v>7504</v>
      </c>
      <c r="D1412" t="s">
        <v>578</v>
      </c>
      <c r="E1412" t="s">
        <v>578</v>
      </c>
      <c r="F1412" t="s">
        <v>578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578</v>
      </c>
      <c r="R1412" t="s">
        <v>7635</v>
      </c>
      <c r="S1412" t="s">
        <v>5514</v>
      </c>
      <c r="T1412" s="73"/>
      <c r="U1412" s="73"/>
      <c r="V1412"/>
      <c r="W1412" s="73" t="str">
        <f>IFERROR(VLOOKUP(Подбор[[#This Row],[Артикул]],[1]Подбор!$CJ:$CW,2,0),"")</f>
        <v/>
      </c>
      <c r="X1412" s="73" t="str">
        <f>IFERROR(VLOOKUP(Подбор[[#This Row],[Артикул]],[1]Подбор!$CJ:$CW,3,0),"")</f>
        <v/>
      </c>
      <c r="Y1412" s="73" t="str">
        <f>IFERROR(VLOOKUP(Подбор[[#This Row],[Артикул]],[1]Подбор!$CJ:$CW,4,0),"")</f>
        <v/>
      </c>
      <c r="Z1412" s="73">
        <f>IFERROR(VLOOKUP(Подбор[[#This Row],[Артикул]],[1]Подбор!$CJ:$CW,5,0),"")</f>
        <v>0</v>
      </c>
      <c r="AA1412" s="73">
        <f>IFERROR(VLOOKUP(Подбор[[#This Row],[Артикул]],[1]Подбор!$CJ:$CW,6,0),"")</f>
        <v>0</v>
      </c>
      <c r="AB1412" s="73">
        <f>IFERROR(VLOOKUP(Подбор[[#This Row],[Артикул]],[1]Подбор!$CJ:$CW,7,0),"")</f>
        <v>0</v>
      </c>
      <c r="AC1412" s="73">
        <f>IFERROR(VLOOKUP(Подбор[[#This Row],[Артикул]],[1]Подбор!$CJ:$CW,8,0),"")</f>
        <v>0</v>
      </c>
      <c r="AD1412" s="73">
        <f>IFERROR(VLOOKUP(Подбор[[#This Row],[Артикул]],[1]Подбор!$CJ:$CW,9,0),"")</f>
        <v>0</v>
      </c>
      <c r="AE1412" s="73">
        <f>IFERROR(VLOOKUP(Подбор[[#This Row],[Артикул]],[1]Подбор!$CJ:$CW,10,0),"")</f>
        <v>0</v>
      </c>
      <c r="AF1412" s="73">
        <f>IFERROR(VLOOKUP(Подбор[[#This Row],[Артикул]],[1]Подбор!$CJ:$CW,11,0),"")</f>
        <v>0</v>
      </c>
      <c r="AG1412" s="73">
        <f>IFERROR(VLOOKUP(Подбор[[#This Row],[Артикул]],[1]Подбор!$CJ:$CW,12,0),"")</f>
        <v>0</v>
      </c>
      <c r="AH1412" s="73">
        <f>IFERROR(VLOOKUP(Подбор[[#This Row],[Артикул]],[1]Подбор!$CJ:$CW,13,0),"")</f>
        <v>0</v>
      </c>
      <c r="AI1412" s="73">
        <f>IFERROR(VLOOKUP(Подбор[[#This Row],[Артикул]],[1]Подбор!$CJ:$CW,14,0),"")</f>
        <v>0</v>
      </c>
      <c r="AJ1412" s="73" t="str">
        <f>IFERROR(VLOOKUP(Подбор[[#This Row],[Артикул]],[1]Подбор!$CJ:$DA,15,0),"")</f>
        <v/>
      </c>
      <c r="AK1412" s="73" t="str">
        <f>IFERROR(VLOOKUP(Подбор[[#This Row],[Артикул]],[1]Подбор!$CJ:$DA,16,0),"")</f>
        <v>https://www.ipmatika.kz/products/profpaneli-lg/65UH5Q-E/</v>
      </c>
      <c r="AL1412" s="73" t="str">
        <f>IFERROR(VLOOKUP(Подбор[[#This Row],[Артикул]],[1]Подбор!$CJ:$DA,17,0),"")</f>
        <v>NEW</v>
      </c>
    </row>
    <row r="1413" spans="1:38">
      <c r="A1413" s="73" t="s">
        <v>4752</v>
      </c>
      <c r="B1413" t="s">
        <v>4680</v>
      </c>
      <c r="C1413" t="s">
        <v>4753</v>
      </c>
      <c r="D1413" t="s">
        <v>578</v>
      </c>
      <c r="E1413" t="s">
        <v>578</v>
      </c>
      <c r="F1413" t="s">
        <v>578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578</v>
      </c>
      <c r="R1413" t="s">
        <v>6299</v>
      </c>
      <c r="S1413" t="s">
        <v>578</v>
      </c>
      <c r="T1413" s="73"/>
      <c r="U1413" s="73"/>
      <c r="V1413"/>
      <c r="W1413" s="73" t="str">
        <f>IFERROR(VLOOKUP(Подбор[[#This Row],[Артикул]],[1]Подбор!$CJ:$CW,2,0),"")</f>
        <v/>
      </c>
      <c r="X1413" s="73" t="str">
        <f>IFERROR(VLOOKUP(Подбор[[#This Row],[Артикул]],[1]Подбор!$CJ:$CW,3,0),"")</f>
        <v/>
      </c>
      <c r="Y1413" s="73" t="str">
        <f>IFERROR(VLOOKUP(Подбор[[#This Row],[Артикул]],[1]Подбор!$CJ:$CW,4,0),"")</f>
        <v/>
      </c>
      <c r="Z1413" s="73">
        <f>IFERROR(VLOOKUP(Подбор[[#This Row],[Артикул]],[1]Подбор!$CJ:$CW,5,0),"")</f>
        <v>0</v>
      </c>
      <c r="AA1413" s="73">
        <f>IFERROR(VLOOKUP(Подбор[[#This Row],[Артикул]],[1]Подбор!$CJ:$CW,6,0),"")</f>
        <v>0</v>
      </c>
      <c r="AB1413" s="73">
        <f>IFERROR(VLOOKUP(Подбор[[#This Row],[Артикул]],[1]Подбор!$CJ:$CW,7,0),"")</f>
        <v>0</v>
      </c>
      <c r="AC1413" s="73">
        <f>IFERROR(VLOOKUP(Подбор[[#This Row],[Артикул]],[1]Подбор!$CJ:$CW,8,0),"")</f>
        <v>0</v>
      </c>
      <c r="AD1413" s="73">
        <f>IFERROR(VLOOKUP(Подбор[[#This Row],[Артикул]],[1]Подбор!$CJ:$CW,9,0),"")</f>
        <v>0</v>
      </c>
      <c r="AE1413" s="73">
        <f>IFERROR(VLOOKUP(Подбор[[#This Row],[Артикул]],[1]Подбор!$CJ:$CW,10,0),"")</f>
        <v>0</v>
      </c>
      <c r="AF1413" s="73">
        <f>IFERROR(VLOOKUP(Подбор[[#This Row],[Артикул]],[1]Подбор!$CJ:$CW,11,0),"")</f>
        <v>0</v>
      </c>
      <c r="AG1413" s="73">
        <f>IFERROR(VLOOKUP(Подбор[[#This Row],[Артикул]],[1]Подбор!$CJ:$CW,12,0),"")</f>
        <v>0</v>
      </c>
      <c r="AH1413" s="73">
        <f>IFERROR(VLOOKUP(Подбор[[#This Row],[Артикул]],[1]Подбор!$CJ:$CW,13,0),"")</f>
        <v>0</v>
      </c>
      <c r="AI1413" s="73">
        <f>IFERROR(VLOOKUP(Подбор[[#This Row],[Артикул]],[1]Подбор!$CJ:$CW,14,0),"")</f>
        <v>0</v>
      </c>
      <c r="AJ1413" s="73" t="str">
        <f>IFERROR(VLOOKUP(Подбор[[#This Row],[Артикул]],[1]Подбор!$CJ:$DA,15,0),"")</f>
        <v/>
      </c>
      <c r="AK1413" s="73" t="str">
        <f>IFERROR(VLOOKUP(Подбор[[#This Row],[Артикул]],[1]Подбор!$CJ:$DA,16,0),"")</f>
        <v>https://ipmatika.kz/products/profpaneli-lg/65ul3j-e/</v>
      </c>
      <c r="AL1413" s="73" t="str">
        <f>IFERROR(VLOOKUP(Подбор[[#This Row],[Артикул]],[1]Подбор!$CJ:$DA,17,0),"")</f>
        <v/>
      </c>
    </row>
    <row r="1414" spans="1:38">
      <c r="A1414" s="73" t="s">
        <v>4754</v>
      </c>
      <c r="B1414" t="s">
        <v>4680</v>
      </c>
      <c r="C1414" t="s">
        <v>4755</v>
      </c>
      <c r="D1414" t="s">
        <v>578</v>
      </c>
      <c r="E1414" t="s">
        <v>578</v>
      </c>
      <c r="F1414" t="s">
        <v>578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578</v>
      </c>
      <c r="R1414" t="s">
        <v>6300</v>
      </c>
      <c r="S1414" t="s">
        <v>578</v>
      </c>
      <c r="T1414" s="73"/>
      <c r="U1414" s="73"/>
      <c r="V1414"/>
      <c r="W1414" s="73" t="str">
        <f>IFERROR(VLOOKUP(Подбор[[#This Row],[Артикул]],[1]Подбор!$CJ:$CW,2,0),"")</f>
        <v/>
      </c>
      <c r="X1414" s="73" t="str">
        <f>IFERROR(VLOOKUP(Подбор[[#This Row],[Артикул]],[1]Подбор!$CJ:$CW,3,0),"")</f>
        <v/>
      </c>
      <c r="Y1414" s="73" t="str">
        <f>IFERROR(VLOOKUP(Подбор[[#This Row],[Артикул]],[1]Подбор!$CJ:$CW,4,0),"")</f>
        <v/>
      </c>
      <c r="Z1414" s="73">
        <f>IFERROR(VLOOKUP(Подбор[[#This Row],[Артикул]],[1]Подбор!$CJ:$CW,5,0),"")</f>
        <v>0</v>
      </c>
      <c r="AA1414" s="73">
        <f>IFERROR(VLOOKUP(Подбор[[#This Row],[Артикул]],[1]Подбор!$CJ:$CW,6,0),"")</f>
        <v>0</v>
      </c>
      <c r="AB1414" s="73">
        <f>IFERROR(VLOOKUP(Подбор[[#This Row],[Артикул]],[1]Подбор!$CJ:$CW,7,0),"")</f>
        <v>0</v>
      </c>
      <c r="AC1414" s="73">
        <f>IFERROR(VLOOKUP(Подбор[[#This Row],[Артикул]],[1]Подбор!$CJ:$CW,8,0),"")</f>
        <v>0</v>
      </c>
      <c r="AD1414" s="73">
        <f>IFERROR(VLOOKUP(Подбор[[#This Row],[Артикул]],[1]Подбор!$CJ:$CW,9,0),"")</f>
        <v>0</v>
      </c>
      <c r="AE1414" s="73">
        <f>IFERROR(VLOOKUP(Подбор[[#This Row],[Артикул]],[1]Подбор!$CJ:$CW,10,0),"")</f>
        <v>0</v>
      </c>
      <c r="AF1414" s="73">
        <f>IFERROR(VLOOKUP(Подбор[[#This Row],[Артикул]],[1]Подбор!$CJ:$CW,11,0),"")</f>
        <v>0</v>
      </c>
      <c r="AG1414" s="73">
        <f>IFERROR(VLOOKUP(Подбор[[#This Row],[Артикул]],[1]Подбор!$CJ:$CW,12,0),"")</f>
        <v>0</v>
      </c>
      <c r="AH1414" s="73">
        <f>IFERROR(VLOOKUP(Подбор[[#This Row],[Артикул]],[1]Подбор!$CJ:$CW,13,0),"")</f>
        <v>0</v>
      </c>
      <c r="AI1414" s="73">
        <f>IFERROR(VLOOKUP(Подбор[[#This Row],[Артикул]],[1]Подбор!$CJ:$CW,14,0),"")</f>
        <v>0</v>
      </c>
      <c r="AJ1414" s="73" t="str">
        <f>IFERROR(VLOOKUP(Подбор[[#This Row],[Артикул]],[1]Подбор!$CJ:$DA,15,0),"")</f>
        <v/>
      </c>
      <c r="AK1414" s="73" t="str">
        <f>IFERROR(VLOOKUP(Подбор[[#This Row],[Артикул]],[1]Подбор!$CJ:$DA,16,0),"")</f>
        <v>https://ipmatika.kz/products/profpaneli-lg/65um5n-h/</v>
      </c>
      <c r="AL1414" s="73" t="str">
        <f>IFERROR(VLOOKUP(Подбор[[#This Row],[Артикул]],[1]Подбор!$CJ:$DA,17,0),"")</f>
        <v/>
      </c>
    </row>
    <row r="1415" spans="1:38">
      <c r="A1415" s="73" t="s">
        <v>4756</v>
      </c>
      <c r="B1415" t="s">
        <v>4680</v>
      </c>
      <c r="C1415" t="s">
        <v>4757</v>
      </c>
      <c r="D1415" t="s">
        <v>578</v>
      </c>
      <c r="E1415" t="s">
        <v>578</v>
      </c>
      <c r="F1415" t="s">
        <v>578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578</v>
      </c>
      <c r="R1415" t="s">
        <v>6301</v>
      </c>
      <c r="S1415" t="s">
        <v>5491</v>
      </c>
      <c r="T1415" s="73"/>
      <c r="U1415" s="73"/>
      <c r="V1415"/>
      <c r="W1415" s="73" t="str">
        <f>IFERROR(VLOOKUP(Подбор[[#This Row],[Артикул]],[1]Подбор!$CJ:$CW,2,0),"")</f>
        <v/>
      </c>
      <c r="X1415" s="73" t="str">
        <f>IFERROR(VLOOKUP(Подбор[[#This Row],[Артикул]],[1]Подбор!$CJ:$CW,3,0),"")</f>
        <v/>
      </c>
      <c r="Y1415" s="73" t="str">
        <f>IFERROR(VLOOKUP(Подбор[[#This Row],[Артикул]],[1]Подбор!$CJ:$CW,4,0),"")</f>
        <v/>
      </c>
      <c r="Z1415" s="73">
        <f>IFERROR(VLOOKUP(Подбор[[#This Row],[Артикул]],[1]Подбор!$CJ:$CW,5,0),"")</f>
        <v>0</v>
      </c>
      <c r="AA1415" s="73">
        <f>IFERROR(VLOOKUP(Подбор[[#This Row],[Артикул]],[1]Подбор!$CJ:$CW,6,0),"")</f>
        <v>0</v>
      </c>
      <c r="AB1415" s="73">
        <f>IFERROR(VLOOKUP(Подбор[[#This Row],[Артикул]],[1]Подбор!$CJ:$CW,7,0),"")</f>
        <v>0</v>
      </c>
      <c r="AC1415" s="73">
        <f>IFERROR(VLOOKUP(Подбор[[#This Row],[Артикул]],[1]Подбор!$CJ:$CW,8,0),"")</f>
        <v>0</v>
      </c>
      <c r="AD1415" s="73">
        <f>IFERROR(VLOOKUP(Подбор[[#This Row],[Артикул]],[1]Подбор!$CJ:$CW,9,0),"")</f>
        <v>0</v>
      </c>
      <c r="AE1415" s="73">
        <f>IFERROR(VLOOKUP(Подбор[[#This Row],[Артикул]],[1]Подбор!$CJ:$CW,10,0),"")</f>
        <v>0</v>
      </c>
      <c r="AF1415" s="73">
        <f>IFERROR(VLOOKUP(Подбор[[#This Row],[Артикул]],[1]Подбор!$CJ:$CW,11,0),"")</f>
        <v>0</v>
      </c>
      <c r="AG1415" s="73">
        <f>IFERROR(VLOOKUP(Подбор[[#This Row],[Артикул]],[1]Подбор!$CJ:$CW,12,0),"")</f>
        <v>0</v>
      </c>
      <c r="AH1415" s="73">
        <f>IFERROR(VLOOKUP(Подбор[[#This Row],[Артикул]],[1]Подбор!$CJ:$CW,13,0),"")</f>
        <v>0</v>
      </c>
      <c r="AI1415" s="73">
        <f>IFERROR(VLOOKUP(Подбор[[#This Row],[Артикул]],[1]Подбор!$CJ:$CW,14,0),"")</f>
        <v>0</v>
      </c>
      <c r="AJ1415" s="73" t="str">
        <f>IFERROR(VLOOKUP(Подбор[[#This Row],[Артикул]],[1]Подбор!$CJ:$DA,15,0),"")</f>
        <v/>
      </c>
      <c r="AK1415" s="73" t="str">
        <f>IFERROR(VLOOKUP(Подбор[[#This Row],[Артикул]],[1]Подбор!$CJ:$DA,16,0),"")</f>
        <v>https://ipmatika.kz/products/profpaneli-lg/75uh5j-m/</v>
      </c>
      <c r="AL1415" s="73" t="str">
        <f>IFERROR(VLOOKUP(Подбор[[#This Row],[Артикул]],[1]Подбор!$CJ:$DA,17,0),"")</f>
        <v>EOL</v>
      </c>
    </row>
    <row r="1416" spans="1:38">
      <c r="A1416" s="73" t="s">
        <v>7505</v>
      </c>
      <c r="B1416" t="s">
        <v>4680</v>
      </c>
      <c r="C1416" t="s">
        <v>7506</v>
      </c>
      <c r="D1416" t="s">
        <v>578</v>
      </c>
      <c r="E1416" t="s">
        <v>578</v>
      </c>
      <c r="F1416" t="s">
        <v>578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578</v>
      </c>
      <c r="R1416" t="s">
        <v>6301</v>
      </c>
      <c r="S1416" t="s">
        <v>5514</v>
      </c>
      <c r="T1416" s="73"/>
      <c r="U1416" s="73"/>
      <c r="V1416"/>
      <c r="W1416" s="73" t="str">
        <f>IFERROR(VLOOKUP(Подбор[[#This Row],[Артикул]],[1]Подбор!$CJ:$CW,2,0),"")</f>
        <v/>
      </c>
      <c r="X1416" s="73" t="str">
        <f>IFERROR(VLOOKUP(Подбор[[#This Row],[Артикул]],[1]Подбор!$CJ:$CW,3,0),"")</f>
        <v/>
      </c>
      <c r="Y1416" s="73" t="str">
        <f>IFERROR(VLOOKUP(Подбор[[#This Row],[Артикул]],[1]Подбор!$CJ:$CW,4,0),"")</f>
        <v/>
      </c>
      <c r="Z1416" s="73">
        <f>IFERROR(VLOOKUP(Подбор[[#This Row],[Артикул]],[1]Подбор!$CJ:$CW,5,0),"")</f>
        <v>0</v>
      </c>
      <c r="AA1416" s="73">
        <f>IFERROR(VLOOKUP(Подбор[[#This Row],[Артикул]],[1]Подбор!$CJ:$CW,6,0),"")</f>
        <v>0</v>
      </c>
      <c r="AB1416" s="73">
        <f>IFERROR(VLOOKUP(Подбор[[#This Row],[Артикул]],[1]Подбор!$CJ:$CW,7,0),"")</f>
        <v>0</v>
      </c>
      <c r="AC1416" s="73">
        <f>IFERROR(VLOOKUP(Подбор[[#This Row],[Артикул]],[1]Подбор!$CJ:$CW,8,0),"")</f>
        <v>0</v>
      </c>
      <c r="AD1416" s="73">
        <f>IFERROR(VLOOKUP(Подбор[[#This Row],[Артикул]],[1]Подбор!$CJ:$CW,9,0),"")</f>
        <v>0</v>
      </c>
      <c r="AE1416" s="73">
        <f>IFERROR(VLOOKUP(Подбор[[#This Row],[Артикул]],[1]Подбор!$CJ:$CW,10,0),"")</f>
        <v>0</v>
      </c>
      <c r="AF1416" s="73">
        <f>IFERROR(VLOOKUP(Подбор[[#This Row],[Артикул]],[1]Подбор!$CJ:$CW,11,0),"")</f>
        <v>0</v>
      </c>
      <c r="AG1416" s="73">
        <f>IFERROR(VLOOKUP(Подбор[[#This Row],[Артикул]],[1]Подбор!$CJ:$CW,12,0),"")</f>
        <v>0</v>
      </c>
      <c r="AH1416" s="73">
        <f>IFERROR(VLOOKUP(Подбор[[#This Row],[Артикул]],[1]Подбор!$CJ:$CW,13,0),"")</f>
        <v>0</v>
      </c>
      <c r="AI1416" s="73">
        <f>IFERROR(VLOOKUP(Подбор[[#This Row],[Артикул]],[1]Подбор!$CJ:$CW,14,0),"")</f>
        <v>0</v>
      </c>
      <c r="AJ1416" s="73" t="str">
        <f>IFERROR(VLOOKUP(Подбор[[#This Row],[Артикул]],[1]Подбор!$CJ:$DA,15,0),"")</f>
        <v/>
      </c>
      <c r="AK1416" s="73" t="str">
        <f>IFERROR(VLOOKUP(Подбор[[#This Row],[Артикул]],[1]Подбор!$CJ:$DA,16,0),"")</f>
        <v>https://ipmatika.kz/products/profpaneli-lg/75uh5j-m/</v>
      </c>
      <c r="AL1416" s="73" t="str">
        <f>IFERROR(VLOOKUP(Подбор[[#This Row],[Артикул]],[1]Подбор!$CJ:$DA,17,0),"")</f>
        <v>NEW</v>
      </c>
    </row>
    <row r="1417" spans="1:38">
      <c r="A1417" s="73" t="s">
        <v>4758</v>
      </c>
      <c r="B1417" t="s">
        <v>4680</v>
      </c>
      <c r="C1417" t="s">
        <v>4759</v>
      </c>
      <c r="D1417" t="s">
        <v>578</v>
      </c>
      <c r="E1417" t="s">
        <v>578</v>
      </c>
      <c r="F1417" t="s">
        <v>578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578</v>
      </c>
      <c r="R1417" t="s">
        <v>6302</v>
      </c>
      <c r="S1417" t="s">
        <v>578</v>
      </c>
      <c r="T1417" s="73"/>
      <c r="U1417" s="73"/>
      <c r="V1417"/>
      <c r="W1417" s="73" t="str">
        <f>IFERROR(VLOOKUP(Подбор[[#This Row],[Артикул]],[1]Подбор!$CJ:$CW,2,0),"")</f>
        <v/>
      </c>
      <c r="X1417" s="73" t="str">
        <f>IFERROR(VLOOKUP(Подбор[[#This Row],[Артикул]],[1]Подбор!$CJ:$CW,3,0),"")</f>
        <v/>
      </c>
      <c r="Y1417" s="73" t="str">
        <f>IFERROR(VLOOKUP(Подбор[[#This Row],[Артикул]],[1]Подбор!$CJ:$CW,4,0),"")</f>
        <v/>
      </c>
      <c r="Z1417" s="73">
        <f>IFERROR(VLOOKUP(Подбор[[#This Row],[Артикул]],[1]Подбор!$CJ:$CW,5,0),"")</f>
        <v>0</v>
      </c>
      <c r="AA1417" s="73">
        <f>IFERROR(VLOOKUP(Подбор[[#This Row],[Артикул]],[1]Подбор!$CJ:$CW,6,0),"")</f>
        <v>0</v>
      </c>
      <c r="AB1417" s="73">
        <f>IFERROR(VLOOKUP(Подбор[[#This Row],[Артикул]],[1]Подбор!$CJ:$CW,7,0),"")</f>
        <v>0</v>
      </c>
      <c r="AC1417" s="73">
        <f>IFERROR(VLOOKUP(Подбор[[#This Row],[Артикул]],[1]Подбор!$CJ:$CW,8,0),"")</f>
        <v>0</v>
      </c>
      <c r="AD1417" s="73">
        <f>IFERROR(VLOOKUP(Подбор[[#This Row],[Артикул]],[1]Подбор!$CJ:$CW,9,0),"")</f>
        <v>0</v>
      </c>
      <c r="AE1417" s="73">
        <f>IFERROR(VLOOKUP(Подбор[[#This Row],[Артикул]],[1]Подбор!$CJ:$CW,10,0),"")</f>
        <v>0</v>
      </c>
      <c r="AF1417" s="73">
        <f>IFERROR(VLOOKUP(Подбор[[#This Row],[Артикул]],[1]Подбор!$CJ:$CW,11,0),"")</f>
        <v>0</v>
      </c>
      <c r="AG1417" s="73">
        <f>IFERROR(VLOOKUP(Подбор[[#This Row],[Артикул]],[1]Подбор!$CJ:$CW,12,0),"")</f>
        <v>0</v>
      </c>
      <c r="AH1417" s="73">
        <f>IFERROR(VLOOKUP(Подбор[[#This Row],[Артикул]],[1]Подбор!$CJ:$CW,13,0),"")</f>
        <v>0</v>
      </c>
      <c r="AI1417" s="73">
        <f>IFERROR(VLOOKUP(Подбор[[#This Row],[Артикул]],[1]Подбор!$CJ:$CW,14,0),"")</f>
        <v>0</v>
      </c>
      <c r="AJ1417" s="73" t="str">
        <f>IFERROR(VLOOKUP(Подбор[[#This Row],[Артикул]],[1]Подбор!$CJ:$DA,15,0),"")</f>
        <v/>
      </c>
      <c r="AK1417" s="73" t="str">
        <f>IFERROR(VLOOKUP(Подбор[[#This Row],[Артикул]],[1]Подбор!$CJ:$DA,16,0),"")</f>
        <v>https://ipmatika.kz/products/profpaneli-lg/75ul3j-e/</v>
      </c>
      <c r="AL1417" s="73" t="str">
        <f>IFERROR(VLOOKUP(Подбор[[#This Row],[Артикул]],[1]Подбор!$CJ:$DA,17,0),"")</f>
        <v/>
      </c>
    </row>
    <row r="1418" spans="1:38">
      <c r="A1418" s="73" t="s">
        <v>4760</v>
      </c>
      <c r="B1418" t="s">
        <v>4680</v>
      </c>
      <c r="C1418" t="s">
        <v>4761</v>
      </c>
      <c r="D1418" t="s">
        <v>578</v>
      </c>
      <c r="E1418" t="s">
        <v>578</v>
      </c>
      <c r="F1418" t="s">
        <v>578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578</v>
      </c>
      <c r="R1418" t="s">
        <v>6303</v>
      </c>
      <c r="S1418" t="s">
        <v>5491</v>
      </c>
      <c r="T1418" s="73"/>
      <c r="U1418" s="73"/>
      <c r="V1418"/>
      <c r="W1418" s="73" t="str">
        <f>IFERROR(VLOOKUP(Подбор[[#This Row],[Артикул]],[1]Подбор!$CJ:$CW,2,0),"")</f>
        <v/>
      </c>
      <c r="X1418" s="73" t="str">
        <f>IFERROR(VLOOKUP(Подбор[[#This Row],[Артикул]],[1]Подбор!$CJ:$CW,3,0),"")</f>
        <v/>
      </c>
      <c r="Y1418" s="73" t="str">
        <f>IFERROR(VLOOKUP(Подбор[[#This Row],[Артикул]],[1]Подбор!$CJ:$CW,4,0),"")</f>
        <v/>
      </c>
      <c r="Z1418" s="73">
        <f>IFERROR(VLOOKUP(Подбор[[#This Row],[Артикул]],[1]Подбор!$CJ:$CW,5,0),"")</f>
        <v>0</v>
      </c>
      <c r="AA1418" s="73">
        <f>IFERROR(VLOOKUP(Подбор[[#This Row],[Артикул]],[1]Подбор!$CJ:$CW,6,0),"")</f>
        <v>0</v>
      </c>
      <c r="AB1418" s="73">
        <f>IFERROR(VLOOKUP(Подбор[[#This Row],[Артикул]],[1]Подбор!$CJ:$CW,7,0),"")</f>
        <v>0</v>
      </c>
      <c r="AC1418" s="73">
        <f>IFERROR(VLOOKUP(Подбор[[#This Row],[Артикул]],[1]Подбор!$CJ:$CW,8,0),"")</f>
        <v>0</v>
      </c>
      <c r="AD1418" s="73">
        <f>IFERROR(VLOOKUP(Подбор[[#This Row],[Артикул]],[1]Подбор!$CJ:$CW,9,0),"")</f>
        <v>0</v>
      </c>
      <c r="AE1418" s="73">
        <f>IFERROR(VLOOKUP(Подбор[[#This Row],[Артикул]],[1]Подбор!$CJ:$CW,10,0),"")</f>
        <v>0</v>
      </c>
      <c r="AF1418" s="73">
        <f>IFERROR(VLOOKUP(Подбор[[#This Row],[Артикул]],[1]Подбор!$CJ:$CW,11,0),"")</f>
        <v>0</v>
      </c>
      <c r="AG1418" s="73">
        <f>IFERROR(VLOOKUP(Подбор[[#This Row],[Артикул]],[1]Подбор!$CJ:$CW,12,0),"")</f>
        <v>0</v>
      </c>
      <c r="AH1418" s="73">
        <f>IFERROR(VLOOKUP(Подбор[[#This Row],[Артикул]],[1]Подбор!$CJ:$CW,13,0),"")</f>
        <v>0</v>
      </c>
      <c r="AI1418" s="73">
        <f>IFERROR(VLOOKUP(Подбор[[#This Row],[Артикул]],[1]Подбор!$CJ:$CW,14,0),"")</f>
        <v>0</v>
      </c>
      <c r="AJ1418" s="73" t="str">
        <f>IFERROR(VLOOKUP(Подбор[[#This Row],[Артикул]],[1]Подбор!$CJ:$DA,15,0),"")</f>
        <v/>
      </c>
      <c r="AK1418" s="73" t="str">
        <f>IFERROR(VLOOKUP(Подбор[[#This Row],[Артикул]],[1]Подбор!$CJ:$DA,16,0),"")</f>
        <v>https://ipmatika.kz/products/profpaneli-lg/86uh5j-h/</v>
      </c>
      <c r="AL1418" s="73" t="str">
        <f>IFERROR(VLOOKUP(Подбор[[#This Row],[Артикул]],[1]Подбор!$CJ:$DA,17,0),"")</f>
        <v>EOL</v>
      </c>
    </row>
    <row r="1419" spans="1:38">
      <c r="A1419" s="73" t="s">
        <v>7507</v>
      </c>
      <c r="B1419" t="s">
        <v>4680</v>
      </c>
      <c r="C1419" t="s">
        <v>7508</v>
      </c>
      <c r="D1419" t="s">
        <v>578</v>
      </c>
      <c r="E1419" t="s">
        <v>578</v>
      </c>
      <c r="F1419" t="s">
        <v>578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578</v>
      </c>
      <c r="R1419" t="s">
        <v>6303</v>
      </c>
      <c r="S1419" t="s">
        <v>5514</v>
      </c>
      <c r="T1419" s="73"/>
      <c r="U1419" s="73"/>
      <c r="V1419"/>
      <c r="W1419" s="73" t="str">
        <f>IFERROR(VLOOKUP(Подбор[[#This Row],[Артикул]],[1]Подбор!$CJ:$CW,2,0),"")</f>
        <v/>
      </c>
      <c r="X1419" s="73" t="str">
        <f>IFERROR(VLOOKUP(Подбор[[#This Row],[Артикул]],[1]Подбор!$CJ:$CW,3,0),"")</f>
        <v/>
      </c>
      <c r="Y1419" s="73" t="str">
        <f>IFERROR(VLOOKUP(Подбор[[#This Row],[Артикул]],[1]Подбор!$CJ:$CW,4,0),"")</f>
        <v/>
      </c>
      <c r="Z1419" s="73">
        <f>IFERROR(VLOOKUP(Подбор[[#This Row],[Артикул]],[1]Подбор!$CJ:$CW,5,0),"")</f>
        <v>0</v>
      </c>
      <c r="AA1419" s="73">
        <f>IFERROR(VLOOKUP(Подбор[[#This Row],[Артикул]],[1]Подбор!$CJ:$CW,6,0),"")</f>
        <v>0</v>
      </c>
      <c r="AB1419" s="73">
        <f>IFERROR(VLOOKUP(Подбор[[#This Row],[Артикул]],[1]Подбор!$CJ:$CW,7,0),"")</f>
        <v>0</v>
      </c>
      <c r="AC1419" s="73">
        <f>IFERROR(VLOOKUP(Подбор[[#This Row],[Артикул]],[1]Подбор!$CJ:$CW,8,0),"")</f>
        <v>0</v>
      </c>
      <c r="AD1419" s="73">
        <f>IFERROR(VLOOKUP(Подбор[[#This Row],[Артикул]],[1]Подбор!$CJ:$CW,9,0),"")</f>
        <v>0</v>
      </c>
      <c r="AE1419" s="73">
        <f>IFERROR(VLOOKUP(Подбор[[#This Row],[Артикул]],[1]Подбор!$CJ:$CW,10,0),"")</f>
        <v>0</v>
      </c>
      <c r="AF1419" s="73">
        <f>IFERROR(VLOOKUP(Подбор[[#This Row],[Артикул]],[1]Подбор!$CJ:$CW,11,0),"")</f>
        <v>0</v>
      </c>
      <c r="AG1419" s="73">
        <f>IFERROR(VLOOKUP(Подбор[[#This Row],[Артикул]],[1]Подбор!$CJ:$CW,12,0),"")</f>
        <v>0</v>
      </c>
      <c r="AH1419" s="73">
        <f>IFERROR(VLOOKUP(Подбор[[#This Row],[Артикул]],[1]Подбор!$CJ:$CW,13,0),"")</f>
        <v>0</v>
      </c>
      <c r="AI1419" s="73">
        <f>IFERROR(VLOOKUP(Подбор[[#This Row],[Артикул]],[1]Подбор!$CJ:$CW,14,0),"")</f>
        <v>0</v>
      </c>
      <c r="AJ1419" s="73" t="str">
        <f>IFERROR(VLOOKUP(Подбор[[#This Row],[Артикул]],[1]Подбор!$CJ:$DA,15,0),"")</f>
        <v/>
      </c>
      <c r="AK1419" s="73" t="str">
        <f>IFERROR(VLOOKUP(Подбор[[#This Row],[Артикул]],[1]Подбор!$CJ:$DA,16,0),"")</f>
        <v>https://ipmatika.kz/products/profpaneli-lg/86uh5j-h/</v>
      </c>
      <c r="AL1419" s="73" t="str">
        <f>IFERROR(VLOOKUP(Подбор[[#This Row],[Артикул]],[1]Подбор!$CJ:$DA,17,0),"")</f>
        <v>NEW</v>
      </c>
    </row>
    <row r="1420" spans="1:38">
      <c r="A1420" s="73" t="s">
        <v>4762</v>
      </c>
      <c r="B1420" t="s">
        <v>4680</v>
      </c>
      <c r="C1420" t="s">
        <v>4763</v>
      </c>
      <c r="D1420" t="s">
        <v>578</v>
      </c>
      <c r="E1420" t="s">
        <v>578</v>
      </c>
      <c r="F1420" t="s">
        <v>578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578</v>
      </c>
      <c r="R1420" t="s">
        <v>6304</v>
      </c>
      <c r="S1420" t="s">
        <v>578</v>
      </c>
      <c r="T1420" s="73"/>
      <c r="U1420" s="73"/>
      <c r="V1420"/>
      <c r="W1420" s="73" t="str">
        <f>IFERROR(VLOOKUP(Подбор[[#This Row],[Артикул]],[1]Подбор!$CJ:$CW,2,0),"")</f>
        <v/>
      </c>
      <c r="X1420" s="73" t="str">
        <f>IFERROR(VLOOKUP(Подбор[[#This Row],[Артикул]],[1]Подбор!$CJ:$CW,3,0),"")</f>
        <v/>
      </c>
      <c r="Y1420" s="73" t="str">
        <f>IFERROR(VLOOKUP(Подбор[[#This Row],[Артикул]],[1]Подбор!$CJ:$CW,4,0),"")</f>
        <v/>
      </c>
      <c r="Z1420" s="73">
        <f>IFERROR(VLOOKUP(Подбор[[#This Row],[Артикул]],[1]Подбор!$CJ:$CW,5,0),"")</f>
        <v>0</v>
      </c>
      <c r="AA1420" s="73">
        <f>IFERROR(VLOOKUP(Подбор[[#This Row],[Артикул]],[1]Подбор!$CJ:$CW,6,0),"")</f>
        <v>0</v>
      </c>
      <c r="AB1420" s="73">
        <f>IFERROR(VLOOKUP(Подбор[[#This Row],[Артикул]],[1]Подбор!$CJ:$CW,7,0),"")</f>
        <v>0</v>
      </c>
      <c r="AC1420" s="73">
        <f>IFERROR(VLOOKUP(Подбор[[#This Row],[Артикул]],[1]Подбор!$CJ:$CW,8,0),"")</f>
        <v>0</v>
      </c>
      <c r="AD1420" s="73">
        <f>IFERROR(VLOOKUP(Подбор[[#This Row],[Артикул]],[1]Подбор!$CJ:$CW,9,0),"")</f>
        <v>0</v>
      </c>
      <c r="AE1420" s="73">
        <f>IFERROR(VLOOKUP(Подбор[[#This Row],[Артикул]],[1]Подбор!$CJ:$CW,10,0),"")</f>
        <v>0</v>
      </c>
      <c r="AF1420" s="73">
        <f>IFERROR(VLOOKUP(Подбор[[#This Row],[Артикул]],[1]Подбор!$CJ:$CW,11,0),"")</f>
        <v>0</v>
      </c>
      <c r="AG1420" s="73">
        <f>IFERROR(VLOOKUP(Подбор[[#This Row],[Артикул]],[1]Подбор!$CJ:$CW,12,0),"")</f>
        <v>0</v>
      </c>
      <c r="AH1420" s="73">
        <f>IFERROR(VLOOKUP(Подбор[[#This Row],[Артикул]],[1]Подбор!$CJ:$CW,13,0),"")</f>
        <v>0</v>
      </c>
      <c r="AI1420" s="73">
        <f>IFERROR(VLOOKUP(Подбор[[#This Row],[Артикул]],[1]Подбор!$CJ:$CW,14,0),"")</f>
        <v>0</v>
      </c>
      <c r="AJ1420" s="73" t="str">
        <f>IFERROR(VLOOKUP(Подбор[[#This Row],[Артикул]],[1]Подбор!$CJ:$DA,15,0),"")</f>
        <v/>
      </c>
      <c r="AK1420" s="73" t="str">
        <f>IFERROR(VLOOKUP(Подбор[[#This Row],[Артикул]],[1]Подбор!$CJ:$DA,16,0),"")</f>
        <v>https://ipmatika.kz/products/profpaneli-lg/86ul3j-b/</v>
      </c>
      <c r="AL1420" s="73" t="str">
        <f>IFERROR(VLOOKUP(Подбор[[#This Row],[Артикул]],[1]Подбор!$CJ:$DA,17,0),"")</f>
        <v/>
      </c>
    </row>
    <row r="1421" spans="1:38">
      <c r="A1421" s="73" t="s">
        <v>4764</v>
      </c>
      <c r="B1421" t="s">
        <v>4680</v>
      </c>
      <c r="C1421" t="s">
        <v>4765</v>
      </c>
      <c r="D1421" t="s">
        <v>578</v>
      </c>
      <c r="E1421" t="s">
        <v>578</v>
      </c>
      <c r="F1421" t="s">
        <v>578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578</v>
      </c>
      <c r="R1421" t="s">
        <v>6305</v>
      </c>
      <c r="S1421" t="s">
        <v>578</v>
      </c>
      <c r="T1421" s="73"/>
      <c r="U1421" s="73"/>
      <c r="V1421"/>
      <c r="W1421" s="73" t="str">
        <f>IFERROR(VLOOKUP(Подбор[[#This Row],[Артикул]],[1]Подбор!$CJ:$CW,2,0),"")</f>
        <v/>
      </c>
      <c r="X1421" s="73" t="str">
        <f>IFERROR(VLOOKUP(Подбор[[#This Row],[Артикул]],[1]Подбор!$CJ:$CW,3,0),"")</f>
        <v/>
      </c>
      <c r="Y1421" s="73" t="str">
        <f>IFERROR(VLOOKUP(Подбор[[#This Row],[Артикул]],[1]Подбор!$CJ:$CW,4,0),"")</f>
        <v/>
      </c>
      <c r="Z1421" s="73">
        <f>IFERROR(VLOOKUP(Подбор[[#This Row],[Артикул]],[1]Подбор!$CJ:$CW,5,0),"")</f>
        <v>0</v>
      </c>
      <c r="AA1421" s="73">
        <f>IFERROR(VLOOKUP(Подбор[[#This Row],[Артикул]],[1]Подбор!$CJ:$CW,6,0),"")</f>
        <v>0</v>
      </c>
      <c r="AB1421" s="73">
        <f>IFERROR(VLOOKUP(Подбор[[#This Row],[Артикул]],[1]Подбор!$CJ:$CW,7,0),"")</f>
        <v>0</v>
      </c>
      <c r="AC1421" s="73">
        <f>IFERROR(VLOOKUP(Подбор[[#This Row],[Артикул]],[1]Подбор!$CJ:$CW,8,0),"")</f>
        <v>0</v>
      </c>
      <c r="AD1421" s="73">
        <f>IFERROR(VLOOKUP(Подбор[[#This Row],[Артикул]],[1]Подбор!$CJ:$CW,9,0),"")</f>
        <v>0</v>
      </c>
      <c r="AE1421" s="73">
        <f>IFERROR(VLOOKUP(Подбор[[#This Row],[Артикул]],[1]Подбор!$CJ:$CW,10,0),"")</f>
        <v>0</v>
      </c>
      <c r="AF1421" s="73">
        <f>IFERROR(VLOOKUP(Подбор[[#This Row],[Артикул]],[1]Подбор!$CJ:$CW,11,0),"")</f>
        <v>0</v>
      </c>
      <c r="AG1421" s="73">
        <f>IFERROR(VLOOKUP(Подбор[[#This Row],[Артикул]],[1]Подбор!$CJ:$CW,12,0),"")</f>
        <v>0</v>
      </c>
      <c r="AH1421" s="73">
        <f>IFERROR(VLOOKUP(Подбор[[#This Row],[Артикул]],[1]Подбор!$CJ:$CW,13,0),"")</f>
        <v>0</v>
      </c>
      <c r="AI1421" s="73">
        <f>IFERROR(VLOOKUP(Подбор[[#This Row],[Артикул]],[1]Подбор!$CJ:$CW,14,0),"")</f>
        <v>0</v>
      </c>
      <c r="AJ1421" s="73" t="str">
        <f>IFERROR(VLOOKUP(Подбор[[#This Row],[Артикул]],[1]Подбор!$CJ:$DA,15,0),"")</f>
        <v/>
      </c>
      <c r="AK1421" s="73" t="str">
        <f>IFERROR(VLOOKUP(Подбор[[#This Row],[Артикул]],[1]Подбор!$CJ:$DA,16,0),"")</f>
        <v>https://ipmatika.kz/products/profpaneli-lg/98uh5j-h/</v>
      </c>
      <c r="AL1421" s="73" t="str">
        <f>IFERROR(VLOOKUP(Подбор[[#This Row],[Артикул]],[1]Подбор!$CJ:$DA,17,0),"")</f>
        <v/>
      </c>
    </row>
    <row r="1422" spans="1:38">
      <c r="A1422" s="73" t="s">
        <v>5165</v>
      </c>
      <c r="B1422"/>
      <c r="C1422"/>
      <c r="D1422" t="s">
        <v>578</v>
      </c>
      <c r="E1422" t="s">
        <v>578</v>
      </c>
      <c r="F1422" t="s">
        <v>578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578</v>
      </c>
      <c r="R1422" t="s">
        <v>578</v>
      </c>
      <c r="S1422" t="s">
        <v>578</v>
      </c>
      <c r="T1422" s="73"/>
      <c r="U1422" s="73"/>
      <c r="V1422"/>
      <c r="W1422" s="73" t="str">
        <f>IFERROR(VLOOKUP(Подбор[[#This Row],[Артикул]],[1]Подбор!$CJ:$CW,2,0),"")</f>
        <v/>
      </c>
      <c r="X1422" s="73" t="str">
        <f>IFERROR(VLOOKUP(Подбор[[#This Row],[Артикул]],[1]Подбор!$CJ:$CW,3,0),"")</f>
        <v/>
      </c>
      <c r="Y1422" s="73" t="str">
        <f>IFERROR(VLOOKUP(Подбор[[#This Row],[Артикул]],[1]Подбор!$CJ:$CW,4,0),"")</f>
        <v/>
      </c>
      <c r="Z1422" s="73">
        <f>IFERROR(VLOOKUP(Подбор[[#This Row],[Артикул]],[1]Подбор!$CJ:$CW,5,0),"")</f>
        <v>0</v>
      </c>
      <c r="AA1422" s="73">
        <f>IFERROR(VLOOKUP(Подбор[[#This Row],[Артикул]],[1]Подбор!$CJ:$CW,6,0),"")</f>
        <v>0</v>
      </c>
      <c r="AB1422" s="73">
        <f>IFERROR(VLOOKUP(Подбор[[#This Row],[Артикул]],[1]Подбор!$CJ:$CW,7,0),"")</f>
        <v>0</v>
      </c>
      <c r="AC1422" s="73">
        <f>IFERROR(VLOOKUP(Подбор[[#This Row],[Артикул]],[1]Подбор!$CJ:$CW,8,0),"")</f>
        <v>0</v>
      </c>
      <c r="AD1422" s="73">
        <f>IFERROR(VLOOKUP(Подбор[[#This Row],[Артикул]],[1]Подбор!$CJ:$CW,9,0),"")</f>
        <v>0</v>
      </c>
      <c r="AE1422" s="73">
        <f>IFERROR(VLOOKUP(Подбор[[#This Row],[Артикул]],[1]Подбор!$CJ:$CW,10,0),"")</f>
        <v>0</v>
      </c>
      <c r="AF1422" s="73">
        <f>IFERROR(VLOOKUP(Подбор[[#This Row],[Артикул]],[1]Подбор!$CJ:$CW,11,0),"")</f>
        <v>0</v>
      </c>
      <c r="AG1422" s="73">
        <f>IFERROR(VLOOKUP(Подбор[[#This Row],[Артикул]],[1]Подбор!$CJ:$CW,12,0),"")</f>
        <v>0</v>
      </c>
      <c r="AH1422" s="73">
        <f>IFERROR(VLOOKUP(Подбор[[#This Row],[Артикул]],[1]Подбор!$CJ:$CW,13,0),"")</f>
        <v>0</v>
      </c>
      <c r="AI1422" s="73">
        <f>IFERROR(VLOOKUP(Подбор[[#This Row],[Артикул]],[1]Подбор!$CJ:$CW,14,0),"")</f>
        <v>0</v>
      </c>
      <c r="AJ1422" s="73" t="str">
        <f>IFERROR(VLOOKUP(Подбор[[#This Row],[Артикул]],[1]Подбор!$CJ:$DA,15,0),"")</f>
        <v/>
      </c>
      <c r="AK1422" s="73" t="str">
        <f>IFERROR(VLOOKUP(Подбор[[#This Row],[Артикул]],[1]Подбор!$CJ:$DA,16,0),"")</f>
        <v/>
      </c>
      <c r="AL1422" s="73" t="str">
        <f>IFERROR(VLOOKUP(Подбор[[#This Row],[Артикул]],[1]Подбор!$CJ:$DA,17,0),"")</f>
        <v/>
      </c>
    </row>
    <row r="1423" spans="1:38">
      <c r="A1423" s="73" t="s">
        <v>7509</v>
      </c>
      <c r="B1423" t="s">
        <v>4680</v>
      </c>
      <c r="C1423" t="s">
        <v>7510</v>
      </c>
      <c r="D1423" t="s">
        <v>578</v>
      </c>
      <c r="E1423" t="s">
        <v>578</v>
      </c>
      <c r="F1423" t="s">
        <v>578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578</v>
      </c>
      <c r="R1423" t="s">
        <v>7636</v>
      </c>
      <c r="S1423" t="s">
        <v>5514</v>
      </c>
      <c r="T1423" s="73"/>
      <c r="U1423" s="73"/>
      <c r="V1423"/>
      <c r="W1423" s="73" t="str">
        <f>IFERROR(VLOOKUP(Подбор[[#This Row],[Артикул]],[1]Подбор!$CJ:$CW,2,0),"")</f>
        <v/>
      </c>
      <c r="X1423" s="73" t="str">
        <f>IFERROR(VLOOKUP(Подбор[[#This Row],[Артикул]],[1]Подбор!$CJ:$CW,3,0),"")</f>
        <v/>
      </c>
      <c r="Y1423" s="73" t="str">
        <f>IFERROR(VLOOKUP(Подбор[[#This Row],[Артикул]],[1]Подбор!$CJ:$CW,4,0),"")</f>
        <v/>
      </c>
      <c r="Z1423" s="73">
        <f>IFERROR(VLOOKUP(Подбор[[#This Row],[Артикул]],[1]Подбор!$CJ:$CW,5,0),"")</f>
        <v>0</v>
      </c>
      <c r="AA1423" s="73">
        <f>IFERROR(VLOOKUP(Подбор[[#This Row],[Артикул]],[1]Подбор!$CJ:$CW,6,0),"")</f>
        <v>0</v>
      </c>
      <c r="AB1423" s="73">
        <f>IFERROR(VLOOKUP(Подбор[[#This Row],[Артикул]],[1]Подбор!$CJ:$CW,7,0),"")</f>
        <v>0</v>
      </c>
      <c r="AC1423" s="73">
        <f>IFERROR(VLOOKUP(Подбор[[#This Row],[Артикул]],[1]Подбор!$CJ:$CW,8,0),"")</f>
        <v>0</v>
      </c>
      <c r="AD1423" s="73">
        <f>IFERROR(VLOOKUP(Подбор[[#This Row],[Артикул]],[1]Подбор!$CJ:$CW,9,0),"")</f>
        <v>0</v>
      </c>
      <c r="AE1423" s="73">
        <f>IFERROR(VLOOKUP(Подбор[[#This Row],[Артикул]],[1]Подбор!$CJ:$CW,10,0),"")</f>
        <v>0</v>
      </c>
      <c r="AF1423" s="73">
        <f>IFERROR(VLOOKUP(Подбор[[#This Row],[Артикул]],[1]Подбор!$CJ:$CW,11,0),"")</f>
        <v>0</v>
      </c>
      <c r="AG1423" s="73">
        <f>IFERROR(VLOOKUP(Подбор[[#This Row],[Артикул]],[1]Подбор!$CJ:$CW,12,0),"")</f>
        <v>0</v>
      </c>
      <c r="AH1423" s="73">
        <f>IFERROR(VLOOKUP(Подбор[[#This Row],[Артикул]],[1]Подбор!$CJ:$CW,13,0),"")</f>
        <v>0</v>
      </c>
      <c r="AI1423" s="73">
        <f>IFERROR(VLOOKUP(Подбор[[#This Row],[Артикул]],[1]Подбор!$CJ:$CW,14,0),"")</f>
        <v>0</v>
      </c>
      <c r="AJ1423" s="73" t="str">
        <f>IFERROR(VLOOKUP(Подбор[[#This Row],[Артикул]],[1]Подбор!$CJ:$DA,15,0),"")</f>
        <v/>
      </c>
      <c r="AK1423" s="73" t="str">
        <f>IFERROR(VLOOKUP(Подбор[[#This Row],[Артикул]],[1]Подбор!$CJ:$DA,16,0),"")</f>
        <v>https://www.ipmatika.kz/products/lg-spetsialnye-paneli/37BH7N/</v>
      </c>
      <c r="AL1423" s="73" t="str">
        <f>IFERROR(VLOOKUP(Подбор[[#This Row],[Артикул]],[1]Подбор!$CJ:$DA,17,0),"")</f>
        <v>NEW</v>
      </c>
    </row>
    <row r="1424" spans="1:38">
      <c r="A1424" s="73" t="s">
        <v>5422</v>
      </c>
      <c r="B1424" t="s">
        <v>4680</v>
      </c>
      <c r="C1424" t="s">
        <v>7511</v>
      </c>
      <c r="D1424" t="s">
        <v>578</v>
      </c>
      <c r="E1424" t="s">
        <v>578</v>
      </c>
      <c r="F1424" t="s">
        <v>578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578</v>
      </c>
      <c r="R1424" t="s">
        <v>7637</v>
      </c>
      <c r="S1424" t="s">
        <v>5514</v>
      </c>
      <c r="T1424" s="73"/>
      <c r="U1424" s="73"/>
      <c r="V1424"/>
      <c r="W1424" s="73" t="str">
        <f>IFERROR(VLOOKUP(Подбор[[#This Row],[Артикул]],[1]Подбор!$CJ:$CW,2,0),"")</f>
        <v/>
      </c>
      <c r="X1424" s="73" t="str">
        <f>IFERROR(VLOOKUP(Подбор[[#This Row],[Артикул]],[1]Подбор!$CJ:$CW,3,0),"")</f>
        <v/>
      </c>
      <c r="Y1424" s="73" t="str">
        <f>IFERROR(VLOOKUP(Подбор[[#This Row],[Артикул]],[1]Подбор!$CJ:$CW,4,0),"")</f>
        <v/>
      </c>
      <c r="Z1424" s="73">
        <f>IFERROR(VLOOKUP(Подбор[[#This Row],[Артикул]],[1]Подбор!$CJ:$CW,5,0),"")</f>
        <v>0</v>
      </c>
      <c r="AA1424" s="73">
        <f>IFERROR(VLOOKUP(Подбор[[#This Row],[Артикул]],[1]Подбор!$CJ:$CW,6,0),"")</f>
        <v>0</v>
      </c>
      <c r="AB1424" s="73">
        <f>IFERROR(VLOOKUP(Подбор[[#This Row],[Артикул]],[1]Подбор!$CJ:$CW,7,0),"")</f>
        <v>0</v>
      </c>
      <c r="AC1424" s="73">
        <f>IFERROR(VLOOKUP(Подбор[[#This Row],[Артикул]],[1]Подбор!$CJ:$CW,8,0),"")</f>
        <v>0</v>
      </c>
      <c r="AD1424" s="73">
        <f>IFERROR(VLOOKUP(Подбор[[#This Row],[Артикул]],[1]Подбор!$CJ:$CW,9,0),"")</f>
        <v>0</v>
      </c>
      <c r="AE1424" s="73">
        <f>IFERROR(VLOOKUP(Подбор[[#This Row],[Артикул]],[1]Подбор!$CJ:$CW,10,0),"")</f>
        <v>0</v>
      </c>
      <c r="AF1424" s="73">
        <f>IFERROR(VLOOKUP(Подбор[[#This Row],[Артикул]],[1]Подбор!$CJ:$CW,11,0),"")</f>
        <v>0</v>
      </c>
      <c r="AG1424" s="73">
        <f>IFERROR(VLOOKUP(Подбор[[#This Row],[Артикул]],[1]Подбор!$CJ:$CW,12,0),"")</f>
        <v>0</v>
      </c>
      <c r="AH1424" s="73">
        <f>IFERROR(VLOOKUP(Подбор[[#This Row],[Артикул]],[1]Подбор!$CJ:$CW,13,0),"")</f>
        <v>0</v>
      </c>
      <c r="AI1424" s="73">
        <f>IFERROR(VLOOKUP(Подбор[[#This Row],[Артикул]],[1]Подбор!$CJ:$CW,14,0),"")</f>
        <v>0</v>
      </c>
      <c r="AJ1424" s="73" t="str">
        <f>IFERROR(VLOOKUP(Подбор[[#This Row],[Артикул]],[1]Подбор!$CJ:$DA,15,0),"")</f>
        <v/>
      </c>
      <c r="AK1424" s="73" t="str">
        <f>IFERROR(VLOOKUP(Подбор[[#This Row],[Артикул]],[1]Подбор!$CJ:$DA,16,0),"")</f>
        <v>https://www.ipmatika.kz/products/lg-spetsialnye-paneli/49XS4P/</v>
      </c>
      <c r="AL1424" s="73" t="str">
        <f>IFERROR(VLOOKUP(Подбор[[#This Row],[Артикул]],[1]Подбор!$CJ:$DA,17,0),"")</f>
        <v>NEW</v>
      </c>
    </row>
    <row r="1425" spans="1:38">
      <c r="A1425" s="73" t="s">
        <v>5423</v>
      </c>
      <c r="B1425" t="s">
        <v>4680</v>
      </c>
      <c r="C1425" t="s">
        <v>7512</v>
      </c>
      <c r="D1425" t="s">
        <v>578</v>
      </c>
      <c r="E1425" t="s">
        <v>578</v>
      </c>
      <c r="F1425" t="s">
        <v>578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578</v>
      </c>
      <c r="R1425" t="s">
        <v>7638</v>
      </c>
      <c r="S1425" t="s">
        <v>5514</v>
      </c>
      <c r="T1425" s="73"/>
      <c r="U1425" s="73"/>
      <c r="V1425"/>
      <c r="W1425" s="73" t="str">
        <f>IFERROR(VLOOKUP(Подбор[[#This Row],[Артикул]],[1]Подбор!$CJ:$CW,2,0),"")</f>
        <v/>
      </c>
      <c r="X1425" s="73" t="str">
        <f>IFERROR(VLOOKUP(Подбор[[#This Row],[Артикул]],[1]Подбор!$CJ:$CW,3,0),"")</f>
        <v/>
      </c>
      <c r="Y1425" s="73" t="str">
        <f>IFERROR(VLOOKUP(Подбор[[#This Row],[Артикул]],[1]Подбор!$CJ:$CW,4,0),"")</f>
        <v/>
      </c>
      <c r="Z1425" s="73">
        <f>IFERROR(VLOOKUP(Подбор[[#This Row],[Артикул]],[1]Подбор!$CJ:$CW,5,0),"")</f>
        <v>0</v>
      </c>
      <c r="AA1425" s="73">
        <f>IFERROR(VLOOKUP(Подбор[[#This Row],[Артикул]],[1]Подбор!$CJ:$CW,6,0),"")</f>
        <v>0</v>
      </c>
      <c r="AB1425" s="73">
        <f>IFERROR(VLOOKUP(Подбор[[#This Row],[Артикул]],[1]Подбор!$CJ:$CW,7,0),"")</f>
        <v>0</v>
      </c>
      <c r="AC1425" s="73">
        <f>IFERROR(VLOOKUP(Подбор[[#This Row],[Артикул]],[1]Подбор!$CJ:$CW,8,0),"")</f>
        <v>0</v>
      </c>
      <c r="AD1425" s="73">
        <f>IFERROR(VLOOKUP(Подбор[[#This Row],[Артикул]],[1]Подбор!$CJ:$CW,9,0),"")</f>
        <v>0</v>
      </c>
      <c r="AE1425" s="73">
        <f>IFERROR(VLOOKUP(Подбор[[#This Row],[Артикул]],[1]Подбор!$CJ:$CW,10,0),"")</f>
        <v>0</v>
      </c>
      <c r="AF1425" s="73">
        <f>IFERROR(VLOOKUP(Подбор[[#This Row],[Артикул]],[1]Подбор!$CJ:$CW,11,0),"")</f>
        <v>0</v>
      </c>
      <c r="AG1425" s="73">
        <f>IFERROR(VLOOKUP(Подбор[[#This Row],[Артикул]],[1]Подбор!$CJ:$CW,12,0),"")</f>
        <v>0</v>
      </c>
      <c r="AH1425" s="73">
        <f>IFERROR(VLOOKUP(Подбор[[#This Row],[Артикул]],[1]Подбор!$CJ:$CW,13,0),"")</f>
        <v>0</v>
      </c>
      <c r="AI1425" s="73">
        <f>IFERROR(VLOOKUP(Подбор[[#This Row],[Артикул]],[1]Подбор!$CJ:$CW,14,0),"")</f>
        <v>0</v>
      </c>
      <c r="AJ1425" s="73" t="str">
        <f>IFERROR(VLOOKUP(Подбор[[#This Row],[Артикул]],[1]Подбор!$CJ:$DA,15,0),"")</f>
        <v/>
      </c>
      <c r="AK1425" s="73" t="str">
        <f>IFERROR(VLOOKUP(Подбор[[#This Row],[Артикул]],[1]Подбор!$CJ:$DA,16,0),"")</f>
        <v>https://www.ipmatika.kz/products/lg-spetsialnye-paneli/55EF5K/</v>
      </c>
      <c r="AL1425" s="73" t="str">
        <f>IFERROR(VLOOKUP(Подбор[[#This Row],[Артикул]],[1]Подбор!$CJ:$DA,17,0),"")</f>
        <v>NEW</v>
      </c>
    </row>
    <row r="1426" spans="1:38">
      <c r="A1426" s="73" t="s">
        <v>5424</v>
      </c>
      <c r="B1426" t="s">
        <v>4680</v>
      </c>
      <c r="C1426" t="s">
        <v>7513</v>
      </c>
      <c r="D1426" t="s">
        <v>578</v>
      </c>
      <c r="E1426" t="s">
        <v>578</v>
      </c>
      <c r="F1426" t="s">
        <v>578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578</v>
      </c>
      <c r="R1426" t="s">
        <v>7639</v>
      </c>
      <c r="S1426" t="s">
        <v>5514</v>
      </c>
      <c r="T1426" s="73"/>
      <c r="U1426" s="73"/>
      <c r="V1426"/>
      <c r="W1426" s="73" t="str">
        <f>IFERROR(VLOOKUP(Подбор[[#This Row],[Артикул]],[1]Подбор!$CJ:$CW,2,0),"")</f>
        <v/>
      </c>
      <c r="X1426" s="73" t="str">
        <f>IFERROR(VLOOKUP(Подбор[[#This Row],[Артикул]],[1]Подбор!$CJ:$CW,3,0),"")</f>
        <v/>
      </c>
      <c r="Y1426" s="73" t="str">
        <f>IFERROR(VLOOKUP(Подбор[[#This Row],[Артикул]],[1]Подбор!$CJ:$CW,4,0),"")</f>
        <v/>
      </c>
      <c r="Z1426" s="73">
        <f>IFERROR(VLOOKUP(Подбор[[#This Row],[Артикул]],[1]Подбор!$CJ:$CW,5,0),"")</f>
        <v>0</v>
      </c>
      <c r="AA1426" s="73">
        <f>IFERROR(VLOOKUP(Подбор[[#This Row],[Артикул]],[1]Подбор!$CJ:$CW,6,0),"")</f>
        <v>0</v>
      </c>
      <c r="AB1426" s="73">
        <f>IFERROR(VLOOKUP(Подбор[[#This Row],[Артикул]],[1]Подбор!$CJ:$CW,7,0),"")</f>
        <v>0</v>
      </c>
      <c r="AC1426" s="73">
        <f>IFERROR(VLOOKUP(Подбор[[#This Row],[Артикул]],[1]Подбор!$CJ:$CW,8,0),"")</f>
        <v>0</v>
      </c>
      <c r="AD1426" s="73">
        <f>IFERROR(VLOOKUP(Подбор[[#This Row],[Артикул]],[1]Подбор!$CJ:$CW,9,0),"")</f>
        <v>0</v>
      </c>
      <c r="AE1426" s="73">
        <f>IFERROR(VLOOKUP(Подбор[[#This Row],[Артикул]],[1]Подбор!$CJ:$CW,10,0),"")</f>
        <v>0</v>
      </c>
      <c r="AF1426" s="73">
        <f>IFERROR(VLOOKUP(Подбор[[#This Row],[Артикул]],[1]Подбор!$CJ:$CW,11,0),"")</f>
        <v>0</v>
      </c>
      <c r="AG1426" s="73">
        <f>IFERROR(VLOOKUP(Подбор[[#This Row],[Артикул]],[1]Подбор!$CJ:$CW,12,0),"")</f>
        <v>0</v>
      </c>
      <c r="AH1426" s="73">
        <f>IFERROR(VLOOKUP(Подбор[[#This Row],[Артикул]],[1]Подбор!$CJ:$CW,13,0),"")</f>
        <v>0</v>
      </c>
      <c r="AI1426" s="73">
        <f>IFERROR(VLOOKUP(Подбор[[#This Row],[Артикул]],[1]Подбор!$CJ:$CW,14,0),"")</f>
        <v>0</v>
      </c>
      <c r="AJ1426" s="73" t="str">
        <f>IFERROR(VLOOKUP(Подбор[[#This Row],[Артикул]],[1]Подбор!$CJ:$DA,15,0),"")</f>
        <v/>
      </c>
      <c r="AK1426" s="73" t="str">
        <f>IFERROR(VLOOKUP(Подбор[[#This Row],[Артикул]],[1]Подбор!$CJ:$DA,16,0),"")</f>
        <v>https://www.ipmatika.kz/products/lg-spetsialnye-paneli/55EJ5K/</v>
      </c>
      <c r="AL1426" s="73" t="str">
        <f>IFERROR(VLOOKUP(Подбор[[#This Row],[Артикул]],[1]Подбор!$CJ:$DA,17,0),"")</f>
        <v>NEW</v>
      </c>
    </row>
    <row r="1427" spans="1:38">
      <c r="A1427" s="73" t="s">
        <v>5425</v>
      </c>
      <c r="B1427" t="s">
        <v>4680</v>
      </c>
      <c r="C1427" t="s">
        <v>7514</v>
      </c>
      <c r="D1427" t="s">
        <v>578</v>
      </c>
      <c r="E1427" t="s">
        <v>578</v>
      </c>
      <c r="F1427" t="s">
        <v>578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578</v>
      </c>
      <c r="R1427" t="s">
        <v>7640</v>
      </c>
      <c r="S1427" t="s">
        <v>5514</v>
      </c>
      <c r="T1427" s="73"/>
      <c r="U1427" s="73"/>
      <c r="V1427"/>
      <c r="W1427" s="73" t="str">
        <f>IFERROR(VLOOKUP(Подбор[[#This Row],[Артикул]],[1]Подбор!$CJ:$CW,2,0),"")</f>
        <v/>
      </c>
      <c r="X1427" s="73" t="str">
        <f>IFERROR(VLOOKUP(Подбор[[#This Row],[Артикул]],[1]Подбор!$CJ:$CW,3,0),"")</f>
        <v/>
      </c>
      <c r="Y1427" s="73" t="str">
        <f>IFERROR(VLOOKUP(Подбор[[#This Row],[Артикул]],[1]Подбор!$CJ:$CW,4,0),"")</f>
        <v/>
      </c>
      <c r="Z1427" s="73">
        <f>IFERROR(VLOOKUP(Подбор[[#This Row],[Артикул]],[1]Подбор!$CJ:$CW,5,0),"")</f>
        <v>0</v>
      </c>
      <c r="AA1427" s="73">
        <f>IFERROR(VLOOKUP(Подбор[[#This Row],[Артикул]],[1]Подбор!$CJ:$CW,6,0),"")</f>
        <v>0</v>
      </c>
      <c r="AB1427" s="73">
        <f>IFERROR(VLOOKUP(Подбор[[#This Row],[Артикул]],[1]Подбор!$CJ:$CW,7,0),"")</f>
        <v>0</v>
      </c>
      <c r="AC1427" s="73">
        <f>IFERROR(VLOOKUP(Подбор[[#This Row],[Артикул]],[1]Подбор!$CJ:$CW,8,0),"")</f>
        <v>0</v>
      </c>
      <c r="AD1427" s="73">
        <f>IFERROR(VLOOKUP(Подбор[[#This Row],[Артикул]],[1]Подбор!$CJ:$CW,9,0),"")</f>
        <v>0</v>
      </c>
      <c r="AE1427" s="73">
        <f>IFERROR(VLOOKUP(Подбор[[#This Row],[Артикул]],[1]Подбор!$CJ:$CW,10,0),"")</f>
        <v>0</v>
      </c>
      <c r="AF1427" s="73">
        <f>IFERROR(VLOOKUP(Подбор[[#This Row],[Артикул]],[1]Подбор!$CJ:$CW,11,0),"")</f>
        <v>0</v>
      </c>
      <c r="AG1427" s="73">
        <f>IFERROR(VLOOKUP(Подбор[[#This Row],[Артикул]],[1]Подбор!$CJ:$CW,12,0),"")</f>
        <v>0</v>
      </c>
      <c r="AH1427" s="73">
        <f>IFERROR(VLOOKUP(Подбор[[#This Row],[Артикул]],[1]Подбор!$CJ:$CW,13,0),"")</f>
        <v>0</v>
      </c>
      <c r="AI1427" s="73">
        <f>IFERROR(VLOOKUP(Подбор[[#This Row],[Артикул]],[1]Подбор!$CJ:$CW,14,0),"")</f>
        <v>0</v>
      </c>
      <c r="AJ1427" s="73" t="str">
        <f>IFERROR(VLOOKUP(Подбор[[#This Row],[Артикул]],[1]Подбор!$CJ:$DA,15,0),"")</f>
        <v/>
      </c>
      <c r="AK1427" s="73" t="str">
        <f>IFERROR(VLOOKUP(Подбор[[#This Row],[Артикул]],[1]Подбор!$CJ:$DA,16,0),"")</f>
        <v>https://www.ipmatika.kz/products/lg-spetsialnye-paneli/55EW5P-M/</v>
      </c>
      <c r="AL1427" s="73" t="str">
        <f>IFERROR(VLOOKUP(Подбор[[#This Row],[Артикул]],[1]Подбор!$CJ:$DA,17,0),"")</f>
        <v>NEW</v>
      </c>
    </row>
    <row r="1428" spans="1:38">
      <c r="A1428" s="73" t="s">
        <v>5426</v>
      </c>
      <c r="B1428" t="s">
        <v>4680</v>
      </c>
      <c r="C1428" t="s">
        <v>7515</v>
      </c>
      <c r="D1428" t="s">
        <v>578</v>
      </c>
      <c r="E1428" t="s">
        <v>578</v>
      </c>
      <c r="F1428" t="s">
        <v>578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578</v>
      </c>
      <c r="R1428" t="s">
        <v>7641</v>
      </c>
      <c r="S1428" t="s">
        <v>5514</v>
      </c>
      <c r="T1428" s="73"/>
      <c r="U1428" s="73"/>
      <c r="V1428"/>
      <c r="W1428" s="73" t="str">
        <f>IFERROR(VLOOKUP(Подбор[[#This Row],[Артикул]],[1]Подбор!$CJ:$CW,2,0),"")</f>
        <v/>
      </c>
      <c r="X1428" s="73" t="str">
        <f>IFERROR(VLOOKUP(Подбор[[#This Row],[Артикул]],[1]Подбор!$CJ:$CW,3,0),"")</f>
        <v/>
      </c>
      <c r="Y1428" s="73" t="str">
        <f>IFERROR(VLOOKUP(Подбор[[#This Row],[Артикул]],[1]Подбор!$CJ:$CW,4,0),"")</f>
        <v/>
      </c>
      <c r="Z1428" s="73">
        <f>IFERROR(VLOOKUP(Подбор[[#This Row],[Артикул]],[1]Подбор!$CJ:$CW,5,0),"")</f>
        <v>0</v>
      </c>
      <c r="AA1428" s="73">
        <f>IFERROR(VLOOKUP(Подбор[[#This Row],[Артикул]],[1]Подбор!$CJ:$CW,6,0),"")</f>
        <v>0</v>
      </c>
      <c r="AB1428" s="73">
        <f>IFERROR(VLOOKUP(Подбор[[#This Row],[Артикул]],[1]Подбор!$CJ:$CW,7,0),"")</f>
        <v>0</v>
      </c>
      <c r="AC1428" s="73">
        <f>IFERROR(VLOOKUP(Подбор[[#This Row],[Артикул]],[1]Подбор!$CJ:$CW,8,0),"")</f>
        <v>0</v>
      </c>
      <c r="AD1428" s="73">
        <f>IFERROR(VLOOKUP(Подбор[[#This Row],[Артикул]],[1]Подбор!$CJ:$CW,9,0),"")</f>
        <v>0</v>
      </c>
      <c r="AE1428" s="73">
        <f>IFERROR(VLOOKUP(Подбор[[#This Row],[Артикул]],[1]Подбор!$CJ:$CW,10,0),"")</f>
        <v>0</v>
      </c>
      <c r="AF1428" s="73">
        <f>IFERROR(VLOOKUP(Подбор[[#This Row],[Артикул]],[1]Подбор!$CJ:$CW,11,0),"")</f>
        <v>0</v>
      </c>
      <c r="AG1428" s="73">
        <f>IFERROR(VLOOKUP(Подбор[[#This Row],[Артикул]],[1]Подбор!$CJ:$CW,12,0),"")</f>
        <v>0</v>
      </c>
      <c r="AH1428" s="73">
        <f>IFERROR(VLOOKUP(Подбор[[#This Row],[Артикул]],[1]Подбор!$CJ:$CW,13,0),"")</f>
        <v>0</v>
      </c>
      <c r="AI1428" s="73">
        <f>IFERROR(VLOOKUP(Подбор[[#This Row],[Артикул]],[1]Подбор!$CJ:$CW,14,0),"")</f>
        <v>0</v>
      </c>
      <c r="AJ1428" s="73" t="str">
        <f>IFERROR(VLOOKUP(Подбор[[#This Row],[Артикул]],[1]Подбор!$CJ:$DA,15,0),"")</f>
        <v/>
      </c>
      <c r="AK1428" s="73" t="str">
        <f>IFERROR(VLOOKUP(Подбор[[#This Row],[Артикул]],[1]Подбор!$CJ:$DA,16,0),"")</f>
        <v>https://www.ipmatika.kz/products/lg-spetsialnye-paneli/55XS4P/</v>
      </c>
      <c r="AL1428" s="73" t="str">
        <f>IFERROR(VLOOKUP(Подбор[[#This Row],[Артикул]],[1]Подбор!$CJ:$DA,17,0),"")</f>
        <v>NEW</v>
      </c>
    </row>
    <row r="1429" spans="1:38">
      <c r="A1429" s="73" t="s">
        <v>5427</v>
      </c>
      <c r="B1429" t="s">
        <v>4680</v>
      </c>
      <c r="C1429" t="s">
        <v>7516</v>
      </c>
      <c r="D1429" t="s">
        <v>578</v>
      </c>
      <c r="E1429" t="s">
        <v>578</v>
      </c>
      <c r="F1429" t="s">
        <v>578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578</v>
      </c>
      <c r="R1429" t="s">
        <v>7642</v>
      </c>
      <c r="S1429" t="s">
        <v>5514</v>
      </c>
      <c r="T1429" s="73"/>
      <c r="U1429" s="73"/>
      <c r="V1429"/>
      <c r="W1429" s="73" t="str">
        <f>IFERROR(VLOOKUP(Подбор[[#This Row],[Артикул]],[1]Подбор!$CJ:$CW,2,0),"")</f>
        <v/>
      </c>
      <c r="X1429" s="73" t="str">
        <f>IFERROR(VLOOKUP(Подбор[[#This Row],[Артикул]],[1]Подбор!$CJ:$CW,3,0),"")</f>
        <v/>
      </c>
      <c r="Y1429" s="73" t="str">
        <f>IFERROR(VLOOKUP(Подбор[[#This Row],[Артикул]],[1]Подбор!$CJ:$CW,4,0),"")</f>
        <v/>
      </c>
      <c r="Z1429" s="73">
        <f>IFERROR(VLOOKUP(Подбор[[#This Row],[Артикул]],[1]Подбор!$CJ:$CW,5,0),"")</f>
        <v>0</v>
      </c>
      <c r="AA1429" s="73">
        <f>IFERROR(VLOOKUP(Подбор[[#This Row],[Артикул]],[1]Подбор!$CJ:$CW,6,0),"")</f>
        <v>0</v>
      </c>
      <c r="AB1429" s="73">
        <f>IFERROR(VLOOKUP(Подбор[[#This Row],[Артикул]],[1]Подбор!$CJ:$CW,7,0),"")</f>
        <v>0</v>
      </c>
      <c r="AC1429" s="73">
        <f>IFERROR(VLOOKUP(Подбор[[#This Row],[Артикул]],[1]Подбор!$CJ:$CW,8,0),"")</f>
        <v>0</v>
      </c>
      <c r="AD1429" s="73">
        <f>IFERROR(VLOOKUP(Подбор[[#This Row],[Артикул]],[1]Подбор!$CJ:$CW,9,0),"")</f>
        <v>0</v>
      </c>
      <c r="AE1429" s="73">
        <f>IFERROR(VLOOKUP(Подбор[[#This Row],[Артикул]],[1]Подбор!$CJ:$CW,10,0),"")</f>
        <v>0</v>
      </c>
      <c r="AF1429" s="73">
        <f>IFERROR(VLOOKUP(Подбор[[#This Row],[Артикул]],[1]Подбор!$CJ:$CW,11,0),"")</f>
        <v>0</v>
      </c>
      <c r="AG1429" s="73">
        <f>IFERROR(VLOOKUP(Подбор[[#This Row],[Артикул]],[1]Подбор!$CJ:$CW,12,0),"")</f>
        <v>0</v>
      </c>
      <c r="AH1429" s="73">
        <f>IFERROR(VLOOKUP(Подбор[[#This Row],[Артикул]],[1]Подбор!$CJ:$CW,13,0),"")</f>
        <v>0</v>
      </c>
      <c r="AI1429" s="73">
        <f>IFERROR(VLOOKUP(Подбор[[#This Row],[Артикул]],[1]Подбор!$CJ:$CW,14,0),"")</f>
        <v>0</v>
      </c>
      <c r="AJ1429" s="73" t="str">
        <f>IFERROR(VLOOKUP(Подбор[[#This Row],[Артикул]],[1]Подбор!$CJ:$DA,15,0),"")</f>
        <v/>
      </c>
      <c r="AK1429" s="73" t="str">
        <f>IFERROR(VLOOKUP(Подбор[[#This Row],[Артикул]],[1]Подбор!$CJ:$DA,16,0),"")</f>
        <v>https://www.ipmatika.kz/products/lg-spetsialnye-paneli/75XS4P/</v>
      </c>
      <c r="AL1429" s="73" t="str">
        <f>IFERROR(VLOOKUP(Подбор[[#This Row],[Артикул]],[1]Подбор!$CJ:$DA,17,0),"")</f>
        <v>NEW</v>
      </c>
    </row>
    <row r="1430" spans="1:38">
      <c r="A1430" s="73" t="s">
        <v>5428</v>
      </c>
      <c r="B1430" t="s">
        <v>4680</v>
      </c>
      <c r="C1430" t="s">
        <v>7517</v>
      </c>
      <c r="D1430" t="s">
        <v>578</v>
      </c>
      <c r="E1430" t="s">
        <v>578</v>
      </c>
      <c r="F1430" t="s">
        <v>578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578</v>
      </c>
      <c r="R1430" t="s">
        <v>7643</v>
      </c>
      <c r="S1430" t="s">
        <v>5514</v>
      </c>
      <c r="T1430" s="73"/>
      <c r="U1430" s="73"/>
      <c r="V1430"/>
      <c r="W1430" s="73" t="str">
        <f>IFERROR(VLOOKUP(Подбор[[#This Row],[Артикул]],[1]Подбор!$CJ:$CW,2,0),"")</f>
        <v/>
      </c>
      <c r="X1430" s="73" t="str">
        <f>IFERROR(VLOOKUP(Подбор[[#This Row],[Артикул]],[1]Подбор!$CJ:$CW,3,0),"")</f>
        <v/>
      </c>
      <c r="Y1430" s="73" t="str">
        <f>IFERROR(VLOOKUP(Подбор[[#This Row],[Артикул]],[1]Подбор!$CJ:$CW,4,0),"")</f>
        <v/>
      </c>
      <c r="Z1430" s="73">
        <f>IFERROR(VLOOKUP(Подбор[[#This Row],[Артикул]],[1]Подбор!$CJ:$CW,5,0),"")</f>
        <v>0</v>
      </c>
      <c r="AA1430" s="73">
        <f>IFERROR(VLOOKUP(Подбор[[#This Row],[Артикул]],[1]Подбор!$CJ:$CW,6,0),"")</f>
        <v>0</v>
      </c>
      <c r="AB1430" s="73">
        <f>IFERROR(VLOOKUP(Подбор[[#This Row],[Артикул]],[1]Подбор!$CJ:$CW,7,0),"")</f>
        <v>0</v>
      </c>
      <c r="AC1430" s="73">
        <f>IFERROR(VLOOKUP(Подбор[[#This Row],[Артикул]],[1]Подбор!$CJ:$CW,8,0),"")</f>
        <v>0</v>
      </c>
      <c r="AD1430" s="73">
        <f>IFERROR(VLOOKUP(Подбор[[#This Row],[Артикул]],[1]Подбор!$CJ:$CW,9,0),"")</f>
        <v>0</v>
      </c>
      <c r="AE1430" s="73">
        <f>IFERROR(VLOOKUP(Подбор[[#This Row],[Артикул]],[1]Подбор!$CJ:$CW,10,0),"")</f>
        <v>0</v>
      </c>
      <c r="AF1430" s="73">
        <f>IFERROR(VLOOKUP(Подбор[[#This Row],[Артикул]],[1]Подбор!$CJ:$CW,11,0),"")</f>
        <v>0</v>
      </c>
      <c r="AG1430" s="73">
        <f>IFERROR(VLOOKUP(Подбор[[#This Row],[Артикул]],[1]Подбор!$CJ:$CW,12,0),"")</f>
        <v>0</v>
      </c>
      <c r="AH1430" s="73">
        <f>IFERROR(VLOOKUP(Подбор[[#This Row],[Артикул]],[1]Подбор!$CJ:$CW,13,0),"")</f>
        <v>0</v>
      </c>
      <c r="AI1430" s="73">
        <f>IFERROR(VLOOKUP(Подбор[[#This Row],[Артикул]],[1]Подбор!$CJ:$CW,14,0),"")</f>
        <v>0</v>
      </c>
      <c r="AJ1430" s="73" t="str">
        <f>IFERROR(VLOOKUP(Подбор[[#This Row],[Артикул]],[1]Подбор!$CJ:$DA,15,0),"")</f>
        <v/>
      </c>
      <c r="AK1430" s="73" t="str">
        <f>IFERROR(VLOOKUP(Подбор[[#This Row],[Артикул]],[1]Подбор!$CJ:$DA,16,0),"")</f>
        <v>https://www.ipmatika.kz/products/lg-spetsialnye-paneli/86BH5F-M/</v>
      </c>
      <c r="AL1430" s="73" t="str">
        <f>IFERROR(VLOOKUP(Подбор[[#This Row],[Артикул]],[1]Подбор!$CJ:$DA,17,0),"")</f>
        <v>NEW</v>
      </c>
    </row>
    <row r="1431" spans="1:38">
      <c r="A1431" s="73" t="s">
        <v>7518</v>
      </c>
      <c r="B1431"/>
      <c r="C1431"/>
      <c r="D1431" t="s">
        <v>578</v>
      </c>
      <c r="E1431" t="s">
        <v>578</v>
      </c>
      <c r="F1431" t="s">
        <v>578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578</v>
      </c>
      <c r="R1431" t="s">
        <v>578</v>
      </c>
      <c r="S1431" t="s">
        <v>578</v>
      </c>
      <c r="T1431" s="73"/>
      <c r="U1431" s="73"/>
      <c r="V1431"/>
      <c r="W1431" s="73" t="str">
        <f>IFERROR(VLOOKUP(Подбор[[#This Row],[Артикул]],[1]Подбор!$CJ:$CW,2,0),"")</f>
        <v/>
      </c>
      <c r="X1431" s="73" t="str">
        <f>IFERROR(VLOOKUP(Подбор[[#This Row],[Артикул]],[1]Подбор!$CJ:$CW,3,0),"")</f>
        <v/>
      </c>
      <c r="Y1431" s="73" t="str">
        <f>IFERROR(VLOOKUP(Подбор[[#This Row],[Артикул]],[1]Подбор!$CJ:$CW,4,0),"")</f>
        <v/>
      </c>
      <c r="Z1431" s="73">
        <f>IFERROR(VLOOKUP(Подбор[[#This Row],[Артикул]],[1]Подбор!$CJ:$CW,5,0),"")</f>
        <v>0</v>
      </c>
      <c r="AA1431" s="73">
        <f>IFERROR(VLOOKUP(Подбор[[#This Row],[Артикул]],[1]Подбор!$CJ:$CW,6,0),"")</f>
        <v>0</v>
      </c>
      <c r="AB1431" s="73">
        <f>IFERROR(VLOOKUP(Подбор[[#This Row],[Артикул]],[1]Подбор!$CJ:$CW,7,0),"")</f>
        <v>0</v>
      </c>
      <c r="AC1431" s="73">
        <f>IFERROR(VLOOKUP(Подбор[[#This Row],[Артикул]],[1]Подбор!$CJ:$CW,8,0),"")</f>
        <v>0</v>
      </c>
      <c r="AD1431" s="73">
        <f>IFERROR(VLOOKUP(Подбор[[#This Row],[Артикул]],[1]Подбор!$CJ:$CW,9,0),"")</f>
        <v>0</v>
      </c>
      <c r="AE1431" s="73">
        <f>IFERROR(VLOOKUP(Подбор[[#This Row],[Артикул]],[1]Подбор!$CJ:$CW,10,0),"")</f>
        <v>0</v>
      </c>
      <c r="AF1431" s="73">
        <f>IFERROR(VLOOKUP(Подбор[[#This Row],[Артикул]],[1]Подбор!$CJ:$CW,11,0),"")</f>
        <v>0</v>
      </c>
      <c r="AG1431" s="73">
        <f>IFERROR(VLOOKUP(Подбор[[#This Row],[Артикул]],[1]Подбор!$CJ:$CW,12,0),"")</f>
        <v>0</v>
      </c>
      <c r="AH1431" s="73">
        <f>IFERROR(VLOOKUP(Подбор[[#This Row],[Артикул]],[1]Подбор!$CJ:$CW,13,0),"")</f>
        <v>0</v>
      </c>
      <c r="AI1431" s="73">
        <f>IFERROR(VLOOKUP(Подбор[[#This Row],[Артикул]],[1]Подбор!$CJ:$CW,14,0),"")</f>
        <v>0</v>
      </c>
      <c r="AJ1431" s="73" t="str">
        <f>IFERROR(VLOOKUP(Подбор[[#This Row],[Артикул]],[1]Подбор!$CJ:$DA,15,0),"")</f>
        <v/>
      </c>
      <c r="AK1431" s="73" t="str">
        <f>IFERROR(VLOOKUP(Подбор[[#This Row],[Артикул]],[1]Подбор!$CJ:$DA,16,0),"")</f>
        <v/>
      </c>
      <c r="AL1431" s="73" t="str">
        <f>IFERROR(VLOOKUP(Подбор[[#This Row],[Артикул]],[1]Подбор!$CJ:$DA,17,0),"")</f>
        <v/>
      </c>
    </row>
    <row r="1432" spans="1:38">
      <c r="A1432" s="73" t="s">
        <v>7519</v>
      </c>
      <c r="B1432"/>
      <c r="C1432" t="s">
        <v>7520</v>
      </c>
      <c r="D1432" t="s">
        <v>578</v>
      </c>
      <c r="E1432" t="s">
        <v>578</v>
      </c>
      <c r="F1432" t="s">
        <v>578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578</v>
      </c>
      <c r="R1432" t="s">
        <v>578</v>
      </c>
      <c r="S1432" t="s">
        <v>578</v>
      </c>
      <c r="T1432" s="73"/>
      <c r="U1432" s="73"/>
      <c r="V1432"/>
      <c r="W1432" s="73" t="str">
        <f>IFERROR(VLOOKUP(Подбор[[#This Row],[Артикул]],[1]Подбор!$CJ:$CW,2,0),"")</f>
        <v/>
      </c>
      <c r="X1432" s="73" t="str">
        <f>IFERROR(VLOOKUP(Подбор[[#This Row],[Артикул]],[1]Подбор!$CJ:$CW,3,0),"")</f>
        <v/>
      </c>
      <c r="Y1432" s="73" t="str">
        <f>IFERROR(VLOOKUP(Подбор[[#This Row],[Артикул]],[1]Подбор!$CJ:$CW,4,0),"")</f>
        <v/>
      </c>
      <c r="Z1432" s="73">
        <f>IFERROR(VLOOKUP(Подбор[[#This Row],[Артикул]],[1]Подбор!$CJ:$CW,5,0),"")</f>
        <v>0</v>
      </c>
      <c r="AA1432" s="73">
        <f>IFERROR(VLOOKUP(Подбор[[#This Row],[Артикул]],[1]Подбор!$CJ:$CW,6,0),"")</f>
        <v>0</v>
      </c>
      <c r="AB1432" s="73">
        <f>IFERROR(VLOOKUP(Подбор[[#This Row],[Артикул]],[1]Подбор!$CJ:$CW,7,0),"")</f>
        <v>0</v>
      </c>
      <c r="AC1432" s="73">
        <f>IFERROR(VLOOKUP(Подбор[[#This Row],[Артикул]],[1]Подбор!$CJ:$CW,8,0),"")</f>
        <v>0</v>
      </c>
      <c r="AD1432" s="73">
        <f>IFERROR(VLOOKUP(Подбор[[#This Row],[Артикул]],[1]Подбор!$CJ:$CW,9,0),"")</f>
        <v>0</v>
      </c>
      <c r="AE1432" s="73">
        <f>IFERROR(VLOOKUP(Подбор[[#This Row],[Артикул]],[1]Подбор!$CJ:$CW,10,0),"")</f>
        <v>0</v>
      </c>
      <c r="AF1432" s="73">
        <f>IFERROR(VLOOKUP(Подбор[[#This Row],[Артикул]],[1]Подбор!$CJ:$CW,11,0),"")</f>
        <v>0</v>
      </c>
      <c r="AG1432" s="73">
        <f>IFERROR(VLOOKUP(Подбор[[#This Row],[Артикул]],[1]Подбор!$CJ:$CW,12,0),"")</f>
        <v>0</v>
      </c>
      <c r="AH1432" s="73">
        <f>IFERROR(VLOOKUP(Подбор[[#This Row],[Артикул]],[1]Подбор!$CJ:$CW,13,0),"")</f>
        <v>0</v>
      </c>
      <c r="AI1432" s="73">
        <f>IFERROR(VLOOKUP(Подбор[[#This Row],[Артикул]],[1]Подбор!$CJ:$CW,14,0),"")</f>
        <v>0</v>
      </c>
      <c r="AJ1432" s="73" t="str">
        <f>IFERROR(VLOOKUP(Подбор[[#This Row],[Артикул]],[1]Подбор!$CJ:$DA,15,0),"")</f>
        <v/>
      </c>
      <c r="AK1432" s="73" t="str">
        <f>IFERROR(VLOOKUP(Подбор[[#This Row],[Артикул]],[1]Подбор!$CJ:$DA,16,0),"")</f>
        <v/>
      </c>
      <c r="AL1432" s="73" t="str">
        <f>IFERROR(VLOOKUP(Подбор[[#This Row],[Артикул]],[1]Подбор!$CJ:$DA,17,0),"")</f>
        <v/>
      </c>
    </row>
    <row r="1433" spans="1:38">
      <c r="A1433" s="73" t="s">
        <v>7521</v>
      </c>
      <c r="B1433"/>
      <c r="C1433" t="s">
        <v>7522</v>
      </c>
      <c r="D1433" t="s">
        <v>578</v>
      </c>
      <c r="E1433" t="s">
        <v>578</v>
      </c>
      <c r="F1433" t="s">
        <v>578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578</v>
      </c>
      <c r="R1433" t="s">
        <v>578</v>
      </c>
      <c r="S1433" t="s">
        <v>578</v>
      </c>
      <c r="T1433" s="73"/>
      <c r="U1433" s="73"/>
      <c r="V1433"/>
      <c r="W1433" s="73" t="str">
        <f>IFERROR(VLOOKUP(Подбор[[#This Row],[Артикул]],[1]Подбор!$CJ:$CW,2,0),"")</f>
        <v/>
      </c>
      <c r="X1433" s="73" t="str">
        <f>IFERROR(VLOOKUP(Подбор[[#This Row],[Артикул]],[1]Подбор!$CJ:$CW,3,0),"")</f>
        <v/>
      </c>
      <c r="Y1433" s="73" t="str">
        <f>IFERROR(VLOOKUP(Подбор[[#This Row],[Артикул]],[1]Подбор!$CJ:$CW,4,0),"")</f>
        <v/>
      </c>
      <c r="Z1433" s="73">
        <f>IFERROR(VLOOKUP(Подбор[[#This Row],[Артикул]],[1]Подбор!$CJ:$CW,5,0),"")</f>
        <v>0</v>
      </c>
      <c r="AA1433" s="73">
        <f>IFERROR(VLOOKUP(Подбор[[#This Row],[Артикул]],[1]Подбор!$CJ:$CW,6,0),"")</f>
        <v>0</v>
      </c>
      <c r="AB1433" s="73">
        <f>IFERROR(VLOOKUP(Подбор[[#This Row],[Артикул]],[1]Подбор!$CJ:$CW,7,0),"")</f>
        <v>0</v>
      </c>
      <c r="AC1433" s="73">
        <f>IFERROR(VLOOKUP(Подбор[[#This Row],[Артикул]],[1]Подбор!$CJ:$CW,8,0),"")</f>
        <v>0</v>
      </c>
      <c r="AD1433" s="73">
        <f>IFERROR(VLOOKUP(Подбор[[#This Row],[Артикул]],[1]Подбор!$CJ:$CW,9,0),"")</f>
        <v>0</v>
      </c>
      <c r="AE1433" s="73">
        <f>IFERROR(VLOOKUP(Подбор[[#This Row],[Артикул]],[1]Подбор!$CJ:$CW,10,0),"")</f>
        <v>0</v>
      </c>
      <c r="AF1433" s="73">
        <f>IFERROR(VLOOKUP(Подбор[[#This Row],[Артикул]],[1]Подбор!$CJ:$CW,11,0),"")</f>
        <v>0</v>
      </c>
      <c r="AG1433" s="73">
        <f>IFERROR(VLOOKUP(Подбор[[#This Row],[Артикул]],[1]Подбор!$CJ:$CW,12,0),"")</f>
        <v>0</v>
      </c>
      <c r="AH1433" s="73">
        <f>IFERROR(VLOOKUP(Подбор[[#This Row],[Артикул]],[1]Подбор!$CJ:$CW,13,0),"")</f>
        <v>0</v>
      </c>
      <c r="AI1433" s="73">
        <f>IFERROR(VLOOKUP(Подбор[[#This Row],[Артикул]],[1]Подбор!$CJ:$CW,14,0),"")</f>
        <v>0</v>
      </c>
      <c r="AJ1433" s="73" t="str">
        <f>IFERROR(VLOOKUP(Подбор[[#This Row],[Артикул]],[1]Подбор!$CJ:$DA,15,0),"")</f>
        <v/>
      </c>
      <c r="AK1433" s="73" t="str">
        <f>IFERROR(VLOOKUP(Подбор[[#This Row],[Артикул]],[1]Подбор!$CJ:$DA,16,0),"")</f>
        <v/>
      </c>
      <c r="AL1433" s="73" t="str">
        <f>IFERROR(VLOOKUP(Подбор[[#This Row],[Артикул]],[1]Подбор!$CJ:$DA,17,0),"")</f>
        <v/>
      </c>
    </row>
    <row r="1434" spans="1:38">
      <c r="A1434" s="73" t="s">
        <v>5230</v>
      </c>
      <c r="B1434"/>
      <c r="C1434"/>
      <c r="D1434" t="s">
        <v>578</v>
      </c>
      <c r="E1434" t="s">
        <v>578</v>
      </c>
      <c r="F1434" t="s">
        <v>578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578</v>
      </c>
      <c r="R1434" t="s">
        <v>578</v>
      </c>
      <c r="S1434" t="s">
        <v>578</v>
      </c>
      <c r="T1434" s="73"/>
      <c r="U1434" s="73"/>
      <c r="V1434"/>
      <c r="W1434" s="73" t="str">
        <f>IFERROR(VLOOKUP(Подбор[[#This Row],[Артикул]],[1]Подбор!$CJ:$CW,2,0),"")</f>
        <v/>
      </c>
      <c r="X1434" s="73" t="str">
        <f>IFERROR(VLOOKUP(Подбор[[#This Row],[Артикул]],[1]Подбор!$CJ:$CW,3,0),"")</f>
        <v/>
      </c>
      <c r="Y1434" s="73" t="str">
        <f>IFERROR(VLOOKUP(Подбор[[#This Row],[Артикул]],[1]Подбор!$CJ:$CW,4,0),"")</f>
        <v/>
      </c>
      <c r="Z1434" s="73">
        <f>IFERROR(VLOOKUP(Подбор[[#This Row],[Артикул]],[1]Подбор!$CJ:$CW,5,0),"")</f>
        <v>0</v>
      </c>
      <c r="AA1434" s="73">
        <f>IFERROR(VLOOKUP(Подбор[[#This Row],[Артикул]],[1]Подбор!$CJ:$CW,6,0),"")</f>
        <v>0</v>
      </c>
      <c r="AB1434" s="73">
        <f>IFERROR(VLOOKUP(Подбор[[#This Row],[Артикул]],[1]Подбор!$CJ:$CW,7,0),"")</f>
        <v>0</v>
      </c>
      <c r="AC1434" s="73">
        <f>IFERROR(VLOOKUP(Подбор[[#This Row],[Артикул]],[1]Подбор!$CJ:$CW,8,0),"")</f>
        <v>0</v>
      </c>
      <c r="AD1434" s="73">
        <f>IFERROR(VLOOKUP(Подбор[[#This Row],[Артикул]],[1]Подбор!$CJ:$CW,9,0),"")</f>
        <v>0</v>
      </c>
      <c r="AE1434" s="73">
        <f>IFERROR(VLOOKUP(Подбор[[#This Row],[Артикул]],[1]Подбор!$CJ:$CW,10,0),"")</f>
        <v>0</v>
      </c>
      <c r="AF1434" s="73">
        <f>IFERROR(VLOOKUP(Подбор[[#This Row],[Артикул]],[1]Подбор!$CJ:$CW,11,0),"")</f>
        <v>0</v>
      </c>
      <c r="AG1434" s="73">
        <f>IFERROR(VLOOKUP(Подбор[[#This Row],[Артикул]],[1]Подбор!$CJ:$CW,12,0),"")</f>
        <v>0</v>
      </c>
      <c r="AH1434" s="73">
        <f>IFERROR(VLOOKUP(Подбор[[#This Row],[Артикул]],[1]Подбор!$CJ:$CW,13,0),"")</f>
        <v>0</v>
      </c>
      <c r="AI1434" s="73">
        <f>IFERROR(VLOOKUP(Подбор[[#This Row],[Артикул]],[1]Подбор!$CJ:$CW,14,0),"")</f>
        <v>0</v>
      </c>
      <c r="AJ1434" s="73" t="str">
        <f>IFERROR(VLOOKUP(Подбор[[#This Row],[Артикул]],[1]Подбор!$CJ:$DA,15,0),"")</f>
        <v/>
      </c>
      <c r="AK1434" s="73" t="str">
        <f>IFERROR(VLOOKUP(Подбор[[#This Row],[Артикул]],[1]Подбор!$CJ:$DA,16,0),"")</f>
        <v/>
      </c>
      <c r="AL1434" s="73" t="str">
        <f>IFERROR(VLOOKUP(Подбор[[#This Row],[Артикул]],[1]Подбор!$CJ:$DA,17,0),"")</f>
        <v/>
      </c>
    </row>
    <row r="1435" spans="1:38">
      <c r="A1435" s="73" t="s">
        <v>5231</v>
      </c>
      <c r="B1435"/>
      <c r="C1435"/>
      <c r="D1435" t="s">
        <v>578</v>
      </c>
      <c r="E1435" t="s">
        <v>578</v>
      </c>
      <c r="F1435" t="s">
        <v>578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578</v>
      </c>
      <c r="R1435" t="s">
        <v>578</v>
      </c>
      <c r="S1435" t="s">
        <v>578</v>
      </c>
      <c r="T1435" s="73"/>
      <c r="U1435" s="73"/>
      <c r="V1435"/>
      <c r="W1435" s="73" t="str">
        <f>IFERROR(VLOOKUP(Подбор[[#This Row],[Артикул]],[1]Подбор!$CJ:$CW,2,0),"")</f>
        <v/>
      </c>
      <c r="X1435" s="73" t="str">
        <f>IFERROR(VLOOKUP(Подбор[[#This Row],[Артикул]],[1]Подбор!$CJ:$CW,3,0),"")</f>
        <v/>
      </c>
      <c r="Y1435" s="73" t="str">
        <f>IFERROR(VLOOKUP(Подбор[[#This Row],[Артикул]],[1]Подбор!$CJ:$CW,4,0),"")</f>
        <v/>
      </c>
      <c r="Z1435" s="73">
        <f>IFERROR(VLOOKUP(Подбор[[#This Row],[Артикул]],[1]Подбор!$CJ:$CW,5,0),"")</f>
        <v>0</v>
      </c>
      <c r="AA1435" s="73">
        <f>IFERROR(VLOOKUP(Подбор[[#This Row],[Артикул]],[1]Подбор!$CJ:$CW,6,0),"")</f>
        <v>0</v>
      </c>
      <c r="AB1435" s="73">
        <f>IFERROR(VLOOKUP(Подбор[[#This Row],[Артикул]],[1]Подбор!$CJ:$CW,7,0),"")</f>
        <v>0</v>
      </c>
      <c r="AC1435" s="73">
        <f>IFERROR(VLOOKUP(Подбор[[#This Row],[Артикул]],[1]Подбор!$CJ:$CW,8,0),"")</f>
        <v>0</v>
      </c>
      <c r="AD1435" s="73">
        <f>IFERROR(VLOOKUP(Подбор[[#This Row],[Артикул]],[1]Подбор!$CJ:$CW,9,0),"")</f>
        <v>0</v>
      </c>
      <c r="AE1435" s="73">
        <f>IFERROR(VLOOKUP(Подбор[[#This Row],[Артикул]],[1]Подбор!$CJ:$CW,10,0),"")</f>
        <v>0</v>
      </c>
      <c r="AF1435" s="73">
        <f>IFERROR(VLOOKUP(Подбор[[#This Row],[Артикул]],[1]Подбор!$CJ:$CW,11,0),"")</f>
        <v>0</v>
      </c>
      <c r="AG1435" s="73">
        <f>IFERROR(VLOOKUP(Подбор[[#This Row],[Артикул]],[1]Подбор!$CJ:$CW,12,0),"")</f>
        <v>0</v>
      </c>
      <c r="AH1435" s="73">
        <f>IFERROR(VLOOKUP(Подбор[[#This Row],[Артикул]],[1]Подбор!$CJ:$CW,13,0),"")</f>
        <v>0</v>
      </c>
      <c r="AI1435" s="73">
        <f>IFERROR(VLOOKUP(Подбор[[#This Row],[Артикул]],[1]Подбор!$CJ:$CW,14,0),"")</f>
        <v>0</v>
      </c>
      <c r="AJ1435" s="73" t="str">
        <f>IFERROR(VLOOKUP(Подбор[[#This Row],[Артикул]],[1]Подбор!$CJ:$DA,15,0),"")</f>
        <v/>
      </c>
      <c r="AK1435" s="73" t="str">
        <f>IFERROR(VLOOKUP(Подбор[[#This Row],[Артикул]],[1]Подбор!$CJ:$DA,16,0),"")</f>
        <v/>
      </c>
      <c r="AL1435" s="73" t="str">
        <f>IFERROR(VLOOKUP(Подбор[[#This Row],[Артикул]],[1]Подбор!$CJ:$DA,17,0),"")</f>
        <v/>
      </c>
    </row>
    <row r="1436" spans="1:38">
      <c r="A1436" s="73" t="s">
        <v>2579</v>
      </c>
      <c r="B1436"/>
      <c r="C1436"/>
      <c r="D1436" t="s">
        <v>578</v>
      </c>
      <c r="E1436" t="s">
        <v>578</v>
      </c>
      <c r="F1436" t="s">
        <v>578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578</v>
      </c>
      <c r="R1436" t="s">
        <v>578</v>
      </c>
      <c r="S1436" t="s">
        <v>578</v>
      </c>
      <c r="T1436" s="73"/>
      <c r="U1436" s="73"/>
      <c r="V1436"/>
      <c r="W1436" s="73" t="str">
        <f>IFERROR(VLOOKUP(Подбор[[#This Row],[Артикул]],[1]Подбор!$CJ:$CW,2,0),"")</f>
        <v/>
      </c>
      <c r="X1436" s="73" t="str">
        <f>IFERROR(VLOOKUP(Подбор[[#This Row],[Артикул]],[1]Подбор!$CJ:$CW,3,0),"")</f>
        <v/>
      </c>
      <c r="Y1436" s="73" t="str">
        <f>IFERROR(VLOOKUP(Подбор[[#This Row],[Артикул]],[1]Подбор!$CJ:$CW,4,0),"")</f>
        <v/>
      </c>
      <c r="Z1436" s="73">
        <f>IFERROR(VLOOKUP(Подбор[[#This Row],[Артикул]],[1]Подбор!$CJ:$CW,5,0),"")</f>
        <v>0</v>
      </c>
      <c r="AA1436" s="73">
        <f>IFERROR(VLOOKUP(Подбор[[#This Row],[Артикул]],[1]Подбор!$CJ:$CW,6,0),"")</f>
        <v>0</v>
      </c>
      <c r="AB1436" s="73">
        <f>IFERROR(VLOOKUP(Подбор[[#This Row],[Артикул]],[1]Подбор!$CJ:$CW,7,0),"")</f>
        <v>0</v>
      </c>
      <c r="AC1436" s="73">
        <f>IFERROR(VLOOKUP(Подбор[[#This Row],[Артикул]],[1]Подбор!$CJ:$CW,8,0),"")</f>
        <v>0</v>
      </c>
      <c r="AD1436" s="73">
        <f>IFERROR(VLOOKUP(Подбор[[#This Row],[Артикул]],[1]Подбор!$CJ:$CW,9,0),"")</f>
        <v>0</v>
      </c>
      <c r="AE1436" s="73">
        <f>IFERROR(VLOOKUP(Подбор[[#This Row],[Артикул]],[1]Подбор!$CJ:$CW,10,0),"")</f>
        <v>0</v>
      </c>
      <c r="AF1436" s="73">
        <f>IFERROR(VLOOKUP(Подбор[[#This Row],[Артикул]],[1]Подбор!$CJ:$CW,11,0),"")</f>
        <v>0</v>
      </c>
      <c r="AG1436" s="73">
        <f>IFERROR(VLOOKUP(Подбор[[#This Row],[Артикул]],[1]Подбор!$CJ:$CW,12,0),"")</f>
        <v>0</v>
      </c>
      <c r="AH1436" s="73">
        <f>IFERROR(VLOOKUP(Подбор[[#This Row],[Артикул]],[1]Подбор!$CJ:$CW,13,0),"")</f>
        <v>0</v>
      </c>
      <c r="AI1436" s="73">
        <f>IFERROR(VLOOKUP(Подбор[[#This Row],[Артикул]],[1]Подбор!$CJ:$CW,14,0),"")</f>
        <v>0</v>
      </c>
      <c r="AJ1436" s="73" t="str">
        <f>IFERROR(VLOOKUP(Подбор[[#This Row],[Артикул]],[1]Подбор!$CJ:$DA,15,0),"")</f>
        <v/>
      </c>
      <c r="AK1436" s="73" t="str">
        <f>IFERROR(VLOOKUP(Подбор[[#This Row],[Артикул]],[1]Подбор!$CJ:$DA,16,0),"")</f>
        <v/>
      </c>
      <c r="AL1436" s="73" t="str">
        <f>IFERROR(VLOOKUP(Подбор[[#This Row],[Артикул]],[1]Подбор!$CJ:$DA,17,0),"")</f>
        <v/>
      </c>
    </row>
    <row r="1437" spans="1:38">
      <c r="A1437" s="73" t="s">
        <v>7360</v>
      </c>
      <c r="B1437" t="s">
        <v>2580</v>
      </c>
      <c r="C1437" t="s">
        <v>7523</v>
      </c>
      <c r="D1437">
        <v>20023010</v>
      </c>
      <c r="E1437">
        <v>18020711.996234998</v>
      </c>
      <c r="F1437">
        <v>-9.9999850360410392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578</v>
      </c>
      <c r="R1437" t="s">
        <v>7327</v>
      </c>
      <c r="S1437" t="s">
        <v>578</v>
      </c>
      <c r="T1437" s="73"/>
      <c r="U1437" s="73"/>
      <c r="V1437"/>
      <c r="W1437" s="73">
        <f>IFERROR(VLOOKUP(Подбор[[#This Row],[Артикул]],[1]Подбор!$CJ:$CW,2,0),"")</f>
        <v>20023010</v>
      </c>
      <c r="X1437" s="73">
        <f>IFERROR(VLOOKUP(Подбор[[#This Row],[Артикул]],[1]Подбор!$CJ:$CW,3,0),"")</f>
        <v>18020711.996234998</v>
      </c>
      <c r="Y1437" s="73">
        <f>IFERROR(VLOOKUP(Подбор[[#This Row],[Артикул]],[1]Подбор!$CJ:$CW,4,0),"")</f>
        <v>-9.9999850360410392</v>
      </c>
      <c r="Z1437" s="73">
        <f>IFERROR(VLOOKUP(Подбор[[#This Row],[Артикул]],[1]Подбор!$CJ:$CW,5,0),"")</f>
        <v>0</v>
      </c>
      <c r="AA1437" s="73">
        <f>IFERROR(VLOOKUP(Подбор[[#This Row],[Артикул]],[1]Подбор!$CJ:$CW,6,0),"")</f>
        <v>0</v>
      </c>
      <c r="AB1437" s="73">
        <f>IFERROR(VLOOKUP(Подбор[[#This Row],[Артикул]],[1]Подбор!$CJ:$CW,7,0),"")</f>
        <v>0</v>
      </c>
      <c r="AC1437" s="73">
        <f>IFERROR(VLOOKUP(Подбор[[#This Row],[Артикул]],[1]Подбор!$CJ:$CW,8,0),"")</f>
        <v>0</v>
      </c>
      <c r="AD1437" s="73">
        <f>IFERROR(VLOOKUP(Подбор[[#This Row],[Артикул]],[1]Подбор!$CJ:$CW,9,0),"")</f>
        <v>0</v>
      </c>
      <c r="AE1437" s="73">
        <f>IFERROR(VLOOKUP(Подбор[[#This Row],[Артикул]],[1]Подбор!$CJ:$CW,10,0),"")</f>
        <v>0</v>
      </c>
      <c r="AF1437" s="73">
        <f>IFERROR(VLOOKUP(Подбор[[#This Row],[Артикул]],[1]Подбор!$CJ:$CW,11,0),"")</f>
        <v>0</v>
      </c>
      <c r="AG1437" s="73">
        <f>IFERROR(VLOOKUP(Подбор[[#This Row],[Артикул]],[1]Подбор!$CJ:$CW,12,0),"")</f>
        <v>0</v>
      </c>
      <c r="AH1437" s="73">
        <f>IFERROR(VLOOKUP(Подбор[[#This Row],[Артикул]],[1]Подбор!$CJ:$CW,13,0),"")</f>
        <v>0</v>
      </c>
      <c r="AI1437" s="73">
        <f>IFERROR(VLOOKUP(Подбор[[#This Row],[Артикул]],[1]Подбор!$CJ:$CW,14,0),"")</f>
        <v>0</v>
      </c>
      <c r="AJ1437" s="73" t="str">
        <f>IFERROR(VLOOKUP(Подбор[[#This Row],[Артикул]],[1]Подбор!$CJ:$DA,15,0),"")</f>
        <v/>
      </c>
      <c r="AK1437" s="73" t="str">
        <f>IFERROR(VLOOKUP(Подбор[[#This Row],[Артикул]],[1]Подбор!$CJ:$DA,16,0),"")</f>
        <v>https://ipmatika.kz/products/3cx/3cx_enterprise/</v>
      </c>
      <c r="AL1437" s="73" t="str">
        <f>IFERROR(VLOOKUP(Подбор[[#This Row],[Артикул]],[1]Подбор!$CJ:$DA,17,0),"")</f>
        <v/>
      </c>
    </row>
    <row r="1438" spans="1:38">
      <c r="A1438" s="73" t="s">
        <v>7356</v>
      </c>
      <c r="B1438" t="s">
        <v>2580</v>
      </c>
      <c r="C1438" t="s">
        <v>7524</v>
      </c>
      <c r="D1438">
        <v>3337880</v>
      </c>
      <c r="E1438">
        <v>3004090.6240799995</v>
      </c>
      <c r="F1438">
        <v>-10.000041221374062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578</v>
      </c>
      <c r="R1438" t="s">
        <v>7327</v>
      </c>
      <c r="S1438" t="s">
        <v>578</v>
      </c>
      <c r="T1438" s="73"/>
      <c r="U1438" s="73"/>
      <c r="V1438"/>
      <c r="W1438" s="73">
        <f>IFERROR(VLOOKUP(Подбор[[#This Row],[Артикул]],[1]Подбор!$CJ:$CW,2,0),"")</f>
        <v>3337880</v>
      </c>
      <c r="X1438" s="73">
        <f>IFERROR(VLOOKUP(Подбор[[#This Row],[Артикул]],[1]Подбор!$CJ:$CW,3,0),"")</f>
        <v>3004090.6240799995</v>
      </c>
      <c r="Y1438" s="73">
        <f>IFERROR(VLOOKUP(Подбор[[#This Row],[Артикул]],[1]Подбор!$CJ:$CW,4,0),"")</f>
        <v>-10.000041221374062</v>
      </c>
      <c r="Z1438" s="73">
        <f>IFERROR(VLOOKUP(Подбор[[#This Row],[Артикул]],[1]Подбор!$CJ:$CW,5,0),"")</f>
        <v>0</v>
      </c>
      <c r="AA1438" s="73">
        <f>IFERROR(VLOOKUP(Подбор[[#This Row],[Артикул]],[1]Подбор!$CJ:$CW,6,0),"")</f>
        <v>0</v>
      </c>
      <c r="AB1438" s="73">
        <f>IFERROR(VLOOKUP(Подбор[[#This Row],[Артикул]],[1]Подбор!$CJ:$CW,7,0),"")</f>
        <v>0</v>
      </c>
      <c r="AC1438" s="73">
        <f>IFERROR(VLOOKUP(Подбор[[#This Row],[Артикул]],[1]Подбор!$CJ:$CW,8,0),"")</f>
        <v>0</v>
      </c>
      <c r="AD1438" s="73">
        <f>IFERROR(VLOOKUP(Подбор[[#This Row],[Артикул]],[1]Подбор!$CJ:$CW,9,0),"")</f>
        <v>0</v>
      </c>
      <c r="AE1438" s="73">
        <f>IFERROR(VLOOKUP(Подбор[[#This Row],[Артикул]],[1]Подбор!$CJ:$CW,10,0),"")</f>
        <v>0</v>
      </c>
      <c r="AF1438" s="73">
        <f>IFERROR(VLOOKUP(Подбор[[#This Row],[Артикул]],[1]Подбор!$CJ:$CW,11,0),"")</f>
        <v>0</v>
      </c>
      <c r="AG1438" s="73">
        <f>IFERROR(VLOOKUP(Подбор[[#This Row],[Артикул]],[1]Подбор!$CJ:$CW,12,0),"")</f>
        <v>0</v>
      </c>
      <c r="AH1438" s="73">
        <f>IFERROR(VLOOKUP(Подбор[[#This Row],[Артикул]],[1]Подбор!$CJ:$CW,13,0),"")</f>
        <v>0</v>
      </c>
      <c r="AI1438" s="73">
        <f>IFERROR(VLOOKUP(Подбор[[#This Row],[Артикул]],[1]Подбор!$CJ:$CW,14,0),"")</f>
        <v>0</v>
      </c>
      <c r="AJ1438" s="73" t="str">
        <f>IFERROR(VLOOKUP(Подбор[[#This Row],[Артикул]],[1]Подбор!$CJ:$DA,15,0),"")</f>
        <v/>
      </c>
      <c r="AK1438" s="73" t="str">
        <f>IFERROR(VLOOKUP(Подбор[[#This Row],[Артикул]],[1]Подбор!$CJ:$DA,16,0),"")</f>
        <v>https://ipmatika.kz/products/3cx/3cx_enterprise/</v>
      </c>
      <c r="AL1438" s="73" t="str">
        <f>IFERROR(VLOOKUP(Подбор[[#This Row],[Артикул]],[1]Подбор!$CJ:$DA,17,0),"")</f>
        <v/>
      </c>
    </row>
    <row r="1439" spans="1:38">
      <c r="A1439" s="73" t="s">
        <v>7350</v>
      </c>
      <c r="B1439" t="s">
        <v>2580</v>
      </c>
      <c r="C1439" t="s">
        <v>7525</v>
      </c>
      <c r="D1439">
        <v>485350</v>
      </c>
      <c r="E1439">
        <v>436819.29992999998</v>
      </c>
      <c r="F1439">
        <v>-9.9991140558359888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578</v>
      </c>
      <c r="R1439" t="s">
        <v>7327</v>
      </c>
      <c r="S1439" t="s">
        <v>578</v>
      </c>
      <c r="T1439" s="73"/>
      <c r="U1439" s="73"/>
      <c r="V1439"/>
      <c r="W1439" s="73">
        <f>IFERROR(VLOOKUP(Подбор[[#This Row],[Артикул]],[1]Подбор!$CJ:$CW,2,0),"")</f>
        <v>485350</v>
      </c>
      <c r="X1439" s="73">
        <f>IFERROR(VLOOKUP(Подбор[[#This Row],[Артикул]],[1]Подбор!$CJ:$CW,3,0),"")</f>
        <v>436819.29992999998</v>
      </c>
      <c r="Y1439" s="73">
        <f>IFERROR(VLOOKUP(Подбор[[#This Row],[Артикул]],[1]Подбор!$CJ:$CW,4,0),"")</f>
        <v>-9.9991140558359888</v>
      </c>
      <c r="Z1439" s="73">
        <f>IFERROR(VLOOKUP(Подбор[[#This Row],[Артикул]],[1]Подбор!$CJ:$CW,5,0),"")</f>
        <v>0</v>
      </c>
      <c r="AA1439" s="73">
        <f>IFERROR(VLOOKUP(Подбор[[#This Row],[Артикул]],[1]Подбор!$CJ:$CW,6,0),"")</f>
        <v>0</v>
      </c>
      <c r="AB1439" s="73">
        <f>IFERROR(VLOOKUP(Подбор[[#This Row],[Артикул]],[1]Подбор!$CJ:$CW,7,0),"")</f>
        <v>0</v>
      </c>
      <c r="AC1439" s="73">
        <f>IFERROR(VLOOKUP(Подбор[[#This Row],[Артикул]],[1]Подбор!$CJ:$CW,8,0),"")</f>
        <v>0</v>
      </c>
      <c r="AD1439" s="73">
        <f>IFERROR(VLOOKUP(Подбор[[#This Row],[Артикул]],[1]Подбор!$CJ:$CW,9,0),"")</f>
        <v>0</v>
      </c>
      <c r="AE1439" s="73">
        <f>IFERROR(VLOOKUP(Подбор[[#This Row],[Артикул]],[1]Подбор!$CJ:$CW,10,0),"")</f>
        <v>0</v>
      </c>
      <c r="AF1439" s="73">
        <f>IFERROR(VLOOKUP(Подбор[[#This Row],[Артикул]],[1]Подбор!$CJ:$CW,11,0),"")</f>
        <v>0</v>
      </c>
      <c r="AG1439" s="73">
        <f>IFERROR(VLOOKUP(Подбор[[#This Row],[Артикул]],[1]Подбор!$CJ:$CW,12,0),"")</f>
        <v>0</v>
      </c>
      <c r="AH1439" s="73">
        <f>IFERROR(VLOOKUP(Подбор[[#This Row],[Артикул]],[1]Подбор!$CJ:$CW,13,0),"")</f>
        <v>0</v>
      </c>
      <c r="AI1439" s="73">
        <f>IFERROR(VLOOKUP(Подбор[[#This Row],[Артикул]],[1]Подбор!$CJ:$CW,14,0),"")</f>
        <v>0</v>
      </c>
      <c r="AJ1439" s="73" t="str">
        <f>IFERROR(VLOOKUP(Подбор[[#This Row],[Артикул]],[1]Подбор!$CJ:$DA,15,0),"")</f>
        <v/>
      </c>
      <c r="AK1439" s="73" t="str">
        <f>IFERROR(VLOOKUP(Подбор[[#This Row],[Артикул]],[1]Подбор!$CJ:$DA,16,0),"")</f>
        <v>https://ipmatika.kz/products/3cx/3cx_enterprise/</v>
      </c>
      <c r="AL1439" s="73" t="str">
        <f>IFERROR(VLOOKUP(Подбор[[#This Row],[Артикул]],[1]Подбор!$CJ:$DA,17,0),"")</f>
        <v/>
      </c>
    </row>
    <row r="1440" spans="1:38">
      <c r="A1440" s="73" t="s">
        <v>7357</v>
      </c>
      <c r="B1440" t="s">
        <v>2580</v>
      </c>
      <c r="C1440" t="s">
        <v>7526</v>
      </c>
      <c r="D1440">
        <v>5011080</v>
      </c>
      <c r="E1440">
        <v>4509967.6843649996</v>
      </c>
      <c r="F1440">
        <v>-10.000086121853982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578</v>
      </c>
      <c r="R1440" t="s">
        <v>7327</v>
      </c>
      <c r="S1440" t="s">
        <v>578</v>
      </c>
      <c r="T1440" s="73"/>
      <c r="U1440" s="73"/>
      <c r="V1440"/>
      <c r="W1440" s="73">
        <f>IFERROR(VLOOKUP(Подбор[[#This Row],[Артикул]],[1]Подбор!$CJ:$CW,2,0),"")</f>
        <v>5011080</v>
      </c>
      <c r="X1440" s="73">
        <f>IFERROR(VLOOKUP(Подбор[[#This Row],[Артикул]],[1]Подбор!$CJ:$CW,3,0),"")</f>
        <v>4509967.6843649996</v>
      </c>
      <c r="Y1440" s="73">
        <f>IFERROR(VLOOKUP(Подбор[[#This Row],[Артикул]],[1]Подбор!$CJ:$CW,4,0),"")</f>
        <v>-10.000086121853982</v>
      </c>
      <c r="Z1440" s="73">
        <f>IFERROR(VLOOKUP(Подбор[[#This Row],[Артикул]],[1]Подбор!$CJ:$CW,5,0),"")</f>
        <v>0</v>
      </c>
      <c r="AA1440" s="73">
        <f>IFERROR(VLOOKUP(Подбор[[#This Row],[Артикул]],[1]Подбор!$CJ:$CW,6,0),"")</f>
        <v>0</v>
      </c>
      <c r="AB1440" s="73">
        <f>IFERROR(VLOOKUP(Подбор[[#This Row],[Артикул]],[1]Подбор!$CJ:$CW,7,0),"")</f>
        <v>0</v>
      </c>
      <c r="AC1440" s="73">
        <f>IFERROR(VLOOKUP(Подбор[[#This Row],[Артикул]],[1]Подбор!$CJ:$CW,8,0),"")</f>
        <v>0</v>
      </c>
      <c r="AD1440" s="73">
        <f>IFERROR(VLOOKUP(Подбор[[#This Row],[Артикул]],[1]Подбор!$CJ:$CW,9,0),"")</f>
        <v>0</v>
      </c>
      <c r="AE1440" s="73">
        <f>IFERROR(VLOOKUP(Подбор[[#This Row],[Артикул]],[1]Подбор!$CJ:$CW,10,0),"")</f>
        <v>0</v>
      </c>
      <c r="AF1440" s="73">
        <f>IFERROR(VLOOKUP(Подбор[[#This Row],[Артикул]],[1]Подбор!$CJ:$CW,11,0),"")</f>
        <v>0</v>
      </c>
      <c r="AG1440" s="73">
        <f>IFERROR(VLOOKUP(Подбор[[#This Row],[Артикул]],[1]Подбор!$CJ:$CW,12,0),"")</f>
        <v>0</v>
      </c>
      <c r="AH1440" s="73">
        <f>IFERROR(VLOOKUP(Подбор[[#This Row],[Артикул]],[1]Подбор!$CJ:$CW,13,0),"")</f>
        <v>0</v>
      </c>
      <c r="AI1440" s="73">
        <f>IFERROR(VLOOKUP(Подбор[[#This Row],[Артикул]],[1]Подбор!$CJ:$CW,14,0),"")</f>
        <v>0</v>
      </c>
      <c r="AJ1440" s="73" t="str">
        <f>IFERROR(VLOOKUP(Подбор[[#This Row],[Артикул]],[1]Подбор!$CJ:$DA,15,0),"")</f>
        <v/>
      </c>
      <c r="AK1440" s="73" t="str">
        <f>IFERROR(VLOOKUP(Подбор[[#This Row],[Артикул]],[1]Подбор!$CJ:$DA,16,0),"")</f>
        <v>https://ipmatika.kz/products/3cx/3cx_enterprise/</v>
      </c>
      <c r="AL1440" s="73" t="str">
        <f>IFERROR(VLOOKUP(Подбор[[#This Row],[Артикул]],[1]Подбор!$CJ:$DA,17,0),"")</f>
        <v/>
      </c>
    </row>
    <row r="1441" spans="1:38">
      <c r="A1441" s="73" t="s">
        <v>7351</v>
      </c>
      <c r="B1441" t="s">
        <v>2580</v>
      </c>
      <c r="C1441" t="s">
        <v>7527</v>
      </c>
      <c r="D1441">
        <v>668430</v>
      </c>
      <c r="E1441">
        <v>601584.47446499998</v>
      </c>
      <c r="F1441">
        <v>-10.000377830887302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578</v>
      </c>
      <c r="R1441" t="s">
        <v>7327</v>
      </c>
      <c r="S1441" t="s">
        <v>578</v>
      </c>
      <c r="T1441" s="73"/>
      <c r="U1441" s="73"/>
      <c r="V1441"/>
      <c r="W1441" s="73">
        <f>IFERROR(VLOOKUP(Подбор[[#This Row],[Артикул]],[1]Подбор!$CJ:$CW,2,0),"")</f>
        <v>668430</v>
      </c>
      <c r="X1441" s="73">
        <f>IFERROR(VLOOKUP(Подбор[[#This Row],[Артикул]],[1]Подбор!$CJ:$CW,3,0),"")</f>
        <v>601584.47446499998</v>
      </c>
      <c r="Y1441" s="73">
        <f>IFERROR(VLOOKUP(Подбор[[#This Row],[Артикул]],[1]Подбор!$CJ:$CW,4,0),"")</f>
        <v>-10.000377830887302</v>
      </c>
      <c r="Z1441" s="73">
        <f>IFERROR(VLOOKUP(Подбор[[#This Row],[Артикул]],[1]Подбор!$CJ:$CW,5,0),"")</f>
        <v>0</v>
      </c>
      <c r="AA1441" s="73">
        <f>IFERROR(VLOOKUP(Подбор[[#This Row],[Артикул]],[1]Подбор!$CJ:$CW,6,0),"")</f>
        <v>0</v>
      </c>
      <c r="AB1441" s="73">
        <f>IFERROR(VLOOKUP(Подбор[[#This Row],[Артикул]],[1]Подбор!$CJ:$CW,7,0),"")</f>
        <v>0</v>
      </c>
      <c r="AC1441" s="73">
        <f>IFERROR(VLOOKUP(Подбор[[#This Row],[Артикул]],[1]Подбор!$CJ:$CW,8,0),"")</f>
        <v>0</v>
      </c>
      <c r="AD1441" s="73">
        <f>IFERROR(VLOOKUP(Подбор[[#This Row],[Артикул]],[1]Подбор!$CJ:$CW,9,0),"")</f>
        <v>0</v>
      </c>
      <c r="AE1441" s="73">
        <f>IFERROR(VLOOKUP(Подбор[[#This Row],[Артикул]],[1]Подбор!$CJ:$CW,10,0),"")</f>
        <v>0</v>
      </c>
      <c r="AF1441" s="73">
        <f>IFERROR(VLOOKUP(Подбор[[#This Row],[Артикул]],[1]Подбор!$CJ:$CW,11,0),"")</f>
        <v>0</v>
      </c>
      <c r="AG1441" s="73">
        <f>IFERROR(VLOOKUP(Подбор[[#This Row],[Артикул]],[1]Подбор!$CJ:$CW,12,0),"")</f>
        <v>0</v>
      </c>
      <c r="AH1441" s="73">
        <f>IFERROR(VLOOKUP(Подбор[[#This Row],[Артикул]],[1]Подбор!$CJ:$CW,13,0),"")</f>
        <v>0</v>
      </c>
      <c r="AI1441" s="73">
        <f>IFERROR(VLOOKUP(Подбор[[#This Row],[Артикул]],[1]Подбор!$CJ:$CW,14,0),"")</f>
        <v>0</v>
      </c>
      <c r="AJ1441" s="73" t="str">
        <f>IFERROR(VLOOKUP(Подбор[[#This Row],[Артикул]],[1]Подбор!$CJ:$DA,15,0),"")</f>
        <v/>
      </c>
      <c r="AK1441" s="73" t="str">
        <f>IFERROR(VLOOKUP(Подбор[[#This Row],[Артикул]],[1]Подбор!$CJ:$DA,16,0),"")</f>
        <v>https://ipmatika.kz/products/3cx/3cx_enterprise/</v>
      </c>
      <c r="AL1441" s="73" t="str">
        <f>IFERROR(VLOOKUP(Подбор[[#This Row],[Артикул]],[1]Подбор!$CJ:$DA,17,0),"")</f>
        <v/>
      </c>
    </row>
    <row r="1442" spans="1:38">
      <c r="A1442" s="73" t="s">
        <v>7358</v>
      </c>
      <c r="B1442" t="s">
        <v>2580</v>
      </c>
      <c r="C1442" t="s">
        <v>7528</v>
      </c>
      <c r="D1442">
        <v>6675760</v>
      </c>
      <c r="E1442">
        <v>6008181.248159999</v>
      </c>
      <c r="F1442">
        <v>-10.000041221374062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578</v>
      </c>
      <c r="R1442" t="s">
        <v>7327</v>
      </c>
      <c r="S1442" t="s">
        <v>578</v>
      </c>
      <c r="T1442" s="73"/>
      <c r="U1442" s="73"/>
      <c r="V1442"/>
      <c r="W1442" s="73">
        <f>IFERROR(VLOOKUP(Подбор[[#This Row],[Артикул]],[1]Подбор!$CJ:$CW,2,0),"")</f>
        <v>6675760</v>
      </c>
      <c r="X1442" s="73">
        <f>IFERROR(VLOOKUP(Подбор[[#This Row],[Артикул]],[1]Подбор!$CJ:$CW,3,0),"")</f>
        <v>6008181.248159999</v>
      </c>
      <c r="Y1442" s="73">
        <f>IFERROR(VLOOKUP(Подбор[[#This Row],[Артикул]],[1]Подбор!$CJ:$CW,4,0),"")</f>
        <v>-10.000041221374062</v>
      </c>
      <c r="Z1442" s="73">
        <f>IFERROR(VLOOKUP(Подбор[[#This Row],[Артикул]],[1]Подбор!$CJ:$CW,5,0),"")</f>
        <v>0</v>
      </c>
      <c r="AA1442" s="73">
        <f>IFERROR(VLOOKUP(Подбор[[#This Row],[Артикул]],[1]Подбор!$CJ:$CW,6,0),"")</f>
        <v>0</v>
      </c>
      <c r="AB1442" s="73">
        <f>IFERROR(VLOOKUP(Подбор[[#This Row],[Артикул]],[1]Подбор!$CJ:$CW,7,0),"")</f>
        <v>0</v>
      </c>
      <c r="AC1442" s="73">
        <f>IFERROR(VLOOKUP(Подбор[[#This Row],[Артикул]],[1]Подбор!$CJ:$CW,8,0),"")</f>
        <v>0</v>
      </c>
      <c r="AD1442" s="73">
        <f>IFERROR(VLOOKUP(Подбор[[#This Row],[Артикул]],[1]Подбор!$CJ:$CW,9,0),"")</f>
        <v>0</v>
      </c>
      <c r="AE1442" s="73">
        <f>IFERROR(VLOOKUP(Подбор[[#This Row],[Артикул]],[1]Подбор!$CJ:$CW,10,0),"")</f>
        <v>0</v>
      </c>
      <c r="AF1442" s="73">
        <f>IFERROR(VLOOKUP(Подбор[[#This Row],[Артикул]],[1]Подбор!$CJ:$CW,11,0),"")</f>
        <v>0</v>
      </c>
      <c r="AG1442" s="73">
        <f>IFERROR(VLOOKUP(Подбор[[#This Row],[Артикул]],[1]Подбор!$CJ:$CW,12,0),"")</f>
        <v>0</v>
      </c>
      <c r="AH1442" s="73">
        <f>IFERROR(VLOOKUP(Подбор[[#This Row],[Артикул]],[1]Подбор!$CJ:$CW,13,0),"")</f>
        <v>0</v>
      </c>
      <c r="AI1442" s="73">
        <f>IFERROR(VLOOKUP(Подбор[[#This Row],[Артикул]],[1]Подбор!$CJ:$CW,14,0),"")</f>
        <v>0</v>
      </c>
      <c r="AJ1442" s="73" t="str">
        <f>IFERROR(VLOOKUP(Подбор[[#This Row],[Артикул]],[1]Подбор!$CJ:$DA,15,0),"")</f>
        <v/>
      </c>
      <c r="AK1442" s="73" t="str">
        <f>IFERROR(VLOOKUP(Подбор[[#This Row],[Артикул]],[1]Подбор!$CJ:$DA,16,0),"")</f>
        <v>https://ipmatika.kz/products/3cx/3cx_enterprise/</v>
      </c>
      <c r="AL1442" s="73" t="str">
        <f>IFERROR(VLOOKUP(Подбор[[#This Row],[Артикул]],[1]Подбор!$CJ:$DA,17,0),"")</f>
        <v/>
      </c>
    </row>
    <row r="1443" spans="1:38">
      <c r="A1443" s="73" t="s">
        <v>7352</v>
      </c>
      <c r="B1443" t="s">
        <v>2580</v>
      </c>
      <c r="C1443" t="s">
        <v>7529</v>
      </c>
      <c r="D1443">
        <v>821700</v>
      </c>
      <c r="E1443">
        <v>739527.41128499992</v>
      </c>
      <c r="F1443">
        <v>-10.000315043811625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578</v>
      </c>
      <c r="R1443" t="s">
        <v>7327</v>
      </c>
      <c r="S1443" t="s">
        <v>578</v>
      </c>
      <c r="T1443" s="73"/>
      <c r="U1443" s="73"/>
      <c r="V1443"/>
      <c r="W1443" s="73">
        <f>IFERROR(VLOOKUP(Подбор[[#This Row],[Артикул]],[1]Подбор!$CJ:$CW,2,0),"")</f>
        <v>821700</v>
      </c>
      <c r="X1443" s="73">
        <f>IFERROR(VLOOKUP(Подбор[[#This Row],[Артикул]],[1]Подбор!$CJ:$CW,3,0),"")</f>
        <v>739527.41128499992</v>
      </c>
      <c r="Y1443" s="73">
        <f>IFERROR(VLOOKUP(Подбор[[#This Row],[Артикул]],[1]Подбор!$CJ:$CW,4,0),"")</f>
        <v>-10.000315043811625</v>
      </c>
      <c r="Z1443" s="73">
        <f>IFERROR(VLOOKUP(Подбор[[#This Row],[Артикул]],[1]Подбор!$CJ:$CW,5,0),"")</f>
        <v>0</v>
      </c>
      <c r="AA1443" s="73">
        <f>IFERROR(VLOOKUP(Подбор[[#This Row],[Артикул]],[1]Подбор!$CJ:$CW,6,0),"")</f>
        <v>0</v>
      </c>
      <c r="AB1443" s="73">
        <f>IFERROR(VLOOKUP(Подбор[[#This Row],[Артикул]],[1]Подбор!$CJ:$CW,7,0),"")</f>
        <v>0</v>
      </c>
      <c r="AC1443" s="73">
        <f>IFERROR(VLOOKUP(Подбор[[#This Row],[Артикул]],[1]Подбор!$CJ:$CW,8,0),"")</f>
        <v>0</v>
      </c>
      <c r="AD1443" s="73">
        <f>IFERROR(VLOOKUP(Подбор[[#This Row],[Артикул]],[1]Подбор!$CJ:$CW,9,0),"")</f>
        <v>0</v>
      </c>
      <c r="AE1443" s="73">
        <f>IFERROR(VLOOKUP(Подбор[[#This Row],[Артикул]],[1]Подбор!$CJ:$CW,10,0),"")</f>
        <v>0</v>
      </c>
      <c r="AF1443" s="73">
        <f>IFERROR(VLOOKUP(Подбор[[#This Row],[Артикул]],[1]Подбор!$CJ:$CW,11,0),"")</f>
        <v>0</v>
      </c>
      <c r="AG1443" s="73">
        <f>IFERROR(VLOOKUP(Подбор[[#This Row],[Артикул]],[1]Подбор!$CJ:$CW,12,0),"")</f>
        <v>0</v>
      </c>
      <c r="AH1443" s="73">
        <f>IFERROR(VLOOKUP(Подбор[[#This Row],[Артикул]],[1]Подбор!$CJ:$CW,13,0),"")</f>
        <v>0</v>
      </c>
      <c r="AI1443" s="73">
        <f>IFERROR(VLOOKUP(Подбор[[#This Row],[Артикул]],[1]Подбор!$CJ:$CW,14,0),"")</f>
        <v>0</v>
      </c>
      <c r="AJ1443" s="73" t="str">
        <f>IFERROR(VLOOKUP(Подбор[[#This Row],[Артикул]],[1]Подбор!$CJ:$DA,15,0),"")</f>
        <v/>
      </c>
      <c r="AK1443" s="73" t="str">
        <f>IFERROR(VLOOKUP(Подбор[[#This Row],[Артикул]],[1]Подбор!$CJ:$DA,16,0),"")</f>
        <v>https://ipmatika.kz/products/3cx/3cx_enterprise/</v>
      </c>
      <c r="AL1443" s="73" t="str">
        <f>IFERROR(VLOOKUP(Подбор[[#This Row],[Артикул]],[1]Подбор!$CJ:$DA,17,0),"")</f>
        <v/>
      </c>
    </row>
    <row r="1444" spans="1:38">
      <c r="A1444" s="73" t="s">
        <v>7353</v>
      </c>
      <c r="B1444" t="s">
        <v>2580</v>
      </c>
      <c r="C1444" t="s">
        <v>7530</v>
      </c>
      <c r="D1444">
        <v>1213390</v>
      </c>
      <c r="E1444">
        <v>1092048.2498249998</v>
      </c>
      <c r="F1444">
        <v>-10.000226652189326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578</v>
      </c>
      <c r="R1444" t="s">
        <v>7327</v>
      </c>
      <c r="S1444" t="s">
        <v>578</v>
      </c>
      <c r="T1444" s="73"/>
      <c r="U1444" s="73"/>
      <c r="V1444"/>
      <c r="W1444" s="73">
        <f>IFERROR(VLOOKUP(Подбор[[#This Row],[Артикул]],[1]Подбор!$CJ:$CW,2,0),"")</f>
        <v>1213390</v>
      </c>
      <c r="X1444" s="73">
        <f>IFERROR(VLOOKUP(Подбор[[#This Row],[Артикул]],[1]Подбор!$CJ:$CW,3,0),"")</f>
        <v>1092048.2498249998</v>
      </c>
      <c r="Y1444" s="73">
        <f>IFERROR(VLOOKUP(Подбор[[#This Row],[Артикул]],[1]Подбор!$CJ:$CW,4,0),"")</f>
        <v>-10.000226652189326</v>
      </c>
      <c r="Z1444" s="73">
        <f>IFERROR(VLOOKUP(Подбор[[#This Row],[Артикул]],[1]Подбор!$CJ:$CW,5,0),"")</f>
        <v>0</v>
      </c>
      <c r="AA1444" s="73">
        <f>IFERROR(VLOOKUP(Подбор[[#This Row],[Артикул]],[1]Подбор!$CJ:$CW,6,0),"")</f>
        <v>0</v>
      </c>
      <c r="AB1444" s="73">
        <f>IFERROR(VLOOKUP(Подбор[[#This Row],[Артикул]],[1]Подбор!$CJ:$CW,7,0),"")</f>
        <v>0</v>
      </c>
      <c r="AC1444" s="73">
        <f>IFERROR(VLOOKUP(Подбор[[#This Row],[Артикул]],[1]Подбор!$CJ:$CW,8,0),"")</f>
        <v>0</v>
      </c>
      <c r="AD1444" s="73">
        <f>IFERROR(VLOOKUP(Подбор[[#This Row],[Артикул]],[1]Подбор!$CJ:$CW,9,0),"")</f>
        <v>0</v>
      </c>
      <c r="AE1444" s="73">
        <f>IFERROR(VLOOKUP(Подбор[[#This Row],[Артикул]],[1]Подбор!$CJ:$CW,10,0),"")</f>
        <v>0</v>
      </c>
      <c r="AF1444" s="73">
        <f>IFERROR(VLOOKUP(Подбор[[#This Row],[Артикул]],[1]Подбор!$CJ:$CW,11,0),"")</f>
        <v>0</v>
      </c>
      <c r="AG1444" s="73">
        <f>IFERROR(VLOOKUP(Подбор[[#This Row],[Артикул]],[1]Подбор!$CJ:$CW,12,0),"")</f>
        <v>0</v>
      </c>
      <c r="AH1444" s="73">
        <f>IFERROR(VLOOKUP(Подбор[[#This Row],[Артикул]],[1]Подбор!$CJ:$CW,13,0),"")</f>
        <v>0</v>
      </c>
      <c r="AI1444" s="73">
        <f>IFERROR(VLOOKUP(Подбор[[#This Row],[Артикул]],[1]Подбор!$CJ:$CW,14,0),"")</f>
        <v>0</v>
      </c>
      <c r="AJ1444" s="73" t="str">
        <f>IFERROR(VLOOKUP(Подбор[[#This Row],[Артикул]],[1]Подбор!$CJ:$DA,15,0),"")</f>
        <v/>
      </c>
      <c r="AK1444" s="73" t="str">
        <f>IFERROR(VLOOKUP(Подбор[[#This Row],[Артикул]],[1]Подбор!$CJ:$DA,16,0),"")</f>
        <v>https://ipmatika.kz/products/3cx/3cx_enterprise/</v>
      </c>
      <c r="AL1444" s="73" t="str">
        <f>IFERROR(VLOOKUP(Подбор[[#This Row],[Артикул]],[1]Подбор!$CJ:$DA,17,0),"")</f>
        <v/>
      </c>
    </row>
    <row r="1445" spans="1:38">
      <c r="A1445" s="73" t="s">
        <v>7359</v>
      </c>
      <c r="B1445" t="s">
        <v>2580</v>
      </c>
      <c r="C1445" t="s">
        <v>7531</v>
      </c>
      <c r="D1445">
        <v>10920480</v>
      </c>
      <c r="E1445">
        <v>9828434.2484249994</v>
      </c>
      <c r="F1445">
        <v>-9.9999794109324824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578</v>
      </c>
      <c r="R1445" t="s">
        <v>7327</v>
      </c>
      <c r="S1445" t="s">
        <v>578</v>
      </c>
      <c r="T1445" s="73"/>
      <c r="U1445" s="73"/>
      <c r="V1445"/>
      <c r="W1445" s="73">
        <f>IFERROR(VLOOKUP(Подбор[[#This Row],[Артикул]],[1]Подбор!$CJ:$CW,2,0),"")</f>
        <v>10920480</v>
      </c>
      <c r="X1445" s="73">
        <f>IFERROR(VLOOKUP(Подбор[[#This Row],[Артикул]],[1]Подбор!$CJ:$CW,3,0),"")</f>
        <v>9828434.2484249994</v>
      </c>
      <c r="Y1445" s="73">
        <f>IFERROR(VLOOKUP(Подбор[[#This Row],[Артикул]],[1]Подбор!$CJ:$CW,4,0),"")</f>
        <v>-9.9999794109324824</v>
      </c>
      <c r="Z1445" s="73">
        <f>IFERROR(VLOOKUP(Подбор[[#This Row],[Артикул]],[1]Подбор!$CJ:$CW,5,0),"")</f>
        <v>0</v>
      </c>
      <c r="AA1445" s="73">
        <f>IFERROR(VLOOKUP(Подбор[[#This Row],[Артикул]],[1]Подбор!$CJ:$CW,6,0),"")</f>
        <v>0</v>
      </c>
      <c r="AB1445" s="73">
        <f>IFERROR(VLOOKUP(Подбор[[#This Row],[Артикул]],[1]Подбор!$CJ:$CW,7,0),"")</f>
        <v>0</v>
      </c>
      <c r="AC1445" s="73">
        <f>IFERROR(VLOOKUP(Подбор[[#This Row],[Артикул]],[1]Подбор!$CJ:$CW,8,0),"")</f>
        <v>0</v>
      </c>
      <c r="AD1445" s="73">
        <f>IFERROR(VLOOKUP(Подбор[[#This Row],[Артикул]],[1]Подбор!$CJ:$CW,9,0),"")</f>
        <v>0</v>
      </c>
      <c r="AE1445" s="73">
        <f>IFERROR(VLOOKUP(Подбор[[#This Row],[Артикул]],[1]Подбор!$CJ:$CW,10,0),"")</f>
        <v>0</v>
      </c>
      <c r="AF1445" s="73">
        <f>IFERROR(VLOOKUP(Подбор[[#This Row],[Артикул]],[1]Подбор!$CJ:$CW,11,0),"")</f>
        <v>0</v>
      </c>
      <c r="AG1445" s="73">
        <f>IFERROR(VLOOKUP(Подбор[[#This Row],[Артикул]],[1]Подбор!$CJ:$CW,12,0),"")</f>
        <v>0</v>
      </c>
      <c r="AH1445" s="73">
        <f>IFERROR(VLOOKUP(Подбор[[#This Row],[Артикул]],[1]Подбор!$CJ:$CW,13,0),"")</f>
        <v>0</v>
      </c>
      <c r="AI1445" s="73">
        <f>IFERROR(VLOOKUP(Подбор[[#This Row],[Артикул]],[1]Подбор!$CJ:$CW,14,0),"")</f>
        <v>0</v>
      </c>
      <c r="AJ1445" s="73" t="str">
        <f>IFERROR(VLOOKUP(Подбор[[#This Row],[Артикул]],[1]Подбор!$CJ:$DA,15,0),"")</f>
        <v/>
      </c>
      <c r="AK1445" s="73" t="str">
        <f>IFERROR(VLOOKUP(Подбор[[#This Row],[Артикул]],[1]Подбор!$CJ:$DA,16,0),"")</f>
        <v>https://ipmatika.kz/products/3cx/3cx_enterprise/</v>
      </c>
      <c r="AL1445" s="73" t="str">
        <f>IFERROR(VLOOKUP(Подбор[[#This Row],[Артикул]],[1]Подбор!$CJ:$DA,17,0),"")</f>
        <v/>
      </c>
    </row>
    <row r="1446" spans="1:38">
      <c r="A1446" s="73" t="s">
        <v>7354</v>
      </c>
      <c r="B1446" t="s">
        <v>2580</v>
      </c>
      <c r="C1446" t="s">
        <v>7532</v>
      </c>
      <c r="D1446">
        <v>1639140</v>
      </c>
      <c r="E1446">
        <v>1475223.0743249999</v>
      </c>
      <c r="F1446">
        <v>-10.000178488414647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578</v>
      </c>
      <c r="R1446" t="s">
        <v>7327</v>
      </c>
      <c r="S1446" t="s">
        <v>578</v>
      </c>
      <c r="T1446" s="73"/>
      <c r="U1446" s="73"/>
      <c r="V1446"/>
      <c r="W1446" s="73">
        <f>IFERROR(VLOOKUP(Подбор[[#This Row],[Артикул]],[1]Подбор!$CJ:$CW,2,0),"")</f>
        <v>1639140</v>
      </c>
      <c r="X1446" s="73">
        <f>IFERROR(VLOOKUP(Подбор[[#This Row],[Артикул]],[1]Подбор!$CJ:$CW,3,0),"")</f>
        <v>1475223.0743249999</v>
      </c>
      <c r="Y1446" s="73">
        <f>IFERROR(VLOOKUP(Подбор[[#This Row],[Артикул]],[1]Подбор!$CJ:$CW,4,0),"")</f>
        <v>-10.000178488414647</v>
      </c>
      <c r="Z1446" s="73">
        <f>IFERROR(VLOOKUP(Подбор[[#This Row],[Артикул]],[1]Подбор!$CJ:$CW,5,0),"")</f>
        <v>0</v>
      </c>
      <c r="AA1446" s="73">
        <f>IFERROR(VLOOKUP(Подбор[[#This Row],[Артикул]],[1]Подбор!$CJ:$CW,6,0),"")</f>
        <v>0</v>
      </c>
      <c r="AB1446" s="73">
        <f>IFERROR(VLOOKUP(Подбор[[#This Row],[Артикул]],[1]Подбор!$CJ:$CW,7,0),"")</f>
        <v>0</v>
      </c>
      <c r="AC1446" s="73">
        <f>IFERROR(VLOOKUP(Подбор[[#This Row],[Артикул]],[1]Подбор!$CJ:$CW,8,0),"")</f>
        <v>0</v>
      </c>
      <c r="AD1446" s="73">
        <f>IFERROR(VLOOKUP(Подбор[[#This Row],[Артикул]],[1]Подбор!$CJ:$CW,9,0),"")</f>
        <v>0</v>
      </c>
      <c r="AE1446" s="73">
        <f>IFERROR(VLOOKUP(Подбор[[#This Row],[Артикул]],[1]Подбор!$CJ:$CW,10,0),"")</f>
        <v>0</v>
      </c>
      <c r="AF1446" s="73">
        <f>IFERROR(VLOOKUP(Подбор[[#This Row],[Артикул]],[1]Подбор!$CJ:$CW,11,0),"")</f>
        <v>0</v>
      </c>
      <c r="AG1446" s="73">
        <f>IFERROR(VLOOKUP(Подбор[[#This Row],[Артикул]],[1]Подбор!$CJ:$CW,12,0),"")</f>
        <v>0</v>
      </c>
      <c r="AH1446" s="73">
        <f>IFERROR(VLOOKUP(Подбор[[#This Row],[Артикул]],[1]Подбор!$CJ:$CW,13,0),"")</f>
        <v>0</v>
      </c>
      <c r="AI1446" s="73">
        <f>IFERROR(VLOOKUP(Подбор[[#This Row],[Артикул]],[1]Подбор!$CJ:$CW,14,0),"")</f>
        <v>0</v>
      </c>
      <c r="AJ1446" s="73" t="str">
        <f>IFERROR(VLOOKUP(Подбор[[#This Row],[Артикул]],[1]Подбор!$CJ:$DA,15,0),"")</f>
        <v/>
      </c>
      <c r="AK1446" s="73" t="str">
        <f>IFERROR(VLOOKUP(Подбор[[#This Row],[Артикул]],[1]Подбор!$CJ:$DA,16,0),"")</f>
        <v>https://ipmatika.kz/products/3cx/3cx_enterprise/</v>
      </c>
      <c r="AL1446" s="73" t="str">
        <f>IFERROR(VLOOKUP(Подбор[[#This Row],[Артикул]],[1]Подбор!$CJ:$DA,17,0),"")</f>
        <v/>
      </c>
    </row>
    <row r="1447" spans="1:38">
      <c r="A1447" s="73" t="s">
        <v>7349</v>
      </c>
      <c r="B1447" t="s">
        <v>2580</v>
      </c>
      <c r="C1447" t="s">
        <v>7533</v>
      </c>
      <c r="D1447">
        <v>242680</v>
      </c>
      <c r="E1447">
        <v>218409.64996499999</v>
      </c>
      <c r="F1447">
        <v>-10.000968367809463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578</v>
      </c>
      <c r="R1447" t="s">
        <v>7328</v>
      </c>
      <c r="S1447" t="s">
        <v>578</v>
      </c>
      <c r="T1447" s="73"/>
      <c r="U1447" s="73"/>
      <c r="V1447"/>
      <c r="W1447" s="73">
        <f>IFERROR(VLOOKUP(Подбор[[#This Row],[Артикул]],[1]Подбор!$CJ:$CW,2,0),"")</f>
        <v>242680</v>
      </c>
      <c r="X1447" s="73">
        <f>IFERROR(VLOOKUP(Подбор[[#This Row],[Артикул]],[1]Подбор!$CJ:$CW,3,0),"")</f>
        <v>218409.64996499999</v>
      </c>
      <c r="Y1447" s="73">
        <f>IFERROR(VLOOKUP(Подбор[[#This Row],[Артикул]],[1]Подбор!$CJ:$CW,4,0),"")</f>
        <v>-10.000968367809463</v>
      </c>
      <c r="Z1447" s="73">
        <f>IFERROR(VLOOKUP(Подбор[[#This Row],[Артикул]],[1]Подбор!$CJ:$CW,5,0),"")</f>
        <v>0</v>
      </c>
      <c r="AA1447" s="73">
        <f>IFERROR(VLOOKUP(Подбор[[#This Row],[Артикул]],[1]Подбор!$CJ:$CW,6,0),"")</f>
        <v>0</v>
      </c>
      <c r="AB1447" s="73">
        <f>IFERROR(VLOOKUP(Подбор[[#This Row],[Артикул]],[1]Подбор!$CJ:$CW,7,0),"")</f>
        <v>0</v>
      </c>
      <c r="AC1447" s="73">
        <f>IFERROR(VLOOKUP(Подбор[[#This Row],[Артикул]],[1]Подбор!$CJ:$CW,8,0),"")</f>
        <v>0</v>
      </c>
      <c r="AD1447" s="73">
        <f>IFERROR(VLOOKUP(Подбор[[#This Row],[Артикул]],[1]Подбор!$CJ:$CW,9,0),"")</f>
        <v>0</v>
      </c>
      <c r="AE1447" s="73">
        <f>IFERROR(VLOOKUP(Подбор[[#This Row],[Артикул]],[1]Подбор!$CJ:$CW,10,0),"")</f>
        <v>0</v>
      </c>
      <c r="AF1447" s="73">
        <f>IFERROR(VLOOKUP(Подбор[[#This Row],[Артикул]],[1]Подбор!$CJ:$CW,11,0),"")</f>
        <v>0</v>
      </c>
      <c r="AG1447" s="73">
        <f>IFERROR(VLOOKUP(Подбор[[#This Row],[Артикул]],[1]Подбор!$CJ:$CW,12,0),"")</f>
        <v>0</v>
      </c>
      <c r="AH1447" s="73">
        <f>IFERROR(VLOOKUP(Подбор[[#This Row],[Артикул]],[1]Подбор!$CJ:$CW,13,0),"")</f>
        <v>0</v>
      </c>
      <c r="AI1447" s="73">
        <f>IFERROR(VLOOKUP(Подбор[[#This Row],[Артикул]],[1]Подбор!$CJ:$CW,14,0),"")</f>
        <v>0</v>
      </c>
      <c r="AJ1447" s="73" t="str">
        <f>IFERROR(VLOOKUP(Подбор[[#This Row],[Артикул]],[1]Подбор!$CJ:$DA,15,0),"")</f>
        <v/>
      </c>
      <c r="AK1447" s="73" t="str">
        <f>IFERROR(VLOOKUP(Подбор[[#This Row],[Артикул]],[1]Подбор!$CJ:$DA,16,0),"")</f>
        <v>https://ipmatika.kz/products/3cx/3cx_pro/</v>
      </c>
      <c r="AL1447" s="73" t="str">
        <f>IFERROR(VLOOKUP(Подбор[[#This Row],[Артикул]],[1]Подбор!$CJ:$DA,17,0),"")</f>
        <v/>
      </c>
    </row>
    <row r="1448" spans="1:38">
      <c r="A1448" s="73" t="s">
        <v>7355</v>
      </c>
      <c r="B1448" t="s">
        <v>2580</v>
      </c>
      <c r="C1448" t="s">
        <v>7534</v>
      </c>
      <c r="D1448">
        <v>2426770</v>
      </c>
      <c r="E1448">
        <v>2184096.4996499997</v>
      </c>
      <c r="F1448">
        <v>-9.9998557897946796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578</v>
      </c>
      <c r="R1448" t="s">
        <v>7327</v>
      </c>
      <c r="S1448" t="s">
        <v>578</v>
      </c>
      <c r="T1448" s="73"/>
      <c r="U1448" s="73"/>
      <c r="V1448"/>
      <c r="W1448" s="73">
        <f>IFERROR(VLOOKUP(Подбор[[#This Row],[Артикул]],[1]Подбор!$CJ:$CW,2,0),"")</f>
        <v>2426770</v>
      </c>
      <c r="X1448" s="73">
        <f>IFERROR(VLOOKUP(Подбор[[#This Row],[Артикул]],[1]Подбор!$CJ:$CW,3,0),"")</f>
        <v>2184096.4996499997</v>
      </c>
      <c r="Y1448" s="73">
        <f>IFERROR(VLOOKUP(Подбор[[#This Row],[Артикул]],[1]Подбор!$CJ:$CW,4,0),"")</f>
        <v>-9.9998557897946796</v>
      </c>
      <c r="Z1448" s="73">
        <f>IFERROR(VLOOKUP(Подбор[[#This Row],[Артикул]],[1]Подбор!$CJ:$CW,5,0),"")</f>
        <v>0</v>
      </c>
      <c r="AA1448" s="73">
        <f>IFERROR(VLOOKUP(Подбор[[#This Row],[Артикул]],[1]Подбор!$CJ:$CW,6,0),"")</f>
        <v>0</v>
      </c>
      <c r="AB1448" s="73">
        <f>IFERROR(VLOOKUP(Подбор[[#This Row],[Артикул]],[1]Подбор!$CJ:$CW,7,0),"")</f>
        <v>0</v>
      </c>
      <c r="AC1448" s="73">
        <f>IFERROR(VLOOKUP(Подбор[[#This Row],[Артикул]],[1]Подбор!$CJ:$CW,8,0),"")</f>
        <v>0</v>
      </c>
      <c r="AD1448" s="73">
        <f>IFERROR(VLOOKUP(Подбор[[#This Row],[Артикул]],[1]Подбор!$CJ:$CW,9,0),"")</f>
        <v>0</v>
      </c>
      <c r="AE1448" s="73">
        <f>IFERROR(VLOOKUP(Подбор[[#This Row],[Артикул]],[1]Подбор!$CJ:$CW,10,0),"")</f>
        <v>0</v>
      </c>
      <c r="AF1448" s="73">
        <f>IFERROR(VLOOKUP(Подбор[[#This Row],[Артикул]],[1]Подбор!$CJ:$CW,11,0),"")</f>
        <v>0</v>
      </c>
      <c r="AG1448" s="73">
        <f>IFERROR(VLOOKUP(Подбор[[#This Row],[Артикул]],[1]Подбор!$CJ:$CW,12,0),"")</f>
        <v>0</v>
      </c>
      <c r="AH1448" s="73">
        <f>IFERROR(VLOOKUP(Подбор[[#This Row],[Артикул]],[1]Подбор!$CJ:$CW,13,0),"")</f>
        <v>0</v>
      </c>
      <c r="AI1448" s="73">
        <f>IFERROR(VLOOKUP(Подбор[[#This Row],[Артикул]],[1]Подбор!$CJ:$CW,14,0),"")</f>
        <v>0</v>
      </c>
      <c r="AJ1448" s="73" t="str">
        <f>IFERROR(VLOOKUP(Подбор[[#This Row],[Артикул]],[1]Подбор!$CJ:$DA,15,0),"")</f>
        <v/>
      </c>
      <c r="AK1448" s="73" t="str">
        <f>IFERROR(VLOOKUP(Подбор[[#This Row],[Артикул]],[1]Подбор!$CJ:$DA,16,0),"")</f>
        <v>https://ipmatika.kz/products/3cx/3cx_enterprise/</v>
      </c>
      <c r="AL1448" s="73" t="str">
        <f>IFERROR(VLOOKUP(Подбор[[#This Row],[Артикул]],[1]Подбор!$CJ:$DA,17,0),"")</f>
        <v/>
      </c>
    </row>
    <row r="1449" spans="1:38">
      <c r="A1449" s="73" t="s">
        <v>7302</v>
      </c>
      <c r="B1449" t="s">
        <v>2580</v>
      </c>
      <c r="C1449" t="s">
        <v>2590</v>
      </c>
      <c r="D1449">
        <v>32033420</v>
      </c>
      <c r="E1449">
        <v>28830073.795379996</v>
      </c>
      <c r="F1449">
        <v>-10.000013125729325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578</v>
      </c>
      <c r="R1449" t="s">
        <v>7327</v>
      </c>
      <c r="S1449" t="s">
        <v>578</v>
      </c>
      <c r="T1449" s="73"/>
      <c r="U1449" s="73"/>
      <c r="V1449"/>
      <c r="W1449" s="73">
        <f>IFERROR(VLOOKUP(Подбор[[#This Row],[Артикул]],[1]Подбор!$CJ:$CW,2,0),"")</f>
        <v>32033420</v>
      </c>
      <c r="X1449" s="73">
        <f>IFERROR(VLOOKUP(Подбор[[#This Row],[Артикул]],[1]Подбор!$CJ:$CW,3,0),"")</f>
        <v>28830073.795379996</v>
      </c>
      <c r="Y1449" s="73">
        <f>IFERROR(VLOOKUP(Подбор[[#This Row],[Артикул]],[1]Подбор!$CJ:$CW,4,0),"")</f>
        <v>-10.000013125729325</v>
      </c>
      <c r="Z1449" s="73">
        <f>IFERROR(VLOOKUP(Подбор[[#This Row],[Артикул]],[1]Подбор!$CJ:$CW,5,0),"")</f>
        <v>0</v>
      </c>
      <c r="AA1449" s="73">
        <f>IFERROR(VLOOKUP(Подбор[[#This Row],[Артикул]],[1]Подбор!$CJ:$CW,6,0),"")</f>
        <v>0</v>
      </c>
      <c r="AB1449" s="73">
        <f>IFERROR(VLOOKUP(Подбор[[#This Row],[Артикул]],[1]Подбор!$CJ:$CW,7,0),"")</f>
        <v>0</v>
      </c>
      <c r="AC1449" s="73">
        <f>IFERROR(VLOOKUP(Подбор[[#This Row],[Артикул]],[1]Подбор!$CJ:$CW,8,0),"")</f>
        <v>0</v>
      </c>
      <c r="AD1449" s="73">
        <f>IFERROR(VLOOKUP(Подбор[[#This Row],[Артикул]],[1]Подбор!$CJ:$CW,9,0),"")</f>
        <v>0</v>
      </c>
      <c r="AE1449" s="73">
        <f>IFERROR(VLOOKUP(Подбор[[#This Row],[Артикул]],[1]Подбор!$CJ:$CW,10,0),"")</f>
        <v>0</v>
      </c>
      <c r="AF1449" s="73">
        <f>IFERROR(VLOOKUP(Подбор[[#This Row],[Артикул]],[1]Подбор!$CJ:$CW,11,0),"")</f>
        <v>0</v>
      </c>
      <c r="AG1449" s="73">
        <f>IFERROR(VLOOKUP(Подбор[[#This Row],[Артикул]],[1]Подбор!$CJ:$CW,12,0),"")</f>
        <v>0</v>
      </c>
      <c r="AH1449" s="73">
        <f>IFERROR(VLOOKUP(Подбор[[#This Row],[Артикул]],[1]Подбор!$CJ:$CW,13,0),"")</f>
        <v>0</v>
      </c>
      <c r="AI1449" s="73">
        <f>IFERROR(VLOOKUP(Подбор[[#This Row],[Артикул]],[1]Подбор!$CJ:$CW,14,0),"")</f>
        <v>0</v>
      </c>
      <c r="AJ1449" s="73" t="str">
        <f>IFERROR(VLOOKUP(Подбор[[#This Row],[Артикул]],[1]Подбор!$CJ:$DA,15,0),"")</f>
        <v/>
      </c>
      <c r="AK1449" s="73" t="str">
        <f>IFERROR(VLOOKUP(Подбор[[#This Row],[Артикул]],[1]Подбор!$CJ:$DA,16,0),"")</f>
        <v>https://ipmatika.kz/products/3cx/3cx_enterprise/</v>
      </c>
      <c r="AL1449" s="73" t="str">
        <f>IFERROR(VLOOKUP(Подбор[[#This Row],[Артикул]],[1]Подбор!$CJ:$DA,17,0),"")</f>
        <v/>
      </c>
    </row>
    <row r="1450" spans="1:38">
      <c r="A1450" s="73" t="s">
        <v>7303</v>
      </c>
      <c r="B1450" t="s">
        <v>2580</v>
      </c>
      <c r="C1450" t="s">
        <v>2578</v>
      </c>
      <c r="D1450">
        <v>5338900</v>
      </c>
      <c r="E1450">
        <v>4805012.29923</v>
      </c>
      <c r="F1450">
        <v>-9.9999569343872423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578</v>
      </c>
      <c r="R1450" t="s">
        <v>7327</v>
      </c>
      <c r="S1450" t="s">
        <v>578</v>
      </c>
      <c r="T1450" s="73"/>
      <c r="U1450" s="73"/>
      <c r="V1450"/>
      <c r="W1450" s="73">
        <f>IFERROR(VLOOKUP(Подбор[[#This Row],[Артикул]],[1]Подбор!$CJ:$CW,2,0),"")</f>
        <v>5338900</v>
      </c>
      <c r="X1450" s="73">
        <f>IFERROR(VLOOKUP(Подбор[[#This Row],[Артикул]],[1]Подбор!$CJ:$CW,3,0),"")</f>
        <v>4805012.29923</v>
      </c>
      <c r="Y1450" s="73">
        <f>IFERROR(VLOOKUP(Подбор[[#This Row],[Артикул]],[1]Подбор!$CJ:$CW,4,0),"")</f>
        <v>-9.9999569343872423</v>
      </c>
      <c r="Z1450" s="73">
        <f>IFERROR(VLOOKUP(Подбор[[#This Row],[Артикул]],[1]Подбор!$CJ:$CW,5,0),"")</f>
        <v>0</v>
      </c>
      <c r="AA1450" s="73">
        <f>IFERROR(VLOOKUP(Подбор[[#This Row],[Артикул]],[1]Подбор!$CJ:$CW,6,0),"")</f>
        <v>0</v>
      </c>
      <c r="AB1450" s="73">
        <f>IFERROR(VLOOKUP(Подбор[[#This Row],[Артикул]],[1]Подбор!$CJ:$CW,7,0),"")</f>
        <v>0</v>
      </c>
      <c r="AC1450" s="73">
        <f>IFERROR(VLOOKUP(Подбор[[#This Row],[Артикул]],[1]Подбор!$CJ:$CW,8,0),"")</f>
        <v>0</v>
      </c>
      <c r="AD1450" s="73">
        <f>IFERROR(VLOOKUP(Подбор[[#This Row],[Артикул]],[1]Подбор!$CJ:$CW,9,0),"")</f>
        <v>0</v>
      </c>
      <c r="AE1450" s="73">
        <f>IFERROR(VLOOKUP(Подбор[[#This Row],[Артикул]],[1]Подбор!$CJ:$CW,10,0),"")</f>
        <v>0</v>
      </c>
      <c r="AF1450" s="73">
        <f>IFERROR(VLOOKUP(Подбор[[#This Row],[Артикул]],[1]Подбор!$CJ:$CW,11,0),"")</f>
        <v>0</v>
      </c>
      <c r="AG1450" s="73">
        <f>IFERROR(VLOOKUP(Подбор[[#This Row],[Артикул]],[1]Подбор!$CJ:$CW,12,0),"")</f>
        <v>0</v>
      </c>
      <c r="AH1450" s="73">
        <f>IFERROR(VLOOKUP(Подбор[[#This Row],[Артикул]],[1]Подбор!$CJ:$CW,13,0),"")</f>
        <v>0</v>
      </c>
      <c r="AI1450" s="73">
        <f>IFERROR(VLOOKUP(Подбор[[#This Row],[Артикул]],[1]Подбор!$CJ:$CW,14,0),"")</f>
        <v>0</v>
      </c>
      <c r="AJ1450" s="73" t="str">
        <f>IFERROR(VLOOKUP(Подбор[[#This Row],[Артикул]],[1]Подбор!$CJ:$DA,15,0),"")</f>
        <v/>
      </c>
      <c r="AK1450" s="73" t="str">
        <f>IFERROR(VLOOKUP(Подбор[[#This Row],[Артикул]],[1]Подбор!$CJ:$DA,16,0),"")</f>
        <v>https://ipmatika.kz/products/3cx/3cx_enterprise/</v>
      </c>
      <c r="AL1450" s="73" t="str">
        <f>IFERROR(VLOOKUP(Подбор[[#This Row],[Артикул]],[1]Подбор!$CJ:$DA,17,0),"")</f>
        <v/>
      </c>
    </row>
    <row r="1451" spans="1:38">
      <c r="A1451" s="73" t="s">
        <v>7304</v>
      </c>
      <c r="B1451" t="s">
        <v>2580</v>
      </c>
      <c r="C1451" t="s">
        <v>2577</v>
      </c>
      <c r="D1451">
        <v>889820</v>
      </c>
      <c r="E1451">
        <v>800835.38320499996</v>
      </c>
      <c r="F1451">
        <v>-10.000294081387239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578</v>
      </c>
      <c r="R1451" t="s">
        <v>7327</v>
      </c>
      <c r="S1451" t="s">
        <v>578</v>
      </c>
      <c r="T1451" s="73"/>
      <c r="U1451" s="73"/>
      <c r="V1451"/>
      <c r="W1451" s="73">
        <f>IFERROR(VLOOKUP(Подбор[[#This Row],[Артикул]],[1]Подбор!$CJ:$CW,2,0),"")</f>
        <v>889820</v>
      </c>
      <c r="X1451" s="73">
        <f>IFERROR(VLOOKUP(Подбор[[#This Row],[Артикул]],[1]Подбор!$CJ:$CW,3,0),"")</f>
        <v>800835.38320499996</v>
      </c>
      <c r="Y1451" s="73">
        <f>IFERROR(VLOOKUP(Подбор[[#This Row],[Артикул]],[1]Подбор!$CJ:$CW,4,0),"")</f>
        <v>-10.000294081387239</v>
      </c>
      <c r="Z1451" s="73">
        <f>IFERROR(VLOOKUP(Подбор[[#This Row],[Артикул]],[1]Подбор!$CJ:$CW,5,0),"")</f>
        <v>0</v>
      </c>
      <c r="AA1451" s="73">
        <f>IFERROR(VLOOKUP(Подбор[[#This Row],[Артикул]],[1]Подбор!$CJ:$CW,6,0),"")</f>
        <v>0</v>
      </c>
      <c r="AB1451" s="73">
        <f>IFERROR(VLOOKUP(Подбор[[#This Row],[Артикул]],[1]Подбор!$CJ:$CW,7,0),"")</f>
        <v>0</v>
      </c>
      <c r="AC1451" s="73">
        <f>IFERROR(VLOOKUP(Подбор[[#This Row],[Артикул]],[1]Подбор!$CJ:$CW,8,0),"")</f>
        <v>0</v>
      </c>
      <c r="AD1451" s="73">
        <f>IFERROR(VLOOKUP(Подбор[[#This Row],[Артикул]],[1]Подбор!$CJ:$CW,9,0),"")</f>
        <v>0</v>
      </c>
      <c r="AE1451" s="73">
        <f>IFERROR(VLOOKUP(Подбор[[#This Row],[Артикул]],[1]Подбор!$CJ:$CW,10,0),"")</f>
        <v>0</v>
      </c>
      <c r="AF1451" s="73">
        <f>IFERROR(VLOOKUP(Подбор[[#This Row],[Артикул]],[1]Подбор!$CJ:$CW,11,0),"")</f>
        <v>0</v>
      </c>
      <c r="AG1451" s="73">
        <f>IFERROR(VLOOKUP(Подбор[[#This Row],[Артикул]],[1]Подбор!$CJ:$CW,12,0),"")</f>
        <v>0</v>
      </c>
      <c r="AH1451" s="73">
        <f>IFERROR(VLOOKUP(Подбор[[#This Row],[Артикул]],[1]Подбор!$CJ:$CW,13,0),"")</f>
        <v>0</v>
      </c>
      <c r="AI1451" s="73">
        <f>IFERROR(VLOOKUP(Подбор[[#This Row],[Артикул]],[1]Подбор!$CJ:$CW,14,0),"")</f>
        <v>0</v>
      </c>
      <c r="AJ1451" s="73" t="str">
        <f>IFERROR(VLOOKUP(Подбор[[#This Row],[Артикул]],[1]Подбор!$CJ:$DA,15,0),"")</f>
        <v/>
      </c>
      <c r="AK1451" s="73" t="str">
        <f>IFERROR(VLOOKUP(Подбор[[#This Row],[Артикул]],[1]Подбор!$CJ:$DA,16,0),"")</f>
        <v>https://ipmatika.kz/products/3cx/3cx_enterprise/</v>
      </c>
      <c r="AL1451" s="73" t="str">
        <f>IFERROR(VLOOKUP(Подбор[[#This Row],[Артикул]],[1]Подбор!$CJ:$DA,17,0),"")</f>
        <v/>
      </c>
    </row>
    <row r="1452" spans="1:38">
      <c r="A1452" s="73" t="s">
        <v>7305</v>
      </c>
      <c r="B1452" t="s">
        <v>2580</v>
      </c>
      <c r="C1452" t="s">
        <v>2576</v>
      </c>
      <c r="D1452">
        <v>8008350</v>
      </c>
      <c r="E1452">
        <v>7207518.4488449991</v>
      </c>
      <c r="F1452">
        <v>-9.9999569343872423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578</v>
      </c>
      <c r="R1452" t="s">
        <v>7327</v>
      </c>
      <c r="S1452" t="s">
        <v>578</v>
      </c>
      <c r="T1452" s="73"/>
      <c r="U1452" s="73"/>
      <c r="V1452"/>
      <c r="W1452" s="73">
        <f>IFERROR(VLOOKUP(Подбор[[#This Row],[Артикул]],[1]Подбор!$CJ:$CW,2,0),"")</f>
        <v>8008350</v>
      </c>
      <c r="X1452" s="73">
        <f>IFERROR(VLOOKUP(Подбор[[#This Row],[Артикул]],[1]Подбор!$CJ:$CW,3,0),"")</f>
        <v>7207518.4488449991</v>
      </c>
      <c r="Y1452" s="73">
        <f>IFERROR(VLOOKUP(Подбор[[#This Row],[Артикул]],[1]Подбор!$CJ:$CW,4,0),"")</f>
        <v>-9.9999569343872423</v>
      </c>
      <c r="Z1452" s="73">
        <f>IFERROR(VLOOKUP(Подбор[[#This Row],[Артикул]],[1]Подбор!$CJ:$CW,5,0),"")</f>
        <v>0</v>
      </c>
      <c r="AA1452" s="73">
        <f>IFERROR(VLOOKUP(Подбор[[#This Row],[Артикул]],[1]Подбор!$CJ:$CW,6,0),"")</f>
        <v>0</v>
      </c>
      <c r="AB1452" s="73">
        <f>IFERROR(VLOOKUP(Подбор[[#This Row],[Артикул]],[1]Подбор!$CJ:$CW,7,0),"")</f>
        <v>0</v>
      </c>
      <c r="AC1452" s="73">
        <f>IFERROR(VLOOKUP(Подбор[[#This Row],[Артикул]],[1]Подбор!$CJ:$CW,8,0),"")</f>
        <v>0</v>
      </c>
      <c r="AD1452" s="73">
        <f>IFERROR(VLOOKUP(Подбор[[#This Row],[Артикул]],[1]Подбор!$CJ:$CW,9,0),"")</f>
        <v>0</v>
      </c>
      <c r="AE1452" s="73">
        <f>IFERROR(VLOOKUP(Подбор[[#This Row],[Артикул]],[1]Подбор!$CJ:$CW,10,0),"")</f>
        <v>0</v>
      </c>
      <c r="AF1452" s="73">
        <f>IFERROR(VLOOKUP(Подбор[[#This Row],[Артикул]],[1]Подбор!$CJ:$CW,11,0),"")</f>
        <v>0</v>
      </c>
      <c r="AG1452" s="73">
        <f>IFERROR(VLOOKUP(Подбор[[#This Row],[Артикул]],[1]Подбор!$CJ:$CW,12,0),"")</f>
        <v>0</v>
      </c>
      <c r="AH1452" s="73">
        <f>IFERROR(VLOOKUP(Подбор[[#This Row],[Артикул]],[1]Подбор!$CJ:$CW,13,0),"")</f>
        <v>0</v>
      </c>
      <c r="AI1452" s="73">
        <f>IFERROR(VLOOKUP(Подбор[[#This Row],[Артикул]],[1]Подбор!$CJ:$CW,14,0),"")</f>
        <v>0</v>
      </c>
      <c r="AJ1452" s="73" t="str">
        <f>IFERROR(VLOOKUP(Подбор[[#This Row],[Артикул]],[1]Подбор!$CJ:$DA,15,0),"")</f>
        <v/>
      </c>
      <c r="AK1452" s="73" t="str">
        <f>IFERROR(VLOOKUP(Подбор[[#This Row],[Артикул]],[1]Подбор!$CJ:$DA,16,0),"")</f>
        <v>https://ipmatika.kz/products/3cx/3cx_enterprise/</v>
      </c>
      <c r="AL1452" s="73" t="str">
        <f>IFERROR(VLOOKUP(Подбор[[#This Row],[Артикул]],[1]Подбор!$CJ:$DA,17,0),"")</f>
        <v/>
      </c>
    </row>
    <row r="1453" spans="1:38">
      <c r="A1453" s="73" t="s">
        <v>7306</v>
      </c>
      <c r="B1453" t="s">
        <v>2580</v>
      </c>
      <c r="C1453" t="s">
        <v>2575</v>
      </c>
      <c r="D1453">
        <v>1213390</v>
      </c>
      <c r="E1453">
        <v>1092048.2498249998</v>
      </c>
      <c r="F1453">
        <v>-10.000226652189326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578</v>
      </c>
      <c r="R1453" t="s">
        <v>7327</v>
      </c>
      <c r="S1453" t="s">
        <v>578</v>
      </c>
      <c r="T1453" s="73"/>
      <c r="U1453" s="73"/>
      <c r="V1453"/>
      <c r="W1453" s="73">
        <f>IFERROR(VLOOKUP(Подбор[[#This Row],[Артикул]],[1]Подбор!$CJ:$CW,2,0),"")</f>
        <v>1213390</v>
      </c>
      <c r="X1453" s="73">
        <f>IFERROR(VLOOKUP(Подбор[[#This Row],[Артикул]],[1]Подбор!$CJ:$CW,3,0),"")</f>
        <v>1092048.2498249998</v>
      </c>
      <c r="Y1453" s="73">
        <f>IFERROR(VLOOKUP(Подбор[[#This Row],[Артикул]],[1]Подбор!$CJ:$CW,4,0),"")</f>
        <v>-10.000226652189326</v>
      </c>
      <c r="Z1453" s="73">
        <f>IFERROR(VLOOKUP(Подбор[[#This Row],[Артикул]],[1]Подбор!$CJ:$CW,5,0),"")</f>
        <v>0</v>
      </c>
      <c r="AA1453" s="73">
        <f>IFERROR(VLOOKUP(Подбор[[#This Row],[Артикул]],[1]Подбор!$CJ:$CW,6,0),"")</f>
        <v>0</v>
      </c>
      <c r="AB1453" s="73">
        <f>IFERROR(VLOOKUP(Подбор[[#This Row],[Артикул]],[1]Подбор!$CJ:$CW,7,0),"")</f>
        <v>0</v>
      </c>
      <c r="AC1453" s="73">
        <f>IFERROR(VLOOKUP(Подбор[[#This Row],[Артикул]],[1]Подбор!$CJ:$CW,8,0),"")</f>
        <v>0</v>
      </c>
      <c r="AD1453" s="73">
        <f>IFERROR(VLOOKUP(Подбор[[#This Row],[Артикул]],[1]Подбор!$CJ:$CW,9,0),"")</f>
        <v>0</v>
      </c>
      <c r="AE1453" s="73">
        <f>IFERROR(VLOOKUP(Подбор[[#This Row],[Артикул]],[1]Подбор!$CJ:$CW,10,0),"")</f>
        <v>0</v>
      </c>
      <c r="AF1453" s="73">
        <f>IFERROR(VLOOKUP(Подбор[[#This Row],[Артикул]],[1]Подбор!$CJ:$CW,11,0),"")</f>
        <v>0</v>
      </c>
      <c r="AG1453" s="73">
        <f>IFERROR(VLOOKUP(Подбор[[#This Row],[Артикул]],[1]Подбор!$CJ:$CW,12,0),"")</f>
        <v>0</v>
      </c>
      <c r="AH1453" s="73">
        <f>IFERROR(VLOOKUP(Подбор[[#This Row],[Артикул]],[1]Подбор!$CJ:$CW,13,0),"")</f>
        <v>0</v>
      </c>
      <c r="AI1453" s="73">
        <f>IFERROR(VLOOKUP(Подбор[[#This Row],[Артикул]],[1]Подбор!$CJ:$CW,14,0),"")</f>
        <v>0</v>
      </c>
      <c r="AJ1453" s="73" t="str">
        <f>IFERROR(VLOOKUP(Подбор[[#This Row],[Артикул]],[1]Подбор!$CJ:$DA,15,0),"")</f>
        <v/>
      </c>
      <c r="AK1453" s="73" t="str">
        <f>IFERROR(VLOOKUP(Подбор[[#This Row],[Артикул]],[1]Подбор!$CJ:$DA,16,0),"")</f>
        <v>https://ipmatika.kz/products/3cx/3cx_enterprise/</v>
      </c>
      <c r="AL1453" s="73" t="str">
        <f>IFERROR(VLOOKUP(Подбор[[#This Row],[Артикул]],[1]Подбор!$CJ:$DA,17,0),"")</f>
        <v/>
      </c>
    </row>
    <row r="1454" spans="1:38">
      <c r="A1454" s="73" t="s">
        <v>7307</v>
      </c>
      <c r="B1454" t="s">
        <v>2580</v>
      </c>
      <c r="C1454" t="s">
        <v>2574</v>
      </c>
      <c r="D1454">
        <v>10677810</v>
      </c>
      <c r="E1454">
        <v>9610024.59846</v>
      </c>
      <c r="F1454">
        <v>-10.000041221374047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578</v>
      </c>
      <c r="R1454" t="s">
        <v>7327</v>
      </c>
      <c r="S1454" t="s">
        <v>578</v>
      </c>
      <c r="T1454" s="73"/>
      <c r="U1454" s="73"/>
      <c r="V1454"/>
      <c r="W1454" s="73">
        <f>IFERROR(VLOOKUP(Подбор[[#This Row],[Артикул]],[1]Подбор!$CJ:$CW,2,0),"")</f>
        <v>10677810</v>
      </c>
      <c r="X1454" s="73">
        <f>IFERROR(VLOOKUP(Подбор[[#This Row],[Артикул]],[1]Подбор!$CJ:$CW,3,0),"")</f>
        <v>9610024.59846</v>
      </c>
      <c r="Y1454" s="73">
        <f>IFERROR(VLOOKUP(Подбор[[#This Row],[Артикул]],[1]Подбор!$CJ:$CW,4,0),"")</f>
        <v>-10.000041221374047</v>
      </c>
      <c r="Z1454" s="73">
        <f>IFERROR(VLOOKUP(Подбор[[#This Row],[Артикул]],[1]Подбор!$CJ:$CW,5,0),"")</f>
        <v>0</v>
      </c>
      <c r="AA1454" s="73">
        <f>IFERROR(VLOOKUP(Подбор[[#This Row],[Артикул]],[1]Подбор!$CJ:$CW,6,0),"")</f>
        <v>0</v>
      </c>
      <c r="AB1454" s="73">
        <f>IFERROR(VLOOKUP(Подбор[[#This Row],[Артикул]],[1]Подбор!$CJ:$CW,7,0),"")</f>
        <v>0</v>
      </c>
      <c r="AC1454" s="73">
        <f>IFERROR(VLOOKUP(Подбор[[#This Row],[Артикул]],[1]Подбор!$CJ:$CW,8,0),"")</f>
        <v>0</v>
      </c>
      <c r="AD1454" s="73">
        <f>IFERROR(VLOOKUP(Подбор[[#This Row],[Артикул]],[1]Подбор!$CJ:$CW,9,0),"")</f>
        <v>0</v>
      </c>
      <c r="AE1454" s="73">
        <f>IFERROR(VLOOKUP(Подбор[[#This Row],[Артикул]],[1]Подбор!$CJ:$CW,10,0),"")</f>
        <v>0</v>
      </c>
      <c r="AF1454" s="73">
        <f>IFERROR(VLOOKUP(Подбор[[#This Row],[Артикул]],[1]Подбор!$CJ:$CW,11,0),"")</f>
        <v>0</v>
      </c>
      <c r="AG1454" s="73">
        <f>IFERROR(VLOOKUP(Подбор[[#This Row],[Артикул]],[1]Подбор!$CJ:$CW,12,0),"")</f>
        <v>0</v>
      </c>
      <c r="AH1454" s="73">
        <f>IFERROR(VLOOKUP(Подбор[[#This Row],[Артикул]],[1]Подбор!$CJ:$CW,13,0),"")</f>
        <v>0</v>
      </c>
      <c r="AI1454" s="73">
        <f>IFERROR(VLOOKUP(Подбор[[#This Row],[Артикул]],[1]Подбор!$CJ:$CW,14,0),"")</f>
        <v>0</v>
      </c>
      <c r="AJ1454" s="73" t="str">
        <f>IFERROR(VLOOKUP(Подбор[[#This Row],[Артикул]],[1]Подбор!$CJ:$DA,15,0),"")</f>
        <v/>
      </c>
      <c r="AK1454" s="73" t="str">
        <f>IFERROR(VLOOKUP(Подбор[[#This Row],[Артикул]],[1]Подбор!$CJ:$DA,16,0),"")</f>
        <v>https://ipmatika.kz/products/3cx/3cx_enterprise/</v>
      </c>
      <c r="AL1454" s="73" t="str">
        <f>IFERROR(VLOOKUP(Подбор[[#This Row],[Артикул]],[1]Подбор!$CJ:$DA,17,0),"")</f>
        <v/>
      </c>
    </row>
    <row r="1455" spans="1:38">
      <c r="A1455" s="73" t="s">
        <v>7308</v>
      </c>
      <c r="B1455" t="s">
        <v>2580</v>
      </c>
      <c r="C1455" t="s">
        <v>2573</v>
      </c>
      <c r="D1455">
        <v>1456060</v>
      </c>
      <c r="E1455">
        <v>1310457.8997899999</v>
      </c>
      <c r="F1455">
        <v>-9.9997321683172515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578</v>
      </c>
      <c r="R1455" t="s">
        <v>7327</v>
      </c>
      <c r="S1455" t="s">
        <v>578</v>
      </c>
      <c r="T1455" s="73"/>
      <c r="U1455" s="73"/>
      <c r="V1455"/>
      <c r="W1455" s="73">
        <f>IFERROR(VLOOKUP(Подбор[[#This Row],[Артикул]],[1]Подбор!$CJ:$CW,2,0),"")</f>
        <v>1456060</v>
      </c>
      <c r="X1455" s="73">
        <f>IFERROR(VLOOKUP(Подбор[[#This Row],[Артикул]],[1]Подбор!$CJ:$CW,3,0),"")</f>
        <v>1310457.8997899999</v>
      </c>
      <c r="Y1455" s="73">
        <f>IFERROR(VLOOKUP(Подбор[[#This Row],[Артикул]],[1]Подбор!$CJ:$CW,4,0),"")</f>
        <v>-9.9997321683172515</v>
      </c>
      <c r="Z1455" s="73">
        <f>IFERROR(VLOOKUP(Подбор[[#This Row],[Артикул]],[1]Подбор!$CJ:$CW,5,0),"")</f>
        <v>0</v>
      </c>
      <c r="AA1455" s="73">
        <f>IFERROR(VLOOKUP(Подбор[[#This Row],[Артикул]],[1]Подбор!$CJ:$CW,6,0),"")</f>
        <v>0</v>
      </c>
      <c r="AB1455" s="73">
        <f>IFERROR(VLOOKUP(Подбор[[#This Row],[Артикул]],[1]Подбор!$CJ:$CW,7,0),"")</f>
        <v>0</v>
      </c>
      <c r="AC1455" s="73">
        <f>IFERROR(VLOOKUP(Подбор[[#This Row],[Артикул]],[1]Подбор!$CJ:$CW,8,0),"")</f>
        <v>0</v>
      </c>
      <c r="AD1455" s="73">
        <f>IFERROR(VLOOKUP(Подбор[[#This Row],[Артикул]],[1]Подбор!$CJ:$CW,9,0),"")</f>
        <v>0</v>
      </c>
      <c r="AE1455" s="73">
        <f>IFERROR(VLOOKUP(Подбор[[#This Row],[Артикул]],[1]Подбор!$CJ:$CW,10,0),"")</f>
        <v>0</v>
      </c>
      <c r="AF1455" s="73">
        <f>IFERROR(VLOOKUP(Подбор[[#This Row],[Артикул]],[1]Подбор!$CJ:$CW,11,0),"")</f>
        <v>0</v>
      </c>
      <c r="AG1455" s="73">
        <f>IFERROR(VLOOKUP(Подбор[[#This Row],[Артикул]],[1]Подбор!$CJ:$CW,12,0),"")</f>
        <v>0</v>
      </c>
      <c r="AH1455" s="73">
        <f>IFERROR(VLOOKUP(Подбор[[#This Row],[Артикул]],[1]Подбор!$CJ:$CW,13,0),"")</f>
        <v>0</v>
      </c>
      <c r="AI1455" s="73">
        <f>IFERROR(VLOOKUP(Подбор[[#This Row],[Артикул]],[1]Подбор!$CJ:$CW,14,0),"")</f>
        <v>0</v>
      </c>
      <c r="AJ1455" s="73" t="str">
        <f>IFERROR(VLOOKUP(Подбор[[#This Row],[Артикул]],[1]Подбор!$CJ:$DA,15,0),"")</f>
        <v/>
      </c>
      <c r="AK1455" s="73" t="str">
        <f>IFERROR(VLOOKUP(Подбор[[#This Row],[Артикул]],[1]Подбор!$CJ:$DA,16,0),"")</f>
        <v>https://ipmatika.kz/products/3cx/3cx_enterprise/</v>
      </c>
      <c r="AL1455" s="73" t="str">
        <f>IFERROR(VLOOKUP(Подбор[[#This Row],[Артикул]],[1]Подбор!$CJ:$DA,17,0),"")</f>
        <v/>
      </c>
    </row>
    <row r="1456" spans="1:38">
      <c r="A1456" s="73" t="s">
        <v>7309</v>
      </c>
      <c r="B1456" t="s">
        <v>2580</v>
      </c>
      <c r="C1456" t="s">
        <v>2572</v>
      </c>
      <c r="D1456">
        <v>2022310</v>
      </c>
      <c r="E1456">
        <v>1820080.4163749998</v>
      </c>
      <c r="F1456">
        <v>-9.9999299625181095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578</v>
      </c>
      <c r="R1456" t="s">
        <v>7327</v>
      </c>
      <c r="S1456" t="s">
        <v>578</v>
      </c>
      <c r="T1456" s="73"/>
      <c r="U1456" s="73"/>
      <c r="V1456"/>
      <c r="W1456" s="73">
        <f>IFERROR(VLOOKUP(Подбор[[#This Row],[Артикул]],[1]Подбор!$CJ:$CW,2,0),"")</f>
        <v>2022310</v>
      </c>
      <c r="X1456" s="73">
        <f>IFERROR(VLOOKUP(Подбор[[#This Row],[Артикул]],[1]Подбор!$CJ:$CW,3,0),"")</f>
        <v>1820080.4163749998</v>
      </c>
      <c r="Y1456" s="73">
        <f>IFERROR(VLOOKUP(Подбор[[#This Row],[Артикул]],[1]Подбор!$CJ:$CW,4,0),"")</f>
        <v>-9.9999299625181095</v>
      </c>
      <c r="Z1456" s="73">
        <f>IFERROR(VLOOKUP(Подбор[[#This Row],[Артикул]],[1]Подбор!$CJ:$CW,5,0),"")</f>
        <v>0</v>
      </c>
      <c r="AA1456" s="73">
        <f>IFERROR(VLOOKUP(Подбор[[#This Row],[Артикул]],[1]Подбор!$CJ:$CW,6,0),"")</f>
        <v>0</v>
      </c>
      <c r="AB1456" s="73">
        <f>IFERROR(VLOOKUP(Подбор[[#This Row],[Артикул]],[1]Подбор!$CJ:$CW,7,0),"")</f>
        <v>0</v>
      </c>
      <c r="AC1456" s="73">
        <f>IFERROR(VLOOKUP(Подбор[[#This Row],[Артикул]],[1]Подбор!$CJ:$CW,8,0),"")</f>
        <v>0</v>
      </c>
      <c r="AD1456" s="73">
        <f>IFERROR(VLOOKUP(Подбор[[#This Row],[Артикул]],[1]Подбор!$CJ:$CW,9,0),"")</f>
        <v>0</v>
      </c>
      <c r="AE1456" s="73">
        <f>IFERROR(VLOOKUP(Подбор[[#This Row],[Артикул]],[1]Подбор!$CJ:$CW,10,0),"")</f>
        <v>0</v>
      </c>
      <c r="AF1456" s="73">
        <f>IFERROR(VLOOKUP(Подбор[[#This Row],[Артикул]],[1]Подбор!$CJ:$CW,11,0),"")</f>
        <v>0</v>
      </c>
      <c r="AG1456" s="73">
        <f>IFERROR(VLOOKUP(Подбор[[#This Row],[Артикул]],[1]Подбор!$CJ:$CW,12,0),"")</f>
        <v>0</v>
      </c>
      <c r="AH1456" s="73">
        <f>IFERROR(VLOOKUP(Подбор[[#This Row],[Артикул]],[1]Подбор!$CJ:$CW,13,0),"")</f>
        <v>0</v>
      </c>
      <c r="AI1456" s="73">
        <f>IFERROR(VLOOKUP(Подбор[[#This Row],[Артикул]],[1]Подбор!$CJ:$CW,14,0),"")</f>
        <v>0</v>
      </c>
      <c r="AJ1456" s="73" t="str">
        <f>IFERROR(VLOOKUP(Подбор[[#This Row],[Артикул]],[1]Подбор!$CJ:$DA,15,0),"")</f>
        <v/>
      </c>
      <c r="AK1456" s="73" t="str">
        <f>IFERROR(VLOOKUP(Подбор[[#This Row],[Артикул]],[1]Подбор!$CJ:$DA,16,0),"")</f>
        <v>https://ipmatika.kz/products/3cx/3cx_enterprise/</v>
      </c>
      <c r="AL1456" s="73" t="str">
        <f>IFERROR(VLOOKUP(Подбор[[#This Row],[Артикул]],[1]Подбор!$CJ:$DA,17,0),"")</f>
        <v/>
      </c>
    </row>
    <row r="1457" spans="1:38">
      <c r="A1457" s="73" t="s">
        <v>7310</v>
      </c>
      <c r="B1457" t="s">
        <v>2580</v>
      </c>
      <c r="C1457" t="s">
        <v>2571</v>
      </c>
      <c r="D1457">
        <v>17472770</v>
      </c>
      <c r="E1457">
        <v>15725494.797479996</v>
      </c>
      <c r="F1457">
        <v>-9.999989712678655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578</v>
      </c>
      <c r="R1457" t="s">
        <v>7327</v>
      </c>
      <c r="S1457" t="s">
        <v>578</v>
      </c>
      <c r="T1457" s="73"/>
      <c r="U1457" s="73"/>
      <c r="V1457"/>
      <c r="W1457" s="73">
        <f>IFERROR(VLOOKUP(Подбор[[#This Row],[Артикул]],[1]Подбор!$CJ:$CW,2,0),"")</f>
        <v>17472770</v>
      </c>
      <c r="X1457" s="73">
        <f>IFERROR(VLOOKUP(Подбор[[#This Row],[Артикул]],[1]Подбор!$CJ:$CW,3,0),"")</f>
        <v>15725494.797479996</v>
      </c>
      <c r="Y1457" s="73">
        <f>IFERROR(VLOOKUP(Подбор[[#This Row],[Артикул]],[1]Подбор!$CJ:$CW,4,0),"")</f>
        <v>-9.999989712678655</v>
      </c>
      <c r="Z1457" s="73">
        <f>IFERROR(VLOOKUP(Подбор[[#This Row],[Артикул]],[1]Подбор!$CJ:$CW,5,0),"")</f>
        <v>0</v>
      </c>
      <c r="AA1457" s="73">
        <f>IFERROR(VLOOKUP(Подбор[[#This Row],[Артикул]],[1]Подбор!$CJ:$CW,6,0),"")</f>
        <v>0</v>
      </c>
      <c r="AB1457" s="73">
        <f>IFERROR(VLOOKUP(Подбор[[#This Row],[Артикул]],[1]Подбор!$CJ:$CW,7,0),"")</f>
        <v>0</v>
      </c>
      <c r="AC1457" s="73">
        <f>IFERROR(VLOOKUP(Подбор[[#This Row],[Артикул]],[1]Подбор!$CJ:$CW,8,0),"")</f>
        <v>0</v>
      </c>
      <c r="AD1457" s="73">
        <f>IFERROR(VLOOKUP(Подбор[[#This Row],[Артикул]],[1]Подбор!$CJ:$CW,9,0),"")</f>
        <v>0</v>
      </c>
      <c r="AE1457" s="73">
        <f>IFERROR(VLOOKUP(Подбор[[#This Row],[Артикул]],[1]Подбор!$CJ:$CW,10,0),"")</f>
        <v>0</v>
      </c>
      <c r="AF1457" s="73">
        <f>IFERROR(VLOOKUP(Подбор[[#This Row],[Артикул]],[1]Подбор!$CJ:$CW,11,0),"")</f>
        <v>0</v>
      </c>
      <c r="AG1457" s="73">
        <f>IFERROR(VLOOKUP(Подбор[[#This Row],[Артикул]],[1]Подбор!$CJ:$CW,12,0),"")</f>
        <v>0</v>
      </c>
      <c r="AH1457" s="73">
        <f>IFERROR(VLOOKUP(Подбор[[#This Row],[Артикул]],[1]Подбор!$CJ:$CW,13,0),"")</f>
        <v>0</v>
      </c>
      <c r="AI1457" s="73">
        <f>IFERROR(VLOOKUP(Подбор[[#This Row],[Артикул]],[1]Подбор!$CJ:$CW,14,0),"")</f>
        <v>0</v>
      </c>
      <c r="AJ1457" s="73" t="str">
        <f>IFERROR(VLOOKUP(Подбор[[#This Row],[Артикул]],[1]Подбор!$CJ:$DA,15,0),"")</f>
        <v/>
      </c>
      <c r="AK1457" s="73" t="str">
        <f>IFERROR(VLOOKUP(Подбор[[#This Row],[Артикул]],[1]Подбор!$CJ:$DA,16,0),"")</f>
        <v>https://ipmatika.kz/products/3cx/3cx_enterprise/</v>
      </c>
      <c r="AL1457" s="73" t="str">
        <f>IFERROR(VLOOKUP(Подбор[[#This Row],[Артикул]],[1]Подбор!$CJ:$DA,17,0),"")</f>
        <v/>
      </c>
    </row>
    <row r="1458" spans="1:38">
      <c r="A1458" s="73" t="s">
        <v>7311</v>
      </c>
      <c r="B1458" t="s">
        <v>2580</v>
      </c>
      <c r="C1458" t="s">
        <v>2570</v>
      </c>
      <c r="D1458">
        <v>2618360</v>
      </c>
      <c r="E1458">
        <v>2356525.1706749997</v>
      </c>
      <c r="F1458">
        <v>-9.9999552897615445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578</v>
      </c>
      <c r="R1458" t="s">
        <v>7327</v>
      </c>
      <c r="S1458" t="s">
        <v>578</v>
      </c>
      <c r="T1458" s="73"/>
      <c r="U1458" s="73"/>
      <c r="V1458"/>
      <c r="W1458" s="73">
        <f>IFERROR(VLOOKUP(Подбор[[#This Row],[Артикул]],[1]Подбор!$CJ:$CW,2,0),"")</f>
        <v>2618360</v>
      </c>
      <c r="X1458" s="73">
        <f>IFERROR(VLOOKUP(Подбор[[#This Row],[Артикул]],[1]Подбор!$CJ:$CW,3,0),"")</f>
        <v>2356525.1706749997</v>
      </c>
      <c r="Y1458" s="73">
        <f>IFERROR(VLOOKUP(Подбор[[#This Row],[Артикул]],[1]Подбор!$CJ:$CW,4,0),"")</f>
        <v>-9.9999552897615445</v>
      </c>
      <c r="Z1458" s="73">
        <f>IFERROR(VLOOKUP(Подбор[[#This Row],[Артикул]],[1]Подбор!$CJ:$CW,5,0),"")</f>
        <v>0</v>
      </c>
      <c r="AA1458" s="73">
        <f>IFERROR(VLOOKUP(Подбор[[#This Row],[Артикул]],[1]Подбор!$CJ:$CW,6,0),"")</f>
        <v>0</v>
      </c>
      <c r="AB1458" s="73">
        <f>IFERROR(VLOOKUP(Подбор[[#This Row],[Артикул]],[1]Подбор!$CJ:$CW,7,0),"")</f>
        <v>0</v>
      </c>
      <c r="AC1458" s="73">
        <f>IFERROR(VLOOKUP(Подбор[[#This Row],[Артикул]],[1]Подбор!$CJ:$CW,8,0),"")</f>
        <v>0</v>
      </c>
      <c r="AD1458" s="73">
        <f>IFERROR(VLOOKUP(Подбор[[#This Row],[Артикул]],[1]Подбор!$CJ:$CW,9,0),"")</f>
        <v>0</v>
      </c>
      <c r="AE1458" s="73">
        <f>IFERROR(VLOOKUP(Подбор[[#This Row],[Артикул]],[1]Подбор!$CJ:$CW,10,0),"")</f>
        <v>0</v>
      </c>
      <c r="AF1458" s="73">
        <f>IFERROR(VLOOKUP(Подбор[[#This Row],[Артикул]],[1]Подбор!$CJ:$CW,11,0),"")</f>
        <v>0</v>
      </c>
      <c r="AG1458" s="73">
        <f>IFERROR(VLOOKUP(Подбор[[#This Row],[Артикул]],[1]Подбор!$CJ:$CW,12,0),"")</f>
        <v>0</v>
      </c>
      <c r="AH1458" s="73">
        <f>IFERROR(VLOOKUP(Подбор[[#This Row],[Артикул]],[1]Подбор!$CJ:$CW,13,0),"")</f>
        <v>0</v>
      </c>
      <c r="AI1458" s="73">
        <f>IFERROR(VLOOKUP(Подбор[[#This Row],[Артикул]],[1]Подбор!$CJ:$CW,14,0),"")</f>
        <v>0</v>
      </c>
      <c r="AJ1458" s="73" t="str">
        <f>IFERROR(VLOOKUP(Подбор[[#This Row],[Артикул]],[1]Подбор!$CJ:$DA,15,0),"")</f>
        <v/>
      </c>
      <c r="AK1458" s="73" t="str">
        <f>IFERROR(VLOOKUP(Подбор[[#This Row],[Артикул]],[1]Подбор!$CJ:$DA,16,0),"")</f>
        <v>https://ipmatika.kz/products/3cx/3cx_enterprise/</v>
      </c>
      <c r="AL1458" s="73" t="str">
        <f>IFERROR(VLOOKUP(Подбор[[#This Row],[Артикул]],[1]Подбор!$CJ:$DA,17,0),"")</f>
        <v/>
      </c>
    </row>
    <row r="1459" spans="1:38">
      <c r="A1459" s="73" t="s">
        <v>7312</v>
      </c>
      <c r="B1459" t="s">
        <v>2580</v>
      </c>
      <c r="C1459" t="s">
        <v>2569</v>
      </c>
      <c r="D1459">
        <v>468320</v>
      </c>
      <c r="E1459">
        <v>421492.30694999994</v>
      </c>
      <c r="F1459">
        <v>-9.9990803403655804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578</v>
      </c>
      <c r="R1459" t="s">
        <v>7327</v>
      </c>
      <c r="S1459" t="s">
        <v>578</v>
      </c>
      <c r="T1459" s="73"/>
      <c r="U1459" s="73"/>
      <c r="V1459"/>
      <c r="W1459" s="73">
        <f>IFERROR(VLOOKUP(Подбор[[#This Row],[Артикул]],[1]Подбор!$CJ:$CW,2,0),"")</f>
        <v>468320</v>
      </c>
      <c r="X1459" s="73">
        <f>IFERROR(VLOOKUP(Подбор[[#This Row],[Артикул]],[1]Подбор!$CJ:$CW,3,0),"")</f>
        <v>421492.30694999994</v>
      </c>
      <c r="Y1459" s="73">
        <f>IFERROR(VLOOKUP(Подбор[[#This Row],[Артикул]],[1]Подбор!$CJ:$CW,4,0),"")</f>
        <v>-9.9990803403655804</v>
      </c>
      <c r="Z1459" s="73">
        <f>IFERROR(VLOOKUP(Подбор[[#This Row],[Артикул]],[1]Подбор!$CJ:$CW,5,0),"")</f>
        <v>0</v>
      </c>
      <c r="AA1459" s="73">
        <f>IFERROR(VLOOKUP(Подбор[[#This Row],[Артикул]],[1]Подбор!$CJ:$CW,6,0),"")</f>
        <v>0</v>
      </c>
      <c r="AB1459" s="73">
        <f>IFERROR(VLOOKUP(Подбор[[#This Row],[Артикул]],[1]Подбор!$CJ:$CW,7,0),"")</f>
        <v>0</v>
      </c>
      <c r="AC1459" s="73">
        <f>IFERROR(VLOOKUP(Подбор[[#This Row],[Артикул]],[1]Подбор!$CJ:$CW,8,0),"")</f>
        <v>0</v>
      </c>
      <c r="AD1459" s="73">
        <f>IFERROR(VLOOKUP(Подбор[[#This Row],[Артикул]],[1]Подбор!$CJ:$CW,9,0),"")</f>
        <v>0</v>
      </c>
      <c r="AE1459" s="73">
        <f>IFERROR(VLOOKUP(Подбор[[#This Row],[Артикул]],[1]Подбор!$CJ:$CW,10,0),"")</f>
        <v>0</v>
      </c>
      <c r="AF1459" s="73">
        <f>IFERROR(VLOOKUP(Подбор[[#This Row],[Артикул]],[1]Подбор!$CJ:$CW,11,0),"")</f>
        <v>0</v>
      </c>
      <c r="AG1459" s="73">
        <f>IFERROR(VLOOKUP(Подбор[[#This Row],[Артикул]],[1]Подбор!$CJ:$CW,12,0),"")</f>
        <v>0</v>
      </c>
      <c r="AH1459" s="73">
        <f>IFERROR(VLOOKUP(Подбор[[#This Row],[Артикул]],[1]Подбор!$CJ:$CW,13,0),"")</f>
        <v>0</v>
      </c>
      <c r="AI1459" s="73">
        <f>IFERROR(VLOOKUP(Подбор[[#This Row],[Артикул]],[1]Подбор!$CJ:$CW,14,0),"")</f>
        <v>0</v>
      </c>
      <c r="AJ1459" s="73" t="str">
        <f>IFERROR(VLOOKUP(Подбор[[#This Row],[Артикул]],[1]Подбор!$CJ:$DA,15,0),"")</f>
        <v/>
      </c>
      <c r="AK1459" s="73" t="str">
        <f>IFERROR(VLOOKUP(Подбор[[#This Row],[Артикул]],[1]Подбор!$CJ:$DA,16,0),"")</f>
        <v>https://ipmatika.kz/products/3cx/3cx_enterprise/</v>
      </c>
      <c r="AL1459" s="73" t="str">
        <f>IFERROR(VLOOKUP(Подбор[[#This Row],[Артикул]],[1]Подбор!$CJ:$DA,17,0),"")</f>
        <v/>
      </c>
    </row>
    <row r="1460" spans="1:38">
      <c r="A1460" s="73" t="s">
        <v>7313</v>
      </c>
      <c r="B1460" t="s">
        <v>2580</v>
      </c>
      <c r="C1460" t="s">
        <v>2568</v>
      </c>
      <c r="D1460">
        <v>3882840</v>
      </c>
      <c r="E1460">
        <v>3494554.3994399998</v>
      </c>
      <c r="F1460">
        <v>-10.000041221374047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578</v>
      </c>
      <c r="R1460" t="s">
        <v>7327</v>
      </c>
      <c r="S1460" t="s">
        <v>578</v>
      </c>
      <c r="T1460" s="73"/>
      <c r="U1460" s="73"/>
      <c r="V1460"/>
      <c r="W1460" s="73">
        <f>IFERROR(VLOOKUP(Подбор[[#This Row],[Артикул]],[1]Подбор!$CJ:$CW,2,0),"")</f>
        <v>3882840</v>
      </c>
      <c r="X1460" s="73">
        <f>IFERROR(VLOOKUP(Подбор[[#This Row],[Артикул]],[1]Подбор!$CJ:$CW,3,0),"")</f>
        <v>3494554.3994399998</v>
      </c>
      <c r="Y1460" s="73">
        <f>IFERROR(VLOOKUP(Подбор[[#This Row],[Артикул]],[1]Подбор!$CJ:$CW,4,0),"")</f>
        <v>-10.000041221374047</v>
      </c>
      <c r="Z1460" s="73">
        <f>IFERROR(VLOOKUP(Подбор[[#This Row],[Артикул]],[1]Подбор!$CJ:$CW,5,0),"")</f>
        <v>0</v>
      </c>
      <c r="AA1460" s="73">
        <f>IFERROR(VLOOKUP(Подбор[[#This Row],[Артикул]],[1]Подбор!$CJ:$CW,6,0),"")</f>
        <v>0</v>
      </c>
      <c r="AB1460" s="73">
        <f>IFERROR(VLOOKUP(Подбор[[#This Row],[Артикул]],[1]Подбор!$CJ:$CW,7,0),"")</f>
        <v>0</v>
      </c>
      <c r="AC1460" s="73">
        <f>IFERROR(VLOOKUP(Подбор[[#This Row],[Артикул]],[1]Подбор!$CJ:$CW,8,0),"")</f>
        <v>0</v>
      </c>
      <c r="AD1460" s="73">
        <f>IFERROR(VLOOKUP(Подбор[[#This Row],[Артикул]],[1]Подбор!$CJ:$CW,9,0),"")</f>
        <v>0</v>
      </c>
      <c r="AE1460" s="73">
        <f>IFERROR(VLOOKUP(Подбор[[#This Row],[Артикул]],[1]Подбор!$CJ:$CW,10,0),"")</f>
        <v>0</v>
      </c>
      <c r="AF1460" s="73">
        <f>IFERROR(VLOOKUP(Подбор[[#This Row],[Артикул]],[1]Подбор!$CJ:$CW,11,0),"")</f>
        <v>0</v>
      </c>
      <c r="AG1460" s="73">
        <f>IFERROR(VLOOKUP(Подбор[[#This Row],[Артикул]],[1]Подбор!$CJ:$CW,12,0),"")</f>
        <v>0</v>
      </c>
      <c r="AH1460" s="73">
        <f>IFERROR(VLOOKUP(Подбор[[#This Row],[Артикул]],[1]Подбор!$CJ:$CW,13,0),"")</f>
        <v>0</v>
      </c>
      <c r="AI1460" s="73">
        <f>IFERROR(VLOOKUP(Подбор[[#This Row],[Артикул]],[1]Подбор!$CJ:$CW,14,0),"")</f>
        <v>0</v>
      </c>
      <c r="AJ1460" s="73" t="str">
        <f>IFERROR(VLOOKUP(Подбор[[#This Row],[Артикул]],[1]Подбор!$CJ:$DA,15,0),"")</f>
        <v/>
      </c>
      <c r="AK1460" s="73" t="str">
        <f>IFERROR(VLOOKUP(Подбор[[#This Row],[Артикул]],[1]Подбор!$CJ:$DA,16,0),"")</f>
        <v>https://ipmatika.kz/products/3cx/3cx_enterprise/</v>
      </c>
      <c r="AL1460" s="73" t="str">
        <f>IFERROR(VLOOKUP(Подбор[[#This Row],[Артикул]],[1]Подбор!$CJ:$DA,17,0),"")</f>
        <v/>
      </c>
    </row>
    <row r="1461" spans="1:38">
      <c r="A1461" s="73" t="s">
        <v>7535</v>
      </c>
      <c r="B1461" t="s">
        <v>2580</v>
      </c>
      <c r="C1461" t="s">
        <v>7536</v>
      </c>
      <c r="D1461">
        <v>1132490</v>
      </c>
      <c r="E1461">
        <v>1019245.0331699998</v>
      </c>
      <c r="F1461">
        <v>-9.9996438670540186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578</v>
      </c>
      <c r="R1461" t="s">
        <v>7327</v>
      </c>
      <c r="S1461" t="s">
        <v>578</v>
      </c>
      <c r="T1461" s="73"/>
      <c r="U1461" s="73"/>
      <c r="V1461"/>
      <c r="W1461" s="73">
        <f>IFERROR(VLOOKUP(Подбор[[#This Row],[Артикул]],[1]Подбор!$CJ:$CW,2,0),"")</f>
        <v>1132490</v>
      </c>
      <c r="X1461" s="73">
        <f>IFERROR(VLOOKUP(Подбор[[#This Row],[Артикул]],[1]Подбор!$CJ:$CW,3,0),"")</f>
        <v>1019245.0331699998</v>
      </c>
      <c r="Y1461" s="73">
        <f>IFERROR(VLOOKUP(Подбор[[#This Row],[Артикул]],[1]Подбор!$CJ:$CW,4,0),"")</f>
        <v>-9.9996438670540186</v>
      </c>
      <c r="Z1461" s="73">
        <f>IFERROR(VLOOKUP(Подбор[[#This Row],[Артикул]],[1]Подбор!$CJ:$CW,5,0),"")</f>
        <v>0</v>
      </c>
      <c r="AA1461" s="73">
        <f>IFERROR(VLOOKUP(Подбор[[#This Row],[Артикул]],[1]Подбор!$CJ:$CW,6,0),"")</f>
        <v>0</v>
      </c>
      <c r="AB1461" s="73">
        <f>IFERROR(VLOOKUP(Подбор[[#This Row],[Артикул]],[1]Подбор!$CJ:$CW,7,0),"")</f>
        <v>0</v>
      </c>
      <c r="AC1461" s="73">
        <f>IFERROR(VLOOKUP(Подбор[[#This Row],[Артикул]],[1]Подбор!$CJ:$CW,8,0),"")</f>
        <v>0</v>
      </c>
      <c r="AD1461" s="73">
        <f>IFERROR(VLOOKUP(Подбор[[#This Row],[Артикул]],[1]Подбор!$CJ:$CW,9,0),"")</f>
        <v>0</v>
      </c>
      <c r="AE1461" s="73">
        <f>IFERROR(VLOOKUP(Подбор[[#This Row],[Артикул]],[1]Подбор!$CJ:$CW,10,0),"")</f>
        <v>0</v>
      </c>
      <c r="AF1461" s="73">
        <f>IFERROR(VLOOKUP(Подбор[[#This Row],[Артикул]],[1]Подбор!$CJ:$CW,11,0),"")</f>
        <v>0</v>
      </c>
      <c r="AG1461" s="73">
        <f>IFERROR(VLOOKUP(Подбор[[#This Row],[Артикул]],[1]Подбор!$CJ:$CW,12,0),"")</f>
        <v>0</v>
      </c>
      <c r="AH1461" s="73">
        <f>IFERROR(VLOOKUP(Подбор[[#This Row],[Артикул]],[1]Подбор!$CJ:$CW,13,0),"")</f>
        <v>0</v>
      </c>
      <c r="AI1461" s="73">
        <f>IFERROR(VLOOKUP(Подбор[[#This Row],[Артикул]],[1]Подбор!$CJ:$CW,14,0),"")</f>
        <v>0</v>
      </c>
      <c r="AJ1461" s="73" t="str">
        <f>IFERROR(VLOOKUP(Подбор[[#This Row],[Артикул]],[1]Подбор!$CJ:$DA,15,0),"")</f>
        <v/>
      </c>
      <c r="AK1461" s="73" t="str">
        <f>IFERROR(VLOOKUP(Подбор[[#This Row],[Артикул]],[1]Подбор!$CJ:$DA,16,0),"")</f>
        <v>https://ipmatika.kz/products/3cx/3cx_enterprise/</v>
      </c>
      <c r="AL1461" s="73" t="str">
        <f>IFERROR(VLOOKUP(Подбор[[#This Row],[Артикул]],[1]Подбор!$CJ:$DA,17,0),"")</f>
        <v/>
      </c>
    </row>
    <row r="1462" spans="1:38">
      <c r="A1462" s="73" t="s">
        <v>7537</v>
      </c>
      <c r="B1462" t="s">
        <v>2580</v>
      </c>
      <c r="C1462" t="s">
        <v>7538</v>
      </c>
      <c r="D1462">
        <v>608820</v>
      </c>
      <c r="E1462">
        <v>547939.99903499999</v>
      </c>
      <c r="F1462">
        <v>-9.9996716541835013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578</v>
      </c>
      <c r="R1462" t="s">
        <v>7327</v>
      </c>
      <c r="S1462" t="s">
        <v>578</v>
      </c>
      <c r="T1462" s="73"/>
      <c r="U1462" s="73"/>
      <c r="V1462"/>
      <c r="W1462" s="73">
        <f>IFERROR(VLOOKUP(Подбор[[#This Row],[Артикул]],[1]Подбор!$CJ:$CW,2,0),"")</f>
        <v>608820</v>
      </c>
      <c r="X1462" s="73">
        <f>IFERROR(VLOOKUP(Подбор[[#This Row],[Артикул]],[1]Подбор!$CJ:$CW,3,0),"")</f>
        <v>547939.99903499999</v>
      </c>
      <c r="Y1462" s="73">
        <f>IFERROR(VLOOKUP(Подбор[[#This Row],[Артикул]],[1]Подбор!$CJ:$CW,4,0),"")</f>
        <v>-9.9996716541835013</v>
      </c>
      <c r="Z1462" s="73">
        <f>IFERROR(VLOOKUP(Подбор[[#This Row],[Артикул]],[1]Подбор!$CJ:$CW,5,0),"")</f>
        <v>0</v>
      </c>
      <c r="AA1462" s="73">
        <f>IFERROR(VLOOKUP(Подбор[[#This Row],[Артикул]],[1]Подбор!$CJ:$CW,6,0),"")</f>
        <v>0</v>
      </c>
      <c r="AB1462" s="73">
        <f>IFERROR(VLOOKUP(Подбор[[#This Row],[Артикул]],[1]Подбор!$CJ:$CW,7,0),"")</f>
        <v>0</v>
      </c>
      <c r="AC1462" s="73">
        <f>IFERROR(VLOOKUP(Подбор[[#This Row],[Артикул]],[1]Подбор!$CJ:$CW,8,0),"")</f>
        <v>0</v>
      </c>
      <c r="AD1462" s="73">
        <f>IFERROR(VLOOKUP(Подбор[[#This Row],[Артикул]],[1]Подбор!$CJ:$CW,9,0),"")</f>
        <v>0</v>
      </c>
      <c r="AE1462" s="73">
        <f>IFERROR(VLOOKUP(Подбор[[#This Row],[Артикул]],[1]Подбор!$CJ:$CW,10,0),"")</f>
        <v>0</v>
      </c>
      <c r="AF1462" s="73">
        <f>IFERROR(VLOOKUP(Подбор[[#This Row],[Артикул]],[1]Подбор!$CJ:$CW,11,0),"")</f>
        <v>0</v>
      </c>
      <c r="AG1462" s="73">
        <f>IFERROR(VLOOKUP(Подбор[[#This Row],[Артикул]],[1]Подбор!$CJ:$CW,12,0),"")</f>
        <v>0</v>
      </c>
      <c r="AH1462" s="73">
        <f>IFERROR(VLOOKUP(Подбор[[#This Row],[Артикул]],[1]Подбор!$CJ:$CW,13,0),"")</f>
        <v>0</v>
      </c>
      <c r="AI1462" s="73">
        <f>IFERROR(VLOOKUP(Подбор[[#This Row],[Артикул]],[1]Подбор!$CJ:$CW,14,0),"")</f>
        <v>0</v>
      </c>
      <c r="AJ1462" s="73" t="str">
        <f>IFERROR(VLOOKUP(Подбор[[#This Row],[Артикул]],[1]Подбор!$CJ:$DA,15,0),"")</f>
        <v/>
      </c>
      <c r="AK1462" s="73" t="str">
        <f>IFERROR(VLOOKUP(Подбор[[#This Row],[Артикул]],[1]Подбор!$CJ:$DA,16,0),"")</f>
        <v>https://ipmatika.kz/products/3cx/3cx_enterprise/</v>
      </c>
      <c r="AL1462" s="73" t="str">
        <f>IFERROR(VLOOKUP(Подбор[[#This Row],[Артикул]],[1]Подбор!$CJ:$DA,17,0),"")</f>
        <v/>
      </c>
    </row>
    <row r="1463" spans="1:38">
      <c r="A1463" s="73" t="s">
        <v>7314</v>
      </c>
      <c r="B1463" t="s">
        <v>2580</v>
      </c>
      <c r="C1463" t="s">
        <v>2567</v>
      </c>
      <c r="D1463">
        <v>26694510</v>
      </c>
      <c r="E1463">
        <v>24025061.496149998</v>
      </c>
      <c r="F1463">
        <v>-9.9999906492009103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578</v>
      </c>
      <c r="R1463" t="s">
        <v>7328</v>
      </c>
      <c r="S1463" t="s">
        <v>578</v>
      </c>
      <c r="T1463" s="73"/>
      <c r="U1463" s="73"/>
      <c r="V1463"/>
      <c r="W1463" s="73">
        <f>IFERROR(VLOOKUP(Подбор[[#This Row],[Артикул]],[1]Подбор!$CJ:$CW,2,0),"")</f>
        <v>26694510</v>
      </c>
      <c r="X1463" s="73">
        <f>IFERROR(VLOOKUP(Подбор[[#This Row],[Артикул]],[1]Подбор!$CJ:$CW,3,0),"")</f>
        <v>24025061.496149998</v>
      </c>
      <c r="Y1463" s="73">
        <f>IFERROR(VLOOKUP(Подбор[[#This Row],[Артикул]],[1]Подбор!$CJ:$CW,4,0),"")</f>
        <v>-9.9999906492009103</v>
      </c>
      <c r="Z1463" s="73">
        <f>IFERROR(VLOOKUP(Подбор[[#This Row],[Артикул]],[1]Подбор!$CJ:$CW,5,0),"")</f>
        <v>0</v>
      </c>
      <c r="AA1463" s="73">
        <f>IFERROR(VLOOKUP(Подбор[[#This Row],[Артикул]],[1]Подбор!$CJ:$CW,6,0),"")</f>
        <v>0</v>
      </c>
      <c r="AB1463" s="73">
        <f>IFERROR(VLOOKUP(Подбор[[#This Row],[Артикул]],[1]Подбор!$CJ:$CW,7,0),"")</f>
        <v>0</v>
      </c>
      <c r="AC1463" s="73">
        <f>IFERROR(VLOOKUP(Подбор[[#This Row],[Артикул]],[1]Подбор!$CJ:$CW,8,0),"")</f>
        <v>0</v>
      </c>
      <c r="AD1463" s="73">
        <f>IFERROR(VLOOKUP(Подбор[[#This Row],[Артикул]],[1]Подбор!$CJ:$CW,9,0),"")</f>
        <v>0</v>
      </c>
      <c r="AE1463" s="73">
        <f>IFERROR(VLOOKUP(Подбор[[#This Row],[Артикул]],[1]Подбор!$CJ:$CW,10,0),"")</f>
        <v>0</v>
      </c>
      <c r="AF1463" s="73">
        <f>IFERROR(VLOOKUP(Подбор[[#This Row],[Артикул]],[1]Подбор!$CJ:$CW,11,0),"")</f>
        <v>0</v>
      </c>
      <c r="AG1463" s="73">
        <f>IFERROR(VLOOKUP(Подбор[[#This Row],[Артикул]],[1]Подбор!$CJ:$CW,12,0),"")</f>
        <v>0</v>
      </c>
      <c r="AH1463" s="73">
        <f>IFERROR(VLOOKUP(Подбор[[#This Row],[Артикул]],[1]Подбор!$CJ:$CW,13,0),"")</f>
        <v>0</v>
      </c>
      <c r="AI1463" s="73">
        <f>IFERROR(VLOOKUP(Подбор[[#This Row],[Артикул]],[1]Подбор!$CJ:$CW,14,0),"")</f>
        <v>0</v>
      </c>
      <c r="AJ1463" s="73" t="str">
        <f>IFERROR(VLOOKUP(Подбор[[#This Row],[Артикул]],[1]Подбор!$CJ:$DA,15,0),"")</f>
        <v/>
      </c>
      <c r="AK1463" s="73" t="str">
        <f>IFERROR(VLOOKUP(Подбор[[#This Row],[Артикул]],[1]Подбор!$CJ:$DA,16,0),"")</f>
        <v>https://ipmatika.kz/products/3cx/3cx_pro/</v>
      </c>
      <c r="AL1463" s="73" t="str">
        <f>IFERROR(VLOOKUP(Подбор[[#This Row],[Артикул]],[1]Подбор!$CJ:$DA,17,0),"")</f>
        <v/>
      </c>
    </row>
    <row r="1464" spans="1:38">
      <c r="A1464" s="73" t="s">
        <v>7315</v>
      </c>
      <c r="B1464" t="s">
        <v>2580</v>
      </c>
      <c r="C1464" t="s">
        <v>2566</v>
      </c>
      <c r="D1464">
        <v>4449090</v>
      </c>
      <c r="E1464">
        <v>4004176.9160249997</v>
      </c>
      <c r="F1464">
        <v>-10.00009179349037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578</v>
      </c>
      <c r="R1464" t="s">
        <v>7328</v>
      </c>
      <c r="S1464" t="s">
        <v>578</v>
      </c>
      <c r="T1464" s="73"/>
      <c r="U1464" s="73"/>
      <c r="V1464"/>
      <c r="W1464" s="73">
        <f>IFERROR(VLOOKUP(Подбор[[#This Row],[Артикул]],[1]Подбор!$CJ:$CW,2,0),"")</f>
        <v>4449090</v>
      </c>
      <c r="X1464" s="73">
        <f>IFERROR(VLOOKUP(Подбор[[#This Row],[Артикул]],[1]Подбор!$CJ:$CW,3,0),"")</f>
        <v>4004176.9160249997</v>
      </c>
      <c r="Y1464" s="73">
        <f>IFERROR(VLOOKUP(Подбор[[#This Row],[Артикул]],[1]Подбор!$CJ:$CW,4,0),"")</f>
        <v>-10.00009179349037</v>
      </c>
      <c r="Z1464" s="73">
        <f>IFERROR(VLOOKUP(Подбор[[#This Row],[Артикул]],[1]Подбор!$CJ:$CW,5,0),"")</f>
        <v>0</v>
      </c>
      <c r="AA1464" s="73">
        <f>IFERROR(VLOOKUP(Подбор[[#This Row],[Артикул]],[1]Подбор!$CJ:$CW,6,0),"")</f>
        <v>0</v>
      </c>
      <c r="AB1464" s="73">
        <f>IFERROR(VLOOKUP(Подбор[[#This Row],[Артикул]],[1]Подбор!$CJ:$CW,7,0),"")</f>
        <v>0</v>
      </c>
      <c r="AC1464" s="73">
        <f>IFERROR(VLOOKUP(Подбор[[#This Row],[Артикул]],[1]Подбор!$CJ:$CW,8,0),"")</f>
        <v>0</v>
      </c>
      <c r="AD1464" s="73">
        <f>IFERROR(VLOOKUP(Подбор[[#This Row],[Артикул]],[1]Подбор!$CJ:$CW,9,0),"")</f>
        <v>0</v>
      </c>
      <c r="AE1464" s="73">
        <f>IFERROR(VLOOKUP(Подбор[[#This Row],[Артикул]],[1]Подбор!$CJ:$CW,10,0),"")</f>
        <v>0</v>
      </c>
      <c r="AF1464" s="73">
        <f>IFERROR(VLOOKUP(Подбор[[#This Row],[Артикул]],[1]Подбор!$CJ:$CW,11,0),"")</f>
        <v>0</v>
      </c>
      <c r="AG1464" s="73">
        <f>IFERROR(VLOOKUP(Подбор[[#This Row],[Артикул]],[1]Подбор!$CJ:$CW,12,0),"")</f>
        <v>0</v>
      </c>
      <c r="AH1464" s="73">
        <f>IFERROR(VLOOKUP(Подбор[[#This Row],[Артикул]],[1]Подбор!$CJ:$CW,13,0),"")</f>
        <v>0</v>
      </c>
      <c r="AI1464" s="73">
        <f>IFERROR(VLOOKUP(Подбор[[#This Row],[Артикул]],[1]Подбор!$CJ:$CW,14,0),"")</f>
        <v>0</v>
      </c>
      <c r="AJ1464" s="73" t="str">
        <f>IFERROR(VLOOKUP(Подбор[[#This Row],[Артикул]],[1]Подбор!$CJ:$DA,15,0),"")</f>
        <v/>
      </c>
      <c r="AK1464" s="73" t="str">
        <f>IFERROR(VLOOKUP(Подбор[[#This Row],[Артикул]],[1]Подбор!$CJ:$DA,16,0),"")</f>
        <v>https://ipmatika.kz/products/3cx/3cx_pro/</v>
      </c>
      <c r="AL1464" s="73" t="str">
        <f>IFERROR(VLOOKUP(Подбор[[#This Row],[Артикул]],[1]Подбор!$CJ:$DA,17,0),"")</f>
        <v/>
      </c>
    </row>
    <row r="1465" spans="1:38">
      <c r="A1465" s="73" t="s">
        <v>7316</v>
      </c>
      <c r="B1465" t="s">
        <v>2580</v>
      </c>
      <c r="C1465" t="s">
        <v>2565</v>
      </c>
      <c r="D1465">
        <v>647140</v>
      </c>
      <c r="E1465">
        <v>582425.73323999997</v>
      </c>
      <c r="F1465">
        <v>-10.000041221374047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578</v>
      </c>
      <c r="R1465" t="s">
        <v>7328</v>
      </c>
      <c r="S1465" t="s">
        <v>578</v>
      </c>
      <c r="T1465" s="73"/>
      <c r="U1465" s="73"/>
      <c r="V1465"/>
      <c r="W1465" s="73">
        <f>IFERROR(VLOOKUP(Подбор[[#This Row],[Артикул]],[1]Подбор!$CJ:$CW,2,0),"")</f>
        <v>647140</v>
      </c>
      <c r="X1465" s="73">
        <f>IFERROR(VLOOKUP(Подбор[[#This Row],[Артикул]],[1]Подбор!$CJ:$CW,3,0),"")</f>
        <v>582425.73323999997</v>
      </c>
      <c r="Y1465" s="73">
        <f>IFERROR(VLOOKUP(Подбор[[#This Row],[Артикул]],[1]Подбор!$CJ:$CW,4,0),"")</f>
        <v>-10.000041221374047</v>
      </c>
      <c r="Z1465" s="73">
        <f>IFERROR(VLOOKUP(Подбор[[#This Row],[Артикул]],[1]Подбор!$CJ:$CW,5,0),"")</f>
        <v>0</v>
      </c>
      <c r="AA1465" s="73">
        <f>IFERROR(VLOOKUP(Подбор[[#This Row],[Артикул]],[1]Подбор!$CJ:$CW,6,0),"")</f>
        <v>0</v>
      </c>
      <c r="AB1465" s="73">
        <f>IFERROR(VLOOKUP(Подбор[[#This Row],[Артикул]],[1]Подбор!$CJ:$CW,7,0),"")</f>
        <v>0</v>
      </c>
      <c r="AC1465" s="73">
        <f>IFERROR(VLOOKUP(Подбор[[#This Row],[Артикул]],[1]Подбор!$CJ:$CW,8,0),"")</f>
        <v>0</v>
      </c>
      <c r="AD1465" s="73">
        <f>IFERROR(VLOOKUP(Подбор[[#This Row],[Артикул]],[1]Подбор!$CJ:$CW,9,0),"")</f>
        <v>0</v>
      </c>
      <c r="AE1465" s="73">
        <f>IFERROR(VLOOKUP(Подбор[[#This Row],[Артикул]],[1]Подбор!$CJ:$CW,10,0),"")</f>
        <v>0</v>
      </c>
      <c r="AF1465" s="73">
        <f>IFERROR(VLOOKUP(Подбор[[#This Row],[Артикул]],[1]Подбор!$CJ:$CW,11,0),"")</f>
        <v>0</v>
      </c>
      <c r="AG1465" s="73">
        <f>IFERROR(VLOOKUP(Подбор[[#This Row],[Артикул]],[1]Подбор!$CJ:$CW,12,0),"")</f>
        <v>0</v>
      </c>
      <c r="AH1465" s="73">
        <f>IFERROR(VLOOKUP(Подбор[[#This Row],[Артикул]],[1]Подбор!$CJ:$CW,13,0),"")</f>
        <v>0</v>
      </c>
      <c r="AI1465" s="73">
        <f>IFERROR(VLOOKUP(Подбор[[#This Row],[Артикул]],[1]Подбор!$CJ:$CW,14,0),"")</f>
        <v>0</v>
      </c>
      <c r="AJ1465" s="73" t="str">
        <f>IFERROR(VLOOKUP(Подбор[[#This Row],[Артикул]],[1]Подбор!$CJ:$DA,15,0),"")</f>
        <v/>
      </c>
      <c r="AK1465" s="73" t="str">
        <f>IFERROR(VLOOKUP(Подбор[[#This Row],[Артикул]],[1]Подбор!$CJ:$DA,16,0),"")</f>
        <v>https://ipmatika.kz/products/3cx/3cx_pro/</v>
      </c>
      <c r="AL1465" s="73" t="str">
        <f>IFERROR(VLOOKUP(Подбор[[#This Row],[Артикул]],[1]Подбор!$CJ:$DA,17,0),"")</f>
        <v/>
      </c>
    </row>
    <row r="1466" spans="1:38">
      <c r="A1466" s="73" t="s">
        <v>7317</v>
      </c>
      <c r="B1466" t="s">
        <v>2580</v>
      </c>
      <c r="C1466" t="s">
        <v>2564</v>
      </c>
      <c r="D1466">
        <v>6675760</v>
      </c>
      <c r="E1466">
        <v>6008181.248159999</v>
      </c>
      <c r="F1466">
        <v>-10.000041221374062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578</v>
      </c>
      <c r="R1466" t="s">
        <v>7328</v>
      </c>
      <c r="S1466" t="s">
        <v>578</v>
      </c>
      <c r="T1466" s="73"/>
      <c r="U1466" s="73"/>
      <c r="V1466"/>
      <c r="W1466" s="73">
        <f>IFERROR(VLOOKUP(Подбор[[#This Row],[Артикул]],[1]Подбор!$CJ:$CW,2,0),"")</f>
        <v>6675760</v>
      </c>
      <c r="X1466" s="73">
        <f>IFERROR(VLOOKUP(Подбор[[#This Row],[Артикул]],[1]Подбор!$CJ:$CW,3,0),"")</f>
        <v>6008181.248159999</v>
      </c>
      <c r="Y1466" s="73">
        <f>IFERROR(VLOOKUP(Подбор[[#This Row],[Артикул]],[1]Подбор!$CJ:$CW,4,0),"")</f>
        <v>-10.000041221374062</v>
      </c>
      <c r="Z1466" s="73">
        <f>IFERROR(VLOOKUP(Подбор[[#This Row],[Артикул]],[1]Подбор!$CJ:$CW,5,0),"")</f>
        <v>0</v>
      </c>
      <c r="AA1466" s="73">
        <f>IFERROR(VLOOKUP(Подбор[[#This Row],[Артикул]],[1]Подбор!$CJ:$CW,6,0),"")</f>
        <v>0</v>
      </c>
      <c r="AB1466" s="73">
        <f>IFERROR(VLOOKUP(Подбор[[#This Row],[Артикул]],[1]Подбор!$CJ:$CW,7,0),"")</f>
        <v>0</v>
      </c>
      <c r="AC1466" s="73">
        <f>IFERROR(VLOOKUP(Подбор[[#This Row],[Артикул]],[1]Подбор!$CJ:$CW,8,0),"")</f>
        <v>0</v>
      </c>
      <c r="AD1466" s="73">
        <f>IFERROR(VLOOKUP(Подбор[[#This Row],[Артикул]],[1]Подбор!$CJ:$CW,9,0),"")</f>
        <v>0</v>
      </c>
      <c r="AE1466" s="73">
        <f>IFERROR(VLOOKUP(Подбор[[#This Row],[Артикул]],[1]Подбор!$CJ:$CW,10,0),"")</f>
        <v>0</v>
      </c>
      <c r="AF1466" s="73">
        <f>IFERROR(VLOOKUP(Подбор[[#This Row],[Артикул]],[1]Подбор!$CJ:$CW,11,0),"")</f>
        <v>0</v>
      </c>
      <c r="AG1466" s="73">
        <f>IFERROR(VLOOKUP(Подбор[[#This Row],[Артикул]],[1]Подбор!$CJ:$CW,12,0),"")</f>
        <v>0</v>
      </c>
      <c r="AH1466" s="73">
        <f>IFERROR(VLOOKUP(Подбор[[#This Row],[Артикул]],[1]Подбор!$CJ:$CW,13,0),"")</f>
        <v>0</v>
      </c>
      <c r="AI1466" s="73">
        <f>IFERROR(VLOOKUP(Подбор[[#This Row],[Артикул]],[1]Подбор!$CJ:$CW,14,0),"")</f>
        <v>0</v>
      </c>
      <c r="AJ1466" s="73" t="str">
        <f>IFERROR(VLOOKUP(Подбор[[#This Row],[Артикул]],[1]Подбор!$CJ:$DA,15,0),"")</f>
        <v/>
      </c>
      <c r="AK1466" s="73" t="str">
        <f>IFERROR(VLOOKUP(Подбор[[#This Row],[Артикул]],[1]Подбор!$CJ:$DA,16,0),"")</f>
        <v>https://ipmatika.kz/products/3cx/3cx_pro/</v>
      </c>
      <c r="AL1466" s="73" t="str">
        <f>IFERROR(VLOOKUP(Подбор[[#This Row],[Артикул]],[1]Подбор!$CJ:$DA,17,0),"")</f>
        <v/>
      </c>
    </row>
    <row r="1467" spans="1:38">
      <c r="A1467" s="73" t="s">
        <v>7318</v>
      </c>
      <c r="B1467" t="s">
        <v>2580</v>
      </c>
      <c r="C1467" t="s">
        <v>2563</v>
      </c>
      <c r="D1467">
        <v>889820</v>
      </c>
      <c r="E1467">
        <v>800835.38320499996</v>
      </c>
      <c r="F1467">
        <v>-10.000294081387239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578</v>
      </c>
      <c r="R1467" t="s">
        <v>7328</v>
      </c>
      <c r="S1467" t="s">
        <v>578</v>
      </c>
      <c r="T1467" s="73"/>
      <c r="U1467" s="73"/>
      <c r="V1467"/>
      <c r="W1467" s="73">
        <f>IFERROR(VLOOKUP(Подбор[[#This Row],[Артикул]],[1]Подбор!$CJ:$CW,2,0),"")</f>
        <v>889820</v>
      </c>
      <c r="X1467" s="73">
        <f>IFERROR(VLOOKUP(Подбор[[#This Row],[Артикул]],[1]Подбор!$CJ:$CW,3,0),"")</f>
        <v>800835.38320499996</v>
      </c>
      <c r="Y1467" s="73">
        <f>IFERROR(VLOOKUP(Подбор[[#This Row],[Артикул]],[1]Подбор!$CJ:$CW,4,0),"")</f>
        <v>-10.000294081387239</v>
      </c>
      <c r="Z1467" s="73">
        <f>IFERROR(VLOOKUP(Подбор[[#This Row],[Артикул]],[1]Подбор!$CJ:$CW,5,0),"")</f>
        <v>0</v>
      </c>
      <c r="AA1467" s="73">
        <f>IFERROR(VLOOKUP(Подбор[[#This Row],[Артикул]],[1]Подбор!$CJ:$CW,6,0),"")</f>
        <v>0</v>
      </c>
      <c r="AB1467" s="73">
        <f>IFERROR(VLOOKUP(Подбор[[#This Row],[Артикул]],[1]Подбор!$CJ:$CW,7,0),"")</f>
        <v>0</v>
      </c>
      <c r="AC1467" s="73">
        <f>IFERROR(VLOOKUP(Подбор[[#This Row],[Артикул]],[1]Подбор!$CJ:$CW,8,0),"")</f>
        <v>0</v>
      </c>
      <c r="AD1467" s="73">
        <f>IFERROR(VLOOKUP(Подбор[[#This Row],[Артикул]],[1]Подбор!$CJ:$CW,9,0),"")</f>
        <v>0</v>
      </c>
      <c r="AE1467" s="73">
        <f>IFERROR(VLOOKUP(Подбор[[#This Row],[Артикул]],[1]Подбор!$CJ:$CW,10,0),"")</f>
        <v>0</v>
      </c>
      <c r="AF1467" s="73">
        <f>IFERROR(VLOOKUP(Подбор[[#This Row],[Артикул]],[1]Подбор!$CJ:$CW,11,0),"")</f>
        <v>0</v>
      </c>
      <c r="AG1467" s="73">
        <f>IFERROR(VLOOKUP(Подбор[[#This Row],[Артикул]],[1]Подбор!$CJ:$CW,12,0),"")</f>
        <v>0</v>
      </c>
      <c r="AH1467" s="73">
        <f>IFERROR(VLOOKUP(Подбор[[#This Row],[Артикул]],[1]Подбор!$CJ:$CW,13,0),"")</f>
        <v>0</v>
      </c>
      <c r="AI1467" s="73">
        <f>IFERROR(VLOOKUP(Подбор[[#This Row],[Артикул]],[1]Подбор!$CJ:$CW,14,0),"")</f>
        <v>0</v>
      </c>
      <c r="AJ1467" s="73" t="str">
        <f>IFERROR(VLOOKUP(Подбор[[#This Row],[Артикул]],[1]Подбор!$CJ:$DA,15,0),"")</f>
        <v/>
      </c>
      <c r="AK1467" s="73" t="str">
        <f>IFERROR(VLOOKUP(Подбор[[#This Row],[Артикул]],[1]Подбор!$CJ:$DA,16,0),"")</f>
        <v>https://ipmatika.kz/products/3cx/3cx_pro/</v>
      </c>
      <c r="AL1467" s="73" t="str">
        <f>IFERROR(VLOOKUP(Подбор[[#This Row],[Артикул]],[1]Подбор!$CJ:$DA,17,0),"")</f>
        <v/>
      </c>
    </row>
    <row r="1468" spans="1:38">
      <c r="A1468" s="73" t="s">
        <v>7319</v>
      </c>
      <c r="B1468" t="s">
        <v>2580</v>
      </c>
      <c r="C1468" t="s">
        <v>2562</v>
      </c>
      <c r="D1468">
        <v>8898170</v>
      </c>
      <c r="E1468">
        <v>8008353.8320499994</v>
      </c>
      <c r="F1468">
        <v>-9.9999906492009103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578</v>
      </c>
      <c r="R1468" t="s">
        <v>7328</v>
      </c>
      <c r="S1468" t="s">
        <v>578</v>
      </c>
      <c r="T1468" s="73"/>
      <c r="U1468" s="73"/>
      <c r="V1468"/>
      <c r="W1468" s="73">
        <f>IFERROR(VLOOKUP(Подбор[[#This Row],[Артикул]],[1]Подбор!$CJ:$CW,2,0),"")</f>
        <v>8898170</v>
      </c>
      <c r="X1468" s="73">
        <f>IFERROR(VLOOKUP(Подбор[[#This Row],[Артикул]],[1]Подбор!$CJ:$CW,3,0),"")</f>
        <v>8008353.8320499994</v>
      </c>
      <c r="Y1468" s="73">
        <f>IFERROR(VLOOKUP(Подбор[[#This Row],[Артикул]],[1]Подбор!$CJ:$CW,4,0),"")</f>
        <v>-9.9999906492009103</v>
      </c>
      <c r="Z1468" s="73">
        <f>IFERROR(VLOOKUP(Подбор[[#This Row],[Артикул]],[1]Подбор!$CJ:$CW,5,0),"")</f>
        <v>0</v>
      </c>
      <c r="AA1468" s="73">
        <f>IFERROR(VLOOKUP(Подбор[[#This Row],[Артикул]],[1]Подбор!$CJ:$CW,6,0),"")</f>
        <v>0</v>
      </c>
      <c r="AB1468" s="73">
        <f>IFERROR(VLOOKUP(Подбор[[#This Row],[Артикул]],[1]Подбор!$CJ:$CW,7,0),"")</f>
        <v>0</v>
      </c>
      <c r="AC1468" s="73">
        <f>IFERROR(VLOOKUP(Подбор[[#This Row],[Артикул]],[1]Подбор!$CJ:$CW,8,0),"")</f>
        <v>0</v>
      </c>
      <c r="AD1468" s="73">
        <f>IFERROR(VLOOKUP(Подбор[[#This Row],[Артикул]],[1]Подбор!$CJ:$CW,9,0),"")</f>
        <v>0</v>
      </c>
      <c r="AE1468" s="73">
        <f>IFERROR(VLOOKUP(Подбор[[#This Row],[Артикул]],[1]Подбор!$CJ:$CW,10,0),"")</f>
        <v>0</v>
      </c>
      <c r="AF1468" s="73">
        <f>IFERROR(VLOOKUP(Подбор[[#This Row],[Артикул]],[1]Подбор!$CJ:$CW,11,0),"")</f>
        <v>0</v>
      </c>
      <c r="AG1468" s="73">
        <f>IFERROR(VLOOKUP(Подбор[[#This Row],[Артикул]],[1]Подбор!$CJ:$CW,12,0),"")</f>
        <v>0</v>
      </c>
      <c r="AH1468" s="73">
        <f>IFERROR(VLOOKUP(Подбор[[#This Row],[Артикул]],[1]Подбор!$CJ:$CW,13,0),"")</f>
        <v>0</v>
      </c>
      <c r="AI1468" s="73">
        <f>IFERROR(VLOOKUP(Подбор[[#This Row],[Артикул]],[1]Подбор!$CJ:$CW,14,0),"")</f>
        <v>0</v>
      </c>
      <c r="AJ1468" s="73" t="str">
        <f>IFERROR(VLOOKUP(Подбор[[#This Row],[Артикул]],[1]Подбор!$CJ:$DA,15,0),"")</f>
        <v/>
      </c>
      <c r="AK1468" s="73" t="str">
        <f>IFERROR(VLOOKUP(Подбор[[#This Row],[Артикул]],[1]Подбор!$CJ:$DA,16,0),"")</f>
        <v>https://ipmatika.kz/products/3cx/3cx_pro/</v>
      </c>
      <c r="AL1468" s="73" t="str">
        <f>IFERROR(VLOOKUP(Подбор[[#This Row],[Артикул]],[1]Подбор!$CJ:$DA,17,0),"")</f>
        <v/>
      </c>
    </row>
    <row r="1469" spans="1:38">
      <c r="A1469" s="73" t="s">
        <v>7320</v>
      </c>
      <c r="B1469" t="s">
        <v>2580</v>
      </c>
      <c r="C1469" t="s">
        <v>2561</v>
      </c>
      <c r="D1469">
        <v>1094180</v>
      </c>
      <c r="E1469">
        <v>984759.29896499997</v>
      </c>
      <c r="F1469">
        <v>-10.000246854722263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578</v>
      </c>
      <c r="R1469" t="s">
        <v>7328</v>
      </c>
      <c r="S1469" t="s">
        <v>578</v>
      </c>
      <c r="T1469" s="73"/>
      <c r="U1469" s="73"/>
      <c r="V1469"/>
      <c r="W1469" s="73">
        <f>IFERROR(VLOOKUP(Подбор[[#This Row],[Артикул]],[1]Подбор!$CJ:$CW,2,0),"")</f>
        <v>1094180</v>
      </c>
      <c r="X1469" s="73">
        <f>IFERROR(VLOOKUP(Подбор[[#This Row],[Артикул]],[1]Подбор!$CJ:$CW,3,0),"")</f>
        <v>984759.29896499997</v>
      </c>
      <c r="Y1469" s="73">
        <f>IFERROR(VLOOKUP(Подбор[[#This Row],[Артикул]],[1]Подбор!$CJ:$CW,4,0),"")</f>
        <v>-10.000246854722263</v>
      </c>
      <c r="Z1469" s="73">
        <f>IFERROR(VLOOKUP(Подбор[[#This Row],[Артикул]],[1]Подбор!$CJ:$CW,5,0),"")</f>
        <v>0</v>
      </c>
      <c r="AA1469" s="73">
        <f>IFERROR(VLOOKUP(Подбор[[#This Row],[Артикул]],[1]Подбор!$CJ:$CW,6,0),"")</f>
        <v>0</v>
      </c>
      <c r="AB1469" s="73">
        <f>IFERROR(VLOOKUP(Подбор[[#This Row],[Артикул]],[1]Подбор!$CJ:$CW,7,0),"")</f>
        <v>0</v>
      </c>
      <c r="AC1469" s="73">
        <f>IFERROR(VLOOKUP(Подбор[[#This Row],[Артикул]],[1]Подбор!$CJ:$CW,8,0),"")</f>
        <v>0</v>
      </c>
      <c r="AD1469" s="73">
        <f>IFERROR(VLOOKUP(Подбор[[#This Row],[Артикул]],[1]Подбор!$CJ:$CW,9,0),"")</f>
        <v>0</v>
      </c>
      <c r="AE1469" s="73">
        <f>IFERROR(VLOOKUP(Подбор[[#This Row],[Артикул]],[1]Подбор!$CJ:$CW,10,0),"")</f>
        <v>0</v>
      </c>
      <c r="AF1469" s="73">
        <f>IFERROR(VLOOKUP(Подбор[[#This Row],[Артикул]],[1]Подбор!$CJ:$CW,11,0),"")</f>
        <v>0</v>
      </c>
      <c r="AG1469" s="73">
        <f>IFERROR(VLOOKUP(Подбор[[#This Row],[Артикул]],[1]Подбор!$CJ:$CW,12,0),"")</f>
        <v>0</v>
      </c>
      <c r="AH1469" s="73">
        <f>IFERROR(VLOOKUP(Подбор[[#This Row],[Артикул]],[1]Подбор!$CJ:$CW,13,0),"")</f>
        <v>0</v>
      </c>
      <c r="AI1469" s="73">
        <f>IFERROR(VLOOKUP(Подбор[[#This Row],[Артикул]],[1]Подбор!$CJ:$CW,14,0),"")</f>
        <v>0</v>
      </c>
      <c r="AJ1469" s="73" t="str">
        <f>IFERROR(VLOOKUP(Подбор[[#This Row],[Артикул]],[1]Подбор!$CJ:$DA,15,0),"")</f>
        <v/>
      </c>
      <c r="AK1469" s="73" t="str">
        <f>IFERROR(VLOOKUP(Подбор[[#This Row],[Артикул]],[1]Подбор!$CJ:$DA,16,0),"")</f>
        <v>https://ipmatika.kz/products/3cx/3cx_pro/</v>
      </c>
      <c r="AL1469" s="73" t="str">
        <f>IFERROR(VLOOKUP(Подбор[[#This Row],[Артикул]],[1]Подбор!$CJ:$DA,17,0),"")</f>
        <v/>
      </c>
    </row>
    <row r="1470" spans="1:38">
      <c r="A1470" s="73" t="s">
        <v>7321</v>
      </c>
      <c r="B1470" t="s">
        <v>2580</v>
      </c>
      <c r="C1470" t="s">
        <v>2560</v>
      </c>
      <c r="D1470">
        <v>1617850</v>
      </c>
      <c r="E1470">
        <v>1456064.3330999997</v>
      </c>
      <c r="F1470">
        <v>-10.000041221374062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578</v>
      </c>
      <c r="R1470" t="s">
        <v>7328</v>
      </c>
      <c r="S1470" t="s">
        <v>578</v>
      </c>
      <c r="T1470" s="73"/>
      <c r="U1470" s="73"/>
      <c r="V1470"/>
      <c r="W1470" s="73">
        <f>IFERROR(VLOOKUP(Подбор[[#This Row],[Артикул]],[1]Подбор!$CJ:$CW,2,0),"")</f>
        <v>1617850</v>
      </c>
      <c r="X1470" s="73">
        <f>IFERROR(VLOOKUP(Подбор[[#This Row],[Артикул]],[1]Подбор!$CJ:$CW,3,0),"")</f>
        <v>1456064.3330999997</v>
      </c>
      <c r="Y1470" s="73">
        <f>IFERROR(VLOOKUP(Подбор[[#This Row],[Артикул]],[1]Подбор!$CJ:$CW,4,0),"")</f>
        <v>-10.000041221374062</v>
      </c>
      <c r="Z1470" s="73">
        <f>IFERROR(VLOOKUP(Подбор[[#This Row],[Артикул]],[1]Подбор!$CJ:$CW,5,0),"")</f>
        <v>0</v>
      </c>
      <c r="AA1470" s="73">
        <f>IFERROR(VLOOKUP(Подбор[[#This Row],[Артикул]],[1]Подбор!$CJ:$CW,6,0),"")</f>
        <v>0</v>
      </c>
      <c r="AB1470" s="73">
        <f>IFERROR(VLOOKUP(Подбор[[#This Row],[Артикул]],[1]Подбор!$CJ:$CW,7,0),"")</f>
        <v>0</v>
      </c>
      <c r="AC1470" s="73">
        <f>IFERROR(VLOOKUP(Подбор[[#This Row],[Артикул]],[1]Подбор!$CJ:$CW,8,0),"")</f>
        <v>0</v>
      </c>
      <c r="AD1470" s="73">
        <f>IFERROR(VLOOKUP(Подбор[[#This Row],[Артикул]],[1]Подбор!$CJ:$CW,9,0),"")</f>
        <v>0</v>
      </c>
      <c r="AE1470" s="73">
        <f>IFERROR(VLOOKUP(Подбор[[#This Row],[Артикул]],[1]Подбор!$CJ:$CW,10,0),"")</f>
        <v>0</v>
      </c>
      <c r="AF1470" s="73">
        <f>IFERROR(VLOOKUP(Подбор[[#This Row],[Артикул]],[1]Подбор!$CJ:$CW,11,0),"")</f>
        <v>0</v>
      </c>
      <c r="AG1470" s="73">
        <f>IFERROR(VLOOKUP(Подбор[[#This Row],[Артикул]],[1]Подбор!$CJ:$CW,12,0),"")</f>
        <v>0</v>
      </c>
      <c r="AH1470" s="73">
        <f>IFERROR(VLOOKUP(Подбор[[#This Row],[Артикул]],[1]Подбор!$CJ:$CW,13,0),"")</f>
        <v>0</v>
      </c>
      <c r="AI1470" s="73">
        <f>IFERROR(VLOOKUP(Подбор[[#This Row],[Артикул]],[1]Подбор!$CJ:$CW,14,0),"")</f>
        <v>0</v>
      </c>
      <c r="AJ1470" s="73" t="str">
        <f>IFERROR(VLOOKUP(Подбор[[#This Row],[Артикул]],[1]Подбор!$CJ:$DA,15,0),"")</f>
        <v/>
      </c>
      <c r="AK1470" s="73" t="str">
        <f>IFERROR(VLOOKUP(Подбор[[#This Row],[Артикул]],[1]Подбор!$CJ:$DA,16,0),"")</f>
        <v>https://ipmatika.kz/products/3cx/3cx_pro/</v>
      </c>
      <c r="AL1470" s="73" t="str">
        <f>IFERROR(VLOOKUP(Подбор[[#This Row],[Артикул]],[1]Подбор!$CJ:$DA,17,0),"")</f>
        <v/>
      </c>
    </row>
    <row r="1471" spans="1:38">
      <c r="A1471" s="73" t="s">
        <v>7322</v>
      </c>
      <c r="B1471" t="s">
        <v>2580</v>
      </c>
      <c r="C1471" t="s">
        <v>2559</v>
      </c>
      <c r="D1471">
        <v>242680</v>
      </c>
      <c r="E1471">
        <v>218409.64996499999</v>
      </c>
      <c r="F1471">
        <v>-10.000968367809463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578</v>
      </c>
      <c r="R1471" t="s">
        <v>7328</v>
      </c>
      <c r="S1471" t="s">
        <v>578</v>
      </c>
      <c r="T1471" s="73"/>
      <c r="U1471" s="73"/>
      <c r="V1471"/>
      <c r="W1471" s="73">
        <f>IFERROR(VLOOKUP(Подбор[[#This Row],[Артикул]],[1]Подбор!$CJ:$CW,2,0),"")</f>
        <v>242680</v>
      </c>
      <c r="X1471" s="73">
        <f>IFERROR(VLOOKUP(Подбор[[#This Row],[Артикул]],[1]Подбор!$CJ:$CW,3,0),"")</f>
        <v>218409.64996499999</v>
      </c>
      <c r="Y1471" s="73">
        <f>IFERROR(VLOOKUP(Подбор[[#This Row],[Артикул]],[1]Подбор!$CJ:$CW,4,0),"")</f>
        <v>-10.000968367809463</v>
      </c>
      <c r="Z1471" s="73">
        <f>IFERROR(VLOOKUP(Подбор[[#This Row],[Артикул]],[1]Подбор!$CJ:$CW,5,0),"")</f>
        <v>0</v>
      </c>
      <c r="AA1471" s="73">
        <f>IFERROR(VLOOKUP(Подбор[[#This Row],[Артикул]],[1]Подбор!$CJ:$CW,6,0),"")</f>
        <v>0</v>
      </c>
      <c r="AB1471" s="73">
        <f>IFERROR(VLOOKUP(Подбор[[#This Row],[Артикул]],[1]Подбор!$CJ:$CW,7,0),"")</f>
        <v>0</v>
      </c>
      <c r="AC1471" s="73">
        <f>IFERROR(VLOOKUP(Подбор[[#This Row],[Артикул]],[1]Подбор!$CJ:$CW,8,0),"")</f>
        <v>0</v>
      </c>
      <c r="AD1471" s="73">
        <f>IFERROR(VLOOKUP(Подбор[[#This Row],[Артикул]],[1]Подбор!$CJ:$CW,9,0),"")</f>
        <v>0</v>
      </c>
      <c r="AE1471" s="73">
        <f>IFERROR(VLOOKUP(Подбор[[#This Row],[Артикул]],[1]Подбор!$CJ:$CW,10,0),"")</f>
        <v>0</v>
      </c>
      <c r="AF1471" s="73">
        <f>IFERROR(VLOOKUP(Подбор[[#This Row],[Артикул]],[1]Подбор!$CJ:$CW,11,0),"")</f>
        <v>0</v>
      </c>
      <c r="AG1471" s="73">
        <f>IFERROR(VLOOKUP(Подбор[[#This Row],[Артикул]],[1]Подбор!$CJ:$CW,12,0),"")</f>
        <v>0</v>
      </c>
      <c r="AH1471" s="73">
        <f>IFERROR(VLOOKUP(Подбор[[#This Row],[Артикул]],[1]Подбор!$CJ:$CW,13,0),"")</f>
        <v>0</v>
      </c>
      <c r="AI1471" s="73">
        <f>IFERROR(VLOOKUP(Подбор[[#This Row],[Артикул]],[1]Подбор!$CJ:$CW,14,0),"")</f>
        <v>0</v>
      </c>
      <c r="AJ1471" s="73" t="str">
        <f>IFERROR(VLOOKUP(Подбор[[#This Row],[Артикул]],[1]Подбор!$CJ:$DA,15,0),"")</f>
        <v/>
      </c>
      <c r="AK1471" s="73" t="str">
        <f>IFERROR(VLOOKUP(Подбор[[#This Row],[Артикул]],[1]Подбор!$CJ:$DA,16,0),"")</f>
        <v>https://ipmatika.kz/products/3cx/3cx_pro/</v>
      </c>
      <c r="AL1471" s="73" t="str">
        <f>IFERROR(VLOOKUP(Подбор[[#This Row],[Артикул]],[1]Подбор!$CJ:$DA,17,0),"")</f>
        <v/>
      </c>
    </row>
    <row r="1472" spans="1:38">
      <c r="A1472" s="73" t="s">
        <v>7323</v>
      </c>
      <c r="B1472" t="s">
        <v>2580</v>
      </c>
      <c r="C1472" t="s">
        <v>2558</v>
      </c>
      <c r="D1472">
        <v>14560640</v>
      </c>
      <c r="E1472">
        <v>13104578.997899998</v>
      </c>
      <c r="F1472">
        <v>-9.9999794109325109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578</v>
      </c>
      <c r="R1472" t="s">
        <v>7328</v>
      </c>
      <c r="S1472" t="s">
        <v>578</v>
      </c>
      <c r="T1472" s="73"/>
      <c r="U1472" s="73"/>
      <c r="V1472"/>
      <c r="W1472" s="73">
        <f>IFERROR(VLOOKUP(Подбор[[#This Row],[Артикул]],[1]Подбор!$CJ:$CW,2,0),"")</f>
        <v>14560640</v>
      </c>
      <c r="X1472" s="73">
        <f>IFERROR(VLOOKUP(Подбор[[#This Row],[Артикул]],[1]Подбор!$CJ:$CW,3,0),"")</f>
        <v>13104578.997899998</v>
      </c>
      <c r="Y1472" s="73">
        <f>IFERROR(VLOOKUP(Подбор[[#This Row],[Артикул]],[1]Подбор!$CJ:$CW,4,0),"")</f>
        <v>-9.9999794109325109</v>
      </c>
      <c r="Z1472" s="73">
        <f>IFERROR(VLOOKUP(Подбор[[#This Row],[Артикул]],[1]Подбор!$CJ:$CW,5,0),"")</f>
        <v>0</v>
      </c>
      <c r="AA1472" s="73">
        <f>IFERROR(VLOOKUP(Подбор[[#This Row],[Артикул]],[1]Подбор!$CJ:$CW,6,0),"")</f>
        <v>0</v>
      </c>
      <c r="AB1472" s="73">
        <f>IFERROR(VLOOKUP(Подбор[[#This Row],[Артикул]],[1]Подбор!$CJ:$CW,7,0),"")</f>
        <v>0</v>
      </c>
      <c r="AC1472" s="73">
        <f>IFERROR(VLOOKUP(Подбор[[#This Row],[Артикул]],[1]Подбор!$CJ:$CW,8,0),"")</f>
        <v>0</v>
      </c>
      <c r="AD1472" s="73">
        <f>IFERROR(VLOOKUP(Подбор[[#This Row],[Артикул]],[1]Подбор!$CJ:$CW,9,0),"")</f>
        <v>0</v>
      </c>
      <c r="AE1472" s="73">
        <f>IFERROR(VLOOKUP(Подбор[[#This Row],[Артикул]],[1]Подбор!$CJ:$CW,10,0),"")</f>
        <v>0</v>
      </c>
      <c r="AF1472" s="73">
        <f>IFERROR(VLOOKUP(Подбор[[#This Row],[Артикул]],[1]Подбор!$CJ:$CW,11,0),"")</f>
        <v>0</v>
      </c>
      <c r="AG1472" s="73">
        <f>IFERROR(VLOOKUP(Подбор[[#This Row],[Артикул]],[1]Подбор!$CJ:$CW,12,0),"")</f>
        <v>0</v>
      </c>
      <c r="AH1472" s="73">
        <f>IFERROR(VLOOKUP(Подбор[[#This Row],[Артикул]],[1]Подбор!$CJ:$CW,13,0),"")</f>
        <v>0</v>
      </c>
      <c r="AI1472" s="73">
        <f>IFERROR(VLOOKUP(Подбор[[#This Row],[Артикул]],[1]Подбор!$CJ:$CW,14,0),"")</f>
        <v>0</v>
      </c>
      <c r="AJ1472" s="73" t="str">
        <f>IFERROR(VLOOKUP(Подбор[[#This Row],[Артикул]],[1]Подбор!$CJ:$DA,15,0),"")</f>
        <v/>
      </c>
      <c r="AK1472" s="73" t="str">
        <f>IFERROR(VLOOKUP(Подбор[[#This Row],[Артикул]],[1]Подбор!$CJ:$DA,16,0),"")</f>
        <v>https://ipmatika.kz/products/3cx/3cx_pro/</v>
      </c>
      <c r="AL1472" s="73" t="str">
        <f>IFERROR(VLOOKUP(Подбор[[#This Row],[Артикул]],[1]Подбор!$CJ:$DA,17,0),"")</f>
        <v/>
      </c>
    </row>
    <row r="1473" spans="1:38">
      <c r="A1473" s="73" t="s">
        <v>7324</v>
      </c>
      <c r="B1473" t="s">
        <v>2580</v>
      </c>
      <c r="C1473" t="s">
        <v>2557</v>
      </c>
      <c r="D1473">
        <v>2184100</v>
      </c>
      <c r="E1473">
        <v>1965686.8496849996</v>
      </c>
      <c r="F1473">
        <v>-10.000144238587993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578</v>
      </c>
      <c r="R1473" t="s">
        <v>7328</v>
      </c>
      <c r="S1473" t="s">
        <v>578</v>
      </c>
      <c r="T1473" s="73"/>
      <c r="U1473" s="73"/>
      <c r="V1473"/>
      <c r="W1473" s="73">
        <f>IFERROR(VLOOKUP(Подбор[[#This Row],[Артикул]],[1]Подбор!$CJ:$CW,2,0),"")</f>
        <v>2184100</v>
      </c>
      <c r="X1473" s="73">
        <f>IFERROR(VLOOKUP(Подбор[[#This Row],[Артикул]],[1]Подбор!$CJ:$CW,3,0),"")</f>
        <v>1965686.8496849996</v>
      </c>
      <c r="Y1473" s="73">
        <f>IFERROR(VLOOKUP(Подбор[[#This Row],[Артикул]],[1]Подбор!$CJ:$CW,4,0),"")</f>
        <v>-10.000144238587993</v>
      </c>
      <c r="Z1473" s="73">
        <f>IFERROR(VLOOKUP(Подбор[[#This Row],[Артикул]],[1]Подбор!$CJ:$CW,5,0),"")</f>
        <v>0</v>
      </c>
      <c r="AA1473" s="73">
        <f>IFERROR(VLOOKUP(Подбор[[#This Row],[Артикул]],[1]Подбор!$CJ:$CW,6,0),"")</f>
        <v>0</v>
      </c>
      <c r="AB1473" s="73">
        <f>IFERROR(VLOOKUP(Подбор[[#This Row],[Артикул]],[1]Подбор!$CJ:$CW,7,0),"")</f>
        <v>0</v>
      </c>
      <c r="AC1473" s="73">
        <f>IFERROR(VLOOKUP(Подбор[[#This Row],[Артикул]],[1]Подбор!$CJ:$CW,8,0),"")</f>
        <v>0</v>
      </c>
      <c r="AD1473" s="73">
        <f>IFERROR(VLOOKUP(Подбор[[#This Row],[Артикул]],[1]Подбор!$CJ:$CW,9,0),"")</f>
        <v>0</v>
      </c>
      <c r="AE1473" s="73">
        <f>IFERROR(VLOOKUP(Подбор[[#This Row],[Артикул]],[1]Подбор!$CJ:$CW,10,0),"")</f>
        <v>0</v>
      </c>
      <c r="AF1473" s="73">
        <f>IFERROR(VLOOKUP(Подбор[[#This Row],[Артикул]],[1]Подбор!$CJ:$CW,11,0),"")</f>
        <v>0</v>
      </c>
      <c r="AG1473" s="73">
        <f>IFERROR(VLOOKUP(Подбор[[#This Row],[Артикул]],[1]Подбор!$CJ:$CW,12,0),"")</f>
        <v>0</v>
      </c>
      <c r="AH1473" s="73">
        <f>IFERROR(VLOOKUP(Подбор[[#This Row],[Артикул]],[1]Подбор!$CJ:$CW,13,0),"")</f>
        <v>0</v>
      </c>
      <c r="AI1473" s="73">
        <f>IFERROR(VLOOKUP(Подбор[[#This Row],[Артикул]],[1]Подбор!$CJ:$CW,14,0),"")</f>
        <v>0</v>
      </c>
      <c r="AJ1473" s="73" t="str">
        <f>IFERROR(VLOOKUP(Подбор[[#This Row],[Артикул]],[1]Подбор!$CJ:$DA,15,0),"")</f>
        <v/>
      </c>
      <c r="AK1473" s="73" t="str">
        <f>IFERROR(VLOOKUP(Подбор[[#This Row],[Артикул]],[1]Подбор!$CJ:$DA,16,0),"")</f>
        <v>https://ipmatika.kz/products/3cx/3cx_pro/</v>
      </c>
      <c r="AL1473" s="73" t="str">
        <f>IFERROR(VLOOKUP(Подбор[[#This Row],[Артикул]],[1]Подбор!$CJ:$DA,17,0),"")</f>
        <v/>
      </c>
    </row>
    <row r="1474" spans="1:38">
      <c r="A1474" s="73" t="s">
        <v>7325</v>
      </c>
      <c r="B1474" t="s">
        <v>2580</v>
      </c>
      <c r="C1474" t="s">
        <v>2556</v>
      </c>
      <c r="D1474">
        <v>323570</v>
      </c>
      <c r="E1474">
        <v>291212.86661999999</v>
      </c>
      <c r="F1474">
        <v>-10.000041221374047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578</v>
      </c>
      <c r="R1474" t="s">
        <v>7328</v>
      </c>
      <c r="S1474" t="s">
        <v>578</v>
      </c>
      <c r="T1474" s="73"/>
      <c r="U1474" s="73"/>
      <c r="V1474"/>
      <c r="W1474" s="73">
        <f>IFERROR(VLOOKUP(Подбор[[#This Row],[Артикул]],[1]Подбор!$CJ:$CW,2,0),"")</f>
        <v>323570</v>
      </c>
      <c r="X1474" s="73">
        <f>IFERROR(VLOOKUP(Подбор[[#This Row],[Артикул]],[1]Подбор!$CJ:$CW,3,0),"")</f>
        <v>291212.86661999999</v>
      </c>
      <c r="Y1474" s="73">
        <f>IFERROR(VLOOKUP(Подбор[[#This Row],[Артикул]],[1]Подбор!$CJ:$CW,4,0),"")</f>
        <v>-10.000041221374047</v>
      </c>
      <c r="Z1474" s="73">
        <f>IFERROR(VLOOKUP(Подбор[[#This Row],[Артикул]],[1]Подбор!$CJ:$CW,5,0),"")</f>
        <v>0</v>
      </c>
      <c r="AA1474" s="73">
        <f>IFERROR(VLOOKUP(Подбор[[#This Row],[Артикул]],[1]Подбор!$CJ:$CW,6,0),"")</f>
        <v>0</v>
      </c>
      <c r="AB1474" s="73">
        <f>IFERROR(VLOOKUP(Подбор[[#This Row],[Артикул]],[1]Подбор!$CJ:$CW,7,0),"")</f>
        <v>0</v>
      </c>
      <c r="AC1474" s="73">
        <f>IFERROR(VLOOKUP(Подбор[[#This Row],[Артикул]],[1]Подбор!$CJ:$CW,8,0),"")</f>
        <v>0</v>
      </c>
      <c r="AD1474" s="73">
        <f>IFERROR(VLOOKUP(Подбор[[#This Row],[Артикул]],[1]Подбор!$CJ:$CW,9,0),"")</f>
        <v>0</v>
      </c>
      <c r="AE1474" s="73">
        <f>IFERROR(VLOOKUP(Подбор[[#This Row],[Артикул]],[1]Подбор!$CJ:$CW,10,0),"")</f>
        <v>0</v>
      </c>
      <c r="AF1474" s="73">
        <f>IFERROR(VLOOKUP(Подбор[[#This Row],[Артикул]],[1]Подбор!$CJ:$CW,11,0),"")</f>
        <v>0</v>
      </c>
      <c r="AG1474" s="73">
        <f>IFERROR(VLOOKUP(Подбор[[#This Row],[Артикул]],[1]Подбор!$CJ:$CW,12,0),"")</f>
        <v>0</v>
      </c>
      <c r="AH1474" s="73">
        <f>IFERROR(VLOOKUP(Подбор[[#This Row],[Артикул]],[1]Подбор!$CJ:$CW,13,0),"")</f>
        <v>0</v>
      </c>
      <c r="AI1474" s="73">
        <f>IFERROR(VLOOKUP(Подбор[[#This Row],[Артикул]],[1]Подбор!$CJ:$CW,14,0),"")</f>
        <v>0</v>
      </c>
      <c r="AJ1474" s="73" t="str">
        <f>IFERROR(VLOOKUP(Подбор[[#This Row],[Артикул]],[1]Подбор!$CJ:$DA,15,0),"")</f>
        <v/>
      </c>
      <c r="AK1474" s="73" t="str">
        <f>IFERROR(VLOOKUP(Подбор[[#This Row],[Артикул]],[1]Подбор!$CJ:$DA,16,0),"")</f>
        <v>https://ipmatika.kz/products/3cx/3cx_pro/</v>
      </c>
      <c r="AL1474" s="73" t="str">
        <f>IFERROR(VLOOKUP(Подбор[[#This Row],[Артикул]],[1]Подбор!$CJ:$DA,17,0),"")</f>
        <v/>
      </c>
    </row>
    <row r="1475" spans="1:38">
      <c r="A1475" s="73" t="s">
        <v>7326</v>
      </c>
      <c r="B1475" t="s">
        <v>2580</v>
      </c>
      <c r="C1475" t="s">
        <v>2555</v>
      </c>
      <c r="D1475">
        <v>3235700</v>
      </c>
      <c r="E1475">
        <v>2912128.6661999994</v>
      </c>
      <c r="F1475">
        <v>-10.000041221374062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578</v>
      </c>
      <c r="R1475" t="s">
        <v>7328</v>
      </c>
      <c r="S1475" t="s">
        <v>578</v>
      </c>
      <c r="T1475" s="73"/>
      <c r="U1475" s="73"/>
      <c r="V1475"/>
      <c r="W1475" s="73">
        <f>IFERROR(VLOOKUP(Подбор[[#This Row],[Артикул]],[1]Подбор!$CJ:$CW,2,0),"")</f>
        <v>3235700</v>
      </c>
      <c r="X1475" s="73">
        <f>IFERROR(VLOOKUP(Подбор[[#This Row],[Артикул]],[1]Подбор!$CJ:$CW,3,0),"")</f>
        <v>2912128.6661999994</v>
      </c>
      <c r="Y1475" s="73">
        <f>IFERROR(VLOOKUP(Подбор[[#This Row],[Артикул]],[1]Подбор!$CJ:$CW,4,0),"")</f>
        <v>-10.000041221374062</v>
      </c>
      <c r="Z1475" s="73">
        <f>IFERROR(VLOOKUP(Подбор[[#This Row],[Артикул]],[1]Подбор!$CJ:$CW,5,0),"")</f>
        <v>0</v>
      </c>
      <c r="AA1475" s="73">
        <f>IFERROR(VLOOKUP(Подбор[[#This Row],[Артикул]],[1]Подбор!$CJ:$CW,6,0),"")</f>
        <v>0</v>
      </c>
      <c r="AB1475" s="73">
        <f>IFERROR(VLOOKUP(Подбор[[#This Row],[Артикул]],[1]Подбор!$CJ:$CW,7,0),"")</f>
        <v>0</v>
      </c>
      <c r="AC1475" s="73">
        <f>IFERROR(VLOOKUP(Подбор[[#This Row],[Артикул]],[1]Подбор!$CJ:$CW,8,0),"")</f>
        <v>0</v>
      </c>
      <c r="AD1475" s="73">
        <f>IFERROR(VLOOKUP(Подбор[[#This Row],[Артикул]],[1]Подбор!$CJ:$CW,9,0),"")</f>
        <v>0</v>
      </c>
      <c r="AE1475" s="73">
        <f>IFERROR(VLOOKUP(Подбор[[#This Row],[Артикул]],[1]Подбор!$CJ:$CW,10,0),"")</f>
        <v>0</v>
      </c>
      <c r="AF1475" s="73">
        <f>IFERROR(VLOOKUP(Подбор[[#This Row],[Артикул]],[1]Подбор!$CJ:$CW,11,0),"")</f>
        <v>0</v>
      </c>
      <c r="AG1475" s="73">
        <f>IFERROR(VLOOKUP(Подбор[[#This Row],[Артикул]],[1]Подбор!$CJ:$CW,12,0),"")</f>
        <v>0</v>
      </c>
      <c r="AH1475" s="73">
        <f>IFERROR(VLOOKUP(Подбор[[#This Row],[Артикул]],[1]Подбор!$CJ:$CW,13,0),"")</f>
        <v>0</v>
      </c>
      <c r="AI1475" s="73">
        <f>IFERROR(VLOOKUP(Подбор[[#This Row],[Артикул]],[1]Подбор!$CJ:$CW,14,0),"")</f>
        <v>0</v>
      </c>
      <c r="AJ1475" s="73" t="str">
        <f>IFERROR(VLOOKUP(Подбор[[#This Row],[Артикул]],[1]Подбор!$CJ:$DA,15,0),"")</f>
        <v/>
      </c>
      <c r="AK1475" s="73" t="str">
        <f>IFERROR(VLOOKUP(Подбор[[#This Row],[Артикул]],[1]Подбор!$CJ:$DA,16,0),"")</f>
        <v>https://ipmatika.kz/products/3cx/3cx_pro/</v>
      </c>
      <c r="AL1475" s="73" t="str">
        <f>IFERROR(VLOOKUP(Подбор[[#This Row],[Артикул]],[1]Подбор!$CJ:$DA,17,0),"")</f>
        <v/>
      </c>
    </row>
    <row r="1476" spans="1:38">
      <c r="A1476" s="73" t="s">
        <v>1587</v>
      </c>
      <c r="B1476"/>
      <c r="C1476"/>
      <c r="D1476" t="s">
        <v>578</v>
      </c>
      <c r="E1476" t="s">
        <v>578</v>
      </c>
      <c r="F1476" t="s">
        <v>578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578</v>
      </c>
      <c r="R1476" t="s">
        <v>578</v>
      </c>
      <c r="S1476" t="s">
        <v>578</v>
      </c>
      <c r="T1476" s="73"/>
      <c r="U1476" s="73"/>
      <c r="V1476"/>
      <c r="W1476" s="73" t="str">
        <f>IFERROR(VLOOKUP(Подбор[[#This Row],[Артикул]],[1]Подбор!$CJ:$CW,2,0),"")</f>
        <v/>
      </c>
      <c r="X1476" s="73" t="str">
        <f>IFERROR(VLOOKUP(Подбор[[#This Row],[Артикул]],[1]Подбор!$CJ:$CW,3,0),"")</f>
        <v/>
      </c>
      <c r="Y1476" s="73" t="str">
        <f>IFERROR(VLOOKUP(Подбор[[#This Row],[Артикул]],[1]Подбор!$CJ:$CW,4,0),"")</f>
        <v/>
      </c>
      <c r="Z1476" s="73">
        <f>IFERROR(VLOOKUP(Подбор[[#This Row],[Артикул]],[1]Подбор!$CJ:$CW,5,0),"")</f>
        <v>0</v>
      </c>
      <c r="AA1476" s="73">
        <f>IFERROR(VLOOKUP(Подбор[[#This Row],[Артикул]],[1]Подбор!$CJ:$CW,6,0),"")</f>
        <v>0</v>
      </c>
      <c r="AB1476" s="73">
        <f>IFERROR(VLOOKUP(Подбор[[#This Row],[Артикул]],[1]Подбор!$CJ:$CW,7,0),"")</f>
        <v>0</v>
      </c>
      <c r="AC1476" s="73">
        <f>IFERROR(VLOOKUP(Подбор[[#This Row],[Артикул]],[1]Подбор!$CJ:$CW,8,0),"")</f>
        <v>0</v>
      </c>
      <c r="AD1476" s="73">
        <f>IFERROR(VLOOKUP(Подбор[[#This Row],[Артикул]],[1]Подбор!$CJ:$CW,9,0),"")</f>
        <v>0</v>
      </c>
      <c r="AE1476" s="73">
        <f>IFERROR(VLOOKUP(Подбор[[#This Row],[Артикул]],[1]Подбор!$CJ:$CW,10,0),"")</f>
        <v>0</v>
      </c>
      <c r="AF1476" s="73">
        <f>IFERROR(VLOOKUP(Подбор[[#This Row],[Артикул]],[1]Подбор!$CJ:$CW,11,0),"")</f>
        <v>0</v>
      </c>
      <c r="AG1476" s="73">
        <f>IFERROR(VLOOKUP(Подбор[[#This Row],[Артикул]],[1]Подбор!$CJ:$CW,12,0),"")</f>
        <v>0</v>
      </c>
      <c r="AH1476" s="73">
        <f>IFERROR(VLOOKUP(Подбор[[#This Row],[Артикул]],[1]Подбор!$CJ:$CW,13,0),"")</f>
        <v>0</v>
      </c>
      <c r="AI1476" s="73">
        <f>IFERROR(VLOOKUP(Подбор[[#This Row],[Артикул]],[1]Подбор!$CJ:$CW,14,0),"")</f>
        <v>0</v>
      </c>
      <c r="AJ1476" s="73" t="str">
        <f>IFERROR(VLOOKUP(Подбор[[#This Row],[Артикул]],[1]Подбор!$CJ:$DA,15,0),"")</f>
        <v/>
      </c>
      <c r="AK1476" s="73" t="str">
        <f>IFERROR(VLOOKUP(Подбор[[#This Row],[Артикул]],[1]Подбор!$CJ:$DA,16,0),"")</f>
        <v/>
      </c>
      <c r="AL1476" s="73" t="str">
        <f>IFERROR(VLOOKUP(Подбор[[#This Row],[Артикул]],[1]Подбор!$CJ:$DA,17,0),"")</f>
        <v/>
      </c>
    </row>
    <row r="1477" spans="1:38">
      <c r="A1477" s="73" t="s">
        <v>1586</v>
      </c>
      <c r="B1477"/>
      <c r="C1477"/>
      <c r="D1477" t="s">
        <v>578</v>
      </c>
      <c r="E1477" t="s">
        <v>578</v>
      </c>
      <c r="F1477" t="s">
        <v>578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578</v>
      </c>
      <c r="R1477" t="s">
        <v>578</v>
      </c>
      <c r="S1477" t="s">
        <v>578</v>
      </c>
      <c r="T1477" s="73"/>
      <c r="U1477" s="73"/>
      <c r="V1477"/>
      <c r="W1477" s="73" t="str">
        <f>IFERROR(VLOOKUP(Подбор[[#This Row],[Артикул]],[1]Подбор!$CJ:$CW,2,0),"")</f>
        <v/>
      </c>
      <c r="X1477" s="73" t="str">
        <f>IFERROR(VLOOKUP(Подбор[[#This Row],[Артикул]],[1]Подбор!$CJ:$CW,3,0),"")</f>
        <v/>
      </c>
      <c r="Y1477" s="73" t="str">
        <f>IFERROR(VLOOKUP(Подбор[[#This Row],[Артикул]],[1]Подбор!$CJ:$CW,4,0),"")</f>
        <v/>
      </c>
      <c r="Z1477" s="73">
        <f>IFERROR(VLOOKUP(Подбор[[#This Row],[Артикул]],[1]Подбор!$CJ:$CW,5,0),"")</f>
        <v>0</v>
      </c>
      <c r="AA1477" s="73">
        <f>IFERROR(VLOOKUP(Подбор[[#This Row],[Артикул]],[1]Подбор!$CJ:$CW,6,0),"")</f>
        <v>0</v>
      </c>
      <c r="AB1477" s="73">
        <f>IFERROR(VLOOKUP(Подбор[[#This Row],[Артикул]],[1]Подбор!$CJ:$CW,7,0),"")</f>
        <v>0</v>
      </c>
      <c r="AC1477" s="73">
        <f>IFERROR(VLOOKUP(Подбор[[#This Row],[Артикул]],[1]Подбор!$CJ:$CW,8,0),"")</f>
        <v>0</v>
      </c>
      <c r="AD1477" s="73">
        <f>IFERROR(VLOOKUP(Подбор[[#This Row],[Артикул]],[1]Подбор!$CJ:$CW,9,0),"")</f>
        <v>0</v>
      </c>
      <c r="AE1477" s="73">
        <f>IFERROR(VLOOKUP(Подбор[[#This Row],[Артикул]],[1]Подбор!$CJ:$CW,10,0),"")</f>
        <v>0</v>
      </c>
      <c r="AF1477" s="73">
        <f>IFERROR(VLOOKUP(Подбор[[#This Row],[Артикул]],[1]Подбор!$CJ:$CW,11,0),"")</f>
        <v>0</v>
      </c>
      <c r="AG1477" s="73">
        <f>IFERROR(VLOOKUP(Подбор[[#This Row],[Артикул]],[1]Подбор!$CJ:$CW,12,0),"")</f>
        <v>0</v>
      </c>
      <c r="AH1477" s="73">
        <f>IFERROR(VLOOKUP(Подбор[[#This Row],[Артикул]],[1]Подбор!$CJ:$CW,13,0),"")</f>
        <v>0</v>
      </c>
      <c r="AI1477" s="73">
        <f>IFERROR(VLOOKUP(Подбор[[#This Row],[Артикул]],[1]Подбор!$CJ:$CW,14,0),"")</f>
        <v>0</v>
      </c>
      <c r="AJ1477" s="73" t="str">
        <f>IFERROR(VLOOKUP(Подбор[[#This Row],[Артикул]],[1]Подбор!$CJ:$DA,15,0),"")</f>
        <v/>
      </c>
      <c r="AK1477" s="73" t="str">
        <f>IFERROR(VLOOKUP(Подбор[[#This Row],[Артикул]],[1]Подбор!$CJ:$DA,16,0),"")</f>
        <v/>
      </c>
      <c r="AL1477" s="73" t="str">
        <f>IFERROR(VLOOKUP(Подбор[[#This Row],[Артикул]],[1]Подбор!$CJ:$DA,17,0),"")</f>
        <v/>
      </c>
    </row>
    <row r="1478" spans="1:38">
      <c r="A1478" s="73" t="s">
        <v>7539</v>
      </c>
      <c r="B1478" t="s">
        <v>3084</v>
      </c>
      <c r="C1478" t="s">
        <v>7540</v>
      </c>
      <c r="D1478">
        <v>1570800</v>
      </c>
      <c r="E1478">
        <v>942700</v>
      </c>
      <c r="F1478">
        <v>-39.9859943977591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578</v>
      </c>
      <c r="R1478" t="s">
        <v>578</v>
      </c>
      <c r="S1478" t="s">
        <v>5610</v>
      </c>
      <c r="T1478" s="73"/>
      <c r="U1478" s="73"/>
      <c r="V1478"/>
      <c r="W1478" s="73">
        <f>IFERROR(VLOOKUP(Подбор[[#This Row],[Артикул]],[1]Подбор!$CJ:$CW,2,0),"")</f>
        <v>1570800</v>
      </c>
      <c r="X1478" s="73">
        <f>IFERROR(VLOOKUP(Подбор[[#This Row],[Артикул]],[1]Подбор!$CJ:$CW,3,0),"")</f>
        <v>942700</v>
      </c>
      <c r="Y1478" s="73">
        <f>IFERROR(VLOOKUP(Подбор[[#This Row],[Артикул]],[1]Подбор!$CJ:$CW,4,0),"")</f>
        <v>-39.9859943977591</v>
      </c>
      <c r="Z1478" s="73">
        <f>IFERROR(VLOOKUP(Подбор[[#This Row],[Артикул]],[1]Подбор!$CJ:$CW,5,0),"")</f>
        <v>0</v>
      </c>
      <c r="AA1478" s="73">
        <f>IFERROR(VLOOKUP(Подбор[[#This Row],[Артикул]],[1]Подбор!$CJ:$CW,6,0),"")</f>
        <v>0</v>
      </c>
      <c r="AB1478" s="73">
        <f>IFERROR(VLOOKUP(Подбор[[#This Row],[Артикул]],[1]Подбор!$CJ:$CW,7,0),"")</f>
        <v>0</v>
      </c>
      <c r="AC1478" s="73">
        <f>IFERROR(VLOOKUP(Подбор[[#This Row],[Артикул]],[1]Подбор!$CJ:$CW,8,0),"")</f>
        <v>0</v>
      </c>
      <c r="AD1478" s="73">
        <f>IFERROR(VLOOKUP(Подбор[[#This Row],[Артикул]],[1]Подбор!$CJ:$CW,9,0),"")</f>
        <v>0</v>
      </c>
      <c r="AE1478" s="73">
        <f>IFERROR(VLOOKUP(Подбор[[#This Row],[Артикул]],[1]Подбор!$CJ:$CW,10,0),"")</f>
        <v>0</v>
      </c>
      <c r="AF1478" s="73">
        <f>IFERROR(VLOOKUP(Подбор[[#This Row],[Артикул]],[1]Подбор!$CJ:$CW,11,0),"")</f>
        <v>0</v>
      </c>
      <c r="AG1478" s="73">
        <f>IFERROR(VLOOKUP(Подбор[[#This Row],[Артикул]],[1]Подбор!$CJ:$CW,12,0),"")</f>
        <v>0</v>
      </c>
      <c r="AH1478" s="73">
        <f>IFERROR(VLOOKUP(Подбор[[#This Row],[Артикул]],[1]Подбор!$CJ:$CW,13,0),"")</f>
        <v>0</v>
      </c>
      <c r="AI1478" s="73">
        <f>IFERROR(VLOOKUP(Подбор[[#This Row],[Артикул]],[1]Подбор!$CJ:$CW,14,0),"")</f>
        <v>0</v>
      </c>
      <c r="AJ1478" s="73" t="str">
        <f>IFERROR(VLOOKUP(Подбор[[#This Row],[Артикул]],[1]Подбор!$CJ:$DA,15,0),"")</f>
        <v/>
      </c>
      <c r="AK1478" s="73" t="str">
        <f>IFERROR(VLOOKUP(Подбор[[#This Row],[Артикул]],[1]Подбор!$CJ:$DA,16,0),"")</f>
        <v/>
      </c>
      <c r="AL1478" s="73" t="str">
        <f>IFERROR(VLOOKUP(Подбор[[#This Row],[Артикул]],[1]Подбор!$CJ:$DA,17,0),"")</f>
        <v>NEW. Под заказ</v>
      </c>
    </row>
    <row r="1479" spans="1:38">
      <c r="A1479" s="73" t="s">
        <v>3139</v>
      </c>
      <c r="B1479" t="s">
        <v>3084</v>
      </c>
      <c r="C1479" t="s">
        <v>3140</v>
      </c>
      <c r="D1479">
        <v>16500</v>
      </c>
      <c r="E1479">
        <v>16199.400000000001</v>
      </c>
      <c r="F1479">
        <v>-1.8218181818181733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16</v>
      </c>
      <c r="O1479">
        <v>1</v>
      </c>
      <c r="P1479">
        <v>0</v>
      </c>
      <c r="Q1479" t="s">
        <v>578</v>
      </c>
      <c r="R1479" t="s">
        <v>6306</v>
      </c>
      <c r="S1479" t="s">
        <v>5514</v>
      </c>
      <c r="T1479" s="73"/>
      <c r="U1479" s="73"/>
      <c r="V1479"/>
      <c r="W1479" s="73">
        <f>IFERROR(VLOOKUP(Подбор[[#This Row],[Артикул]],[1]Подбор!$CJ:$CW,2,0),"")</f>
        <v>16500</v>
      </c>
      <c r="X1479" s="73">
        <f>IFERROR(VLOOKUP(Подбор[[#This Row],[Артикул]],[1]Подбор!$CJ:$CW,3,0),"")</f>
        <v>16199.400000000001</v>
      </c>
      <c r="Y1479" s="73">
        <f>IFERROR(VLOOKUP(Подбор[[#This Row],[Артикул]],[1]Подбор!$CJ:$CW,4,0),"")</f>
        <v>-1.8218181818181733</v>
      </c>
      <c r="Z1479" s="73">
        <f>IFERROR(VLOOKUP(Подбор[[#This Row],[Артикул]],[1]Подбор!$CJ:$CW,5,0),"")</f>
        <v>0</v>
      </c>
      <c r="AA1479" s="73">
        <f>IFERROR(VLOOKUP(Подбор[[#This Row],[Артикул]],[1]Подбор!$CJ:$CW,6,0),"")</f>
        <v>0</v>
      </c>
      <c r="AB1479" s="73">
        <f>IFERROR(VLOOKUP(Подбор[[#This Row],[Артикул]],[1]Подбор!$CJ:$CW,7,0),"")</f>
        <v>0</v>
      </c>
      <c r="AC1479" s="73">
        <f>IFERROR(VLOOKUP(Подбор[[#This Row],[Артикул]],[1]Подбор!$CJ:$CW,8,0),"")</f>
        <v>0</v>
      </c>
      <c r="AD1479" s="73">
        <f>IFERROR(VLOOKUP(Подбор[[#This Row],[Артикул]],[1]Подбор!$CJ:$CW,9,0),"")</f>
        <v>0</v>
      </c>
      <c r="AE1479" s="73">
        <f>IFERROR(VLOOKUP(Подбор[[#This Row],[Артикул]],[1]Подбор!$CJ:$CW,10,0),"")</f>
        <v>0</v>
      </c>
      <c r="AF1479" s="73">
        <f>IFERROR(VLOOKUP(Подбор[[#This Row],[Артикул]],[1]Подбор!$CJ:$CW,11,0),"")</f>
        <v>0</v>
      </c>
      <c r="AG1479" s="73">
        <f>IFERROR(VLOOKUP(Подбор[[#This Row],[Артикул]],[1]Подбор!$CJ:$CW,12,0),"")</f>
        <v>16</v>
      </c>
      <c r="AH1479" s="73">
        <f>IFERROR(VLOOKUP(Подбор[[#This Row],[Артикул]],[1]Подбор!$CJ:$CW,13,0),"")</f>
        <v>1</v>
      </c>
      <c r="AI1479" s="73">
        <f>IFERROR(VLOOKUP(Подбор[[#This Row],[Артикул]],[1]Подбор!$CJ:$CW,14,0),"")</f>
        <v>0</v>
      </c>
      <c r="AJ1479" s="73" t="str">
        <f>IFERROR(VLOOKUP(Подбор[[#This Row],[Артикул]],[1]Подбор!$CJ:$DA,15,0),"")</f>
        <v/>
      </c>
      <c r="AK1479" s="73" t="str">
        <f>IFERROR(VLOOKUP(Подбор[[#This Row],[Артикул]],[1]Подбор!$CJ:$DA,16,0),"")</f>
        <v>https://ipmatika.kz/products/ptz-videokamery-dlya-konferentsiy/TV-610DZ/</v>
      </c>
      <c r="AL1479" s="73" t="str">
        <f>IFERROR(VLOOKUP(Подбор[[#This Row],[Артикул]],[1]Подбор!$CJ:$DA,17,0),"")</f>
        <v>NEW</v>
      </c>
    </row>
    <row r="1480" spans="1:38">
      <c r="A1480" s="73" t="s">
        <v>1585</v>
      </c>
      <c r="B1480" t="s">
        <v>3084</v>
      </c>
      <c r="C1480" t="s">
        <v>1584</v>
      </c>
      <c r="D1480">
        <v>909700</v>
      </c>
      <c r="E1480">
        <v>714393.54</v>
      </c>
      <c r="F1480">
        <v>-21.469326151478512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578</v>
      </c>
      <c r="R1480" t="s">
        <v>6307</v>
      </c>
      <c r="S1480" t="s">
        <v>5612</v>
      </c>
      <c r="T1480" s="73"/>
      <c r="U1480" s="73"/>
      <c r="V1480"/>
      <c r="W1480" s="73">
        <f>IFERROR(VLOOKUP(Подбор[[#This Row],[Артикул]],[1]Подбор!$CJ:$CW,2,0),"")</f>
        <v>909700</v>
      </c>
      <c r="X1480" s="73">
        <f>IFERROR(VLOOKUP(Подбор[[#This Row],[Артикул]],[1]Подбор!$CJ:$CW,3,0),"")</f>
        <v>714393.54</v>
      </c>
      <c r="Y1480" s="73">
        <f>IFERROR(VLOOKUP(Подбор[[#This Row],[Артикул]],[1]Подбор!$CJ:$CW,4,0),"")</f>
        <v>-21.469326151478512</v>
      </c>
      <c r="Z1480" s="73">
        <f>IFERROR(VLOOKUP(Подбор[[#This Row],[Артикул]],[1]Подбор!$CJ:$CW,5,0),"")</f>
        <v>0</v>
      </c>
      <c r="AA1480" s="73">
        <f>IFERROR(VLOOKUP(Подбор[[#This Row],[Артикул]],[1]Подбор!$CJ:$CW,6,0),"")</f>
        <v>0</v>
      </c>
      <c r="AB1480" s="73">
        <f>IFERROR(VLOOKUP(Подбор[[#This Row],[Артикул]],[1]Подбор!$CJ:$CW,7,0),"")</f>
        <v>0</v>
      </c>
      <c r="AC1480" s="73">
        <f>IFERROR(VLOOKUP(Подбор[[#This Row],[Артикул]],[1]Подбор!$CJ:$CW,8,0),"")</f>
        <v>0</v>
      </c>
      <c r="AD1480" s="73">
        <f>IFERROR(VLOOKUP(Подбор[[#This Row],[Артикул]],[1]Подбор!$CJ:$CW,9,0),"")</f>
        <v>0</v>
      </c>
      <c r="AE1480" s="73">
        <f>IFERROR(VLOOKUP(Подбор[[#This Row],[Артикул]],[1]Подбор!$CJ:$CW,10,0),"")</f>
        <v>0</v>
      </c>
      <c r="AF1480" s="73">
        <f>IFERROR(VLOOKUP(Подбор[[#This Row],[Артикул]],[1]Подбор!$CJ:$CW,11,0),"")</f>
        <v>0</v>
      </c>
      <c r="AG1480" s="73">
        <f>IFERROR(VLOOKUP(Подбор[[#This Row],[Артикул]],[1]Подбор!$CJ:$CW,12,0),"")</f>
        <v>0</v>
      </c>
      <c r="AH1480" s="73">
        <f>IFERROR(VLOOKUP(Подбор[[#This Row],[Артикул]],[1]Подбор!$CJ:$CW,13,0),"")</f>
        <v>0</v>
      </c>
      <c r="AI1480" s="73">
        <f>IFERROR(VLOOKUP(Подбор[[#This Row],[Артикул]],[1]Подбор!$CJ:$CW,14,0),"")</f>
        <v>0</v>
      </c>
      <c r="AJ1480" s="73" t="str">
        <f>IFERROR(VLOOKUP(Подбор[[#This Row],[Артикул]],[1]Подбор!$CJ:$DA,15,0),"")</f>
        <v/>
      </c>
      <c r="AK1480" s="73" t="str">
        <f>IFERROR(VLOOKUP(Подбор[[#This Row],[Артикул]],[1]Подбор!$CJ:$DA,16,0),"")</f>
        <v>https://ipmatika.kz/products/ptz-videokamery-dlya-konferentsiy/TV-6124HU/</v>
      </c>
      <c r="AL1480" s="73" t="str">
        <f>IFERROR(VLOOKUP(Подбор[[#This Row],[Артикул]],[1]Подбор!$CJ:$DA,17,0),"")</f>
        <v>Под заказ</v>
      </c>
    </row>
    <row r="1481" spans="1:38">
      <c r="A1481" s="73" t="s">
        <v>1583</v>
      </c>
      <c r="B1481" t="s">
        <v>3084</v>
      </c>
      <c r="C1481" t="s">
        <v>1582</v>
      </c>
      <c r="D1481">
        <v>577500</v>
      </c>
      <c r="E1481">
        <v>451153.29000000004</v>
      </c>
      <c r="F1481">
        <v>-21.878218181818184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17</v>
      </c>
      <c r="O1481">
        <v>2</v>
      </c>
      <c r="P1481">
        <v>0</v>
      </c>
      <c r="Q1481" t="s">
        <v>578</v>
      </c>
      <c r="R1481" t="s">
        <v>6308</v>
      </c>
      <c r="S1481" t="s">
        <v>5514</v>
      </c>
      <c r="T1481" s="73"/>
      <c r="U1481" s="73"/>
      <c r="V1481"/>
      <c r="W1481" s="73">
        <f>IFERROR(VLOOKUP(Подбор[[#This Row],[Артикул]],[1]Подбор!$CJ:$CW,2,0),"")</f>
        <v>577500</v>
      </c>
      <c r="X1481" s="73">
        <f>IFERROR(VLOOKUP(Подбор[[#This Row],[Артикул]],[1]Подбор!$CJ:$CW,3,0),"")</f>
        <v>451153.29000000004</v>
      </c>
      <c r="Y1481" s="73">
        <f>IFERROR(VLOOKUP(Подбор[[#This Row],[Артикул]],[1]Подбор!$CJ:$CW,4,0),"")</f>
        <v>-21.878218181818184</v>
      </c>
      <c r="Z1481" s="73">
        <f>IFERROR(VLOOKUP(Подбор[[#This Row],[Артикул]],[1]Подбор!$CJ:$CW,5,0),"")</f>
        <v>0</v>
      </c>
      <c r="AA1481" s="73">
        <f>IFERROR(VLOOKUP(Подбор[[#This Row],[Артикул]],[1]Подбор!$CJ:$CW,6,0),"")</f>
        <v>0</v>
      </c>
      <c r="AB1481" s="73">
        <f>IFERROR(VLOOKUP(Подбор[[#This Row],[Артикул]],[1]Подбор!$CJ:$CW,7,0),"")</f>
        <v>0</v>
      </c>
      <c r="AC1481" s="73">
        <f>IFERROR(VLOOKUP(Подбор[[#This Row],[Артикул]],[1]Подбор!$CJ:$CW,8,0),"")</f>
        <v>0</v>
      </c>
      <c r="AD1481" s="73">
        <f>IFERROR(VLOOKUP(Подбор[[#This Row],[Артикул]],[1]Подбор!$CJ:$CW,9,0),"")</f>
        <v>0</v>
      </c>
      <c r="AE1481" s="73">
        <f>IFERROR(VLOOKUP(Подбор[[#This Row],[Артикул]],[1]Подбор!$CJ:$CW,10,0),"")</f>
        <v>0</v>
      </c>
      <c r="AF1481" s="73">
        <f>IFERROR(VLOOKUP(Подбор[[#This Row],[Артикул]],[1]Подбор!$CJ:$CW,11,0),"")</f>
        <v>0</v>
      </c>
      <c r="AG1481" s="73">
        <f>IFERROR(VLOOKUP(Подбор[[#This Row],[Артикул]],[1]Подбор!$CJ:$CW,12,0),"")</f>
        <v>17</v>
      </c>
      <c r="AH1481" s="73">
        <f>IFERROR(VLOOKUP(Подбор[[#This Row],[Артикул]],[1]Подбор!$CJ:$CW,13,0),"")</f>
        <v>2</v>
      </c>
      <c r="AI1481" s="73">
        <f>IFERROR(VLOOKUP(Подбор[[#This Row],[Артикул]],[1]Подбор!$CJ:$CW,14,0),"")</f>
        <v>0</v>
      </c>
      <c r="AJ1481" s="73" t="str">
        <f>IFERROR(VLOOKUP(Подбор[[#This Row],[Артикул]],[1]Подбор!$CJ:$DA,15,0),"")</f>
        <v/>
      </c>
      <c r="AK1481" s="73" t="str">
        <f>IFERROR(VLOOKUP(Подбор[[#This Row],[Артикул]],[1]Подбор!$CJ:$DA,16,0),"")</f>
        <v>https://ipmatika.kz/products/ptz-videokamery-dlya-konferentsiy/TV-612XM/</v>
      </c>
      <c r="AL1481" s="73" t="str">
        <f>IFERROR(VLOOKUP(Подбор[[#This Row],[Артикул]],[1]Подбор!$CJ:$DA,17,0),"")</f>
        <v>NEW</v>
      </c>
    </row>
    <row r="1482" spans="1:38">
      <c r="A1482" s="73" t="s">
        <v>1581</v>
      </c>
      <c r="B1482" t="s">
        <v>3084</v>
      </c>
      <c r="C1482" t="s">
        <v>1580</v>
      </c>
      <c r="D1482">
        <v>712250</v>
      </c>
      <c r="E1482">
        <v>532150.28999999992</v>
      </c>
      <c r="F1482">
        <v>-25.28602457002458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578</v>
      </c>
      <c r="R1482" t="s">
        <v>6308</v>
      </c>
      <c r="S1482" t="s">
        <v>5514</v>
      </c>
      <c r="T1482" s="73"/>
      <c r="U1482" s="73"/>
      <c r="V1482"/>
      <c r="W1482" s="73">
        <f>IFERROR(VLOOKUP(Подбор[[#This Row],[Артикул]],[1]Подбор!$CJ:$CW,2,0),"")</f>
        <v>712250</v>
      </c>
      <c r="X1482" s="73">
        <f>IFERROR(VLOOKUP(Подбор[[#This Row],[Артикул]],[1]Подбор!$CJ:$CW,3,0),"")</f>
        <v>532150.28999999992</v>
      </c>
      <c r="Y1482" s="73">
        <f>IFERROR(VLOOKUP(Подбор[[#This Row],[Артикул]],[1]Подбор!$CJ:$CW,4,0),"")</f>
        <v>-25.28602457002458</v>
      </c>
      <c r="Z1482" s="73">
        <f>IFERROR(VLOOKUP(Подбор[[#This Row],[Артикул]],[1]Подбор!$CJ:$CW,5,0),"")</f>
        <v>0</v>
      </c>
      <c r="AA1482" s="73">
        <f>IFERROR(VLOOKUP(Подбор[[#This Row],[Артикул]],[1]Подбор!$CJ:$CW,6,0),"")</f>
        <v>0</v>
      </c>
      <c r="AB1482" s="73">
        <f>IFERROR(VLOOKUP(Подбор[[#This Row],[Артикул]],[1]Подбор!$CJ:$CW,7,0),"")</f>
        <v>0</v>
      </c>
      <c r="AC1482" s="73">
        <f>IFERROR(VLOOKUP(Подбор[[#This Row],[Артикул]],[1]Подбор!$CJ:$CW,8,0),"")</f>
        <v>0</v>
      </c>
      <c r="AD1482" s="73">
        <f>IFERROR(VLOOKUP(Подбор[[#This Row],[Артикул]],[1]Подбор!$CJ:$CW,9,0),"")</f>
        <v>0</v>
      </c>
      <c r="AE1482" s="73">
        <f>IFERROR(VLOOKUP(Подбор[[#This Row],[Артикул]],[1]Подбор!$CJ:$CW,10,0),"")</f>
        <v>0</v>
      </c>
      <c r="AF1482" s="73">
        <f>IFERROR(VLOOKUP(Подбор[[#This Row],[Артикул]],[1]Подбор!$CJ:$CW,11,0),"")</f>
        <v>0</v>
      </c>
      <c r="AG1482" s="73">
        <f>IFERROR(VLOOKUP(Подбор[[#This Row],[Артикул]],[1]Подбор!$CJ:$CW,12,0),"")</f>
        <v>0</v>
      </c>
      <c r="AH1482" s="73">
        <f>IFERROR(VLOOKUP(Подбор[[#This Row],[Артикул]],[1]Подбор!$CJ:$CW,13,0),"")</f>
        <v>0</v>
      </c>
      <c r="AI1482" s="73">
        <f>IFERROR(VLOOKUP(Подбор[[#This Row],[Артикул]],[1]Подбор!$CJ:$CW,14,0),"")</f>
        <v>0</v>
      </c>
      <c r="AJ1482" s="73" t="str">
        <f>IFERROR(VLOOKUP(Подбор[[#This Row],[Артикул]],[1]Подбор!$CJ:$DA,15,0),"")</f>
        <v/>
      </c>
      <c r="AK1482" s="73" t="str">
        <f>IFERROR(VLOOKUP(Подбор[[#This Row],[Артикул]],[1]Подбор!$CJ:$DA,16,0),"")</f>
        <v>https://ipmatika.kz/products/ptz-videokamery-dlya-konferentsiy/TV-612XM/</v>
      </c>
      <c r="AL1482" s="73" t="str">
        <f>IFERROR(VLOOKUP(Подбор[[#This Row],[Артикул]],[1]Подбор!$CJ:$DA,17,0),"")</f>
        <v>NEW</v>
      </c>
    </row>
    <row r="1483" spans="1:38">
      <c r="A1483" s="73" t="s">
        <v>1579</v>
      </c>
      <c r="B1483" t="s">
        <v>3084</v>
      </c>
      <c r="C1483" t="s">
        <v>1578</v>
      </c>
      <c r="D1483">
        <v>882200</v>
      </c>
      <c r="E1483">
        <v>546729.75</v>
      </c>
      <c r="F1483">
        <v>-38.026552935842211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 t="s">
        <v>578</v>
      </c>
      <c r="R1483" t="s">
        <v>6309</v>
      </c>
      <c r="S1483" t="s">
        <v>5491</v>
      </c>
      <c r="T1483" s="73"/>
      <c r="U1483" s="73"/>
      <c r="V1483"/>
      <c r="W1483" s="73">
        <f>IFERROR(VLOOKUP(Подбор[[#This Row],[Артикул]],[1]Подбор!$CJ:$CW,2,0),"")</f>
        <v>882200</v>
      </c>
      <c r="X1483" s="73">
        <f>IFERROR(VLOOKUP(Подбор[[#This Row],[Артикул]],[1]Подбор!$CJ:$CW,3,0),"")</f>
        <v>546729.75</v>
      </c>
      <c r="Y1483" s="73">
        <f>IFERROR(VLOOKUP(Подбор[[#This Row],[Артикул]],[1]Подбор!$CJ:$CW,4,0),"")</f>
        <v>-38.026552935842211</v>
      </c>
      <c r="Z1483" s="73">
        <f>IFERROR(VLOOKUP(Подбор[[#This Row],[Артикул]],[1]Подбор!$CJ:$CW,5,0),"")</f>
        <v>0</v>
      </c>
      <c r="AA1483" s="73">
        <f>IFERROR(VLOOKUP(Подбор[[#This Row],[Артикул]],[1]Подбор!$CJ:$CW,6,0),"")</f>
        <v>0</v>
      </c>
      <c r="AB1483" s="73">
        <f>IFERROR(VLOOKUP(Подбор[[#This Row],[Артикул]],[1]Подбор!$CJ:$CW,7,0),"")</f>
        <v>0</v>
      </c>
      <c r="AC1483" s="73">
        <f>IFERROR(VLOOKUP(Подбор[[#This Row],[Артикул]],[1]Подбор!$CJ:$CW,8,0),"")</f>
        <v>0</v>
      </c>
      <c r="AD1483" s="73">
        <f>IFERROR(VLOOKUP(Подбор[[#This Row],[Артикул]],[1]Подбор!$CJ:$CW,9,0),"")</f>
        <v>0</v>
      </c>
      <c r="AE1483" s="73">
        <f>IFERROR(VLOOKUP(Подбор[[#This Row],[Артикул]],[1]Подбор!$CJ:$CW,10,0),"")</f>
        <v>0</v>
      </c>
      <c r="AF1483" s="73">
        <f>IFERROR(VLOOKUP(Подбор[[#This Row],[Артикул]],[1]Подбор!$CJ:$CW,11,0),"")</f>
        <v>0</v>
      </c>
      <c r="AG1483" s="73">
        <f>IFERROR(VLOOKUP(Подбор[[#This Row],[Артикул]],[1]Подбор!$CJ:$CW,12,0),"")</f>
        <v>1</v>
      </c>
      <c r="AH1483" s="73">
        <f>IFERROR(VLOOKUP(Подбор[[#This Row],[Артикул]],[1]Подбор!$CJ:$CW,13,0),"")</f>
        <v>0</v>
      </c>
      <c r="AI1483" s="73">
        <f>IFERROR(VLOOKUP(Подбор[[#This Row],[Артикул]],[1]Подбор!$CJ:$CW,14,0),"")</f>
        <v>0</v>
      </c>
      <c r="AJ1483" s="73" t="str">
        <f>IFERROR(VLOOKUP(Подбор[[#This Row],[Артикул]],[1]Подбор!$CJ:$DA,15,0),"")</f>
        <v/>
      </c>
      <c r="AK1483" s="73" t="str">
        <f>IFERROR(VLOOKUP(Подбор[[#This Row],[Артикул]],[1]Подбор!$CJ:$DA,16,0),"")</f>
        <v>https://ipmatika.kz/products/ptz-videokamery-dlya-konferentsiy/TV-620HW/</v>
      </c>
      <c r="AL1483" s="73" t="str">
        <f>IFERROR(VLOOKUP(Подбор[[#This Row],[Артикул]],[1]Подбор!$CJ:$DA,17,0),"")</f>
        <v>EOL</v>
      </c>
    </row>
    <row r="1484" spans="1:38">
      <c r="A1484" s="73" t="s">
        <v>5232</v>
      </c>
      <c r="B1484" t="s">
        <v>3084</v>
      </c>
      <c r="C1484" t="s">
        <v>5233</v>
      </c>
      <c r="D1484">
        <v>431200</v>
      </c>
      <c r="E1484">
        <v>307788.59999999998</v>
      </c>
      <c r="F1484">
        <v>-28.62045454545455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1</v>
      </c>
      <c r="P1484">
        <v>0</v>
      </c>
      <c r="Q1484" t="s">
        <v>578</v>
      </c>
      <c r="R1484" t="s">
        <v>6310</v>
      </c>
      <c r="S1484" t="s">
        <v>5610</v>
      </c>
      <c r="T1484" s="73"/>
      <c r="U1484" s="73"/>
      <c r="V1484"/>
      <c r="W1484" s="73">
        <f>IFERROR(VLOOKUP(Подбор[[#This Row],[Артикул]],[1]Подбор!$CJ:$CW,2,0),"")</f>
        <v>431200</v>
      </c>
      <c r="X1484" s="73">
        <f>IFERROR(VLOOKUP(Подбор[[#This Row],[Артикул]],[1]Подбор!$CJ:$CW,3,0),"")</f>
        <v>307788.59999999998</v>
      </c>
      <c r="Y1484" s="73">
        <f>IFERROR(VLOOKUP(Подбор[[#This Row],[Артикул]],[1]Подбор!$CJ:$CW,4,0),"")</f>
        <v>-28.62045454545455</v>
      </c>
      <c r="Z1484" s="73">
        <f>IFERROR(VLOOKUP(Подбор[[#This Row],[Артикул]],[1]Подбор!$CJ:$CW,5,0),"")</f>
        <v>0</v>
      </c>
      <c r="AA1484" s="73">
        <f>IFERROR(VLOOKUP(Подбор[[#This Row],[Артикул]],[1]Подбор!$CJ:$CW,6,0),"")</f>
        <v>0</v>
      </c>
      <c r="AB1484" s="73">
        <f>IFERROR(VLOOKUP(Подбор[[#This Row],[Артикул]],[1]Подбор!$CJ:$CW,7,0),"")</f>
        <v>0</v>
      </c>
      <c r="AC1484" s="73">
        <f>IFERROR(VLOOKUP(Подбор[[#This Row],[Артикул]],[1]Подбор!$CJ:$CW,8,0),"")</f>
        <v>0</v>
      </c>
      <c r="AD1484" s="73">
        <f>IFERROR(VLOOKUP(Подбор[[#This Row],[Артикул]],[1]Подбор!$CJ:$CW,9,0),"")</f>
        <v>0</v>
      </c>
      <c r="AE1484" s="73">
        <f>IFERROR(VLOOKUP(Подбор[[#This Row],[Артикул]],[1]Подбор!$CJ:$CW,10,0),"")</f>
        <v>0</v>
      </c>
      <c r="AF1484" s="73">
        <f>IFERROR(VLOOKUP(Подбор[[#This Row],[Артикул]],[1]Подбор!$CJ:$CW,11,0),"")</f>
        <v>0</v>
      </c>
      <c r="AG1484" s="73">
        <f>IFERROR(VLOOKUP(Подбор[[#This Row],[Артикул]],[1]Подбор!$CJ:$CW,12,0),"")</f>
        <v>1</v>
      </c>
      <c r="AH1484" s="73">
        <f>IFERROR(VLOOKUP(Подбор[[#This Row],[Артикул]],[1]Подбор!$CJ:$CW,13,0),"")</f>
        <v>1</v>
      </c>
      <c r="AI1484" s="73">
        <f>IFERROR(VLOOKUP(Подбор[[#This Row],[Артикул]],[1]Подбор!$CJ:$CW,14,0),"")</f>
        <v>0</v>
      </c>
      <c r="AJ1484" s="73" t="str">
        <f>IFERROR(VLOOKUP(Подбор[[#This Row],[Артикул]],[1]Подбор!$CJ:$DA,15,0),"")</f>
        <v/>
      </c>
      <c r="AK1484" s="73" t="str">
        <f>IFERROR(VLOOKUP(Подбор[[#This Row],[Артикул]],[1]Подбор!$CJ:$DA,16,0),"")</f>
        <v>https://ipmatika.kz/products/ptz-videokamery-dlya-konferentsiy/TV-620K/</v>
      </c>
      <c r="AL1484" s="73" t="str">
        <f>IFERROR(VLOOKUP(Подбор[[#This Row],[Артикул]],[1]Подбор!$CJ:$DA,17,0),"")</f>
        <v>NEW. Под заказ</v>
      </c>
    </row>
    <row r="1485" spans="1:38">
      <c r="A1485" s="73" t="s">
        <v>5234</v>
      </c>
      <c r="B1485" t="s">
        <v>3084</v>
      </c>
      <c r="C1485" t="s">
        <v>5235</v>
      </c>
      <c r="D1485">
        <v>510950</v>
      </c>
      <c r="E1485">
        <v>364486.5</v>
      </c>
      <c r="F1485">
        <v>-28.664937860847445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2</v>
      </c>
      <c r="O1485">
        <v>0</v>
      </c>
      <c r="P1485">
        <v>0</v>
      </c>
      <c r="Q1485" t="s">
        <v>578</v>
      </c>
      <c r="R1485" t="s">
        <v>6311</v>
      </c>
      <c r="S1485" t="s">
        <v>5610</v>
      </c>
      <c r="T1485" s="73"/>
      <c r="U1485" s="73"/>
      <c r="V1485"/>
      <c r="W1485" s="73">
        <f>IFERROR(VLOOKUP(Подбор[[#This Row],[Артикул]],[1]Подбор!$CJ:$CW,2,0),"")</f>
        <v>510950</v>
      </c>
      <c r="X1485" s="73">
        <f>IFERROR(VLOOKUP(Подбор[[#This Row],[Артикул]],[1]Подбор!$CJ:$CW,3,0),"")</f>
        <v>364486.5</v>
      </c>
      <c r="Y1485" s="73">
        <f>IFERROR(VLOOKUP(Подбор[[#This Row],[Артикул]],[1]Подбор!$CJ:$CW,4,0),"")</f>
        <v>-28.664937860847445</v>
      </c>
      <c r="Z1485" s="73">
        <f>IFERROR(VLOOKUP(Подбор[[#This Row],[Артикул]],[1]Подбор!$CJ:$CW,5,0),"")</f>
        <v>0</v>
      </c>
      <c r="AA1485" s="73">
        <f>IFERROR(VLOOKUP(Подбор[[#This Row],[Артикул]],[1]Подбор!$CJ:$CW,6,0),"")</f>
        <v>0</v>
      </c>
      <c r="AB1485" s="73">
        <f>IFERROR(VLOOKUP(Подбор[[#This Row],[Артикул]],[1]Подбор!$CJ:$CW,7,0),"")</f>
        <v>0</v>
      </c>
      <c r="AC1485" s="73">
        <f>IFERROR(VLOOKUP(Подбор[[#This Row],[Артикул]],[1]Подбор!$CJ:$CW,8,0),"")</f>
        <v>0</v>
      </c>
      <c r="AD1485" s="73">
        <f>IFERROR(VLOOKUP(Подбор[[#This Row],[Артикул]],[1]Подбор!$CJ:$CW,9,0),"")</f>
        <v>0</v>
      </c>
      <c r="AE1485" s="73">
        <f>IFERROR(VLOOKUP(Подбор[[#This Row],[Артикул]],[1]Подбор!$CJ:$CW,10,0),"")</f>
        <v>0</v>
      </c>
      <c r="AF1485" s="73">
        <f>IFERROR(VLOOKUP(Подбор[[#This Row],[Артикул]],[1]Подбор!$CJ:$CW,11,0),"")</f>
        <v>0</v>
      </c>
      <c r="AG1485" s="73">
        <f>IFERROR(VLOOKUP(Подбор[[#This Row],[Артикул]],[1]Подбор!$CJ:$CW,12,0),"")</f>
        <v>2</v>
      </c>
      <c r="AH1485" s="73">
        <f>IFERROR(VLOOKUP(Подбор[[#This Row],[Артикул]],[1]Подбор!$CJ:$CW,13,0),"")</f>
        <v>0</v>
      </c>
      <c r="AI1485" s="73">
        <f>IFERROR(VLOOKUP(Подбор[[#This Row],[Артикул]],[1]Подбор!$CJ:$CW,14,0),"")</f>
        <v>0</v>
      </c>
      <c r="AJ1485" s="73" t="str">
        <f>IFERROR(VLOOKUP(Подбор[[#This Row],[Артикул]],[1]Подбор!$CJ:$DA,15,0),"")</f>
        <v/>
      </c>
      <c r="AK1485" s="73" t="str">
        <f>IFERROR(VLOOKUP(Подбор[[#This Row],[Артикул]],[1]Подбор!$CJ:$DA,16,0),"")</f>
        <v>https://ipmatika.kz/products/ptz-videokamery-dlya-konferentsiy/TV-620KW/</v>
      </c>
      <c r="AL1485" s="73" t="str">
        <f>IFERROR(VLOOKUP(Подбор[[#This Row],[Артикул]],[1]Подбор!$CJ:$DA,17,0),"")</f>
        <v>NEW. Под заказ</v>
      </c>
    </row>
    <row r="1486" spans="1:38">
      <c r="A1486" s="73" t="s">
        <v>1577</v>
      </c>
      <c r="B1486" t="s">
        <v>3084</v>
      </c>
      <c r="C1486" t="s">
        <v>1576</v>
      </c>
      <c r="D1486">
        <v>613250</v>
      </c>
      <c r="E1486">
        <v>481122.18000000005</v>
      </c>
      <c r="F1486">
        <v>-21.54550672645739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578</v>
      </c>
      <c r="R1486" t="s">
        <v>6312</v>
      </c>
      <c r="S1486" t="s">
        <v>5514</v>
      </c>
      <c r="T1486" s="73"/>
      <c r="U1486" s="73"/>
      <c r="V1486"/>
      <c r="W1486" s="73">
        <f>IFERROR(VLOOKUP(Подбор[[#This Row],[Артикул]],[1]Подбор!$CJ:$CW,2,0),"")</f>
        <v>613250</v>
      </c>
      <c r="X1486" s="73">
        <f>IFERROR(VLOOKUP(Подбор[[#This Row],[Артикул]],[1]Подбор!$CJ:$CW,3,0),"")</f>
        <v>481122.18000000005</v>
      </c>
      <c r="Y1486" s="73">
        <f>IFERROR(VLOOKUP(Подбор[[#This Row],[Артикул]],[1]Подбор!$CJ:$CW,4,0),"")</f>
        <v>-21.54550672645739</v>
      </c>
      <c r="Z1486" s="73">
        <f>IFERROR(VLOOKUP(Подбор[[#This Row],[Артикул]],[1]Подбор!$CJ:$CW,5,0),"")</f>
        <v>0</v>
      </c>
      <c r="AA1486" s="73">
        <f>IFERROR(VLOOKUP(Подбор[[#This Row],[Артикул]],[1]Подбор!$CJ:$CW,6,0),"")</f>
        <v>0</v>
      </c>
      <c r="AB1486" s="73">
        <f>IFERROR(VLOOKUP(Подбор[[#This Row],[Артикул]],[1]Подбор!$CJ:$CW,7,0),"")</f>
        <v>0</v>
      </c>
      <c r="AC1486" s="73">
        <f>IFERROR(VLOOKUP(Подбор[[#This Row],[Артикул]],[1]Подбор!$CJ:$CW,8,0),"")</f>
        <v>0</v>
      </c>
      <c r="AD1486" s="73">
        <f>IFERROR(VLOOKUP(Подбор[[#This Row],[Артикул]],[1]Подбор!$CJ:$CW,9,0),"")</f>
        <v>0</v>
      </c>
      <c r="AE1486" s="73">
        <f>IFERROR(VLOOKUP(Подбор[[#This Row],[Артикул]],[1]Подбор!$CJ:$CW,10,0),"")</f>
        <v>0</v>
      </c>
      <c r="AF1486" s="73">
        <f>IFERROR(VLOOKUP(Подбор[[#This Row],[Артикул]],[1]Подбор!$CJ:$CW,11,0),"")</f>
        <v>0</v>
      </c>
      <c r="AG1486" s="73">
        <f>IFERROR(VLOOKUP(Подбор[[#This Row],[Артикул]],[1]Подбор!$CJ:$CW,12,0),"")</f>
        <v>0</v>
      </c>
      <c r="AH1486" s="73">
        <f>IFERROR(VLOOKUP(Подбор[[#This Row],[Артикул]],[1]Подбор!$CJ:$CW,13,0),"")</f>
        <v>0</v>
      </c>
      <c r="AI1486" s="73">
        <f>IFERROR(VLOOKUP(Подбор[[#This Row],[Артикул]],[1]Подбор!$CJ:$CW,14,0),"")</f>
        <v>0</v>
      </c>
      <c r="AJ1486" s="73" t="str">
        <f>IFERROR(VLOOKUP(Подбор[[#This Row],[Артикул]],[1]Подбор!$CJ:$DA,15,0),"")</f>
        <v/>
      </c>
      <c r="AK1486" s="73" t="str">
        <f>IFERROR(VLOOKUP(Подбор[[#This Row],[Артикул]],[1]Подбор!$CJ:$DA,16,0),"")</f>
        <v>https://ipmatika.kz/products/ptz-videokamery-dlya-konferentsiy/TV-620XM/</v>
      </c>
      <c r="AL1486" s="73" t="str">
        <f>IFERROR(VLOOKUP(Подбор[[#This Row],[Артикул]],[1]Подбор!$CJ:$DA,17,0),"")</f>
        <v>NEW</v>
      </c>
    </row>
    <row r="1487" spans="1:38">
      <c r="A1487" s="73" t="s">
        <v>1575</v>
      </c>
      <c r="B1487" t="s">
        <v>3084</v>
      </c>
      <c r="C1487" t="s">
        <v>1574</v>
      </c>
      <c r="D1487">
        <v>750750</v>
      </c>
      <c r="E1487">
        <v>562119.18000000005</v>
      </c>
      <c r="F1487">
        <v>-25.125650349650343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578</v>
      </c>
      <c r="R1487" t="s">
        <v>6312</v>
      </c>
      <c r="S1487" t="s">
        <v>5514</v>
      </c>
      <c r="T1487" s="73"/>
      <c r="U1487" s="73"/>
      <c r="V1487"/>
      <c r="W1487" s="73">
        <f>IFERROR(VLOOKUP(Подбор[[#This Row],[Артикул]],[1]Подбор!$CJ:$CW,2,0),"")</f>
        <v>750750</v>
      </c>
      <c r="X1487" s="73">
        <f>IFERROR(VLOOKUP(Подбор[[#This Row],[Артикул]],[1]Подбор!$CJ:$CW,3,0),"")</f>
        <v>562119.18000000005</v>
      </c>
      <c r="Y1487" s="73">
        <f>IFERROR(VLOOKUP(Подбор[[#This Row],[Артикул]],[1]Подбор!$CJ:$CW,4,0),"")</f>
        <v>-25.125650349650343</v>
      </c>
      <c r="Z1487" s="73">
        <f>IFERROR(VLOOKUP(Подбор[[#This Row],[Артикул]],[1]Подбор!$CJ:$CW,5,0),"")</f>
        <v>0</v>
      </c>
      <c r="AA1487" s="73">
        <f>IFERROR(VLOOKUP(Подбор[[#This Row],[Артикул]],[1]Подбор!$CJ:$CW,6,0),"")</f>
        <v>0</v>
      </c>
      <c r="AB1487" s="73">
        <f>IFERROR(VLOOKUP(Подбор[[#This Row],[Артикул]],[1]Подбор!$CJ:$CW,7,0),"")</f>
        <v>0</v>
      </c>
      <c r="AC1487" s="73">
        <f>IFERROR(VLOOKUP(Подбор[[#This Row],[Артикул]],[1]Подбор!$CJ:$CW,8,0),"")</f>
        <v>0</v>
      </c>
      <c r="AD1487" s="73">
        <f>IFERROR(VLOOKUP(Подбор[[#This Row],[Артикул]],[1]Подбор!$CJ:$CW,9,0),"")</f>
        <v>0</v>
      </c>
      <c r="AE1487" s="73">
        <f>IFERROR(VLOOKUP(Подбор[[#This Row],[Артикул]],[1]Подбор!$CJ:$CW,10,0),"")</f>
        <v>0</v>
      </c>
      <c r="AF1487" s="73">
        <f>IFERROR(VLOOKUP(Подбор[[#This Row],[Артикул]],[1]Подбор!$CJ:$CW,11,0),"")</f>
        <v>0</v>
      </c>
      <c r="AG1487" s="73">
        <f>IFERROR(VLOOKUP(Подбор[[#This Row],[Артикул]],[1]Подбор!$CJ:$CW,12,0),"")</f>
        <v>0</v>
      </c>
      <c r="AH1487" s="73">
        <f>IFERROR(VLOOKUP(Подбор[[#This Row],[Артикул]],[1]Подбор!$CJ:$CW,13,0),"")</f>
        <v>0</v>
      </c>
      <c r="AI1487" s="73">
        <f>IFERROR(VLOOKUP(Подбор[[#This Row],[Артикул]],[1]Подбор!$CJ:$CW,14,0),"")</f>
        <v>0</v>
      </c>
      <c r="AJ1487" s="73" t="str">
        <f>IFERROR(VLOOKUP(Подбор[[#This Row],[Артикул]],[1]Подбор!$CJ:$DA,15,0),"")</f>
        <v/>
      </c>
      <c r="AK1487" s="73" t="str">
        <f>IFERROR(VLOOKUP(Подбор[[#This Row],[Артикул]],[1]Подбор!$CJ:$DA,16,0),"")</f>
        <v>https://ipmatika.kz/products/ptz-videokamery-dlya-konferentsiy/TV-620XM/</v>
      </c>
      <c r="AL1487" s="73" t="str">
        <f>IFERROR(VLOOKUP(Подбор[[#This Row],[Артикул]],[1]Подбор!$CJ:$DA,17,0),"")</f>
        <v>NEW</v>
      </c>
    </row>
    <row r="1488" spans="1:38">
      <c r="A1488" s="73" t="s">
        <v>5236</v>
      </c>
      <c r="B1488" t="s">
        <v>3084</v>
      </c>
      <c r="C1488" t="s">
        <v>5237</v>
      </c>
      <c r="D1488">
        <v>1595550</v>
      </c>
      <c r="E1488">
        <v>1139627.79</v>
      </c>
      <c r="F1488">
        <v>-28.574611262574038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12</v>
      </c>
      <c r="O1488">
        <v>3</v>
      </c>
      <c r="P1488">
        <v>0</v>
      </c>
      <c r="Q1488" t="s">
        <v>578</v>
      </c>
      <c r="R1488" t="s">
        <v>6313</v>
      </c>
      <c r="S1488" t="s">
        <v>5514</v>
      </c>
      <c r="T1488" s="73"/>
      <c r="U1488" s="73"/>
      <c r="V1488"/>
      <c r="W1488" s="73">
        <f>IFERROR(VLOOKUP(Подбор[[#This Row],[Артикул]],[1]Подбор!$CJ:$CW,2,0),"")</f>
        <v>1595550</v>
      </c>
      <c r="X1488" s="73">
        <f>IFERROR(VLOOKUP(Подбор[[#This Row],[Артикул]],[1]Подбор!$CJ:$CW,3,0),"")</f>
        <v>1139627.79</v>
      </c>
      <c r="Y1488" s="73">
        <f>IFERROR(VLOOKUP(Подбор[[#This Row],[Артикул]],[1]Подбор!$CJ:$CW,4,0),"")</f>
        <v>-28.574611262574038</v>
      </c>
      <c r="Z1488" s="73">
        <f>IFERROR(VLOOKUP(Подбор[[#This Row],[Артикул]],[1]Подбор!$CJ:$CW,5,0),"")</f>
        <v>0</v>
      </c>
      <c r="AA1488" s="73">
        <f>IFERROR(VLOOKUP(Подбор[[#This Row],[Артикул]],[1]Подбор!$CJ:$CW,6,0),"")</f>
        <v>0</v>
      </c>
      <c r="AB1488" s="73">
        <f>IFERROR(VLOOKUP(Подбор[[#This Row],[Артикул]],[1]Подбор!$CJ:$CW,7,0),"")</f>
        <v>0</v>
      </c>
      <c r="AC1488" s="73">
        <f>IFERROR(VLOOKUP(Подбор[[#This Row],[Артикул]],[1]Подбор!$CJ:$CW,8,0),"")</f>
        <v>0</v>
      </c>
      <c r="AD1488" s="73">
        <f>IFERROR(VLOOKUP(Подбор[[#This Row],[Артикул]],[1]Подбор!$CJ:$CW,9,0),"")</f>
        <v>0</v>
      </c>
      <c r="AE1488" s="73">
        <f>IFERROR(VLOOKUP(Подбор[[#This Row],[Артикул]],[1]Подбор!$CJ:$CW,10,0),"")</f>
        <v>0</v>
      </c>
      <c r="AF1488" s="73">
        <f>IFERROR(VLOOKUP(Подбор[[#This Row],[Артикул]],[1]Подбор!$CJ:$CW,11,0),"")</f>
        <v>0</v>
      </c>
      <c r="AG1488" s="73">
        <f>IFERROR(VLOOKUP(Подбор[[#This Row],[Артикул]],[1]Подбор!$CJ:$CW,12,0),"")</f>
        <v>12</v>
      </c>
      <c r="AH1488" s="73">
        <f>IFERROR(VLOOKUP(Подбор[[#This Row],[Артикул]],[1]Подбор!$CJ:$CW,13,0),"")</f>
        <v>3</v>
      </c>
      <c r="AI1488" s="73">
        <f>IFERROR(VLOOKUP(Подбор[[#This Row],[Артикул]],[1]Подбор!$CJ:$CW,14,0),"")</f>
        <v>0</v>
      </c>
      <c r="AJ1488" s="73" t="str">
        <f>IFERROR(VLOOKUP(Подбор[[#This Row],[Артикул]],[1]Подбор!$CJ:$DA,15,0),"")</f>
        <v/>
      </c>
      <c r="AK1488" s="73" t="str">
        <f>IFERROR(VLOOKUP(Подбор[[#This Row],[Артикул]],[1]Подбор!$CJ:$DA,16,0),"")</f>
        <v>https://ipmatika.kz/products/ptz-videokamery-dlya-konferentsiy/TV-630H4K/</v>
      </c>
      <c r="AL1488" s="73" t="str">
        <f>IFERROR(VLOOKUP(Подбор[[#This Row],[Артикул]],[1]Подбор!$CJ:$DA,17,0),"")</f>
        <v>NEW</v>
      </c>
    </row>
    <row r="1489" spans="1:38">
      <c r="A1489" s="73" t="s">
        <v>5429</v>
      </c>
      <c r="B1489" t="s">
        <v>3084</v>
      </c>
      <c r="C1489" t="s">
        <v>5430</v>
      </c>
      <c r="D1489">
        <v>1715450</v>
      </c>
      <c r="E1489">
        <v>1231154.3999999999</v>
      </c>
      <c r="F1489">
        <v>-28.231402838905254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578</v>
      </c>
      <c r="R1489" t="s">
        <v>6313</v>
      </c>
      <c r="S1489" t="s">
        <v>5610</v>
      </c>
      <c r="T1489" s="73"/>
      <c r="U1489" s="73"/>
      <c r="V1489"/>
      <c r="W1489" s="73">
        <f>IFERROR(VLOOKUP(Подбор[[#This Row],[Артикул]],[1]Подбор!$CJ:$CW,2,0),"")</f>
        <v>1715450</v>
      </c>
      <c r="X1489" s="73">
        <f>IFERROR(VLOOKUP(Подбор[[#This Row],[Артикул]],[1]Подбор!$CJ:$CW,3,0),"")</f>
        <v>1231154.3999999999</v>
      </c>
      <c r="Y1489" s="73">
        <f>IFERROR(VLOOKUP(Подбор[[#This Row],[Артикул]],[1]Подбор!$CJ:$CW,4,0),"")</f>
        <v>-28.231402838905254</v>
      </c>
      <c r="Z1489" s="73">
        <f>IFERROR(VLOOKUP(Подбор[[#This Row],[Артикул]],[1]Подбор!$CJ:$CW,5,0),"")</f>
        <v>0</v>
      </c>
      <c r="AA1489" s="73">
        <f>IFERROR(VLOOKUP(Подбор[[#This Row],[Артикул]],[1]Подбор!$CJ:$CW,6,0),"")</f>
        <v>0</v>
      </c>
      <c r="AB1489" s="73">
        <f>IFERROR(VLOOKUP(Подбор[[#This Row],[Артикул]],[1]Подбор!$CJ:$CW,7,0),"")</f>
        <v>0</v>
      </c>
      <c r="AC1489" s="73">
        <f>IFERROR(VLOOKUP(Подбор[[#This Row],[Артикул]],[1]Подбор!$CJ:$CW,8,0),"")</f>
        <v>0</v>
      </c>
      <c r="AD1489" s="73">
        <f>IFERROR(VLOOKUP(Подбор[[#This Row],[Артикул]],[1]Подбор!$CJ:$CW,9,0),"")</f>
        <v>0</v>
      </c>
      <c r="AE1489" s="73">
        <f>IFERROR(VLOOKUP(Подбор[[#This Row],[Артикул]],[1]Подбор!$CJ:$CW,10,0),"")</f>
        <v>0</v>
      </c>
      <c r="AF1489" s="73">
        <f>IFERROR(VLOOKUP(Подбор[[#This Row],[Артикул]],[1]Подбор!$CJ:$CW,11,0),"")</f>
        <v>0</v>
      </c>
      <c r="AG1489" s="73">
        <f>IFERROR(VLOOKUP(Подбор[[#This Row],[Артикул]],[1]Подбор!$CJ:$CW,12,0),"")</f>
        <v>0</v>
      </c>
      <c r="AH1489" s="73">
        <f>IFERROR(VLOOKUP(Подбор[[#This Row],[Артикул]],[1]Подбор!$CJ:$CW,13,0),"")</f>
        <v>0</v>
      </c>
      <c r="AI1489" s="73">
        <f>IFERROR(VLOOKUP(Подбор[[#This Row],[Артикул]],[1]Подбор!$CJ:$CW,14,0),"")</f>
        <v>0</v>
      </c>
      <c r="AJ1489" s="73" t="str">
        <f>IFERROR(VLOOKUP(Подбор[[#This Row],[Артикул]],[1]Подбор!$CJ:$DA,15,0),"")</f>
        <v/>
      </c>
      <c r="AK1489" s="73" t="str">
        <f>IFERROR(VLOOKUP(Подбор[[#This Row],[Артикул]],[1]Подбор!$CJ:$DA,16,0),"")</f>
        <v>https://ipmatika.kz/products/ptz-videokamery-dlya-konferentsiy/TV-630H4K/</v>
      </c>
      <c r="AL1489" s="73" t="str">
        <f>IFERROR(VLOOKUP(Подбор[[#This Row],[Артикул]],[1]Подбор!$CJ:$DA,17,0),"")</f>
        <v>NEW. Под заказ</v>
      </c>
    </row>
    <row r="1490" spans="1:38">
      <c r="A1490" s="73" t="s">
        <v>1573</v>
      </c>
      <c r="B1490" t="s">
        <v>3084</v>
      </c>
      <c r="C1490" t="s">
        <v>1572</v>
      </c>
      <c r="D1490">
        <v>990000</v>
      </c>
      <c r="E1490">
        <v>777571.20000000007</v>
      </c>
      <c r="F1490">
        <v>-21.457454545454539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 t="s">
        <v>578</v>
      </c>
      <c r="R1490" t="s">
        <v>6314</v>
      </c>
      <c r="S1490" t="s">
        <v>5514</v>
      </c>
      <c r="T1490" s="73"/>
      <c r="U1490" s="73"/>
      <c r="V1490"/>
      <c r="W1490" s="73">
        <f>IFERROR(VLOOKUP(Подбор[[#This Row],[Артикул]],[1]Подбор!$CJ:$CW,2,0),"")</f>
        <v>990000</v>
      </c>
      <c r="X1490" s="73">
        <f>IFERROR(VLOOKUP(Подбор[[#This Row],[Артикул]],[1]Подбор!$CJ:$CW,3,0),"")</f>
        <v>777571.20000000007</v>
      </c>
      <c r="Y1490" s="73">
        <f>IFERROR(VLOOKUP(Подбор[[#This Row],[Артикул]],[1]Подбор!$CJ:$CW,4,0),"")</f>
        <v>-21.457454545454539</v>
      </c>
      <c r="Z1490" s="73">
        <f>IFERROR(VLOOKUP(Подбор[[#This Row],[Артикул]],[1]Подбор!$CJ:$CW,5,0),"")</f>
        <v>0</v>
      </c>
      <c r="AA1490" s="73">
        <f>IFERROR(VLOOKUP(Подбор[[#This Row],[Артикул]],[1]Подбор!$CJ:$CW,6,0),"")</f>
        <v>0</v>
      </c>
      <c r="AB1490" s="73">
        <f>IFERROR(VLOOKUP(Подбор[[#This Row],[Артикул]],[1]Подбор!$CJ:$CW,7,0),"")</f>
        <v>0</v>
      </c>
      <c r="AC1490" s="73">
        <f>IFERROR(VLOOKUP(Подбор[[#This Row],[Артикул]],[1]Подбор!$CJ:$CW,8,0),"")</f>
        <v>0</v>
      </c>
      <c r="AD1490" s="73">
        <f>IFERROR(VLOOKUP(Подбор[[#This Row],[Артикул]],[1]Подбор!$CJ:$CW,9,0),"")</f>
        <v>0</v>
      </c>
      <c r="AE1490" s="73">
        <f>IFERROR(VLOOKUP(Подбор[[#This Row],[Артикул]],[1]Подбор!$CJ:$CW,10,0),"")</f>
        <v>0</v>
      </c>
      <c r="AF1490" s="73">
        <f>IFERROR(VLOOKUP(Подбор[[#This Row],[Артикул]],[1]Подбор!$CJ:$CW,11,0),"")</f>
        <v>0</v>
      </c>
      <c r="AG1490" s="73">
        <f>IFERROR(VLOOKUP(Подбор[[#This Row],[Артикул]],[1]Подбор!$CJ:$CW,12,0),"")</f>
        <v>0</v>
      </c>
      <c r="AH1490" s="73">
        <f>IFERROR(VLOOKUP(Подбор[[#This Row],[Артикул]],[1]Подбор!$CJ:$CW,13,0),"")</f>
        <v>1</v>
      </c>
      <c r="AI1490" s="73">
        <f>IFERROR(VLOOKUP(Подбор[[#This Row],[Артикул]],[1]Подбор!$CJ:$CW,14,0),"")</f>
        <v>0</v>
      </c>
      <c r="AJ1490" s="73" t="str">
        <f>IFERROR(VLOOKUP(Подбор[[#This Row],[Артикул]],[1]Подбор!$CJ:$DA,15,0),"")</f>
        <v/>
      </c>
      <c r="AK1490" s="73" t="str">
        <f>IFERROR(VLOOKUP(Подбор[[#This Row],[Артикул]],[1]Подбор!$CJ:$DA,16,0),"")</f>
        <v>https://ipmatika.kz/products/ptz-videokamery-dlya-konferentsiy/TV-630XM/</v>
      </c>
      <c r="AL1490" s="73" t="str">
        <f>IFERROR(VLOOKUP(Подбор[[#This Row],[Артикул]],[1]Подбор!$CJ:$DA,17,0),"")</f>
        <v>NEW</v>
      </c>
    </row>
    <row r="1491" spans="1:38">
      <c r="A1491" s="73" t="s">
        <v>1571</v>
      </c>
      <c r="B1491" t="s">
        <v>3084</v>
      </c>
      <c r="C1491" t="s">
        <v>1570</v>
      </c>
      <c r="D1491">
        <v>1173150</v>
      </c>
      <c r="E1491">
        <v>858568.20000000007</v>
      </c>
      <c r="F1491">
        <v>-26.815138729062781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578</v>
      </c>
      <c r="R1491" t="s">
        <v>6314</v>
      </c>
      <c r="S1491" t="s">
        <v>5514</v>
      </c>
      <c r="T1491" s="73"/>
      <c r="U1491" s="73"/>
      <c r="V1491"/>
      <c r="W1491" s="73">
        <f>IFERROR(VLOOKUP(Подбор[[#This Row],[Артикул]],[1]Подбор!$CJ:$CW,2,0),"")</f>
        <v>1173150</v>
      </c>
      <c r="X1491" s="73">
        <f>IFERROR(VLOOKUP(Подбор[[#This Row],[Артикул]],[1]Подбор!$CJ:$CW,3,0),"")</f>
        <v>858568.20000000007</v>
      </c>
      <c r="Y1491" s="73">
        <f>IFERROR(VLOOKUP(Подбор[[#This Row],[Артикул]],[1]Подбор!$CJ:$CW,4,0),"")</f>
        <v>-26.815138729062781</v>
      </c>
      <c r="Z1491" s="73">
        <f>IFERROR(VLOOKUP(Подбор[[#This Row],[Артикул]],[1]Подбор!$CJ:$CW,5,0),"")</f>
        <v>0</v>
      </c>
      <c r="AA1491" s="73">
        <f>IFERROR(VLOOKUP(Подбор[[#This Row],[Артикул]],[1]Подбор!$CJ:$CW,6,0),"")</f>
        <v>0</v>
      </c>
      <c r="AB1491" s="73">
        <f>IFERROR(VLOOKUP(Подбор[[#This Row],[Артикул]],[1]Подбор!$CJ:$CW,7,0),"")</f>
        <v>0</v>
      </c>
      <c r="AC1491" s="73">
        <f>IFERROR(VLOOKUP(Подбор[[#This Row],[Артикул]],[1]Подбор!$CJ:$CW,8,0),"")</f>
        <v>0</v>
      </c>
      <c r="AD1491" s="73">
        <f>IFERROR(VLOOKUP(Подбор[[#This Row],[Артикул]],[1]Подбор!$CJ:$CW,9,0),"")</f>
        <v>0</v>
      </c>
      <c r="AE1491" s="73">
        <f>IFERROR(VLOOKUP(Подбор[[#This Row],[Артикул]],[1]Подбор!$CJ:$CW,10,0),"")</f>
        <v>0</v>
      </c>
      <c r="AF1491" s="73">
        <f>IFERROR(VLOOKUP(Подбор[[#This Row],[Артикул]],[1]Подбор!$CJ:$CW,11,0),"")</f>
        <v>0</v>
      </c>
      <c r="AG1491" s="73">
        <f>IFERROR(VLOOKUP(Подбор[[#This Row],[Артикул]],[1]Подбор!$CJ:$CW,12,0),"")</f>
        <v>0</v>
      </c>
      <c r="AH1491" s="73">
        <f>IFERROR(VLOOKUP(Подбор[[#This Row],[Артикул]],[1]Подбор!$CJ:$CW,13,0),"")</f>
        <v>0</v>
      </c>
      <c r="AI1491" s="73">
        <f>IFERROR(VLOOKUP(Подбор[[#This Row],[Артикул]],[1]Подбор!$CJ:$CW,14,0),"")</f>
        <v>0</v>
      </c>
      <c r="AJ1491" s="73" t="str">
        <f>IFERROR(VLOOKUP(Подбор[[#This Row],[Артикул]],[1]Подбор!$CJ:$DA,15,0),"")</f>
        <v/>
      </c>
      <c r="AK1491" s="73" t="str">
        <f>IFERROR(VLOOKUP(Подбор[[#This Row],[Артикул]],[1]Подбор!$CJ:$DA,16,0),"")</f>
        <v>https://ipmatika.kz/products/ptz-videokamery-dlya-konferentsiy/TV-630XM/</v>
      </c>
      <c r="AL1491" s="73" t="str">
        <f>IFERROR(VLOOKUP(Подбор[[#This Row],[Артикул]],[1]Подбор!$CJ:$DA,17,0),"")</f>
        <v>NEW</v>
      </c>
    </row>
    <row r="1492" spans="1:38">
      <c r="A1492" s="73" t="s">
        <v>753</v>
      </c>
      <c r="B1492"/>
      <c r="C1492"/>
      <c r="D1492">
        <v>0</v>
      </c>
      <c r="E1492">
        <v>0</v>
      </c>
      <c r="F1492" t="s">
        <v>578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578</v>
      </c>
      <c r="R1492" t="s">
        <v>578</v>
      </c>
      <c r="S1492" t="s">
        <v>578</v>
      </c>
      <c r="T1492" s="73"/>
      <c r="U1492" s="73"/>
      <c r="V1492"/>
      <c r="W1492" s="73">
        <f>IFERROR(VLOOKUP(Подбор[[#This Row],[Артикул]],[1]Подбор!$CJ:$CW,2,0),"")</f>
        <v>0</v>
      </c>
      <c r="X1492" s="73">
        <f>IFERROR(VLOOKUP(Подбор[[#This Row],[Артикул]],[1]Подбор!$CJ:$CW,3,0),"")</f>
        <v>0</v>
      </c>
      <c r="Y1492" s="73" t="str">
        <f>IFERROR(VLOOKUP(Подбор[[#This Row],[Артикул]],[1]Подбор!$CJ:$CW,4,0),"")</f>
        <v/>
      </c>
      <c r="Z1492" s="73">
        <f>IFERROR(VLOOKUP(Подбор[[#This Row],[Артикул]],[1]Подбор!$CJ:$CW,5,0),"")</f>
        <v>0</v>
      </c>
      <c r="AA1492" s="73">
        <f>IFERROR(VLOOKUP(Подбор[[#This Row],[Артикул]],[1]Подбор!$CJ:$CW,6,0),"")</f>
        <v>0</v>
      </c>
      <c r="AB1492" s="73">
        <f>IFERROR(VLOOKUP(Подбор[[#This Row],[Артикул]],[1]Подбор!$CJ:$CW,7,0),"")</f>
        <v>0</v>
      </c>
      <c r="AC1492" s="73">
        <f>IFERROR(VLOOKUP(Подбор[[#This Row],[Артикул]],[1]Подбор!$CJ:$CW,8,0),"")</f>
        <v>0</v>
      </c>
      <c r="AD1492" s="73">
        <f>IFERROR(VLOOKUP(Подбор[[#This Row],[Артикул]],[1]Подбор!$CJ:$CW,9,0),"")</f>
        <v>0</v>
      </c>
      <c r="AE1492" s="73">
        <f>IFERROR(VLOOKUP(Подбор[[#This Row],[Артикул]],[1]Подбор!$CJ:$CW,10,0),"")</f>
        <v>0</v>
      </c>
      <c r="AF1492" s="73">
        <f>IFERROR(VLOOKUP(Подбор[[#This Row],[Артикул]],[1]Подбор!$CJ:$CW,11,0),"")</f>
        <v>0</v>
      </c>
      <c r="AG1492" s="73">
        <f>IFERROR(VLOOKUP(Подбор[[#This Row],[Артикул]],[1]Подбор!$CJ:$CW,12,0),"")</f>
        <v>0</v>
      </c>
      <c r="AH1492" s="73">
        <f>IFERROR(VLOOKUP(Подбор[[#This Row],[Артикул]],[1]Подбор!$CJ:$CW,13,0),"")</f>
        <v>0</v>
      </c>
      <c r="AI1492" s="73">
        <f>IFERROR(VLOOKUP(Подбор[[#This Row],[Артикул]],[1]Подбор!$CJ:$CW,14,0),"")</f>
        <v>0</v>
      </c>
      <c r="AJ1492" s="73" t="str">
        <f>IFERROR(VLOOKUP(Подбор[[#This Row],[Артикул]],[1]Подбор!$CJ:$DA,15,0),"")</f>
        <v/>
      </c>
      <c r="AK1492" s="73" t="str">
        <f>IFERROR(VLOOKUP(Подбор[[#This Row],[Артикул]],[1]Подбор!$CJ:$DA,16,0),"")</f>
        <v/>
      </c>
      <c r="AL1492" s="73" t="str">
        <f>IFERROR(VLOOKUP(Подбор[[#This Row],[Артикул]],[1]Подбор!$CJ:$DA,17,0),"")</f>
        <v/>
      </c>
    </row>
    <row r="1493" spans="1:38">
      <c r="A1493" s="73" t="s">
        <v>1569</v>
      </c>
      <c r="B1493" t="s">
        <v>3084</v>
      </c>
      <c r="C1493" t="s">
        <v>1568</v>
      </c>
      <c r="D1493">
        <v>2230</v>
      </c>
      <c r="E1493">
        <v>1871.0307</v>
      </c>
      <c r="F1493">
        <v>-16.097278026905826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578</v>
      </c>
      <c r="R1493" t="s">
        <v>578</v>
      </c>
      <c r="S1493" t="s">
        <v>578</v>
      </c>
      <c r="T1493" s="73"/>
      <c r="U1493" s="73"/>
      <c r="V1493"/>
      <c r="W1493" s="73">
        <f>IFERROR(VLOOKUP(Подбор[[#This Row],[Артикул]],[1]Подбор!$CJ:$CW,2,0),"")</f>
        <v>2230</v>
      </c>
      <c r="X1493" s="73">
        <f>IFERROR(VLOOKUP(Подбор[[#This Row],[Артикул]],[1]Подбор!$CJ:$CW,3,0),"")</f>
        <v>1871.0307</v>
      </c>
      <c r="Y1493" s="73">
        <f>IFERROR(VLOOKUP(Подбор[[#This Row],[Артикул]],[1]Подбор!$CJ:$CW,4,0),"")</f>
        <v>-16.097278026905826</v>
      </c>
      <c r="Z1493" s="73">
        <f>IFERROR(VLOOKUP(Подбор[[#This Row],[Артикул]],[1]Подбор!$CJ:$CW,5,0),"")</f>
        <v>0</v>
      </c>
      <c r="AA1493" s="73">
        <f>IFERROR(VLOOKUP(Подбор[[#This Row],[Артикул]],[1]Подбор!$CJ:$CW,6,0),"")</f>
        <v>0</v>
      </c>
      <c r="AB1493" s="73">
        <f>IFERROR(VLOOKUP(Подбор[[#This Row],[Артикул]],[1]Подбор!$CJ:$CW,7,0),"")</f>
        <v>0</v>
      </c>
      <c r="AC1493" s="73">
        <f>IFERROR(VLOOKUP(Подбор[[#This Row],[Артикул]],[1]Подбор!$CJ:$CW,8,0),"")</f>
        <v>0</v>
      </c>
      <c r="AD1493" s="73">
        <f>IFERROR(VLOOKUP(Подбор[[#This Row],[Артикул]],[1]Подбор!$CJ:$CW,9,0),"")</f>
        <v>0</v>
      </c>
      <c r="AE1493" s="73">
        <f>IFERROR(VLOOKUP(Подбор[[#This Row],[Артикул]],[1]Подбор!$CJ:$CW,10,0),"")</f>
        <v>0</v>
      </c>
      <c r="AF1493" s="73">
        <f>IFERROR(VLOOKUP(Подбор[[#This Row],[Артикул]],[1]Подбор!$CJ:$CW,11,0),"")</f>
        <v>0</v>
      </c>
      <c r="AG1493" s="73">
        <f>IFERROR(VLOOKUP(Подбор[[#This Row],[Артикул]],[1]Подбор!$CJ:$CW,12,0),"")</f>
        <v>0</v>
      </c>
      <c r="AH1493" s="73">
        <f>IFERROR(VLOOKUP(Подбор[[#This Row],[Артикул]],[1]Подбор!$CJ:$CW,13,0),"")</f>
        <v>0</v>
      </c>
      <c r="AI1493" s="73">
        <f>IFERROR(VLOOKUP(Подбор[[#This Row],[Артикул]],[1]Подбор!$CJ:$CW,14,0),"")</f>
        <v>0</v>
      </c>
      <c r="AJ1493" s="73" t="str">
        <f>IFERROR(VLOOKUP(Подбор[[#This Row],[Артикул]],[1]Подбор!$CJ:$DA,15,0),"")</f>
        <v/>
      </c>
      <c r="AK1493" s="73" t="str">
        <f>IFERROR(VLOOKUP(Подбор[[#This Row],[Артикул]],[1]Подбор!$CJ:$DA,16,0),"")</f>
        <v/>
      </c>
      <c r="AL1493" s="73" t="str">
        <f>IFERROR(VLOOKUP(Подбор[[#This Row],[Артикул]],[1]Подбор!$CJ:$DA,17,0),"")</f>
        <v/>
      </c>
    </row>
    <row r="1494" spans="1:38">
      <c r="A1494" s="73" t="s">
        <v>1567</v>
      </c>
      <c r="B1494" t="s">
        <v>3084</v>
      </c>
      <c r="C1494" t="s">
        <v>1566</v>
      </c>
      <c r="D1494">
        <v>3360</v>
      </c>
      <c r="E1494">
        <v>2721.4991999999997</v>
      </c>
      <c r="F1494">
        <v>-19.003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578</v>
      </c>
      <c r="R1494" t="s">
        <v>578</v>
      </c>
      <c r="S1494" t="s">
        <v>578</v>
      </c>
      <c r="T1494" s="73"/>
      <c r="U1494" s="73"/>
      <c r="V1494"/>
      <c r="W1494" s="73">
        <f>IFERROR(VLOOKUP(Подбор[[#This Row],[Артикул]],[1]Подбор!$CJ:$CW,2,0),"")</f>
        <v>3360</v>
      </c>
      <c r="X1494" s="73">
        <f>IFERROR(VLOOKUP(Подбор[[#This Row],[Артикул]],[1]Подбор!$CJ:$CW,3,0),"")</f>
        <v>2721.4991999999997</v>
      </c>
      <c r="Y1494" s="73">
        <f>IFERROR(VLOOKUP(Подбор[[#This Row],[Артикул]],[1]Подбор!$CJ:$CW,4,0),"")</f>
        <v>-19.003</v>
      </c>
      <c r="Z1494" s="73">
        <f>IFERROR(VLOOKUP(Подбор[[#This Row],[Артикул]],[1]Подбор!$CJ:$CW,5,0),"")</f>
        <v>0</v>
      </c>
      <c r="AA1494" s="73">
        <f>IFERROR(VLOOKUP(Подбор[[#This Row],[Артикул]],[1]Подбор!$CJ:$CW,6,0),"")</f>
        <v>0</v>
      </c>
      <c r="AB1494" s="73">
        <f>IFERROR(VLOOKUP(Подбор[[#This Row],[Артикул]],[1]Подбор!$CJ:$CW,7,0),"")</f>
        <v>0</v>
      </c>
      <c r="AC1494" s="73">
        <f>IFERROR(VLOOKUP(Подбор[[#This Row],[Артикул]],[1]Подбор!$CJ:$CW,8,0),"")</f>
        <v>0</v>
      </c>
      <c r="AD1494" s="73">
        <f>IFERROR(VLOOKUP(Подбор[[#This Row],[Артикул]],[1]Подбор!$CJ:$CW,9,0),"")</f>
        <v>0</v>
      </c>
      <c r="AE1494" s="73">
        <f>IFERROR(VLOOKUP(Подбор[[#This Row],[Артикул]],[1]Подбор!$CJ:$CW,10,0),"")</f>
        <v>0</v>
      </c>
      <c r="AF1494" s="73">
        <f>IFERROR(VLOOKUP(Подбор[[#This Row],[Артикул]],[1]Подбор!$CJ:$CW,11,0),"")</f>
        <v>0</v>
      </c>
      <c r="AG1494" s="73">
        <f>IFERROR(VLOOKUP(Подбор[[#This Row],[Артикул]],[1]Подбор!$CJ:$CW,12,0),"")</f>
        <v>0</v>
      </c>
      <c r="AH1494" s="73">
        <f>IFERROR(VLOOKUP(Подбор[[#This Row],[Артикул]],[1]Подбор!$CJ:$CW,13,0),"")</f>
        <v>0</v>
      </c>
      <c r="AI1494" s="73">
        <f>IFERROR(VLOOKUP(Подбор[[#This Row],[Артикул]],[1]Подбор!$CJ:$CW,14,0),"")</f>
        <v>0</v>
      </c>
      <c r="AJ1494" s="73" t="str">
        <f>IFERROR(VLOOKUP(Подбор[[#This Row],[Артикул]],[1]Подбор!$CJ:$DA,15,0),"")</f>
        <v/>
      </c>
      <c r="AK1494" s="73" t="str">
        <f>IFERROR(VLOOKUP(Подбор[[#This Row],[Артикул]],[1]Подбор!$CJ:$DA,16,0),"")</f>
        <v/>
      </c>
      <c r="AL1494" s="73" t="str">
        <f>IFERROR(VLOOKUP(Подбор[[#This Row],[Артикул]],[1]Подбор!$CJ:$DA,17,0),"")</f>
        <v/>
      </c>
    </row>
    <row r="1495" spans="1:38">
      <c r="A1495" s="73" t="s">
        <v>1565</v>
      </c>
      <c r="B1495" t="s">
        <v>3084</v>
      </c>
      <c r="C1495" t="s">
        <v>1564</v>
      </c>
      <c r="D1495">
        <v>3910</v>
      </c>
      <c r="E1495">
        <v>3094.0853999999995</v>
      </c>
      <c r="F1495">
        <v>-20.867381074168819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578</v>
      </c>
      <c r="R1495" t="s">
        <v>578</v>
      </c>
      <c r="S1495" t="s">
        <v>578</v>
      </c>
      <c r="T1495" s="73"/>
      <c r="U1495" s="73"/>
      <c r="V1495"/>
      <c r="W1495" s="73">
        <f>IFERROR(VLOOKUP(Подбор[[#This Row],[Артикул]],[1]Подбор!$CJ:$CW,2,0),"")</f>
        <v>3910</v>
      </c>
      <c r="X1495" s="73">
        <f>IFERROR(VLOOKUP(Подбор[[#This Row],[Артикул]],[1]Подбор!$CJ:$CW,3,0),"")</f>
        <v>3094.0853999999995</v>
      </c>
      <c r="Y1495" s="73">
        <f>IFERROR(VLOOKUP(Подбор[[#This Row],[Артикул]],[1]Подбор!$CJ:$CW,4,0),"")</f>
        <v>-20.867381074168819</v>
      </c>
      <c r="Z1495" s="73">
        <f>IFERROR(VLOOKUP(Подбор[[#This Row],[Артикул]],[1]Подбор!$CJ:$CW,5,0),"")</f>
        <v>0</v>
      </c>
      <c r="AA1495" s="73">
        <f>IFERROR(VLOOKUP(Подбор[[#This Row],[Артикул]],[1]Подбор!$CJ:$CW,6,0),"")</f>
        <v>0</v>
      </c>
      <c r="AB1495" s="73">
        <f>IFERROR(VLOOKUP(Подбор[[#This Row],[Артикул]],[1]Подбор!$CJ:$CW,7,0),"")</f>
        <v>0</v>
      </c>
      <c r="AC1495" s="73">
        <f>IFERROR(VLOOKUP(Подбор[[#This Row],[Артикул]],[1]Подбор!$CJ:$CW,8,0),"")</f>
        <v>0</v>
      </c>
      <c r="AD1495" s="73">
        <f>IFERROR(VLOOKUP(Подбор[[#This Row],[Артикул]],[1]Подбор!$CJ:$CW,9,0),"")</f>
        <v>0</v>
      </c>
      <c r="AE1495" s="73">
        <f>IFERROR(VLOOKUP(Подбор[[#This Row],[Артикул]],[1]Подбор!$CJ:$CW,10,0),"")</f>
        <v>0</v>
      </c>
      <c r="AF1495" s="73">
        <f>IFERROR(VLOOKUP(Подбор[[#This Row],[Артикул]],[1]Подбор!$CJ:$CW,11,0),"")</f>
        <v>0</v>
      </c>
      <c r="AG1495" s="73">
        <f>IFERROR(VLOOKUP(Подбор[[#This Row],[Артикул]],[1]Подбор!$CJ:$CW,12,0),"")</f>
        <v>0</v>
      </c>
      <c r="AH1495" s="73">
        <f>IFERROR(VLOOKUP(Подбор[[#This Row],[Артикул]],[1]Подбор!$CJ:$CW,13,0),"")</f>
        <v>0</v>
      </c>
      <c r="AI1495" s="73">
        <f>IFERROR(VLOOKUP(Подбор[[#This Row],[Артикул]],[1]Подбор!$CJ:$CW,14,0),"")</f>
        <v>0</v>
      </c>
      <c r="AJ1495" s="73" t="str">
        <f>IFERROR(VLOOKUP(Подбор[[#This Row],[Артикул]],[1]Подбор!$CJ:$DA,15,0),"")</f>
        <v/>
      </c>
      <c r="AK1495" s="73" t="str">
        <f>IFERROR(VLOOKUP(Подбор[[#This Row],[Артикул]],[1]Подбор!$CJ:$DA,16,0),"")</f>
        <v/>
      </c>
      <c r="AL1495" s="73" t="str">
        <f>IFERROR(VLOOKUP(Подбор[[#This Row],[Артикул]],[1]Подбор!$CJ:$DA,17,0),"")</f>
        <v/>
      </c>
    </row>
    <row r="1496" spans="1:38">
      <c r="A1496" s="73" t="s">
        <v>1563</v>
      </c>
      <c r="B1496" t="s">
        <v>3085</v>
      </c>
      <c r="C1496" t="s">
        <v>1562</v>
      </c>
      <c r="D1496">
        <v>49500</v>
      </c>
      <c r="E1496" t="s">
        <v>578</v>
      </c>
      <c r="F1496" t="s">
        <v>578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578</v>
      </c>
      <c r="R1496" t="s">
        <v>578</v>
      </c>
      <c r="S1496" t="s">
        <v>578</v>
      </c>
      <c r="T1496" s="73"/>
      <c r="U1496" s="73"/>
      <c r="V1496"/>
      <c r="W1496" s="73">
        <f>IFERROR(VLOOKUP(Подбор[[#This Row],[Артикул]],[1]Подбор!$CJ:$CW,2,0),"")</f>
        <v>49500</v>
      </c>
      <c r="X1496" s="73" t="str">
        <f>IFERROR(VLOOKUP(Подбор[[#This Row],[Артикул]],[1]Подбор!$CJ:$CW,3,0),"")</f>
        <v/>
      </c>
      <c r="Y1496" s="73" t="str">
        <f>IFERROR(VLOOKUP(Подбор[[#This Row],[Артикул]],[1]Подбор!$CJ:$CW,4,0),"")</f>
        <v/>
      </c>
      <c r="Z1496" s="73">
        <f>IFERROR(VLOOKUP(Подбор[[#This Row],[Артикул]],[1]Подбор!$CJ:$CW,5,0),"")</f>
        <v>0</v>
      </c>
      <c r="AA1496" s="73">
        <f>IFERROR(VLOOKUP(Подбор[[#This Row],[Артикул]],[1]Подбор!$CJ:$CW,6,0),"")</f>
        <v>0</v>
      </c>
      <c r="AB1496" s="73">
        <f>IFERROR(VLOOKUP(Подбор[[#This Row],[Артикул]],[1]Подбор!$CJ:$CW,7,0),"")</f>
        <v>0</v>
      </c>
      <c r="AC1496" s="73">
        <f>IFERROR(VLOOKUP(Подбор[[#This Row],[Артикул]],[1]Подбор!$CJ:$CW,8,0),"")</f>
        <v>0</v>
      </c>
      <c r="AD1496" s="73">
        <f>IFERROR(VLOOKUP(Подбор[[#This Row],[Артикул]],[1]Подбор!$CJ:$CW,9,0),"")</f>
        <v>0</v>
      </c>
      <c r="AE1496" s="73">
        <f>IFERROR(VLOOKUP(Подбор[[#This Row],[Артикул]],[1]Подбор!$CJ:$CW,10,0),"")</f>
        <v>0</v>
      </c>
      <c r="AF1496" s="73">
        <f>IFERROR(VLOOKUP(Подбор[[#This Row],[Артикул]],[1]Подбор!$CJ:$CW,11,0),"")</f>
        <v>0</v>
      </c>
      <c r="AG1496" s="73">
        <f>IFERROR(VLOOKUP(Подбор[[#This Row],[Артикул]],[1]Подбор!$CJ:$CW,12,0),"")</f>
        <v>0</v>
      </c>
      <c r="AH1496" s="73">
        <f>IFERROR(VLOOKUP(Подбор[[#This Row],[Артикул]],[1]Подбор!$CJ:$CW,13,0),"")</f>
        <v>0</v>
      </c>
      <c r="AI1496" s="73">
        <f>IFERROR(VLOOKUP(Подбор[[#This Row],[Артикул]],[1]Подбор!$CJ:$CW,14,0),"")</f>
        <v>0</v>
      </c>
      <c r="AJ1496" s="73" t="str">
        <f>IFERROR(VLOOKUP(Подбор[[#This Row],[Артикул]],[1]Подбор!$CJ:$DA,15,0),"")</f>
        <v/>
      </c>
      <c r="AK1496" s="73" t="str">
        <f>IFERROR(VLOOKUP(Подбор[[#This Row],[Артикул]],[1]Подбор!$CJ:$DA,16,0),"")</f>
        <v/>
      </c>
      <c r="AL1496" s="73" t="str">
        <f>IFERROR(VLOOKUP(Подбор[[#This Row],[Артикул]],[1]Подбор!$CJ:$DA,17,0),"")</f>
        <v/>
      </c>
    </row>
    <row r="1497" spans="1:38">
      <c r="A1497" s="73" t="s">
        <v>1561</v>
      </c>
      <c r="B1497" t="s">
        <v>3085</v>
      </c>
      <c r="C1497" t="s">
        <v>1560</v>
      </c>
      <c r="D1497">
        <v>42470</v>
      </c>
      <c r="E1497" t="s">
        <v>578</v>
      </c>
      <c r="F1497" t="s">
        <v>578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24</v>
      </c>
      <c r="O1497">
        <v>0</v>
      </c>
      <c r="P1497">
        <v>0</v>
      </c>
      <c r="Q1497" t="s">
        <v>578</v>
      </c>
      <c r="R1497" t="s">
        <v>6315</v>
      </c>
      <c r="S1497" t="s">
        <v>578</v>
      </c>
      <c r="T1497" s="73"/>
      <c r="U1497" s="73"/>
      <c r="V1497"/>
      <c r="W1497" s="73">
        <f>IFERROR(VLOOKUP(Подбор[[#This Row],[Артикул]],[1]Подбор!$CJ:$CW,2,0),"")</f>
        <v>42470</v>
      </c>
      <c r="X1497" s="73" t="str">
        <f>IFERROR(VLOOKUP(Подбор[[#This Row],[Артикул]],[1]Подбор!$CJ:$CW,3,0),"")</f>
        <v/>
      </c>
      <c r="Y1497" s="73" t="str">
        <f>IFERROR(VLOOKUP(Подбор[[#This Row],[Артикул]],[1]Подбор!$CJ:$CW,4,0),"")</f>
        <v/>
      </c>
      <c r="Z1497" s="73">
        <f>IFERROR(VLOOKUP(Подбор[[#This Row],[Артикул]],[1]Подбор!$CJ:$CW,5,0),"")</f>
        <v>0</v>
      </c>
      <c r="AA1497" s="73">
        <f>IFERROR(VLOOKUP(Подбор[[#This Row],[Артикул]],[1]Подбор!$CJ:$CW,6,0),"")</f>
        <v>0</v>
      </c>
      <c r="AB1497" s="73">
        <f>IFERROR(VLOOKUP(Подбор[[#This Row],[Артикул]],[1]Подбор!$CJ:$CW,7,0),"")</f>
        <v>0</v>
      </c>
      <c r="AC1497" s="73">
        <f>IFERROR(VLOOKUP(Подбор[[#This Row],[Артикул]],[1]Подбор!$CJ:$CW,8,0),"")</f>
        <v>0</v>
      </c>
      <c r="AD1497" s="73">
        <f>IFERROR(VLOOKUP(Подбор[[#This Row],[Артикул]],[1]Подбор!$CJ:$CW,9,0),"")</f>
        <v>0</v>
      </c>
      <c r="AE1497" s="73">
        <f>IFERROR(VLOOKUP(Подбор[[#This Row],[Артикул]],[1]Подбор!$CJ:$CW,10,0),"")</f>
        <v>0</v>
      </c>
      <c r="AF1497" s="73">
        <f>IFERROR(VLOOKUP(Подбор[[#This Row],[Артикул]],[1]Подбор!$CJ:$CW,11,0),"")</f>
        <v>0</v>
      </c>
      <c r="AG1497" s="73">
        <f>IFERROR(VLOOKUP(Подбор[[#This Row],[Артикул]],[1]Подбор!$CJ:$CW,12,0),"")</f>
        <v>24</v>
      </c>
      <c r="AH1497" s="73">
        <f>IFERROR(VLOOKUP(Подбор[[#This Row],[Артикул]],[1]Подбор!$CJ:$CW,13,0),"")</f>
        <v>0</v>
      </c>
      <c r="AI1497" s="73">
        <f>IFERROR(VLOOKUP(Подбор[[#This Row],[Артикул]],[1]Подбор!$CJ:$CW,14,0),"")</f>
        <v>0</v>
      </c>
      <c r="AJ1497" s="73" t="str">
        <f>IFERROR(VLOOKUP(Подбор[[#This Row],[Артикул]],[1]Подбор!$CJ:$DA,15,0),"")</f>
        <v/>
      </c>
      <c r="AK1497" s="73" t="str">
        <f>IFERROR(VLOOKUP(Подбор[[#This Row],[Артикул]],[1]Подбор!$CJ:$DA,16,0),"")</f>
        <v>https://ipmatika.kz/products/tsifrovaya-konferents-sistema-serii-ts-02/%C1%CF-36%C2%2C2%C0/</v>
      </c>
      <c r="AL1497" s="73" t="str">
        <f>IFERROR(VLOOKUP(Подбор[[#This Row],[Артикул]],[1]Подбор!$CJ:$DA,17,0),"")</f>
        <v/>
      </c>
    </row>
    <row r="1498" spans="1:38">
      <c r="A1498" s="73" t="s">
        <v>1559</v>
      </c>
      <c r="B1498"/>
      <c r="C1498"/>
      <c r="D1498" t="s">
        <v>578</v>
      </c>
      <c r="E1498" t="s">
        <v>578</v>
      </c>
      <c r="F1498" t="s">
        <v>578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578</v>
      </c>
      <c r="R1498" t="s">
        <v>578</v>
      </c>
      <c r="S1498" t="s">
        <v>578</v>
      </c>
      <c r="T1498" s="73"/>
      <c r="U1498" s="73"/>
      <c r="V1498"/>
      <c r="W1498" s="73" t="str">
        <f>IFERROR(VLOOKUP(Подбор[[#This Row],[Артикул]],[1]Подбор!$CJ:$CW,2,0),"")</f>
        <v/>
      </c>
      <c r="X1498" s="73" t="str">
        <f>IFERROR(VLOOKUP(Подбор[[#This Row],[Артикул]],[1]Подбор!$CJ:$CW,3,0),"")</f>
        <v/>
      </c>
      <c r="Y1498" s="73" t="str">
        <f>IFERROR(VLOOKUP(Подбор[[#This Row],[Артикул]],[1]Подбор!$CJ:$CW,4,0),"")</f>
        <v/>
      </c>
      <c r="Z1498" s="73">
        <f>IFERROR(VLOOKUP(Подбор[[#This Row],[Артикул]],[1]Подбор!$CJ:$CW,5,0),"")</f>
        <v>0</v>
      </c>
      <c r="AA1498" s="73">
        <f>IFERROR(VLOOKUP(Подбор[[#This Row],[Артикул]],[1]Подбор!$CJ:$CW,6,0),"")</f>
        <v>0</v>
      </c>
      <c r="AB1498" s="73">
        <f>IFERROR(VLOOKUP(Подбор[[#This Row],[Артикул]],[1]Подбор!$CJ:$CW,7,0),"")</f>
        <v>0</v>
      </c>
      <c r="AC1498" s="73">
        <f>IFERROR(VLOOKUP(Подбор[[#This Row],[Артикул]],[1]Подбор!$CJ:$CW,8,0),"")</f>
        <v>0</v>
      </c>
      <c r="AD1498" s="73">
        <f>IFERROR(VLOOKUP(Подбор[[#This Row],[Артикул]],[1]Подбор!$CJ:$CW,9,0),"")</f>
        <v>0</v>
      </c>
      <c r="AE1498" s="73">
        <f>IFERROR(VLOOKUP(Подбор[[#This Row],[Артикул]],[1]Подбор!$CJ:$CW,10,0),"")</f>
        <v>0</v>
      </c>
      <c r="AF1498" s="73">
        <f>IFERROR(VLOOKUP(Подбор[[#This Row],[Артикул]],[1]Подбор!$CJ:$CW,11,0),"")</f>
        <v>0</v>
      </c>
      <c r="AG1498" s="73">
        <f>IFERROR(VLOOKUP(Подбор[[#This Row],[Артикул]],[1]Подбор!$CJ:$CW,12,0),"")</f>
        <v>0</v>
      </c>
      <c r="AH1498" s="73">
        <f>IFERROR(VLOOKUP(Подбор[[#This Row],[Артикул]],[1]Подбор!$CJ:$CW,13,0),"")</f>
        <v>0</v>
      </c>
      <c r="AI1498" s="73">
        <f>IFERROR(VLOOKUP(Подбор[[#This Row],[Артикул]],[1]Подбор!$CJ:$CW,14,0),"")</f>
        <v>0</v>
      </c>
      <c r="AJ1498" s="73" t="str">
        <f>IFERROR(VLOOKUP(Подбор[[#This Row],[Артикул]],[1]Подбор!$CJ:$DA,15,0),"")</f>
        <v/>
      </c>
      <c r="AK1498" s="73" t="str">
        <f>IFERROR(VLOOKUP(Подбор[[#This Row],[Артикул]],[1]Подбор!$CJ:$DA,16,0),"")</f>
        <v/>
      </c>
      <c r="AL1498" s="73" t="str">
        <f>IFERROR(VLOOKUP(Подбор[[#This Row],[Артикул]],[1]Подбор!$CJ:$DA,17,0),"")</f>
        <v/>
      </c>
    </row>
    <row r="1499" spans="1:38">
      <c r="A1499" s="73" t="s">
        <v>1558</v>
      </c>
      <c r="B1499" t="s">
        <v>3084</v>
      </c>
      <c r="C1499" t="s">
        <v>1557</v>
      </c>
      <c r="D1499">
        <v>994100</v>
      </c>
      <c r="E1499">
        <v>514987.02569999994</v>
      </c>
      <c r="F1499">
        <v>-48.195651775475312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6316</v>
      </c>
      <c r="R1499" t="s">
        <v>6317</v>
      </c>
      <c r="S1499" t="s">
        <v>5491</v>
      </c>
      <c r="T1499" s="73"/>
      <c r="U1499" s="73"/>
      <c r="V1499"/>
      <c r="W1499" s="73">
        <f>IFERROR(VLOOKUP(Подбор[[#This Row],[Артикул]],[1]Подбор!$CJ:$CW,2,0),"")</f>
        <v>994100</v>
      </c>
      <c r="X1499" s="73">
        <f>IFERROR(VLOOKUP(Подбор[[#This Row],[Артикул]],[1]Подбор!$CJ:$CW,3,0),"")</f>
        <v>514987.02569999994</v>
      </c>
      <c r="Y1499" s="73">
        <f>IFERROR(VLOOKUP(Подбор[[#This Row],[Артикул]],[1]Подбор!$CJ:$CW,4,0),"")</f>
        <v>-48.195651775475312</v>
      </c>
      <c r="Z1499" s="73">
        <f>IFERROR(VLOOKUP(Подбор[[#This Row],[Артикул]],[1]Подбор!$CJ:$CW,5,0),"")</f>
        <v>0</v>
      </c>
      <c r="AA1499" s="73">
        <f>IFERROR(VLOOKUP(Подбор[[#This Row],[Артикул]],[1]Подбор!$CJ:$CW,6,0),"")</f>
        <v>0</v>
      </c>
      <c r="AB1499" s="73">
        <f>IFERROR(VLOOKUP(Подбор[[#This Row],[Артикул]],[1]Подбор!$CJ:$CW,7,0),"")</f>
        <v>0</v>
      </c>
      <c r="AC1499" s="73">
        <f>IFERROR(VLOOKUP(Подбор[[#This Row],[Артикул]],[1]Подбор!$CJ:$CW,8,0),"")</f>
        <v>0</v>
      </c>
      <c r="AD1499" s="73">
        <f>IFERROR(VLOOKUP(Подбор[[#This Row],[Артикул]],[1]Подбор!$CJ:$CW,9,0),"")</f>
        <v>0</v>
      </c>
      <c r="AE1499" s="73">
        <f>IFERROR(VLOOKUP(Подбор[[#This Row],[Артикул]],[1]Подбор!$CJ:$CW,10,0),"")</f>
        <v>0</v>
      </c>
      <c r="AF1499" s="73">
        <f>IFERROR(VLOOKUP(Подбор[[#This Row],[Артикул]],[1]Подбор!$CJ:$CW,11,0),"")</f>
        <v>0</v>
      </c>
      <c r="AG1499" s="73">
        <f>IFERROR(VLOOKUP(Подбор[[#This Row],[Артикул]],[1]Подбор!$CJ:$CW,12,0),"")</f>
        <v>0</v>
      </c>
      <c r="AH1499" s="73">
        <f>IFERROR(VLOOKUP(Подбор[[#This Row],[Артикул]],[1]Подбор!$CJ:$CW,13,0),"")</f>
        <v>0</v>
      </c>
      <c r="AI1499" s="73">
        <f>IFERROR(VLOOKUP(Подбор[[#This Row],[Артикул]],[1]Подбор!$CJ:$CW,14,0),"")</f>
        <v>0</v>
      </c>
      <c r="AJ1499" s="73" t="str">
        <f>IFERROR(VLOOKUP(Подбор[[#This Row],[Артикул]],[1]Подбор!$CJ:$DA,15,0),"")</f>
        <v>http://ipmatika.ru/upload/iblock/a89/TS-0210_foto.png</v>
      </c>
      <c r="AK1499" s="73" t="str">
        <f>IFERROR(VLOOKUP(Подбор[[#This Row],[Артикул]],[1]Подбор!$CJ:$DA,16,0),"")</f>
        <v>https://ipmatika.kz/products/tsifrovaya-konferents-sistema-serii-ts-w100/TS-0210/</v>
      </c>
      <c r="AL1499" s="73" t="str">
        <f>IFERROR(VLOOKUP(Подбор[[#This Row],[Артикул]],[1]Подбор!$CJ:$DA,17,0),"")</f>
        <v>EOL</v>
      </c>
    </row>
    <row r="1500" spans="1:38">
      <c r="A1500" s="73" t="s">
        <v>1556</v>
      </c>
      <c r="B1500" t="s">
        <v>3084</v>
      </c>
      <c r="C1500" t="s">
        <v>1555</v>
      </c>
      <c r="D1500">
        <v>1020930</v>
      </c>
      <c r="E1500">
        <v>503404.4547</v>
      </c>
      <c r="F1500">
        <v>-50.691579765507917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1</v>
      </c>
      <c r="P1500">
        <v>0</v>
      </c>
      <c r="Q1500" t="s">
        <v>6318</v>
      </c>
      <c r="R1500" t="s">
        <v>6319</v>
      </c>
      <c r="S1500" t="s">
        <v>5491</v>
      </c>
      <c r="T1500" s="73"/>
      <c r="U1500" s="73"/>
      <c r="V1500"/>
      <c r="W1500" s="73">
        <f>IFERROR(VLOOKUP(Подбор[[#This Row],[Артикул]],[1]Подбор!$CJ:$CW,2,0),"")</f>
        <v>1020930</v>
      </c>
      <c r="X1500" s="73">
        <f>IFERROR(VLOOKUP(Подбор[[#This Row],[Артикул]],[1]Подбор!$CJ:$CW,3,0),"")</f>
        <v>503404.4547</v>
      </c>
      <c r="Y1500" s="73">
        <f>IFERROR(VLOOKUP(Подбор[[#This Row],[Артикул]],[1]Подбор!$CJ:$CW,4,0),"")</f>
        <v>-50.691579765507917</v>
      </c>
      <c r="Z1500" s="73">
        <f>IFERROR(VLOOKUP(Подбор[[#This Row],[Артикул]],[1]Подбор!$CJ:$CW,5,0),"")</f>
        <v>0</v>
      </c>
      <c r="AA1500" s="73">
        <f>IFERROR(VLOOKUP(Подбор[[#This Row],[Артикул]],[1]Подбор!$CJ:$CW,6,0),"")</f>
        <v>0</v>
      </c>
      <c r="AB1500" s="73">
        <f>IFERROR(VLOOKUP(Подбор[[#This Row],[Артикул]],[1]Подбор!$CJ:$CW,7,0),"")</f>
        <v>0</v>
      </c>
      <c r="AC1500" s="73">
        <f>IFERROR(VLOOKUP(Подбор[[#This Row],[Артикул]],[1]Подбор!$CJ:$CW,8,0),"")</f>
        <v>0</v>
      </c>
      <c r="AD1500" s="73">
        <f>IFERROR(VLOOKUP(Подбор[[#This Row],[Артикул]],[1]Подбор!$CJ:$CW,9,0),"")</f>
        <v>0</v>
      </c>
      <c r="AE1500" s="73">
        <f>IFERROR(VLOOKUP(Подбор[[#This Row],[Артикул]],[1]Подбор!$CJ:$CW,10,0),"")</f>
        <v>0</v>
      </c>
      <c r="AF1500" s="73">
        <f>IFERROR(VLOOKUP(Подбор[[#This Row],[Артикул]],[1]Подбор!$CJ:$CW,11,0),"")</f>
        <v>0</v>
      </c>
      <c r="AG1500" s="73">
        <f>IFERROR(VLOOKUP(Подбор[[#This Row],[Артикул]],[1]Подбор!$CJ:$CW,12,0),"")</f>
        <v>1</v>
      </c>
      <c r="AH1500" s="73">
        <f>IFERROR(VLOOKUP(Подбор[[#This Row],[Артикул]],[1]Подбор!$CJ:$CW,13,0),"")</f>
        <v>1</v>
      </c>
      <c r="AI1500" s="73">
        <f>IFERROR(VLOOKUP(Подбор[[#This Row],[Артикул]],[1]Подбор!$CJ:$CW,14,0),"")</f>
        <v>0</v>
      </c>
      <c r="AJ1500" s="73" t="str">
        <f>IFERROR(VLOOKUP(Подбор[[#This Row],[Артикул]],[1]Подбор!$CJ:$DA,15,0),"")</f>
        <v>http://ipmatika.ru/upload/iblock/927/TS-0212.jpg</v>
      </c>
      <c r="AK1500" s="73" t="str">
        <f>IFERROR(VLOOKUP(Подбор[[#This Row],[Артикул]],[1]Подбор!$CJ:$DA,16,0),"")</f>
        <v>https://ipmatika.kz/products/tsifrovaya-konferents-sistema-serii-ts-w100/TS-0212/</v>
      </c>
      <c r="AL1500" s="73" t="str">
        <f>IFERROR(VLOOKUP(Подбор[[#This Row],[Артикул]],[1]Подбор!$CJ:$DA,17,0),"")</f>
        <v>EOL</v>
      </c>
    </row>
    <row r="1501" spans="1:38">
      <c r="A1501" s="73" t="s">
        <v>1554</v>
      </c>
      <c r="B1501" t="s">
        <v>3084</v>
      </c>
      <c r="C1501" t="s">
        <v>1553</v>
      </c>
      <c r="D1501">
        <v>1020930</v>
      </c>
      <c r="E1501">
        <v>503404.4547</v>
      </c>
      <c r="F1501">
        <v>-50.691579765507917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3</v>
      </c>
      <c r="O1501">
        <v>4</v>
      </c>
      <c r="P1501">
        <v>0</v>
      </c>
      <c r="Q1501" t="s">
        <v>6320</v>
      </c>
      <c r="R1501" t="s">
        <v>6321</v>
      </c>
      <c r="S1501" t="s">
        <v>5491</v>
      </c>
      <c r="T1501" s="73"/>
      <c r="U1501" s="73"/>
      <c r="V1501"/>
      <c r="W1501" s="73">
        <f>IFERROR(VLOOKUP(Подбор[[#This Row],[Артикул]],[1]Подбор!$CJ:$CW,2,0),"")</f>
        <v>1020930</v>
      </c>
      <c r="X1501" s="73">
        <f>IFERROR(VLOOKUP(Подбор[[#This Row],[Артикул]],[1]Подбор!$CJ:$CW,3,0),"")</f>
        <v>503404.4547</v>
      </c>
      <c r="Y1501" s="73">
        <f>IFERROR(VLOOKUP(Подбор[[#This Row],[Артикул]],[1]Подбор!$CJ:$CW,4,0),"")</f>
        <v>-50.691579765507917</v>
      </c>
      <c r="Z1501" s="73">
        <f>IFERROR(VLOOKUP(Подбор[[#This Row],[Артикул]],[1]Подбор!$CJ:$CW,5,0),"")</f>
        <v>0</v>
      </c>
      <c r="AA1501" s="73">
        <f>IFERROR(VLOOKUP(Подбор[[#This Row],[Артикул]],[1]Подбор!$CJ:$CW,6,0),"")</f>
        <v>0</v>
      </c>
      <c r="AB1501" s="73">
        <f>IFERROR(VLOOKUP(Подбор[[#This Row],[Артикул]],[1]Подбор!$CJ:$CW,7,0),"")</f>
        <v>0</v>
      </c>
      <c r="AC1501" s="73">
        <f>IFERROR(VLOOKUP(Подбор[[#This Row],[Артикул]],[1]Подбор!$CJ:$CW,8,0),"")</f>
        <v>0</v>
      </c>
      <c r="AD1501" s="73">
        <f>IFERROR(VLOOKUP(Подбор[[#This Row],[Артикул]],[1]Подбор!$CJ:$CW,9,0),"")</f>
        <v>0</v>
      </c>
      <c r="AE1501" s="73">
        <f>IFERROR(VLOOKUP(Подбор[[#This Row],[Артикул]],[1]Подбор!$CJ:$CW,10,0),"")</f>
        <v>0</v>
      </c>
      <c r="AF1501" s="73">
        <f>IFERROR(VLOOKUP(Подбор[[#This Row],[Артикул]],[1]Подбор!$CJ:$CW,11,0),"")</f>
        <v>0</v>
      </c>
      <c r="AG1501" s="73">
        <f>IFERROR(VLOOKUP(Подбор[[#This Row],[Артикул]],[1]Подбор!$CJ:$CW,12,0),"")</f>
        <v>3</v>
      </c>
      <c r="AH1501" s="73">
        <f>IFERROR(VLOOKUP(Подбор[[#This Row],[Артикул]],[1]Подбор!$CJ:$CW,13,0),"")</f>
        <v>4</v>
      </c>
      <c r="AI1501" s="73">
        <f>IFERROR(VLOOKUP(Подбор[[#This Row],[Артикул]],[1]Подбор!$CJ:$CW,14,0),"")</f>
        <v>0</v>
      </c>
      <c r="AJ1501" s="73" t="str">
        <f>IFERROR(VLOOKUP(Подбор[[#This Row],[Артикул]],[1]Подбор!$CJ:$DA,15,0),"")</f>
        <v>http://ipmatika.ru/upload/iblock/35e/TS-0212.png</v>
      </c>
      <c r="AK1501" s="73" t="str">
        <f>IFERROR(VLOOKUP(Подбор[[#This Row],[Артикул]],[1]Подбор!$CJ:$DA,16,0),"")</f>
        <v>https://ipmatika.kz/products/tsifrovaya-konferents-sistema-serii-ts-w100/TS-0212A/</v>
      </c>
      <c r="AL1501" s="73" t="str">
        <f>IFERROR(VLOOKUP(Подбор[[#This Row],[Артикул]],[1]Подбор!$CJ:$DA,17,0),"")</f>
        <v>EOL</v>
      </c>
    </row>
    <row r="1502" spans="1:38">
      <c r="A1502" s="73" t="s">
        <v>1552</v>
      </c>
      <c r="B1502" t="s">
        <v>3084</v>
      </c>
      <c r="C1502" t="s">
        <v>1551</v>
      </c>
      <c r="D1502">
        <v>457600</v>
      </c>
      <c r="E1502">
        <v>364413.60269999993</v>
      </c>
      <c r="F1502">
        <v>-20.364160249125888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 t="s">
        <v>6322</v>
      </c>
      <c r="R1502" t="s">
        <v>6323</v>
      </c>
      <c r="S1502" t="s">
        <v>5491</v>
      </c>
      <c r="T1502" s="73"/>
      <c r="U1502" s="73"/>
      <c r="V1502"/>
      <c r="W1502" s="73">
        <f>IFERROR(VLOOKUP(Подбор[[#This Row],[Артикул]],[1]Подбор!$CJ:$CW,2,0),"")</f>
        <v>457600</v>
      </c>
      <c r="X1502" s="73">
        <f>IFERROR(VLOOKUP(Подбор[[#This Row],[Артикул]],[1]Подбор!$CJ:$CW,3,0),"")</f>
        <v>364413.60269999993</v>
      </c>
      <c r="Y1502" s="73">
        <f>IFERROR(VLOOKUP(Подбор[[#This Row],[Артикул]],[1]Подбор!$CJ:$CW,4,0),"")</f>
        <v>-20.364160249125888</v>
      </c>
      <c r="Z1502" s="73">
        <f>IFERROR(VLOOKUP(Подбор[[#This Row],[Артикул]],[1]Подбор!$CJ:$CW,5,0),"")</f>
        <v>0</v>
      </c>
      <c r="AA1502" s="73">
        <f>IFERROR(VLOOKUP(Подбор[[#This Row],[Артикул]],[1]Подбор!$CJ:$CW,6,0),"")</f>
        <v>0</v>
      </c>
      <c r="AB1502" s="73">
        <f>IFERROR(VLOOKUP(Подбор[[#This Row],[Артикул]],[1]Подбор!$CJ:$CW,7,0),"")</f>
        <v>0</v>
      </c>
      <c r="AC1502" s="73">
        <f>IFERROR(VLOOKUP(Подбор[[#This Row],[Артикул]],[1]Подбор!$CJ:$CW,8,0),"")</f>
        <v>0</v>
      </c>
      <c r="AD1502" s="73">
        <f>IFERROR(VLOOKUP(Подбор[[#This Row],[Артикул]],[1]Подбор!$CJ:$CW,9,0),"")</f>
        <v>0</v>
      </c>
      <c r="AE1502" s="73">
        <f>IFERROR(VLOOKUP(Подбор[[#This Row],[Артикул]],[1]Подбор!$CJ:$CW,10,0),"")</f>
        <v>0</v>
      </c>
      <c r="AF1502" s="73">
        <f>IFERROR(VLOOKUP(Подбор[[#This Row],[Артикул]],[1]Подбор!$CJ:$CW,11,0),"")</f>
        <v>0</v>
      </c>
      <c r="AG1502" s="73">
        <f>IFERROR(VLOOKUP(Подбор[[#This Row],[Артикул]],[1]Подбор!$CJ:$CW,12,0),"")</f>
        <v>1</v>
      </c>
      <c r="AH1502" s="73">
        <f>IFERROR(VLOOKUP(Подбор[[#This Row],[Артикул]],[1]Подбор!$CJ:$CW,13,0),"")</f>
        <v>0</v>
      </c>
      <c r="AI1502" s="73">
        <f>IFERROR(VLOOKUP(Подбор[[#This Row],[Артикул]],[1]Подбор!$CJ:$CW,14,0),"")</f>
        <v>0</v>
      </c>
      <c r="AJ1502" s="73" t="str">
        <f>IFERROR(VLOOKUP(Подбор[[#This Row],[Артикул]],[1]Подбор!$CJ:$DA,15,0),"")</f>
        <v>http://ipmatika.ru/upload/iblock/5b6/TS-0303.jpg</v>
      </c>
      <c r="AK1502" s="73" t="str">
        <f>IFERROR(VLOOKUP(Подбор[[#This Row],[Артикул]],[1]Подбор!$CJ:$DA,16,0),"")</f>
        <v>https://ipmatika.kz/products/tsifrovaya-konferents-sistema-serii-ts-w100/TS-0303/</v>
      </c>
      <c r="AL1502" s="73" t="str">
        <f>IFERROR(VLOOKUP(Подбор[[#This Row],[Артикул]],[1]Подбор!$CJ:$DA,17,0),"")</f>
        <v>EOL</v>
      </c>
    </row>
    <row r="1503" spans="1:38">
      <c r="A1503" s="73" t="s">
        <v>1550</v>
      </c>
      <c r="B1503" t="s">
        <v>3084</v>
      </c>
      <c r="C1503" t="s">
        <v>1549</v>
      </c>
      <c r="D1503">
        <v>457600</v>
      </c>
      <c r="E1503">
        <v>364413.60269999993</v>
      </c>
      <c r="F1503">
        <v>-20.364160249125888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 t="s">
        <v>6324</v>
      </c>
      <c r="R1503" t="s">
        <v>6325</v>
      </c>
      <c r="S1503" t="s">
        <v>5491</v>
      </c>
      <c r="T1503" s="73"/>
      <c r="U1503" s="73"/>
      <c r="V1503"/>
      <c r="W1503" s="73">
        <f>IFERROR(VLOOKUP(Подбор[[#This Row],[Артикул]],[1]Подбор!$CJ:$CW,2,0),"")</f>
        <v>457600</v>
      </c>
      <c r="X1503" s="73">
        <f>IFERROR(VLOOKUP(Подбор[[#This Row],[Артикул]],[1]Подбор!$CJ:$CW,3,0),"")</f>
        <v>364413.60269999993</v>
      </c>
      <c r="Y1503" s="73">
        <f>IFERROR(VLOOKUP(Подбор[[#This Row],[Артикул]],[1]Подбор!$CJ:$CW,4,0),"")</f>
        <v>-20.364160249125888</v>
      </c>
      <c r="Z1503" s="73">
        <f>IFERROR(VLOOKUP(Подбор[[#This Row],[Артикул]],[1]Подбор!$CJ:$CW,5,0),"")</f>
        <v>0</v>
      </c>
      <c r="AA1503" s="73">
        <f>IFERROR(VLOOKUP(Подбор[[#This Row],[Артикул]],[1]Подбор!$CJ:$CW,6,0),"")</f>
        <v>0</v>
      </c>
      <c r="AB1503" s="73">
        <f>IFERROR(VLOOKUP(Подбор[[#This Row],[Артикул]],[1]Подбор!$CJ:$CW,7,0),"")</f>
        <v>0</v>
      </c>
      <c r="AC1503" s="73">
        <f>IFERROR(VLOOKUP(Подбор[[#This Row],[Артикул]],[1]Подбор!$CJ:$CW,8,0),"")</f>
        <v>0</v>
      </c>
      <c r="AD1503" s="73">
        <f>IFERROR(VLOOKUP(Подбор[[#This Row],[Артикул]],[1]Подбор!$CJ:$CW,9,0),"")</f>
        <v>0</v>
      </c>
      <c r="AE1503" s="73">
        <f>IFERROR(VLOOKUP(Подбор[[#This Row],[Артикул]],[1]Подбор!$CJ:$CW,10,0),"")</f>
        <v>0</v>
      </c>
      <c r="AF1503" s="73">
        <f>IFERROR(VLOOKUP(Подбор[[#This Row],[Артикул]],[1]Подбор!$CJ:$CW,11,0),"")</f>
        <v>0</v>
      </c>
      <c r="AG1503" s="73">
        <f>IFERROR(VLOOKUP(Подбор[[#This Row],[Артикул]],[1]Подбор!$CJ:$CW,12,0),"")</f>
        <v>1</v>
      </c>
      <c r="AH1503" s="73">
        <f>IFERROR(VLOOKUP(Подбор[[#This Row],[Артикул]],[1]Подбор!$CJ:$CW,13,0),"")</f>
        <v>0</v>
      </c>
      <c r="AI1503" s="73">
        <f>IFERROR(VLOOKUP(Подбор[[#This Row],[Артикул]],[1]Подбор!$CJ:$CW,14,0),"")</f>
        <v>0</v>
      </c>
      <c r="AJ1503" s="73" t="str">
        <f>IFERROR(VLOOKUP(Подбор[[#This Row],[Артикул]],[1]Подбор!$CJ:$DA,15,0),"")</f>
        <v>http://ipmatika.ru/upload/iblock/8f8/TS-0303A.jpg</v>
      </c>
      <c r="AK1503" s="73" t="str">
        <f>IFERROR(VLOOKUP(Подбор[[#This Row],[Артикул]],[1]Подбор!$CJ:$DA,16,0),"")</f>
        <v>https://ipmatika.kz/products/tsifrovaya-konferents-sistema-serii-ts-w100/TS-0303A/</v>
      </c>
      <c r="AL1503" s="73" t="str">
        <f>IFERROR(VLOOKUP(Подбор[[#This Row],[Артикул]],[1]Подбор!$CJ:$DA,17,0),"")</f>
        <v>EOL</v>
      </c>
    </row>
    <row r="1504" spans="1:38">
      <c r="A1504" s="73" t="s">
        <v>1548</v>
      </c>
      <c r="B1504" t="s">
        <v>3084</v>
      </c>
      <c r="C1504" t="s">
        <v>1547</v>
      </c>
      <c r="D1504">
        <v>704090</v>
      </c>
      <c r="E1504">
        <v>364413.60269999993</v>
      </c>
      <c r="F1504">
        <v>-48.243320782854468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2</v>
      </c>
      <c r="O1504">
        <v>0</v>
      </c>
      <c r="P1504">
        <v>0</v>
      </c>
      <c r="Q1504" t="s">
        <v>6326</v>
      </c>
      <c r="R1504" t="s">
        <v>6327</v>
      </c>
      <c r="S1504" t="s">
        <v>5491</v>
      </c>
      <c r="T1504" s="73"/>
      <c r="U1504" s="73"/>
      <c r="V1504"/>
      <c r="W1504" s="73">
        <f>IFERROR(VLOOKUP(Подбор[[#This Row],[Артикул]],[1]Подбор!$CJ:$CW,2,0),"")</f>
        <v>704090</v>
      </c>
      <c r="X1504" s="73">
        <f>IFERROR(VLOOKUP(Подбор[[#This Row],[Артикул]],[1]Подбор!$CJ:$CW,3,0),"")</f>
        <v>364413.60269999993</v>
      </c>
      <c r="Y1504" s="73">
        <f>IFERROR(VLOOKUP(Подбор[[#This Row],[Артикул]],[1]Подбор!$CJ:$CW,4,0),"")</f>
        <v>-48.243320782854468</v>
      </c>
      <c r="Z1504" s="73">
        <f>IFERROR(VLOOKUP(Подбор[[#This Row],[Артикул]],[1]Подбор!$CJ:$CW,5,0),"")</f>
        <v>0</v>
      </c>
      <c r="AA1504" s="73">
        <f>IFERROR(VLOOKUP(Подбор[[#This Row],[Артикул]],[1]Подбор!$CJ:$CW,6,0),"")</f>
        <v>0</v>
      </c>
      <c r="AB1504" s="73">
        <f>IFERROR(VLOOKUP(Подбор[[#This Row],[Артикул]],[1]Подбор!$CJ:$CW,7,0),"")</f>
        <v>0</v>
      </c>
      <c r="AC1504" s="73">
        <f>IFERROR(VLOOKUP(Подбор[[#This Row],[Артикул]],[1]Подбор!$CJ:$CW,8,0),"")</f>
        <v>0</v>
      </c>
      <c r="AD1504" s="73">
        <f>IFERROR(VLOOKUP(Подбор[[#This Row],[Артикул]],[1]Подбор!$CJ:$CW,9,0),"")</f>
        <v>0</v>
      </c>
      <c r="AE1504" s="73">
        <f>IFERROR(VLOOKUP(Подбор[[#This Row],[Артикул]],[1]Подбор!$CJ:$CW,10,0),"")</f>
        <v>0</v>
      </c>
      <c r="AF1504" s="73">
        <f>IFERROR(VLOOKUP(Подбор[[#This Row],[Артикул]],[1]Подбор!$CJ:$CW,11,0),"")</f>
        <v>0</v>
      </c>
      <c r="AG1504" s="73">
        <f>IFERROR(VLOOKUP(Подбор[[#This Row],[Артикул]],[1]Подбор!$CJ:$CW,12,0),"")</f>
        <v>2</v>
      </c>
      <c r="AH1504" s="73">
        <f>IFERROR(VLOOKUP(Подбор[[#This Row],[Артикул]],[1]Подбор!$CJ:$CW,13,0),"")</f>
        <v>0</v>
      </c>
      <c r="AI1504" s="73">
        <f>IFERROR(VLOOKUP(Подбор[[#This Row],[Артикул]],[1]Подбор!$CJ:$CW,14,0),"")</f>
        <v>0</v>
      </c>
      <c r="AJ1504" s="73" t="str">
        <f>IFERROR(VLOOKUP(Подбор[[#This Row],[Артикул]],[1]Подбор!$CJ:$DA,15,0),"")</f>
        <v>http://ipmatika.ru/upload/iblock/f9f/TS-0303B_2.png</v>
      </c>
      <c r="AK1504" s="73" t="str">
        <f>IFERROR(VLOOKUP(Подбор[[#This Row],[Артикул]],[1]Подбор!$CJ:$DA,16,0),"")</f>
        <v>https://ipmatika.kz/products/tsifrovaya-konferents-sistema-serii-ts-w100/TS-0303B/</v>
      </c>
      <c r="AL1504" s="73" t="str">
        <f>IFERROR(VLOOKUP(Подбор[[#This Row],[Артикул]],[1]Подбор!$CJ:$DA,17,0),"")</f>
        <v>EOL</v>
      </c>
    </row>
    <row r="1505" spans="1:38">
      <c r="A1505" s="73" t="s">
        <v>1546</v>
      </c>
      <c r="B1505" t="s">
        <v>3084</v>
      </c>
      <c r="C1505" t="s">
        <v>1545</v>
      </c>
      <c r="D1505">
        <v>704090</v>
      </c>
      <c r="E1505">
        <v>364413.60269999993</v>
      </c>
      <c r="F1505">
        <v>-48.243320782854468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9</v>
      </c>
      <c r="O1505">
        <v>0</v>
      </c>
      <c r="P1505">
        <v>0</v>
      </c>
      <c r="Q1505" t="s">
        <v>6328</v>
      </c>
      <c r="R1505" t="s">
        <v>6329</v>
      </c>
      <c r="S1505" t="s">
        <v>5491</v>
      </c>
      <c r="T1505" s="73"/>
      <c r="U1505" s="73"/>
      <c r="V1505"/>
      <c r="W1505" s="73">
        <f>IFERROR(VLOOKUP(Подбор[[#This Row],[Артикул]],[1]Подбор!$CJ:$CW,2,0),"")</f>
        <v>704090</v>
      </c>
      <c r="X1505" s="73">
        <f>IFERROR(VLOOKUP(Подбор[[#This Row],[Артикул]],[1]Подбор!$CJ:$CW,3,0),"")</f>
        <v>364413.60269999993</v>
      </c>
      <c r="Y1505" s="73">
        <f>IFERROR(VLOOKUP(Подбор[[#This Row],[Артикул]],[1]Подбор!$CJ:$CW,4,0),"")</f>
        <v>-48.243320782854468</v>
      </c>
      <c r="Z1505" s="73">
        <f>IFERROR(VLOOKUP(Подбор[[#This Row],[Артикул]],[1]Подбор!$CJ:$CW,5,0),"")</f>
        <v>0</v>
      </c>
      <c r="AA1505" s="73">
        <f>IFERROR(VLOOKUP(Подбор[[#This Row],[Артикул]],[1]Подбор!$CJ:$CW,6,0),"")</f>
        <v>0</v>
      </c>
      <c r="AB1505" s="73">
        <f>IFERROR(VLOOKUP(Подбор[[#This Row],[Артикул]],[1]Подбор!$CJ:$CW,7,0),"")</f>
        <v>0</v>
      </c>
      <c r="AC1505" s="73">
        <f>IFERROR(VLOOKUP(Подбор[[#This Row],[Артикул]],[1]Подбор!$CJ:$CW,8,0),"")</f>
        <v>0</v>
      </c>
      <c r="AD1505" s="73">
        <f>IFERROR(VLOOKUP(Подбор[[#This Row],[Артикул]],[1]Подбор!$CJ:$CW,9,0),"")</f>
        <v>0</v>
      </c>
      <c r="AE1505" s="73">
        <f>IFERROR(VLOOKUP(Подбор[[#This Row],[Артикул]],[1]Подбор!$CJ:$CW,10,0),"")</f>
        <v>0</v>
      </c>
      <c r="AF1505" s="73">
        <f>IFERROR(VLOOKUP(Подбор[[#This Row],[Артикул]],[1]Подбор!$CJ:$CW,11,0),"")</f>
        <v>0</v>
      </c>
      <c r="AG1505" s="73">
        <f>IFERROR(VLOOKUP(Подбор[[#This Row],[Артикул]],[1]Подбор!$CJ:$CW,12,0),"")</f>
        <v>9</v>
      </c>
      <c r="AH1505" s="73">
        <f>IFERROR(VLOOKUP(Подбор[[#This Row],[Артикул]],[1]Подбор!$CJ:$CW,13,0),"")</f>
        <v>0</v>
      </c>
      <c r="AI1505" s="73">
        <f>IFERROR(VLOOKUP(Подбор[[#This Row],[Артикул]],[1]Подбор!$CJ:$CW,14,0),"")</f>
        <v>0</v>
      </c>
      <c r="AJ1505" s="73" t="str">
        <f>IFERROR(VLOOKUP(Подбор[[#This Row],[Артикул]],[1]Подбор!$CJ:$DA,15,0),"")</f>
        <v>http://ipmatika.ru/upload/iblock/70d/TS-0303BA_2.png</v>
      </c>
      <c r="AK1505" s="73" t="str">
        <f>IFERROR(VLOOKUP(Подбор[[#This Row],[Артикул]],[1]Подбор!$CJ:$DA,16,0),"")</f>
        <v>https://ipmatika.kz/products/tsifrovaya-konferents-sistema-serii-ts-w100/TS-0303BA/</v>
      </c>
      <c r="AL1505" s="73" t="str">
        <f>IFERROR(VLOOKUP(Подбор[[#This Row],[Артикул]],[1]Подбор!$CJ:$DA,17,0),"")</f>
        <v>EOL</v>
      </c>
    </row>
    <row r="1506" spans="1:38">
      <c r="A1506" s="73" t="s">
        <v>1544</v>
      </c>
      <c r="B1506" t="s">
        <v>3084</v>
      </c>
      <c r="C1506" t="s">
        <v>1543</v>
      </c>
      <c r="D1506">
        <v>1314500</v>
      </c>
      <c r="E1506">
        <v>782100</v>
      </c>
      <c r="F1506">
        <v>-40.502092050209207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1</v>
      </c>
      <c r="P1506">
        <v>0</v>
      </c>
      <c r="Q1506" t="s">
        <v>6330</v>
      </c>
      <c r="R1506" t="s">
        <v>6331</v>
      </c>
      <c r="S1506" t="s">
        <v>5491</v>
      </c>
      <c r="T1506" s="73"/>
      <c r="U1506" s="73"/>
      <c r="V1506"/>
      <c r="W1506" s="73">
        <f>IFERROR(VLOOKUP(Подбор[[#This Row],[Артикул]],[1]Подбор!$CJ:$CW,2,0),"")</f>
        <v>1314500</v>
      </c>
      <c r="X1506" s="73">
        <f>IFERROR(VLOOKUP(Подбор[[#This Row],[Артикул]],[1]Подбор!$CJ:$CW,3,0),"")</f>
        <v>782100</v>
      </c>
      <c r="Y1506" s="73">
        <f>IFERROR(VLOOKUP(Подбор[[#This Row],[Артикул]],[1]Подбор!$CJ:$CW,4,0),"")</f>
        <v>-40.502092050209207</v>
      </c>
      <c r="Z1506" s="73">
        <f>IFERROR(VLOOKUP(Подбор[[#This Row],[Артикул]],[1]Подбор!$CJ:$CW,5,0),"")</f>
        <v>1</v>
      </c>
      <c r="AA1506" s="73">
        <f>IFERROR(VLOOKUP(Подбор[[#This Row],[Артикул]],[1]Подбор!$CJ:$CW,6,0),"")</f>
        <v>0</v>
      </c>
      <c r="AB1506" s="73">
        <f>IFERROR(VLOOKUP(Подбор[[#This Row],[Артикул]],[1]Подбор!$CJ:$CW,7,0),"")</f>
        <v>0</v>
      </c>
      <c r="AC1506" s="73">
        <f>IFERROR(VLOOKUP(Подбор[[#This Row],[Артикул]],[1]Подбор!$CJ:$CW,8,0),"")</f>
        <v>0</v>
      </c>
      <c r="AD1506" s="73">
        <f>IFERROR(VLOOKUP(Подбор[[#This Row],[Артикул]],[1]Подбор!$CJ:$CW,9,0),"")</f>
        <v>0</v>
      </c>
      <c r="AE1506" s="73">
        <f>IFERROR(VLOOKUP(Подбор[[#This Row],[Артикул]],[1]Подбор!$CJ:$CW,10,0),"")</f>
        <v>0</v>
      </c>
      <c r="AF1506" s="73">
        <f>IFERROR(VLOOKUP(Подбор[[#This Row],[Артикул]],[1]Подбор!$CJ:$CW,11,0),"")</f>
        <v>0</v>
      </c>
      <c r="AG1506" s="73">
        <f>IFERROR(VLOOKUP(Подбор[[#This Row],[Артикул]],[1]Подбор!$CJ:$CW,12,0),"")</f>
        <v>1</v>
      </c>
      <c r="AH1506" s="73">
        <f>IFERROR(VLOOKUP(Подбор[[#This Row],[Артикул]],[1]Подбор!$CJ:$CW,13,0),"")</f>
        <v>1</v>
      </c>
      <c r="AI1506" s="73">
        <f>IFERROR(VLOOKUP(Подбор[[#This Row],[Артикул]],[1]Подбор!$CJ:$CW,14,0),"")</f>
        <v>0</v>
      </c>
      <c r="AJ1506" s="73" t="str">
        <f>IFERROR(VLOOKUP(Подбор[[#This Row],[Артикул]],[1]Подбор!$CJ:$DA,15,0),"")</f>
        <v>http://ipmatika.ru/upload/iblock/9ff/TS-W100_paint.png</v>
      </c>
      <c r="AK1506" s="73" t="str">
        <f>IFERROR(VLOOKUP(Подбор[[#This Row],[Артикул]],[1]Подбор!$CJ:$DA,16,0),"")</f>
        <v>https://ipmatika.kz/products/tsifrovaya-konferents-sistema-serii-ts-w100/TS-W100/</v>
      </c>
      <c r="AL1506" s="73" t="str">
        <f>IFERROR(VLOOKUP(Подбор[[#This Row],[Артикул]],[1]Подбор!$CJ:$DA,17,0),"")</f>
        <v>EOL</v>
      </c>
    </row>
    <row r="1507" spans="1:38">
      <c r="A1507" s="73" t="s">
        <v>1542</v>
      </c>
      <c r="B1507" t="s">
        <v>3084</v>
      </c>
      <c r="C1507" t="s">
        <v>1541</v>
      </c>
      <c r="D1507">
        <v>1548800</v>
      </c>
      <c r="E1507">
        <v>867900</v>
      </c>
      <c r="F1507">
        <v>-43.96306818181818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6</v>
      </c>
      <c r="O1507">
        <v>0</v>
      </c>
      <c r="P1507">
        <v>0</v>
      </c>
      <c r="Q1507" t="s">
        <v>6332</v>
      </c>
      <c r="R1507" t="s">
        <v>6333</v>
      </c>
      <c r="S1507" t="s">
        <v>5491</v>
      </c>
      <c r="T1507" s="73"/>
      <c r="U1507" s="73"/>
      <c r="V1507"/>
      <c r="W1507" s="73">
        <f>IFERROR(VLOOKUP(Подбор[[#This Row],[Артикул]],[1]Подбор!$CJ:$CW,2,0),"")</f>
        <v>1548800</v>
      </c>
      <c r="X1507" s="73">
        <f>IFERROR(VLOOKUP(Подбор[[#This Row],[Артикул]],[1]Подбор!$CJ:$CW,3,0),"")</f>
        <v>867900</v>
      </c>
      <c r="Y1507" s="73">
        <f>IFERROR(VLOOKUP(Подбор[[#This Row],[Артикул]],[1]Подбор!$CJ:$CW,4,0),"")</f>
        <v>-43.96306818181818</v>
      </c>
      <c r="Z1507" s="73">
        <f>IFERROR(VLOOKUP(Подбор[[#This Row],[Артикул]],[1]Подбор!$CJ:$CW,5,0),"")</f>
        <v>0</v>
      </c>
      <c r="AA1507" s="73">
        <f>IFERROR(VLOOKUP(Подбор[[#This Row],[Артикул]],[1]Подбор!$CJ:$CW,6,0),"")</f>
        <v>0</v>
      </c>
      <c r="AB1507" s="73">
        <f>IFERROR(VLOOKUP(Подбор[[#This Row],[Артикул]],[1]Подбор!$CJ:$CW,7,0),"")</f>
        <v>0</v>
      </c>
      <c r="AC1507" s="73">
        <f>IFERROR(VLOOKUP(Подбор[[#This Row],[Артикул]],[1]Подбор!$CJ:$CW,8,0),"")</f>
        <v>0</v>
      </c>
      <c r="AD1507" s="73">
        <f>IFERROR(VLOOKUP(Подбор[[#This Row],[Артикул]],[1]Подбор!$CJ:$CW,9,0),"")</f>
        <v>0</v>
      </c>
      <c r="AE1507" s="73">
        <f>IFERROR(VLOOKUP(Подбор[[#This Row],[Артикул]],[1]Подбор!$CJ:$CW,10,0),"")</f>
        <v>0</v>
      </c>
      <c r="AF1507" s="73">
        <f>IFERROR(VLOOKUP(Подбор[[#This Row],[Артикул]],[1]Подбор!$CJ:$CW,11,0),"")</f>
        <v>0</v>
      </c>
      <c r="AG1507" s="73">
        <f>IFERROR(VLOOKUP(Подбор[[#This Row],[Артикул]],[1]Подбор!$CJ:$CW,12,0),"")</f>
        <v>6</v>
      </c>
      <c r="AH1507" s="73">
        <f>IFERROR(VLOOKUP(Подбор[[#This Row],[Артикул]],[1]Подбор!$CJ:$CW,13,0),"")</f>
        <v>0</v>
      </c>
      <c r="AI1507" s="73">
        <f>IFERROR(VLOOKUP(Подбор[[#This Row],[Артикул]],[1]Подбор!$CJ:$CW,14,0),"")</f>
        <v>0</v>
      </c>
      <c r="AJ1507" s="73" t="str">
        <f>IFERROR(VLOOKUP(Подбор[[#This Row],[Артикул]],[1]Подбор!$CJ:$DA,15,0),"")</f>
        <v>http://ipmatika.ru/upload/iblock/830/TS-W100MD.jpg</v>
      </c>
      <c r="AK1507" s="73" t="str">
        <f>IFERROR(VLOOKUP(Подбор[[#This Row],[Артикул]],[1]Подбор!$CJ:$DA,16,0),"")</f>
        <v>https://ipmatika.kz/products/tsifrovaya-konferents-sistema-serii-ts-w100/TS-W100MD/</v>
      </c>
      <c r="AL1507" s="73" t="str">
        <f>IFERROR(VLOOKUP(Подбор[[#This Row],[Артикул]],[1]Подбор!$CJ:$DA,17,0),"")</f>
        <v>EOL</v>
      </c>
    </row>
    <row r="1508" spans="1:38">
      <c r="A1508" s="73" t="s">
        <v>1540</v>
      </c>
      <c r="B1508" t="s">
        <v>3084</v>
      </c>
      <c r="C1508" t="s">
        <v>1539</v>
      </c>
      <c r="D1508">
        <v>704090</v>
      </c>
      <c r="E1508">
        <v>457391</v>
      </c>
      <c r="F1508">
        <v>-35.037992302120472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6334</v>
      </c>
      <c r="R1508" t="s">
        <v>6335</v>
      </c>
      <c r="S1508" t="s">
        <v>5491</v>
      </c>
      <c r="T1508" s="73"/>
      <c r="U1508" s="73"/>
      <c r="V1508"/>
      <c r="W1508" s="73">
        <f>IFERROR(VLOOKUP(Подбор[[#This Row],[Артикул]],[1]Подбор!$CJ:$CW,2,0),"")</f>
        <v>704090</v>
      </c>
      <c r="X1508" s="73">
        <f>IFERROR(VLOOKUP(Подбор[[#This Row],[Артикул]],[1]Подбор!$CJ:$CW,3,0),"")</f>
        <v>457391</v>
      </c>
      <c r="Y1508" s="73">
        <f>IFERROR(VLOOKUP(Подбор[[#This Row],[Артикул]],[1]Подбор!$CJ:$CW,4,0),"")</f>
        <v>-35.037992302120472</v>
      </c>
      <c r="Z1508" s="73">
        <f>IFERROR(VLOOKUP(Подбор[[#This Row],[Артикул]],[1]Подбор!$CJ:$CW,5,0),"")</f>
        <v>0</v>
      </c>
      <c r="AA1508" s="73">
        <f>IFERROR(VLOOKUP(Подбор[[#This Row],[Артикул]],[1]Подбор!$CJ:$CW,6,0),"")</f>
        <v>0</v>
      </c>
      <c r="AB1508" s="73">
        <f>IFERROR(VLOOKUP(Подбор[[#This Row],[Артикул]],[1]Подбор!$CJ:$CW,7,0),"")</f>
        <v>0</v>
      </c>
      <c r="AC1508" s="73">
        <f>IFERROR(VLOOKUP(Подбор[[#This Row],[Артикул]],[1]Подбор!$CJ:$CW,8,0),"")</f>
        <v>0</v>
      </c>
      <c r="AD1508" s="73">
        <f>IFERROR(VLOOKUP(Подбор[[#This Row],[Артикул]],[1]Подбор!$CJ:$CW,9,0),"")</f>
        <v>0</v>
      </c>
      <c r="AE1508" s="73">
        <f>IFERROR(VLOOKUP(Подбор[[#This Row],[Артикул]],[1]Подбор!$CJ:$CW,10,0),"")</f>
        <v>0</v>
      </c>
      <c r="AF1508" s="73">
        <f>IFERROR(VLOOKUP(Подбор[[#This Row],[Артикул]],[1]Подбор!$CJ:$CW,11,0),"")</f>
        <v>0</v>
      </c>
      <c r="AG1508" s="73">
        <f>IFERROR(VLOOKUP(Подбор[[#This Row],[Артикул]],[1]Подбор!$CJ:$CW,12,0),"")</f>
        <v>0</v>
      </c>
      <c r="AH1508" s="73">
        <f>IFERROR(VLOOKUP(Подбор[[#This Row],[Артикул]],[1]Подбор!$CJ:$CW,13,0),"")</f>
        <v>0</v>
      </c>
      <c r="AI1508" s="73">
        <f>IFERROR(VLOOKUP(Подбор[[#This Row],[Артикул]],[1]Подбор!$CJ:$CW,14,0),"")</f>
        <v>0</v>
      </c>
      <c r="AJ1508" s="73" t="str">
        <f>IFERROR(VLOOKUP(Подбор[[#This Row],[Артикул]],[1]Подбор!$CJ:$DA,15,0),"")</f>
        <v>http://ipmatika.ru/upload/iblock/a85/TS-W100MS.jpg</v>
      </c>
      <c r="AK1508" s="73" t="str">
        <f>IFERROR(VLOOKUP(Подбор[[#This Row],[Артикул]],[1]Подбор!$CJ:$DA,16,0),"")</f>
        <v>https://ipmatika.kz/products/tsifrovaya-konferents-sistema-serii-ts-w100/TS-W100MS/</v>
      </c>
      <c r="AL1508" s="73" t="str">
        <f>IFERROR(VLOOKUP(Подбор[[#This Row],[Артикул]],[1]Подбор!$CJ:$DA,17,0),"")</f>
        <v>EOL</v>
      </c>
    </row>
    <row r="1509" spans="1:38">
      <c r="A1509" s="73" t="s">
        <v>1538</v>
      </c>
      <c r="B1509" t="s">
        <v>3084</v>
      </c>
      <c r="C1509" t="s">
        <v>1537</v>
      </c>
      <c r="D1509">
        <v>544500</v>
      </c>
      <c r="E1509">
        <v>347088.34439999994</v>
      </c>
      <c r="F1509">
        <v>-36.255584132231412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6336</v>
      </c>
      <c r="R1509" t="s">
        <v>6337</v>
      </c>
      <c r="S1509" t="s">
        <v>5491</v>
      </c>
      <c r="T1509" s="73"/>
      <c r="U1509" s="73"/>
      <c r="V1509"/>
      <c r="W1509" s="73">
        <f>IFERROR(VLOOKUP(Подбор[[#This Row],[Артикул]],[1]Подбор!$CJ:$CW,2,0),"")</f>
        <v>544500</v>
      </c>
      <c r="X1509" s="73">
        <f>IFERROR(VLOOKUP(Подбор[[#This Row],[Артикул]],[1]Подбор!$CJ:$CW,3,0),"")</f>
        <v>347088.34439999994</v>
      </c>
      <c r="Y1509" s="73">
        <f>IFERROR(VLOOKUP(Подбор[[#This Row],[Артикул]],[1]Подбор!$CJ:$CW,4,0),"")</f>
        <v>-36.255584132231412</v>
      </c>
      <c r="Z1509" s="73">
        <f>IFERROR(VLOOKUP(Подбор[[#This Row],[Артикул]],[1]Подбор!$CJ:$CW,5,0),"")</f>
        <v>0</v>
      </c>
      <c r="AA1509" s="73">
        <f>IFERROR(VLOOKUP(Подбор[[#This Row],[Артикул]],[1]Подбор!$CJ:$CW,6,0),"")</f>
        <v>0</v>
      </c>
      <c r="AB1509" s="73">
        <f>IFERROR(VLOOKUP(Подбор[[#This Row],[Артикул]],[1]Подбор!$CJ:$CW,7,0),"")</f>
        <v>0</v>
      </c>
      <c r="AC1509" s="73">
        <f>IFERROR(VLOOKUP(Подбор[[#This Row],[Артикул]],[1]Подбор!$CJ:$CW,8,0),"")</f>
        <v>0</v>
      </c>
      <c r="AD1509" s="73">
        <f>IFERROR(VLOOKUP(Подбор[[#This Row],[Артикул]],[1]Подбор!$CJ:$CW,9,0),"")</f>
        <v>0</v>
      </c>
      <c r="AE1509" s="73">
        <f>IFERROR(VLOOKUP(Подбор[[#This Row],[Артикул]],[1]Подбор!$CJ:$CW,10,0),"")</f>
        <v>0</v>
      </c>
      <c r="AF1509" s="73">
        <f>IFERROR(VLOOKUP(Подбор[[#This Row],[Артикул]],[1]Подбор!$CJ:$CW,11,0),"")</f>
        <v>0</v>
      </c>
      <c r="AG1509" s="73">
        <f>IFERROR(VLOOKUP(Подбор[[#This Row],[Артикул]],[1]Подбор!$CJ:$CW,12,0),"")</f>
        <v>0</v>
      </c>
      <c r="AH1509" s="73">
        <f>IFERROR(VLOOKUP(Подбор[[#This Row],[Артикул]],[1]Подбор!$CJ:$CW,13,0),"")</f>
        <v>0</v>
      </c>
      <c r="AI1509" s="73">
        <f>IFERROR(VLOOKUP(Подбор[[#This Row],[Артикул]],[1]Подбор!$CJ:$CW,14,0),"")</f>
        <v>0</v>
      </c>
      <c r="AJ1509" s="73" t="str">
        <f>IFERROR(VLOOKUP(Подбор[[#This Row],[Артикул]],[1]Подбор!$CJ:$DA,15,0),"")</f>
        <v>http://ipmatika.ru/upload/iblock/336/TS-W101.jpg</v>
      </c>
      <c r="AK1509" s="73" t="str">
        <f>IFERROR(VLOOKUP(Подбор[[#This Row],[Артикул]],[1]Подбор!$CJ:$DA,16,0),"")</f>
        <v>https://ipmatika.kz/products/tsifrovaya-konferents-sistema-serii-ts-w100/TS-W101/</v>
      </c>
      <c r="AL1509" s="73" t="str">
        <f>IFERROR(VLOOKUP(Подбор[[#This Row],[Артикул]],[1]Подбор!$CJ:$DA,17,0),"")</f>
        <v>EOL</v>
      </c>
    </row>
    <row r="1510" spans="1:38">
      <c r="A1510" s="73" t="s">
        <v>1536</v>
      </c>
      <c r="B1510" t="s">
        <v>3084</v>
      </c>
      <c r="C1510" t="s">
        <v>1535</v>
      </c>
      <c r="D1510">
        <v>670560</v>
      </c>
      <c r="E1510">
        <v>347088.34439999994</v>
      </c>
      <c r="F1510">
        <v>-48.239032390837515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5</v>
      </c>
      <c r="O1510">
        <v>0</v>
      </c>
      <c r="P1510">
        <v>0</v>
      </c>
      <c r="Q1510" t="s">
        <v>6338</v>
      </c>
      <c r="R1510" t="s">
        <v>6339</v>
      </c>
      <c r="S1510" t="s">
        <v>5491</v>
      </c>
      <c r="T1510" s="73"/>
      <c r="U1510" s="73"/>
      <c r="V1510"/>
      <c r="W1510" s="73">
        <f>IFERROR(VLOOKUP(Подбор[[#This Row],[Артикул]],[1]Подбор!$CJ:$CW,2,0),"")</f>
        <v>670560</v>
      </c>
      <c r="X1510" s="73">
        <f>IFERROR(VLOOKUP(Подбор[[#This Row],[Артикул]],[1]Подбор!$CJ:$CW,3,0),"")</f>
        <v>347088.34439999994</v>
      </c>
      <c r="Y1510" s="73">
        <f>IFERROR(VLOOKUP(Подбор[[#This Row],[Артикул]],[1]Подбор!$CJ:$CW,4,0),"")</f>
        <v>-48.239032390837515</v>
      </c>
      <c r="Z1510" s="73">
        <f>IFERROR(VLOOKUP(Подбор[[#This Row],[Артикул]],[1]Подбор!$CJ:$CW,5,0),"")</f>
        <v>0</v>
      </c>
      <c r="AA1510" s="73">
        <f>IFERROR(VLOOKUP(Подбор[[#This Row],[Артикул]],[1]Подбор!$CJ:$CW,6,0),"")</f>
        <v>0</v>
      </c>
      <c r="AB1510" s="73">
        <f>IFERROR(VLOOKUP(Подбор[[#This Row],[Артикул]],[1]Подбор!$CJ:$CW,7,0),"")</f>
        <v>0</v>
      </c>
      <c r="AC1510" s="73">
        <f>IFERROR(VLOOKUP(Подбор[[#This Row],[Артикул]],[1]Подбор!$CJ:$CW,8,0),"")</f>
        <v>0</v>
      </c>
      <c r="AD1510" s="73">
        <f>IFERROR(VLOOKUP(Подбор[[#This Row],[Артикул]],[1]Подбор!$CJ:$CW,9,0),"")</f>
        <v>0</v>
      </c>
      <c r="AE1510" s="73">
        <f>IFERROR(VLOOKUP(Подбор[[#This Row],[Артикул]],[1]Подбор!$CJ:$CW,10,0),"")</f>
        <v>0</v>
      </c>
      <c r="AF1510" s="73">
        <f>IFERROR(VLOOKUP(Подбор[[#This Row],[Артикул]],[1]Подбор!$CJ:$CW,11,0),"")</f>
        <v>0</v>
      </c>
      <c r="AG1510" s="73">
        <f>IFERROR(VLOOKUP(Подбор[[#This Row],[Артикул]],[1]Подбор!$CJ:$CW,12,0),"")</f>
        <v>5</v>
      </c>
      <c r="AH1510" s="73">
        <f>IFERROR(VLOOKUP(Подбор[[#This Row],[Артикул]],[1]Подбор!$CJ:$CW,13,0),"")</f>
        <v>0</v>
      </c>
      <c r="AI1510" s="73">
        <f>IFERROR(VLOOKUP(Подбор[[#This Row],[Артикул]],[1]Подбор!$CJ:$CW,14,0),"")</f>
        <v>0</v>
      </c>
      <c r="AJ1510" s="73" t="str">
        <f>IFERROR(VLOOKUP(Подбор[[#This Row],[Артикул]],[1]Подбор!$CJ:$DA,15,0),"")</f>
        <v>http://ipmatika.ru/upload/iblock/470/vcag3eqgy5iu2gjpbla7h4d7uhsnxvaq/TS-W101A_01.jpg</v>
      </c>
      <c r="AK1510" s="73" t="str">
        <f>IFERROR(VLOOKUP(Подбор[[#This Row],[Артикул]],[1]Подбор!$CJ:$DA,16,0),"")</f>
        <v>https://ipmatika.kz/products/tsifrovaya-konferents-sistema-serii-ts-w100/ITC%20TS-W101A/</v>
      </c>
      <c r="AL1510" s="73" t="str">
        <f>IFERROR(VLOOKUP(Подбор[[#This Row],[Артикул]],[1]Подбор!$CJ:$DA,17,0),"")</f>
        <v>EOL</v>
      </c>
    </row>
    <row r="1511" spans="1:38">
      <c r="A1511" s="73" t="s">
        <v>1534</v>
      </c>
      <c r="B1511" t="s">
        <v>3084</v>
      </c>
      <c r="C1511" t="s">
        <v>1533</v>
      </c>
      <c r="D1511">
        <v>364650</v>
      </c>
      <c r="E1511">
        <v>218350</v>
      </c>
      <c r="F1511">
        <v>-40.120663650075414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5</v>
      </c>
      <c r="O1511">
        <v>0</v>
      </c>
      <c r="P1511">
        <v>0</v>
      </c>
      <c r="Q1511" t="s">
        <v>6340</v>
      </c>
      <c r="R1511" t="s">
        <v>6341</v>
      </c>
      <c r="S1511" t="s">
        <v>5491</v>
      </c>
      <c r="T1511" s="73"/>
      <c r="U1511" s="73"/>
      <c r="V1511"/>
      <c r="W1511" s="73">
        <f>IFERROR(VLOOKUP(Подбор[[#This Row],[Артикул]],[1]Подбор!$CJ:$CW,2,0),"")</f>
        <v>364650</v>
      </c>
      <c r="X1511" s="73">
        <f>IFERROR(VLOOKUP(Подбор[[#This Row],[Артикул]],[1]Подбор!$CJ:$CW,3,0),"")</f>
        <v>218350</v>
      </c>
      <c r="Y1511" s="73">
        <f>IFERROR(VLOOKUP(Подбор[[#This Row],[Артикул]],[1]Подбор!$CJ:$CW,4,0),"")</f>
        <v>-40.120663650075414</v>
      </c>
      <c r="Z1511" s="73">
        <f>IFERROR(VLOOKUP(Подбор[[#This Row],[Артикул]],[1]Подбор!$CJ:$CW,5,0),"")</f>
        <v>0</v>
      </c>
      <c r="AA1511" s="73">
        <f>IFERROR(VLOOKUP(Подбор[[#This Row],[Артикул]],[1]Подбор!$CJ:$CW,6,0),"")</f>
        <v>0</v>
      </c>
      <c r="AB1511" s="73">
        <f>IFERROR(VLOOKUP(Подбор[[#This Row],[Артикул]],[1]Подбор!$CJ:$CW,7,0),"")</f>
        <v>0</v>
      </c>
      <c r="AC1511" s="73">
        <f>IFERROR(VLOOKUP(Подбор[[#This Row],[Артикул]],[1]Подбор!$CJ:$CW,8,0),"")</f>
        <v>0</v>
      </c>
      <c r="AD1511" s="73">
        <f>IFERROR(VLOOKUP(Подбор[[#This Row],[Артикул]],[1]Подбор!$CJ:$CW,9,0),"")</f>
        <v>0</v>
      </c>
      <c r="AE1511" s="73">
        <f>IFERROR(VLOOKUP(Подбор[[#This Row],[Артикул]],[1]Подбор!$CJ:$CW,10,0),"")</f>
        <v>0</v>
      </c>
      <c r="AF1511" s="73">
        <f>IFERROR(VLOOKUP(Подбор[[#This Row],[Артикул]],[1]Подбор!$CJ:$CW,11,0),"")</f>
        <v>0</v>
      </c>
      <c r="AG1511" s="73">
        <f>IFERROR(VLOOKUP(Подбор[[#This Row],[Артикул]],[1]Подбор!$CJ:$CW,12,0),"")</f>
        <v>5</v>
      </c>
      <c r="AH1511" s="73">
        <f>IFERROR(VLOOKUP(Подбор[[#This Row],[Артикул]],[1]Подбор!$CJ:$CW,13,0),"")</f>
        <v>0</v>
      </c>
      <c r="AI1511" s="73">
        <f>IFERROR(VLOOKUP(Подбор[[#This Row],[Артикул]],[1]Подбор!$CJ:$CW,14,0),"")</f>
        <v>0</v>
      </c>
      <c r="AJ1511" s="73" t="str">
        <f>IFERROR(VLOOKUP(Подбор[[#This Row],[Артикул]],[1]Подбор!$CJ:$DA,15,0),"")</f>
        <v>http://ipmatika.ru/upload/iblock/0c2/TS-W102%281%29.png</v>
      </c>
      <c r="AK1511" s="73" t="str">
        <f>IFERROR(VLOOKUP(Подбор[[#This Row],[Артикул]],[1]Подбор!$CJ:$DA,16,0),"")</f>
        <v>https://ipmatika.kz/products/tsifrovaya-konferents-sistema-serii-ts-w100/TS-W102/</v>
      </c>
      <c r="AL1511" s="73" t="str">
        <f>IFERROR(VLOOKUP(Подбор[[#This Row],[Артикул]],[1]Подбор!$CJ:$DA,17,0),"")</f>
        <v>EOL</v>
      </c>
    </row>
    <row r="1512" spans="1:38">
      <c r="A1512" s="73" t="s">
        <v>1532</v>
      </c>
      <c r="B1512" t="s">
        <v>3084</v>
      </c>
      <c r="C1512" t="s">
        <v>1531</v>
      </c>
      <c r="D1512">
        <v>491740</v>
      </c>
      <c r="E1512">
        <v>221650</v>
      </c>
      <c r="F1512">
        <v>-54.925367063895557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13</v>
      </c>
      <c r="O1512">
        <v>1</v>
      </c>
      <c r="P1512">
        <v>0</v>
      </c>
      <c r="Q1512" t="s">
        <v>6342</v>
      </c>
      <c r="R1512" t="s">
        <v>6343</v>
      </c>
      <c r="S1512" t="s">
        <v>5491</v>
      </c>
      <c r="T1512" s="73"/>
      <c r="U1512" s="73"/>
      <c r="V1512"/>
      <c r="W1512" s="73">
        <f>IFERROR(VLOOKUP(Подбор[[#This Row],[Артикул]],[1]Подбор!$CJ:$CW,2,0),"")</f>
        <v>491740</v>
      </c>
      <c r="X1512" s="73">
        <f>IFERROR(VLOOKUP(Подбор[[#This Row],[Артикул]],[1]Подбор!$CJ:$CW,3,0),"")</f>
        <v>221650</v>
      </c>
      <c r="Y1512" s="73">
        <f>IFERROR(VLOOKUP(Подбор[[#This Row],[Артикул]],[1]Подбор!$CJ:$CW,4,0),"")</f>
        <v>-54.925367063895557</v>
      </c>
      <c r="Z1512" s="73">
        <f>IFERROR(VLOOKUP(Подбор[[#This Row],[Артикул]],[1]Подбор!$CJ:$CW,5,0),"")</f>
        <v>1</v>
      </c>
      <c r="AA1512" s="73">
        <f>IFERROR(VLOOKUP(Подбор[[#This Row],[Артикул]],[1]Подбор!$CJ:$CW,6,0),"")</f>
        <v>0</v>
      </c>
      <c r="AB1512" s="73">
        <f>IFERROR(VLOOKUP(Подбор[[#This Row],[Артикул]],[1]Подбор!$CJ:$CW,7,0),"")</f>
        <v>0</v>
      </c>
      <c r="AC1512" s="73">
        <f>IFERROR(VLOOKUP(Подбор[[#This Row],[Артикул]],[1]Подбор!$CJ:$CW,8,0),"")</f>
        <v>0</v>
      </c>
      <c r="AD1512" s="73">
        <f>IFERROR(VLOOKUP(Подбор[[#This Row],[Артикул]],[1]Подбор!$CJ:$CW,9,0),"")</f>
        <v>0</v>
      </c>
      <c r="AE1512" s="73">
        <f>IFERROR(VLOOKUP(Подбор[[#This Row],[Артикул]],[1]Подбор!$CJ:$CW,10,0),"")</f>
        <v>0</v>
      </c>
      <c r="AF1512" s="73">
        <f>IFERROR(VLOOKUP(Подбор[[#This Row],[Артикул]],[1]Подбор!$CJ:$CW,11,0),"")</f>
        <v>0</v>
      </c>
      <c r="AG1512" s="73">
        <f>IFERROR(VLOOKUP(Подбор[[#This Row],[Артикул]],[1]Подбор!$CJ:$CW,12,0),"")</f>
        <v>13</v>
      </c>
      <c r="AH1512" s="73">
        <f>IFERROR(VLOOKUP(Подбор[[#This Row],[Артикул]],[1]Подбор!$CJ:$CW,13,0),"")</f>
        <v>1</v>
      </c>
      <c r="AI1512" s="73">
        <f>IFERROR(VLOOKUP(Подбор[[#This Row],[Артикул]],[1]Подбор!$CJ:$CW,14,0),"")</f>
        <v>0</v>
      </c>
      <c r="AJ1512" s="73" t="str">
        <f>IFERROR(VLOOKUP(Подбор[[#This Row],[Артикул]],[1]Подбор!$CJ:$DA,15,0),"")</f>
        <v>http://ipmatika.ru/upload/iblock/2f2/TS-W102A%281%29.png</v>
      </c>
      <c r="AK1512" s="73" t="str">
        <f>IFERROR(VLOOKUP(Подбор[[#This Row],[Артикул]],[1]Подбор!$CJ:$DA,16,0),"")</f>
        <v>https://ipmatika.kz/products/tsifrovaya-konferents-sistema-serii-ts-w100/TS-W102A/</v>
      </c>
      <c r="AL1512" s="73" t="str">
        <f>IFERROR(VLOOKUP(Подбор[[#This Row],[Артикул]],[1]Подбор!$CJ:$DA,17,0),"")</f>
        <v>EOL</v>
      </c>
    </row>
    <row r="1513" spans="1:38">
      <c r="A1513" s="73" t="s">
        <v>1530</v>
      </c>
      <c r="B1513" t="s">
        <v>3084</v>
      </c>
      <c r="C1513" t="s">
        <v>1529</v>
      </c>
      <c r="D1513">
        <v>499950</v>
      </c>
      <c r="E1513">
        <v>266407.23269999999</v>
      </c>
      <c r="F1513">
        <v>-46.71322478247825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6344</v>
      </c>
      <c r="R1513" t="s">
        <v>6345</v>
      </c>
      <c r="S1513" t="s">
        <v>5491</v>
      </c>
      <c r="T1513" s="73"/>
      <c r="U1513" s="73"/>
      <c r="V1513"/>
      <c r="W1513" s="73">
        <f>IFERROR(VLOOKUP(Подбор[[#This Row],[Артикул]],[1]Подбор!$CJ:$CW,2,0),"")</f>
        <v>499950</v>
      </c>
      <c r="X1513" s="73">
        <f>IFERROR(VLOOKUP(Подбор[[#This Row],[Артикул]],[1]Подбор!$CJ:$CW,3,0),"")</f>
        <v>266407.23269999999</v>
      </c>
      <c r="Y1513" s="73">
        <f>IFERROR(VLOOKUP(Подбор[[#This Row],[Артикул]],[1]Подбор!$CJ:$CW,4,0),"")</f>
        <v>-46.71322478247825</v>
      </c>
      <c r="Z1513" s="73">
        <f>IFERROR(VLOOKUP(Подбор[[#This Row],[Артикул]],[1]Подбор!$CJ:$CW,5,0),"")</f>
        <v>0</v>
      </c>
      <c r="AA1513" s="73">
        <f>IFERROR(VLOOKUP(Подбор[[#This Row],[Артикул]],[1]Подбор!$CJ:$CW,6,0),"")</f>
        <v>0</v>
      </c>
      <c r="AB1513" s="73">
        <f>IFERROR(VLOOKUP(Подбор[[#This Row],[Артикул]],[1]Подбор!$CJ:$CW,7,0),"")</f>
        <v>0</v>
      </c>
      <c r="AC1513" s="73">
        <f>IFERROR(VLOOKUP(Подбор[[#This Row],[Артикул]],[1]Подбор!$CJ:$CW,8,0),"")</f>
        <v>0</v>
      </c>
      <c r="AD1513" s="73">
        <f>IFERROR(VLOOKUP(Подбор[[#This Row],[Артикул]],[1]Подбор!$CJ:$CW,9,0),"")</f>
        <v>0</v>
      </c>
      <c r="AE1513" s="73">
        <f>IFERROR(VLOOKUP(Подбор[[#This Row],[Артикул]],[1]Подбор!$CJ:$CW,10,0),"")</f>
        <v>0</v>
      </c>
      <c r="AF1513" s="73">
        <f>IFERROR(VLOOKUP(Подбор[[#This Row],[Артикул]],[1]Подбор!$CJ:$CW,11,0),"")</f>
        <v>0</v>
      </c>
      <c r="AG1513" s="73">
        <f>IFERROR(VLOOKUP(Подбор[[#This Row],[Артикул]],[1]Подбор!$CJ:$CW,12,0),"")</f>
        <v>0</v>
      </c>
      <c r="AH1513" s="73">
        <f>IFERROR(VLOOKUP(Подбор[[#This Row],[Артикул]],[1]Подбор!$CJ:$CW,13,0),"")</f>
        <v>0</v>
      </c>
      <c r="AI1513" s="73">
        <f>IFERROR(VLOOKUP(Подбор[[#This Row],[Артикул]],[1]Подбор!$CJ:$CW,14,0),"")</f>
        <v>0</v>
      </c>
      <c r="AJ1513" s="73" t="str">
        <f>IFERROR(VLOOKUP(Подбор[[#This Row],[Артикул]],[1]Подбор!$CJ:$DA,15,0),"")</f>
        <v>http://ipmatika.ru/upload/iblock/dc4/TS-W103.png</v>
      </c>
      <c r="AK1513" s="73" t="str">
        <f>IFERROR(VLOOKUP(Подбор[[#This Row],[Артикул]],[1]Подбор!$CJ:$DA,16,0),"")</f>
        <v>https://ipmatika.kz/products/tsifrovaya-konferents-sistema-serii-ts-w100/TS-W103/</v>
      </c>
      <c r="AL1513" s="73" t="str">
        <f>IFERROR(VLOOKUP(Подбор[[#This Row],[Артикул]],[1]Подбор!$CJ:$DA,17,0),"")</f>
        <v>EOL</v>
      </c>
    </row>
    <row r="1514" spans="1:38">
      <c r="A1514" s="73" t="s">
        <v>1528</v>
      </c>
      <c r="B1514" t="s">
        <v>3084</v>
      </c>
      <c r="C1514" t="s">
        <v>1527</v>
      </c>
      <c r="D1514">
        <v>499950</v>
      </c>
      <c r="E1514">
        <v>266407.23269999999</v>
      </c>
      <c r="F1514">
        <v>-46.71322478247825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4</v>
      </c>
      <c r="P1514">
        <v>0</v>
      </c>
      <c r="Q1514" t="s">
        <v>6346</v>
      </c>
      <c r="R1514" t="s">
        <v>6347</v>
      </c>
      <c r="S1514" t="s">
        <v>5491</v>
      </c>
      <c r="T1514" s="73"/>
      <c r="U1514" s="73"/>
      <c r="V1514"/>
      <c r="W1514" s="73">
        <f>IFERROR(VLOOKUP(Подбор[[#This Row],[Артикул]],[1]Подбор!$CJ:$CW,2,0),"")</f>
        <v>499950</v>
      </c>
      <c r="X1514" s="73">
        <f>IFERROR(VLOOKUP(Подбор[[#This Row],[Артикул]],[1]Подбор!$CJ:$CW,3,0),"")</f>
        <v>266407.23269999999</v>
      </c>
      <c r="Y1514" s="73">
        <f>IFERROR(VLOOKUP(Подбор[[#This Row],[Артикул]],[1]Подбор!$CJ:$CW,4,0),"")</f>
        <v>-46.71322478247825</v>
      </c>
      <c r="Z1514" s="73">
        <f>IFERROR(VLOOKUP(Подбор[[#This Row],[Артикул]],[1]Подбор!$CJ:$CW,5,0),"")</f>
        <v>0</v>
      </c>
      <c r="AA1514" s="73">
        <f>IFERROR(VLOOKUP(Подбор[[#This Row],[Артикул]],[1]Подбор!$CJ:$CW,6,0),"")</f>
        <v>0</v>
      </c>
      <c r="AB1514" s="73">
        <f>IFERROR(VLOOKUP(Подбор[[#This Row],[Артикул]],[1]Подбор!$CJ:$CW,7,0),"")</f>
        <v>0</v>
      </c>
      <c r="AC1514" s="73">
        <f>IFERROR(VLOOKUP(Подбор[[#This Row],[Артикул]],[1]Подбор!$CJ:$CW,8,0),"")</f>
        <v>0</v>
      </c>
      <c r="AD1514" s="73">
        <f>IFERROR(VLOOKUP(Подбор[[#This Row],[Артикул]],[1]Подбор!$CJ:$CW,9,0),"")</f>
        <v>0</v>
      </c>
      <c r="AE1514" s="73">
        <f>IFERROR(VLOOKUP(Подбор[[#This Row],[Артикул]],[1]Подбор!$CJ:$CW,10,0),"")</f>
        <v>0</v>
      </c>
      <c r="AF1514" s="73">
        <f>IFERROR(VLOOKUP(Подбор[[#This Row],[Артикул]],[1]Подбор!$CJ:$CW,11,0),"")</f>
        <v>0</v>
      </c>
      <c r="AG1514" s="73">
        <f>IFERROR(VLOOKUP(Подбор[[#This Row],[Артикул]],[1]Подбор!$CJ:$CW,12,0),"")</f>
        <v>1</v>
      </c>
      <c r="AH1514" s="73">
        <f>IFERROR(VLOOKUP(Подбор[[#This Row],[Артикул]],[1]Подбор!$CJ:$CW,13,0),"")</f>
        <v>4</v>
      </c>
      <c r="AI1514" s="73">
        <f>IFERROR(VLOOKUP(Подбор[[#This Row],[Артикул]],[1]Подбор!$CJ:$CW,14,0),"")</f>
        <v>0</v>
      </c>
      <c r="AJ1514" s="73" t="str">
        <f>IFERROR(VLOOKUP(Подбор[[#This Row],[Артикул]],[1]Подбор!$CJ:$DA,15,0),"")</f>
        <v>http://ipmatika.ru/upload/iblock/43c/TS-W103.png</v>
      </c>
      <c r="AK1514" s="73" t="str">
        <f>IFERROR(VLOOKUP(Подбор[[#This Row],[Артикул]],[1]Подбор!$CJ:$DA,16,0),"")</f>
        <v>https://ipmatika.kz/products/tsifrovaya-konferents-sistema-serii-ts-w100/ITC%20TS-W103A/</v>
      </c>
      <c r="AL1514" s="73" t="str">
        <f>IFERROR(VLOOKUP(Подбор[[#This Row],[Артикул]],[1]Подбор!$CJ:$DA,17,0),"")</f>
        <v>EOL</v>
      </c>
    </row>
    <row r="1515" spans="1:38">
      <c r="A1515" s="73" t="s">
        <v>1526</v>
      </c>
      <c r="B1515"/>
      <c r="C1515"/>
      <c r="D1515" t="s">
        <v>578</v>
      </c>
      <c r="E1515" t="s">
        <v>578</v>
      </c>
      <c r="F1515" t="s">
        <v>578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578</v>
      </c>
      <c r="R1515" t="s">
        <v>578</v>
      </c>
      <c r="S1515" t="s">
        <v>578</v>
      </c>
      <c r="T1515" s="73"/>
      <c r="U1515" s="73"/>
      <c r="V1515"/>
      <c r="W1515" s="73" t="str">
        <f>IFERROR(VLOOKUP(Подбор[[#This Row],[Артикул]],[1]Подбор!$CJ:$CW,2,0),"")</f>
        <v/>
      </c>
      <c r="X1515" s="73" t="str">
        <f>IFERROR(VLOOKUP(Подбор[[#This Row],[Артикул]],[1]Подбор!$CJ:$CW,3,0),"")</f>
        <v/>
      </c>
      <c r="Y1515" s="73" t="str">
        <f>IFERROR(VLOOKUP(Подбор[[#This Row],[Артикул]],[1]Подбор!$CJ:$CW,4,0),"")</f>
        <v/>
      </c>
      <c r="Z1515" s="73">
        <f>IFERROR(VLOOKUP(Подбор[[#This Row],[Артикул]],[1]Подбор!$CJ:$CW,5,0),"")</f>
        <v>0</v>
      </c>
      <c r="AA1515" s="73">
        <f>IFERROR(VLOOKUP(Подбор[[#This Row],[Артикул]],[1]Подбор!$CJ:$CW,6,0),"")</f>
        <v>0</v>
      </c>
      <c r="AB1515" s="73">
        <f>IFERROR(VLOOKUP(Подбор[[#This Row],[Артикул]],[1]Подбор!$CJ:$CW,7,0),"")</f>
        <v>0</v>
      </c>
      <c r="AC1515" s="73">
        <f>IFERROR(VLOOKUP(Подбор[[#This Row],[Артикул]],[1]Подбор!$CJ:$CW,8,0),"")</f>
        <v>0</v>
      </c>
      <c r="AD1515" s="73">
        <f>IFERROR(VLOOKUP(Подбор[[#This Row],[Артикул]],[1]Подбор!$CJ:$CW,9,0),"")</f>
        <v>0</v>
      </c>
      <c r="AE1515" s="73">
        <f>IFERROR(VLOOKUP(Подбор[[#This Row],[Артикул]],[1]Подбор!$CJ:$CW,10,0),"")</f>
        <v>0</v>
      </c>
      <c r="AF1515" s="73">
        <f>IFERROR(VLOOKUP(Подбор[[#This Row],[Артикул]],[1]Подбор!$CJ:$CW,11,0),"")</f>
        <v>0</v>
      </c>
      <c r="AG1515" s="73">
        <f>IFERROR(VLOOKUP(Подбор[[#This Row],[Артикул]],[1]Подбор!$CJ:$CW,12,0),"")</f>
        <v>0</v>
      </c>
      <c r="AH1515" s="73">
        <f>IFERROR(VLOOKUP(Подбор[[#This Row],[Артикул]],[1]Подбор!$CJ:$CW,13,0),"")</f>
        <v>0</v>
      </c>
      <c r="AI1515" s="73">
        <f>IFERROR(VLOOKUP(Подбор[[#This Row],[Артикул]],[1]Подбор!$CJ:$CW,14,0),"")</f>
        <v>0</v>
      </c>
      <c r="AJ1515" s="73" t="str">
        <f>IFERROR(VLOOKUP(Подбор[[#This Row],[Артикул]],[1]Подбор!$CJ:$DA,15,0),"")</f>
        <v/>
      </c>
      <c r="AK1515" s="73" t="str">
        <f>IFERROR(VLOOKUP(Подбор[[#This Row],[Артикул]],[1]Подбор!$CJ:$DA,16,0),"")</f>
        <v/>
      </c>
      <c r="AL1515" s="73" t="str">
        <f>IFERROR(VLOOKUP(Подбор[[#This Row],[Артикул]],[1]Подбор!$CJ:$DA,17,0),"")</f>
        <v/>
      </c>
    </row>
    <row r="1516" spans="1:38">
      <c r="A1516" s="73" t="s">
        <v>1525</v>
      </c>
      <c r="B1516" t="s">
        <v>3084</v>
      </c>
      <c r="C1516" t="s">
        <v>1524</v>
      </c>
      <c r="D1516">
        <v>367690</v>
      </c>
      <c r="E1516">
        <v>301244.04240000003</v>
      </c>
      <c r="F1516">
        <v>-18.071189752236933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 t="s">
        <v>578</v>
      </c>
      <c r="R1516" t="s">
        <v>6348</v>
      </c>
      <c r="S1516" t="s">
        <v>578</v>
      </c>
      <c r="T1516" s="73"/>
      <c r="U1516" s="73"/>
      <c r="V1516"/>
      <c r="W1516" s="73">
        <f>IFERROR(VLOOKUP(Подбор[[#This Row],[Артикул]],[1]Подбор!$CJ:$CW,2,0),"")</f>
        <v>367690</v>
      </c>
      <c r="X1516" s="73">
        <f>IFERROR(VLOOKUP(Подбор[[#This Row],[Артикул]],[1]Подбор!$CJ:$CW,3,0),"")</f>
        <v>301244.04240000003</v>
      </c>
      <c r="Y1516" s="73">
        <f>IFERROR(VLOOKUP(Подбор[[#This Row],[Артикул]],[1]Подбор!$CJ:$CW,4,0),"")</f>
        <v>-18.071189752236933</v>
      </c>
      <c r="Z1516" s="73">
        <f>IFERROR(VLOOKUP(Подбор[[#This Row],[Артикул]],[1]Подбор!$CJ:$CW,5,0),"")</f>
        <v>0</v>
      </c>
      <c r="AA1516" s="73">
        <f>IFERROR(VLOOKUP(Подбор[[#This Row],[Артикул]],[1]Подбор!$CJ:$CW,6,0),"")</f>
        <v>0</v>
      </c>
      <c r="AB1516" s="73">
        <f>IFERROR(VLOOKUP(Подбор[[#This Row],[Артикул]],[1]Подбор!$CJ:$CW,7,0),"")</f>
        <v>0</v>
      </c>
      <c r="AC1516" s="73">
        <f>IFERROR(VLOOKUP(Подбор[[#This Row],[Артикул]],[1]Подбор!$CJ:$CW,8,0),"")</f>
        <v>0</v>
      </c>
      <c r="AD1516" s="73">
        <f>IFERROR(VLOOKUP(Подбор[[#This Row],[Артикул]],[1]Подбор!$CJ:$CW,9,0),"")</f>
        <v>0</v>
      </c>
      <c r="AE1516" s="73">
        <f>IFERROR(VLOOKUP(Подбор[[#This Row],[Артикул]],[1]Подбор!$CJ:$CW,10,0),"")</f>
        <v>0</v>
      </c>
      <c r="AF1516" s="73">
        <f>IFERROR(VLOOKUP(Подбор[[#This Row],[Артикул]],[1]Подбор!$CJ:$CW,11,0),"")</f>
        <v>0</v>
      </c>
      <c r="AG1516" s="73">
        <f>IFERROR(VLOOKUP(Подбор[[#This Row],[Артикул]],[1]Подбор!$CJ:$CW,12,0),"")</f>
        <v>1</v>
      </c>
      <c r="AH1516" s="73">
        <f>IFERROR(VLOOKUP(Подбор[[#This Row],[Артикул]],[1]Подбор!$CJ:$CW,13,0),"")</f>
        <v>0</v>
      </c>
      <c r="AI1516" s="73">
        <f>IFERROR(VLOOKUP(Подбор[[#This Row],[Артикул]],[1]Подбор!$CJ:$CW,14,0),"")</f>
        <v>0</v>
      </c>
      <c r="AJ1516" s="73" t="str">
        <f>IFERROR(VLOOKUP(Подбор[[#This Row],[Артикул]],[1]Подбор!$CJ:$DA,15,0),"")</f>
        <v/>
      </c>
      <c r="AK1516" s="73" t="str">
        <f>IFERROR(VLOOKUP(Подбор[[#This Row],[Артикул]],[1]Подбор!$CJ:$DA,16,0),"")</f>
        <v>https://ipmatika.kz/products/udliniteli-i-razvetviteli-hdmi/TS-9108HS/</v>
      </c>
      <c r="AL1516" s="73" t="str">
        <f>IFERROR(VLOOKUP(Подбор[[#This Row],[Артикул]],[1]Подбор!$CJ:$DA,17,0),"")</f>
        <v/>
      </c>
    </row>
    <row r="1517" spans="1:38">
      <c r="A1517" s="73" t="s">
        <v>1523</v>
      </c>
      <c r="B1517" t="s">
        <v>3084</v>
      </c>
      <c r="C1517" t="s">
        <v>1522</v>
      </c>
      <c r="D1517">
        <v>1854050</v>
      </c>
      <c r="E1517">
        <v>1503700</v>
      </c>
      <c r="F1517">
        <v>-18.896469890240283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6349</v>
      </c>
      <c r="R1517" t="s">
        <v>6350</v>
      </c>
      <c r="S1517" t="s">
        <v>578</v>
      </c>
      <c r="T1517" s="73"/>
      <c r="U1517" s="73"/>
      <c r="V1517"/>
      <c r="W1517" s="73">
        <f>IFERROR(VLOOKUP(Подбор[[#This Row],[Артикул]],[1]Подбор!$CJ:$CW,2,0),"")</f>
        <v>1854050</v>
      </c>
      <c r="X1517" s="73">
        <f>IFERROR(VLOOKUP(Подбор[[#This Row],[Артикул]],[1]Подбор!$CJ:$CW,3,0),"")</f>
        <v>1503700</v>
      </c>
      <c r="Y1517" s="73">
        <f>IFERROR(VLOOKUP(Подбор[[#This Row],[Артикул]],[1]Подбор!$CJ:$CW,4,0),"")</f>
        <v>-18.896469890240283</v>
      </c>
      <c r="Z1517" s="73">
        <f>IFERROR(VLOOKUP(Подбор[[#This Row],[Артикул]],[1]Подбор!$CJ:$CW,5,0),"")</f>
        <v>0</v>
      </c>
      <c r="AA1517" s="73">
        <f>IFERROR(VLOOKUP(Подбор[[#This Row],[Артикул]],[1]Подбор!$CJ:$CW,6,0),"")</f>
        <v>0</v>
      </c>
      <c r="AB1517" s="73">
        <f>IFERROR(VLOOKUP(Подбор[[#This Row],[Артикул]],[1]Подбор!$CJ:$CW,7,0),"")</f>
        <v>0</v>
      </c>
      <c r="AC1517" s="73">
        <f>IFERROR(VLOOKUP(Подбор[[#This Row],[Артикул]],[1]Подбор!$CJ:$CW,8,0),"")</f>
        <v>0</v>
      </c>
      <c r="AD1517" s="73">
        <f>IFERROR(VLOOKUP(Подбор[[#This Row],[Артикул]],[1]Подбор!$CJ:$CW,9,0),"")</f>
        <v>0</v>
      </c>
      <c r="AE1517" s="73">
        <f>IFERROR(VLOOKUP(Подбор[[#This Row],[Артикул]],[1]Подбор!$CJ:$CW,10,0),"")</f>
        <v>0</v>
      </c>
      <c r="AF1517" s="73">
        <f>IFERROR(VLOOKUP(Подбор[[#This Row],[Артикул]],[1]Подбор!$CJ:$CW,11,0),"")</f>
        <v>0</v>
      </c>
      <c r="AG1517" s="73">
        <f>IFERROR(VLOOKUP(Подбор[[#This Row],[Артикул]],[1]Подбор!$CJ:$CW,12,0),"")</f>
        <v>0</v>
      </c>
      <c r="AH1517" s="73">
        <f>IFERROR(VLOOKUP(Подбор[[#This Row],[Артикул]],[1]Подбор!$CJ:$CW,13,0),"")</f>
        <v>0</v>
      </c>
      <c r="AI1517" s="73">
        <f>IFERROR(VLOOKUP(Подбор[[#This Row],[Артикул]],[1]Подбор!$CJ:$CW,14,0),"")</f>
        <v>0</v>
      </c>
      <c r="AJ1517" s="73" t="str">
        <f>IFERROR(VLOOKUP(Подбор[[#This Row],[Артикул]],[1]Подбор!$CJ:$DA,15,0),"")</f>
        <v>http://ipmatika.ru/upload/iblock/8b4/TS-9100N.jpg</v>
      </c>
      <c r="AK1517" s="73" t="str">
        <f>IFERROR(VLOOKUP(Подбор[[#This Row],[Артикул]],[1]Подбор!$CJ:$DA,16,0),"")</f>
        <v>https://ipmatika.kz/products/sistemy-upravleniya-multimedia/TS-9100N/</v>
      </c>
      <c r="AL1517" s="73" t="str">
        <f>IFERROR(VLOOKUP(Подбор[[#This Row],[Артикул]],[1]Подбор!$CJ:$DA,17,0),"")</f>
        <v/>
      </c>
    </row>
    <row r="1518" spans="1:38">
      <c r="A1518" s="73" t="s">
        <v>1521</v>
      </c>
      <c r="B1518" t="s">
        <v>3084</v>
      </c>
      <c r="C1518" t="s">
        <v>1520</v>
      </c>
      <c r="D1518">
        <v>310200</v>
      </c>
      <c r="E1518">
        <v>217250</v>
      </c>
      <c r="F1518">
        <v>-29.964539007092199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0</v>
      </c>
      <c r="Q1518" t="s">
        <v>6351</v>
      </c>
      <c r="R1518" t="s">
        <v>6352</v>
      </c>
      <c r="S1518" t="s">
        <v>578</v>
      </c>
      <c r="T1518" s="73"/>
      <c r="U1518" s="73"/>
      <c r="V1518"/>
      <c r="W1518" s="73">
        <f>IFERROR(VLOOKUP(Подбор[[#This Row],[Артикул]],[1]Подбор!$CJ:$CW,2,0),"")</f>
        <v>310200</v>
      </c>
      <c r="X1518" s="73">
        <f>IFERROR(VLOOKUP(Подбор[[#This Row],[Артикул]],[1]Подбор!$CJ:$CW,3,0),"")</f>
        <v>217250</v>
      </c>
      <c r="Y1518" s="73">
        <f>IFERROR(VLOOKUP(Подбор[[#This Row],[Артикул]],[1]Подбор!$CJ:$CW,4,0),"")</f>
        <v>-29.964539007092199</v>
      </c>
      <c r="Z1518" s="73">
        <f>IFERROR(VLOOKUP(Подбор[[#This Row],[Артикул]],[1]Подбор!$CJ:$CW,5,0),"")</f>
        <v>0</v>
      </c>
      <c r="AA1518" s="73">
        <f>IFERROR(VLOOKUP(Подбор[[#This Row],[Артикул]],[1]Подбор!$CJ:$CW,6,0),"")</f>
        <v>0</v>
      </c>
      <c r="AB1518" s="73">
        <f>IFERROR(VLOOKUP(Подбор[[#This Row],[Артикул]],[1]Подбор!$CJ:$CW,7,0),"")</f>
        <v>0</v>
      </c>
      <c r="AC1518" s="73">
        <f>IFERROR(VLOOKUP(Подбор[[#This Row],[Артикул]],[1]Подбор!$CJ:$CW,8,0),"")</f>
        <v>0</v>
      </c>
      <c r="AD1518" s="73">
        <f>IFERROR(VLOOKUP(Подбор[[#This Row],[Артикул]],[1]Подбор!$CJ:$CW,9,0),"")</f>
        <v>0</v>
      </c>
      <c r="AE1518" s="73">
        <f>IFERROR(VLOOKUP(Подбор[[#This Row],[Артикул]],[1]Подбор!$CJ:$CW,10,0),"")</f>
        <v>0</v>
      </c>
      <c r="AF1518" s="73">
        <f>IFERROR(VLOOKUP(Подбор[[#This Row],[Артикул]],[1]Подбор!$CJ:$CW,11,0),"")</f>
        <v>0</v>
      </c>
      <c r="AG1518" s="73">
        <f>IFERROR(VLOOKUP(Подбор[[#This Row],[Артикул]],[1]Подбор!$CJ:$CW,12,0),"")</f>
        <v>1</v>
      </c>
      <c r="AH1518" s="73">
        <f>IFERROR(VLOOKUP(Подбор[[#This Row],[Артикул]],[1]Подбор!$CJ:$CW,13,0),"")</f>
        <v>0</v>
      </c>
      <c r="AI1518" s="73">
        <f>IFERROR(VLOOKUP(Подбор[[#This Row],[Артикул]],[1]Подбор!$CJ:$CW,14,0),"")</f>
        <v>0</v>
      </c>
      <c r="AJ1518" s="73" t="str">
        <f>IFERROR(VLOOKUP(Подбор[[#This Row],[Артикул]],[1]Подбор!$CJ:$DA,15,0),"")</f>
        <v>http://ipmatika.ru/upload/iblock/e19/TS-9101.jpg</v>
      </c>
      <c r="AK1518" s="73" t="str">
        <f>IFERROR(VLOOKUP(Подбор[[#This Row],[Артикул]],[1]Подбор!$CJ:$DA,16,0),"")</f>
        <v>https://ipmatika.kz/products/sistemy-upravleniya-multimedia/TS-9101/</v>
      </c>
      <c r="AL1518" s="73" t="str">
        <f>IFERROR(VLOOKUP(Подбор[[#This Row],[Артикул]],[1]Подбор!$CJ:$DA,17,0),"")</f>
        <v/>
      </c>
    </row>
    <row r="1519" spans="1:38">
      <c r="A1519" s="73" t="s">
        <v>1519</v>
      </c>
      <c r="B1519" t="s">
        <v>3084</v>
      </c>
      <c r="C1519" t="s">
        <v>1518</v>
      </c>
      <c r="D1519">
        <v>707440</v>
      </c>
      <c r="E1519">
        <v>579104.25089999998</v>
      </c>
      <c r="F1519">
        <v>-18.14086694277961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6353</v>
      </c>
      <c r="R1519" t="s">
        <v>6354</v>
      </c>
      <c r="S1519" t="s">
        <v>5491</v>
      </c>
      <c r="T1519" s="73"/>
      <c r="U1519" s="73"/>
      <c r="V1519"/>
      <c r="W1519" s="73">
        <f>IFERROR(VLOOKUP(Подбор[[#This Row],[Артикул]],[1]Подбор!$CJ:$CW,2,0),"")</f>
        <v>707440</v>
      </c>
      <c r="X1519" s="73">
        <f>IFERROR(VLOOKUP(Подбор[[#This Row],[Артикул]],[1]Подбор!$CJ:$CW,3,0),"")</f>
        <v>579104.25089999998</v>
      </c>
      <c r="Y1519" s="73">
        <f>IFERROR(VLOOKUP(Подбор[[#This Row],[Артикул]],[1]Подбор!$CJ:$CW,4,0),"")</f>
        <v>-18.14086694277961</v>
      </c>
      <c r="Z1519" s="73">
        <f>IFERROR(VLOOKUP(Подбор[[#This Row],[Артикул]],[1]Подбор!$CJ:$CW,5,0),"")</f>
        <v>0</v>
      </c>
      <c r="AA1519" s="73">
        <f>IFERROR(VLOOKUP(Подбор[[#This Row],[Артикул]],[1]Подбор!$CJ:$CW,6,0),"")</f>
        <v>0</v>
      </c>
      <c r="AB1519" s="73">
        <f>IFERROR(VLOOKUP(Подбор[[#This Row],[Артикул]],[1]Подбор!$CJ:$CW,7,0),"")</f>
        <v>0</v>
      </c>
      <c r="AC1519" s="73">
        <f>IFERROR(VLOOKUP(Подбор[[#This Row],[Артикул]],[1]Подбор!$CJ:$CW,8,0),"")</f>
        <v>0</v>
      </c>
      <c r="AD1519" s="73">
        <f>IFERROR(VLOOKUP(Подбор[[#This Row],[Артикул]],[1]Подбор!$CJ:$CW,9,0),"")</f>
        <v>0</v>
      </c>
      <c r="AE1519" s="73">
        <f>IFERROR(VLOOKUP(Подбор[[#This Row],[Артикул]],[1]Подбор!$CJ:$CW,10,0),"")</f>
        <v>0</v>
      </c>
      <c r="AF1519" s="73">
        <f>IFERROR(VLOOKUP(Подбор[[#This Row],[Артикул]],[1]Подбор!$CJ:$CW,11,0),"")</f>
        <v>0</v>
      </c>
      <c r="AG1519" s="73">
        <f>IFERROR(VLOOKUP(Подбор[[#This Row],[Артикул]],[1]Подбор!$CJ:$CW,12,0),"")</f>
        <v>0</v>
      </c>
      <c r="AH1519" s="73">
        <f>IFERROR(VLOOKUP(Подбор[[#This Row],[Артикул]],[1]Подбор!$CJ:$CW,13,0),"")</f>
        <v>0</v>
      </c>
      <c r="AI1519" s="73">
        <f>IFERROR(VLOOKUP(Подбор[[#This Row],[Артикул]],[1]Подбор!$CJ:$CW,14,0),"")</f>
        <v>0</v>
      </c>
      <c r="AJ1519" s="73" t="str">
        <f>IFERROR(VLOOKUP(Подбор[[#This Row],[Артикул]],[1]Подбор!$CJ:$DA,15,0),"")</f>
        <v>http://ipmatika.ru/upload/iblock/964/TS-9104UHM.png</v>
      </c>
      <c r="AK1519" s="73" t="str">
        <f>IFERROR(VLOOKUP(Подбор[[#This Row],[Артикул]],[1]Подбор!$CJ:$DA,16,0),"")</f>
        <v>https://ipmatika.kz/products/video-kommutatory/TS-9104UHM/</v>
      </c>
      <c r="AL1519" s="73" t="str">
        <f>IFERROR(VLOOKUP(Подбор[[#This Row],[Артикул]],[1]Подбор!$CJ:$DA,17,0),"")</f>
        <v>EOL</v>
      </c>
    </row>
    <row r="1520" spans="1:38">
      <c r="A1520" s="73" t="s">
        <v>1517</v>
      </c>
      <c r="B1520" t="s">
        <v>3084</v>
      </c>
      <c r="C1520" t="s">
        <v>1516</v>
      </c>
      <c r="D1520">
        <v>1113750</v>
      </c>
      <c r="E1520">
        <v>668250</v>
      </c>
      <c r="F1520">
        <v>-40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6355</v>
      </c>
      <c r="R1520" t="s">
        <v>6356</v>
      </c>
      <c r="S1520" t="s">
        <v>578</v>
      </c>
      <c r="T1520" s="73"/>
      <c r="U1520" s="73"/>
      <c r="V1520"/>
      <c r="W1520" s="73">
        <f>IFERROR(VLOOKUP(Подбор[[#This Row],[Артикул]],[1]Подбор!$CJ:$CW,2,0),"")</f>
        <v>1113750</v>
      </c>
      <c r="X1520" s="73">
        <f>IFERROR(VLOOKUP(Подбор[[#This Row],[Артикул]],[1]Подбор!$CJ:$CW,3,0),"")</f>
        <v>668250</v>
      </c>
      <c r="Y1520" s="73">
        <f>IFERROR(VLOOKUP(Подбор[[#This Row],[Артикул]],[1]Подбор!$CJ:$CW,4,0),"")</f>
        <v>-40</v>
      </c>
      <c r="Z1520" s="73">
        <f>IFERROR(VLOOKUP(Подбор[[#This Row],[Артикул]],[1]Подбор!$CJ:$CW,5,0),"")</f>
        <v>0</v>
      </c>
      <c r="AA1520" s="73">
        <f>IFERROR(VLOOKUP(Подбор[[#This Row],[Артикул]],[1]Подбор!$CJ:$CW,6,0),"")</f>
        <v>0</v>
      </c>
      <c r="AB1520" s="73">
        <f>IFERROR(VLOOKUP(Подбор[[#This Row],[Артикул]],[1]Подбор!$CJ:$CW,7,0),"")</f>
        <v>0</v>
      </c>
      <c r="AC1520" s="73">
        <f>IFERROR(VLOOKUP(Подбор[[#This Row],[Артикул]],[1]Подбор!$CJ:$CW,8,0),"")</f>
        <v>0</v>
      </c>
      <c r="AD1520" s="73">
        <f>IFERROR(VLOOKUP(Подбор[[#This Row],[Артикул]],[1]Подбор!$CJ:$CW,9,0),"")</f>
        <v>0</v>
      </c>
      <c r="AE1520" s="73">
        <f>IFERROR(VLOOKUP(Подбор[[#This Row],[Артикул]],[1]Подбор!$CJ:$CW,10,0),"")</f>
        <v>0</v>
      </c>
      <c r="AF1520" s="73">
        <f>IFERROR(VLOOKUP(Подбор[[#This Row],[Артикул]],[1]Подбор!$CJ:$CW,11,0),"")</f>
        <v>0</v>
      </c>
      <c r="AG1520" s="73">
        <f>IFERROR(VLOOKUP(Подбор[[#This Row],[Артикул]],[1]Подбор!$CJ:$CW,12,0),"")</f>
        <v>0</v>
      </c>
      <c r="AH1520" s="73">
        <f>IFERROR(VLOOKUP(Подбор[[#This Row],[Артикул]],[1]Подбор!$CJ:$CW,13,0),"")</f>
        <v>0</v>
      </c>
      <c r="AI1520" s="73">
        <f>IFERROR(VLOOKUP(Подбор[[#This Row],[Артикул]],[1]Подбор!$CJ:$CW,14,0),"")</f>
        <v>0</v>
      </c>
      <c r="AJ1520" s="73" t="str">
        <f>IFERROR(VLOOKUP(Подбор[[#This Row],[Артикул]],[1]Подбор!$CJ:$DA,15,0),"")</f>
        <v>http://ipmatika.ru/upload/iblock/648/TS-9111UHT.jpg</v>
      </c>
      <c r="AK1520" s="73" t="str">
        <f>IFERROR(VLOOKUP(Подбор[[#This Row],[Артикул]],[1]Подбор!$CJ:$DA,16,0),"")</f>
        <v>https://ipmatika.kz/products/video-kommutatory/TS-9111UHT/</v>
      </c>
      <c r="AL1520" s="73" t="str">
        <f>IFERROR(VLOOKUP(Подбор[[#This Row],[Артикул]],[1]Подбор!$CJ:$DA,17,0),"")</f>
        <v/>
      </c>
    </row>
    <row r="1521" spans="1:38">
      <c r="A1521" s="73" t="s">
        <v>3831</v>
      </c>
      <c r="B1521" t="s">
        <v>3084</v>
      </c>
      <c r="C1521" t="s">
        <v>3832</v>
      </c>
      <c r="D1521">
        <v>574200</v>
      </c>
      <c r="E1521">
        <v>402050</v>
      </c>
      <c r="F1521">
        <v>-29.980842911877389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6357</v>
      </c>
      <c r="R1521" t="s">
        <v>6358</v>
      </c>
      <c r="S1521" t="s">
        <v>578</v>
      </c>
      <c r="T1521" s="73"/>
      <c r="U1521" s="73"/>
      <c r="V1521"/>
      <c r="W1521" s="73">
        <f>IFERROR(VLOOKUP(Подбор[[#This Row],[Артикул]],[1]Подбор!$CJ:$CW,2,0),"")</f>
        <v>574200</v>
      </c>
      <c r="X1521" s="73">
        <f>IFERROR(VLOOKUP(Подбор[[#This Row],[Артикул]],[1]Подбор!$CJ:$CW,3,0),"")</f>
        <v>402050</v>
      </c>
      <c r="Y1521" s="73">
        <f>IFERROR(VLOOKUP(Подбор[[#This Row],[Артикул]],[1]Подбор!$CJ:$CW,4,0),"")</f>
        <v>-29.980842911877389</v>
      </c>
      <c r="Z1521" s="73">
        <f>IFERROR(VLOOKUP(Подбор[[#This Row],[Артикул]],[1]Подбор!$CJ:$CW,5,0),"")</f>
        <v>0</v>
      </c>
      <c r="AA1521" s="73">
        <f>IFERROR(VLOOKUP(Подбор[[#This Row],[Артикул]],[1]Подбор!$CJ:$CW,6,0),"")</f>
        <v>0</v>
      </c>
      <c r="AB1521" s="73">
        <f>IFERROR(VLOOKUP(Подбор[[#This Row],[Артикул]],[1]Подбор!$CJ:$CW,7,0),"")</f>
        <v>0</v>
      </c>
      <c r="AC1521" s="73">
        <f>IFERROR(VLOOKUP(Подбор[[#This Row],[Артикул]],[1]Подбор!$CJ:$CW,8,0),"")</f>
        <v>0</v>
      </c>
      <c r="AD1521" s="73">
        <f>IFERROR(VLOOKUP(Подбор[[#This Row],[Артикул]],[1]Подбор!$CJ:$CW,9,0),"")</f>
        <v>0</v>
      </c>
      <c r="AE1521" s="73">
        <f>IFERROR(VLOOKUP(Подбор[[#This Row],[Артикул]],[1]Подбор!$CJ:$CW,10,0),"")</f>
        <v>0</v>
      </c>
      <c r="AF1521" s="73">
        <f>IFERROR(VLOOKUP(Подбор[[#This Row],[Артикул]],[1]Подбор!$CJ:$CW,11,0),"")</f>
        <v>0</v>
      </c>
      <c r="AG1521" s="73">
        <f>IFERROR(VLOOKUP(Подбор[[#This Row],[Артикул]],[1]Подбор!$CJ:$CW,12,0),"")</f>
        <v>0</v>
      </c>
      <c r="AH1521" s="73">
        <f>IFERROR(VLOOKUP(Подбор[[#This Row],[Артикул]],[1]Подбор!$CJ:$CW,13,0),"")</f>
        <v>0</v>
      </c>
      <c r="AI1521" s="73">
        <f>IFERROR(VLOOKUP(Подбор[[#This Row],[Артикул]],[1]Подбор!$CJ:$CW,14,0),"")</f>
        <v>0</v>
      </c>
      <c r="AJ1521" s="73" t="str">
        <f>IFERROR(VLOOKUP(Подбор[[#This Row],[Артикул]],[1]Подбор!$CJ:$DA,15,0),"")</f>
        <v>http://ipmatika.ru/upload/iblock/5e2/TS-9232.jpg</v>
      </c>
      <c r="AK1521" s="73" t="str">
        <f>IFERROR(VLOOKUP(Подбор[[#This Row],[Артикул]],[1]Подбор!$CJ:$DA,16,0),"")</f>
        <v>https://ipmatika.kz/products/sistemy-upravleniya-multimedia/TS-9232/</v>
      </c>
      <c r="AL1521" s="73" t="str">
        <f>IFERROR(VLOOKUP(Подбор[[#This Row],[Артикул]],[1]Подбор!$CJ:$DA,17,0),"")</f>
        <v/>
      </c>
    </row>
    <row r="1522" spans="1:38">
      <c r="A1522" s="73" t="s">
        <v>1515</v>
      </c>
      <c r="B1522" t="s">
        <v>3084</v>
      </c>
      <c r="C1522" t="s">
        <v>1514</v>
      </c>
      <c r="D1522">
        <v>420220</v>
      </c>
      <c r="E1522">
        <v>343662.17129999999</v>
      </c>
      <c r="F1522">
        <v>-18.218511422588179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6359</v>
      </c>
      <c r="R1522" t="s">
        <v>6360</v>
      </c>
      <c r="S1522" t="s">
        <v>578</v>
      </c>
      <c r="T1522" s="73"/>
      <c r="U1522" s="73"/>
      <c r="V1522"/>
      <c r="W1522" s="73">
        <f>IFERROR(VLOOKUP(Подбор[[#This Row],[Артикул]],[1]Подбор!$CJ:$CW,2,0),"")</f>
        <v>420220</v>
      </c>
      <c r="X1522" s="73">
        <f>IFERROR(VLOOKUP(Подбор[[#This Row],[Артикул]],[1]Подбор!$CJ:$CW,3,0),"")</f>
        <v>343662.17129999999</v>
      </c>
      <c r="Y1522" s="73">
        <f>IFERROR(VLOOKUP(Подбор[[#This Row],[Артикул]],[1]Подбор!$CJ:$CW,4,0),"")</f>
        <v>-18.218511422588179</v>
      </c>
      <c r="Z1522" s="73">
        <f>IFERROR(VLOOKUP(Подбор[[#This Row],[Артикул]],[1]Подбор!$CJ:$CW,5,0),"")</f>
        <v>0</v>
      </c>
      <c r="AA1522" s="73">
        <f>IFERROR(VLOOKUP(Подбор[[#This Row],[Артикул]],[1]Подбор!$CJ:$CW,6,0),"")</f>
        <v>0</v>
      </c>
      <c r="AB1522" s="73">
        <f>IFERROR(VLOOKUP(Подбор[[#This Row],[Артикул]],[1]Подбор!$CJ:$CW,7,0),"")</f>
        <v>0</v>
      </c>
      <c r="AC1522" s="73">
        <f>IFERROR(VLOOKUP(Подбор[[#This Row],[Артикул]],[1]Подбор!$CJ:$CW,8,0),"")</f>
        <v>0</v>
      </c>
      <c r="AD1522" s="73">
        <f>IFERROR(VLOOKUP(Подбор[[#This Row],[Артикул]],[1]Подбор!$CJ:$CW,9,0),"")</f>
        <v>0</v>
      </c>
      <c r="AE1522" s="73">
        <f>IFERROR(VLOOKUP(Подбор[[#This Row],[Артикул]],[1]Подбор!$CJ:$CW,10,0),"")</f>
        <v>0</v>
      </c>
      <c r="AF1522" s="73">
        <f>IFERROR(VLOOKUP(Подбор[[#This Row],[Артикул]],[1]Подбор!$CJ:$CW,11,0),"")</f>
        <v>0</v>
      </c>
      <c r="AG1522" s="73">
        <f>IFERROR(VLOOKUP(Подбор[[#This Row],[Артикул]],[1]Подбор!$CJ:$CW,12,0),"")</f>
        <v>0</v>
      </c>
      <c r="AH1522" s="73">
        <f>IFERROR(VLOOKUP(Подбор[[#This Row],[Артикул]],[1]Подбор!$CJ:$CW,13,0),"")</f>
        <v>0</v>
      </c>
      <c r="AI1522" s="73">
        <f>IFERROR(VLOOKUP(Подбор[[#This Row],[Артикул]],[1]Подбор!$CJ:$CW,14,0),"")</f>
        <v>0</v>
      </c>
      <c r="AJ1522" s="73" t="str">
        <f>IFERROR(VLOOKUP(Подбор[[#This Row],[Артикул]],[1]Подбор!$CJ:$DA,15,0),"")</f>
        <v>http://ipmatika.ru/upload/iblock/6a4/TS-9404DI.jpg</v>
      </c>
      <c r="AK1522" s="73" t="str">
        <f>IFERROR(VLOOKUP(Подбор[[#This Row],[Артикул]],[1]Подбор!$CJ:$DA,16,0),"")</f>
        <v>https://ipmatika.kz/products/modulnye-matrichnye-kommutatory/TS-9404DI/</v>
      </c>
      <c r="AL1522" s="73" t="str">
        <f>IFERROR(VLOOKUP(Подбор[[#This Row],[Артикул]],[1]Подбор!$CJ:$DA,17,0),"")</f>
        <v/>
      </c>
    </row>
    <row r="1523" spans="1:38">
      <c r="A1523" s="73" t="s">
        <v>1513</v>
      </c>
      <c r="B1523" t="s">
        <v>3084</v>
      </c>
      <c r="C1523" t="s">
        <v>1512</v>
      </c>
      <c r="D1523">
        <v>588500</v>
      </c>
      <c r="E1523">
        <v>353100</v>
      </c>
      <c r="F1523">
        <v>-40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6361</v>
      </c>
      <c r="R1523" t="s">
        <v>6362</v>
      </c>
      <c r="S1523" t="s">
        <v>578</v>
      </c>
      <c r="T1523" s="73"/>
      <c r="U1523" s="73"/>
      <c r="V1523"/>
      <c r="W1523" s="73">
        <f>IFERROR(VLOOKUP(Подбор[[#This Row],[Артикул]],[1]Подбор!$CJ:$CW,2,0),"")</f>
        <v>588500</v>
      </c>
      <c r="X1523" s="73">
        <f>IFERROR(VLOOKUP(Подбор[[#This Row],[Артикул]],[1]Подбор!$CJ:$CW,3,0),"")</f>
        <v>353100</v>
      </c>
      <c r="Y1523" s="73">
        <f>IFERROR(VLOOKUP(Подбор[[#This Row],[Артикул]],[1]Подбор!$CJ:$CW,4,0),"")</f>
        <v>-40</v>
      </c>
      <c r="Z1523" s="73">
        <f>IFERROR(VLOOKUP(Подбор[[#This Row],[Артикул]],[1]Подбор!$CJ:$CW,5,0),"")</f>
        <v>0</v>
      </c>
      <c r="AA1523" s="73">
        <f>IFERROR(VLOOKUP(Подбор[[#This Row],[Артикул]],[1]Подбор!$CJ:$CW,6,0),"")</f>
        <v>0</v>
      </c>
      <c r="AB1523" s="73">
        <f>IFERROR(VLOOKUP(Подбор[[#This Row],[Артикул]],[1]Подбор!$CJ:$CW,7,0),"")</f>
        <v>0</v>
      </c>
      <c r="AC1523" s="73">
        <f>IFERROR(VLOOKUP(Подбор[[#This Row],[Артикул]],[1]Подбор!$CJ:$CW,8,0),"")</f>
        <v>0</v>
      </c>
      <c r="AD1523" s="73">
        <f>IFERROR(VLOOKUP(Подбор[[#This Row],[Артикул]],[1]Подбор!$CJ:$CW,9,0),"")</f>
        <v>0</v>
      </c>
      <c r="AE1523" s="73">
        <f>IFERROR(VLOOKUP(Подбор[[#This Row],[Артикул]],[1]Подбор!$CJ:$CW,10,0),"")</f>
        <v>0</v>
      </c>
      <c r="AF1523" s="73">
        <f>IFERROR(VLOOKUP(Подбор[[#This Row],[Артикул]],[1]Подбор!$CJ:$CW,11,0),"")</f>
        <v>0</v>
      </c>
      <c r="AG1523" s="73">
        <f>IFERROR(VLOOKUP(Подбор[[#This Row],[Артикул]],[1]Подбор!$CJ:$CW,12,0),"")</f>
        <v>0</v>
      </c>
      <c r="AH1523" s="73">
        <f>IFERROR(VLOOKUP(Подбор[[#This Row],[Артикул]],[1]Подбор!$CJ:$CW,13,0),"")</f>
        <v>0</v>
      </c>
      <c r="AI1523" s="73">
        <f>IFERROR(VLOOKUP(Подбор[[#This Row],[Артикул]],[1]Подбор!$CJ:$CW,14,0),"")</f>
        <v>0</v>
      </c>
      <c r="AJ1523" s="73" t="str">
        <f>IFERROR(VLOOKUP(Подбор[[#This Row],[Артикул]],[1]Подбор!$CJ:$DA,15,0),"")</f>
        <v>http://ipmatika.ru/upload/iblock/ac1/TS-9404DO.jpg</v>
      </c>
      <c r="AK1523" s="73" t="str">
        <f>IFERROR(VLOOKUP(Подбор[[#This Row],[Артикул]],[1]Подбор!$CJ:$DA,16,0),"")</f>
        <v>https://ipmatika.kz/products/modulnye-matrichnye-kommutatory/TS-9404DO/</v>
      </c>
      <c r="AL1523" s="73" t="str">
        <f>IFERROR(VLOOKUP(Подбор[[#This Row],[Артикул]],[1]Подбор!$CJ:$DA,17,0),"")</f>
        <v/>
      </c>
    </row>
    <row r="1524" spans="1:38">
      <c r="A1524" s="73" t="s">
        <v>1511</v>
      </c>
      <c r="B1524" t="s">
        <v>3084</v>
      </c>
      <c r="C1524" t="s">
        <v>1510</v>
      </c>
      <c r="D1524">
        <v>1046650</v>
      </c>
      <c r="E1524">
        <v>829895.26199999987</v>
      </c>
      <c r="F1524">
        <v>-20.709381168489955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6363</v>
      </c>
      <c r="R1524" t="s">
        <v>6364</v>
      </c>
      <c r="S1524" t="s">
        <v>578</v>
      </c>
      <c r="T1524" s="73"/>
      <c r="U1524" s="73"/>
      <c r="V1524"/>
      <c r="W1524" s="73">
        <f>IFERROR(VLOOKUP(Подбор[[#This Row],[Артикул]],[1]Подбор!$CJ:$CW,2,0),"")</f>
        <v>1046650</v>
      </c>
      <c r="X1524" s="73">
        <f>IFERROR(VLOOKUP(Подбор[[#This Row],[Артикул]],[1]Подбор!$CJ:$CW,3,0),"")</f>
        <v>829895.26199999987</v>
      </c>
      <c r="Y1524" s="73">
        <f>IFERROR(VLOOKUP(Подбор[[#This Row],[Артикул]],[1]Подбор!$CJ:$CW,4,0),"")</f>
        <v>-20.709381168489955</v>
      </c>
      <c r="Z1524" s="73">
        <f>IFERROR(VLOOKUP(Подбор[[#This Row],[Артикул]],[1]Подбор!$CJ:$CW,5,0),"")</f>
        <v>0</v>
      </c>
      <c r="AA1524" s="73">
        <f>IFERROR(VLOOKUP(Подбор[[#This Row],[Артикул]],[1]Подбор!$CJ:$CW,6,0),"")</f>
        <v>0</v>
      </c>
      <c r="AB1524" s="73">
        <f>IFERROR(VLOOKUP(Подбор[[#This Row],[Артикул]],[1]Подбор!$CJ:$CW,7,0),"")</f>
        <v>0</v>
      </c>
      <c r="AC1524" s="73">
        <f>IFERROR(VLOOKUP(Подбор[[#This Row],[Артикул]],[1]Подбор!$CJ:$CW,8,0),"")</f>
        <v>0</v>
      </c>
      <c r="AD1524" s="73">
        <f>IFERROR(VLOOKUP(Подбор[[#This Row],[Артикул]],[1]Подбор!$CJ:$CW,9,0),"")</f>
        <v>0</v>
      </c>
      <c r="AE1524" s="73">
        <f>IFERROR(VLOOKUP(Подбор[[#This Row],[Артикул]],[1]Подбор!$CJ:$CW,10,0),"")</f>
        <v>0</v>
      </c>
      <c r="AF1524" s="73">
        <f>IFERROR(VLOOKUP(Подбор[[#This Row],[Артикул]],[1]Подбор!$CJ:$CW,11,0),"")</f>
        <v>0</v>
      </c>
      <c r="AG1524" s="73">
        <f>IFERROR(VLOOKUP(Подбор[[#This Row],[Артикул]],[1]Подбор!$CJ:$CW,12,0),"")</f>
        <v>0</v>
      </c>
      <c r="AH1524" s="73">
        <f>IFERROR(VLOOKUP(Подбор[[#This Row],[Артикул]],[1]Подбор!$CJ:$CW,13,0),"")</f>
        <v>0</v>
      </c>
      <c r="AI1524" s="73">
        <f>IFERROR(VLOOKUP(Подбор[[#This Row],[Артикул]],[1]Подбор!$CJ:$CW,14,0),"")</f>
        <v>0</v>
      </c>
      <c r="AJ1524" s="73" t="str">
        <f>IFERROR(VLOOKUP(Подбор[[#This Row],[Артикул]],[1]Подбор!$CJ:$DA,15,0),"")</f>
        <v>http://ipmatika.ru/upload/iblock/517/TS-9404HBI.jpg</v>
      </c>
      <c r="AK1524" s="73" t="str">
        <f>IFERROR(VLOOKUP(Подбор[[#This Row],[Артикул]],[1]Подбор!$CJ:$DA,16,0),"")</f>
        <v>https://ipmatika.kz/products/modulnye-matrichnye-kommutatory/TS-9404HBI/</v>
      </c>
      <c r="AL1524" s="73" t="str">
        <f>IFERROR(VLOOKUP(Подбор[[#This Row],[Артикул]],[1]Подбор!$CJ:$DA,17,0),"")</f>
        <v/>
      </c>
    </row>
    <row r="1525" spans="1:38">
      <c r="A1525" s="73" t="s">
        <v>1509</v>
      </c>
      <c r="B1525" t="s">
        <v>3084</v>
      </c>
      <c r="C1525" t="s">
        <v>1508</v>
      </c>
      <c r="D1525">
        <v>1046650</v>
      </c>
      <c r="E1525">
        <v>829895.26199999987</v>
      </c>
      <c r="F1525">
        <v>-20.709381168489955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6365</v>
      </c>
      <c r="R1525" t="s">
        <v>6366</v>
      </c>
      <c r="S1525" t="s">
        <v>578</v>
      </c>
      <c r="T1525" s="73"/>
      <c r="U1525" s="73"/>
      <c r="V1525"/>
      <c r="W1525" s="73">
        <f>IFERROR(VLOOKUP(Подбор[[#This Row],[Артикул]],[1]Подбор!$CJ:$CW,2,0),"")</f>
        <v>1046650</v>
      </c>
      <c r="X1525" s="73">
        <f>IFERROR(VLOOKUP(Подбор[[#This Row],[Артикул]],[1]Подбор!$CJ:$CW,3,0),"")</f>
        <v>829895.26199999987</v>
      </c>
      <c r="Y1525" s="73">
        <f>IFERROR(VLOOKUP(Подбор[[#This Row],[Артикул]],[1]Подбор!$CJ:$CW,4,0),"")</f>
        <v>-20.709381168489955</v>
      </c>
      <c r="Z1525" s="73">
        <f>IFERROR(VLOOKUP(Подбор[[#This Row],[Артикул]],[1]Подбор!$CJ:$CW,5,0),"")</f>
        <v>0</v>
      </c>
      <c r="AA1525" s="73">
        <f>IFERROR(VLOOKUP(Подбор[[#This Row],[Артикул]],[1]Подбор!$CJ:$CW,6,0),"")</f>
        <v>0</v>
      </c>
      <c r="AB1525" s="73">
        <f>IFERROR(VLOOKUP(Подбор[[#This Row],[Артикул]],[1]Подбор!$CJ:$CW,7,0),"")</f>
        <v>0</v>
      </c>
      <c r="AC1525" s="73">
        <f>IFERROR(VLOOKUP(Подбор[[#This Row],[Артикул]],[1]Подбор!$CJ:$CW,8,0),"")</f>
        <v>0</v>
      </c>
      <c r="AD1525" s="73">
        <f>IFERROR(VLOOKUP(Подбор[[#This Row],[Артикул]],[1]Подбор!$CJ:$CW,9,0),"")</f>
        <v>0</v>
      </c>
      <c r="AE1525" s="73">
        <f>IFERROR(VLOOKUP(Подбор[[#This Row],[Артикул]],[1]Подбор!$CJ:$CW,10,0),"")</f>
        <v>0</v>
      </c>
      <c r="AF1525" s="73">
        <f>IFERROR(VLOOKUP(Подбор[[#This Row],[Артикул]],[1]Подбор!$CJ:$CW,11,0),"")</f>
        <v>0</v>
      </c>
      <c r="AG1525" s="73">
        <f>IFERROR(VLOOKUP(Подбор[[#This Row],[Артикул]],[1]Подбор!$CJ:$CW,12,0),"")</f>
        <v>0</v>
      </c>
      <c r="AH1525" s="73">
        <f>IFERROR(VLOOKUP(Подбор[[#This Row],[Артикул]],[1]Подбор!$CJ:$CW,13,0),"")</f>
        <v>0</v>
      </c>
      <c r="AI1525" s="73">
        <f>IFERROR(VLOOKUP(Подбор[[#This Row],[Артикул]],[1]Подбор!$CJ:$CW,14,0),"")</f>
        <v>0</v>
      </c>
      <c r="AJ1525" s="73" t="str">
        <f>IFERROR(VLOOKUP(Подбор[[#This Row],[Артикул]],[1]Подбор!$CJ:$DA,15,0),"")</f>
        <v>http://ipmatika.ru/upload/iblock/c15/TS-9404HBO.jpg</v>
      </c>
      <c r="AK1525" s="73" t="str">
        <f>IFERROR(VLOOKUP(Подбор[[#This Row],[Артикул]],[1]Подбор!$CJ:$DA,16,0),"")</f>
        <v>https://ipmatika.kz/products/modulnye-matrichnye-kommutatory/TS-9404HBO/</v>
      </c>
      <c r="AL1525" s="73" t="str">
        <f>IFERROR(VLOOKUP(Подбор[[#This Row],[Артикул]],[1]Подбор!$CJ:$DA,17,0),"")</f>
        <v/>
      </c>
    </row>
    <row r="1526" spans="1:38">
      <c r="A1526" s="73" t="s">
        <v>1507</v>
      </c>
      <c r="B1526" t="s">
        <v>3084</v>
      </c>
      <c r="C1526" t="s">
        <v>1506</v>
      </c>
      <c r="D1526">
        <v>436700</v>
      </c>
      <c r="E1526">
        <v>332630.3799</v>
      </c>
      <c r="F1526">
        <v>-23.830918273414241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6367</v>
      </c>
      <c r="R1526" t="s">
        <v>6368</v>
      </c>
      <c r="S1526" t="s">
        <v>578</v>
      </c>
      <c r="T1526" s="73"/>
      <c r="U1526" s="73"/>
      <c r="V1526"/>
      <c r="W1526" s="73">
        <f>IFERROR(VLOOKUP(Подбор[[#This Row],[Артикул]],[1]Подбор!$CJ:$CW,2,0),"")</f>
        <v>436700</v>
      </c>
      <c r="X1526" s="73">
        <f>IFERROR(VLOOKUP(Подбор[[#This Row],[Артикул]],[1]Подбор!$CJ:$CW,3,0),"")</f>
        <v>332630.3799</v>
      </c>
      <c r="Y1526" s="73">
        <f>IFERROR(VLOOKUP(Подбор[[#This Row],[Артикул]],[1]Подбор!$CJ:$CW,4,0),"")</f>
        <v>-23.830918273414241</v>
      </c>
      <c r="Z1526" s="73">
        <f>IFERROR(VLOOKUP(Подбор[[#This Row],[Артикул]],[1]Подбор!$CJ:$CW,5,0),"")</f>
        <v>0</v>
      </c>
      <c r="AA1526" s="73">
        <f>IFERROR(VLOOKUP(Подбор[[#This Row],[Артикул]],[1]Подбор!$CJ:$CW,6,0),"")</f>
        <v>0</v>
      </c>
      <c r="AB1526" s="73">
        <f>IFERROR(VLOOKUP(Подбор[[#This Row],[Артикул]],[1]Подбор!$CJ:$CW,7,0),"")</f>
        <v>0</v>
      </c>
      <c r="AC1526" s="73">
        <f>IFERROR(VLOOKUP(Подбор[[#This Row],[Артикул]],[1]Подбор!$CJ:$CW,8,0),"")</f>
        <v>0</v>
      </c>
      <c r="AD1526" s="73">
        <f>IFERROR(VLOOKUP(Подбор[[#This Row],[Артикул]],[1]Подбор!$CJ:$CW,9,0),"")</f>
        <v>0</v>
      </c>
      <c r="AE1526" s="73">
        <f>IFERROR(VLOOKUP(Подбор[[#This Row],[Артикул]],[1]Подбор!$CJ:$CW,10,0),"")</f>
        <v>0</v>
      </c>
      <c r="AF1526" s="73">
        <f>IFERROR(VLOOKUP(Подбор[[#This Row],[Артикул]],[1]Подбор!$CJ:$CW,11,0),"")</f>
        <v>0</v>
      </c>
      <c r="AG1526" s="73">
        <f>IFERROR(VLOOKUP(Подбор[[#This Row],[Артикул]],[1]Подбор!$CJ:$CW,12,0),"")</f>
        <v>0</v>
      </c>
      <c r="AH1526" s="73">
        <f>IFERROR(VLOOKUP(Подбор[[#This Row],[Артикул]],[1]Подбор!$CJ:$CW,13,0),"")</f>
        <v>0</v>
      </c>
      <c r="AI1526" s="73">
        <f>IFERROR(VLOOKUP(Подбор[[#This Row],[Артикул]],[1]Подбор!$CJ:$CW,14,0),"")</f>
        <v>0</v>
      </c>
      <c r="AJ1526" s="73" t="str">
        <f>IFERROR(VLOOKUP(Подбор[[#This Row],[Артикул]],[1]Подбор!$CJ:$DA,15,0),"")</f>
        <v>http://ipmatika.ru/upload/iblock/53e/TS-9404HI.jpg</v>
      </c>
      <c r="AK1526" s="73" t="str">
        <f>IFERROR(VLOOKUP(Подбор[[#This Row],[Артикул]],[1]Подбор!$CJ:$DA,16,0),"")</f>
        <v>https://ipmatika.kz/products/modulnye-matrichnye-kommutatory/TS-9404HI/</v>
      </c>
      <c r="AL1526" s="73" t="str">
        <f>IFERROR(VLOOKUP(Подбор[[#This Row],[Артикул]],[1]Подбор!$CJ:$DA,17,0),"")</f>
        <v/>
      </c>
    </row>
    <row r="1527" spans="1:38">
      <c r="A1527" s="73" t="s">
        <v>1505</v>
      </c>
      <c r="B1527" t="s">
        <v>3084</v>
      </c>
      <c r="C1527" t="s">
        <v>1504</v>
      </c>
      <c r="D1527">
        <v>457600</v>
      </c>
      <c r="E1527">
        <v>343662.17129999999</v>
      </c>
      <c r="F1527">
        <v>-24.89900102709791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578</v>
      </c>
      <c r="R1527" t="s">
        <v>6369</v>
      </c>
      <c r="S1527" t="s">
        <v>578</v>
      </c>
      <c r="T1527" s="73"/>
      <c r="U1527" s="73"/>
      <c r="V1527"/>
      <c r="W1527" s="73">
        <f>IFERROR(VLOOKUP(Подбор[[#This Row],[Артикул]],[1]Подбор!$CJ:$CW,2,0),"")</f>
        <v>457600</v>
      </c>
      <c r="X1527" s="73">
        <f>IFERROR(VLOOKUP(Подбор[[#This Row],[Артикул]],[1]Подбор!$CJ:$CW,3,0),"")</f>
        <v>343662.17129999999</v>
      </c>
      <c r="Y1527" s="73">
        <f>IFERROR(VLOOKUP(Подбор[[#This Row],[Артикул]],[1]Подбор!$CJ:$CW,4,0),"")</f>
        <v>-24.89900102709791</v>
      </c>
      <c r="Z1527" s="73">
        <f>IFERROR(VLOOKUP(Подбор[[#This Row],[Артикул]],[1]Подбор!$CJ:$CW,5,0),"")</f>
        <v>0</v>
      </c>
      <c r="AA1527" s="73">
        <f>IFERROR(VLOOKUP(Подбор[[#This Row],[Артикул]],[1]Подбор!$CJ:$CW,6,0),"")</f>
        <v>0</v>
      </c>
      <c r="AB1527" s="73">
        <f>IFERROR(VLOOKUP(Подбор[[#This Row],[Артикул]],[1]Подбор!$CJ:$CW,7,0),"")</f>
        <v>0</v>
      </c>
      <c r="AC1527" s="73">
        <f>IFERROR(VLOOKUP(Подбор[[#This Row],[Артикул]],[1]Подбор!$CJ:$CW,8,0),"")</f>
        <v>0</v>
      </c>
      <c r="AD1527" s="73">
        <f>IFERROR(VLOOKUP(Подбор[[#This Row],[Артикул]],[1]Подбор!$CJ:$CW,9,0),"")</f>
        <v>0</v>
      </c>
      <c r="AE1527" s="73">
        <f>IFERROR(VLOOKUP(Подбор[[#This Row],[Артикул]],[1]Подбор!$CJ:$CW,10,0),"")</f>
        <v>0</v>
      </c>
      <c r="AF1527" s="73">
        <f>IFERROR(VLOOKUP(Подбор[[#This Row],[Артикул]],[1]Подбор!$CJ:$CW,11,0),"")</f>
        <v>0</v>
      </c>
      <c r="AG1527" s="73">
        <f>IFERROR(VLOOKUP(Подбор[[#This Row],[Артикул]],[1]Подбор!$CJ:$CW,12,0),"")</f>
        <v>0</v>
      </c>
      <c r="AH1527" s="73">
        <f>IFERROR(VLOOKUP(Подбор[[#This Row],[Артикул]],[1]Подбор!$CJ:$CW,13,0),"")</f>
        <v>0</v>
      </c>
      <c r="AI1527" s="73">
        <f>IFERROR(VLOOKUP(Подбор[[#This Row],[Артикул]],[1]Подбор!$CJ:$CW,14,0),"")</f>
        <v>0</v>
      </c>
      <c r="AJ1527" s="73" t="str">
        <f>IFERROR(VLOOKUP(Подбор[[#This Row],[Артикул]],[1]Подбор!$CJ:$DA,15,0),"")</f>
        <v/>
      </c>
      <c r="AK1527" s="73" t="str">
        <f>IFERROR(VLOOKUP(Подбор[[#This Row],[Артикул]],[1]Подбор!$CJ:$DA,16,0),"")</f>
        <v>https://ipmatika.kz/products/modulnye-matrichnye-kommutatory/TS-9404HO/</v>
      </c>
      <c r="AL1527" s="73" t="str">
        <f>IFERROR(VLOOKUP(Подбор[[#This Row],[Артикул]],[1]Подбор!$CJ:$DA,17,0),"")</f>
        <v/>
      </c>
    </row>
    <row r="1528" spans="1:38">
      <c r="A1528" s="73" t="s">
        <v>1503</v>
      </c>
      <c r="B1528" t="s">
        <v>3084</v>
      </c>
      <c r="C1528" t="s">
        <v>1502</v>
      </c>
      <c r="D1528">
        <v>582450</v>
      </c>
      <c r="E1528" t="s">
        <v>578</v>
      </c>
      <c r="F1528" t="s">
        <v>578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6370</v>
      </c>
      <c r="R1528" t="s">
        <v>6371</v>
      </c>
      <c r="S1528" t="s">
        <v>578</v>
      </c>
      <c r="T1528" s="73"/>
      <c r="U1528" s="73"/>
      <c r="V1528"/>
      <c r="W1528" s="73">
        <f>IFERROR(VLOOKUP(Подбор[[#This Row],[Артикул]],[1]Подбор!$CJ:$CW,2,0),"")</f>
        <v>582450</v>
      </c>
      <c r="X1528" s="73" t="str">
        <f>IFERROR(VLOOKUP(Подбор[[#This Row],[Артикул]],[1]Подбор!$CJ:$CW,3,0),"")</f>
        <v/>
      </c>
      <c r="Y1528" s="73" t="str">
        <f>IFERROR(VLOOKUP(Подбор[[#This Row],[Артикул]],[1]Подбор!$CJ:$CW,4,0),"")</f>
        <v/>
      </c>
      <c r="Z1528" s="73">
        <f>IFERROR(VLOOKUP(Подбор[[#This Row],[Артикул]],[1]Подбор!$CJ:$CW,5,0),"")</f>
        <v>0</v>
      </c>
      <c r="AA1528" s="73">
        <f>IFERROR(VLOOKUP(Подбор[[#This Row],[Артикул]],[1]Подбор!$CJ:$CW,6,0),"")</f>
        <v>0</v>
      </c>
      <c r="AB1528" s="73">
        <f>IFERROR(VLOOKUP(Подбор[[#This Row],[Артикул]],[1]Подбор!$CJ:$CW,7,0),"")</f>
        <v>0</v>
      </c>
      <c r="AC1528" s="73">
        <f>IFERROR(VLOOKUP(Подбор[[#This Row],[Артикул]],[1]Подбор!$CJ:$CW,8,0),"")</f>
        <v>0</v>
      </c>
      <c r="AD1528" s="73">
        <f>IFERROR(VLOOKUP(Подбор[[#This Row],[Артикул]],[1]Подбор!$CJ:$CW,9,0),"")</f>
        <v>0</v>
      </c>
      <c r="AE1528" s="73">
        <f>IFERROR(VLOOKUP(Подбор[[#This Row],[Артикул]],[1]Подбор!$CJ:$CW,10,0),"")</f>
        <v>0</v>
      </c>
      <c r="AF1528" s="73">
        <f>IFERROR(VLOOKUP(Подбор[[#This Row],[Артикул]],[1]Подбор!$CJ:$CW,11,0),"")</f>
        <v>0</v>
      </c>
      <c r="AG1528" s="73">
        <f>IFERROR(VLOOKUP(Подбор[[#This Row],[Артикул]],[1]Подбор!$CJ:$CW,12,0),"")</f>
        <v>0</v>
      </c>
      <c r="AH1528" s="73">
        <f>IFERROR(VLOOKUP(Подбор[[#This Row],[Артикул]],[1]Подбор!$CJ:$CW,13,0),"")</f>
        <v>0</v>
      </c>
      <c r="AI1528" s="73">
        <f>IFERROR(VLOOKUP(Подбор[[#This Row],[Артикул]],[1]Подбор!$CJ:$CW,14,0),"")</f>
        <v>0</v>
      </c>
      <c r="AJ1528" s="73" t="str">
        <f>IFERROR(VLOOKUP(Подбор[[#This Row],[Артикул]],[1]Подбор!$CJ:$DA,15,0),"")</f>
        <v>http://ipmatika.ru/upload/iblock/19f/TS-9404SI.jpg</v>
      </c>
      <c r="AK1528" s="73" t="str">
        <f>IFERROR(VLOOKUP(Подбор[[#This Row],[Артикул]],[1]Подбор!$CJ:$DA,16,0),"")</f>
        <v>https://ipmatika.kz/products/modulnye-matrichnye-kommutatory/TS-9404SI/</v>
      </c>
      <c r="AL1528" s="73" t="str">
        <f>IFERROR(VLOOKUP(Подбор[[#This Row],[Артикул]],[1]Подбор!$CJ:$DA,17,0),"")</f>
        <v/>
      </c>
    </row>
    <row r="1529" spans="1:38">
      <c r="A1529" s="73" t="s">
        <v>1501</v>
      </c>
      <c r="B1529" t="s">
        <v>3084</v>
      </c>
      <c r="C1529" t="s">
        <v>1500</v>
      </c>
      <c r="D1529">
        <v>222960</v>
      </c>
      <c r="E1529">
        <v>182445.74249999996</v>
      </c>
      <c r="F1529">
        <v>-18.171087863293877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6372</v>
      </c>
      <c r="R1529" t="s">
        <v>6373</v>
      </c>
      <c r="S1529" t="s">
        <v>578</v>
      </c>
      <c r="T1529" s="73"/>
      <c r="U1529" s="73"/>
      <c r="V1529"/>
      <c r="W1529" s="73">
        <f>IFERROR(VLOOKUP(Подбор[[#This Row],[Артикул]],[1]Подбор!$CJ:$CW,2,0),"")</f>
        <v>222960</v>
      </c>
      <c r="X1529" s="73">
        <f>IFERROR(VLOOKUP(Подбор[[#This Row],[Артикул]],[1]Подбор!$CJ:$CW,3,0),"")</f>
        <v>182445.74249999996</v>
      </c>
      <c r="Y1529" s="73">
        <f>IFERROR(VLOOKUP(Подбор[[#This Row],[Артикул]],[1]Подбор!$CJ:$CW,4,0),"")</f>
        <v>-18.171087863293877</v>
      </c>
      <c r="Z1529" s="73">
        <f>IFERROR(VLOOKUP(Подбор[[#This Row],[Артикул]],[1]Подбор!$CJ:$CW,5,0),"")</f>
        <v>0</v>
      </c>
      <c r="AA1529" s="73">
        <f>IFERROR(VLOOKUP(Подбор[[#This Row],[Артикул]],[1]Подбор!$CJ:$CW,6,0),"")</f>
        <v>0</v>
      </c>
      <c r="AB1529" s="73">
        <f>IFERROR(VLOOKUP(Подбор[[#This Row],[Артикул]],[1]Подбор!$CJ:$CW,7,0),"")</f>
        <v>0</v>
      </c>
      <c r="AC1529" s="73">
        <f>IFERROR(VLOOKUP(Подбор[[#This Row],[Артикул]],[1]Подбор!$CJ:$CW,8,0),"")</f>
        <v>0</v>
      </c>
      <c r="AD1529" s="73">
        <f>IFERROR(VLOOKUP(Подбор[[#This Row],[Артикул]],[1]Подбор!$CJ:$CW,9,0),"")</f>
        <v>0</v>
      </c>
      <c r="AE1529" s="73">
        <f>IFERROR(VLOOKUP(Подбор[[#This Row],[Артикул]],[1]Подбор!$CJ:$CW,10,0),"")</f>
        <v>0</v>
      </c>
      <c r="AF1529" s="73">
        <f>IFERROR(VLOOKUP(Подбор[[#This Row],[Артикул]],[1]Подбор!$CJ:$CW,11,0),"")</f>
        <v>0</v>
      </c>
      <c r="AG1529" s="73">
        <f>IFERROR(VLOOKUP(Подбор[[#This Row],[Артикул]],[1]Подбор!$CJ:$CW,12,0),"")</f>
        <v>0</v>
      </c>
      <c r="AH1529" s="73">
        <f>IFERROR(VLOOKUP(Подбор[[#This Row],[Артикул]],[1]Подбор!$CJ:$CW,13,0),"")</f>
        <v>0</v>
      </c>
      <c r="AI1529" s="73">
        <f>IFERROR(VLOOKUP(Подбор[[#This Row],[Артикул]],[1]Подбор!$CJ:$CW,14,0),"")</f>
        <v>0</v>
      </c>
      <c r="AJ1529" s="73" t="str">
        <f>IFERROR(VLOOKUP(Подбор[[#This Row],[Артикул]],[1]Подбор!$CJ:$DA,15,0),"")</f>
        <v>http://ipmatika.ru/upload/iblock/d13/TS-9404UHI.jpg</v>
      </c>
      <c r="AK1529" s="73" t="str">
        <f>IFERROR(VLOOKUP(Подбор[[#This Row],[Артикул]],[1]Подбор!$CJ:$DA,16,0),"")</f>
        <v>https://ipmatika.kz/products/modulnye-matrichnye-kommutatory/TS-9404UHI/</v>
      </c>
      <c r="AL1529" s="73" t="str">
        <f>IFERROR(VLOOKUP(Подбор[[#This Row],[Артикул]],[1]Подбор!$CJ:$DA,17,0),"")</f>
        <v/>
      </c>
    </row>
    <row r="1530" spans="1:38">
      <c r="A1530" s="73" t="s">
        <v>1499</v>
      </c>
      <c r="B1530" t="s">
        <v>3084</v>
      </c>
      <c r="C1530" t="s">
        <v>1498</v>
      </c>
      <c r="D1530">
        <v>231900</v>
      </c>
      <c r="E1530">
        <v>189233.2911</v>
      </c>
      <c r="F1530">
        <v>-18.398753298835715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6374</v>
      </c>
      <c r="R1530" t="s">
        <v>6375</v>
      </c>
      <c r="S1530" t="s">
        <v>578</v>
      </c>
      <c r="T1530" s="73"/>
      <c r="U1530" s="73"/>
      <c r="V1530"/>
      <c r="W1530" s="73">
        <f>IFERROR(VLOOKUP(Подбор[[#This Row],[Артикул]],[1]Подбор!$CJ:$CW,2,0),"")</f>
        <v>231900</v>
      </c>
      <c r="X1530" s="73">
        <f>IFERROR(VLOOKUP(Подбор[[#This Row],[Артикул]],[1]Подбор!$CJ:$CW,3,0),"")</f>
        <v>189233.2911</v>
      </c>
      <c r="Y1530" s="73">
        <f>IFERROR(VLOOKUP(Подбор[[#This Row],[Артикул]],[1]Подбор!$CJ:$CW,4,0),"")</f>
        <v>-18.398753298835715</v>
      </c>
      <c r="Z1530" s="73">
        <f>IFERROR(VLOOKUP(Подбор[[#This Row],[Артикул]],[1]Подбор!$CJ:$CW,5,0),"")</f>
        <v>0</v>
      </c>
      <c r="AA1530" s="73">
        <f>IFERROR(VLOOKUP(Подбор[[#This Row],[Артикул]],[1]Подбор!$CJ:$CW,6,0),"")</f>
        <v>0</v>
      </c>
      <c r="AB1530" s="73">
        <f>IFERROR(VLOOKUP(Подбор[[#This Row],[Артикул]],[1]Подбор!$CJ:$CW,7,0),"")</f>
        <v>0</v>
      </c>
      <c r="AC1530" s="73">
        <f>IFERROR(VLOOKUP(Подбор[[#This Row],[Артикул]],[1]Подбор!$CJ:$CW,8,0),"")</f>
        <v>0</v>
      </c>
      <c r="AD1530" s="73">
        <f>IFERROR(VLOOKUP(Подбор[[#This Row],[Артикул]],[1]Подбор!$CJ:$CW,9,0),"")</f>
        <v>0</v>
      </c>
      <c r="AE1530" s="73">
        <f>IFERROR(VLOOKUP(Подбор[[#This Row],[Артикул]],[1]Подбор!$CJ:$CW,10,0),"")</f>
        <v>0</v>
      </c>
      <c r="AF1530" s="73">
        <f>IFERROR(VLOOKUP(Подбор[[#This Row],[Артикул]],[1]Подбор!$CJ:$CW,11,0),"")</f>
        <v>0</v>
      </c>
      <c r="AG1530" s="73">
        <f>IFERROR(VLOOKUP(Подбор[[#This Row],[Артикул]],[1]Подбор!$CJ:$CW,12,0),"")</f>
        <v>0</v>
      </c>
      <c r="AH1530" s="73">
        <f>IFERROR(VLOOKUP(Подбор[[#This Row],[Артикул]],[1]Подбор!$CJ:$CW,13,0),"")</f>
        <v>0</v>
      </c>
      <c r="AI1530" s="73">
        <f>IFERROR(VLOOKUP(Подбор[[#This Row],[Артикул]],[1]Подбор!$CJ:$CW,14,0),"")</f>
        <v>0</v>
      </c>
      <c r="AJ1530" s="73" t="str">
        <f>IFERROR(VLOOKUP(Подбор[[#This Row],[Артикул]],[1]Подбор!$CJ:$DA,15,0),"")</f>
        <v>http://ipmatika.ru/upload/iblock/64b/TS-9404UHO.jpg</v>
      </c>
      <c r="AK1530" s="73" t="str">
        <f>IFERROR(VLOOKUP(Подбор[[#This Row],[Артикул]],[1]Подбор!$CJ:$DA,16,0),"")</f>
        <v>https://ipmatika.kz/products/modulnye-matrichnye-kommutatory/TS-9404UHO/</v>
      </c>
      <c r="AL1530" s="73" t="str">
        <f>IFERROR(VLOOKUP(Подбор[[#This Row],[Артикул]],[1]Подбор!$CJ:$DA,17,0),"")</f>
        <v/>
      </c>
    </row>
    <row r="1531" spans="1:38">
      <c r="A1531" s="73" t="s">
        <v>1497</v>
      </c>
      <c r="B1531" t="s">
        <v>3084</v>
      </c>
      <c r="C1531" t="s">
        <v>1496</v>
      </c>
      <c r="D1531">
        <v>957000</v>
      </c>
      <c r="E1531">
        <v>579104.25089999998</v>
      </c>
      <c r="F1531">
        <v>-39.487539090909095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 t="s">
        <v>6376</v>
      </c>
      <c r="R1531" t="s">
        <v>6377</v>
      </c>
      <c r="S1531" t="s">
        <v>578</v>
      </c>
      <c r="T1531" s="73"/>
      <c r="U1531" s="73"/>
      <c r="V1531"/>
      <c r="W1531" s="73">
        <f>IFERROR(VLOOKUP(Подбор[[#This Row],[Артикул]],[1]Подбор!$CJ:$CW,2,0),"")</f>
        <v>957000</v>
      </c>
      <c r="X1531" s="73">
        <f>IFERROR(VLOOKUP(Подбор[[#This Row],[Артикул]],[1]Подбор!$CJ:$CW,3,0),"")</f>
        <v>579104.25089999998</v>
      </c>
      <c r="Y1531" s="73">
        <f>IFERROR(VLOOKUP(Подбор[[#This Row],[Артикул]],[1]Подбор!$CJ:$CW,4,0),"")</f>
        <v>-39.487539090909095</v>
      </c>
      <c r="Z1531" s="73">
        <f>IFERROR(VLOOKUP(Подбор[[#This Row],[Артикул]],[1]Подбор!$CJ:$CW,5,0),"")</f>
        <v>0</v>
      </c>
      <c r="AA1531" s="73">
        <f>IFERROR(VLOOKUP(Подбор[[#This Row],[Артикул]],[1]Подбор!$CJ:$CW,6,0),"")</f>
        <v>0</v>
      </c>
      <c r="AB1531" s="73">
        <f>IFERROR(VLOOKUP(Подбор[[#This Row],[Артикул]],[1]Подбор!$CJ:$CW,7,0),"")</f>
        <v>0</v>
      </c>
      <c r="AC1531" s="73">
        <f>IFERROR(VLOOKUP(Подбор[[#This Row],[Артикул]],[1]Подбор!$CJ:$CW,8,0),"")</f>
        <v>0</v>
      </c>
      <c r="AD1531" s="73">
        <f>IFERROR(VLOOKUP(Подбор[[#This Row],[Артикул]],[1]Подбор!$CJ:$CW,9,0),"")</f>
        <v>0</v>
      </c>
      <c r="AE1531" s="73">
        <f>IFERROR(VLOOKUP(Подбор[[#This Row],[Артикул]],[1]Подбор!$CJ:$CW,10,0),"")</f>
        <v>0</v>
      </c>
      <c r="AF1531" s="73">
        <f>IFERROR(VLOOKUP(Подбор[[#This Row],[Артикул]],[1]Подбор!$CJ:$CW,11,0),"")</f>
        <v>0</v>
      </c>
      <c r="AG1531" s="73">
        <f>IFERROR(VLOOKUP(Подбор[[#This Row],[Артикул]],[1]Подбор!$CJ:$CW,12,0),"")</f>
        <v>1</v>
      </c>
      <c r="AH1531" s="73">
        <f>IFERROR(VLOOKUP(Подбор[[#This Row],[Артикул]],[1]Подбор!$CJ:$CW,13,0),"")</f>
        <v>0</v>
      </c>
      <c r="AI1531" s="73">
        <f>IFERROR(VLOOKUP(Подбор[[#This Row],[Артикул]],[1]Подбор!$CJ:$CW,14,0),"")</f>
        <v>0</v>
      </c>
      <c r="AJ1531" s="73" t="str">
        <f>IFERROR(VLOOKUP(Подбор[[#This Row],[Артикул]],[1]Подбор!$CJ:$DA,15,0),"")</f>
        <v>http://ipmatika.ru/upload/iblock/f75/TS-9408UHM.jpg</v>
      </c>
      <c r="AK1531" s="73" t="str">
        <f>IFERROR(VLOOKUP(Подбор[[#This Row],[Артикул]],[1]Подбор!$CJ:$DA,16,0),"")</f>
        <v>https://ipmatika.kz/products/modulnye-matrichnye-kommutatory/TS-9408UHM/</v>
      </c>
      <c r="AL1531" s="73" t="str">
        <f>IFERROR(VLOOKUP(Подбор[[#This Row],[Артикул]],[1]Подбор!$CJ:$DA,17,0),"")</f>
        <v/>
      </c>
    </row>
    <row r="1532" spans="1:38">
      <c r="A1532" s="73" t="s">
        <v>1495</v>
      </c>
      <c r="B1532" t="s">
        <v>3084</v>
      </c>
      <c r="C1532" t="s">
        <v>1494</v>
      </c>
      <c r="D1532">
        <v>1498200</v>
      </c>
      <c r="E1532">
        <v>1108209.0536999998</v>
      </c>
      <c r="F1532">
        <v>-26.030633179815794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6378</v>
      </c>
      <c r="R1532" t="s">
        <v>6379</v>
      </c>
      <c r="S1532" t="s">
        <v>578</v>
      </c>
      <c r="T1532" s="73"/>
      <c r="U1532" s="73"/>
      <c r="V1532"/>
      <c r="W1532" s="73">
        <f>IFERROR(VLOOKUP(Подбор[[#This Row],[Артикул]],[1]Подбор!$CJ:$CW,2,0),"")</f>
        <v>1498200</v>
      </c>
      <c r="X1532" s="73">
        <f>IFERROR(VLOOKUP(Подбор[[#This Row],[Артикул]],[1]Подбор!$CJ:$CW,3,0),"")</f>
        <v>1108209.0536999998</v>
      </c>
      <c r="Y1532" s="73">
        <f>IFERROR(VLOOKUP(Подбор[[#This Row],[Артикул]],[1]Подбор!$CJ:$CW,4,0),"")</f>
        <v>-26.030633179815794</v>
      </c>
      <c r="Z1532" s="73">
        <f>IFERROR(VLOOKUP(Подбор[[#This Row],[Артикул]],[1]Подбор!$CJ:$CW,5,0),"")</f>
        <v>0</v>
      </c>
      <c r="AA1532" s="73">
        <f>IFERROR(VLOOKUP(Подбор[[#This Row],[Артикул]],[1]Подбор!$CJ:$CW,6,0),"")</f>
        <v>0</v>
      </c>
      <c r="AB1532" s="73">
        <f>IFERROR(VLOOKUP(Подбор[[#This Row],[Артикул]],[1]Подбор!$CJ:$CW,7,0),"")</f>
        <v>0</v>
      </c>
      <c r="AC1532" s="73">
        <f>IFERROR(VLOOKUP(Подбор[[#This Row],[Артикул]],[1]Подбор!$CJ:$CW,8,0),"")</f>
        <v>0</v>
      </c>
      <c r="AD1532" s="73">
        <f>IFERROR(VLOOKUP(Подбор[[#This Row],[Артикул]],[1]Подбор!$CJ:$CW,9,0),"")</f>
        <v>0</v>
      </c>
      <c r="AE1532" s="73">
        <f>IFERROR(VLOOKUP(Подбор[[#This Row],[Артикул]],[1]Подбор!$CJ:$CW,10,0),"")</f>
        <v>0</v>
      </c>
      <c r="AF1532" s="73">
        <f>IFERROR(VLOOKUP(Подбор[[#This Row],[Артикул]],[1]Подбор!$CJ:$CW,11,0),"")</f>
        <v>0</v>
      </c>
      <c r="AG1532" s="73">
        <f>IFERROR(VLOOKUP(Подбор[[#This Row],[Артикул]],[1]Подбор!$CJ:$CW,12,0),"")</f>
        <v>0</v>
      </c>
      <c r="AH1532" s="73">
        <f>IFERROR(VLOOKUP(Подбор[[#This Row],[Артикул]],[1]Подбор!$CJ:$CW,13,0),"")</f>
        <v>0</v>
      </c>
      <c r="AI1532" s="73">
        <f>IFERROR(VLOOKUP(Подбор[[#This Row],[Артикул]],[1]Подбор!$CJ:$CW,14,0),"")</f>
        <v>0</v>
      </c>
      <c r="AJ1532" s="73" t="str">
        <f>IFERROR(VLOOKUP(Подбор[[#This Row],[Артикул]],[1]Подбор!$CJ:$DA,15,0),"")</f>
        <v>http://ipmatika.ru/upload/iblock/906/TS-9416UHM.jpg</v>
      </c>
      <c r="AK1532" s="73" t="str">
        <f>IFERROR(VLOOKUP(Подбор[[#This Row],[Артикул]],[1]Подбор!$CJ:$DA,16,0),"")</f>
        <v>https://ipmatika.kz/products/modulnye-matrichnye-kommutatory/TS-9416UHM/</v>
      </c>
      <c r="AL1532" s="73" t="str">
        <f>IFERROR(VLOOKUP(Подбор[[#This Row],[Артикул]],[1]Подбор!$CJ:$DA,17,0),"")</f>
        <v/>
      </c>
    </row>
    <row r="1533" spans="1:38">
      <c r="A1533" s="73" t="s">
        <v>1493</v>
      </c>
      <c r="B1533" t="s">
        <v>3084</v>
      </c>
      <c r="C1533" t="s">
        <v>1492</v>
      </c>
      <c r="D1533">
        <v>4392600</v>
      </c>
      <c r="E1533">
        <v>3329040</v>
      </c>
      <c r="F1533">
        <v>-24.212539270591449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6380</v>
      </c>
      <c r="R1533" t="s">
        <v>6381</v>
      </c>
      <c r="S1533" t="s">
        <v>578</v>
      </c>
      <c r="T1533" s="73"/>
      <c r="U1533" s="73"/>
      <c r="V1533"/>
      <c r="W1533" s="73">
        <f>IFERROR(VLOOKUP(Подбор[[#This Row],[Артикул]],[1]Подбор!$CJ:$CW,2,0),"")</f>
        <v>4392600</v>
      </c>
      <c r="X1533" s="73">
        <f>IFERROR(VLOOKUP(Подбор[[#This Row],[Артикул]],[1]Подбор!$CJ:$CW,3,0),"")</f>
        <v>3329040</v>
      </c>
      <c r="Y1533" s="73">
        <f>IFERROR(VLOOKUP(Подбор[[#This Row],[Артикул]],[1]Подбор!$CJ:$CW,4,0),"")</f>
        <v>-24.212539270591449</v>
      </c>
      <c r="Z1533" s="73">
        <f>IFERROR(VLOOKUP(Подбор[[#This Row],[Артикул]],[1]Подбор!$CJ:$CW,5,0),"")</f>
        <v>0</v>
      </c>
      <c r="AA1533" s="73">
        <f>IFERROR(VLOOKUP(Подбор[[#This Row],[Артикул]],[1]Подбор!$CJ:$CW,6,0),"")</f>
        <v>0</v>
      </c>
      <c r="AB1533" s="73">
        <f>IFERROR(VLOOKUP(Подбор[[#This Row],[Артикул]],[1]Подбор!$CJ:$CW,7,0),"")</f>
        <v>0</v>
      </c>
      <c r="AC1533" s="73">
        <f>IFERROR(VLOOKUP(Подбор[[#This Row],[Артикул]],[1]Подбор!$CJ:$CW,8,0),"")</f>
        <v>0</v>
      </c>
      <c r="AD1533" s="73">
        <f>IFERROR(VLOOKUP(Подбор[[#This Row],[Артикул]],[1]Подбор!$CJ:$CW,9,0),"")</f>
        <v>0</v>
      </c>
      <c r="AE1533" s="73">
        <f>IFERROR(VLOOKUP(Подбор[[#This Row],[Артикул]],[1]Подбор!$CJ:$CW,10,0),"")</f>
        <v>0</v>
      </c>
      <c r="AF1533" s="73">
        <f>IFERROR(VLOOKUP(Подбор[[#This Row],[Артикул]],[1]Подбор!$CJ:$CW,11,0),"")</f>
        <v>0</v>
      </c>
      <c r="AG1533" s="73">
        <f>IFERROR(VLOOKUP(Подбор[[#This Row],[Артикул]],[1]Подбор!$CJ:$CW,12,0),"")</f>
        <v>0</v>
      </c>
      <c r="AH1533" s="73">
        <f>IFERROR(VLOOKUP(Подбор[[#This Row],[Артикул]],[1]Подбор!$CJ:$CW,13,0),"")</f>
        <v>0</v>
      </c>
      <c r="AI1533" s="73">
        <f>IFERROR(VLOOKUP(Подбор[[#This Row],[Артикул]],[1]Подбор!$CJ:$CW,14,0),"")</f>
        <v>0</v>
      </c>
      <c r="AJ1533" s="73" t="str">
        <f>IFERROR(VLOOKUP(Подбор[[#This Row],[Артикул]],[1]Подбор!$CJ:$DA,15,0),"")</f>
        <v>http://ipmatika.ru/upload/iblock/f17/TS-9436UHM.jpg</v>
      </c>
      <c r="AK1533" s="73" t="str">
        <f>IFERROR(VLOOKUP(Подбор[[#This Row],[Артикул]],[1]Подбор!$CJ:$DA,16,0),"")</f>
        <v>https://ipmatika.kz/products/modulnye-matrichnye-kommutatory/TS-9436UHM/</v>
      </c>
      <c r="AL1533" s="73" t="str">
        <f>IFERROR(VLOOKUP(Подбор[[#This Row],[Артикул]],[1]Подбор!$CJ:$DA,17,0),"")</f>
        <v/>
      </c>
    </row>
    <row r="1534" spans="1:38">
      <c r="A1534" s="73" t="s">
        <v>1491</v>
      </c>
      <c r="B1534" t="s">
        <v>3084</v>
      </c>
      <c r="C1534" t="s">
        <v>1490</v>
      </c>
      <c r="D1534">
        <v>332200</v>
      </c>
      <c r="E1534">
        <v>439700.31420000002</v>
      </c>
      <c r="F1534">
        <v>32.360118663455751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5</v>
      </c>
      <c r="O1534">
        <v>0</v>
      </c>
      <c r="P1534">
        <v>0</v>
      </c>
      <c r="Q1534" t="s">
        <v>6382</v>
      </c>
      <c r="R1534" t="s">
        <v>6383</v>
      </c>
      <c r="S1534" t="s">
        <v>578</v>
      </c>
      <c r="T1534" s="73"/>
      <c r="U1534" s="73"/>
      <c r="V1534"/>
      <c r="W1534" s="73">
        <f>IFERROR(VLOOKUP(Подбор[[#This Row],[Артикул]],[1]Подбор!$CJ:$CW,2,0),"")</f>
        <v>332200</v>
      </c>
      <c r="X1534" s="73">
        <f>IFERROR(VLOOKUP(Подбор[[#This Row],[Артикул]],[1]Подбор!$CJ:$CW,3,0),"")</f>
        <v>439700.31420000002</v>
      </c>
      <c r="Y1534" s="73">
        <f>IFERROR(VLOOKUP(Подбор[[#This Row],[Артикул]],[1]Подбор!$CJ:$CW,4,0),"")</f>
        <v>32.360118663455751</v>
      </c>
      <c r="Z1534" s="73">
        <f>IFERROR(VLOOKUP(Подбор[[#This Row],[Артикул]],[1]Подбор!$CJ:$CW,5,0),"")</f>
        <v>0</v>
      </c>
      <c r="AA1534" s="73">
        <f>IFERROR(VLOOKUP(Подбор[[#This Row],[Артикул]],[1]Подбор!$CJ:$CW,6,0),"")</f>
        <v>0</v>
      </c>
      <c r="AB1534" s="73">
        <f>IFERROR(VLOOKUP(Подбор[[#This Row],[Артикул]],[1]Подбор!$CJ:$CW,7,0),"")</f>
        <v>0</v>
      </c>
      <c r="AC1534" s="73">
        <f>IFERROR(VLOOKUP(Подбор[[#This Row],[Артикул]],[1]Подбор!$CJ:$CW,8,0),"")</f>
        <v>0</v>
      </c>
      <c r="AD1534" s="73">
        <f>IFERROR(VLOOKUP(Подбор[[#This Row],[Артикул]],[1]Подбор!$CJ:$CW,9,0),"")</f>
        <v>0</v>
      </c>
      <c r="AE1534" s="73">
        <f>IFERROR(VLOOKUP(Подбор[[#This Row],[Артикул]],[1]Подбор!$CJ:$CW,10,0),"")</f>
        <v>0</v>
      </c>
      <c r="AF1534" s="73">
        <f>IFERROR(VLOOKUP(Подбор[[#This Row],[Артикул]],[1]Подбор!$CJ:$CW,11,0),"")</f>
        <v>0</v>
      </c>
      <c r="AG1534" s="73">
        <f>IFERROR(VLOOKUP(Подбор[[#This Row],[Артикул]],[1]Подбор!$CJ:$CW,12,0),"")</f>
        <v>5</v>
      </c>
      <c r="AH1534" s="73">
        <f>IFERROR(VLOOKUP(Подбор[[#This Row],[Артикул]],[1]Подбор!$CJ:$CW,13,0),"")</f>
        <v>0</v>
      </c>
      <c r="AI1534" s="73">
        <f>IFERROR(VLOOKUP(Подбор[[#This Row],[Артикул]],[1]Подбор!$CJ:$CW,14,0),"")</f>
        <v>0</v>
      </c>
      <c r="AJ1534" s="73" t="str">
        <f>IFERROR(VLOOKUP(Подбор[[#This Row],[Артикул]],[1]Подбор!$CJ:$DA,15,0),"")</f>
        <v>http://ipmatika.ru/upload/iblock/104/TS-9506KUR.jpg</v>
      </c>
      <c r="AK1534" s="73" t="str">
        <f>IFERROR(VLOOKUP(Подбор[[#This Row],[Артикул]],[1]Подбор!$CJ:$DA,16,0),"")</f>
        <v>https://ipmatika.kz/products/udliniteli-i-razvetviteli-hdmi/TS-9506KUR/</v>
      </c>
      <c r="AL1534" s="73" t="str">
        <f>IFERROR(VLOOKUP(Подбор[[#This Row],[Артикул]],[1]Подбор!$CJ:$DA,17,0),"")</f>
        <v/>
      </c>
    </row>
    <row r="1535" spans="1:38">
      <c r="A1535" s="73" t="s">
        <v>1489</v>
      </c>
      <c r="B1535" t="s">
        <v>3084</v>
      </c>
      <c r="C1535" t="s">
        <v>1488</v>
      </c>
      <c r="D1535">
        <v>332200</v>
      </c>
      <c r="E1535">
        <v>439700.31420000002</v>
      </c>
      <c r="F1535">
        <v>32.360118663455751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3</v>
      </c>
      <c r="O1535">
        <v>0</v>
      </c>
      <c r="P1535">
        <v>0</v>
      </c>
      <c r="Q1535" t="s">
        <v>6384</v>
      </c>
      <c r="R1535" t="s">
        <v>6385</v>
      </c>
      <c r="S1535" t="s">
        <v>578</v>
      </c>
      <c r="T1535" s="73"/>
      <c r="U1535" s="73"/>
      <c r="V1535"/>
      <c r="W1535" s="73">
        <f>IFERROR(VLOOKUP(Подбор[[#This Row],[Артикул]],[1]Подбор!$CJ:$CW,2,0),"")</f>
        <v>332200</v>
      </c>
      <c r="X1535" s="73">
        <f>IFERROR(VLOOKUP(Подбор[[#This Row],[Артикул]],[1]Подбор!$CJ:$CW,3,0),"")</f>
        <v>439700.31420000002</v>
      </c>
      <c r="Y1535" s="73">
        <f>IFERROR(VLOOKUP(Подбор[[#This Row],[Артикул]],[1]Подбор!$CJ:$CW,4,0),"")</f>
        <v>32.360118663455751</v>
      </c>
      <c r="Z1535" s="73">
        <f>IFERROR(VLOOKUP(Подбор[[#This Row],[Артикул]],[1]Подбор!$CJ:$CW,5,0),"")</f>
        <v>0</v>
      </c>
      <c r="AA1535" s="73">
        <f>IFERROR(VLOOKUP(Подбор[[#This Row],[Артикул]],[1]Подбор!$CJ:$CW,6,0),"")</f>
        <v>0</v>
      </c>
      <c r="AB1535" s="73">
        <f>IFERROR(VLOOKUP(Подбор[[#This Row],[Артикул]],[1]Подбор!$CJ:$CW,7,0),"")</f>
        <v>0</v>
      </c>
      <c r="AC1535" s="73">
        <f>IFERROR(VLOOKUP(Подбор[[#This Row],[Артикул]],[1]Подбор!$CJ:$CW,8,0),"")</f>
        <v>0</v>
      </c>
      <c r="AD1535" s="73">
        <f>IFERROR(VLOOKUP(Подбор[[#This Row],[Артикул]],[1]Подбор!$CJ:$CW,9,0),"")</f>
        <v>0</v>
      </c>
      <c r="AE1535" s="73">
        <f>IFERROR(VLOOKUP(Подбор[[#This Row],[Артикул]],[1]Подбор!$CJ:$CW,10,0),"")</f>
        <v>0</v>
      </c>
      <c r="AF1535" s="73">
        <f>IFERROR(VLOOKUP(Подбор[[#This Row],[Артикул]],[1]Подбор!$CJ:$CW,11,0),"")</f>
        <v>0</v>
      </c>
      <c r="AG1535" s="73">
        <f>IFERROR(VLOOKUP(Подбор[[#This Row],[Артикул]],[1]Подбор!$CJ:$CW,12,0),"")</f>
        <v>3</v>
      </c>
      <c r="AH1535" s="73">
        <f>IFERROR(VLOOKUP(Подбор[[#This Row],[Артикул]],[1]Подбор!$CJ:$CW,13,0),"")</f>
        <v>0</v>
      </c>
      <c r="AI1535" s="73">
        <f>IFERROR(VLOOKUP(Подбор[[#This Row],[Артикул]],[1]Подбор!$CJ:$CW,14,0),"")</f>
        <v>0</v>
      </c>
      <c r="AJ1535" s="73" t="str">
        <f>IFERROR(VLOOKUP(Подбор[[#This Row],[Артикул]],[1]Подбор!$CJ:$DA,15,0),"")</f>
        <v>http://ipmatika.ru/upload/iblock/745/TS-9506KUT.jpg</v>
      </c>
      <c r="AK1535" s="73" t="str">
        <f>IFERROR(VLOOKUP(Подбор[[#This Row],[Артикул]],[1]Подбор!$CJ:$DA,16,0),"")</f>
        <v>https://ipmatika.kz/products/udliniteli-i-razvetviteli-hdmi/TS-9506KUT/</v>
      </c>
      <c r="AL1535" s="73" t="str">
        <f>IFERROR(VLOOKUP(Подбор[[#This Row],[Артикул]],[1]Подбор!$CJ:$DA,17,0),"")</f>
        <v/>
      </c>
    </row>
    <row r="1536" spans="1:38">
      <c r="A1536" s="73" t="s">
        <v>1487</v>
      </c>
      <c r="B1536" t="s">
        <v>3084</v>
      </c>
      <c r="C1536" t="s">
        <v>1486</v>
      </c>
      <c r="D1536">
        <v>183840</v>
      </c>
      <c r="E1536">
        <v>150622.02120000002</v>
      </c>
      <c r="F1536">
        <v>-18.06896148825065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6386</v>
      </c>
      <c r="R1536" t="s">
        <v>6387</v>
      </c>
      <c r="S1536" t="s">
        <v>578</v>
      </c>
      <c r="T1536" s="73"/>
      <c r="U1536" s="73"/>
      <c r="V1536"/>
      <c r="W1536" s="73">
        <f>IFERROR(VLOOKUP(Подбор[[#This Row],[Артикул]],[1]Подбор!$CJ:$CW,2,0),"")</f>
        <v>183840</v>
      </c>
      <c r="X1536" s="73">
        <f>IFERROR(VLOOKUP(Подбор[[#This Row],[Артикул]],[1]Подбор!$CJ:$CW,3,0),"")</f>
        <v>150622.02120000002</v>
      </c>
      <c r="Y1536" s="73">
        <f>IFERROR(VLOOKUP(Подбор[[#This Row],[Артикул]],[1]Подбор!$CJ:$CW,4,0),"")</f>
        <v>-18.06896148825065</v>
      </c>
      <c r="Z1536" s="73">
        <f>IFERROR(VLOOKUP(Подбор[[#This Row],[Артикул]],[1]Подбор!$CJ:$CW,5,0),"")</f>
        <v>0</v>
      </c>
      <c r="AA1536" s="73">
        <f>IFERROR(VLOOKUP(Подбор[[#This Row],[Артикул]],[1]Подбор!$CJ:$CW,6,0),"")</f>
        <v>0</v>
      </c>
      <c r="AB1536" s="73">
        <f>IFERROR(VLOOKUP(Подбор[[#This Row],[Артикул]],[1]Подбор!$CJ:$CW,7,0),"")</f>
        <v>0</v>
      </c>
      <c r="AC1536" s="73">
        <f>IFERROR(VLOOKUP(Подбор[[#This Row],[Артикул]],[1]Подбор!$CJ:$CW,8,0),"")</f>
        <v>0</v>
      </c>
      <c r="AD1536" s="73">
        <f>IFERROR(VLOOKUP(Подбор[[#This Row],[Артикул]],[1]Подбор!$CJ:$CW,9,0),"")</f>
        <v>0</v>
      </c>
      <c r="AE1536" s="73">
        <f>IFERROR(VLOOKUP(Подбор[[#This Row],[Артикул]],[1]Подбор!$CJ:$CW,10,0),"")</f>
        <v>0</v>
      </c>
      <c r="AF1536" s="73">
        <f>IFERROR(VLOOKUP(Подбор[[#This Row],[Артикул]],[1]Подбор!$CJ:$CW,11,0),"")</f>
        <v>0</v>
      </c>
      <c r="AG1536" s="73">
        <f>IFERROR(VLOOKUP(Подбор[[#This Row],[Артикул]],[1]Подбор!$CJ:$CW,12,0),"")</f>
        <v>0</v>
      </c>
      <c r="AH1536" s="73">
        <f>IFERROR(VLOOKUP(Подбор[[#This Row],[Артикул]],[1]Подбор!$CJ:$CW,13,0),"")</f>
        <v>0</v>
      </c>
      <c r="AI1536" s="73">
        <f>IFERROR(VLOOKUP(Подбор[[#This Row],[Артикул]],[1]Подбор!$CJ:$CW,14,0),"")</f>
        <v>0</v>
      </c>
      <c r="AJ1536" s="73" t="str">
        <f>IFERROR(VLOOKUP(Подбор[[#This Row],[Артикул]],[1]Подбор!$CJ:$DA,15,0),"")</f>
        <v>http://ipmatika.ru/upload/iblock/f78/TS-9507HS.jpg</v>
      </c>
      <c r="AK1536" s="73" t="str">
        <f>IFERROR(VLOOKUP(Подбор[[#This Row],[Артикул]],[1]Подбор!$CJ:$DA,16,0),"")</f>
        <v>https://ipmatika.kz/products/udliniteli-i-razvetviteli-hdmi/TS-9507HS/</v>
      </c>
      <c r="AL1536" s="73" t="str">
        <f>IFERROR(VLOOKUP(Подбор[[#This Row],[Артикул]],[1]Подбор!$CJ:$DA,17,0),"")</f>
        <v/>
      </c>
    </row>
    <row r="1537" spans="1:38">
      <c r="A1537" s="73" t="s">
        <v>1485</v>
      </c>
      <c r="B1537" t="s">
        <v>3084</v>
      </c>
      <c r="C1537" t="s">
        <v>1484</v>
      </c>
      <c r="D1537">
        <v>183840</v>
      </c>
      <c r="E1537">
        <v>150622.02120000002</v>
      </c>
      <c r="F1537">
        <v>-18.06896148825065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578</v>
      </c>
      <c r="R1537" t="s">
        <v>6388</v>
      </c>
      <c r="S1537" t="s">
        <v>578</v>
      </c>
      <c r="T1537" s="73"/>
      <c r="U1537" s="73"/>
      <c r="V1537"/>
      <c r="W1537" s="73">
        <f>IFERROR(VLOOKUP(Подбор[[#This Row],[Артикул]],[1]Подбор!$CJ:$CW,2,0),"")</f>
        <v>183840</v>
      </c>
      <c r="X1537" s="73">
        <f>IFERROR(VLOOKUP(Подбор[[#This Row],[Артикул]],[1]Подбор!$CJ:$CW,3,0),"")</f>
        <v>150622.02120000002</v>
      </c>
      <c r="Y1537" s="73">
        <f>IFERROR(VLOOKUP(Подбор[[#This Row],[Артикул]],[1]Подбор!$CJ:$CW,4,0),"")</f>
        <v>-18.06896148825065</v>
      </c>
      <c r="Z1537" s="73">
        <f>IFERROR(VLOOKUP(Подбор[[#This Row],[Артикул]],[1]Подбор!$CJ:$CW,5,0),"")</f>
        <v>0</v>
      </c>
      <c r="AA1537" s="73">
        <f>IFERROR(VLOOKUP(Подбор[[#This Row],[Артикул]],[1]Подбор!$CJ:$CW,6,0),"")</f>
        <v>0</v>
      </c>
      <c r="AB1537" s="73">
        <f>IFERROR(VLOOKUP(Подбор[[#This Row],[Артикул]],[1]Подбор!$CJ:$CW,7,0),"")</f>
        <v>0</v>
      </c>
      <c r="AC1537" s="73">
        <f>IFERROR(VLOOKUP(Подбор[[#This Row],[Артикул]],[1]Подбор!$CJ:$CW,8,0),"")</f>
        <v>0</v>
      </c>
      <c r="AD1537" s="73">
        <f>IFERROR(VLOOKUP(Подбор[[#This Row],[Артикул]],[1]Подбор!$CJ:$CW,9,0),"")</f>
        <v>0</v>
      </c>
      <c r="AE1537" s="73">
        <f>IFERROR(VLOOKUP(Подбор[[#This Row],[Артикул]],[1]Подбор!$CJ:$CW,10,0),"")</f>
        <v>0</v>
      </c>
      <c r="AF1537" s="73">
        <f>IFERROR(VLOOKUP(Подбор[[#This Row],[Артикул]],[1]Подбор!$CJ:$CW,11,0),"")</f>
        <v>0</v>
      </c>
      <c r="AG1537" s="73">
        <f>IFERROR(VLOOKUP(Подбор[[#This Row],[Артикул]],[1]Подбор!$CJ:$CW,12,0),"")</f>
        <v>0</v>
      </c>
      <c r="AH1537" s="73">
        <f>IFERROR(VLOOKUP(Подбор[[#This Row],[Артикул]],[1]Подбор!$CJ:$CW,13,0),"")</f>
        <v>0</v>
      </c>
      <c r="AI1537" s="73">
        <f>IFERROR(VLOOKUP(Подбор[[#This Row],[Артикул]],[1]Подбор!$CJ:$CW,14,0),"")</f>
        <v>0</v>
      </c>
      <c r="AJ1537" s="73" t="str">
        <f>IFERROR(VLOOKUP(Подбор[[#This Row],[Артикул]],[1]Подбор!$CJ:$DA,15,0),"")</f>
        <v/>
      </c>
      <c r="AK1537" s="73" t="str">
        <f>IFERROR(VLOOKUP(Подбор[[#This Row],[Артикул]],[1]Подбор!$CJ:$DA,16,0),"")</f>
        <v>https://ipmatika.kz/products/udliniteli-i-razvetviteli-hdmi/TS-9507SH/</v>
      </c>
      <c r="AL1537" s="73" t="str">
        <f>IFERROR(VLOOKUP(Подбор[[#This Row],[Артикул]],[1]Подбор!$CJ:$DA,17,0),"")</f>
        <v/>
      </c>
    </row>
    <row r="1538" spans="1:38">
      <c r="A1538" s="73" t="s">
        <v>3541</v>
      </c>
      <c r="B1538" t="s">
        <v>3084</v>
      </c>
      <c r="C1538" t="s">
        <v>3542</v>
      </c>
      <c r="D1538">
        <v>873820</v>
      </c>
      <c r="E1538">
        <v>524293</v>
      </c>
      <c r="F1538">
        <v>-39.999885559955139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5</v>
      </c>
      <c r="O1538">
        <v>0</v>
      </c>
      <c r="P1538">
        <v>0</v>
      </c>
      <c r="Q1538" t="s">
        <v>578</v>
      </c>
      <c r="R1538" t="s">
        <v>6389</v>
      </c>
      <c r="S1538" t="s">
        <v>5514</v>
      </c>
      <c r="T1538" s="73"/>
      <c r="U1538" s="73"/>
      <c r="V1538"/>
      <c r="W1538" s="73">
        <f>IFERROR(VLOOKUP(Подбор[[#This Row],[Артикул]],[1]Подбор!$CJ:$CW,2,0),"")</f>
        <v>873820</v>
      </c>
      <c r="X1538" s="73">
        <f>IFERROR(VLOOKUP(Подбор[[#This Row],[Артикул]],[1]Подбор!$CJ:$CW,3,0),"")</f>
        <v>524293</v>
      </c>
      <c r="Y1538" s="73">
        <f>IFERROR(VLOOKUP(Подбор[[#This Row],[Артикул]],[1]Подбор!$CJ:$CW,4,0),"")</f>
        <v>-39.999885559955139</v>
      </c>
      <c r="Z1538" s="73">
        <f>IFERROR(VLOOKUP(Подбор[[#This Row],[Артикул]],[1]Подбор!$CJ:$CW,5,0),"")</f>
        <v>0</v>
      </c>
      <c r="AA1538" s="73">
        <f>IFERROR(VLOOKUP(Подбор[[#This Row],[Артикул]],[1]Подбор!$CJ:$CW,6,0),"")</f>
        <v>0</v>
      </c>
      <c r="AB1538" s="73">
        <f>IFERROR(VLOOKUP(Подбор[[#This Row],[Артикул]],[1]Подбор!$CJ:$CW,7,0),"")</f>
        <v>0</v>
      </c>
      <c r="AC1538" s="73">
        <f>IFERROR(VLOOKUP(Подбор[[#This Row],[Артикул]],[1]Подбор!$CJ:$CW,8,0),"")</f>
        <v>0</v>
      </c>
      <c r="AD1538" s="73">
        <f>IFERROR(VLOOKUP(Подбор[[#This Row],[Артикул]],[1]Подбор!$CJ:$CW,9,0),"")</f>
        <v>0</v>
      </c>
      <c r="AE1538" s="73">
        <f>IFERROR(VLOOKUP(Подбор[[#This Row],[Артикул]],[1]Подбор!$CJ:$CW,10,0),"")</f>
        <v>0</v>
      </c>
      <c r="AF1538" s="73">
        <f>IFERROR(VLOOKUP(Подбор[[#This Row],[Артикул]],[1]Подбор!$CJ:$CW,11,0),"")</f>
        <v>0</v>
      </c>
      <c r="AG1538" s="73">
        <f>IFERROR(VLOOKUP(Подбор[[#This Row],[Артикул]],[1]Подбор!$CJ:$CW,12,0),"")</f>
        <v>5</v>
      </c>
      <c r="AH1538" s="73">
        <f>IFERROR(VLOOKUP(Подбор[[#This Row],[Артикул]],[1]Подбор!$CJ:$CW,13,0),"")</f>
        <v>0</v>
      </c>
      <c r="AI1538" s="73">
        <f>IFERROR(VLOOKUP(Подбор[[#This Row],[Артикул]],[1]Подбор!$CJ:$CW,14,0),"")</f>
        <v>0</v>
      </c>
      <c r="AJ1538" s="73" t="str">
        <f>IFERROR(VLOOKUP(Подбор[[#This Row],[Артикул]],[1]Подбор!$CJ:$DA,15,0),"")</f>
        <v/>
      </c>
      <c r="AK1538" s="73" t="str">
        <f>IFERROR(VLOOKUP(Подбор[[#This Row],[Артикул]],[1]Подбор!$CJ:$DA,16,0),"")</f>
        <v>https://ipmatika.kz/products/video-kommutatory/TV-9104UHM/</v>
      </c>
      <c r="AL1538" s="73" t="str">
        <f>IFERROR(VLOOKUP(Подбор[[#This Row],[Артикул]],[1]Подбор!$CJ:$DA,17,0),"")</f>
        <v>NEW</v>
      </c>
    </row>
    <row r="1539" spans="1:38">
      <c r="A1539" s="73" t="s">
        <v>1483</v>
      </c>
      <c r="B1539"/>
      <c r="C1539"/>
      <c r="D1539" t="s">
        <v>578</v>
      </c>
      <c r="E1539" t="s">
        <v>578</v>
      </c>
      <c r="F1539" t="s">
        <v>578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578</v>
      </c>
      <c r="R1539" t="s">
        <v>578</v>
      </c>
      <c r="S1539" t="s">
        <v>578</v>
      </c>
      <c r="T1539" s="73"/>
      <c r="U1539" s="73"/>
      <c r="V1539"/>
      <c r="W1539" s="73" t="str">
        <f>IFERROR(VLOOKUP(Подбор[[#This Row],[Артикул]],[1]Подбор!$CJ:$CW,2,0),"")</f>
        <v/>
      </c>
      <c r="X1539" s="73" t="str">
        <f>IFERROR(VLOOKUP(Подбор[[#This Row],[Артикул]],[1]Подбор!$CJ:$CW,3,0),"")</f>
        <v/>
      </c>
      <c r="Y1539" s="73" t="str">
        <f>IFERROR(VLOOKUP(Подбор[[#This Row],[Артикул]],[1]Подбор!$CJ:$CW,4,0),"")</f>
        <v/>
      </c>
      <c r="Z1539" s="73">
        <f>IFERROR(VLOOKUP(Подбор[[#This Row],[Артикул]],[1]Подбор!$CJ:$CW,5,0),"")</f>
        <v>0</v>
      </c>
      <c r="AA1539" s="73">
        <f>IFERROR(VLOOKUP(Подбор[[#This Row],[Артикул]],[1]Подбор!$CJ:$CW,6,0),"")</f>
        <v>0</v>
      </c>
      <c r="AB1539" s="73">
        <f>IFERROR(VLOOKUP(Подбор[[#This Row],[Артикул]],[1]Подбор!$CJ:$CW,7,0),"")</f>
        <v>0</v>
      </c>
      <c r="AC1539" s="73">
        <f>IFERROR(VLOOKUP(Подбор[[#This Row],[Артикул]],[1]Подбор!$CJ:$CW,8,0),"")</f>
        <v>0</v>
      </c>
      <c r="AD1539" s="73">
        <f>IFERROR(VLOOKUP(Подбор[[#This Row],[Артикул]],[1]Подбор!$CJ:$CW,9,0),"")</f>
        <v>0</v>
      </c>
      <c r="AE1539" s="73">
        <f>IFERROR(VLOOKUP(Подбор[[#This Row],[Артикул]],[1]Подбор!$CJ:$CW,10,0),"")</f>
        <v>0</v>
      </c>
      <c r="AF1539" s="73">
        <f>IFERROR(VLOOKUP(Подбор[[#This Row],[Артикул]],[1]Подбор!$CJ:$CW,11,0),"")</f>
        <v>0</v>
      </c>
      <c r="AG1539" s="73">
        <f>IFERROR(VLOOKUP(Подбор[[#This Row],[Артикул]],[1]Подбор!$CJ:$CW,12,0),"")</f>
        <v>0</v>
      </c>
      <c r="AH1539" s="73">
        <f>IFERROR(VLOOKUP(Подбор[[#This Row],[Артикул]],[1]Подбор!$CJ:$CW,13,0),"")</f>
        <v>0</v>
      </c>
      <c r="AI1539" s="73">
        <f>IFERROR(VLOOKUP(Подбор[[#This Row],[Артикул]],[1]Подбор!$CJ:$CW,14,0),"")</f>
        <v>0</v>
      </c>
      <c r="AJ1539" s="73" t="str">
        <f>IFERROR(VLOOKUP(Подбор[[#This Row],[Артикул]],[1]Подбор!$CJ:$DA,15,0),"")</f>
        <v/>
      </c>
      <c r="AK1539" s="73" t="str">
        <f>IFERROR(VLOOKUP(Подбор[[#This Row],[Артикул]],[1]Подбор!$CJ:$DA,16,0),"")</f>
        <v/>
      </c>
      <c r="AL1539" s="73" t="str">
        <f>IFERROR(VLOOKUP(Подбор[[#This Row],[Артикул]],[1]Подбор!$CJ:$DA,17,0),"")</f>
        <v/>
      </c>
    </row>
    <row r="1540" spans="1:38">
      <c r="A1540" s="73" t="s">
        <v>1482</v>
      </c>
      <c r="B1540" t="s">
        <v>3084</v>
      </c>
      <c r="C1540" t="s">
        <v>1481</v>
      </c>
      <c r="D1540">
        <v>1448700</v>
      </c>
      <c r="E1540">
        <v>869550</v>
      </c>
      <c r="F1540">
        <v>-39.977220956719819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6390</v>
      </c>
      <c r="R1540" t="s">
        <v>6391</v>
      </c>
      <c r="S1540" t="s">
        <v>5612</v>
      </c>
      <c r="T1540" s="73"/>
      <c r="U1540" s="73"/>
      <c r="V1540"/>
      <c r="W1540" s="73">
        <f>IFERROR(VLOOKUP(Подбор[[#This Row],[Артикул]],[1]Подбор!$CJ:$CW,2,0),"")</f>
        <v>1448700</v>
      </c>
      <c r="X1540" s="73">
        <f>IFERROR(VLOOKUP(Подбор[[#This Row],[Артикул]],[1]Подбор!$CJ:$CW,3,0),"")</f>
        <v>869550</v>
      </c>
      <c r="Y1540" s="73">
        <f>IFERROR(VLOOKUP(Подбор[[#This Row],[Артикул]],[1]Подбор!$CJ:$CW,4,0),"")</f>
        <v>-39.977220956719819</v>
      </c>
      <c r="Z1540" s="73">
        <f>IFERROR(VLOOKUP(Подбор[[#This Row],[Артикул]],[1]Подбор!$CJ:$CW,5,0),"")</f>
        <v>0</v>
      </c>
      <c r="AA1540" s="73">
        <f>IFERROR(VLOOKUP(Подбор[[#This Row],[Артикул]],[1]Подбор!$CJ:$CW,6,0),"")</f>
        <v>0</v>
      </c>
      <c r="AB1540" s="73">
        <f>IFERROR(VLOOKUP(Подбор[[#This Row],[Артикул]],[1]Подбор!$CJ:$CW,7,0),"")</f>
        <v>0</v>
      </c>
      <c r="AC1540" s="73">
        <f>IFERROR(VLOOKUP(Подбор[[#This Row],[Артикул]],[1]Подбор!$CJ:$CW,8,0),"")</f>
        <v>0</v>
      </c>
      <c r="AD1540" s="73">
        <f>IFERROR(VLOOKUP(Подбор[[#This Row],[Артикул]],[1]Подбор!$CJ:$CW,9,0),"")</f>
        <v>0</v>
      </c>
      <c r="AE1540" s="73">
        <f>IFERROR(VLOOKUP(Подбор[[#This Row],[Артикул]],[1]Подбор!$CJ:$CW,10,0),"")</f>
        <v>0</v>
      </c>
      <c r="AF1540" s="73">
        <f>IFERROR(VLOOKUP(Подбор[[#This Row],[Артикул]],[1]Подбор!$CJ:$CW,11,0),"")</f>
        <v>0</v>
      </c>
      <c r="AG1540" s="73">
        <f>IFERROR(VLOOKUP(Подбор[[#This Row],[Артикул]],[1]Подбор!$CJ:$CW,12,0),"")</f>
        <v>0</v>
      </c>
      <c r="AH1540" s="73">
        <f>IFERROR(VLOOKUP(Подбор[[#This Row],[Артикул]],[1]Подбор!$CJ:$CW,13,0),"")</f>
        <v>0</v>
      </c>
      <c r="AI1540" s="73">
        <f>IFERROR(VLOOKUP(Подбор[[#This Row],[Артикул]],[1]Подбор!$CJ:$CW,14,0),"")</f>
        <v>0</v>
      </c>
      <c r="AJ1540" s="73" t="str">
        <f>IFERROR(VLOOKUP(Подбор[[#This Row],[Артикул]],[1]Подбор!$CJ:$DA,15,0),"")</f>
        <v>http://ipmatika.ru/upload/iblock/e78/TS-F173T_foto.png</v>
      </c>
      <c r="AK1540" s="73" t="str">
        <f>IFERROR(VLOOKUP(Подбор[[#This Row],[Артикул]],[1]Подбор!$CJ:$DA,16,0),"")</f>
        <v>https://ipmatika.kz/products/vstraivaemye-vydvizhnye-monitory/TS-8201A/</v>
      </c>
      <c r="AL1540" s="73" t="str">
        <f>IFERROR(VLOOKUP(Подбор[[#This Row],[Артикул]],[1]Подбор!$CJ:$DA,17,0),"")</f>
        <v>Под заказ</v>
      </c>
    </row>
    <row r="1541" spans="1:38">
      <c r="A1541" s="73" t="s">
        <v>1480</v>
      </c>
      <c r="B1541" t="s">
        <v>3084</v>
      </c>
      <c r="C1541" t="s">
        <v>1479</v>
      </c>
      <c r="D1541">
        <v>1798500</v>
      </c>
      <c r="E1541">
        <v>1079100</v>
      </c>
      <c r="F1541">
        <v>-40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6392</v>
      </c>
      <c r="R1541" t="s">
        <v>6393</v>
      </c>
      <c r="S1541" t="s">
        <v>5612</v>
      </c>
      <c r="T1541" s="73"/>
      <c r="U1541" s="73"/>
      <c r="V1541"/>
      <c r="W1541" s="73">
        <f>IFERROR(VLOOKUP(Подбор[[#This Row],[Артикул]],[1]Подбор!$CJ:$CW,2,0),"")</f>
        <v>1798500</v>
      </c>
      <c r="X1541" s="73">
        <f>IFERROR(VLOOKUP(Подбор[[#This Row],[Артикул]],[1]Подбор!$CJ:$CW,3,0),"")</f>
        <v>1079100</v>
      </c>
      <c r="Y1541" s="73">
        <f>IFERROR(VLOOKUP(Подбор[[#This Row],[Артикул]],[1]Подбор!$CJ:$CW,4,0),"")</f>
        <v>-40</v>
      </c>
      <c r="Z1541" s="73">
        <f>IFERROR(VLOOKUP(Подбор[[#This Row],[Артикул]],[1]Подбор!$CJ:$CW,5,0),"")</f>
        <v>0</v>
      </c>
      <c r="AA1541" s="73">
        <f>IFERROR(VLOOKUP(Подбор[[#This Row],[Артикул]],[1]Подбор!$CJ:$CW,6,0),"")</f>
        <v>0</v>
      </c>
      <c r="AB1541" s="73">
        <f>IFERROR(VLOOKUP(Подбор[[#This Row],[Артикул]],[1]Подбор!$CJ:$CW,7,0),"")</f>
        <v>0</v>
      </c>
      <c r="AC1541" s="73">
        <f>IFERROR(VLOOKUP(Подбор[[#This Row],[Артикул]],[1]Подбор!$CJ:$CW,8,0),"")</f>
        <v>0</v>
      </c>
      <c r="AD1541" s="73">
        <f>IFERROR(VLOOKUP(Подбор[[#This Row],[Артикул]],[1]Подбор!$CJ:$CW,9,0),"")</f>
        <v>0</v>
      </c>
      <c r="AE1541" s="73">
        <f>IFERROR(VLOOKUP(Подбор[[#This Row],[Артикул]],[1]Подбор!$CJ:$CW,10,0),"")</f>
        <v>0</v>
      </c>
      <c r="AF1541" s="73">
        <f>IFERROR(VLOOKUP(Подбор[[#This Row],[Артикул]],[1]Подбор!$CJ:$CW,11,0),"")</f>
        <v>0</v>
      </c>
      <c r="AG1541" s="73">
        <f>IFERROR(VLOOKUP(Подбор[[#This Row],[Артикул]],[1]Подбор!$CJ:$CW,12,0),"")</f>
        <v>0</v>
      </c>
      <c r="AH1541" s="73">
        <f>IFERROR(VLOOKUP(Подбор[[#This Row],[Артикул]],[1]Подбор!$CJ:$CW,13,0),"")</f>
        <v>0</v>
      </c>
      <c r="AI1541" s="73">
        <f>IFERROR(VLOOKUP(Подбор[[#This Row],[Артикул]],[1]Подбор!$CJ:$CW,14,0),"")</f>
        <v>0</v>
      </c>
      <c r="AJ1541" s="73" t="str">
        <f>IFERROR(VLOOKUP(Подбор[[#This Row],[Артикул]],[1]Подбор!$CJ:$DA,15,0),"")</f>
        <v>http://ipmatika.ru/upload/iblock/682/TS-FE173T.png</v>
      </c>
      <c r="AK1541" s="73" t="str">
        <f>IFERROR(VLOOKUP(Подбор[[#This Row],[Артикул]],[1]Подбор!$CJ:$DA,16,0),"")</f>
        <v>https://ipmatika.kz/products/vstraivaemye-vydvizhnye-monitory/TS-8202A/</v>
      </c>
      <c r="AL1541" s="73" t="str">
        <f>IFERROR(VLOOKUP(Подбор[[#This Row],[Артикул]],[1]Подбор!$CJ:$DA,17,0),"")</f>
        <v>Под заказ</v>
      </c>
    </row>
    <row r="1542" spans="1:38">
      <c r="A1542" s="73" t="s">
        <v>1478</v>
      </c>
      <c r="B1542" t="s">
        <v>3084</v>
      </c>
      <c r="C1542" t="s">
        <v>1477</v>
      </c>
      <c r="D1542">
        <v>724760</v>
      </c>
      <c r="E1542">
        <v>434786</v>
      </c>
      <c r="F1542">
        <v>-40.0096583696672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6394</v>
      </c>
      <c r="R1542" t="s">
        <v>6395</v>
      </c>
      <c r="S1542" t="s">
        <v>5612</v>
      </c>
      <c r="T1542" s="73"/>
      <c r="U1542" s="73"/>
      <c r="V1542"/>
      <c r="W1542" s="73">
        <f>IFERROR(VLOOKUP(Подбор[[#This Row],[Артикул]],[1]Подбор!$CJ:$CW,2,0),"")</f>
        <v>724760</v>
      </c>
      <c r="X1542" s="73">
        <f>IFERROR(VLOOKUP(Подбор[[#This Row],[Артикул]],[1]Подбор!$CJ:$CW,3,0),"")</f>
        <v>434786</v>
      </c>
      <c r="Y1542" s="73">
        <f>IFERROR(VLOOKUP(Подбор[[#This Row],[Артикул]],[1]Подбор!$CJ:$CW,4,0),"")</f>
        <v>-40.0096583696672</v>
      </c>
      <c r="Z1542" s="73">
        <f>IFERROR(VLOOKUP(Подбор[[#This Row],[Артикул]],[1]Подбор!$CJ:$CW,5,0),"")</f>
        <v>0</v>
      </c>
      <c r="AA1542" s="73">
        <f>IFERROR(VLOOKUP(Подбор[[#This Row],[Артикул]],[1]Подбор!$CJ:$CW,6,0),"")</f>
        <v>0</v>
      </c>
      <c r="AB1542" s="73">
        <f>IFERROR(VLOOKUP(Подбор[[#This Row],[Артикул]],[1]Подбор!$CJ:$CW,7,0),"")</f>
        <v>0</v>
      </c>
      <c r="AC1542" s="73">
        <f>IFERROR(VLOOKUP(Подбор[[#This Row],[Артикул]],[1]Подбор!$CJ:$CW,8,0),"")</f>
        <v>0</v>
      </c>
      <c r="AD1542" s="73">
        <f>IFERROR(VLOOKUP(Подбор[[#This Row],[Артикул]],[1]Подбор!$CJ:$CW,9,0),"")</f>
        <v>0</v>
      </c>
      <c r="AE1542" s="73">
        <f>IFERROR(VLOOKUP(Подбор[[#This Row],[Артикул]],[1]Подбор!$CJ:$CW,10,0),"")</f>
        <v>0</v>
      </c>
      <c r="AF1542" s="73">
        <f>IFERROR(VLOOKUP(Подбор[[#This Row],[Артикул]],[1]Подбор!$CJ:$CW,11,0),"")</f>
        <v>0</v>
      </c>
      <c r="AG1542" s="73">
        <f>IFERROR(VLOOKUP(Подбор[[#This Row],[Артикул]],[1]Подбор!$CJ:$CW,12,0),"")</f>
        <v>0</v>
      </c>
      <c r="AH1542" s="73">
        <f>IFERROR(VLOOKUP(Подбор[[#This Row],[Артикул]],[1]Подбор!$CJ:$CW,13,0),"")</f>
        <v>0</v>
      </c>
      <c r="AI1542" s="73">
        <f>IFERROR(VLOOKUP(Подбор[[#This Row],[Артикул]],[1]Подбор!$CJ:$CW,14,0),"")</f>
        <v>0</v>
      </c>
      <c r="AJ1542" s="73" t="str">
        <f>IFERROR(VLOOKUP(Подбор[[#This Row],[Артикул]],[1]Подбор!$CJ:$DA,15,0),"")</f>
        <v>http://ipmatika.ru/upload/iblock/190/TS-F1107_2.png</v>
      </c>
      <c r="AK1542" s="73" t="str">
        <f>IFERROR(VLOOKUP(Подбор[[#This Row],[Артикул]],[1]Подбор!$CJ:$DA,16,0),"")</f>
        <v>https://ipmatika.kz/products/vstraivaemye-vydvizhnye-monitory/TS-F1107T/</v>
      </c>
      <c r="AL1542" s="73" t="str">
        <f>IFERROR(VLOOKUP(Подбор[[#This Row],[Артикул]],[1]Подбор!$CJ:$DA,17,0),"")</f>
        <v>Под заказ</v>
      </c>
    </row>
    <row r="1543" spans="1:38">
      <c r="A1543" s="73" t="s">
        <v>1476</v>
      </c>
      <c r="B1543" t="s">
        <v>3084</v>
      </c>
      <c r="C1543" t="s">
        <v>1475</v>
      </c>
      <c r="D1543">
        <v>1675300</v>
      </c>
      <c r="E1543">
        <v>1004850</v>
      </c>
      <c r="F1543">
        <v>-40.019697964543667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6396</v>
      </c>
      <c r="R1543" t="s">
        <v>6397</v>
      </c>
      <c r="S1543" t="s">
        <v>5491</v>
      </c>
      <c r="T1543" s="73"/>
      <c r="U1543" s="73"/>
      <c r="V1543"/>
      <c r="W1543" s="73">
        <f>IFERROR(VLOOKUP(Подбор[[#This Row],[Артикул]],[1]Подбор!$CJ:$CW,2,0),"")</f>
        <v>1675300</v>
      </c>
      <c r="X1543" s="73">
        <f>IFERROR(VLOOKUP(Подбор[[#This Row],[Артикул]],[1]Подбор!$CJ:$CW,3,0),"")</f>
        <v>1004850</v>
      </c>
      <c r="Y1543" s="73">
        <f>IFERROR(VLOOKUP(Подбор[[#This Row],[Артикул]],[1]Подбор!$CJ:$CW,4,0),"")</f>
        <v>-40.019697964543667</v>
      </c>
      <c r="Z1543" s="73">
        <f>IFERROR(VLOOKUP(Подбор[[#This Row],[Артикул]],[1]Подбор!$CJ:$CW,5,0),"")</f>
        <v>1</v>
      </c>
      <c r="AA1543" s="73">
        <f>IFERROR(VLOOKUP(Подбор[[#This Row],[Артикул]],[1]Подбор!$CJ:$CW,6,0),"")</f>
        <v>0</v>
      </c>
      <c r="AB1543" s="73">
        <f>IFERROR(VLOOKUP(Подбор[[#This Row],[Артикул]],[1]Подбор!$CJ:$CW,7,0),"")</f>
        <v>0</v>
      </c>
      <c r="AC1543" s="73">
        <f>IFERROR(VLOOKUP(Подбор[[#This Row],[Артикул]],[1]Подбор!$CJ:$CW,8,0),"")</f>
        <v>0</v>
      </c>
      <c r="AD1543" s="73">
        <f>IFERROR(VLOOKUP(Подбор[[#This Row],[Артикул]],[1]Подбор!$CJ:$CW,9,0),"")</f>
        <v>0</v>
      </c>
      <c r="AE1543" s="73">
        <f>IFERROR(VLOOKUP(Подбор[[#This Row],[Артикул]],[1]Подбор!$CJ:$CW,10,0),"")</f>
        <v>0</v>
      </c>
      <c r="AF1543" s="73">
        <f>IFERROR(VLOOKUP(Подбор[[#This Row],[Артикул]],[1]Подбор!$CJ:$CW,11,0),"")</f>
        <v>0</v>
      </c>
      <c r="AG1543" s="73">
        <f>IFERROR(VLOOKUP(Подбор[[#This Row],[Артикул]],[1]Подбор!$CJ:$CW,12,0),"")</f>
        <v>0</v>
      </c>
      <c r="AH1543" s="73">
        <f>IFERROR(VLOOKUP(Подбор[[#This Row],[Артикул]],[1]Подбор!$CJ:$CW,13,0),"")</f>
        <v>0</v>
      </c>
      <c r="AI1543" s="73">
        <f>IFERROR(VLOOKUP(Подбор[[#This Row],[Артикул]],[1]Подбор!$CJ:$CW,14,0),"")</f>
        <v>0</v>
      </c>
      <c r="AJ1543" s="73" t="str">
        <f>IFERROR(VLOOKUP(Подбор[[#This Row],[Артикул]],[1]Подбор!$CJ:$DA,15,0),"")</f>
        <v>http://ipmatika.ru/upload/iblock/66c/TS-F173MT-1.jpg</v>
      </c>
      <c r="AK1543" s="73" t="str">
        <f>IFERROR(VLOOKUP(Подбор[[#This Row],[Артикул]],[1]Подбор!$CJ:$DA,16,0),"")</f>
        <v>https://ipmatika.kz/products/vstraivaemye-vydvizhnye-monitory/TS-F156MT/</v>
      </c>
      <c r="AL1543" s="73" t="str">
        <f>IFERROR(VLOOKUP(Подбор[[#This Row],[Артикул]],[1]Подбор!$CJ:$DA,17,0),"")</f>
        <v>EOL</v>
      </c>
    </row>
    <row r="1544" spans="1:38">
      <c r="A1544" s="73" t="s">
        <v>1474</v>
      </c>
      <c r="B1544" t="s">
        <v>3084</v>
      </c>
      <c r="C1544" t="s">
        <v>1473</v>
      </c>
      <c r="D1544">
        <v>1675300</v>
      </c>
      <c r="E1544">
        <v>1004850</v>
      </c>
      <c r="F1544">
        <v>-40.019697964543667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6398</v>
      </c>
      <c r="R1544" t="s">
        <v>6399</v>
      </c>
      <c r="S1544" t="s">
        <v>5612</v>
      </c>
      <c r="T1544" s="73"/>
      <c r="U1544" s="73"/>
      <c r="V1544"/>
      <c r="W1544" s="73">
        <f>IFERROR(VLOOKUP(Подбор[[#This Row],[Артикул]],[1]Подбор!$CJ:$CW,2,0),"")</f>
        <v>1675300</v>
      </c>
      <c r="X1544" s="73">
        <f>IFERROR(VLOOKUP(Подбор[[#This Row],[Артикул]],[1]Подбор!$CJ:$CW,3,0),"")</f>
        <v>1004850</v>
      </c>
      <c r="Y1544" s="73">
        <f>IFERROR(VLOOKUP(Подбор[[#This Row],[Артикул]],[1]Подбор!$CJ:$CW,4,0),"")</f>
        <v>-40.019697964543667</v>
      </c>
      <c r="Z1544" s="73">
        <f>IFERROR(VLOOKUP(Подбор[[#This Row],[Артикул]],[1]Подбор!$CJ:$CW,5,0),"")</f>
        <v>0</v>
      </c>
      <c r="AA1544" s="73">
        <f>IFERROR(VLOOKUP(Подбор[[#This Row],[Артикул]],[1]Подбор!$CJ:$CW,6,0),"")</f>
        <v>0</v>
      </c>
      <c r="AB1544" s="73">
        <f>IFERROR(VLOOKUP(Подбор[[#This Row],[Артикул]],[1]Подбор!$CJ:$CW,7,0),"")</f>
        <v>0</v>
      </c>
      <c r="AC1544" s="73">
        <f>IFERROR(VLOOKUP(Подбор[[#This Row],[Артикул]],[1]Подбор!$CJ:$CW,8,0),"")</f>
        <v>0</v>
      </c>
      <c r="AD1544" s="73">
        <f>IFERROR(VLOOKUP(Подбор[[#This Row],[Артикул]],[1]Подбор!$CJ:$CW,9,0),"")</f>
        <v>0</v>
      </c>
      <c r="AE1544" s="73">
        <f>IFERROR(VLOOKUP(Подбор[[#This Row],[Артикул]],[1]Подбор!$CJ:$CW,10,0),"")</f>
        <v>0</v>
      </c>
      <c r="AF1544" s="73">
        <f>IFERROR(VLOOKUP(Подбор[[#This Row],[Артикул]],[1]Подбор!$CJ:$CW,11,0),"")</f>
        <v>0</v>
      </c>
      <c r="AG1544" s="73">
        <f>IFERROR(VLOOKUP(Подбор[[#This Row],[Артикул]],[1]Подбор!$CJ:$CW,12,0),"")</f>
        <v>0</v>
      </c>
      <c r="AH1544" s="73">
        <f>IFERROR(VLOOKUP(Подбор[[#This Row],[Артикул]],[1]Подбор!$CJ:$CW,13,0),"")</f>
        <v>0</v>
      </c>
      <c r="AI1544" s="73">
        <f>IFERROR(VLOOKUP(Подбор[[#This Row],[Артикул]],[1]Подбор!$CJ:$CW,14,0),"")</f>
        <v>0</v>
      </c>
      <c r="AJ1544" s="73" t="str">
        <f>IFERROR(VLOOKUP(Подбор[[#This Row],[Артикул]],[1]Подбор!$CJ:$DA,15,0),"")</f>
        <v>http://ipmatika.ru/upload/iblock/6de/7zq3mmweo3pnjhwk380nxtl17wq3t1mb/TS-F156MT-2.jpg</v>
      </c>
      <c r="AK1544" s="73" t="str">
        <f>IFERROR(VLOOKUP(Подбор[[#This Row],[Артикул]],[1]Подбор!$CJ:$DA,16,0),"")</f>
        <v>https://ipmatika.kz/products/vstraivaemye-vydvizhnye-monitory/TS-F156MT3/</v>
      </c>
      <c r="AL1544" s="73" t="str">
        <f>IFERROR(VLOOKUP(Подбор[[#This Row],[Артикул]],[1]Подбор!$CJ:$DA,17,0),"")</f>
        <v>Под заказ</v>
      </c>
    </row>
    <row r="1545" spans="1:38">
      <c r="A1545" s="73" t="s">
        <v>1472</v>
      </c>
      <c r="B1545" t="s">
        <v>3084</v>
      </c>
      <c r="C1545" t="s">
        <v>1471</v>
      </c>
      <c r="D1545">
        <v>2103750</v>
      </c>
      <c r="E1545">
        <v>1262250</v>
      </c>
      <c r="F1545">
        <v>-40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6400</v>
      </c>
      <c r="R1545" t="s">
        <v>6401</v>
      </c>
      <c r="S1545" t="s">
        <v>5612</v>
      </c>
      <c r="T1545" s="73"/>
      <c r="U1545" s="73"/>
      <c r="V1545"/>
      <c r="W1545" s="73">
        <f>IFERROR(VLOOKUP(Подбор[[#This Row],[Артикул]],[1]Подбор!$CJ:$CW,2,0),"")</f>
        <v>2103750</v>
      </c>
      <c r="X1545" s="73">
        <f>IFERROR(VLOOKUP(Подбор[[#This Row],[Артикул]],[1]Подбор!$CJ:$CW,3,0),"")</f>
        <v>1262250</v>
      </c>
      <c r="Y1545" s="73">
        <f>IFERROR(VLOOKUP(Подбор[[#This Row],[Артикул]],[1]Подбор!$CJ:$CW,4,0),"")</f>
        <v>-40</v>
      </c>
      <c r="Z1545" s="73">
        <f>IFERROR(VLOOKUP(Подбор[[#This Row],[Артикул]],[1]Подбор!$CJ:$CW,5,0),"")</f>
        <v>0</v>
      </c>
      <c r="AA1545" s="73">
        <f>IFERROR(VLOOKUP(Подбор[[#This Row],[Артикул]],[1]Подбор!$CJ:$CW,6,0),"")</f>
        <v>0</v>
      </c>
      <c r="AB1545" s="73">
        <f>IFERROR(VLOOKUP(Подбор[[#This Row],[Артикул]],[1]Подбор!$CJ:$CW,7,0),"")</f>
        <v>0</v>
      </c>
      <c r="AC1545" s="73">
        <f>IFERROR(VLOOKUP(Подбор[[#This Row],[Артикул]],[1]Подбор!$CJ:$CW,8,0),"")</f>
        <v>0</v>
      </c>
      <c r="AD1545" s="73">
        <f>IFERROR(VLOOKUP(Подбор[[#This Row],[Артикул]],[1]Подбор!$CJ:$CW,9,0),"")</f>
        <v>0</v>
      </c>
      <c r="AE1545" s="73">
        <f>IFERROR(VLOOKUP(Подбор[[#This Row],[Артикул]],[1]Подбор!$CJ:$CW,10,0),"")</f>
        <v>0</v>
      </c>
      <c r="AF1545" s="73">
        <f>IFERROR(VLOOKUP(Подбор[[#This Row],[Артикул]],[1]Подбор!$CJ:$CW,11,0),"")</f>
        <v>0</v>
      </c>
      <c r="AG1545" s="73">
        <f>IFERROR(VLOOKUP(Подбор[[#This Row],[Артикул]],[1]Подбор!$CJ:$CW,12,0),"")</f>
        <v>0</v>
      </c>
      <c r="AH1545" s="73">
        <f>IFERROR(VLOOKUP(Подбор[[#This Row],[Артикул]],[1]Подбор!$CJ:$CW,13,0),"")</f>
        <v>0</v>
      </c>
      <c r="AI1545" s="73">
        <f>IFERROR(VLOOKUP(Подбор[[#This Row],[Артикул]],[1]Подбор!$CJ:$CW,14,0),"")</f>
        <v>0</v>
      </c>
      <c r="AJ1545" s="73" t="str">
        <f>IFERROR(VLOOKUP(Подбор[[#This Row],[Артикул]],[1]Подбор!$CJ:$DA,15,0),"")</f>
        <v>http://ipmatika.ru/upload/iblock/823/ff12jb6ilaynp1gw4e1eh9la7h9h82qj/TS-F173MT-1.jpg</v>
      </c>
      <c r="AK1545" s="73" t="str">
        <f>IFERROR(VLOOKUP(Подбор[[#This Row],[Артикул]],[1]Подбор!$CJ:$DA,16,0),"")</f>
        <v>https://ipmatika.kz/products/vstraivaemye-vydvizhnye-monitory/TS-F173MT3/</v>
      </c>
      <c r="AL1545" s="73" t="str">
        <f>IFERROR(VLOOKUP(Подбор[[#This Row],[Артикул]],[1]Подбор!$CJ:$DA,17,0),"")</f>
        <v>Под заказ</v>
      </c>
    </row>
    <row r="1546" spans="1:38">
      <c r="A1546" s="73" t="s">
        <v>1470</v>
      </c>
      <c r="B1546" t="s">
        <v>3084</v>
      </c>
      <c r="C1546" t="s">
        <v>1469</v>
      </c>
      <c r="D1546">
        <v>1771550</v>
      </c>
      <c r="E1546">
        <v>1063150</v>
      </c>
      <c r="F1546">
        <v>-39.987581496429684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6402</v>
      </c>
      <c r="R1546" t="s">
        <v>6403</v>
      </c>
      <c r="S1546" t="s">
        <v>5612</v>
      </c>
      <c r="T1546" s="73"/>
      <c r="U1546" s="73"/>
      <c r="V1546"/>
      <c r="W1546" s="73">
        <f>IFERROR(VLOOKUP(Подбор[[#This Row],[Артикул]],[1]Подбор!$CJ:$CW,2,0),"")</f>
        <v>1771550</v>
      </c>
      <c r="X1546" s="73">
        <f>IFERROR(VLOOKUP(Подбор[[#This Row],[Артикул]],[1]Подбор!$CJ:$CW,3,0),"")</f>
        <v>1063150</v>
      </c>
      <c r="Y1546" s="73">
        <f>IFERROR(VLOOKUP(Подбор[[#This Row],[Артикул]],[1]Подбор!$CJ:$CW,4,0),"")</f>
        <v>-39.987581496429684</v>
      </c>
      <c r="Z1546" s="73">
        <f>IFERROR(VLOOKUP(Подбор[[#This Row],[Артикул]],[1]Подбор!$CJ:$CW,5,0),"")</f>
        <v>0</v>
      </c>
      <c r="AA1546" s="73">
        <f>IFERROR(VLOOKUP(Подбор[[#This Row],[Артикул]],[1]Подбор!$CJ:$CW,6,0),"")</f>
        <v>0</v>
      </c>
      <c r="AB1546" s="73">
        <f>IFERROR(VLOOKUP(Подбор[[#This Row],[Артикул]],[1]Подбор!$CJ:$CW,7,0),"")</f>
        <v>0</v>
      </c>
      <c r="AC1546" s="73">
        <f>IFERROR(VLOOKUP(Подбор[[#This Row],[Артикул]],[1]Подбор!$CJ:$CW,8,0),"")</f>
        <v>0</v>
      </c>
      <c r="AD1546" s="73">
        <f>IFERROR(VLOOKUP(Подбор[[#This Row],[Артикул]],[1]Подбор!$CJ:$CW,9,0),"")</f>
        <v>0</v>
      </c>
      <c r="AE1546" s="73">
        <f>IFERROR(VLOOKUP(Подбор[[#This Row],[Артикул]],[1]Подбор!$CJ:$CW,10,0),"")</f>
        <v>0</v>
      </c>
      <c r="AF1546" s="73">
        <f>IFERROR(VLOOKUP(Подбор[[#This Row],[Артикул]],[1]Подбор!$CJ:$CW,11,0),"")</f>
        <v>0</v>
      </c>
      <c r="AG1546" s="73">
        <f>IFERROR(VLOOKUP(Подбор[[#This Row],[Артикул]],[1]Подбор!$CJ:$CW,12,0),"")</f>
        <v>0</v>
      </c>
      <c r="AH1546" s="73">
        <f>IFERROR(VLOOKUP(Подбор[[#This Row],[Артикул]],[1]Подбор!$CJ:$CW,13,0),"")</f>
        <v>0</v>
      </c>
      <c r="AI1546" s="73">
        <f>IFERROR(VLOOKUP(Подбор[[#This Row],[Артикул]],[1]Подбор!$CJ:$CW,14,0),"")</f>
        <v>0</v>
      </c>
      <c r="AJ1546" s="73" t="str">
        <f>IFERROR(VLOOKUP(Подбор[[#This Row],[Артикул]],[1]Подбор!$CJ:$DA,15,0),"")</f>
        <v>http://ipmatika.ru/upload/iblock/bf5/TS-F173T_foto.png</v>
      </c>
      <c r="AK1546" s="73" t="str">
        <f>IFERROR(VLOOKUP(Подбор[[#This Row],[Артикул]],[1]Подбор!$CJ:$DA,16,0),"")</f>
        <v>https://ipmatika.kz/products/vstraivaemye-vydvizhnye-monitory/TS-F173T/</v>
      </c>
      <c r="AL1546" s="73" t="str">
        <f>IFERROR(VLOOKUP(Подбор[[#This Row],[Артикул]],[1]Подбор!$CJ:$DA,17,0),"")</f>
        <v>Под заказ</v>
      </c>
    </row>
    <row r="1547" spans="1:38">
      <c r="A1547" s="73" t="s">
        <v>1468</v>
      </c>
      <c r="B1547" t="s">
        <v>3084</v>
      </c>
      <c r="C1547" t="s">
        <v>1467</v>
      </c>
      <c r="D1547">
        <v>2034030</v>
      </c>
      <c r="E1547">
        <v>1321342</v>
      </c>
      <c r="F1547">
        <v>-35.038224608289951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6404</v>
      </c>
      <c r="R1547" t="s">
        <v>6405</v>
      </c>
      <c r="S1547" t="s">
        <v>5491</v>
      </c>
      <c r="T1547" s="73"/>
      <c r="U1547" s="73"/>
      <c r="V1547"/>
      <c r="W1547" s="73">
        <f>IFERROR(VLOOKUP(Подбор[[#This Row],[Артикул]],[1]Подбор!$CJ:$CW,2,0),"")</f>
        <v>2034030</v>
      </c>
      <c r="X1547" s="73">
        <f>IFERROR(VLOOKUP(Подбор[[#This Row],[Артикул]],[1]Подбор!$CJ:$CW,3,0),"")</f>
        <v>1321342</v>
      </c>
      <c r="Y1547" s="73">
        <f>IFERROR(VLOOKUP(Подбор[[#This Row],[Артикул]],[1]Подбор!$CJ:$CW,4,0),"")</f>
        <v>-35.038224608289951</v>
      </c>
      <c r="Z1547" s="73">
        <f>IFERROR(VLOOKUP(Подбор[[#This Row],[Артикул]],[1]Подбор!$CJ:$CW,5,0),"")</f>
        <v>0</v>
      </c>
      <c r="AA1547" s="73">
        <f>IFERROR(VLOOKUP(Подбор[[#This Row],[Артикул]],[1]Подбор!$CJ:$CW,6,0),"")</f>
        <v>0</v>
      </c>
      <c r="AB1547" s="73">
        <f>IFERROR(VLOOKUP(Подбор[[#This Row],[Артикул]],[1]Подбор!$CJ:$CW,7,0),"")</f>
        <v>0</v>
      </c>
      <c r="AC1547" s="73">
        <f>IFERROR(VLOOKUP(Подбор[[#This Row],[Артикул]],[1]Подбор!$CJ:$CW,8,0),"")</f>
        <v>0</v>
      </c>
      <c r="AD1547" s="73">
        <f>IFERROR(VLOOKUP(Подбор[[#This Row],[Артикул]],[1]Подбор!$CJ:$CW,9,0),"")</f>
        <v>0</v>
      </c>
      <c r="AE1547" s="73">
        <f>IFERROR(VLOOKUP(Подбор[[#This Row],[Артикул]],[1]Подбор!$CJ:$CW,10,0),"")</f>
        <v>0</v>
      </c>
      <c r="AF1547" s="73">
        <f>IFERROR(VLOOKUP(Подбор[[#This Row],[Артикул]],[1]Подбор!$CJ:$CW,11,0),"")</f>
        <v>0</v>
      </c>
      <c r="AG1547" s="73">
        <f>IFERROR(VLOOKUP(Подбор[[#This Row],[Артикул]],[1]Подбор!$CJ:$CW,12,0),"")</f>
        <v>0</v>
      </c>
      <c r="AH1547" s="73">
        <f>IFERROR(VLOOKUP(Подбор[[#This Row],[Артикул]],[1]Подбор!$CJ:$CW,13,0),"")</f>
        <v>0</v>
      </c>
      <c r="AI1547" s="73">
        <f>IFERROR(VLOOKUP(Подбор[[#This Row],[Артикул]],[1]Подбор!$CJ:$CW,14,0),"")</f>
        <v>0</v>
      </c>
      <c r="AJ1547" s="73" t="str">
        <f>IFERROR(VLOOKUP(Подбор[[#This Row],[Артикул]],[1]Подбор!$CJ:$DA,15,0),"")</f>
        <v>http://ipmatika.ru/upload/iblock/bc7/TS-F173T_foto.png</v>
      </c>
      <c r="AK1547" s="73" t="str">
        <f>IFERROR(VLOOKUP(Подбор[[#This Row],[Артикул]],[1]Подбор!$CJ:$DA,16,0),"")</f>
        <v>https://ipmatika.kz/products/vstraivaemye-vydvizhnye-monitory/TS-F185T/</v>
      </c>
      <c r="AL1547" s="73" t="str">
        <f>IFERROR(VLOOKUP(Подбор[[#This Row],[Артикул]],[1]Подбор!$CJ:$DA,17,0),"")</f>
        <v>EOL</v>
      </c>
    </row>
    <row r="1548" spans="1:38">
      <c r="A1548" s="73" t="s">
        <v>1466</v>
      </c>
      <c r="B1548" t="s">
        <v>3084</v>
      </c>
      <c r="C1548" t="s">
        <v>1465</v>
      </c>
      <c r="D1548">
        <v>2728550</v>
      </c>
      <c r="E1548">
        <v>1637350</v>
      </c>
      <c r="F1548">
        <v>-39.991937109453737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6406</v>
      </c>
      <c r="R1548" t="s">
        <v>6407</v>
      </c>
      <c r="S1548" t="s">
        <v>5612</v>
      </c>
      <c r="T1548" s="73"/>
      <c r="U1548" s="73"/>
      <c r="V1548"/>
      <c r="W1548" s="73">
        <f>IFERROR(VLOOKUP(Подбор[[#This Row],[Артикул]],[1]Подбор!$CJ:$CW,2,0),"")</f>
        <v>2728550</v>
      </c>
      <c r="X1548" s="73">
        <f>IFERROR(VLOOKUP(Подбор[[#This Row],[Артикул]],[1]Подбор!$CJ:$CW,3,0),"")</f>
        <v>1637350</v>
      </c>
      <c r="Y1548" s="73">
        <f>IFERROR(VLOOKUP(Подбор[[#This Row],[Артикул]],[1]Подбор!$CJ:$CW,4,0),"")</f>
        <v>-39.991937109453737</v>
      </c>
      <c r="Z1548" s="73">
        <f>IFERROR(VLOOKUP(Подбор[[#This Row],[Артикул]],[1]Подбор!$CJ:$CW,5,0),"")</f>
        <v>0</v>
      </c>
      <c r="AA1548" s="73">
        <f>IFERROR(VLOOKUP(Подбор[[#This Row],[Артикул]],[1]Подбор!$CJ:$CW,6,0),"")</f>
        <v>0</v>
      </c>
      <c r="AB1548" s="73">
        <f>IFERROR(VLOOKUP(Подбор[[#This Row],[Артикул]],[1]Подбор!$CJ:$CW,7,0),"")</f>
        <v>0</v>
      </c>
      <c r="AC1548" s="73">
        <f>IFERROR(VLOOKUP(Подбор[[#This Row],[Артикул]],[1]Подбор!$CJ:$CW,8,0),"")</f>
        <v>0</v>
      </c>
      <c r="AD1548" s="73">
        <f>IFERROR(VLOOKUP(Подбор[[#This Row],[Артикул]],[1]Подбор!$CJ:$CW,9,0),"")</f>
        <v>0</v>
      </c>
      <c r="AE1548" s="73">
        <f>IFERROR(VLOOKUP(Подбор[[#This Row],[Артикул]],[1]Подбор!$CJ:$CW,10,0),"")</f>
        <v>0</v>
      </c>
      <c r="AF1548" s="73">
        <f>IFERROR(VLOOKUP(Подбор[[#This Row],[Артикул]],[1]Подбор!$CJ:$CW,11,0),"")</f>
        <v>0</v>
      </c>
      <c r="AG1548" s="73">
        <f>IFERROR(VLOOKUP(Подбор[[#This Row],[Артикул]],[1]Подбор!$CJ:$CW,12,0),"")</f>
        <v>0</v>
      </c>
      <c r="AH1548" s="73">
        <f>IFERROR(VLOOKUP(Подбор[[#This Row],[Артикул]],[1]Подбор!$CJ:$CW,13,0),"")</f>
        <v>0</v>
      </c>
      <c r="AI1548" s="73">
        <f>IFERROR(VLOOKUP(Подбор[[#This Row],[Артикул]],[1]Подбор!$CJ:$CW,14,0),"")</f>
        <v>0</v>
      </c>
      <c r="AJ1548" s="73" t="str">
        <f>IFERROR(VLOOKUP(Подбор[[#This Row],[Артикул]],[1]Подбор!$CJ:$DA,15,0),"")</f>
        <v>http://ipmatika.ru/upload/iblock/af6/ceqvbthyotdmk95ygeafivmjvt39juxl/TS-F156MT-1.jpg</v>
      </c>
      <c r="AK1548" s="73" t="str">
        <f>IFERROR(VLOOKUP(Подбор[[#This Row],[Артикул]],[1]Подбор!$CJ:$DA,16,0),"")</f>
        <v>https://ipmatika.kz/products/vstraivaemye-vydvizhnye-monitory/TS-F173MT/</v>
      </c>
      <c r="AL1548" s="73" t="str">
        <f>IFERROR(VLOOKUP(Подбор[[#This Row],[Артикул]],[1]Подбор!$CJ:$DA,17,0),"")</f>
        <v>Под заказ</v>
      </c>
    </row>
    <row r="1549" spans="1:38">
      <c r="A1549" s="73" t="s">
        <v>1464</v>
      </c>
      <c r="B1549" t="s">
        <v>3084</v>
      </c>
      <c r="C1549" t="s">
        <v>1463</v>
      </c>
      <c r="D1549">
        <v>2153800</v>
      </c>
      <c r="E1549">
        <v>1292500</v>
      </c>
      <c r="F1549">
        <v>-39.989785495403474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6408</v>
      </c>
      <c r="R1549" t="s">
        <v>6409</v>
      </c>
      <c r="S1549" t="s">
        <v>5612</v>
      </c>
      <c r="T1549" s="73"/>
      <c r="U1549" s="73"/>
      <c r="V1549"/>
      <c r="W1549" s="73">
        <f>IFERROR(VLOOKUP(Подбор[[#This Row],[Артикул]],[1]Подбор!$CJ:$CW,2,0),"")</f>
        <v>2153800</v>
      </c>
      <c r="X1549" s="73">
        <f>IFERROR(VLOOKUP(Подбор[[#This Row],[Артикул]],[1]Подбор!$CJ:$CW,3,0),"")</f>
        <v>1292500</v>
      </c>
      <c r="Y1549" s="73">
        <f>IFERROR(VLOOKUP(Подбор[[#This Row],[Артикул]],[1]Подбор!$CJ:$CW,4,0),"")</f>
        <v>-39.989785495403474</v>
      </c>
      <c r="Z1549" s="73">
        <f>IFERROR(VLOOKUP(Подбор[[#This Row],[Артикул]],[1]Подбор!$CJ:$CW,5,0),"")</f>
        <v>0</v>
      </c>
      <c r="AA1549" s="73">
        <f>IFERROR(VLOOKUP(Подбор[[#This Row],[Артикул]],[1]Подбор!$CJ:$CW,6,0),"")</f>
        <v>0</v>
      </c>
      <c r="AB1549" s="73">
        <f>IFERROR(VLOOKUP(Подбор[[#This Row],[Артикул]],[1]Подбор!$CJ:$CW,7,0),"")</f>
        <v>0</v>
      </c>
      <c r="AC1549" s="73">
        <f>IFERROR(VLOOKUP(Подбор[[#This Row],[Артикул]],[1]Подбор!$CJ:$CW,8,0),"")</f>
        <v>0</v>
      </c>
      <c r="AD1549" s="73">
        <f>IFERROR(VLOOKUP(Подбор[[#This Row],[Артикул]],[1]Подбор!$CJ:$CW,9,0),"")</f>
        <v>0</v>
      </c>
      <c r="AE1549" s="73">
        <f>IFERROR(VLOOKUP(Подбор[[#This Row],[Артикул]],[1]Подбор!$CJ:$CW,10,0),"")</f>
        <v>0</v>
      </c>
      <c r="AF1549" s="73">
        <f>IFERROR(VLOOKUP(Подбор[[#This Row],[Артикул]],[1]Подбор!$CJ:$CW,11,0),"")</f>
        <v>0</v>
      </c>
      <c r="AG1549" s="73">
        <f>IFERROR(VLOOKUP(Подбор[[#This Row],[Артикул]],[1]Подбор!$CJ:$CW,12,0),"")</f>
        <v>0</v>
      </c>
      <c r="AH1549" s="73">
        <f>IFERROR(VLOOKUP(Подбор[[#This Row],[Артикул]],[1]Подбор!$CJ:$CW,13,0),"")</f>
        <v>0</v>
      </c>
      <c r="AI1549" s="73">
        <f>IFERROR(VLOOKUP(Подбор[[#This Row],[Артикул]],[1]Подбор!$CJ:$CW,14,0),"")</f>
        <v>0</v>
      </c>
      <c r="AJ1549" s="73" t="str">
        <f>IFERROR(VLOOKUP(Подбор[[#This Row],[Артикул]],[1]Подбор!$CJ:$DA,15,0),"")</f>
        <v>http://ipmatika.ru/upload/iblock/753/TS-F173T_foto.png</v>
      </c>
      <c r="AK1549" s="73" t="str">
        <f>IFERROR(VLOOKUP(Подбор[[#This Row],[Артикул]],[1]Подбор!$CJ:$DA,16,0),"")</f>
        <v>https://ipmatika.kz/products/vstraivaemye-vydvizhnye-monitory/TS-F215T/</v>
      </c>
      <c r="AL1549" s="73" t="str">
        <f>IFERROR(VLOOKUP(Подбор[[#This Row],[Артикул]],[1]Подбор!$CJ:$DA,17,0),"")</f>
        <v>Под заказ</v>
      </c>
    </row>
    <row r="1550" spans="1:38">
      <c r="A1550" s="73" t="s">
        <v>1462</v>
      </c>
      <c r="B1550" t="s">
        <v>3084</v>
      </c>
      <c r="C1550" t="s">
        <v>1461</v>
      </c>
      <c r="D1550">
        <v>2010250</v>
      </c>
      <c r="E1550">
        <v>1206150</v>
      </c>
      <c r="F1550">
        <v>-40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6410</v>
      </c>
      <c r="R1550" t="s">
        <v>6411</v>
      </c>
      <c r="S1550" t="s">
        <v>5612</v>
      </c>
      <c r="T1550" s="73"/>
      <c r="U1550" s="73"/>
      <c r="V1550"/>
      <c r="W1550" s="73">
        <f>IFERROR(VLOOKUP(Подбор[[#This Row],[Артикул]],[1]Подбор!$CJ:$CW,2,0),"")</f>
        <v>2010250</v>
      </c>
      <c r="X1550" s="73">
        <f>IFERROR(VLOOKUP(Подбор[[#This Row],[Артикул]],[1]Подбор!$CJ:$CW,3,0),"")</f>
        <v>1206150</v>
      </c>
      <c r="Y1550" s="73">
        <f>IFERROR(VLOOKUP(Подбор[[#This Row],[Артикул]],[1]Подбор!$CJ:$CW,4,0),"")</f>
        <v>-40</v>
      </c>
      <c r="Z1550" s="73">
        <f>IFERROR(VLOOKUP(Подбор[[#This Row],[Артикул]],[1]Подбор!$CJ:$CW,5,0),"")</f>
        <v>0</v>
      </c>
      <c r="AA1550" s="73">
        <f>IFERROR(VLOOKUP(Подбор[[#This Row],[Артикул]],[1]Подбор!$CJ:$CW,6,0),"")</f>
        <v>0</v>
      </c>
      <c r="AB1550" s="73">
        <f>IFERROR(VLOOKUP(Подбор[[#This Row],[Артикул]],[1]Подбор!$CJ:$CW,7,0),"")</f>
        <v>0</v>
      </c>
      <c r="AC1550" s="73">
        <f>IFERROR(VLOOKUP(Подбор[[#This Row],[Артикул]],[1]Подбор!$CJ:$CW,8,0),"")</f>
        <v>0</v>
      </c>
      <c r="AD1550" s="73">
        <f>IFERROR(VLOOKUP(Подбор[[#This Row],[Артикул]],[1]Подбор!$CJ:$CW,9,0),"")</f>
        <v>0</v>
      </c>
      <c r="AE1550" s="73">
        <f>IFERROR(VLOOKUP(Подбор[[#This Row],[Артикул]],[1]Подбор!$CJ:$CW,10,0),"")</f>
        <v>0</v>
      </c>
      <c r="AF1550" s="73">
        <f>IFERROR(VLOOKUP(Подбор[[#This Row],[Артикул]],[1]Подбор!$CJ:$CW,11,0),"")</f>
        <v>0</v>
      </c>
      <c r="AG1550" s="73">
        <f>IFERROR(VLOOKUP(Подбор[[#This Row],[Артикул]],[1]Подбор!$CJ:$CW,12,0),"")</f>
        <v>0</v>
      </c>
      <c r="AH1550" s="73">
        <f>IFERROR(VLOOKUP(Подбор[[#This Row],[Артикул]],[1]Подбор!$CJ:$CW,13,0),"")</f>
        <v>0</v>
      </c>
      <c r="AI1550" s="73">
        <f>IFERROR(VLOOKUP(Подбор[[#This Row],[Артикул]],[1]Подбор!$CJ:$CW,14,0),"")</f>
        <v>0</v>
      </c>
      <c r="AJ1550" s="73" t="str">
        <f>IFERROR(VLOOKUP(Подбор[[#This Row],[Артикул]],[1]Подбор!$CJ:$DA,15,0),"")</f>
        <v>http://ipmatika.ru/upload/iblock/b5d/4ca84b2ag0ujel0dj9986hxsm7or5aii/TS-FE173MT.png</v>
      </c>
      <c r="AK1550" s="73" t="str">
        <f>IFERROR(VLOOKUP(Подбор[[#This Row],[Артикул]],[1]Подбор!$CJ:$DA,16,0),"")</f>
        <v>https://ipmatika.kz/products/vstraivaemye-vydvizhnye-monitory/TS-FE156MT3/</v>
      </c>
      <c r="AL1550" s="73" t="str">
        <f>IFERROR(VLOOKUP(Подбор[[#This Row],[Артикул]],[1]Подбор!$CJ:$DA,17,0),"")</f>
        <v>Под заказ</v>
      </c>
    </row>
    <row r="1551" spans="1:38">
      <c r="A1551" s="73" t="s">
        <v>1460</v>
      </c>
      <c r="B1551" t="s">
        <v>3084</v>
      </c>
      <c r="C1551" t="s">
        <v>1459</v>
      </c>
      <c r="D1551">
        <v>2585000</v>
      </c>
      <c r="E1551">
        <v>1551000</v>
      </c>
      <c r="F1551">
        <v>-40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6412</v>
      </c>
      <c r="R1551" t="s">
        <v>6413</v>
      </c>
      <c r="S1551" t="s">
        <v>5612</v>
      </c>
      <c r="T1551" s="73"/>
      <c r="U1551" s="73"/>
      <c r="V1551"/>
      <c r="W1551" s="73">
        <f>IFERROR(VLOOKUP(Подбор[[#This Row],[Артикул]],[1]Подбор!$CJ:$CW,2,0),"")</f>
        <v>2585000</v>
      </c>
      <c r="X1551" s="73">
        <f>IFERROR(VLOOKUP(Подбор[[#This Row],[Артикул]],[1]Подбор!$CJ:$CW,3,0),"")</f>
        <v>1551000</v>
      </c>
      <c r="Y1551" s="73">
        <f>IFERROR(VLOOKUP(Подбор[[#This Row],[Артикул]],[1]Подбор!$CJ:$CW,4,0),"")</f>
        <v>-40</v>
      </c>
      <c r="Z1551" s="73">
        <f>IFERROR(VLOOKUP(Подбор[[#This Row],[Артикул]],[1]Подбор!$CJ:$CW,5,0),"")</f>
        <v>0</v>
      </c>
      <c r="AA1551" s="73">
        <f>IFERROR(VLOOKUP(Подбор[[#This Row],[Артикул]],[1]Подбор!$CJ:$CW,6,0),"")</f>
        <v>0</v>
      </c>
      <c r="AB1551" s="73">
        <f>IFERROR(VLOOKUP(Подбор[[#This Row],[Артикул]],[1]Подбор!$CJ:$CW,7,0),"")</f>
        <v>0</v>
      </c>
      <c r="AC1551" s="73">
        <f>IFERROR(VLOOKUP(Подбор[[#This Row],[Артикул]],[1]Подбор!$CJ:$CW,8,0),"")</f>
        <v>0</v>
      </c>
      <c r="AD1551" s="73">
        <f>IFERROR(VLOOKUP(Подбор[[#This Row],[Артикул]],[1]Подбор!$CJ:$CW,9,0),"")</f>
        <v>0</v>
      </c>
      <c r="AE1551" s="73">
        <f>IFERROR(VLOOKUP(Подбор[[#This Row],[Артикул]],[1]Подбор!$CJ:$CW,10,0),"")</f>
        <v>0</v>
      </c>
      <c r="AF1551" s="73">
        <f>IFERROR(VLOOKUP(Подбор[[#This Row],[Артикул]],[1]Подбор!$CJ:$CW,11,0),"")</f>
        <v>0</v>
      </c>
      <c r="AG1551" s="73">
        <f>IFERROR(VLOOKUP(Подбор[[#This Row],[Артикул]],[1]Подбор!$CJ:$CW,12,0),"")</f>
        <v>0</v>
      </c>
      <c r="AH1551" s="73">
        <f>IFERROR(VLOOKUP(Подбор[[#This Row],[Артикул]],[1]Подбор!$CJ:$CW,13,0),"")</f>
        <v>0</v>
      </c>
      <c r="AI1551" s="73">
        <f>IFERROR(VLOOKUP(Подбор[[#This Row],[Артикул]],[1]Подбор!$CJ:$CW,14,0),"")</f>
        <v>0</v>
      </c>
      <c r="AJ1551" s="73" t="str">
        <f>IFERROR(VLOOKUP(Подбор[[#This Row],[Артикул]],[1]Подбор!$CJ:$DA,15,0),"")</f>
        <v>http://ipmatika.ru/upload/iblock/fdc/tqqvlvdstzdoecfmwp12dz4lxxl6xh75/TS-FE173MT.png</v>
      </c>
      <c r="AK1551" s="73" t="str">
        <f>IFERROR(VLOOKUP(Подбор[[#This Row],[Артикул]],[1]Подбор!$CJ:$DA,16,0),"")</f>
        <v>https://ipmatika.kz/products/vstraivaemye-vydvizhnye-monitory/TS-FE173MT3/</v>
      </c>
      <c r="AL1551" s="73" t="str">
        <f>IFERROR(VLOOKUP(Подбор[[#This Row],[Артикул]],[1]Подбор!$CJ:$DA,17,0),"")</f>
        <v>Под заказ</v>
      </c>
    </row>
    <row r="1552" spans="1:38">
      <c r="A1552" s="73" t="s">
        <v>1458</v>
      </c>
      <c r="B1552" t="s">
        <v>3084</v>
      </c>
      <c r="C1552" t="s">
        <v>1457</v>
      </c>
      <c r="D1552">
        <v>2212850</v>
      </c>
      <c r="E1552">
        <v>1437513</v>
      </c>
      <c r="F1552">
        <v>-35.037937501412202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6414</v>
      </c>
      <c r="R1552" t="s">
        <v>6415</v>
      </c>
      <c r="S1552" t="s">
        <v>5491</v>
      </c>
      <c r="T1552" s="73"/>
      <c r="U1552" s="73"/>
      <c r="V1552"/>
      <c r="W1552" s="73">
        <f>IFERROR(VLOOKUP(Подбор[[#This Row],[Артикул]],[1]Подбор!$CJ:$CW,2,0),"")</f>
        <v>2212850</v>
      </c>
      <c r="X1552" s="73">
        <f>IFERROR(VLOOKUP(Подбор[[#This Row],[Артикул]],[1]Подбор!$CJ:$CW,3,0),"")</f>
        <v>1437513</v>
      </c>
      <c r="Y1552" s="73">
        <f>IFERROR(VLOOKUP(Подбор[[#This Row],[Артикул]],[1]Подбор!$CJ:$CW,4,0),"")</f>
        <v>-35.037937501412202</v>
      </c>
      <c r="Z1552" s="73">
        <f>IFERROR(VLOOKUP(Подбор[[#This Row],[Артикул]],[1]Подбор!$CJ:$CW,5,0),"")</f>
        <v>0</v>
      </c>
      <c r="AA1552" s="73">
        <f>IFERROR(VLOOKUP(Подбор[[#This Row],[Артикул]],[1]Подбор!$CJ:$CW,6,0),"")</f>
        <v>0</v>
      </c>
      <c r="AB1552" s="73">
        <f>IFERROR(VLOOKUP(Подбор[[#This Row],[Артикул]],[1]Подбор!$CJ:$CW,7,0),"")</f>
        <v>0</v>
      </c>
      <c r="AC1552" s="73">
        <f>IFERROR(VLOOKUP(Подбор[[#This Row],[Артикул]],[1]Подбор!$CJ:$CW,8,0),"")</f>
        <v>0</v>
      </c>
      <c r="AD1552" s="73">
        <f>IFERROR(VLOOKUP(Подбор[[#This Row],[Артикул]],[1]Подбор!$CJ:$CW,9,0),"")</f>
        <v>0</v>
      </c>
      <c r="AE1552" s="73">
        <f>IFERROR(VLOOKUP(Подбор[[#This Row],[Артикул]],[1]Подбор!$CJ:$CW,10,0),"")</f>
        <v>0</v>
      </c>
      <c r="AF1552" s="73">
        <f>IFERROR(VLOOKUP(Подбор[[#This Row],[Артикул]],[1]Подбор!$CJ:$CW,11,0),"")</f>
        <v>0</v>
      </c>
      <c r="AG1552" s="73">
        <f>IFERROR(VLOOKUP(Подбор[[#This Row],[Артикул]],[1]Подбор!$CJ:$CW,12,0),"")</f>
        <v>0</v>
      </c>
      <c r="AH1552" s="73">
        <f>IFERROR(VLOOKUP(Подбор[[#This Row],[Артикул]],[1]Подбор!$CJ:$CW,13,0),"")</f>
        <v>0</v>
      </c>
      <c r="AI1552" s="73">
        <f>IFERROR(VLOOKUP(Подбор[[#This Row],[Артикул]],[1]Подбор!$CJ:$CW,14,0),"")</f>
        <v>0</v>
      </c>
      <c r="AJ1552" s="73" t="str">
        <f>IFERROR(VLOOKUP(Подбор[[#This Row],[Артикул]],[1]Подбор!$CJ:$DA,15,0),"")</f>
        <v>http://ipmatika.ru/upload/iblock/f2c/TS-FE173T.png</v>
      </c>
      <c r="AK1552" s="73" t="str">
        <f>IFERROR(VLOOKUP(Подбор[[#This Row],[Артикул]],[1]Подбор!$CJ:$DA,16,0),"")</f>
        <v>https://ipmatika.kz/products/vstraivaemye-vydvizhnye-monitory/TS-FE185T/</v>
      </c>
      <c r="AL1552" s="73" t="str">
        <f>IFERROR(VLOOKUP(Подбор[[#This Row],[Артикул]],[1]Подбор!$CJ:$DA,17,0),"")</f>
        <v>EOL</v>
      </c>
    </row>
    <row r="1553" spans="1:38">
      <c r="A1553" s="73" t="s">
        <v>1456</v>
      </c>
      <c r="B1553" t="s">
        <v>3084</v>
      </c>
      <c r="C1553" t="s">
        <v>1455</v>
      </c>
      <c r="D1553">
        <v>3111900</v>
      </c>
      <c r="E1553">
        <v>2045708.8302</v>
      </c>
      <c r="F1553">
        <v>-34.261742658825796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6416</v>
      </c>
      <c r="R1553" t="s">
        <v>6417</v>
      </c>
      <c r="S1553" t="s">
        <v>5491</v>
      </c>
      <c r="T1553" s="73"/>
      <c r="U1553" s="73"/>
      <c r="V1553"/>
      <c r="W1553" s="73">
        <f>IFERROR(VLOOKUP(Подбор[[#This Row],[Артикул]],[1]Подбор!$CJ:$CW,2,0),"")</f>
        <v>3111900</v>
      </c>
      <c r="X1553" s="73">
        <f>IFERROR(VLOOKUP(Подбор[[#This Row],[Артикул]],[1]Подбор!$CJ:$CW,3,0),"")</f>
        <v>2045708.8302</v>
      </c>
      <c r="Y1553" s="73">
        <f>IFERROR(VLOOKUP(Подбор[[#This Row],[Артикул]],[1]Подбор!$CJ:$CW,4,0),"")</f>
        <v>-34.261742658825796</v>
      </c>
      <c r="Z1553" s="73">
        <f>IFERROR(VLOOKUP(Подбор[[#This Row],[Артикул]],[1]Подбор!$CJ:$CW,5,0),"")</f>
        <v>0</v>
      </c>
      <c r="AA1553" s="73">
        <f>IFERROR(VLOOKUP(Подбор[[#This Row],[Артикул]],[1]Подбор!$CJ:$CW,6,0),"")</f>
        <v>0</v>
      </c>
      <c r="AB1553" s="73">
        <f>IFERROR(VLOOKUP(Подбор[[#This Row],[Артикул]],[1]Подбор!$CJ:$CW,7,0),"")</f>
        <v>0</v>
      </c>
      <c r="AC1553" s="73">
        <f>IFERROR(VLOOKUP(Подбор[[#This Row],[Артикул]],[1]Подбор!$CJ:$CW,8,0),"")</f>
        <v>0</v>
      </c>
      <c r="AD1553" s="73">
        <f>IFERROR(VLOOKUP(Подбор[[#This Row],[Артикул]],[1]Подбор!$CJ:$CW,9,0),"")</f>
        <v>0</v>
      </c>
      <c r="AE1553" s="73">
        <f>IFERROR(VLOOKUP(Подбор[[#This Row],[Артикул]],[1]Подбор!$CJ:$CW,10,0),"")</f>
        <v>0</v>
      </c>
      <c r="AF1553" s="73">
        <f>IFERROR(VLOOKUP(Подбор[[#This Row],[Артикул]],[1]Подбор!$CJ:$CW,11,0),"")</f>
        <v>0</v>
      </c>
      <c r="AG1553" s="73">
        <f>IFERROR(VLOOKUP(Подбор[[#This Row],[Артикул]],[1]Подбор!$CJ:$CW,12,0),"")</f>
        <v>0</v>
      </c>
      <c r="AH1553" s="73">
        <f>IFERROR(VLOOKUP(Подбор[[#This Row],[Артикул]],[1]Подбор!$CJ:$CW,13,0),"")</f>
        <v>0</v>
      </c>
      <c r="AI1553" s="73">
        <f>IFERROR(VLOOKUP(Подбор[[#This Row],[Артикул]],[1]Подбор!$CJ:$CW,14,0),"")</f>
        <v>0</v>
      </c>
      <c r="AJ1553" s="73" t="str">
        <f>IFERROR(VLOOKUP(Подбор[[#This Row],[Артикул]],[1]Подбор!$CJ:$DA,15,0),"")</f>
        <v>http://ipmatika.ru/upload/iblock/03d/TS-FE173MT.png</v>
      </c>
      <c r="AK1553" s="73" t="str">
        <f>IFERROR(VLOOKUP(Подбор[[#This Row],[Артикул]],[1]Подбор!$CJ:$DA,16,0),"")</f>
        <v>https://ipmatika.kz/products/vstraivaemye-vydvizhnye-monitory/TS-FE185MT/</v>
      </c>
      <c r="AL1553" s="73" t="str">
        <f>IFERROR(VLOOKUP(Подбор[[#This Row],[Артикул]],[1]Подбор!$CJ:$DA,17,0),"")</f>
        <v>EOL</v>
      </c>
    </row>
    <row r="1554" spans="1:38">
      <c r="A1554" s="73" t="s">
        <v>1454</v>
      </c>
      <c r="B1554" t="s">
        <v>3084</v>
      </c>
      <c r="C1554" t="s">
        <v>1453</v>
      </c>
      <c r="D1554">
        <v>3111350</v>
      </c>
      <c r="E1554">
        <v>1866700</v>
      </c>
      <c r="F1554">
        <v>-40.003535442814211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6418</v>
      </c>
      <c r="R1554" t="s">
        <v>6419</v>
      </c>
      <c r="S1554" t="s">
        <v>5612</v>
      </c>
      <c r="T1554" s="73"/>
      <c r="U1554" s="73"/>
      <c r="V1554"/>
      <c r="W1554" s="73">
        <f>IFERROR(VLOOKUP(Подбор[[#This Row],[Артикул]],[1]Подбор!$CJ:$CW,2,0),"")</f>
        <v>3111350</v>
      </c>
      <c r="X1554" s="73">
        <f>IFERROR(VLOOKUP(Подбор[[#This Row],[Артикул]],[1]Подбор!$CJ:$CW,3,0),"")</f>
        <v>1866700</v>
      </c>
      <c r="Y1554" s="73">
        <f>IFERROR(VLOOKUP(Подбор[[#This Row],[Артикул]],[1]Подбор!$CJ:$CW,4,0),"")</f>
        <v>-40.003535442814211</v>
      </c>
      <c r="Z1554" s="73">
        <f>IFERROR(VLOOKUP(Подбор[[#This Row],[Артикул]],[1]Подбор!$CJ:$CW,5,0),"")</f>
        <v>0</v>
      </c>
      <c r="AA1554" s="73">
        <f>IFERROR(VLOOKUP(Подбор[[#This Row],[Артикул]],[1]Подбор!$CJ:$CW,6,0),"")</f>
        <v>0</v>
      </c>
      <c r="AB1554" s="73">
        <f>IFERROR(VLOOKUP(Подбор[[#This Row],[Артикул]],[1]Подбор!$CJ:$CW,7,0),"")</f>
        <v>0</v>
      </c>
      <c r="AC1554" s="73">
        <f>IFERROR(VLOOKUP(Подбор[[#This Row],[Артикул]],[1]Подбор!$CJ:$CW,8,0),"")</f>
        <v>0</v>
      </c>
      <c r="AD1554" s="73">
        <f>IFERROR(VLOOKUP(Подбор[[#This Row],[Артикул]],[1]Подбор!$CJ:$CW,9,0),"")</f>
        <v>0</v>
      </c>
      <c r="AE1554" s="73">
        <f>IFERROR(VLOOKUP(Подбор[[#This Row],[Артикул]],[1]Подбор!$CJ:$CW,10,0),"")</f>
        <v>0</v>
      </c>
      <c r="AF1554" s="73">
        <f>IFERROR(VLOOKUP(Подбор[[#This Row],[Артикул]],[1]Подбор!$CJ:$CW,11,0),"")</f>
        <v>0</v>
      </c>
      <c r="AG1554" s="73">
        <f>IFERROR(VLOOKUP(Подбор[[#This Row],[Артикул]],[1]Подбор!$CJ:$CW,12,0),"")</f>
        <v>0</v>
      </c>
      <c r="AH1554" s="73">
        <f>IFERROR(VLOOKUP(Подбор[[#This Row],[Артикул]],[1]Подбор!$CJ:$CW,13,0),"")</f>
        <v>0</v>
      </c>
      <c r="AI1554" s="73">
        <f>IFERROR(VLOOKUP(Подбор[[#This Row],[Артикул]],[1]Подбор!$CJ:$CW,14,0),"")</f>
        <v>0</v>
      </c>
      <c r="AJ1554" s="73" t="str">
        <f>IFERROR(VLOOKUP(Подбор[[#This Row],[Артикул]],[1]Подбор!$CJ:$DA,15,0),"")</f>
        <v>http://ipmatika.ru/upload/iblock/d65/3dh077mofz0b8eom51niubm3kgdfyv3e/TS-FE173MT.png</v>
      </c>
      <c r="AK1554" s="73" t="str">
        <f>IFERROR(VLOOKUP(Подбор[[#This Row],[Артикул]],[1]Подбор!$CJ:$DA,16,0),"")</f>
        <v>https://ipmatika.kz/products/vstraivaemye-vydvizhnye-monitory/TS-FE215MT3/</v>
      </c>
      <c r="AL1554" s="73" t="str">
        <f>IFERROR(VLOOKUP(Подбор[[#This Row],[Артикул]],[1]Подбор!$CJ:$DA,17,0),"")</f>
        <v>Под заказ</v>
      </c>
    </row>
    <row r="1555" spans="1:38">
      <c r="A1555" s="73" t="s">
        <v>1452</v>
      </c>
      <c r="B1555" t="s">
        <v>3084</v>
      </c>
      <c r="C1555" t="s">
        <v>1451</v>
      </c>
      <c r="D1555">
        <v>2632850</v>
      </c>
      <c r="E1555">
        <v>1548800</v>
      </c>
      <c r="F1555">
        <v>-41.174012951744309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6420</v>
      </c>
      <c r="R1555" t="s">
        <v>6415</v>
      </c>
      <c r="S1555" t="s">
        <v>5612</v>
      </c>
      <c r="T1555" s="73"/>
      <c r="U1555" s="73"/>
      <c r="V1555"/>
      <c r="W1555" s="73">
        <f>IFERROR(VLOOKUP(Подбор[[#This Row],[Артикул]],[1]Подбор!$CJ:$CW,2,0),"")</f>
        <v>2632850</v>
      </c>
      <c r="X1555" s="73">
        <f>IFERROR(VLOOKUP(Подбор[[#This Row],[Артикул]],[1]Подбор!$CJ:$CW,3,0),"")</f>
        <v>1548800</v>
      </c>
      <c r="Y1555" s="73">
        <f>IFERROR(VLOOKUP(Подбор[[#This Row],[Артикул]],[1]Подбор!$CJ:$CW,4,0),"")</f>
        <v>-41.174012951744309</v>
      </c>
      <c r="Z1555" s="73">
        <f>IFERROR(VLOOKUP(Подбор[[#This Row],[Артикул]],[1]Подбор!$CJ:$CW,5,0),"")</f>
        <v>0</v>
      </c>
      <c r="AA1555" s="73">
        <f>IFERROR(VLOOKUP(Подбор[[#This Row],[Артикул]],[1]Подбор!$CJ:$CW,6,0),"")</f>
        <v>0</v>
      </c>
      <c r="AB1555" s="73">
        <f>IFERROR(VLOOKUP(Подбор[[#This Row],[Артикул]],[1]Подбор!$CJ:$CW,7,0),"")</f>
        <v>0</v>
      </c>
      <c r="AC1555" s="73">
        <f>IFERROR(VLOOKUP(Подбор[[#This Row],[Артикул]],[1]Подбор!$CJ:$CW,8,0),"")</f>
        <v>0</v>
      </c>
      <c r="AD1555" s="73">
        <f>IFERROR(VLOOKUP(Подбор[[#This Row],[Артикул]],[1]Подбор!$CJ:$CW,9,0),"")</f>
        <v>0</v>
      </c>
      <c r="AE1555" s="73">
        <f>IFERROR(VLOOKUP(Подбор[[#This Row],[Артикул]],[1]Подбор!$CJ:$CW,10,0),"")</f>
        <v>0</v>
      </c>
      <c r="AF1555" s="73">
        <f>IFERROR(VLOOKUP(Подбор[[#This Row],[Артикул]],[1]Подбор!$CJ:$CW,11,0),"")</f>
        <v>0</v>
      </c>
      <c r="AG1555" s="73">
        <f>IFERROR(VLOOKUP(Подбор[[#This Row],[Артикул]],[1]Подбор!$CJ:$CW,12,0),"")</f>
        <v>0</v>
      </c>
      <c r="AH1555" s="73">
        <f>IFERROR(VLOOKUP(Подбор[[#This Row],[Артикул]],[1]Подбор!$CJ:$CW,13,0),"")</f>
        <v>0</v>
      </c>
      <c r="AI1555" s="73">
        <f>IFERROR(VLOOKUP(Подбор[[#This Row],[Артикул]],[1]Подбор!$CJ:$CW,14,0),"")</f>
        <v>0</v>
      </c>
      <c r="AJ1555" s="73" t="str">
        <f>IFERROR(VLOOKUP(Подбор[[#This Row],[Артикул]],[1]Подбор!$CJ:$DA,15,0),"")</f>
        <v>http://ipmatika.ru/upload/iblock/428/TS-FE173T.png</v>
      </c>
      <c r="AK1555" s="73" t="str">
        <f>IFERROR(VLOOKUP(Подбор[[#This Row],[Артикул]],[1]Подбор!$CJ:$DA,16,0),"")</f>
        <v>https://ipmatika.kz/products/vstraivaemye-vydvizhnye-monitory/TS-FE185T/</v>
      </c>
      <c r="AL1555" s="73" t="str">
        <f>IFERROR(VLOOKUP(Подбор[[#This Row],[Артикул]],[1]Подбор!$CJ:$DA,17,0),"")</f>
        <v>Под заказ</v>
      </c>
    </row>
    <row r="1556" spans="1:38">
      <c r="A1556" s="73" t="s">
        <v>1450</v>
      </c>
      <c r="B1556" t="s">
        <v>3084</v>
      </c>
      <c r="C1556" t="s">
        <v>1449</v>
      </c>
      <c r="D1556">
        <v>1587300</v>
      </c>
      <c r="E1556">
        <v>952600</v>
      </c>
      <c r="F1556">
        <v>-39.986139986139989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6421</v>
      </c>
      <c r="R1556" t="s">
        <v>6422</v>
      </c>
      <c r="S1556" t="s">
        <v>5612</v>
      </c>
      <c r="T1556" s="73"/>
      <c r="U1556" s="73"/>
      <c r="V1556"/>
      <c r="W1556" s="73">
        <f>IFERROR(VLOOKUP(Подбор[[#This Row],[Артикул]],[1]Подбор!$CJ:$CW,2,0),"")</f>
        <v>1587300</v>
      </c>
      <c r="X1556" s="73">
        <f>IFERROR(VLOOKUP(Подбор[[#This Row],[Артикул]],[1]Подбор!$CJ:$CW,3,0),"")</f>
        <v>952600</v>
      </c>
      <c r="Y1556" s="73">
        <f>IFERROR(VLOOKUP(Подбор[[#This Row],[Артикул]],[1]Подбор!$CJ:$CW,4,0),"")</f>
        <v>-39.986139986139989</v>
      </c>
      <c r="Z1556" s="73">
        <f>IFERROR(VLOOKUP(Подбор[[#This Row],[Артикул]],[1]Подбор!$CJ:$CW,5,0),"")</f>
        <v>0</v>
      </c>
      <c r="AA1556" s="73">
        <f>IFERROR(VLOOKUP(Подбор[[#This Row],[Артикул]],[1]Подбор!$CJ:$CW,6,0),"")</f>
        <v>0</v>
      </c>
      <c r="AB1556" s="73">
        <f>IFERROR(VLOOKUP(Подбор[[#This Row],[Артикул]],[1]Подбор!$CJ:$CW,7,0),"")</f>
        <v>0</v>
      </c>
      <c r="AC1556" s="73">
        <f>IFERROR(VLOOKUP(Подбор[[#This Row],[Артикул]],[1]Подбор!$CJ:$CW,8,0),"")</f>
        <v>0</v>
      </c>
      <c r="AD1556" s="73">
        <f>IFERROR(VLOOKUP(Подбор[[#This Row],[Артикул]],[1]Подбор!$CJ:$CW,9,0),"")</f>
        <v>0</v>
      </c>
      <c r="AE1556" s="73">
        <f>IFERROR(VLOOKUP(Подбор[[#This Row],[Артикул]],[1]Подбор!$CJ:$CW,10,0),"")</f>
        <v>0</v>
      </c>
      <c r="AF1556" s="73">
        <f>IFERROR(VLOOKUP(Подбор[[#This Row],[Артикул]],[1]Подбор!$CJ:$CW,11,0),"")</f>
        <v>0</v>
      </c>
      <c r="AG1556" s="73">
        <f>IFERROR(VLOOKUP(Подбор[[#This Row],[Артикул]],[1]Подбор!$CJ:$CW,12,0),"")</f>
        <v>0</v>
      </c>
      <c r="AH1556" s="73">
        <f>IFERROR(VLOOKUP(Подбор[[#This Row],[Артикул]],[1]Подбор!$CJ:$CW,13,0),"")</f>
        <v>0</v>
      </c>
      <c r="AI1556" s="73">
        <f>IFERROR(VLOOKUP(Подбор[[#This Row],[Артикул]],[1]Подбор!$CJ:$CW,14,0),"")</f>
        <v>0</v>
      </c>
      <c r="AJ1556" s="73" t="str">
        <f>IFERROR(VLOOKUP(Подбор[[#This Row],[Артикул]],[1]Подбор!$CJ:$DA,15,0),"")</f>
        <v>http://ipmatika.ru/upload/iblock/158/TS-FZ156T_FZ173T_FZ215T_00.jpg</v>
      </c>
      <c r="AK1556" s="73" t="str">
        <f>IFERROR(VLOOKUP(Подбор[[#This Row],[Артикул]],[1]Подбор!$CJ:$DA,16,0),"")</f>
        <v>https://ipmatika.kz/products/vstraivaemye-vydvizhnye-monitory/TS-FZ156T/</v>
      </c>
      <c r="AL1556" s="73" t="str">
        <f>IFERROR(VLOOKUP(Подбор[[#This Row],[Артикул]],[1]Подбор!$CJ:$DA,17,0),"")</f>
        <v>Под заказ</v>
      </c>
    </row>
    <row r="1557" spans="1:38">
      <c r="A1557" s="73" t="s">
        <v>1448</v>
      </c>
      <c r="B1557" t="s">
        <v>3084</v>
      </c>
      <c r="C1557" t="s">
        <v>1447</v>
      </c>
      <c r="D1557">
        <v>2191750</v>
      </c>
      <c r="E1557">
        <v>1289750</v>
      </c>
      <c r="F1557">
        <v>-41.154328732747807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6423</v>
      </c>
      <c r="R1557" t="s">
        <v>6422</v>
      </c>
      <c r="S1557" t="s">
        <v>5612</v>
      </c>
      <c r="T1557" s="73"/>
      <c r="U1557" s="73"/>
      <c r="V1557"/>
      <c r="W1557" s="73">
        <f>IFERROR(VLOOKUP(Подбор[[#This Row],[Артикул]],[1]Подбор!$CJ:$CW,2,0),"")</f>
        <v>2191750</v>
      </c>
      <c r="X1557" s="73">
        <f>IFERROR(VLOOKUP(Подбор[[#This Row],[Артикул]],[1]Подбор!$CJ:$CW,3,0),"")</f>
        <v>1289750</v>
      </c>
      <c r="Y1557" s="73">
        <f>IFERROR(VLOOKUP(Подбор[[#This Row],[Артикул]],[1]Подбор!$CJ:$CW,4,0),"")</f>
        <v>-41.154328732747807</v>
      </c>
      <c r="Z1557" s="73">
        <f>IFERROR(VLOOKUP(Подбор[[#This Row],[Артикул]],[1]Подбор!$CJ:$CW,5,0),"")</f>
        <v>0</v>
      </c>
      <c r="AA1557" s="73">
        <f>IFERROR(VLOOKUP(Подбор[[#This Row],[Артикул]],[1]Подбор!$CJ:$CW,6,0),"")</f>
        <v>0</v>
      </c>
      <c r="AB1557" s="73">
        <f>IFERROR(VLOOKUP(Подбор[[#This Row],[Артикул]],[1]Подбор!$CJ:$CW,7,0),"")</f>
        <v>0</v>
      </c>
      <c r="AC1557" s="73">
        <f>IFERROR(VLOOKUP(Подбор[[#This Row],[Артикул]],[1]Подбор!$CJ:$CW,8,0),"")</f>
        <v>0</v>
      </c>
      <c r="AD1557" s="73">
        <f>IFERROR(VLOOKUP(Подбор[[#This Row],[Артикул]],[1]Подбор!$CJ:$CW,9,0),"")</f>
        <v>0</v>
      </c>
      <c r="AE1557" s="73">
        <f>IFERROR(VLOOKUP(Подбор[[#This Row],[Артикул]],[1]Подбор!$CJ:$CW,10,0),"")</f>
        <v>0</v>
      </c>
      <c r="AF1557" s="73">
        <f>IFERROR(VLOOKUP(Подбор[[#This Row],[Артикул]],[1]Подбор!$CJ:$CW,11,0),"")</f>
        <v>0</v>
      </c>
      <c r="AG1557" s="73">
        <f>IFERROR(VLOOKUP(Подбор[[#This Row],[Артикул]],[1]Подбор!$CJ:$CW,12,0),"")</f>
        <v>0</v>
      </c>
      <c r="AH1557" s="73">
        <f>IFERROR(VLOOKUP(Подбор[[#This Row],[Артикул]],[1]Подбор!$CJ:$CW,13,0),"")</f>
        <v>0</v>
      </c>
      <c r="AI1557" s="73">
        <f>IFERROR(VLOOKUP(Подбор[[#This Row],[Артикул]],[1]Подбор!$CJ:$CW,14,0),"")</f>
        <v>0</v>
      </c>
      <c r="AJ1557" s="73" t="str">
        <f>IFERROR(VLOOKUP(Подбор[[#This Row],[Артикул]],[1]Подбор!$CJ:$DA,15,0),"")</f>
        <v>http://ipmatika.ru/upload/iblock/208/TS-FZ156T_FZ173T_FZ215T_00.jpg</v>
      </c>
      <c r="AK1557" s="73" t="str">
        <f>IFERROR(VLOOKUP(Подбор[[#This Row],[Артикул]],[1]Подбор!$CJ:$DA,16,0),"")</f>
        <v>https://ipmatika.kz/products/vstraivaemye-vydvizhnye-monitory/TS-FZ156T/</v>
      </c>
      <c r="AL1557" s="73" t="str">
        <f>IFERROR(VLOOKUP(Подбор[[#This Row],[Артикул]],[1]Подбор!$CJ:$DA,17,0),"")</f>
        <v>Под заказ</v>
      </c>
    </row>
    <row r="1558" spans="1:38">
      <c r="A1558" s="73" t="s">
        <v>1446</v>
      </c>
      <c r="B1558" t="s">
        <v>3084</v>
      </c>
      <c r="C1558" t="s">
        <v>1445</v>
      </c>
      <c r="D1558">
        <v>2339150</v>
      </c>
      <c r="E1558">
        <v>1403600</v>
      </c>
      <c r="F1558">
        <v>-39.995297437103218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 t="s">
        <v>6424</v>
      </c>
      <c r="R1558" t="s">
        <v>6422</v>
      </c>
      <c r="S1558" t="s">
        <v>5612</v>
      </c>
      <c r="T1558" s="73"/>
      <c r="U1558" s="73"/>
      <c r="V1558"/>
      <c r="W1558" s="73">
        <f>IFERROR(VLOOKUP(Подбор[[#This Row],[Артикул]],[1]Подбор!$CJ:$CW,2,0),"")</f>
        <v>2339150</v>
      </c>
      <c r="X1558" s="73">
        <f>IFERROR(VLOOKUP(Подбор[[#This Row],[Артикул]],[1]Подбор!$CJ:$CW,3,0),"")</f>
        <v>1403600</v>
      </c>
      <c r="Y1558" s="73">
        <f>IFERROR(VLOOKUP(Подбор[[#This Row],[Артикул]],[1]Подбор!$CJ:$CW,4,0),"")</f>
        <v>-39.995297437103218</v>
      </c>
      <c r="Z1558" s="73">
        <f>IFERROR(VLOOKUP(Подбор[[#This Row],[Артикул]],[1]Подбор!$CJ:$CW,5,0),"")</f>
        <v>0</v>
      </c>
      <c r="AA1558" s="73">
        <f>IFERROR(VLOOKUP(Подбор[[#This Row],[Артикул]],[1]Подбор!$CJ:$CW,6,0),"")</f>
        <v>0</v>
      </c>
      <c r="AB1558" s="73">
        <f>IFERROR(VLOOKUP(Подбор[[#This Row],[Артикул]],[1]Подбор!$CJ:$CW,7,0),"")</f>
        <v>0</v>
      </c>
      <c r="AC1558" s="73">
        <f>IFERROR(VLOOKUP(Подбор[[#This Row],[Артикул]],[1]Подбор!$CJ:$CW,8,0),"")</f>
        <v>0</v>
      </c>
      <c r="AD1558" s="73">
        <f>IFERROR(VLOOKUP(Подбор[[#This Row],[Артикул]],[1]Подбор!$CJ:$CW,9,0),"")</f>
        <v>0</v>
      </c>
      <c r="AE1558" s="73">
        <f>IFERROR(VLOOKUP(Подбор[[#This Row],[Артикул]],[1]Подбор!$CJ:$CW,10,0),"")</f>
        <v>0</v>
      </c>
      <c r="AF1558" s="73">
        <f>IFERROR(VLOOKUP(Подбор[[#This Row],[Артикул]],[1]Подбор!$CJ:$CW,11,0),"")</f>
        <v>0</v>
      </c>
      <c r="AG1558" s="73">
        <f>IFERROR(VLOOKUP(Подбор[[#This Row],[Артикул]],[1]Подбор!$CJ:$CW,12,0),"")</f>
        <v>1</v>
      </c>
      <c r="AH1558" s="73">
        <f>IFERROR(VLOOKUP(Подбор[[#This Row],[Артикул]],[1]Подбор!$CJ:$CW,13,0),"")</f>
        <v>0</v>
      </c>
      <c r="AI1558" s="73">
        <f>IFERROR(VLOOKUP(Подбор[[#This Row],[Артикул]],[1]Подбор!$CJ:$CW,14,0),"")</f>
        <v>0</v>
      </c>
      <c r="AJ1558" s="73" t="str">
        <f>IFERROR(VLOOKUP(Подбор[[#This Row],[Артикул]],[1]Подбор!$CJ:$DA,15,0),"")</f>
        <v>http://ipmatika.ru/upload/iblock/49b/TS-FZ156T_FZ173T_FZ215T_00.jpg</v>
      </c>
      <c r="AK1558" s="73" t="str">
        <f>IFERROR(VLOOKUP(Подбор[[#This Row],[Артикул]],[1]Подбор!$CJ:$DA,16,0),"")</f>
        <v>https://ipmatika.kz/products/vstraivaemye-vydvizhnye-monitory/TS-FZ156T/</v>
      </c>
      <c r="AL1558" s="73" t="str">
        <f>IFERROR(VLOOKUP(Подбор[[#This Row],[Артикул]],[1]Подбор!$CJ:$DA,17,0),"")</f>
        <v>Под заказ</v>
      </c>
    </row>
    <row r="1559" spans="1:38">
      <c r="A1559" s="73" t="s">
        <v>1444</v>
      </c>
      <c r="B1559"/>
      <c r="C1559"/>
      <c r="D1559" t="s">
        <v>578</v>
      </c>
      <c r="E1559" t="s">
        <v>578</v>
      </c>
      <c r="F1559" t="s">
        <v>578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578</v>
      </c>
      <c r="R1559" t="s">
        <v>578</v>
      </c>
      <c r="S1559" t="s">
        <v>578</v>
      </c>
      <c r="T1559" s="73"/>
      <c r="U1559" s="73"/>
      <c r="V1559"/>
      <c r="W1559" s="73" t="str">
        <f>IFERROR(VLOOKUP(Подбор[[#This Row],[Артикул]],[1]Подбор!$CJ:$CW,2,0),"")</f>
        <v/>
      </c>
      <c r="X1559" s="73" t="str">
        <f>IFERROR(VLOOKUP(Подбор[[#This Row],[Артикул]],[1]Подбор!$CJ:$CW,3,0),"")</f>
        <v/>
      </c>
      <c r="Y1559" s="73" t="str">
        <f>IFERROR(VLOOKUP(Подбор[[#This Row],[Артикул]],[1]Подбор!$CJ:$CW,4,0),"")</f>
        <v/>
      </c>
      <c r="Z1559" s="73">
        <f>IFERROR(VLOOKUP(Подбор[[#This Row],[Артикул]],[1]Подбор!$CJ:$CW,5,0),"")</f>
        <v>0</v>
      </c>
      <c r="AA1559" s="73">
        <f>IFERROR(VLOOKUP(Подбор[[#This Row],[Артикул]],[1]Подбор!$CJ:$CW,6,0),"")</f>
        <v>0</v>
      </c>
      <c r="AB1559" s="73">
        <f>IFERROR(VLOOKUP(Подбор[[#This Row],[Артикул]],[1]Подбор!$CJ:$CW,7,0),"")</f>
        <v>0</v>
      </c>
      <c r="AC1559" s="73">
        <f>IFERROR(VLOOKUP(Подбор[[#This Row],[Артикул]],[1]Подбор!$CJ:$CW,8,0),"")</f>
        <v>0</v>
      </c>
      <c r="AD1559" s="73">
        <f>IFERROR(VLOOKUP(Подбор[[#This Row],[Артикул]],[1]Подбор!$CJ:$CW,9,0),"")</f>
        <v>0</v>
      </c>
      <c r="AE1559" s="73">
        <f>IFERROR(VLOOKUP(Подбор[[#This Row],[Артикул]],[1]Подбор!$CJ:$CW,10,0),"")</f>
        <v>0</v>
      </c>
      <c r="AF1559" s="73">
        <f>IFERROR(VLOOKUP(Подбор[[#This Row],[Артикул]],[1]Подбор!$CJ:$CW,11,0),"")</f>
        <v>0</v>
      </c>
      <c r="AG1559" s="73">
        <f>IFERROR(VLOOKUP(Подбор[[#This Row],[Артикул]],[1]Подбор!$CJ:$CW,12,0),"")</f>
        <v>0</v>
      </c>
      <c r="AH1559" s="73">
        <f>IFERROR(VLOOKUP(Подбор[[#This Row],[Артикул]],[1]Подбор!$CJ:$CW,13,0),"")</f>
        <v>0</v>
      </c>
      <c r="AI1559" s="73">
        <f>IFERROR(VLOOKUP(Подбор[[#This Row],[Артикул]],[1]Подбор!$CJ:$CW,14,0),"")</f>
        <v>0</v>
      </c>
      <c r="AJ1559" s="73" t="str">
        <f>IFERROR(VLOOKUP(Подбор[[#This Row],[Артикул]],[1]Подбор!$CJ:$DA,15,0),"")</f>
        <v/>
      </c>
      <c r="AK1559" s="73" t="str">
        <f>IFERROR(VLOOKUP(Подбор[[#This Row],[Артикул]],[1]Подбор!$CJ:$DA,16,0),"")</f>
        <v/>
      </c>
      <c r="AL1559" s="73" t="str">
        <f>IFERROR(VLOOKUP(Подбор[[#This Row],[Артикул]],[1]Подбор!$CJ:$DA,17,0),"")</f>
        <v/>
      </c>
    </row>
    <row r="1560" spans="1:38">
      <c r="A1560" s="73" t="s">
        <v>1443</v>
      </c>
      <c r="B1560" t="s">
        <v>3084</v>
      </c>
      <c r="C1560" t="s">
        <v>1442</v>
      </c>
      <c r="D1560">
        <v>14080</v>
      </c>
      <c r="E1560">
        <v>9350</v>
      </c>
      <c r="F1560">
        <v>-33.59375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30</v>
      </c>
      <c r="O1560">
        <v>0</v>
      </c>
      <c r="P1560">
        <v>0</v>
      </c>
      <c r="Q1560" t="s">
        <v>578</v>
      </c>
      <c r="R1560" t="s">
        <v>6425</v>
      </c>
      <c r="S1560" t="s">
        <v>578</v>
      </c>
      <c r="T1560" s="73"/>
      <c r="U1560" s="73"/>
      <c r="V1560"/>
      <c r="W1560" s="73">
        <f>IFERROR(VLOOKUP(Подбор[[#This Row],[Артикул]],[1]Подбор!$CJ:$CW,2,0),"")</f>
        <v>14080</v>
      </c>
      <c r="X1560" s="73">
        <f>IFERROR(VLOOKUP(Подбор[[#This Row],[Артикул]],[1]Подбор!$CJ:$CW,3,0),"")</f>
        <v>9350</v>
      </c>
      <c r="Y1560" s="73">
        <f>IFERROR(VLOOKUP(Подбор[[#This Row],[Артикул]],[1]Подбор!$CJ:$CW,4,0),"")</f>
        <v>-33.59375</v>
      </c>
      <c r="Z1560" s="73">
        <f>IFERROR(VLOOKUP(Подбор[[#This Row],[Артикул]],[1]Подбор!$CJ:$CW,5,0),"")</f>
        <v>0</v>
      </c>
      <c r="AA1560" s="73">
        <f>IFERROR(VLOOKUP(Подбор[[#This Row],[Артикул]],[1]Подбор!$CJ:$CW,6,0),"")</f>
        <v>0</v>
      </c>
      <c r="AB1560" s="73">
        <f>IFERROR(VLOOKUP(Подбор[[#This Row],[Артикул]],[1]Подбор!$CJ:$CW,7,0),"")</f>
        <v>0</v>
      </c>
      <c r="AC1560" s="73">
        <f>IFERROR(VLOOKUP(Подбор[[#This Row],[Артикул]],[1]Подбор!$CJ:$CW,8,0),"")</f>
        <v>0</v>
      </c>
      <c r="AD1560" s="73">
        <f>IFERROR(VLOOKUP(Подбор[[#This Row],[Артикул]],[1]Подбор!$CJ:$CW,9,0),"")</f>
        <v>0</v>
      </c>
      <c r="AE1560" s="73">
        <f>IFERROR(VLOOKUP(Подбор[[#This Row],[Артикул]],[1]Подбор!$CJ:$CW,10,0),"")</f>
        <v>0</v>
      </c>
      <c r="AF1560" s="73">
        <f>IFERROR(VLOOKUP(Подбор[[#This Row],[Артикул]],[1]Подбор!$CJ:$CW,11,0),"")</f>
        <v>0</v>
      </c>
      <c r="AG1560" s="73">
        <f>IFERROR(VLOOKUP(Подбор[[#This Row],[Артикул]],[1]Подбор!$CJ:$CW,12,0),"")</f>
        <v>30</v>
      </c>
      <c r="AH1560" s="73">
        <f>IFERROR(VLOOKUP(Подбор[[#This Row],[Артикул]],[1]Подбор!$CJ:$CW,13,0),"")</f>
        <v>0</v>
      </c>
      <c r="AI1560" s="73">
        <f>IFERROR(VLOOKUP(Подбор[[#This Row],[Артикул]],[1]Подбор!$CJ:$CW,14,0),"")</f>
        <v>0</v>
      </c>
      <c r="AJ1560" s="73" t="str">
        <f>IFERROR(VLOOKUP(Подбор[[#This Row],[Артикул]],[1]Подбор!$CJ:$DA,15,0),"")</f>
        <v/>
      </c>
      <c r="AK1560" s="73" t="str">
        <f>IFERROR(VLOOKUP(Подбор[[#This Row],[Артикул]],[1]Подбор!$CJ:$DA,16,0),"")</f>
        <v>https://ipmatika.kz/products/tsifrovaya-konferents-sistema-serii-ts-02/TS-003DR/</v>
      </c>
      <c r="AL1560" s="73" t="str">
        <f>IFERROR(VLOOKUP(Подбор[[#This Row],[Артикул]],[1]Подбор!$CJ:$DA,17,0),"")</f>
        <v/>
      </c>
    </row>
    <row r="1561" spans="1:38">
      <c r="A1561" s="73" t="s">
        <v>1441</v>
      </c>
      <c r="B1561" t="s">
        <v>3084</v>
      </c>
      <c r="C1561" t="s">
        <v>1440</v>
      </c>
      <c r="D1561">
        <v>14080</v>
      </c>
      <c r="E1561">
        <v>9350</v>
      </c>
      <c r="F1561">
        <v>-33.59375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10</v>
      </c>
      <c r="O1561">
        <v>2</v>
      </c>
      <c r="P1561">
        <v>0</v>
      </c>
      <c r="Q1561" t="s">
        <v>578</v>
      </c>
      <c r="R1561" t="s">
        <v>6426</v>
      </c>
      <c r="S1561" t="s">
        <v>578</v>
      </c>
      <c r="T1561" s="73"/>
      <c r="U1561" s="73"/>
      <c r="V1561"/>
      <c r="W1561" s="73">
        <f>IFERROR(VLOOKUP(Подбор[[#This Row],[Артикул]],[1]Подбор!$CJ:$CW,2,0),"")</f>
        <v>14080</v>
      </c>
      <c r="X1561" s="73">
        <f>IFERROR(VLOOKUP(Подбор[[#This Row],[Артикул]],[1]Подбор!$CJ:$CW,3,0),"")</f>
        <v>9350</v>
      </c>
      <c r="Y1561" s="73">
        <f>IFERROR(VLOOKUP(Подбор[[#This Row],[Артикул]],[1]Подбор!$CJ:$CW,4,0),"")</f>
        <v>-33.59375</v>
      </c>
      <c r="Z1561" s="73">
        <f>IFERROR(VLOOKUP(Подбор[[#This Row],[Артикул]],[1]Подбор!$CJ:$CW,5,0),"")</f>
        <v>0</v>
      </c>
      <c r="AA1561" s="73">
        <f>IFERROR(VLOOKUP(Подбор[[#This Row],[Артикул]],[1]Подбор!$CJ:$CW,6,0),"")</f>
        <v>0</v>
      </c>
      <c r="AB1561" s="73">
        <f>IFERROR(VLOOKUP(Подбор[[#This Row],[Артикул]],[1]Подбор!$CJ:$CW,7,0),"")</f>
        <v>0</v>
      </c>
      <c r="AC1561" s="73">
        <f>IFERROR(VLOOKUP(Подбор[[#This Row],[Артикул]],[1]Подбор!$CJ:$CW,8,0),"")</f>
        <v>0</v>
      </c>
      <c r="AD1561" s="73">
        <f>IFERROR(VLOOKUP(Подбор[[#This Row],[Артикул]],[1]Подбор!$CJ:$CW,9,0),"")</f>
        <v>0</v>
      </c>
      <c r="AE1561" s="73">
        <f>IFERROR(VLOOKUP(Подбор[[#This Row],[Артикул]],[1]Подбор!$CJ:$CW,10,0),"")</f>
        <v>0</v>
      </c>
      <c r="AF1561" s="73">
        <f>IFERROR(VLOOKUP(Подбор[[#This Row],[Артикул]],[1]Подбор!$CJ:$CW,11,0),"")</f>
        <v>0</v>
      </c>
      <c r="AG1561" s="73">
        <f>IFERROR(VLOOKUP(Подбор[[#This Row],[Артикул]],[1]Подбор!$CJ:$CW,12,0),"")</f>
        <v>10</v>
      </c>
      <c r="AH1561" s="73">
        <f>IFERROR(VLOOKUP(Подбор[[#This Row],[Артикул]],[1]Подбор!$CJ:$CW,13,0),"")</f>
        <v>2</v>
      </c>
      <c r="AI1561" s="73">
        <f>IFERROR(VLOOKUP(Подбор[[#This Row],[Артикул]],[1]Подбор!$CJ:$CW,14,0),"")</f>
        <v>0</v>
      </c>
      <c r="AJ1561" s="73" t="str">
        <f>IFERROR(VLOOKUP(Подбор[[#This Row],[Артикул]],[1]Подбор!$CJ:$DA,15,0),"")</f>
        <v/>
      </c>
      <c r="AK1561" s="73" t="str">
        <f>IFERROR(VLOOKUP(Подбор[[#This Row],[Артикул]],[1]Подбор!$CJ:$DA,16,0),"")</f>
        <v>https://ipmatika.kz/products/tsifrovaya-konferents-sistema-itc-serii-ts-03/TS-003DRM/</v>
      </c>
      <c r="AL1561" s="73" t="str">
        <f>IFERROR(VLOOKUP(Подбор[[#This Row],[Артикул]],[1]Подбор!$CJ:$DA,17,0),"")</f>
        <v/>
      </c>
    </row>
    <row r="1562" spans="1:38">
      <c r="A1562" s="73" t="s">
        <v>1439</v>
      </c>
      <c r="B1562" t="s">
        <v>3084</v>
      </c>
      <c r="C1562" t="s">
        <v>1438</v>
      </c>
      <c r="D1562">
        <v>674850</v>
      </c>
      <c r="E1562">
        <v>404800</v>
      </c>
      <c r="F1562">
        <v>-40.016299918500408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6427</v>
      </c>
      <c r="R1562" t="s">
        <v>6428</v>
      </c>
      <c r="S1562" t="s">
        <v>578</v>
      </c>
      <c r="T1562" s="73"/>
      <c r="U1562" s="73"/>
      <c r="V1562"/>
      <c r="W1562" s="73">
        <f>IFERROR(VLOOKUP(Подбор[[#This Row],[Артикул]],[1]Подбор!$CJ:$CW,2,0),"")</f>
        <v>674850</v>
      </c>
      <c r="X1562" s="73">
        <f>IFERROR(VLOOKUP(Подбор[[#This Row],[Артикул]],[1]Подбор!$CJ:$CW,3,0),"")</f>
        <v>404800</v>
      </c>
      <c r="Y1562" s="73">
        <f>IFERROR(VLOOKUP(Подбор[[#This Row],[Артикул]],[1]Подбор!$CJ:$CW,4,0),"")</f>
        <v>-40.016299918500408</v>
      </c>
      <c r="Z1562" s="73">
        <f>IFERROR(VLOOKUP(Подбор[[#This Row],[Артикул]],[1]Подбор!$CJ:$CW,5,0),"")</f>
        <v>0</v>
      </c>
      <c r="AA1562" s="73">
        <f>IFERROR(VLOOKUP(Подбор[[#This Row],[Артикул]],[1]Подбор!$CJ:$CW,6,0),"")</f>
        <v>0</v>
      </c>
      <c r="AB1562" s="73">
        <f>IFERROR(VLOOKUP(Подбор[[#This Row],[Артикул]],[1]Подбор!$CJ:$CW,7,0),"")</f>
        <v>0</v>
      </c>
      <c r="AC1562" s="73">
        <f>IFERROR(VLOOKUP(Подбор[[#This Row],[Артикул]],[1]Подбор!$CJ:$CW,8,0),"")</f>
        <v>0</v>
      </c>
      <c r="AD1562" s="73">
        <f>IFERROR(VLOOKUP(Подбор[[#This Row],[Артикул]],[1]Подбор!$CJ:$CW,9,0),"")</f>
        <v>0</v>
      </c>
      <c r="AE1562" s="73">
        <f>IFERROR(VLOOKUP(Подбор[[#This Row],[Артикул]],[1]Подбор!$CJ:$CW,10,0),"")</f>
        <v>0</v>
      </c>
      <c r="AF1562" s="73">
        <f>IFERROR(VLOOKUP(Подбор[[#This Row],[Артикул]],[1]Подбор!$CJ:$CW,11,0),"")</f>
        <v>0</v>
      </c>
      <c r="AG1562" s="73">
        <f>IFERROR(VLOOKUP(Подбор[[#This Row],[Артикул]],[1]Подбор!$CJ:$CW,12,0),"")</f>
        <v>0</v>
      </c>
      <c r="AH1562" s="73">
        <f>IFERROR(VLOOKUP(Подбор[[#This Row],[Артикул]],[1]Подбор!$CJ:$CW,13,0),"")</f>
        <v>0</v>
      </c>
      <c r="AI1562" s="73">
        <f>IFERROR(VLOOKUP(Подбор[[#This Row],[Артикул]],[1]Подбор!$CJ:$CW,14,0),"")</f>
        <v>0</v>
      </c>
      <c r="AJ1562" s="73" t="str">
        <f>IFERROR(VLOOKUP(Подбор[[#This Row],[Артикул]],[1]Подбор!$CJ:$DA,15,0),"")</f>
        <v>http://ipmatika.ru/upload/iblock/53b/TS-0230M3.jpg</v>
      </c>
      <c r="AK1562" s="73" t="str">
        <f>IFERROR(VLOOKUP(Подбор[[#This Row],[Артикул]],[1]Подбор!$CJ:$DA,16,0),"")</f>
        <v>https://ipmatika.kz/products/tsifrovaya-konferents-sistema-itc-serii-ts-03/TS-0230M3/</v>
      </c>
      <c r="AL1562" s="73" t="str">
        <f>IFERROR(VLOOKUP(Подбор[[#This Row],[Артикул]],[1]Подбор!$CJ:$DA,17,0),"")</f>
        <v/>
      </c>
    </row>
    <row r="1563" spans="1:38">
      <c r="A1563" s="73" t="s">
        <v>1437</v>
      </c>
      <c r="B1563" t="s">
        <v>3084</v>
      </c>
      <c r="C1563" t="s">
        <v>1436</v>
      </c>
      <c r="D1563">
        <v>674850</v>
      </c>
      <c r="E1563">
        <v>404800</v>
      </c>
      <c r="F1563">
        <v>-40.016299918500408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578</v>
      </c>
      <c r="R1563" t="s">
        <v>6429</v>
      </c>
      <c r="S1563" t="s">
        <v>578</v>
      </c>
      <c r="T1563" s="73"/>
      <c r="U1563" s="73"/>
      <c r="V1563"/>
      <c r="W1563" s="73">
        <f>IFERROR(VLOOKUP(Подбор[[#This Row],[Артикул]],[1]Подбор!$CJ:$CW,2,0),"")</f>
        <v>674850</v>
      </c>
      <c r="X1563" s="73">
        <f>IFERROR(VLOOKUP(Подбор[[#This Row],[Артикул]],[1]Подбор!$CJ:$CW,3,0),"")</f>
        <v>404800</v>
      </c>
      <c r="Y1563" s="73">
        <f>IFERROR(VLOOKUP(Подбор[[#This Row],[Артикул]],[1]Подбор!$CJ:$CW,4,0),"")</f>
        <v>-40.016299918500408</v>
      </c>
      <c r="Z1563" s="73">
        <f>IFERROR(VLOOKUP(Подбор[[#This Row],[Артикул]],[1]Подбор!$CJ:$CW,5,0),"")</f>
        <v>0</v>
      </c>
      <c r="AA1563" s="73">
        <f>IFERROR(VLOOKUP(Подбор[[#This Row],[Артикул]],[1]Подбор!$CJ:$CW,6,0),"")</f>
        <v>0</v>
      </c>
      <c r="AB1563" s="73">
        <f>IFERROR(VLOOKUP(Подбор[[#This Row],[Артикул]],[1]Подбор!$CJ:$CW,7,0),"")</f>
        <v>0</v>
      </c>
      <c r="AC1563" s="73">
        <f>IFERROR(VLOOKUP(Подбор[[#This Row],[Артикул]],[1]Подбор!$CJ:$CW,8,0),"")</f>
        <v>0</v>
      </c>
      <c r="AD1563" s="73">
        <f>IFERROR(VLOOKUP(Подбор[[#This Row],[Артикул]],[1]Подбор!$CJ:$CW,9,0),"")</f>
        <v>0</v>
      </c>
      <c r="AE1563" s="73">
        <f>IFERROR(VLOOKUP(Подбор[[#This Row],[Артикул]],[1]Подбор!$CJ:$CW,10,0),"")</f>
        <v>0</v>
      </c>
      <c r="AF1563" s="73">
        <f>IFERROR(VLOOKUP(Подбор[[#This Row],[Артикул]],[1]Подбор!$CJ:$CW,11,0),"")</f>
        <v>0</v>
      </c>
      <c r="AG1563" s="73">
        <f>IFERROR(VLOOKUP(Подбор[[#This Row],[Артикул]],[1]Подбор!$CJ:$CW,12,0),"")</f>
        <v>0</v>
      </c>
      <c r="AH1563" s="73">
        <f>IFERROR(VLOOKUP(Подбор[[#This Row],[Артикул]],[1]Подбор!$CJ:$CW,13,0),"")</f>
        <v>0</v>
      </c>
      <c r="AI1563" s="73">
        <f>IFERROR(VLOOKUP(Подбор[[#This Row],[Артикул]],[1]Подбор!$CJ:$CW,14,0),"")</f>
        <v>0</v>
      </c>
      <c r="AJ1563" s="73" t="str">
        <f>IFERROR(VLOOKUP(Подбор[[#This Row],[Артикул]],[1]Подбор!$CJ:$DA,15,0),"")</f>
        <v/>
      </c>
      <c r="AK1563" s="73" t="str">
        <f>IFERROR(VLOOKUP(Подбор[[#This Row],[Артикул]],[1]Подбор!$CJ:$DA,16,0),"")</f>
        <v>https://ipmatika.kz/products/tsifrovaya-konferents-sistema-itc-serii-ts-03/TS-0230M%C03/</v>
      </c>
      <c r="AL1563" s="73" t="str">
        <f>IFERROR(VLOOKUP(Подбор[[#This Row],[Артикул]],[1]Подбор!$CJ:$DA,17,0),"")</f>
        <v/>
      </c>
    </row>
    <row r="1564" spans="1:38">
      <c r="A1564" s="73" t="s">
        <v>1435</v>
      </c>
      <c r="B1564" t="s">
        <v>3084</v>
      </c>
      <c r="C1564" t="s">
        <v>1434</v>
      </c>
      <c r="D1564">
        <v>1361250</v>
      </c>
      <c r="E1564">
        <v>816750</v>
      </c>
      <c r="F1564">
        <v>-40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10</v>
      </c>
      <c r="O1564">
        <v>4</v>
      </c>
      <c r="P1564">
        <v>1</v>
      </c>
      <c r="Q1564" t="s">
        <v>6430</v>
      </c>
      <c r="R1564" t="s">
        <v>6431</v>
      </c>
      <c r="S1564" t="s">
        <v>578</v>
      </c>
      <c r="T1564" s="73"/>
      <c r="U1564" s="73"/>
      <c r="V1564"/>
      <c r="W1564" s="73">
        <f>IFERROR(VLOOKUP(Подбор[[#This Row],[Артикул]],[1]Подбор!$CJ:$CW,2,0),"")</f>
        <v>1361250</v>
      </c>
      <c r="X1564" s="73">
        <f>IFERROR(VLOOKUP(Подбор[[#This Row],[Артикул]],[1]Подбор!$CJ:$CW,3,0),"")</f>
        <v>816750</v>
      </c>
      <c r="Y1564" s="73">
        <f>IFERROR(VLOOKUP(Подбор[[#This Row],[Артикул]],[1]Подбор!$CJ:$CW,4,0),"")</f>
        <v>-40</v>
      </c>
      <c r="Z1564" s="73">
        <f>IFERROR(VLOOKUP(Подбор[[#This Row],[Артикул]],[1]Подбор!$CJ:$CW,5,0),"")</f>
        <v>0</v>
      </c>
      <c r="AA1564" s="73">
        <f>IFERROR(VLOOKUP(Подбор[[#This Row],[Артикул]],[1]Подбор!$CJ:$CW,6,0),"")</f>
        <v>0</v>
      </c>
      <c r="AB1564" s="73">
        <f>IFERROR(VLOOKUP(Подбор[[#This Row],[Артикул]],[1]Подбор!$CJ:$CW,7,0),"")</f>
        <v>0</v>
      </c>
      <c r="AC1564" s="73">
        <f>IFERROR(VLOOKUP(Подбор[[#This Row],[Артикул]],[1]Подбор!$CJ:$CW,8,0),"")</f>
        <v>0</v>
      </c>
      <c r="AD1564" s="73">
        <f>IFERROR(VLOOKUP(Подбор[[#This Row],[Артикул]],[1]Подбор!$CJ:$CW,9,0),"")</f>
        <v>0</v>
      </c>
      <c r="AE1564" s="73">
        <f>IFERROR(VLOOKUP(Подбор[[#This Row],[Артикул]],[1]Подбор!$CJ:$CW,10,0),"")</f>
        <v>0</v>
      </c>
      <c r="AF1564" s="73">
        <f>IFERROR(VLOOKUP(Подбор[[#This Row],[Артикул]],[1]Подбор!$CJ:$CW,11,0),"")</f>
        <v>0</v>
      </c>
      <c r="AG1564" s="73">
        <f>IFERROR(VLOOKUP(Подбор[[#This Row],[Артикул]],[1]Подбор!$CJ:$CW,12,0),"")</f>
        <v>10</v>
      </c>
      <c r="AH1564" s="73">
        <f>IFERROR(VLOOKUP(Подбор[[#This Row],[Артикул]],[1]Подбор!$CJ:$CW,13,0),"")</f>
        <v>4</v>
      </c>
      <c r="AI1564" s="73">
        <f>IFERROR(VLOOKUP(Подбор[[#This Row],[Артикул]],[1]Подбор!$CJ:$CW,14,0),"")</f>
        <v>1</v>
      </c>
      <c r="AJ1564" s="73" t="str">
        <f>IFERROR(VLOOKUP(Подбор[[#This Row],[Артикул]],[1]Подбор!$CJ:$DA,15,0),"")</f>
        <v>http://ipmatika.ru/upload/iblock/2dd/7l22nn9boygivmf96h5nwn8weg48gucp/TS-0300M.jpg</v>
      </c>
      <c r="AK1564" s="73" t="str">
        <f>IFERROR(VLOOKUP(Подбор[[#This Row],[Артикул]],[1]Подбор!$CJ:$DA,16,0),"")</f>
        <v>https://ipmatika.kz/products/tsifrovaya-konferents-sistema-itc-serii-ts-03/TS-0300M/</v>
      </c>
      <c r="AL1564" s="73" t="str">
        <f>IFERROR(VLOOKUP(Подбор[[#This Row],[Артикул]],[1]Подбор!$CJ:$DA,17,0),"")</f>
        <v/>
      </c>
    </row>
    <row r="1565" spans="1:38">
      <c r="A1565" s="73" t="s">
        <v>1433</v>
      </c>
      <c r="B1565" t="s">
        <v>3084</v>
      </c>
      <c r="C1565" t="s">
        <v>1432</v>
      </c>
      <c r="D1565">
        <v>957550</v>
      </c>
      <c r="E1565">
        <v>574200</v>
      </c>
      <c r="F1565">
        <v>-40.034462952326251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578</v>
      </c>
      <c r="R1565" t="s">
        <v>6432</v>
      </c>
      <c r="S1565" t="s">
        <v>578</v>
      </c>
      <c r="T1565" s="73"/>
      <c r="U1565" s="73"/>
      <c r="V1565"/>
      <c r="W1565" s="73">
        <f>IFERROR(VLOOKUP(Подбор[[#This Row],[Артикул]],[1]Подбор!$CJ:$CW,2,0),"")</f>
        <v>957550</v>
      </c>
      <c r="X1565" s="73">
        <f>IFERROR(VLOOKUP(Подбор[[#This Row],[Артикул]],[1]Подбор!$CJ:$CW,3,0),"")</f>
        <v>574200</v>
      </c>
      <c r="Y1565" s="73">
        <f>IFERROR(VLOOKUP(Подбор[[#This Row],[Артикул]],[1]Подбор!$CJ:$CW,4,0),"")</f>
        <v>-40.034462952326251</v>
      </c>
      <c r="Z1565" s="73">
        <f>IFERROR(VLOOKUP(Подбор[[#This Row],[Артикул]],[1]Подбор!$CJ:$CW,5,0),"")</f>
        <v>0</v>
      </c>
      <c r="AA1565" s="73">
        <f>IFERROR(VLOOKUP(Подбор[[#This Row],[Артикул]],[1]Подбор!$CJ:$CW,6,0),"")</f>
        <v>0</v>
      </c>
      <c r="AB1565" s="73">
        <f>IFERROR(VLOOKUP(Подбор[[#This Row],[Артикул]],[1]Подбор!$CJ:$CW,7,0),"")</f>
        <v>0</v>
      </c>
      <c r="AC1565" s="73">
        <f>IFERROR(VLOOKUP(Подбор[[#This Row],[Артикул]],[1]Подбор!$CJ:$CW,8,0),"")</f>
        <v>0</v>
      </c>
      <c r="AD1565" s="73">
        <f>IFERROR(VLOOKUP(Подбор[[#This Row],[Артикул]],[1]Подбор!$CJ:$CW,9,0),"")</f>
        <v>0</v>
      </c>
      <c r="AE1565" s="73">
        <f>IFERROR(VLOOKUP(Подбор[[#This Row],[Артикул]],[1]Подбор!$CJ:$CW,10,0),"")</f>
        <v>0</v>
      </c>
      <c r="AF1565" s="73">
        <f>IFERROR(VLOOKUP(Подбор[[#This Row],[Артикул]],[1]Подбор!$CJ:$CW,11,0),"")</f>
        <v>0</v>
      </c>
      <c r="AG1565" s="73">
        <f>IFERROR(VLOOKUP(Подбор[[#This Row],[Артикул]],[1]Подбор!$CJ:$CW,12,0),"")</f>
        <v>0</v>
      </c>
      <c r="AH1565" s="73">
        <f>IFERROR(VLOOKUP(Подбор[[#This Row],[Артикул]],[1]Подбор!$CJ:$CW,13,0),"")</f>
        <v>0</v>
      </c>
      <c r="AI1565" s="73">
        <f>IFERROR(VLOOKUP(Подбор[[#This Row],[Артикул]],[1]Подбор!$CJ:$CW,14,0),"")</f>
        <v>0</v>
      </c>
      <c r="AJ1565" s="73" t="str">
        <f>IFERROR(VLOOKUP(Подбор[[#This Row],[Артикул]],[1]Подбор!$CJ:$DA,15,0),"")</f>
        <v/>
      </c>
      <c r="AK1565" s="73" t="str">
        <f>IFERROR(VLOOKUP(Подбор[[#This Row],[Артикул]],[1]Подбор!$CJ:$DA,16,0),"")</f>
        <v>https://ipmatika.kz/products/tsifrovaya-konferents-sistema-itc-serii-ts-03/TS-0300ME/</v>
      </c>
      <c r="AL1565" s="73" t="str">
        <f>IFERROR(VLOOKUP(Подбор[[#This Row],[Артикул]],[1]Подбор!$CJ:$DA,17,0),"")</f>
        <v/>
      </c>
    </row>
    <row r="1566" spans="1:38">
      <c r="A1566" s="73" t="s">
        <v>3833</v>
      </c>
      <c r="B1566" t="s">
        <v>3084</v>
      </c>
      <c r="C1566" t="s">
        <v>3834</v>
      </c>
      <c r="D1566">
        <v>972400</v>
      </c>
      <c r="E1566">
        <v>583000</v>
      </c>
      <c r="F1566">
        <v>-40.04524886877828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0</v>
      </c>
      <c r="Q1566" t="s">
        <v>6433</v>
      </c>
      <c r="R1566" t="s">
        <v>6434</v>
      </c>
      <c r="S1566" t="s">
        <v>5610</v>
      </c>
      <c r="T1566" s="73"/>
      <c r="U1566" s="73"/>
      <c r="V1566"/>
      <c r="W1566" s="73">
        <f>IFERROR(VLOOKUP(Подбор[[#This Row],[Артикул]],[1]Подбор!$CJ:$CW,2,0),"")</f>
        <v>972400</v>
      </c>
      <c r="X1566" s="73">
        <f>IFERROR(VLOOKUP(Подбор[[#This Row],[Артикул]],[1]Подбор!$CJ:$CW,3,0),"")</f>
        <v>583000</v>
      </c>
      <c r="Y1566" s="73">
        <f>IFERROR(VLOOKUP(Подбор[[#This Row],[Артикул]],[1]Подбор!$CJ:$CW,4,0),"")</f>
        <v>-40.04524886877828</v>
      </c>
      <c r="Z1566" s="73">
        <f>IFERROR(VLOOKUP(Подбор[[#This Row],[Артикул]],[1]Подбор!$CJ:$CW,5,0),"")</f>
        <v>0</v>
      </c>
      <c r="AA1566" s="73">
        <f>IFERROR(VLOOKUP(Подбор[[#This Row],[Артикул]],[1]Подбор!$CJ:$CW,6,0),"")</f>
        <v>0</v>
      </c>
      <c r="AB1566" s="73">
        <f>IFERROR(VLOOKUP(Подбор[[#This Row],[Артикул]],[1]Подбор!$CJ:$CW,7,0),"")</f>
        <v>0</v>
      </c>
      <c r="AC1566" s="73">
        <f>IFERROR(VLOOKUP(Подбор[[#This Row],[Артикул]],[1]Подбор!$CJ:$CW,8,0),"")</f>
        <v>0</v>
      </c>
      <c r="AD1566" s="73">
        <f>IFERROR(VLOOKUP(Подбор[[#This Row],[Артикул]],[1]Подбор!$CJ:$CW,9,0),"")</f>
        <v>0</v>
      </c>
      <c r="AE1566" s="73">
        <f>IFERROR(VLOOKUP(Подбор[[#This Row],[Артикул]],[1]Подбор!$CJ:$CW,10,0),"")</f>
        <v>0</v>
      </c>
      <c r="AF1566" s="73">
        <f>IFERROR(VLOOKUP(Подбор[[#This Row],[Артикул]],[1]Подбор!$CJ:$CW,11,0),"")</f>
        <v>0</v>
      </c>
      <c r="AG1566" s="73">
        <f>IFERROR(VLOOKUP(Подбор[[#This Row],[Артикул]],[1]Подбор!$CJ:$CW,12,0),"")</f>
        <v>0</v>
      </c>
      <c r="AH1566" s="73">
        <f>IFERROR(VLOOKUP(Подбор[[#This Row],[Артикул]],[1]Подбор!$CJ:$CW,13,0),"")</f>
        <v>1</v>
      </c>
      <c r="AI1566" s="73">
        <f>IFERROR(VLOOKUP(Подбор[[#This Row],[Артикул]],[1]Подбор!$CJ:$CW,14,0),"")</f>
        <v>0</v>
      </c>
      <c r="AJ1566" s="73" t="str">
        <f>IFERROR(VLOOKUP(Подбор[[#This Row],[Артикул]],[1]Подбор!$CJ:$DA,15,0),"")</f>
        <v>http://ipmatika.ru/upload/iblock/383/ocy33ikhyhgr01xeykncspkr2wggothf/TS-0300MS_4.jpg</v>
      </c>
      <c r="AK1566" s="73" t="str">
        <f>IFERROR(VLOOKUP(Подбор[[#This Row],[Артикул]],[1]Подбор!$CJ:$DA,16,0),"")</f>
        <v>https://ipmatika.kz/products/tsifrovaya-konferents-sistema-itc-serii-ts-03/TS-0300MS/</v>
      </c>
      <c r="AL1566" s="73" t="str">
        <f>IFERROR(VLOOKUP(Подбор[[#This Row],[Артикул]],[1]Подбор!$CJ:$DA,17,0),"")</f>
        <v>NEW. Под заказ</v>
      </c>
    </row>
    <row r="1567" spans="1:38">
      <c r="A1567" s="73" t="s">
        <v>1431</v>
      </c>
      <c r="B1567" t="s">
        <v>3084</v>
      </c>
      <c r="C1567" t="s">
        <v>1430</v>
      </c>
      <c r="D1567">
        <v>957000</v>
      </c>
      <c r="E1567">
        <v>574750</v>
      </c>
      <c r="F1567">
        <v>-39.942528735632187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3</v>
      </c>
      <c r="O1567">
        <v>0</v>
      </c>
      <c r="P1567">
        <v>0</v>
      </c>
      <c r="Q1567" t="s">
        <v>6435</v>
      </c>
      <c r="R1567" t="s">
        <v>6436</v>
      </c>
      <c r="S1567" t="s">
        <v>578</v>
      </c>
      <c r="T1567" s="73"/>
      <c r="U1567" s="73"/>
      <c r="V1567"/>
      <c r="W1567" s="73">
        <f>IFERROR(VLOOKUP(Подбор[[#This Row],[Артикул]],[1]Подбор!$CJ:$CW,2,0),"")</f>
        <v>957000</v>
      </c>
      <c r="X1567" s="73">
        <f>IFERROR(VLOOKUP(Подбор[[#This Row],[Артикул]],[1]Подбор!$CJ:$CW,3,0),"")</f>
        <v>574750</v>
      </c>
      <c r="Y1567" s="73">
        <f>IFERROR(VLOOKUP(Подбор[[#This Row],[Артикул]],[1]Подбор!$CJ:$CW,4,0),"")</f>
        <v>-39.942528735632187</v>
      </c>
      <c r="Z1567" s="73">
        <f>IFERROR(VLOOKUP(Подбор[[#This Row],[Артикул]],[1]Подбор!$CJ:$CW,5,0),"")</f>
        <v>0</v>
      </c>
      <c r="AA1567" s="73">
        <f>IFERROR(VLOOKUP(Подбор[[#This Row],[Артикул]],[1]Подбор!$CJ:$CW,6,0),"")</f>
        <v>0</v>
      </c>
      <c r="AB1567" s="73">
        <f>IFERROR(VLOOKUP(Подбор[[#This Row],[Артикул]],[1]Подбор!$CJ:$CW,7,0),"")</f>
        <v>0</v>
      </c>
      <c r="AC1567" s="73">
        <f>IFERROR(VLOOKUP(Подбор[[#This Row],[Артикул]],[1]Подбор!$CJ:$CW,8,0),"")</f>
        <v>0</v>
      </c>
      <c r="AD1567" s="73">
        <f>IFERROR(VLOOKUP(Подбор[[#This Row],[Артикул]],[1]Подбор!$CJ:$CW,9,0),"")</f>
        <v>0</v>
      </c>
      <c r="AE1567" s="73">
        <f>IFERROR(VLOOKUP(Подбор[[#This Row],[Артикул]],[1]Подбор!$CJ:$CW,10,0),"")</f>
        <v>0</v>
      </c>
      <c r="AF1567" s="73">
        <f>IFERROR(VLOOKUP(Подбор[[#This Row],[Артикул]],[1]Подбор!$CJ:$CW,11,0),"")</f>
        <v>0</v>
      </c>
      <c r="AG1567" s="73">
        <f>IFERROR(VLOOKUP(Подбор[[#This Row],[Артикул]],[1]Подбор!$CJ:$CW,12,0),"")</f>
        <v>3</v>
      </c>
      <c r="AH1567" s="73">
        <f>IFERROR(VLOOKUP(Подбор[[#This Row],[Артикул]],[1]Подбор!$CJ:$CW,13,0),"")</f>
        <v>0</v>
      </c>
      <c r="AI1567" s="73">
        <f>IFERROR(VLOOKUP(Подбор[[#This Row],[Артикул]],[1]Подбор!$CJ:$CW,14,0),"")</f>
        <v>0</v>
      </c>
      <c r="AJ1567" s="73" t="str">
        <f>IFERROR(VLOOKUP(Подбор[[#This Row],[Артикул]],[1]Подбор!$CJ:$DA,15,0),"")</f>
        <v>http://ipmatika.ru/upload/iblock/e0e/TS-0300MX.png</v>
      </c>
      <c r="AK1567" s="73" t="str">
        <f>IFERROR(VLOOKUP(Подбор[[#This Row],[Артикул]],[1]Подбор!$CJ:$DA,16,0),"")</f>
        <v>https://ipmatika.kz/products/tsifrovaya-konferents-sistema-itc-serii-ts-03/TS-0300MX/</v>
      </c>
      <c r="AL1567" s="73" t="str">
        <f>IFERROR(VLOOKUP(Подбор[[#This Row],[Артикул]],[1]Подбор!$CJ:$DA,17,0),"")</f>
        <v/>
      </c>
    </row>
    <row r="1568" spans="1:38">
      <c r="A1568" s="73" t="s">
        <v>1429</v>
      </c>
      <c r="B1568" t="s">
        <v>3084</v>
      </c>
      <c r="C1568" t="s">
        <v>1428</v>
      </c>
      <c r="D1568">
        <v>218900</v>
      </c>
      <c r="E1568">
        <v>130900</v>
      </c>
      <c r="F1568">
        <v>-40.201005025125632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6437</v>
      </c>
      <c r="R1568" t="s">
        <v>6438</v>
      </c>
      <c r="S1568" t="s">
        <v>578</v>
      </c>
      <c r="T1568" s="73"/>
      <c r="U1568" s="73"/>
      <c r="V1568"/>
      <c r="W1568" s="73">
        <f>IFERROR(VLOOKUP(Подбор[[#This Row],[Артикул]],[1]Подбор!$CJ:$CW,2,0),"")</f>
        <v>218900</v>
      </c>
      <c r="X1568" s="73">
        <f>IFERROR(VLOOKUP(Подбор[[#This Row],[Артикул]],[1]Подбор!$CJ:$CW,3,0),"")</f>
        <v>130900</v>
      </c>
      <c r="Y1568" s="73">
        <f>IFERROR(VLOOKUP(Подбор[[#This Row],[Артикул]],[1]Подбор!$CJ:$CW,4,0),"")</f>
        <v>-40.201005025125632</v>
      </c>
      <c r="Z1568" s="73">
        <f>IFERROR(VLOOKUP(Подбор[[#This Row],[Артикул]],[1]Подбор!$CJ:$CW,5,0),"")</f>
        <v>0</v>
      </c>
      <c r="AA1568" s="73">
        <f>IFERROR(VLOOKUP(Подбор[[#This Row],[Артикул]],[1]Подбор!$CJ:$CW,6,0),"")</f>
        <v>0</v>
      </c>
      <c r="AB1568" s="73">
        <f>IFERROR(VLOOKUP(Подбор[[#This Row],[Артикул]],[1]Подбор!$CJ:$CW,7,0),"")</f>
        <v>0</v>
      </c>
      <c r="AC1568" s="73">
        <f>IFERROR(VLOOKUP(Подбор[[#This Row],[Артикул]],[1]Подбор!$CJ:$CW,8,0),"")</f>
        <v>0</v>
      </c>
      <c r="AD1568" s="73">
        <f>IFERROR(VLOOKUP(Подбор[[#This Row],[Артикул]],[1]Подбор!$CJ:$CW,9,0),"")</f>
        <v>0</v>
      </c>
      <c r="AE1568" s="73">
        <f>IFERROR(VLOOKUP(Подбор[[#This Row],[Артикул]],[1]Подбор!$CJ:$CW,10,0),"")</f>
        <v>0</v>
      </c>
      <c r="AF1568" s="73">
        <f>IFERROR(VLOOKUP(Подбор[[#This Row],[Артикул]],[1]Подбор!$CJ:$CW,11,0),"")</f>
        <v>0</v>
      </c>
      <c r="AG1568" s="73">
        <f>IFERROR(VLOOKUP(Подбор[[#This Row],[Артикул]],[1]Подбор!$CJ:$CW,12,0),"")</f>
        <v>0</v>
      </c>
      <c r="AH1568" s="73">
        <f>IFERROR(VLOOKUP(Подбор[[#This Row],[Артикул]],[1]Подбор!$CJ:$CW,13,0),"")</f>
        <v>0</v>
      </c>
      <c r="AI1568" s="73">
        <f>IFERROR(VLOOKUP(Подбор[[#This Row],[Артикул]],[1]Подбор!$CJ:$CW,14,0),"")</f>
        <v>0</v>
      </c>
      <c r="AJ1568" s="73" t="str">
        <f>IFERROR(VLOOKUP(Подбор[[#This Row],[Артикул]],[1]Подбор!$CJ:$DA,15,0),"")</f>
        <v>http://ipmatika.ru/upload/iblock/fc5/tbj1hqzfvypbi1hjabzmnu96pw36g01e/TS-0302_A_1.jpg</v>
      </c>
      <c r="AK1568" s="73" t="str">
        <f>IFERROR(VLOOKUP(Подбор[[#This Row],[Артикул]],[1]Подбор!$CJ:$DA,16,0),"")</f>
        <v>https://www.ipmatika.kz/products/tsifrovaya-konferents-sistema-itc-serii-ts-03/TS-0302/</v>
      </c>
      <c r="AL1568" s="73" t="str">
        <f>IFERROR(VLOOKUP(Подбор[[#This Row],[Артикул]],[1]Подбор!$CJ:$DA,17,0),"")</f>
        <v/>
      </c>
    </row>
    <row r="1569" spans="1:38">
      <c r="A1569" s="73" t="s">
        <v>1427</v>
      </c>
      <c r="B1569" t="s">
        <v>3084</v>
      </c>
      <c r="C1569" t="s">
        <v>1426</v>
      </c>
      <c r="D1569">
        <v>218900</v>
      </c>
      <c r="E1569">
        <v>130900</v>
      </c>
      <c r="F1569">
        <v>-40.201005025125632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6439</v>
      </c>
      <c r="R1569" t="s">
        <v>6440</v>
      </c>
      <c r="S1569" t="s">
        <v>578</v>
      </c>
      <c r="T1569" s="73"/>
      <c r="U1569" s="73"/>
      <c r="V1569"/>
      <c r="W1569" s="73">
        <f>IFERROR(VLOOKUP(Подбор[[#This Row],[Артикул]],[1]Подбор!$CJ:$CW,2,0),"")</f>
        <v>218900</v>
      </c>
      <c r="X1569" s="73">
        <f>IFERROR(VLOOKUP(Подбор[[#This Row],[Артикул]],[1]Подбор!$CJ:$CW,3,0),"")</f>
        <v>130900</v>
      </c>
      <c r="Y1569" s="73">
        <f>IFERROR(VLOOKUP(Подбор[[#This Row],[Артикул]],[1]Подбор!$CJ:$CW,4,0),"")</f>
        <v>-40.201005025125632</v>
      </c>
      <c r="Z1569" s="73">
        <f>IFERROR(VLOOKUP(Подбор[[#This Row],[Артикул]],[1]Подбор!$CJ:$CW,5,0),"")</f>
        <v>0</v>
      </c>
      <c r="AA1569" s="73">
        <f>IFERROR(VLOOKUP(Подбор[[#This Row],[Артикул]],[1]Подбор!$CJ:$CW,6,0),"")</f>
        <v>0</v>
      </c>
      <c r="AB1569" s="73">
        <f>IFERROR(VLOOKUP(Подбор[[#This Row],[Артикул]],[1]Подбор!$CJ:$CW,7,0),"")</f>
        <v>0</v>
      </c>
      <c r="AC1569" s="73">
        <f>IFERROR(VLOOKUP(Подбор[[#This Row],[Артикул]],[1]Подбор!$CJ:$CW,8,0),"")</f>
        <v>0</v>
      </c>
      <c r="AD1569" s="73">
        <f>IFERROR(VLOOKUP(Подбор[[#This Row],[Артикул]],[1]Подбор!$CJ:$CW,9,0),"")</f>
        <v>0</v>
      </c>
      <c r="AE1569" s="73">
        <f>IFERROR(VLOOKUP(Подбор[[#This Row],[Артикул]],[1]Подбор!$CJ:$CW,10,0),"")</f>
        <v>0</v>
      </c>
      <c r="AF1569" s="73">
        <f>IFERROR(VLOOKUP(Подбор[[#This Row],[Артикул]],[1]Подбор!$CJ:$CW,11,0),"")</f>
        <v>0</v>
      </c>
      <c r="AG1569" s="73">
        <f>IFERROR(VLOOKUP(Подбор[[#This Row],[Артикул]],[1]Подбор!$CJ:$CW,12,0),"")</f>
        <v>0</v>
      </c>
      <c r="AH1569" s="73">
        <f>IFERROR(VLOOKUP(Подбор[[#This Row],[Артикул]],[1]Подбор!$CJ:$CW,13,0),"")</f>
        <v>0</v>
      </c>
      <c r="AI1569" s="73">
        <f>IFERROR(VLOOKUP(Подбор[[#This Row],[Артикул]],[1]Подбор!$CJ:$CW,14,0),"")</f>
        <v>0</v>
      </c>
      <c r="AJ1569" s="73" t="str">
        <f>IFERROR(VLOOKUP(Подбор[[#This Row],[Артикул]],[1]Подбор!$CJ:$DA,15,0),"")</f>
        <v>http://ipmatika.ru/upload/iblock/cbe/m31fg6wc3l180us6yc64kmy1db8xtt1g/TS-0202A.jpg</v>
      </c>
      <c r="AK1569" s="73" t="str">
        <f>IFERROR(VLOOKUP(Подбор[[#This Row],[Артикул]],[1]Подбор!$CJ:$DA,16,0),"")</f>
        <v>https://www.ipmatika.kz/products/tsifrovaya-konferents-sistema-itc-serii-ts-03/TS-0302%C0/</v>
      </c>
      <c r="AL1569" s="73" t="str">
        <f>IFERROR(VLOOKUP(Подбор[[#This Row],[Артикул]],[1]Подбор!$CJ:$DA,17,0),"")</f>
        <v/>
      </c>
    </row>
    <row r="1570" spans="1:38">
      <c r="A1570" s="73" t="s">
        <v>1425</v>
      </c>
      <c r="B1570" t="s">
        <v>3084</v>
      </c>
      <c r="C1570" t="s">
        <v>1424</v>
      </c>
      <c r="D1570">
        <v>669900</v>
      </c>
      <c r="E1570">
        <v>402050</v>
      </c>
      <c r="F1570">
        <v>-39.983579638752055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6441</v>
      </c>
      <c r="R1570" t="s">
        <v>6442</v>
      </c>
      <c r="S1570" t="s">
        <v>578</v>
      </c>
      <c r="T1570" s="73"/>
      <c r="U1570" s="73"/>
      <c r="V1570"/>
      <c r="W1570" s="73">
        <f>IFERROR(VLOOKUP(Подбор[[#This Row],[Артикул]],[1]Подбор!$CJ:$CW,2,0),"")</f>
        <v>669900</v>
      </c>
      <c r="X1570" s="73">
        <f>IFERROR(VLOOKUP(Подбор[[#This Row],[Артикул]],[1]Подбор!$CJ:$CW,3,0),"")</f>
        <v>402050</v>
      </c>
      <c r="Y1570" s="73">
        <f>IFERROR(VLOOKUP(Подбор[[#This Row],[Артикул]],[1]Подбор!$CJ:$CW,4,0),"")</f>
        <v>-39.983579638752055</v>
      </c>
      <c r="Z1570" s="73">
        <f>IFERROR(VLOOKUP(Подбор[[#This Row],[Артикул]],[1]Подбор!$CJ:$CW,5,0),"")</f>
        <v>0</v>
      </c>
      <c r="AA1570" s="73">
        <f>IFERROR(VLOOKUP(Подбор[[#This Row],[Артикул]],[1]Подбор!$CJ:$CW,6,0),"")</f>
        <v>0</v>
      </c>
      <c r="AB1570" s="73">
        <f>IFERROR(VLOOKUP(Подбор[[#This Row],[Артикул]],[1]Подбор!$CJ:$CW,7,0),"")</f>
        <v>0</v>
      </c>
      <c r="AC1570" s="73">
        <f>IFERROR(VLOOKUP(Подбор[[#This Row],[Артикул]],[1]Подбор!$CJ:$CW,8,0),"")</f>
        <v>0</v>
      </c>
      <c r="AD1570" s="73">
        <f>IFERROR(VLOOKUP(Подбор[[#This Row],[Артикул]],[1]Подбор!$CJ:$CW,9,0),"")</f>
        <v>0</v>
      </c>
      <c r="AE1570" s="73">
        <f>IFERROR(VLOOKUP(Подбор[[#This Row],[Артикул]],[1]Подбор!$CJ:$CW,10,0),"")</f>
        <v>0</v>
      </c>
      <c r="AF1570" s="73">
        <f>IFERROR(VLOOKUP(Подбор[[#This Row],[Артикул]],[1]Подбор!$CJ:$CW,11,0),"")</f>
        <v>0</v>
      </c>
      <c r="AG1570" s="73">
        <f>IFERROR(VLOOKUP(Подбор[[#This Row],[Артикул]],[1]Подбор!$CJ:$CW,12,0),"")</f>
        <v>0</v>
      </c>
      <c r="AH1570" s="73">
        <f>IFERROR(VLOOKUP(Подбор[[#This Row],[Артикул]],[1]Подбор!$CJ:$CW,13,0),"")</f>
        <v>0</v>
      </c>
      <c r="AI1570" s="73">
        <f>IFERROR(VLOOKUP(Подбор[[#This Row],[Артикул]],[1]Подбор!$CJ:$CW,14,0),"")</f>
        <v>0</v>
      </c>
      <c r="AJ1570" s="73" t="str">
        <f>IFERROR(VLOOKUP(Подбор[[#This Row],[Артикул]],[1]Подбор!$CJ:$DA,15,0),"")</f>
        <v>http://ipmatika.ru/upload/iblock/e8c/TS-0304.png</v>
      </c>
      <c r="AK1570" s="73" t="str">
        <f>IFERROR(VLOOKUP(Подбор[[#This Row],[Артикул]],[1]Подбор!$CJ:$DA,16,0),"")</f>
        <v>https://ipmatika.kz/products/tsifrovaya-konferents-sistema-itc-serii-ts-03/TS-0304/</v>
      </c>
      <c r="AL1570" s="73" t="str">
        <f>IFERROR(VLOOKUP(Подбор[[#This Row],[Артикул]],[1]Подбор!$CJ:$DA,17,0),"")</f>
        <v/>
      </c>
    </row>
    <row r="1571" spans="1:38">
      <c r="A1571" s="73" t="s">
        <v>1423</v>
      </c>
      <c r="B1571" t="s">
        <v>3084</v>
      </c>
      <c r="C1571" t="s">
        <v>1422</v>
      </c>
      <c r="D1571">
        <v>669900</v>
      </c>
      <c r="E1571">
        <v>402050</v>
      </c>
      <c r="F1571">
        <v>-39.983579638752055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578</v>
      </c>
      <c r="R1571" t="s">
        <v>6443</v>
      </c>
      <c r="S1571" t="s">
        <v>578</v>
      </c>
      <c r="T1571" s="73"/>
      <c r="U1571" s="73"/>
      <c r="V1571"/>
      <c r="W1571" s="73">
        <f>IFERROR(VLOOKUP(Подбор[[#This Row],[Артикул]],[1]Подбор!$CJ:$CW,2,0),"")</f>
        <v>669900</v>
      </c>
      <c r="X1571" s="73">
        <f>IFERROR(VLOOKUP(Подбор[[#This Row],[Артикул]],[1]Подбор!$CJ:$CW,3,0),"")</f>
        <v>402050</v>
      </c>
      <c r="Y1571" s="73">
        <f>IFERROR(VLOOKUP(Подбор[[#This Row],[Артикул]],[1]Подбор!$CJ:$CW,4,0),"")</f>
        <v>-39.983579638752055</v>
      </c>
      <c r="Z1571" s="73">
        <f>IFERROR(VLOOKUP(Подбор[[#This Row],[Артикул]],[1]Подбор!$CJ:$CW,5,0),"")</f>
        <v>0</v>
      </c>
      <c r="AA1571" s="73">
        <f>IFERROR(VLOOKUP(Подбор[[#This Row],[Артикул]],[1]Подбор!$CJ:$CW,6,0),"")</f>
        <v>0</v>
      </c>
      <c r="AB1571" s="73">
        <f>IFERROR(VLOOKUP(Подбор[[#This Row],[Артикул]],[1]Подбор!$CJ:$CW,7,0),"")</f>
        <v>0</v>
      </c>
      <c r="AC1571" s="73">
        <f>IFERROR(VLOOKUP(Подбор[[#This Row],[Артикул]],[1]Подбор!$CJ:$CW,8,0),"")</f>
        <v>0</v>
      </c>
      <c r="AD1571" s="73">
        <f>IFERROR(VLOOKUP(Подбор[[#This Row],[Артикул]],[1]Подбор!$CJ:$CW,9,0),"")</f>
        <v>0</v>
      </c>
      <c r="AE1571" s="73">
        <f>IFERROR(VLOOKUP(Подбор[[#This Row],[Артикул]],[1]Подбор!$CJ:$CW,10,0),"")</f>
        <v>0</v>
      </c>
      <c r="AF1571" s="73">
        <f>IFERROR(VLOOKUP(Подбор[[#This Row],[Артикул]],[1]Подбор!$CJ:$CW,11,0),"")</f>
        <v>0</v>
      </c>
      <c r="AG1571" s="73">
        <f>IFERROR(VLOOKUP(Подбор[[#This Row],[Артикул]],[1]Подбор!$CJ:$CW,12,0),"")</f>
        <v>0</v>
      </c>
      <c r="AH1571" s="73">
        <f>IFERROR(VLOOKUP(Подбор[[#This Row],[Артикул]],[1]Подбор!$CJ:$CW,13,0),"")</f>
        <v>0</v>
      </c>
      <c r="AI1571" s="73">
        <f>IFERROR(VLOOKUP(Подбор[[#This Row],[Артикул]],[1]Подбор!$CJ:$CW,14,0),"")</f>
        <v>0</v>
      </c>
      <c r="AJ1571" s="73" t="str">
        <f>IFERROR(VLOOKUP(Подбор[[#This Row],[Артикул]],[1]Подбор!$CJ:$DA,15,0),"")</f>
        <v/>
      </c>
      <c r="AK1571" s="73" t="str">
        <f>IFERROR(VLOOKUP(Подбор[[#This Row],[Артикул]],[1]Подбор!$CJ:$DA,16,0),"")</f>
        <v>https://ipmatika.kz/products/tsifrovaya-konferents-sistema-itc-serii-ts-03/TS-0304A/</v>
      </c>
      <c r="AL1571" s="73" t="str">
        <f>IFERROR(VLOOKUP(Подбор[[#This Row],[Артикул]],[1]Подбор!$CJ:$DA,17,0),"")</f>
        <v/>
      </c>
    </row>
    <row r="1572" spans="1:38">
      <c r="A1572" s="73" t="s">
        <v>1421</v>
      </c>
      <c r="B1572" t="s">
        <v>3084</v>
      </c>
      <c r="C1572" t="s">
        <v>1420</v>
      </c>
      <c r="D1572">
        <v>544500</v>
      </c>
      <c r="E1572">
        <v>326700</v>
      </c>
      <c r="F1572">
        <v>-40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6444</v>
      </c>
      <c r="R1572" t="s">
        <v>6445</v>
      </c>
      <c r="S1572" t="s">
        <v>578</v>
      </c>
      <c r="T1572" s="73"/>
      <c r="U1572" s="73"/>
      <c r="V1572"/>
      <c r="W1572" s="73">
        <f>IFERROR(VLOOKUP(Подбор[[#This Row],[Артикул]],[1]Подбор!$CJ:$CW,2,0),"")</f>
        <v>544500</v>
      </c>
      <c r="X1572" s="73">
        <f>IFERROR(VLOOKUP(Подбор[[#This Row],[Артикул]],[1]Подбор!$CJ:$CW,3,0),"")</f>
        <v>326700</v>
      </c>
      <c r="Y1572" s="73">
        <f>IFERROR(VLOOKUP(Подбор[[#This Row],[Артикул]],[1]Подбор!$CJ:$CW,4,0),"")</f>
        <v>-40</v>
      </c>
      <c r="Z1572" s="73">
        <f>IFERROR(VLOOKUP(Подбор[[#This Row],[Артикул]],[1]Подбор!$CJ:$CW,5,0),"")</f>
        <v>0</v>
      </c>
      <c r="AA1572" s="73">
        <f>IFERROR(VLOOKUP(Подбор[[#This Row],[Артикул]],[1]Подбор!$CJ:$CW,6,0),"")</f>
        <v>0</v>
      </c>
      <c r="AB1572" s="73">
        <f>IFERROR(VLOOKUP(Подбор[[#This Row],[Артикул]],[1]Подбор!$CJ:$CW,7,0),"")</f>
        <v>0</v>
      </c>
      <c r="AC1572" s="73">
        <f>IFERROR(VLOOKUP(Подбор[[#This Row],[Артикул]],[1]Подбор!$CJ:$CW,8,0),"")</f>
        <v>0</v>
      </c>
      <c r="AD1572" s="73">
        <f>IFERROR(VLOOKUP(Подбор[[#This Row],[Артикул]],[1]Подбор!$CJ:$CW,9,0),"")</f>
        <v>0</v>
      </c>
      <c r="AE1572" s="73">
        <f>IFERROR(VLOOKUP(Подбор[[#This Row],[Артикул]],[1]Подбор!$CJ:$CW,10,0),"")</f>
        <v>0</v>
      </c>
      <c r="AF1572" s="73">
        <f>IFERROR(VLOOKUP(Подбор[[#This Row],[Артикул]],[1]Подбор!$CJ:$CW,11,0),"")</f>
        <v>0</v>
      </c>
      <c r="AG1572" s="73">
        <f>IFERROR(VLOOKUP(Подбор[[#This Row],[Артикул]],[1]Подбор!$CJ:$CW,12,0),"")</f>
        <v>0</v>
      </c>
      <c r="AH1572" s="73">
        <f>IFERROR(VLOOKUP(Подбор[[#This Row],[Артикул]],[1]Подбор!$CJ:$CW,13,0),"")</f>
        <v>0</v>
      </c>
      <c r="AI1572" s="73">
        <f>IFERROR(VLOOKUP(Подбор[[#This Row],[Артикул]],[1]Подбор!$CJ:$CW,14,0),"")</f>
        <v>0</v>
      </c>
      <c r="AJ1572" s="73" t="str">
        <f>IFERROR(VLOOKUP(Подбор[[#This Row],[Артикул]],[1]Подбор!$CJ:$DA,15,0),"")</f>
        <v>http://ipmatika.ru/upload/iblock/0a9/TS-0305.png</v>
      </c>
      <c r="AK1572" s="73" t="str">
        <f>IFERROR(VLOOKUP(Подбор[[#This Row],[Артикул]],[1]Подбор!$CJ:$DA,16,0),"")</f>
        <v>https://ipmatika.kz/products/tsifrovaya-konferents-sistema-itc-serii-ts-03/TS-0305/</v>
      </c>
      <c r="AL1572" s="73" t="str">
        <f>IFERROR(VLOOKUP(Подбор[[#This Row],[Артикул]],[1]Подбор!$CJ:$DA,17,0),"")</f>
        <v/>
      </c>
    </row>
    <row r="1573" spans="1:38">
      <c r="A1573" s="73" t="s">
        <v>1419</v>
      </c>
      <c r="B1573" t="s">
        <v>3084</v>
      </c>
      <c r="C1573" t="s">
        <v>1418</v>
      </c>
      <c r="D1573">
        <v>544500</v>
      </c>
      <c r="E1573">
        <v>326700</v>
      </c>
      <c r="F1573">
        <v>-40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578</v>
      </c>
      <c r="R1573" t="s">
        <v>6446</v>
      </c>
      <c r="S1573" t="s">
        <v>578</v>
      </c>
      <c r="T1573" s="73"/>
      <c r="U1573" s="73"/>
      <c r="V1573"/>
      <c r="W1573" s="73">
        <f>IFERROR(VLOOKUP(Подбор[[#This Row],[Артикул]],[1]Подбор!$CJ:$CW,2,0),"")</f>
        <v>544500</v>
      </c>
      <c r="X1573" s="73">
        <f>IFERROR(VLOOKUP(Подбор[[#This Row],[Артикул]],[1]Подбор!$CJ:$CW,3,0),"")</f>
        <v>326700</v>
      </c>
      <c r="Y1573" s="73">
        <f>IFERROR(VLOOKUP(Подбор[[#This Row],[Артикул]],[1]Подбор!$CJ:$CW,4,0),"")</f>
        <v>-40</v>
      </c>
      <c r="Z1573" s="73">
        <f>IFERROR(VLOOKUP(Подбор[[#This Row],[Артикул]],[1]Подбор!$CJ:$CW,5,0),"")</f>
        <v>0</v>
      </c>
      <c r="AA1573" s="73">
        <f>IFERROR(VLOOKUP(Подбор[[#This Row],[Артикул]],[1]Подбор!$CJ:$CW,6,0),"")</f>
        <v>0</v>
      </c>
      <c r="AB1573" s="73">
        <f>IFERROR(VLOOKUP(Подбор[[#This Row],[Артикул]],[1]Подбор!$CJ:$CW,7,0),"")</f>
        <v>0</v>
      </c>
      <c r="AC1573" s="73">
        <f>IFERROR(VLOOKUP(Подбор[[#This Row],[Артикул]],[1]Подбор!$CJ:$CW,8,0),"")</f>
        <v>0</v>
      </c>
      <c r="AD1573" s="73">
        <f>IFERROR(VLOOKUP(Подбор[[#This Row],[Артикул]],[1]Подбор!$CJ:$CW,9,0),"")</f>
        <v>0</v>
      </c>
      <c r="AE1573" s="73">
        <f>IFERROR(VLOOKUP(Подбор[[#This Row],[Артикул]],[1]Подбор!$CJ:$CW,10,0),"")</f>
        <v>0</v>
      </c>
      <c r="AF1573" s="73">
        <f>IFERROR(VLOOKUP(Подбор[[#This Row],[Артикул]],[1]Подбор!$CJ:$CW,11,0),"")</f>
        <v>0</v>
      </c>
      <c r="AG1573" s="73">
        <f>IFERROR(VLOOKUP(Подбор[[#This Row],[Артикул]],[1]Подбор!$CJ:$CW,12,0),"")</f>
        <v>0</v>
      </c>
      <c r="AH1573" s="73">
        <f>IFERROR(VLOOKUP(Подбор[[#This Row],[Артикул]],[1]Подбор!$CJ:$CW,13,0),"")</f>
        <v>0</v>
      </c>
      <c r="AI1573" s="73">
        <f>IFERROR(VLOOKUP(Подбор[[#This Row],[Артикул]],[1]Подбор!$CJ:$CW,14,0),"")</f>
        <v>0</v>
      </c>
      <c r="AJ1573" s="73" t="str">
        <f>IFERROR(VLOOKUP(Подбор[[#This Row],[Артикул]],[1]Подбор!$CJ:$DA,15,0),"")</f>
        <v/>
      </c>
      <c r="AK1573" s="73" t="str">
        <f>IFERROR(VLOOKUP(Подбор[[#This Row],[Артикул]],[1]Подбор!$CJ:$DA,16,0),"")</f>
        <v>https://ipmatika.kz/products/tsifrovaya-konferents-sistema-itc-serii-ts-03/TS-0305A/</v>
      </c>
      <c r="AL1573" s="73" t="str">
        <f>IFERROR(VLOOKUP(Подбор[[#This Row],[Артикул]],[1]Подбор!$CJ:$DA,17,0),"")</f>
        <v/>
      </c>
    </row>
    <row r="1574" spans="1:38">
      <c r="A1574" s="73" t="s">
        <v>1417</v>
      </c>
      <c r="B1574" t="s">
        <v>3084</v>
      </c>
      <c r="C1574" t="s">
        <v>1416</v>
      </c>
      <c r="D1574">
        <v>218900</v>
      </c>
      <c r="E1574">
        <v>131450</v>
      </c>
      <c r="F1574">
        <v>-39.949748743718594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3</v>
      </c>
      <c r="Q1574" t="s">
        <v>6447</v>
      </c>
      <c r="R1574" t="s">
        <v>6448</v>
      </c>
      <c r="S1574" t="s">
        <v>578</v>
      </c>
      <c r="T1574" s="73"/>
      <c r="U1574" s="73"/>
      <c r="V1574"/>
      <c r="W1574" s="73">
        <f>IFERROR(VLOOKUP(Подбор[[#This Row],[Артикул]],[1]Подбор!$CJ:$CW,2,0),"")</f>
        <v>218900</v>
      </c>
      <c r="X1574" s="73">
        <f>IFERROR(VLOOKUP(Подбор[[#This Row],[Артикул]],[1]Подбор!$CJ:$CW,3,0),"")</f>
        <v>131450</v>
      </c>
      <c r="Y1574" s="73">
        <f>IFERROR(VLOOKUP(Подбор[[#This Row],[Артикул]],[1]Подбор!$CJ:$CW,4,0),"")</f>
        <v>-39.949748743718594</v>
      </c>
      <c r="Z1574" s="73">
        <f>IFERROR(VLOOKUP(Подбор[[#This Row],[Артикул]],[1]Подбор!$CJ:$CW,5,0),"")</f>
        <v>0</v>
      </c>
      <c r="AA1574" s="73">
        <f>IFERROR(VLOOKUP(Подбор[[#This Row],[Артикул]],[1]Подбор!$CJ:$CW,6,0),"")</f>
        <v>0</v>
      </c>
      <c r="AB1574" s="73">
        <f>IFERROR(VLOOKUP(Подбор[[#This Row],[Артикул]],[1]Подбор!$CJ:$CW,7,0),"")</f>
        <v>0</v>
      </c>
      <c r="AC1574" s="73">
        <f>IFERROR(VLOOKUP(Подбор[[#This Row],[Артикул]],[1]Подбор!$CJ:$CW,8,0),"")</f>
        <v>0</v>
      </c>
      <c r="AD1574" s="73">
        <f>IFERROR(VLOOKUP(Подбор[[#This Row],[Артикул]],[1]Подбор!$CJ:$CW,9,0),"")</f>
        <v>0</v>
      </c>
      <c r="AE1574" s="73">
        <f>IFERROR(VLOOKUP(Подбор[[#This Row],[Артикул]],[1]Подбор!$CJ:$CW,10,0),"")</f>
        <v>0</v>
      </c>
      <c r="AF1574" s="73">
        <f>IFERROR(VLOOKUP(Подбор[[#This Row],[Артикул]],[1]Подбор!$CJ:$CW,11,0),"")</f>
        <v>0</v>
      </c>
      <c r="AG1574" s="73">
        <f>IFERROR(VLOOKUP(Подбор[[#This Row],[Артикул]],[1]Подбор!$CJ:$CW,12,0),"")</f>
        <v>0</v>
      </c>
      <c r="AH1574" s="73">
        <f>IFERROR(VLOOKUP(Подбор[[#This Row],[Артикул]],[1]Подбор!$CJ:$CW,13,0),"")</f>
        <v>0</v>
      </c>
      <c r="AI1574" s="73">
        <f>IFERROR(VLOOKUP(Подбор[[#This Row],[Артикул]],[1]Подбор!$CJ:$CW,14,0),"")</f>
        <v>3</v>
      </c>
      <c r="AJ1574" s="73" t="str">
        <f>IFERROR(VLOOKUP(Подбор[[#This Row],[Артикул]],[1]Подбор!$CJ:$DA,15,0),"")</f>
        <v>http://ipmatika.ru/upload/iblock/d23/TS-0308.png</v>
      </c>
      <c r="AK1574" s="73" t="str">
        <f>IFERROR(VLOOKUP(Подбор[[#This Row],[Артикул]],[1]Подбор!$CJ:$DA,16,0),"")</f>
        <v>https://ipmatika.kz/products/tsifrovaya-konferents-sistema-itc-serii-ts-03/TS-0308/</v>
      </c>
      <c r="AL1574" s="73" t="str">
        <f>IFERROR(VLOOKUP(Подбор[[#This Row],[Артикул]],[1]Подбор!$CJ:$DA,17,0),"")</f>
        <v/>
      </c>
    </row>
    <row r="1575" spans="1:38">
      <c r="A1575" s="73" t="s">
        <v>1415</v>
      </c>
      <c r="B1575" t="s">
        <v>3084</v>
      </c>
      <c r="C1575" t="s">
        <v>1414</v>
      </c>
      <c r="D1575">
        <v>218900</v>
      </c>
      <c r="E1575">
        <v>131450</v>
      </c>
      <c r="F1575">
        <v>-39.949748743718594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21</v>
      </c>
      <c r="Q1575" t="s">
        <v>6449</v>
      </c>
      <c r="R1575" t="s">
        <v>6450</v>
      </c>
      <c r="S1575" t="s">
        <v>578</v>
      </c>
      <c r="T1575" s="73"/>
      <c r="U1575" s="73"/>
      <c r="V1575"/>
      <c r="W1575" s="73">
        <f>IFERROR(VLOOKUP(Подбор[[#This Row],[Артикул]],[1]Подбор!$CJ:$CW,2,0),"")</f>
        <v>218900</v>
      </c>
      <c r="X1575" s="73">
        <f>IFERROR(VLOOKUP(Подбор[[#This Row],[Артикул]],[1]Подбор!$CJ:$CW,3,0),"")</f>
        <v>131450</v>
      </c>
      <c r="Y1575" s="73">
        <f>IFERROR(VLOOKUP(Подбор[[#This Row],[Артикул]],[1]Подбор!$CJ:$CW,4,0),"")</f>
        <v>-39.949748743718594</v>
      </c>
      <c r="Z1575" s="73">
        <f>IFERROR(VLOOKUP(Подбор[[#This Row],[Артикул]],[1]Подбор!$CJ:$CW,5,0),"")</f>
        <v>0</v>
      </c>
      <c r="AA1575" s="73">
        <f>IFERROR(VLOOKUP(Подбор[[#This Row],[Артикул]],[1]Подбор!$CJ:$CW,6,0),"")</f>
        <v>0</v>
      </c>
      <c r="AB1575" s="73">
        <f>IFERROR(VLOOKUP(Подбор[[#This Row],[Артикул]],[1]Подбор!$CJ:$CW,7,0),"")</f>
        <v>0</v>
      </c>
      <c r="AC1575" s="73">
        <f>IFERROR(VLOOKUP(Подбор[[#This Row],[Артикул]],[1]Подбор!$CJ:$CW,8,0),"")</f>
        <v>0</v>
      </c>
      <c r="AD1575" s="73">
        <f>IFERROR(VLOOKUP(Подбор[[#This Row],[Артикул]],[1]Подбор!$CJ:$CW,9,0),"")</f>
        <v>0</v>
      </c>
      <c r="AE1575" s="73">
        <f>IFERROR(VLOOKUP(Подбор[[#This Row],[Артикул]],[1]Подбор!$CJ:$CW,10,0),"")</f>
        <v>0</v>
      </c>
      <c r="AF1575" s="73">
        <f>IFERROR(VLOOKUP(Подбор[[#This Row],[Артикул]],[1]Подбор!$CJ:$CW,11,0),"")</f>
        <v>0</v>
      </c>
      <c r="AG1575" s="73">
        <f>IFERROR(VLOOKUP(Подбор[[#This Row],[Артикул]],[1]Подбор!$CJ:$CW,12,0),"")</f>
        <v>0</v>
      </c>
      <c r="AH1575" s="73">
        <f>IFERROR(VLOOKUP(Подбор[[#This Row],[Артикул]],[1]Подбор!$CJ:$CW,13,0),"")</f>
        <v>0</v>
      </c>
      <c r="AI1575" s="73">
        <f>IFERROR(VLOOKUP(Подбор[[#This Row],[Артикул]],[1]Подбор!$CJ:$CW,14,0),"")</f>
        <v>21</v>
      </c>
      <c r="AJ1575" s="73" t="str">
        <f>IFERROR(VLOOKUP(Подбор[[#This Row],[Артикул]],[1]Подбор!$CJ:$DA,15,0),"")</f>
        <v>http://ipmatika.ru/upload/iblock/e1c/TS-0308A.png</v>
      </c>
      <c r="AK1575" s="73" t="str">
        <f>IFERROR(VLOOKUP(Подбор[[#This Row],[Артикул]],[1]Подбор!$CJ:$DA,16,0),"")</f>
        <v>https://ipmatika.kz/products/tsifrovaya-konferents-sistema-itc-serii-ts-03/TS-0308A/</v>
      </c>
      <c r="AL1575" s="73" t="str">
        <f>IFERROR(VLOOKUP(Подбор[[#This Row],[Артикул]],[1]Подбор!$CJ:$DA,17,0),"")</f>
        <v/>
      </c>
    </row>
    <row r="1576" spans="1:38">
      <c r="A1576" s="73" t="s">
        <v>1413</v>
      </c>
      <c r="B1576" t="s">
        <v>3084</v>
      </c>
      <c r="C1576" t="s">
        <v>1412</v>
      </c>
      <c r="D1576">
        <v>501050</v>
      </c>
      <c r="E1576">
        <v>300850</v>
      </c>
      <c r="F1576">
        <v>-39.956092206366627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6451</v>
      </c>
      <c r="R1576" t="s">
        <v>6452</v>
      </c>
      <c r="S1576" t="s">
        <v>578</v>
      </c>
      <c r="T1576" s="73"/>
      <c r="U1576" s="73"/>
      <c r="V1576"/>
      <c r="W1576" s="73">
        <f>IFERROR(VLOOKUP(Подбор[[#This Row],[Артикул]],[1]Подбор!$CJ:$CW,2,0),"")</f>
        <v>501050</v>
      </c>
      <c r="X1576" s="73">
        <f>IFERROR(VLOOKUP(Подбор[[#This Row],[Артикул]],[1]Подбор!$CJ:$CW,3,0),"")</f>
        <v>300850</v>
      </c>
      <c r="Y1576" s="73">
        <f>IFERROR(VLOOKUP(Подбор[[#This Row],[Артикул]],[1]Подбор!$CJ:$CW,4,0),"")</f>
        <v>-39.956092206366627</v>
      </c>
      <c r="Z1576" s="73">
        <f>IFERROR(VLOOKUP(Подбор[[#This Row],[Артикул]],[1]Подбор!$CJ:$CW,5,0),"")</f>
        <v>0</v>
      </c>
      <c r="AA1576" s="73">
        <f>IFERROR(VLOOKUP(Подбор[[#This Row],[Артикул]],[1]Подбор!$CJ:$CW,6,0),"")</f>
        <v>0</v>
      </c>
      <c r="AB1576" s="73">
        <f>IFERROR(VLOOKUP(Подбор[[#This Row],[Артикул]],[1]Подбор!$CJ:$CW,7,0),"")</f>
        <v>0</v>
      </c>
      <c r="AC1576" s="73">
        <f>IFERROR(VLOOKUP(Подбор[[#This Row],[Артикул]],[1]Подбор!$CJ:$CW,8,0),"")</f>
        <v>0</v>
      </c>
      <c r="AD1576" s="73">
        <f>IFERROR(VLOOKUP(Подбор[[#This Row],[Артикул]],[1]Подбор!$CJ:$CW,9,0),"")</f>
        <v>0</v>
      </c>
      <c r="AE1576" s="73">
        <f>IFERROR(VLOOKUP(Подбор[[#This Row],[Артикул]],[1]Подбор!$CJ:$CW,10,0),"")</f>
        <v>0</v>
      </c>
      <c r="AF1576" s="73">
        <f>IFERROR(VLOOKUP(Подбор[[#This Row],[Артикул]],[1]Подбор!$CJ:$CW,11,0),"")</f>
        <v>0</v>
      </c>
      <c r="AG1576" s="73">
        <f>IFERROR(VLOOKUP(Подбор[[#This Row],[Артикул]],[1]Подбор!$CJ:$CW,12,0),"")</f>
        <v>0</v>
      </c>
      <c r="AH1576" s="73">
        <f>IFERROR(VLOOKUP(Подбор[[#This Row],[Артикул]],[1]Подбор!$CJ:$CW,13,0),"")</f>
        <v>0</v>
      </c>
      <c r="AI1576" s="73">
        <f>IFERROR(VLOOKUP(Подбор[[#This Row],[Артикул]],[1]Подбор!$CJ:$CW,14,0),"")</f>
        <v>0</v>
      </c>
      <c r="AJ1576" s="73" t="str">
        <f>IFERROR(VLOOKUP(Подбор[[#This Row],[Артикул]],[1]Подбор!$CJ:$DA,15,0),"")</f>
        <v>http://ipmatika.ru/upload/iblock/d53/TS-0309_1.png</v>
      </c>
      <c r="AK1576" s="73" t="str">
        <f>IFERROR(VLOOKUP(Подбор[[#This Row],[Артикул]],[1]Подбор!$CJ:$DA,16,0),"")</f>
        <v>https://ipmatika.kz/products/tsifrovaya-konferents-sistema-itc-serii-ts-03/TS-0309/</v>
      </c>
      <c r="AL1576" s="73" t="str">
        <f>IFERROR(VLOOKUP(Подбор[[#This Row],[Артикул]],[1]Подбор!$CJ:$DA,17,0),"")</f>
        <v/>
      </c>
    </row>
    <row r="1577" spans="1:38">
      <c r="A1577" s="73" t="s">
        <v>1411</v>
      </c>
      <c r="B1577" t="s">
        <v>3084</v>
      </c>
      <c r="C1577" t="s">
        <v>1410</v>
      </c>
      <c r="D1577">
        <v>501050</v>
      </c>
      <c r="E1577">
        <v>300850</v>
      </c>
      <c r="F1577">
        <v>-39.956092206366627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6453</v>
      </c>
      <c r="R1577" t="s">
        <v>6454</v>
      </c>
      <c r="S1577" t="s">
        <v>578</v>
      </c>
      <c r="T1577" s="73"/>
      <c r="U1577" s="73"/>
      <c r="V1577"/>
      <c r="W1577" s="73">
        <f>IFERROR(VLOOKUP(Подбор[[#This Row],[Артикул]],[1]Подбор!$CJ:$CW,2,0),"")</f>
        <v>501050</v>
      </c>
      <c r="X1577" s="73">
        <f>IFERROR(VLOOKUP(Подбор[[#This Row],[Артикул]],[1]Подбор!$CJ:$CW,3,0),"")</f>
        <v>300850</v>
      </c>
      <c r="Y1577" s="73">
        <f>IFERROR(VLOOKUP(Подбор[[#This Row],[Артикул]],[1]Подбор!$CJ:$CW,4,0),"")</f>
        <v>-39.956092206366627</v>
      </c>
      <c r="Z1577" s="73">
        <f>IFERROR(VLOOKUP(Подбор[[#This Row],[Артикул]],[1]Подбор!$CJ:$CW,5,0),"")</f>
        <v>0</v>
      </c>
      <c r="AA1577" s="73">
        <f>IFERROR(VLOOKUP(Подбор[[#This Row],[Артикул]],[1]Подбор!$CJ:$CW,6,0),"")</f>
        <v>0</v>
      </c>
      <c r="AB1577" s="73">
        <f>IFERROR(VLOOKUP(Подбор[[#This Row],[Артикул]],[1]Подбор!$CJ:$CW,7,0),"")</f>
        <v>0</v>
      </c>
      <c r="AC1577" s="73">
        <f>IFERROR(VLOOKUP(Подбор[[#This Row],[Артикул]],[1]Подбор!$CJ:$CW,8,0),"")</f>
        <v>0</v>
      </c>
      <c r="AD1577" s="73">
        <f>IFERROR(VLOOKUP(Подбор[[#This Row],[Артикул]],[1]Подбор!$CJ:$CW,9,0),"")</f>
        <v>0</v>
      </c>
      <c r="AE1577" s="73">
        <f>IFERROR(VLOOKUP(Подбор[[#This Row],[Артикул]],[1]Подбор!$CJ:$CW,10,0),"")</f>
        <v>0</v>
      </c>
      <c r="AF1577" s="73">
        <f>IFERROR(VLOOKUP(Подбор[[#This Row],[Артикул]],[1]Подбор!$CJ:$CW,11,0),"")</f>
        <v>0</v>
      </c>
      <c r="AG1577" s="73">
        <f>IFERROR(VLOOKUP(Подбор[[#This Row],[Артикул]],[1]Подбор!$CJ:$CW,12,0),"")</f>
        <v>0</v>
      </c>
      <c r="AH1577" s="73">
        <f>IFERROR(VLOOKUP(Подбор[[#This Row],[Артикул]],[1]Подбор!$CJ:$CW,13,0),"")</f>
        <v>0</v>
      </c>
      <c r="AI1577" s="73">
        <f>IFERROR(VLOOKUP(Подбор[[#This Row],[Артикул]],[1]Подбор!$CJ:$CW,14,0),"")</f>
        <v>0</v>
      </c>
      <c r="AJ1577" s="73" t="str">
        <f>IFERROR(VLOOKUP(Подбор[[#This Row],[Артикул]],[1]Подбор!$CJ:$DA,15,0),"")</f>
        <v>http://ipmatika.ru/upload/iblock/615/chm1rbm1t1p9nrbonnpkl81t3c5nxmaa/TS-0309A_01.jpg</v>
      </c>
      <c r="AK1577" s="73" t="str">
        <f>IFERROR(VLOOKUP(Подбор[[#This Row],[Артикул]],[1]Подбор!$CJ:$DA,16,0),"")</f>
        <v>https://ipmatika.kz/products/tsifrovaya-konferents-sistema-itc-serii-ts-03/TS-0309%C0/</v>
      </c>
      <c r="AL1577" s="73" t="str">
        <f>IFERROR(VLOOKUP(Подбор[[#This Row],[Артикул]],[1]Подбор!$CJ:$DA,17,0),"")</f>
        <v/>
      </c>
    </row>
    <row r="1578" spans="1:38">
      <c r="A1578" s="73" t="s">
        <v>1409</v>
      </c>
      <c r="B1578" t="s">
        <v>3084</v>
      </c>
      <c r="C1578" t="s">
        <v>1408</v>
      </c>
      <c r="D1578">
        <v>559350</v>
      </c>
      <c r="E1578">
        <v>335500</v>
      </c>
      <c r="F1578">
        <v>-40.019665683382499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578</v>
      </c>
      <c r="R1578" t="s">
        <v>578</v>
      </c>
      <c r="S1578" t="s">
        <v>578</v>
      </c>
      <c r="T1578" s="73"/>
      <c r="U1578" s="73"/>
      <c r="V1578"/>
      <c r="W1578" s="73">
        <f>IFERROR(VLOOKUP(Подбор[[#This Row],[Артикул]],[1]Подбор!$CJ:$CW,2,0),"")</f>
        <v>559350</v>
      </c>
      <c r="X1578" s="73">
        <f>IFERROR(VLOOKUP(Подбор[[#This Row],[Артикул]],[1]Подбор!$CJ:$CW,3,0),"")</f>
        <v>335500</v>
      </c>
      <c r="Y1578" s="73">
        <f>IFERROR(VLOOKUP(Подбор[[#This Row],[Артикул]],[1]Подбор!$CJ:$CW,4,0),"")</f>
        <v>-40.019665683382499</v>
      </c>
      <c r="Z1578" s="73">
        <f>IFERROR(VLOOKUP(Подбор[[#This Row],[Артикул]],[1]Подбор!$CJ:$CW,5,0),"")</f>
        <v>0</v>
      </c>
      <c r="AA1578" s="73">
        <f>IFERROR(VLOOKUP(Подбор[[#This Row],[Артикул]],[1]Подбор!$CJ:$CW,6,0),"")</f>
        <v>0</v>
      </c>
      <c r="AB1578" s="73">
        <f>IFERROR(VLOOKUP(Подбор[[#This Row],[Артикул]],[1]Подбор!$CJ:$CW,7,0),"")</f>
        <v>0</v>
      </c>
      <c r="AC1578" s="73">
        <f>IFERROR(VLOOKUP(Подбор[[#This Row],[Артикул]],[1]Подбор!$CJ:$CW,8,0),"")</f>
        <v>0</v>
      </c>
      <c r="AD1578" s="73">
        <f>IFERROR(VLOOKUP(Подбор[[#This Row],[Артикул]],[1]Подбор!$CJ:$CW,9,0),"")</f>
        <v>0</v>
      </c>
      <c r="AE1578" s="73">
        <f>IFERROR(VLOOKUP(Подбор[[#This Row],[Артикул]],[1]Подбор!$CJ:$CW,10,0),"")</f>
        <v>0</v>
      </c>
      <c r="AF1578" s="73">
        <f>IFERROR(VLOOKUP(Подбор[[#This Row],[Артикул]],[1]Подбор!$CJ:$CW,11,0),"")</f>
        <v>0</v>
      </c>
      <c r="AG1578" s="73">
        <f>IFERROR(VLOOKUP(Подбор[[#This Row],[Артикул]],[1]Подбор!$CJ:$CW,12,0),"")</f>
        <v>0</v>
      </c>
      <c r="AH1578" s="73">
        <f>IFERROR(VLOOKUP(Подбор[[#This Row],[Артикул]],[1]Подбор!$CJ:$CW,13,0),"")</f>
        <v>0</v>
      </c>
      <c r="AI1578" s="73">
        <f>IFERROR(VLOOKUP(Подбор[[#This Row],[Артикул]],[1]Подбор!$CJ:$CW,14,0),"")</f>
        <v>0</v>
      </c>
      <c r="AJ1578" s="73" t="str">
        <f>IFERROR(VLOOKUP(Подбор[[#This Row],[Артикул]],[1]Подбор!$CJ:$DA,15,0),"")</f>
        <v/>
      </c>
      <c r="AK1578" s="73" t="str">
        <f>IFERROR(VLOOKUP(Подбор[[#This Row],[Артикул]],[1]Подбор!$CJ:$DA,16,0),"")</f>
        <v/>
      </c>
      <c r="AL1578" s="73" t="str">
        <f>IFERROR(VLOOKUP(Подбор[[#This Row],[Артикул]],[1]Подбор!$CJ:$DA,17,0),"")</f>
        <v/>
      </c>
    </row>
    <row r="1579" spans="1:38">
      <c r="A1579" s="73" t="s">
        <v>1407</v>
      </c>
      <c r="B1579" t="s">
        <v>3084</v>
      </c>
      <c r="C1579" t="s">
        <v>1406</v>
      </c>
      <c r="D1579">
        <v>559350</v>
      </c>
      <c r="E1579">
        <v>335500</v>
      </c>
      <c r="F1579">
        <v>-40.019665683382499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578</v>
      </c>
      <c r="R1579" t="s">
        <v>578</v>
      </c>
      <c r="S1579" t="s">
        <v>578</v>
      </c>
      <c r="T1579" s="73"/>
      <c r="U1579" s="73"/>
      <c r="V1579"/>
      <c r="W1579" s="73">
        <f>IFERROR(VLOOKUP(Подбор[[#This Row],[Артикул]],[1]Подбор!$CJ:$CW,2,0),"")</f>
        <v>559350</v>
      </c>
      <c r="X1579" s="73">
        <f>IFERROR(VLOOKUP(Подбор[[#This Row],[Артикул]],[1]Подбор!$CJ:$CW,3,0),"")</f>
        <v>335500</v>
      </c>
      <c r="Y1579" s="73">
        <f>IFERROR(VLOOKUP(Подбор[[#This Row],[Артикул]],[1]Подбор!$CJ:$CW,4,0),"")</f>
        <v>-40.019665683382499</v>
      </c>
      <c r="Z1579" s="73">
        <f>IFERROR(VLOOKUP(Подбор[[#This Row],[Артикул]],[1]Подбор!$CJ:$CW,5,0),"")</f>
        <v>0</v>
      </c>
      <c r="AA1579" s="73">
        <f>IFERROR(VLOOKUP(Подбор[[#This Row],[Артикул]],[1]Подбор!$CJ:$CW,6,0),"")</f>
        <v>0</v>
      </c>
      <c r="AB1579" s="73">
        <f>IFERROR(VLOOKUP(Подбор[[#This Row],[Артикул]],[1]Подбор!$CJ:$CW,7,0),"")</f>
        <v>0</v>
      </c>
      <c r="AC1579" s="73">
        <f>IFERROR(VLOOKUP(Подбор[[#This Row],[Артикул]],[1]Подбор!$CJ:$CW,8,0),"")</f>
        <v>0</v>
      </c>
      <c r="AD1579" s="73">
        <f>IFERROR(VLOOKUP(Подбор[[#This Row],[Артикул]],[1]Подбор!$CJ:$CW,9,0),"")</f>
        <v>0</v>
      </c>
      <c r="AE1579" s="73">
        <f>IFERROR(VLOOKUP(Подбор[[#This Row],[Артикул]],[1]Подбор!$CJ:$CW,10,0),"")</f>
        <v>0</v>
      </c>
      <c r="AF1579" s="73">
        <f>IFERROR(VLOOKUP(Подбор[[#This Row],[Артикул]],[1]Подбор!$CJ:$CW,11,0),"")</f>
        <v>0</v>
      </c>
      <c r="AG1579" s="73">
        <f>IFERROR(VLOOKUP(Подбор[[#This Row],[Артикул]],[1]Подбор!$CJ:$CW,12,0),"")</f>
        <v>0</v>
      </c>
      <c r="AH1579" s="73">
        <f>IFERROR(VLOOKUP(Подбор[[#This Row],[Артикул]],[1]Подбор!$CJ:$CW,13,0),"")</f>
        <v>0</v>
      </c>
      <c r="AI1579" s="73">
        <f>IFERROR(VLOOKUP(Подбор[[#This Row],[Артикул]],[1]Подбор!$CJ:$CW,14,0),"")</f>
        <v>0</v>
      </c>
      <c r="AJ1579" s="73" t="str">
        <f>IFERROR(VLOOKUP(Подбор[[#This Row],[Артикул]],[1]Подбор!$CJ:$DA,15,0),"")</f>
        <v/>
      </c>
      <c r="AK1579" s="73" t="str">
        <f>IFERROR(VLOOKUP(Подбор[[#This Row],[Артикул]],[1]Подбор!$CJ:$DA,16,0),"")</f>
        <v/>
      </c>
      <c r="AL1579" s="73" t="str">
        <f>IFERROR(VLOOKUP(Подбор[[#This Row],[Артикул]],[1]Подбор!$CJ:$DA,17,0),"")</f>
        <v/>
      </c>
    </row>
    <row r="1580" spans="1:38">
      <c r="A1580" s="73" t="s">
        <v>1405</v>
      </c>
      <c r="B1580" t="s">
        <v>3084</v>
      </c>
      <c r="C1580" t="s">
        <v>1404</v>
      </c>
      <c r="D1580">
        <v>510400</v>
      </c>
      <c r="E1580">
        <v>306350</v>
      </c>
      <c r="F1580">
        <v>-39.978448275862071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5</v>
      </c>
      <c r="O1580">
        <v>1</v>
      </c>
      <c r="P1580">
        <v>0</v>
      </c>
      <c r="Q1580" t="s">
        <v>578</v>
      </c>
      <c r="R1580" t="s">
        <v>6455</v>
      </c>
      <c r="S1580" t="s">
        <v>578</v>
      </c>
      <c r="T1580" s="73"/>
      <c r="U1580" s="73"/>
      <c r="V1580"/>
      <c r="W1580" s="73">
        <f>IFERROR(VLOOKUP(Подбор[[#This Row],[Артикул]],[1]Подбор!$CJ:$CW,2,0),"")</f>
        <v>510400</v>
      </c>
      <c r="X1580" s="73">
        <f>IFERROR(VLOOKUP(Подбор[[#This Row],[Артикул]],[1]Подбор!$CJ:$CW,3,0),"")</f>
        <v>306350</v>
      </c>
      <c r="Y1580" s="73">
        <f>IFERROR(VLOOKUP(Подбор[[#This Row],[Артикул]],[1]Подбор!$CJ:$CW,4,0),"")</f>
        <v>-39.978448275862071</v>
      </c>
      <c r="Z1580" s="73">
        <f>IFERROR(VLOOKUP(Подбор[[#This Row],[Артикул]],[1]Подбор!$CJ:$CW,5,0),"")</f>
        <v>0</v>
      </c>
      <c r="AA1580" s="73">
        <f>IFERROR(VLOOKUP(Подбор[[#This Row],[Артикул]],[1]Подбор!$CJ:$CW,6,0),"")</f>
        <v>0</v>
      </c>
      <c r="AB1580" s="73">
        <f>IFERROR(VLOOKUP(Подбор[[#This Row],[Артикул]],[1]Подбор!$CJ:$CW,7,0),"")</f>
        <v>0</v>
      </c>
      <c r="AC1580" s="73">
        <f>IFERROR(VLOOKUP(Подбор[[#This Row],[Артикул]],[1]Подбор!$CJ:$CW,8,0),"")</f>
        <v>0</v>
      </c>
      <c r="AD1580" s="73">
        <f>IFERROR(VLOOKUP(Подбор[[#This Row],[Артикул]],[1]Подбор!$CJ:$CW,9,0),"")</f>
        <v>0</v>
      </c>
      <c r="AE1580" s="73">
        <f>IFERROR(VLOOKUP(Подбор[[#This Row],[Артикул]],[1]Подбор!$CJ:$CW,10,0),"")</f>
        <v>0</v>
      </c>
      <c r="AF1580" s="73">
        <f>IFERROR(VLOOKUP(Подбор[[#This Row],[Артикул]],[1]Подбор!$CJ:$CW,11,0),"")</f>
        <v>0</v>
      </c>
      <c r="AG1580" s="73">
        <f>IFERROR(VLOOKUP(Подбор[[#This Row],[Артикул]],[1]Подбор!$CJ:$CW,12,0),"")</f>
        <v>5</v>
      </c>
      <c r="AH1580" s="73">
        <f>IFERROR(VLOOKUP(Подбор[[#This Row],[Артикул]],[1]Подбор!$CJ:$CW,13,0),"")</f>
        <v>1</v>
      </c>
      <c r="AI1580" s="73">
        <f>IFERROR(VLOOKUP(Подбор[[#This Row],[Артикул]],[1]Подбор!$CJ:$CW,14,0),"")</f>
        <v>0</v>
      </c>
      <c r="AJ1580" s="73" t="str">
        <f>IFERROR(VLOOKUP(Подбор[[#This Row],[Артикул]],[1]Подбор!$CJ:$DA,15,0),"")</f>
        <v/>
      </c>
      <c r="AK1580" s="73" t="str">
        <f>IFERROR(VLOOKUP(Подбор[[#This Row],[Артикул]],[1]Подбор!$CJ:$DA,16,0),"")</f>
        <v>https://ipmatika.kz/products/tsifrovaya-konferents-sistema-itc-serii-ts-03/TS-0310/</v>
      </c>
      <c r="AL1580" s="73" t="str">
        <f>IFERROR(VLOOKUP(Подбор[[#This Row],[Артикул]],[1]Подбор!$CJ:$DA,17,0),"")</f>
        <v/>
      </c>
    </row>
    <row r="1581" spans="1:38">
      <c r="A1581" s="73" t="s">
        <v>1403</v>
      </c>
      <c r="B1581" t="s">
        <v>3084</v>
      </c>
      <c r="C1581" t="s">
        <v>1402</v>
      </c>
      <c r="D1581">
        <v>559350</v>
      </c>
      <c r="E1581">
        <v>335500</v>
      </c>
      <c r="F1581">
        <v>-40.019665683382499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578</v>
      </c>
      <c r="R1581" t="s">
        <v>6456</v>
      </c>
      <c r="S1581" t="s">
        <v>578</v>
      </c>
      <c r="T1581" s="73"/>
      <c r="U1581" s="73"/>
      <c r="V1581"/>
      <c r="W1581" s="73">
        <f>IFERROR(VLOOKUP(Подбор[[#This Row],[Артикул]],[1]Подбор!$CJ:$CW,2,0),"")</f>
        <v>559350</v>
      </c>
      <c r="X1581" s="73">
        <f>IFERROR(VLOOKUP(Подбор[[#This Row],[Артикул]],[1]Подбор!$CJ:$CW,3,0),"")</f>
        <v>335500</v>
      </c>
      <c r="Y1581" s="73">
        <f>IFERROR(VLOOKUP(Подбор[[#This Row],[Артикул]],[1]Подбор!$CJ:$CW,4,0),"")</f>
        <v>-40.019665683382499</v>
      </c>
      <c r="Z1581" s="73">
        <f>IFERROR(VLOOKUP(Подбор[[#This Row],[Артикул]],[1]Подбор!$CJ:$CW,5,0),"")</f>
        <v>0</v>
      </c>
      <c r="AA1581" s="73">
        <f>IFERROR(VLOOKUP(Подбор[[#This Row],[Артикул]],[1]Подбор!$CJ:$CW,6,0),"")</f>
        <v>0</v>
      </c>
      <c r="AB1581" s="73">
        <f>IFERROR(VLOOKUP(Подбор[[#This Row],[Артикул]],[1]Подбор!$CJ:$CW,7,0),"")</f>
        <v>0</v>
      </c>
      <c r="AC1581" s="73">
        <f>IFERROR(VLOOKUP(Подбор[[#This Row],[Артикул]],[1]Подбор!$CJ:$CW,8,0),"")</f>
        <v>0</v>
      </c>
      <c r="AD1581" s="73">
        <f>IFERROR(VLOOKUP(Подбор[[#This Row],[Артикул]],[1]Подбор!$CJ:$CW,9,0),"")</f>
        <v>0</v>
      </c>
      <c r="AE1581" s="73">
        <f>IFERROR(VLOOKUP(Подбор[[#This Row],[Артикул]],[1]Подбор!$CJ:$CW,10,0),"")</f>
        <v>0</v>
      </c>
      <c r="AF1581" s="73">
        <f>IFERROR(VLOOKUP(Подбор[[#This Row],[Артикул]],[1]Подбор!$CJ:$CW,11,0),"")</f>
        <v>0</v>
      </c>
      <c r="AG1581" s="73">
        <f>IFERROR(VLOOKUP(Подбор[[#This Row],[Артикул]],[1]Подбор!$CJ:$CW,12,0),"")</f>
        <v>0</v>
      </c>
      <c r="AH1581" s="73">
        <f>IFERROR(VLOOKUP(Подбор[[#This Row],[Артикул]],[1]Подбор!$CJ:$CW,13,0),"")</f>
        <v>0</v>
      </c>
      <c r="AI1581" s="73">
        <f>IFERROR(VLOOKUP(Подбор[[#This Row],[Артикул]],[1]Подбор!$CJ:$CW,14,0),"")</f>
        <v>0</v>
      </c>
      <c r="AJ1581" s="73" t="str">
        <f>IFERROR(VLOOKUP(Подбор[[#This Row],[Артикул]],[1]Подбор!$CJ:$DA,15,0),"")</f>
        <v/>
      </c>
      <c r="AK1581" s="73" t="str">
        <f>IFERROR(VLOOKUP(Подбор[[#This Row],[Артикул]],[1]Подбор!$CJ:$DA,16,0),"")</f>
        <v>https://ipmatika.kz/products/tsifrovaya-konferents-sistema-itc-serii-ts-03/TS-0310D/</v>
      </c>
      <c r="AL1581" s="73" t="str">
        <f>IFERROR(VLOOKUP(Подбор[[#This Row],[Артикул]],[1]Подбор!$CJ:$DA,17,0),"")</f>
        <v/>
      </c>
    </row>
    <row r="1582" spans="1:38">
      <c r="A1582" s="73" t="s">
        <v>1401</v>
      </c>
      <c r="B1582" t="s">
        <v>3084</v>
      </c>
      <c r="C1582" t="s">
        <v>1400</v>
      </c>
      <c r="D1582">
        <v>559350</v>
      </c>
      <c r="E1582">
        <v>335500</v>
      </c>
      <c r="F1582">
        <v>-40.019665683382499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578</v>
      </c>
      <c r="R1582" t="s">
        <v>6457</v>
      </c>
      <c r="S1582" t="s">
        <v>578</v>
      </c>
      <c r="T1582" s="73"/>
      <c r="U1582" s="73"/>
      <c r="V1582"/>
      <c r="W1582" s="73">
        <f>IFERROR(VLOOKUP(Подбор[[#This Row],[Артикул]],[1]Подбор!$CJ:$CW,2,0),"")</f>
        <v>559350</v>
      </c>
      <c r="X1582" s="73">
        <f>IFERROR(VLOOKUP(Подбор[[#This Row],[Артикул]],[1]Подбор!$CJ:$CW,3,0),"")</f>
        <v>335500</v>
      </c>
      <c r="Y1582" s="73">
        <f>IFERROR(VLOOKUP(Подбор[[#This Row],[Артикул]],[1]Подбор!$CJ:$CW,4,0),"")</f>
        <v>-40.019665683382499</v>
      </c>
      <c r="Z1582" s="73">
        <f>IFERROR(VLOOKUP(Подбор[[#This Row],[Артикул]],[1]Подбор!$CJ:$CW,5,0),"")</f>
        <v>0</v>
      </c>
      <c r="AA1582" s="73">
        <f>IFERROR(VLOOKUP(Подбор[[#This Row],[Артикул]],[1]Подбор!$CJ:$CW,6,0),"")</f>
        <v>0</v>
      </c>
      <c r="AB1582" s="73">
        <f>IFERROR(VLOOKUP(Подбор[[#This Row],[Артикул]],[1]Подбор!$CJ:$CW,7,0),"")</f>
        <v>0</v>
      </c>
      <c r="AC1582" s="73">
        <f>IFERROR(VLOOKUP(Подбор[[#This Row],[Артикул]],[1]Подбор!$CJ:$CW,8,0),"")</f>
        <v>0</v>
      </c>
      <c r="AD1582" s="73">
        <f>IFERROR(VLOOKUP(Подбор[[#This Row],[Артикул]],[1]Подбор!$CJ:$CW,9,0),"")</f>
        <v>0</v>
      </c>
      <c r="AE1582" s="73">
        <f>IFERROR(VLOOKUP(Подбор[[#This Row],[Артикул]],[1]Подбор!$CJ:$CW,10,0),"")</f>
        <v>0</v>
      </c>
      <c r="AF1582" s="73">
        <f>IFERROR(VLOOKUP(Подбор[[#This Row],[Артикул]],[1]Подбор!$CJ:$CW,11,0),"")</f>
        <v>0</v>
      </c>
      <c r="AG1582" s="73">
        <f>IFERROR(VLOOKUP(Подбор[[#This Row],[Артикул]],[1]Подбор!$CJ:$CW,12,0),"")</f>
        <v>0</v>
      </c>
      <c r="AH1582" s="73">
        <f>IFERROR(VLOOKUP(Подбор[[#This Row],[Артикул]],[1]Подбор!$CJ:$CW,13,0),"")</f>
        <v>0</v>
      </c>
      <c r="AI1582" s="73">
        <f>IFERROR(VLOOKUP(Подбор[[#This Row],[Артикул]],[1]Подбор!$CJ:$CW,14,0),"")</f>
        <v>0</v>
      </c>
      <c r="AJ1582" s="73" t="str">
        <f>IFERROR(VLOOKUP(Подбор[[#This Row],[Артикул]],[1]Подбор!$CJ:$DA,15,0),"")</f>
        <v/>
      </c>
      <c r="AK1582" s="73" t="str">
        <f>IFERROR(VLOOKUP(Подбор[[#This Row],[Артикул]],[1]Подбор!$CJ:$DA,16,0),"")</f>
        <v>https://ipmatika.kz/products/tsifrovaya-konferents-sistema-itc-serii-ts-03/TS-0310D%C0/</v>
      </c>
      <c r="AL1582" s="73" t="str">
        <f>IFERROR(VLOOKUP(Подбор[[#This Row],[Артикул]],[1]Подбор!$CJ:$DA,17,0),"")</f>
        <v/>
      </c>
    </row>
    <row r="1583" spans="1:38">
      <c r="A1583" s="73" t="s">
        <v>1399</v>
      </c>
      <c r="B1583" t="s">
        <v>3084</v>
      </c>
      <c r="C1583" t="s">
        <v>1398</v>
      </c>
      <c r="D1583">
        <v>510400</v>
      </c>
      <c r="E1583">
        <v>306350</v>
      </c>
      <c r="F1583">
        <v>-39.978448275862071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33</v>
      </c>
      <c r="P1583">
        <v>0</v>
      </c>
      <c r="Q1583" t="s">
        <v>578</v>
      </c>
      <c r="R1583" t="s">
        <v>6458</v>
      </c>
      <c r="S1583" t="s">
        <v>578</v>
      </c>
      <c r="T1583" s="73"/>
      <c r="U1583" s="73"/>
      <c r="V1583"/>
      <c r="W1583" s="73">
        <f>IFERROR(VLOOKUP(Подбор[[#This Row],[Артикул]],[1]Подбор!$CJ:$CW,2,0),"")</f>
        <v>510400</v>
      </c>
      <c r="X1583" s="73">
        <f>IFERROR(VLOOKUP(Подбор[[#This Row],[Артикул]],[1]Подбор!$CJ:$CW,3,0),"")</f>
        <v>306350</v>
      </c>
      <c r="Y1583" s="73">
        <f>IFERROR(VLOOKUP(Подбор[[#This Row],[Артикул]],[1]Подбор!$CJ:$CW,4,0),"")</f>
        <v>-39.978448275862071</v>
      </c>
      <c r="Z1583" s="73">
        <f>IFERROR(VLOOKUP(Подбор[[#This Row],[Артикул]],[1]Подбор!$CJ:$CW,5,0),"")</f>
        <v>0</v>
      </c>
      <c r="AA1583" s="73">
        <f>IFERROR(VLOOKUP(Подбор[[#This Row],[Артикул]],[1]Подбор!$CJ:$CW,6,0),"")</f>
        <v>0</v>
      </c>
      <c r="AB1583" s="73">
        <f>IFERROR(VLOOKUP(Подбор[[#This Row],[Артикул]],[1]Подбор!$CJ:$CW,7,0),"")</f>
        <v>0</v>
      </c>
      <c r="AC1583" s="73">
        <f>IFERROR(VLOOKUP(Подбор[[#This Row],[Артикул]],[1]Подбор!$CJ:$CW,8,0),"")</f>
        <v>0</v>
      </c>
      <c r="AD1583" s="73">
        <f>IFERROR(VLOOKUP(Подбор[[#This Row],[Артикул]],[1]Подбор!$CJ:$CW,9,0),"")</f>
        <v>0</v>
      </c>
      <c r="AE1583" s="73">
        <f>IFERROR(VLOOKUP(Подбор[[#This Row],[Артикул]],[1]Подбор!$CJ:$CW,10,0),"")</f>
        <v>0</v>
      </c>
      <c r="AF1583" s="73">
        <f>IFERROR(VLOOKUP(Подбор[[#This Row],[Артикул]],[1]Подбор!$CJ:$CW,11,0),"")</f>
        <v>0</v>
      </c>
      <c r="AG1583" s="73">
        <f>IFERROR(VLOOKUP(Подбор[[#This Row],[Артикул]],[1]Подбор!$CJ:$CW,12,0),"")</f>
        <v>0</v>
      </c>
      <c r="AH1583" s="73">
        <f>IFERROR(VLOOKUP(Подбор[[#This Row],[Артикул]],[1]Подбор!$CJ:$CW,13,0),"")</f>
        <v>33</v>
      </c>
      <c r="AI1583" s="73">
        <f>IFERROR(VLOOKUP(Подбор[[#This Row],[Артикул]],[1]Подбор!$CJ:$CW,14,0),"")</f>
        <v>0</v>
      </c>
      <c r="AJ1583" s="73" t="str">
        <f>IFERROR(VLOOKUP(Подбор[[#This Row],[Артикул]],[1]Подбор!$CJ:$DA,15,0),"")</f>
        <v/>
      </c>
      <c r="AK1583" s="73" t="str">
        <f>IFERROR(VLOOKUP(Подбор[[#This Row],[Артикул]],[1]Подбор!$CJ:$DA,16,0),"")</f>
        <v>https://ipmatika.kz/products/tsifrovaya-konferents-sistema-itc-serii-ts-03/TS-0310%C0/</v>
      </c>
      <c r="AL1583" s="73" t="str">
        <f>IFERROR(VLOOKUP(Подбор[[#This Row],[Артикул]],[1]Подбор!$CJ:$DA,17,0),"")</f>
        <v/>
      </c>
    </row>
    <row r="1584" spans="1:38">
      <c r="A1584" s="73" t="s">
        <v>1397</v>
      </c>
      <c r="B1584" t="s">
        <v>3084</v>
      </c>
      <c r="C1584" t="s">
        <v>1396</v>
      </c>
      <c r="D1584">
        <v>971850</v>
      </c>
      <c r="E1584">
        <v>583000</v>
      </c>
      <c r="F1584">
        <v>-40.011318619128467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6459</v>
      </c>
      <c r="R1584" t="s">
        <v>6460</v>
      </c>
      <c r="S1584" t="s">
        <v>5610</v>
      </c>
      <c r="T1584" s="73"/>
      <c r="U1584" s="73"/>
      <c r="V1584"/>
      <c r="W1584" s="73">
        <f>IFERROR(VLOOKUP(Подбор[[#This Row],[Артикул]],[1]Подбор!$CJ:$CW,2,0),"")</f>
        <v>971850</v>
      </c>
      <c r="X1584" s="73">
        <f>IFERROR(VLOOKUP(Подбор[[#This Row],[Артикул]],[1]Подбор!$CJ:$CW,3,0),"")</f>
        <v>583000</v>
      </c>
      <c r="Y1584" s="73">
        <f>IFERROR(VLOOKUP(Подбор[[#This Row],[Артикул]],[1]Подбор!$CJ:$CW,4,0),"")</f>
        <v>-40.011318619128467</v>
      </c>
      <c r="Z1584" s="73">
        <f>IFERROR(VLOOKUP(Подбор[[#This Row],[Артикул]],[1]Подбор!$CJ:$CW,5,0),"")</f>
        <v>0</v>
      </c>
      <c r="AA1584" s="73">
        <f>IFERROR(VLOOKUP(Подбор[[#This Row],[Артикул]],[1]Подбор!$CJ:$CW,6,0),"")</f>
        <v>0</v>
      </c>
      <c r="AB1584" s="73">
        <f>IFERROR(VLOOKUP(Подбор[[#This Row],[Артикул]],[1]Подбор!$CJ:$CW,7,0),"")</f>
        <v>0</v>
      </c>
      <c r="AC1584" s="73">
        <f>IFERROR(VLOOKUP(Подбор[[#This Row],[Артикул]],[1]Подбор!$CJ:$CW,8,0),"")</f>
        <v>0</v>
      </c>
      <c r="AD1584" s="73">
        <f>IFERROR(VLOOKUP(Подбор[[#This Row],[Артикул]],[1]Подбор!$CJ:$CW,9,0),"")</f>
        <v>0</v>
      </c>
      <c r="AE1584" s="73">
        <f>IFERROR(VLOOKUP(Подбор[[#This Row],[Артикул]],[1]Подбор!$CJ:$CW,10,0),"")</f>
        <v>0</v>
      </c>
      <c r="AF1584" s="73">
        <f>IFERROR(VLOOKUP(Подбор[[#This Row],[Артикул]],[1]Подбор!$CJ:$CW,11,0),"")</f>
        <v>0</v>
      </c>
      <c r="AG1584" s="73">
        <f>IFERROR(VLOOKUP(Подбор[[#This Row],[Артикул]],[1]Подбор!$CJ:$CW,12,0),"")</f>
        <v>0</v>
      </c>
      <c r="AH1584" s="73">
        <f>IFERROR(VLOOKUP(Подбор[[#This Row],[Артикул]],[1]Подбор!$CJ:$CW,13,0),"")</f>
        <v>0</v>
      </c>
      <c r="AI1584" s="73">
        <f>IFERROR(VLOOKUP(Подбор[[#This Row],[Артикул]],[1]Подбор!$CJ:$CW,14,0),"")</f>
        <v>0</v>
      </c>
      <c r="AJ1584" s="73" t="str">
        <f>IFERROR(VLOOKUP(Подбор[[#This Row],[Артикул]],[1]Подбор!$CJ:$DA,15,0),"")</f>
        <v>http://ipmatika.ru/upload/iblock/009/pxfnjp7ob1cr25ytdwdl9c1xde6uy36t/TS-0314_anons.jpg</v>
      </c>
      <c r="AK1584" s="73" t="str">
        <f>IFERROR(VLOOKUP(Подбор[[#This Row],[Артикул]],[1]Подбор!$CJ:$DA,16,0),"")</f>
        <v>https://ipmatika.kz/products/tsifrovaya-konferents-sistema-itc-serii-ts-03/TS-0314/</v>
      </c>
      <c r="AL1584" s="73" t="str">
        <f>IFERROR(VLOOKUP(Подбор[[#This Row],[Артикул]],[1]Подбор!$CJ:$DA,17,0),"")</f>
        <v>NEW. Под заказ</v>
      </c>
    </row>
    <row r="1585" spans="1:38">
      <c r="A1585" s="73" t="s">
        <v>1395</v>
      </c>
      <c r="B1585" t="s">
        <v>3084</v>
      </c>
      <c r="C1585" t="s">
        <v>1394</v>
      </c>
      <c r="D1585">
        <v>971850</v>
      </c>
      <c r="E1585">
        <v>583000</v>
      </c>
      <c r="F1585">
        <v>-40.011318619128467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6461</v>
      </c>
      <c r="R1585" t="s">
        <v>6462</v>
      </c>
      <c r="S1585" t="s">
        <v>5610</v>
      </c>
      <c r="T1585" s="73"/>
      <c r="U1585" s="73"/>
      <c r="V1585"/>
      <c r="W1585" s="73">
        <f>IFERROR(VLOOKUP(Подбор[[#This Row],[Артикул]],[1]Подбор!$CJ:$CW,2,0),"")</f>
        <v>971850</v>
      </c>
      <c r="X1585" s="73">
        <f>IFERROR(VLOOKUP(Подбор[[#This Row],[Артикул]],[1]Подбор!$CJ:$CW,3,0),"")</f>
        <v>583000</v>
      </c>
      <c r="Y1585" s="73">
        <f>IFERROR(VLOOKUP(Подбор[[#This Row],[Артикул]],[1]Подбор!$CJ:$CW,4,0),"")</f>
        <v>-40.011318619128467</v>
      </c>
      <c r="Z1585" s="73">
        <f>IFERROR(VLOOKUP(Подбор[[#This Row],[Артикул]],[1]Подбор!$CJ:$CW,5,0),"")</f>
        <v>0</v>
      </c>
      <c r="AA1585" s="73">
        <f>IFERROR(VLOOKUP(Подбор[[#This Row],[Артикул]],[1]Подбор!$CJ:$CW,6,0),"")</f>
        <v>0</v>
      </c>
      <c r="AB1585" s="73">
        <f>IFERROR(VLOOKUP(Подбор[[#This Row],[Артикул]],[1]Подбор!$CJ:$CW,7,0),"")</f>
        <v>0</v>
      </c>
      <c r="AC1585" s="73">
        <f>IFERROR(VLOOKUP(Подбор[[#This Row],[Артикул]],[1]Подбор!$CJ:$CW,8,0),"")</f>
        <v>0</v>
      </c>
      <c r="AD1585" s="73">
        <f>IFERROR(VLOOKUP(Подбор[[#This Row],[Артикул]],[1]Подбор!$CJ:$CW,9,0),"")</f>
        <v>0</v>
      </c>
      <c r="AE1585" s="73">
        <f>IFERROR(VLOOKUP(Подбор[[#This Row],[Артикул]],[1]Подбор!$CJ:$CW,10,0),"")</f>
        <v>0</v>
      </c>
      <c r="AF1585" s="73">
        <f>IFERROR(VLOOKUP(Подбор[[#This Row],[Артикул]],[1]Подбор!$CJ:$CW,11,0),"")</f>
        <v>0</v>
      </c>
      <c r="AG1585" s="73">
        <f>IFERROR(VLOOKUP(Подбор[[#This Row],[Артикул]],[1]Подбор!$CJ:$CW,12,0),"")</f>
        <v>0</v>
      </c>
      <c r="AH1585" s="73">
        <f>IFERROR(VLOOKUP(Подбор[[#This Row],[Артикул]],[1]Подбор!$CJ:$CW,13,0),"")</f>
        <v>0</v>
      </c>
      <c r="AI1585" s="73">
        <f>IFERROR(VLOOKUP(Подбор[[#This Row],[Артикул]],[1]Подбор!$CJ:$CW,14,0),"")</f>
        <v>0</v>
      </c>
      <c r="AJ1585" s="73" t="str">
        <f>IFERROR(VLOOKUP(Подбор[[#This Row],[Артикул]],[1]Подбор!$CJ:$DA,15,0),"")</f>
        <v>http://ipmatika.ru/upload/iblock/d98/j47a3dk98stiza8fw1teyry4dzvrqtlr/TS-0314A_02.jpg</v>
      </c>
      <c r="AK1585" s="73" t="str">
        <f>IFERROR(VLOOKUP(Подбор[[#This Row],[Артикул]],[1]Подбор!$CJ:$DA,16,0),"")</f>
        <v>https://ipmatika.kz/products/tsifrovaya-konferents-sistema-itc-serii-ts-03/TS-0314A/</v>
      </c>
      <c r="AL1585" s="73" t="str">
        <f>IFERROR(VLOOKUP(Подбор[[#This Row],[Артикул]],[1]Подбор!$CJ:$DA,17,0),"")</f>
        <v>NEW. Под заказ</v>
      </c>
    </row>
    <row r="1586" spans="1:38">
      <c r="A1586" s="73" t="s">
        <v>1393</v>
      </c>
      <c r="B1586" t="s">
        <v>3084</v>
      </c>
      <c r="C1586" t="s">
        <v>1392</v>
      </c>
      <c r="D1586">
        <v>364650</v>
      </c>
      <c r="E1586">
        <v>251090.69999999998</v>
      </c>
      <c r="F1586">
        <v>-31.1419991772933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3</v>
      </c>
      <c r="O1586">
        <v>0</v>
      </c>
      <c r="P1586">
        <v>0</v>
      </c>
      <c r="Q1586" t="s">
        <v>578</v>
      </c>
      <c r="R1586" t="s">
        <v>6463</v>
      </c>
      <c r="S1586" t="s">
        <v>578</v>
      </c>
      <c r="T1586" s="73"/>
      <c r="U1586" s="73"/>
      <c r="V1586"/>
      <c r="W1586" s="73">
        <f>IFERROR(VLOOKUP(Подбор[[#This Row],[Артикул]],[1]Подбор!$CJ:$CW,2,0),"")</f>
        <v>364650</v>
      </c>
      <c r="X1586" s="73">
        <f>IFERROR(VLOOKUP(Подбор[[#This Row],[Артикул]],[1]Подбор!$CJ:$CW,3,0),"")</f>
        <v>251090.69999999998</v>
      </c>
      <c r="Y1586" s="73">
        <f>IFERROR(VLOOKUP(Подбор[[#This Row],[Артикул]],[1]Подбор!$CJ:$CW,4,0),"")</f>
        <v>-31.1419991772933</v>
      </c>
      <c r="Z1586" s="73">
        <f>IFERROR(VLOOKUP(Подбор[[#This Row],[Артикул]],[1]Подбор!$CJ:$CW,5,0),"")</f>
        <v>0</v>
      </c>
      <c r="AA1586" s="73">
        <f>IFERROR(VLOOKUP(Подбор[[#This Row],[Артикул]],[1]Подбор!$CJ:$CW,6,0),"")</f>
        <v>0</v>
      </c>
      <c r="AB1586" s="73">
        <f>IFERROR(VLOOKUP(Подбор[[#This Row],[Артикул]],[1]Подбор!$CJ:$CW,7,0),"")</f>
        <v>0</v>
      </c>
      <c r="AC1586" s="73">
        <f>IFERROR(VLOOKUP(Подбор[[#This Row],[Артикул]],[1]Подбор!$CJ:$CW,8,0),"")</f>
        <v>0</v>
      </c>
      <c r="AD1586" s="73">
        <f>IFERROR(VLOOKUP(Подбор[[#This Row],[Артикул]],[1]Подбор!$CJ:$CW,9,0),"")</f>
        <v>0</v>
      </c>
      <c r="AE1586" s="73">
        <f>IFERROR(VLOOKUP(Подбор[[#This Row],[Артикул]],[1]Подбор!$CJ:$CW,10,0),"")</f>
        <v>0</v>
      </c>
      <c r="AF1586" s="73">
        <f>IFERROR(VLOOKUP(Подбор[[#This Row],[Артикул]],[1]Подбор!$CJ:$CW,11,0),"")</f>
        <v>0</v>
      </c>
      <c r="AG1586" s="73">
        <f>IFERROR(VLOOKUP(Подбор[[#This Row],[Артикул]],[1]Подбор!$CJ:$CW,12,0),"")</f>
        <v>3</v>
      </c>
      <c r="AH1586" s="73">
        <f>IFERROR(VLOOKUP(Подбор[[#This Row],[Артикул]],[1]Подбор!$CJ:$CW,13,0),"")</f>
        <v>0</v>
      </c>
      <c r="AI1586" s="73">
        <f>IFERROR(VLOOKUP(Подбор[[#This Row],[Артикул]],[1]Подбор!$CJ:$CW,14,0),"")</f>
        <v>0</v>
      </c>
      <c r="AJ1586" s="73" t="str">
        <f>IFERROR(VLOOKUP(Подбор[[#This Row],[Артикул]],[1]Подбор!$CJ:$DA,15,0),"")</f>
        <v/>
      </c>
      <c r="AK1586" s="73" t="str">
        <f>IFERROR(VLOOKUP(Подбор[[#This Row],[Артикул]],[1]Подбор!$CJ:$DA,16,0),"")</f>
        <v>https://ipmatika.kz/products/tsifrovaya-konferents-sistema-itc-serii-ts-03/TS-0315/</v>
      </c>
      <c r="AL1586" s="73" t="str">
        <f>IFERROR(VLOOKUP(Подбор[[#This Row],[Артикул]],[1]Подбор!$CJ:$DA,17,0),"")</f>
        <v/>
      </c>
    </row>
    <row r="1587" spans="1:38">
      <c r="A1587" s="73" t="s">
        <v>1391</v>
      </c>
      <c r="B1587" t="s">
        <v>3084</v>
      </c>
      <c r="C1587" t="s">
        <v>1390</v>
      </c>
      <c r="D1587">
        <v>364650</v>
      </c>
      <c r="E1587">
        <v>251090.69999999998</v>
      </c>
      <c r="F1587">
        <v>-31.1419991772933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13</v>
      </c>
      <c r="O1587">
        <v>0</v>
      </c>
      <c r="P1587">
        <v>0</v>
      </c>
      <c r="Q1587" t="s">
        <v>578</v>
      </c>
      <c r="R1587" t="s">
        <v>6464</v>
      </c>
      <c r="S1587" t="s">
        <v>578</v>
      </c>
      <c r="T1587" s="73"/>
      <c r="U1587" s="73"/>
      <c r="V1587"/>
      <c r="W1587" s="73">
        <f>IFERROR(VLOOKUP(Подбор[[#This Row],[Артикул]],[1]Подбор!$CJ:$CW,2,0),"")</f>
        <v>364650</v>
      </c>
      <c r="X1587" s="73">
        <f>IFERROR(VLOOKUP(Подбор[[#This Row],[Артикул]],[1]Подбор!$CJ:$CW,3,0),"")</f>
        <v>251090.69999999998</v>
      </c>
      <c r="Y1587" s="73">
        <f>IFERROR(VLOOKUP(Подбор[[#This Row],[Артикул]],[1]Подбор!$CJ:$CW,4,0),"")</f>
        <v>-31.1419991772933</v>
      </c>
      <c r="Z1587" s="73">
        <f>IFERROR(VLOOKUP(Подбор[[#This Row],[Артикул]],[1]Подбор!$CJ:$CW,5,0),"")</f>
        <v>0</v>
      </c>
      <c r="AA1587" s="73">
        <f>IFERROR(VLOOKUP(Подбор[[#This Row],[Артикул]],[1]Подбор!$CJ:$CW,6,0),"")</f>
        <v>0</v>
      </c>
      <c r="AB1587" s="73">
        <f>IFERROR(VLOOKUP(Подбор[[#This Row],[Артикул]],[1]Подбор!$CJ:$CW,7,0),"")</f>
        <v>0</v>
      </c>
      <c r="AC1587" s="73">
        <f>IFERROR(VLOOKUP(Подбор[[#This Row],[Артикул]],[1]Подбор!$CJ:$CW,8,0),"")</f>
        <v>0</v>
      </c>
      <c r="AD1587" s="73">
        <f>IFERROR(VLOOKUP(Подбор[[#This Row],[Артикул]],[1]Подбор!$CJ:$CW,9,0),"")</f>
        <v>0</v>
      </c>
      <c r="AE1587" s="73">
        <f>IFERROR(VLOOKUP(Подбор[[#This Row],[Артикул]],[1]Подбор!$CJ:$CW,10,0),"")</f>
        <v>0</v>
      </c>
      <c r="AF1587" s="73">
        <f>IFERROR(VLOOKUP(Подбор[[#This Row],[Артикул]],[1]Подбор!$CJ:$CW,11,0),"")</f>
        <v>0</v>
      </c>
      <c r="AG1587" s="73">
        <f>IFERROR(VLOOKUP(Подбор[[#This Row],[Артикул]],[1]Подбор!$CJ:$CW,12,0),"")</f>
        <v>13</v>
      </c>
      <c r="AH1587" s="73">
        <f>IFERROR(VLOOKUP(Подбор[[#This Row],[Артикул]],[1]Подбор!$CJ:$CW,13,0),"")</f>
        <v>0</v>
      </c>
      <c r="AI1587" s="73">
        <f>IFERROR(VLOOKUP(Подбор[[#This Row],[Артикул]],[1]Подбор!$CJ:$CW,14,0),"")</f>
        <v>0</v>
      </c>
      <c r="AJ1587" s="73" t="str">
        <f>IFERROR(VLOOKUP(Подбор[[#This Row],[Артикул]],[1]Подбор!$CJ:$DA,15,0),"")</f>
        <v/>
      </c>
      <c r="AK1587" s="73" t="str">
        <f>IFERROR(VLOOKUP(Подбор[[#This Row],[Артикул]],[1]Подбор!$CJ:$DA,16,0),"")</f>
        <v>https://ipmatika.kz/products/tsifrovaya-konferents-sistema-itc-serii-ts-03/TS-0315A/</v>
      </c>
      <c r="AL1587" s="73" t="str">
        <f>IFERROR(VLOOKUP(Подбор[[#This Row],[Артикул]],[1]Подбор!$CJ:$DA,17,0),"")</f>
        <v/>
      </c>
    </row>
    <row r="1588" spans="1:38">
      <c r="A1588" s="73" t="s">
        <v>1389</v>
      </c>
      <c r="B1588" t="s">
        <v>3084</v>
      </c>
      <c r="C1588" t="s">
        <v>1388</v>
      </c>
      <c r="D1588">
        <v>583000</v>
      </c>
      <c r="E1588">
        <v>349800</v>
      </c>
      <c r="F1588">
        <v>-40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 t="s">
        <v>578</v>
      </c>
      <c r="R1588" t="s">
        <v>6465</v>
      </c>
      <c r="S1588" t="s">
        <v>578</v>
      </c>
      <c r="T1588" s="73"/>
      <c r="U1588" s="73"/>
      <c r="V1588"/>
      <c r="W1588" s="73">
        <f>IFERROR(VLOOKUP(Подбор[[#This Row],[Артикул]],[1]Подбор!$CJ:$CW,2,0),"")</f>
        <v>583000</v>
      </c>
      <c r="X1588" s="73">
        <f>IFERROR(VLOOKUP(Подбор[[#This Row],[Артикул]],[1]Подбор!$CJ:$CW,3,0),"")</f>
        <v>349800</v>
      </c>
      <c r="Y1588" s="73">
        <f>IFERROR(VLOOKUP(Подбор[[#This Row],[Артикул]],[1]Подбор!$CJ:$CW,4,0),"")</f>
        <v>-40</v>
      </c>
      <c r="Z1588" s="73">
        <f>IFERROR(VLOOKUP(Подбор[[#This Row],[Артикул]],[1]Подбор!$CJ:$CW,5,0),"")</f>
        <v>0</v>
      </c>
      <c r="AA1588" s="73">
        <f>IFERROR(VLOOKUP(Подбор[[#This Row],[Артикул]],[1]Подбор!$CJ:$CW,6,0),"")</f>
        <v>0</v>
      </c>
      <c r="AB1588" s="73">
        <f>IFERROR(VLOOKUP(Подбор[[#This Row],[Артикул]],[1]Подбор!$CJ:$CW,7,0),"")</f>
        <v>0</v>
      </c>
      <c r="AC1588" s="73">
        <f>IFERROR(VLOOKUP(Подбор[[#This Row],[Артикул]],[1]Подбор!$CJ:$CW,8,0),"")</f>
        <v>0</v>
      </c>
      <c r="AD1588" s="73">
        <f>IFERROR(VLOOKUP(Подбор[[#This Row],[Артикул]],[1]Подбор!$CJ:$CW,9,0),"")</f>
        <v>0</v>
      </c>
      <c r="AE1588" s="73">
        <f>IFERROR(VLOOKUP(Подбор[[#This Row],[Артикул]],[1]Подбор!$CJ:$CW,10,0),"")</f>
        <v>0</v>
      </c>
      <c r="AF1588" s="73">
        <f>IFERROR(VLOOKUP(Подбор[[#This Row],[Артикул]],[1]Подбор!$CJ:$CW,11,0),"")</f>
        <v>0</v>
      </c>
      <c r="AG1588" s="73">
        <f>IFERROR(VLOOKUP(Подбор[[#This Row],[Артикул]],[1]Подбор!$CJ:$CW,12,0),"")</f>
        <v>1</v>
      </c>
      <c r="AH1588" s="73">
        <f>IFERROR(VLOOKUP(Подбор[[#This Row],[Артикул]],[1]Подбор!$CJ:$CW,13,0),"")</f>
        <v>0</v>
      </c>
      <c r="AI1588" s="73">
        <f>IFERROR(VLOOKUP(Подбор[[#This Row],[Артикул]],[1]Подбор!$CJ:$CW,14,0),"")</f>
        <v>0</v>
      </c>
      <c r="AJ1588" s="73" t="str">
        <f>IFERROR(VLOOKUP(Подбор[[#This Row],[Артикул]],[1]Подбор!$CJ:$DA,15,0),"")</f>
        <v/>
      </c>
      <c r="AK1588" s="73" t="str">
        <f>IFERROR(VLOOKUP(Подбор[[#This Row],[Артикул]],[1]Подбор!$CJ:$DA,16,0),"")</f>
        <v>https://ipmatika.kz/products/tsifrovaya-konferents-sistema-itc-serii-ts-03/TS-0318/</v>
      </c>
      <c r="AL1588" s="73" t="str">
        <f>IFERROR(VLOOKUP(Подбор[[#This Row],[Артикул]],[1]Подбор!$CJ:$DA,17,0),"")</f>
        <v/>
      </c>
    </row>
    <row r="1589" spans="1:38">
      <c r="A1589" s="73" t="s">
        <v>1387</v>
      </c>
      <c r="B1589" t="s">
        <v>3084</v>
      </c>
      <c r="C1589" t="s">
        <v>1386</v>
      </c>
      <c r="D1589">
        <v>583000</v>
      </c>
      <c r="E1589">
        <v>349800</v>
      </c>
      <c r="F1589">
        <v>-40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 t="s">
        <v>578</v>
      </c>
      <c r="R1589" t="s">
        <v>6466</v>
      </c>
      <c r="S1589" t="s">
        <v>578</v>
      </c>
      <c r="T1589" s="73"/>
      <c r="U1589" s="73"/>
      <c r="V1589"/>
      <c r="W1589" s="73">
        <f>IFERROR(VLOOKUP(Подбор[[#This Row],[Артикул]],[1]Подбор!$CJ:$CW,2,0),"")</f>
        <v>583000</v>
      </c>
      <c r="X1589" s="73">
        <f>IFERROR(VLOOKUP(Подбор[[#This Row],[Артикул]],[1]Подбор!$CJ:$CW,3,0),"")</f>
        <v>349800</v>
      </c>
      <c r="Y1589" s="73">
        <f>IFERROR(VLOOKUP(Подбор[[#This Row],[Артикул]],[1]Подбор!$CJ:$CW,4,0),"")</f>
        <v>-40</v>
      </c>
      <c r="Z1589" s="73">
        <f>IFERROR(VLOOKUP(Подбор[[#This Row],[Артикул]],[1]Подбор!$CJ:$CW,5,0),"")</f>
        <v>0</v>
      </c>
      <c r="AA1589" s="73">
        <f>IFERROR(VLOOKUP(Подбор[[#This Row],[Артикул]],[1]Подбор!$CJ:$CW,6,0),"")</f>
        <v>0</v>
      </c>
      <c r="AB1589" s="73">
        <f>IFERROR(VLOOKUP(Подбор[[#This Row],[Артикул]],[1]Подбор!$CJ:$CW,7,0),"")</f>
        <v>0</v>
      </c>
      <c r="AC1589" s="73">
        <f>IFERROR(VLOOKUP(Подбор[[#This Row],[Артикул]],[1]Подбор!$CJ:$CW,8,0),"")</f>
        <v>0</v>
      </c>
      <c r="AD1589" s="73">
        <f>IFERROR(VLOOKUP(Подбор[[#This Row],[Артикул]],[1]Подбор!$CJ:$CW,9,0),"")</f>
        <v>0</v>
      </c>
      <c r="AE1589" s="73">
        <f>IFERROR(VLOOKUP(Подбор[[#This Row],[Артикул]],[1]Подбор!$CJ:$CW,10,0),"")</f>
        <v>0</v>
      </c>
      <c r="AF1589" s="73">
        <f>IFERROR(VLOOKUP(Подбор[[#This Row],[Артикул]],[1]Подбор!$CJ:$CW,11,0),"")</f>
        <v>0</v>
      </c>
      <c r="AG1589" s="73">
        <f>IFERROR(VLOOKUP(Подбор[[#This Row],[Артикул]],[1]Подбор!$CJ:$CW,12,0),"")</f>
        <v>1</v>
      </c>
      <c r="AH1589" s="73">
        <f>IFERROR(VLOOKUP(Подбор[[#This Row],[Артикул]],[1]Подбор!$CJ:$CW,13,0),"")</f>
        <v>0</v>
      </c>
      <c r="AI1589" s="73">
        <f>IFERROR(VLOOKUP(Подбор[[#This Row],[Артикул]],[1]Подбор!$CJ:$CW,14,0),"")</f>
        <v>0</v>
      </c>
      <c r="AJ1589" s="73" t="str">
        <f>IFERROR(VLOOKUP(Подбор[[#This Row],[Артикул]],[1]Подбор!$CJ:$DA,15,0),"")</f>
        <v/>
      </c>
      <c r="AK1589" s="73" t="str">
        <f>IFERROR(VLOOKUP(Подбор[[#This Row],[Артикул]],[1]Подбор!$CJ:$DA,16,0),"")</f>
        <v>https://ipmatika.kz/products/tsifrovaya-konferents-sistema-itc-serii-ts-03/TS-0318A/</v>
      </c>
      <c r="AL1589" s="73" t="str">
        <f>IFERROR(VLOOKUP(Подбор[[#This Row],[Артикул]],[1]Подбор!$CJ:$DA,17,0),"")</f>
        <v/>
      </c>
    </row>
    <row r="1590" spans="1:38">
      <c r="A1590" s="73" t="s">
        <v>1385</v>
      </c>
      <c r="B1590" t="s">
        <v>3084</v>
      </c>
      <c r="C1590" t="s">
        <v>1384</v>
      </c>
      <c r="D1590">
        <v>574200</v>
      </c>
      <c r="E1590">
        <v>344300</v>
      </c>
      <c r="F1590">
        <v>-40.038314176245208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 t="s">
        <v>578</v>
      </c>
      <c r="R1590" t="s">
        <v>6467</v>
      </c>
      <c r="S1590" t="s">
        <v>578</v>
      </c>
      <c r="T1590" s="73"/>
      <c r="U1590" s="73"/>
      <c r="V1590"/>
      <c r="W1590" s="73">
        <f>IFERROR(VLOOKUP(Подбор[[#This Row],[Артикул]],[1]Подбор!$CJ:$CW,2,0),"")</f>
        <v>574200</v>
      </c>
      <c r="X1590" s="73">
        <f>IFERROR(VLOOKUP(Подбор[[#This Row],[Артикул]],[1]Подбор!$CJ:$CW,3,0),"")</f>
        <v>344300</v>
      </c>
      <c r="Y1590" s="73">
        <f>IFERROR(VLOOKUP(Подбор[[#This Row],[Артикул]],[1]Подбор!$CJ:$CW,4,0),"")</f>
        <v>-40.038314176245208</v>
      </c>
      <c r="Z1590" s="73">
        <f>IFERROR(VLOOKUP(Подбор[[#This Row],[Артикул]],[1]Подбор!$CJ:$CW,5,0),"")</f>
        <v>0</v>
      </c>
      <c r="AA1590" s="73">
        <f>IFERROR(VLOOKUP(Подбор[[#This Row],[Артикул]],[1]Подбор!$CJ:$CW,6,0),"")</f>
        <v>0</v>
      </c>
      <c r="AB1590" s="73">
        <f>IFERROR(VLOOKUP(Подбор[[#This Row],[Артикул]],[1]Подбор!$CJ:$CW,7,0),"")</f>
        <v>0</v>
      </c>
      <c r="AC1590" s="73">
        <f>IFERROR(VLOOKUP(Подбор[[#This Row],[Артикул]],[1]Подбор!$CJ:$CW,8,0),"")</f>
        <v>0</v>
      </c>
      <c r="AD1590" s="73">
        <f>IFERROR(VLOOKUP(Подбор[[#This Row],[Артикул]],[1]Подбор!$CJ:$CW,9,0),"")</f>
        <v>0</v>
      </c>
      <c r="AE1590" s="73">
        <f>IFERROR(VLOOKUP(Подбор[[#This Row],[Артикул]],[1]Подбор!$CJ:$CW,10,0),"")</f>
        <v>0</v>
      </c>
      <c r="AF1590" s="73">
        <f>IFERROR(VLOOKUP(Подбор[[#This Row],[Артикул]],[1]Подбор!$CJ:$CW,11,0),"")</f>
        <v>0</v>
      </c>
      <c r="AG1590" s="73">
        <f>IFERROR(VLOOKUP(Подбор[[#This Row],[Артикул]],[1]Подбор!$CJ:$CW,12,0),"")</f>
        <v>1</v>
      </c>
      <c r="AH1590" s="73">
        <f>IFERROR(VLOOKUP(Подбор[[#This Row],[Артикул]],[1]Подбор!$CJ:$CW,13,0),"")</f>
        <v>0</v>
      </c>
      <c r="AI1590" s="73">
        <f>IFERROR(VLOOKUP(Подбор[[#This Row],[Артикул]],[1]Подбор!$CJ:$CW,14,0),"")</f>
        <v>0</v>
      </c>
      <c r="AJ1590" s="73" t="str">
        <f>IFERROR(VLOOKUP(Подбор[[#This Row],[Артикул]],[1]Подбор!$CJ:$DA,15,0),"")</f>
        <v/>
      </c>
      <c r="AK1590" s="73" t="str">
        <f>IFERROR(VLOOKUP(Подбор[[#This Row],[Артикул]],[1]Подбор!$CJ:$DA,16,0),"")</f>
        <v>https://ipmatika.kz/products/tsifrovaya-konferents-sistema-itc-serii-ts-03/TS-0318C/</v>
      </c>
      <c r="AL1590" s="73" t="str">
        <f>IFERROR(VLOOKUP(Подбор[[#This Row],[Артикул]],[1]Подбор!$CJ:$DA,17,0),"")</f>
        <v/>
      </c>
    </row>
    <row r="1591" spans="1:38">
      <c r="A1591" s="73" t="s">
        <v>1383</v>
      </c>
      <c r="B1591" t="s">
        <v>3084</v>
      </c>
      <c r="C1591" t="s">
        <v>1382</v>
      </c>
      <c r="D1591">
        <v>574200</v>
      </c>
      <c r="E1591">
        <v>344300</v>
      </c>
      <c r="F1591">
        <v>-40.038314176245208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 t="s">
        <v>578</v>
      </c>
      <c r="R1591" t="s">
        <v>6468</v>
      </c>
      <c r="S1591" t="s">
        <v>578</v>
      </c>
      <c r="T1591" s="73"/>
      <c r="U1591" s="73"/>
      <c r="V1591"/>
      <c r="W1591" s="73">
        <f>IFERROR(VLOOKUP(Подбор[[#This Row],[Артикул]],[1]Подбор!$CJ:$CW,2,0),"")</f>
        <v>574200</v>
      </c>
      <c r="X1591" s="73">
        <f>IFERROR(VLOOKUP(Подбор[[#This Row],[Артикул]],[1]Подбор!$CJ:$CW,3,0),"")</f>
        <v>344300</v>
      </c>
      <c r="Y1591" s="73">
        <f>IFERROR(VLOOKUP(Подбор[[#This Row],[Артикул]],[1]Подбор!$CJ:$CW,4,0),"")</f>
        <v>-40.038314176245208</v>
      </c>
      <c r="Z1591" s="73">
        <f>IFERROR(VLOOKUP(Подбор[[#This Row],[Артикул]],[1]Подбор!$CJ:$CW,5,0),"")</f>
        <v>0</v>
      </c>
      <c r="AA1591" s="73">
        <f>IFERROR(VLOOKUP(Подбор[[#This Row],[Артикул]],[1]Подбор!$CJ:$CW,6,0),"")</f>
        <v>0</v>
      </c>
      <c r="AB1591" s="73">
        <f>IFERROR(VLOOKUP(Подбор[[#This Row],[Артикул]],[1]Подбор!$CJ:$CW,7,0),"")</f>
        <v>0</v>
      </c>
      <c r="AC1591" s="73">
        <f>IFERROR(VLOOKUP(Подбор[[#This Row],[Артикул]],[1]Подбор!$CJ:$CW,8,0),"")</f>
        <v>0</v>
      </c>
      <c r="AD1591" s="73">
        <f>IFERROR(VLOOKUP(Подбор[[#This Row],[Артикул]],[1]Подбор!$CJ:$CW,9,0),"")</f>
        <v>0</v>
      </c>
      <c r="AE1591" s="73">
        <f>IFERROR(VLOOKUP(Подбор[[#This Row],[Артикул]],[1]Подбор!$CJ:$CW,10,0),"")</f>
        <v>0</v>
      </c>
      <c r="AF1591" s="73">
        <f>IFERROR(VLOOKUP(Подбор[[#This Row],[Артикул]],[1]Подбор!$CJ:$CW,11,0),"")</f>
        <v>0</v>
      </c>
      <c r="AG1591" s="73">
        <f>IFERROR(VLOOKUP(Подбор[[#This Row],[Артикул]],[1]Подбор!$CJ:$CW,12,0),"")</f>
        <v>1</v>
      </c>
      <c r="AH1591" s="73">
        <f>IFERROR(VLOOKUP(Подбор[[#This Row],[Артикул]],[1]Подбор!$CJ:$CW,13,0),"")</f>
        <v>0</v>
      </c>
      <c r="AI1591" s="73">
        <f>IFERROR(VLOOKUP(Подбор[[#This Row],[Артикул]],[1]Подбор!$CJ:$CW,14,0),"")</f>
        <v>0</v>
      </c>
      <c r="AJ1591" s="73" t="str">
        <f>IFERROR(VLOOKUP(Подбор[[#This Row],[Артикул]],[1]Подбор!$CJ:$DA,15,0),"")</f>
        <v/>
      </c>
      <c r="AK1591" s="73" t="str">
        <f>IFERROR(VLOOKUP(Подбор[[#This Row],[Артикул]],[1]Подбор!$CJ:$DA,16,0),"")</f>
        <v>https://ipmatika.kz/products/tsifrovaya-konferents-sistema-itc-serii-ts-03/TS-0318CA/</v>
      </c>
      <c r="AL1591" s="73" t="str">
        <f>IFERROR(VLOOKUP(Подбор[[#This Row],[Артикул]],[1]Подбор!$CJ:$DA,17,0),"")</f>
        <v/>
      </c>
    </row>
    <row r="1592" spans="1:38">
      <c r="A1592" s="73" t="s">
        <v>1381</v>
      </c>
      <c r="B1592" t="s">
        <v>3084</v>
      </c>
      <c r="C1592" t="s">
        <v>1380</v>
      </c>
      <c r="D1592">
        <v>262900</v>
      </c>
      <c r="E1592">
        <v>157850</v>
      </c>
      <c r="F1592">
        <v>-39.9581589958159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7</v>
      </c>
      <c r="O1592">
        <v>0</v>
      </c>
      <c r="P1592">
        <v>0</v>
      </c>
      <c r="Q1592" t="s">
        <v>6469</v>
      </c>
      <c r="R1592" t="s">
        <v>6470</v>
      </c>
      <c r="S1592" t="s">
        <v>578</v>
      </c>
      <c r="T1592" s="73"/>
      <c r="U1592" s="73"/>
      <c r="V1592"/>
      <c r="W1592" s="73">
        <f>IFERROR(VLOOKUP(Подбор[[#This Row],[Артикул]],[1]Подбор!$CJ:$CW,2,0),"")</f>
        <v>262900</v>
      </c>
      <c r="X1592" s="73">
        <f>IFERROR(VLOOKUP(Подбор[[#This Row],[Артикул]],[1]Подбор!$CJ:$CW,3,0),"")</f>
        <v>157850</v>
      </c>
      <c r="Y1592" s="73">
        <f>IFERROR(VLOOKUP(Подбор[[#This Row],[Артикул]],[1]Подбор!$CJ:$CW,4,0),"")</f>
        <v>-39.9581589958159</v>
      </c>
      <c r="Z1592" s="73">
        <f>IFERROR(VLOOKUP(Подбор[[#This Row],[Артикул]],[1]Подбор!$CJ:$CW,5,0),"")</f>
        <v>0</v>
      </c>
      <c r="AA1592" s="73">
        <f>IFERROR(VLOOKUP(Подбор[[#This Row],[Артикул]],[1]Подбор!$CJ:$CW,6,0),"")</f>
        <v>0</v>
      </c>
      <c r="AB1592" s="73">
        <f>IFERROR(VLOOKUP(Подбор[[#This Row],[Артикул]],[1]Подбор!$CJ:$CW,7,0),"")</f>
        <v>0</v>
      </c>
      <c r="AC1592" s="73">
        <f>IFERROR(VLOOKUP(Подбор[[#This Row],[Артикул]],[1]Подбор!$CJ:$CW,8,0),"")</f>
        <v>0</v>
      </c>
      <c r="AD1592" s="73">
        <f>IFERROR(VLOOKUP(Подбор[[#This Row],[Артикул]],[1]Подбор!$CJ:$CW,9,0),"")</f>
        <v>0</v>
      </c>
      <c r="AE1592" s="73">
        <f>IFERROR(VLOOKUP(Подбор[[#This Row],[Артикул]],[1]Подбор!$CJ:$CW,10,0),"")</f>
        <v>0</v>
      </c>
      <c r="AF1592" s="73">
        <f>IFERROR(VLOOKUP(Подбор[[#This Row],[Артикул]],[1]Подбор!$CJ:$CW,11,0),"")</f>
        <v>0</v>
      </c>
      <c r="AG1592" s="73">
        <f>IFERROR(VLOOKUP(Подбор[[#This Row],[Артикул]],[1]Подбор!$CJ:$CW,12,0),"")</f>
        <v>7</v>
      </c>
      <c r="AH1592" s="73">
        <f>IFERROR(VLOOKUP(Подбор[[#This Row],[Артикул]],[1]Подбор!$CJ:$CW,13,0),"")</f>
        <v>0</v>
      </c>
      <c r="AI1592" s="73">
        <f>IFERROR(VLOOKUP(Подбор[[#This Row],[Артикул]],[1]Подбор!$CJ:$CW,14,0),"")</f>
        <v>0</v>
      </c>
      <c r="AJ1592" s="73" t="str">
        <f>IFERROR(VLOOKUP(Подбор[[#This Row],[Артикул]],[1]Подбор!$CJ:$DA,15,0),"")</f>
        <v>http://ipmatika.ru/upload/iblock/df5/TS-0321.png</v>
      </c>
      <c r="AK1592" s="73" t="str">
        <f>IFERROR(VLOOKUP(Подбор[[#This Row],[Артикул]],[1]Подбор!$CJ:$DA,16,0),"")</f>
        <v>https://ipmatika.kz/products/tsifrovaya-konferents-sistema-itc-serii-ts-03/TS-0321/</v>
      </c>
      <c r="AL1592" s="73" t="str">
        <f>IFERROR(VLOOKUP(Подбор[[#This Row],[Артикул]],[1]Подбор!$CJ:$DA,17,0),"")</f>
        <v/>
      </c>
    </row>
    <row r="1593" spans="1:38">
      <c r="A1593" s="73" t="s">
        <v>1379</v>
      </c>
      <c r="B1593" t="s">
        <v>3084</v>
      </c>
      <c r="C1593" t="s">
        <v>1378</v>
      </c>
      <c r="D1593">
        <v>167750</v>
      </c>
      <c r="E1593">
        <v>100650</v>
      </c>
      <c r="F1593">
        <v>-40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6471</v>
      </c>
      <c r="R1593" t="s">
        <v>6472</v>
      </c>
      <c r="S1593" t="s">
        <v>578</v>
      </c>
      <c r="T1593" s="73"/>
      <c r="U1593" s="73"/>
      <c r="V1593"/>
      <c r="W1593" s="73">
        <f>IFERROR(VLOOKUP(Подбор[[#This Row],[Артикул]],[1]Подбор!$CJ:$CW,2,0),"")</f>
        <v>167750</v>
      </c>
      <c r="X1593" s="73">
        <f>IFERROR(VLOOKUP(Подбор[[#This Row],[Артикул]],[1]Подбор!$CJ:$CW,3,0),"")</f>
        <v>100650</v>
      </c>
      <c r="Y1593" s="73">
        <f>IFERROR(VLOOKUP(Подбор[[#This Row],[Артикул]],[1]Подбор!$CJ:$CW,4,0),"")</f>
        <v>-40</v>
      </c>
      <c r="Z1593" s="73">
        <f>IFERROR(VLOOKUP(Подбор[[#This Row],[Артикул]],[1]Подбор!$CJ:$CW,5,0),"")</f>
        <v>0</v>
      </c>
      <c r="AA1593" s="73">
        <f>IFERROR(VLOOKUP(Подбор[[#This Row],[Артикул]],[1]Подбор!$CJ:$CW,6,0),"")</f>
        <v>0</v>
      </c>
      <c r="AB1593" s="73">
        <f>IFERROR(VLOOKUP(Подбор[[#This Row],[Артикул]],[1]Подбор!$CJ:$CW,7,0),"")</f>
        <v>0</v>
      </c>
      <c r="AC1593" s="73">
        <f>IFERROR(VLOOKUP(Подбор[[#This Row],[Артикул]],[1]Подбор!$CJ:$CW,8,0),"")</f>
        <v>0</v>
      </c>
      <c r="AD1593" s="73">
        <f>IFERROR(VLOOKUP(Подбор[[#This Row],[Артикул]],[1]Подбор!$CJ:$CW,9,0),"")</f>
        <v>0</v>
      </c>
      <c r="AE1593" s="73">
        <f>IFERROR(VLOOKUP(Подбор[[#This Row],[Артикул]],[1]Подбор!$CJ:$CW,10,0),"")</f>
        <v>0</v>
      </c>
      <c r="AF1593" s="73">
        <f>IFERROR(VLOOKUP(Подбор[[#This Row],[Артикул]],[1]Подбор!$CJ:$CW,11,0),"")</f>
        <v>0</v>
      </c>
      <c r="AG1593" s="73">
        <f>IFERROR(VLOOKUP(Подбор[[#This Row],[Артикул]],[1]Подбор!$CJ:$CW,12,0),"")</f>
        <v>0</v>
      </c>
      <c r="AH1593" s="73">
        <f>IFERROR(VLOOKUP(Подбор[[#This Row],[Артикул]],[1]Подбор!$CJ:$CW,13,0),"")</f>
        <v>0</v>
      </c>
      <c r="AI1593" s="73">
        <f>IFERROR(VLOOKUP(Подбор[[#This Row],[Артикул]],[1]Подбор!$CJ:$CW,14,0),"")</f>
        <v>0</v>
      </c>
      <c r="AJ1593" s="73" t="str">
        <f>IFERROR(VLOOKUP(Подбор[[#This Row],[Артикул]],[1]Подбор!$CJ:$DA,15,0),"")</f>
        <v>http://ipmatika.ru/upload/iblock/fbc/gms8mvr18dq9t4n1xtpssq02x6v3epvw/TS-0323_anons.jpg</v>
      </c>
      <c r="AK1593" s="73" t="str">
        <f>IFERROR(VLOOKUP(Подбор[[#This Row],[Артикул]],[1]Подбор!$CJ:$DA,16,0),"")</f>
        <v>https://ipmatika.kz/products/tsifrovaya-konferents-sistema-itc-serii-ts-03/TS-0323/</v>
      </c>
      <c r="AL1593" s="73" t="str">
        <f>IFERROR(VLOOKUP(Подбор[[#This Row],[Артикул]],[1]Подбор!$CJ:$DA,17,0),"")</f>
        <v/>
      </c>
    </row>
    <row r="1594" spans="1:38">
      <c r="A1594" s="73" t="s">
        <v>1377</v>
      </c>
      <c r="B1594" t="s">
        <v>3084</v>
      </c>
      <c r="C1594" t="s">
        <v>1376</v>
      </c>
      <c r="D1594">
        <v>30800</v>
      </c>
      <c r="E1594">
        <v>18700</v>
      </c>
      <c r="F1594">
        <v>-39.285714285714285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10</v>
      </c>
      <c r="O1594">
        <v>1</v>
      </c>
      <c r="P1594">
        <v>0</v>
      </c>
      <c r="Q1594" t="s">
        <v>6473</v>
      </c>
      <c r="R1594" t="s">
        <v>6474</v>
      </c>
      <c r="S1594" t="s">
        <v>578</v>
      </c>
      <c r="T1594" s="73"/>
      <c r="U1594" s="73"/>
      <c r="V1594"/>
      <c r="W1594" s="73">
        <f>IFERROR(VLOOKUP(Подбор[[#This Row],[Артикул]],[1]Подбор!$CJ:$CW,2,0),"")</f>
        <v>30800</v>
      </c>
      <c r="X1594" s="73">
        <f>IFERROR(VLOOKUP(Подбор[[#This Row],[Артикул]],[1]Подбор!$CJ:$CW,3,0),"")</f>
        <v>18700</v>
      </c>
      <c r="Y1594" s="73">
        <f>IFERROR(VLOOKUP(Подбор[[#This Row],[Артикул]],[1]Подбор!$CJ:$CW,4,0),"")</f>
        <v>-39.285714285714285</v>
      </c>
      <c r="Z1594" s="73">
        <f>IFERROR(VLOOKUP(Подбор[[#This Row],[Артикул]],[1]Подбор!$CJ:$CW,5,0),"")</f>
        <v>0</v>
      </c>
      <c r="AA1594" s="73">
        <f>IFERROR(VLOOKUP(Подбор[[#This Row],[Артикул]],[1]Подбор!$CJ:$CW,6,0),"")</f>
        <v>0</v>
      </c>
      <c r="AB1594" s="73">
        <f>IFERROR(VLOOKUP(Подбор[[#This Row],[Артикул]],[1]Подбор!$CJ:$CW,7,0),"")</f>
        <v>0</v>
      </c>
      <c r="AC1594" s="73">
        <f>IFERROR(VLOOKUP(Подбор[[#This Row],[Артикул]],[1]Подбор!$CJ:$CW,8,0),"")</f>
        <v>0</v>
      </c>
      <c r="AD1594" s="73">
        <f>IFERROR(VLOOKUP(Подбор[[#This Row],[Артикул]],[1]Подбор!$CJ:$CW,9,0),"")</f>
        <v>0</v>
      </c>
      <c r="AE1594" s="73">
        <f>IFERROR(VLOOKUP(Подбор[[#This Row],[Артикул]],[1]Подбор!$CJ:$CW,10,0),"")</f>
        <v>0</v>
      </c>
      <c r="AF1594" s="73">
        <f>IFERROR(VLOOKUP(Подбор[[#This Row],[Артикул]],[1]Подбор!$CJ:$CW,11,0),"")</f>
        <v>0</v>
      </c>
      <c r="AG1594" s="73">
        <f>IFERROR(VLOOKUP(Подбор[[#This Row],[Артикул]],[1]Подбор!$CJ:$CW,12,0),"")</f>
        <v>10</v>
      </c>
      <c r="AH1594" s="73">
        <f>IFERROR(VLOOKUP(Подбор[[#This Row],[Артикул]],[1]Подбор!$CJ:$CW,13,0),"")</f>
        <v>1</v>
      </c>
      <c r="AI1594" s="73">
        <f>IFERROR(VLOOKUP(Подбор[[#This Row],[Артикул]],[1]Подбор!$CJ:$CW,14,0),"")</f>
        <v>0</v>
      </c>
      <c r="AJ1594" s="73" t="str">
        <f>IFERROR(VLOOKUP(Подбор[[#This Row],[Артикул]],[1]Подбор!$CJ:$DA,15,0),"")</f>
        <v>http://ipmatika.ru/upload/iblock/869/mz9qqwfiw53crc14gevb397ccyx6qk0b/TS-0323B.jpg</v>
      </c>
      <c r="AK1594" s="73" t="str">
        <f>IFERROR(VLOOKUP(Подбор[[#This Row],[Артикул]],[1]Подбор!$CJ:$DA,16,0),"")</f>
        <v>https://ipmatika.kz/products/tsifrovaya-konferents-sistema-itc-serii-ts-03/TS-0323B/</v>
      </c>
      <c r="AL1594" s="73" t="str">
        <f>IFERROR(VLOOKUP(Подбор[[#This Row],[Артикул]],[1]Подбор!$CJ:$DA,17,0),"")</f>
        <v/>
      </c>
    </row>
    <row r="1595" spans="1:38">
      <c r="A1595" s="73" t="s">
        <v>1375</v>
      </c>
      <c r="B1595" t="s">
        <v>3084</v>
      </c>
      <c r="C1595" t="s">
        <v>1374</v>
      </c>
      <c r="D1595">
        <v>267300</v>
      </c>
      <c r="E1595">
        <v>160600</v>
      </c>
      <c r="F1595">
        <v>-39.91769547325103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6475</v>
      </c>
      <c r="R1595" t="s">
        <v>6476</v>
      </c>
      <c r="S1595" t="s">
        <v>5612</v>
      </c>
      <c r="T1595" s="73"/>
      <c r="U1595" s="73"/>
      <c r="V1595"/>
      <c r="W1595" s="73">
        <f>IFERROR(VLOOKUP(Подбор[[#This Row],[Артикул]],[1]Подбор!$CJ:$CW,2,0),"")</f>
        <v>267300</v>
      </c>
      <c r="X1595" s="73">
        <f>IFERROR(VLOOKUP(Подбор[[#This Row],[Артикул]],[1]Подбор!$CJ:$CW,3,0),"")</f>
        <v>160600</v>
      </c>
      <c r="Y1595" s="73">
        <f>IFERROR(VLOOKUP(Подбор[[#This Row],[Артикул]],[1]Подбор!$CJ:$CW,4,0),"")</f>
        <v>-39.91769547325103</v>
      </c>
      <c r="Z1595" s="73">
        <f>IFERROR(VLOOKUP(Подбор[[#This Row],[Артикул]],[1]Подбор!$CJ:$CW,5,0),"")</f>
        <v>0</v>
      </c>
      <c r="AA1595" s="73">
        <f>IFERROR(VLOOKUP(Подбор[[#This Row],[Артикул]],[1]Подбор!$CJ:$CW,6,0),"")</f>
        <v>0</v>
      </c>
      <c r="AB1595" s="73">
        <f>IFERROR(VLOOKUP(Подбор[[#This Row],[Артикул]],[1]Подбор!$CJ:$CW,7,0),"")</f>
        <v>0</v>
      </c>
      <c r="AC1595" s="73">
        <f>IFERROR(VLOOKUP(Подбор[[#This Row],[Артикул]],[1]Подбор!$CJ:$CW,8,0),"")</f>
        <v>0</v>
      </c>
      <c r="AD1595" s="73">
        <f>IFERROR(VLOOKUP(Подбор[[#This Row],[Артикул]],[1]Подбор!$CJ:$CW,9,0),"")</f>
        <v>0</v>
      </c>
      <c r="AE1595" s="73">
        <f>IFERROR(VLOOKUP(Подбор[[#This Row],[Артикул]],[1]Подбор!$CJ:$CW,10,0),"")</f>
        <v>0</v>
      </c>
      <c r="AF1595" s="73">
        <f>IFERROR(VLOOKUP(Подбор[[#This Row],[Артикул]],[1]Подбор!$CJ:$CW,11,0),"")</f>
        <v>0</v>
      </c>
      <c r="AG1595" s="73">
        <f>IFERROR(VLOOKUP(Подбор[[#This Row],[Артикул]],[1]Подбор!$CJ:$CW,12,0),"")</f>
        <v>0</v>
      </c>
      <c r="AH1595" s="73">
        <f>IFERROR(VLOOKUP(Подбор[[#This Row],[Артикул]],[1]Подбор!$CJ:$CW,13,0),"")</f>
        <v>0</v>
      </c>
      <c r="AI1595" s="73">
        <f>IFERROR(VLOOKUP(Подбор[[#This Row],[Артикул]],[1]Подбор!$CJ:$CW,14,0),"")</f>
        <v>0</v>
      </c>
      <c r="AJ1595" s="73" t="str">
        <f>IFERROR(VLOOKUP(Подбор[[#This Row],[Артикул]],[1]Подбор!$CJ:$DA,15,0),"")</f>
        <v>http://ipmatika.ru/upload/iblock/34f/TS-0332.png</v>
      </c>
      <c r="AK1595" s="73" t="str">
        <f>IFERROR(VLOOKUP(Подбор[[#This Row],[Артикул]],[1]Подбор!$CJ:$DA,16,0),"")</f>
        <v>https://ipmatika.kz/products/tsifrovaya-konferents-sistema-itc-serii-ts-03/TS-0332/</v>
      </c>
      <c r="AL1595" s="73" t="str">
        <f>IFERROR(VLOOKUP(Подбор[[#This Row],[Артикул]],[1]Подбор!$CJ:$DA,17,0),"")</f>
        <v>Под заказ</v>
      </c>
    </row>
    <row r="1596" spans="1:38">
      <c r="A1596" s="73" t="s">
        <v>1373</v>
      </c>
      <c r="B1596" t="s">
        <v>3084</v>
      </c>
      <c r="C1596" t="s">
        <v>1372</v>
      </c>
      <c r="D1596">
        <v>267300</v>
      </c>
      <c r="E1596">
        <v>160600</v>
      </c>
      <c r="F1596">
        <v>-39.91769547325103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578</v>
      </c>
      <c r="R1596" t="s">
        <v>6477</v>
      </c>
      <c r="S1596" t="s">
        <v>5612</v>
      </c>
      <c r="T1596" s="73"/>
      <c r="U1596" s="73"/>
      <c r="V1596"/>
      <c r="W1596" s="73">
        <f>IFERROR(VLOOKUP(Подбор[[#This Row],[Артикул]],[1]Подбор!$CJ:$CW,2,0),"")</f>
        <v>267300</v>
      </c>
      <c r="X1596" s="73">
        <f>IFERROR(VLOOKUP(Подбор[[#This Row],[Артикул]],[1]Подбор!$CJ:$CW,3,0),"")</f>
        <v>160600</v>
      </c>
      <c r="Y1596" s="73">
        <f>IFERROR(VLOOKUP(Подбор[[#This Row],[Артикул]],[1]Подбор!$CJ:$CW,4,0),"")</f>
        <v>-39.91769547325103</v>
      </c>
      <c r="Z1596" s="73">
        <f>IFERROR(VLOOKUP(Подбор[[#This Row],[Артикул]],[1]Подбор!$CJ:$CW,5,0),"")</f>
        <v>0</v>
      </c>
      <c r="AA1596" s="73">
        <f>IFERROR(VLOOKUP(Подбор[[#This Row],[Артикул]],[1]Подбор!$CJ:$CW,6,0),"")</f>
        <v>0</v>
      </c>
      <c r="AB1596" s="73">
        <f>IFERROR(VLOOKUP(Подбор[[#This Row],[Артикул]],[1]Подбор!$CJ:$CW,7,0),"")</f>
        <v>0</v>
      </c>
      <c r="AC1596" s="73">
        <f>IFERROR(VLOOKUP(Подбор[[#This Row],[Артикул]],[1]Подбор!$CJ:$CW,8,0),"")</f>
        <v>0</v>
      </c>
      <c r="AD1596" s="73">
        <f>IFERROR(VLOOKUP(Подбор[[#This Row],[Артикул]],[1]Подбор!$CJ:$CW,9,0),"")</f>
        <v>0</v>
      </c>
      <c r="AE1596" s="73">
        <f>IFERROR(VLOOKUP(Подбор[[#This Row],[Артикул]],[1]Подбор!$CJ:$CW,10,0),"")</f>
        <v>0</v>
      </c>
      <c r="AF1596" s="73">
        <f>IFERROR(VLOOKUP(Подбор[[#This Row],[Артикул]],[1]Подбор!$CJ:$CW,11,0),"")</f>
        <v>0</v>
      </c>
      <c r="AG1596" s="73">
        <f>IFERROR(VLOOKUP(Подбор[[#This Row],[Артикул]],[1]Подбор!$CJ:$CW,12,0),"")</f>
        <v>0</v>
      </c>
      <c r="AH1596" s="73">
        <f>IFERROR(VLOOKUP(Подбор[[#This Row],[Артикул]],[1]Подбор!$CJ:$CW,13,0),"")</f>
        <v>0</v>
      </c>
      <c r="AI1596" s="73">
        <f>IFERROR(VLOOKUP(Подбор[[#This Row],[Артикул]],[1]Подбор!$CJ:$CW,14,0),"")</f>
        <v>0</v>
      </c>
      <c r="AJ1596" s="73" t="str">
        <f>IFERROR(VLOOKUP(Подбор[[#This Row],[Артикул]],[1]Подбор!$CJ:$DA,15,0),"")</f>
        <v/>
      </c>
      <c r="AK1596" s="73" t="str">
        <f>IFERROR(VLOOKUP(Подбор[[#This Row],[Артикул]],[1]Подбор!$CJ:$DA,16,0),"")</f>
        <v>https://ipmatika.kz/products/tsifrovaya-konferents-sistema-itc-serii-ts-03/TS-0332%C0/</v>
      </c>
      <c r="AL1596" s="73" t="str">
        <f>IFERROR(VLOOKUP(Подбор[[#This Row],[Артикул]],[1]Подбор!$CJ:$DA,17,0),"")</f>
        <v>Под заказ</v>
      </c>
    </row>
    <row r="1597" spans="1:38">
      <c r="A1597" s="73" t="s">
        <v>1371</v>
      </c>
      <c r="B1597" t="s">
        <v>3084</v>
      </c>
      <c r="C1597" t="s">
        <v>1370</v>
      </c>
      <c r="D1597">
        <v>315700</v>
      </c>
      <c r="E1597">
        <v>194392.80000000002</v>
      </c>
      <c r="F1597">
        <v>-38.424833702882481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6478</v>
      </c>
      <c r="R1597" t="s">
        <v>6479</v>
      </c>
      <c r="S1597" t="s">
        <v>5612</v>
      </c>
      <c r="T1597" s="73"/>
      <c r="U1597" s="73"/>
      <c r="V1597"/>
      <c r="W1597" s="73">
        <f>IFERROR(VLOOKUP(Подбор[[#This Row],[Артикул]],[1]Подбор!$CJ:$CW,2,0),"")</f>
        <v>315700</v>
      </c>
      <c r="X1597" s="73">
        <f>IFERROR(VLOOKUP(Подбор[[#This Row],[Артикул]],[1]Подбор!$CJ:$CW,3,0),"")</f>
        <v>194392.80000000002</v>
      </c>
      <c r="Y1597" s="73">
        <f>IFERROR(VLOOKUP(Подбор[[#This Row],[Артикул]],[1]Подбор!$CJ:$CW,4,0),"")</f>
        <v>-38.424833702882481</v>
      </c>
      <c r="Z1597" s="73">
        <f>IFERROR(VLOOKUP(Подбор[[#This Row],[Артикул]],[1]Подбор!$CJ:$CW,5,0),"")</f>
        <v>0</v>
      </c>
      <c r="AA1597" s="73">
        <f>IFERROR(VLOOKUP(Подбор[[#This Row],[Артикул]],[1]Подбор!$CJ:$CW,6,0),"")</f>
        <v>0</v>
      </c>
      <c r="AB1597" s="73">
        <f>IFERROR(VLOOKUP(Подбор[[#This Row],[Артикул]],[1]Подбор!$CJ:$CW,7,0),"")</f>
        <v>0</v>
      </c>
      <c r="AC1597" s="73">
        <f>IFERROR(VLOOKUP(Подбор[[#This Row],[Артикул]],[1]Подбор!$CJ:$CW,8,0),"")</f>
        <v>0</v>
      </c>
      <c r="AD1597" s="73">
        <f>IFERROR(VLOOKUP(Подбор[[#This Row],[Артикул]],[1]Подбор!$CJ:$CW,9,0),"")</f>
        <v>0</v>
      </c>
      <c r="AE1597" s="73">
        <f>IFERROR(VLOOKUP(Подбор[[#This Row],[Артикул]],[1]Подбор!$CJ:$CW,10,0),"")</f>
        <v>0</v>
      </c>
      <c r="AF1597" s="73">
        <f>IFERROR(VLOOKUP(Подбор[[#This Row],[Артикул]],[1]Подбор!$CJ:$CW,11,0),"")</f>
        <v>0</v>
      </c>
      <c r="AG1597" s="73">
        <f>IFERROR(VLOOKUP(Подбор[[#This Row],[Артикул]],[1]Подбор!$CJ:$CW,12,0),"")</f>
        <v>0</v>
      </c>
      <c r="AH1597" s="73">
        <f>IFERROR(VLOOKUP(Подбор[[#This Row],[Артикул]],[1]Подбор!$CJ:$CW,13,0),"")</f>
        <v>0</v>
      </c>
      <c r="AI1597" s="73">
        <f>IFERROR(VLOOKUP(Подбор[[#This Row],[Артикул]],[1]Подбор!$CJ:$CW,14,0),"")</f>
        <v>0</v>
      </c>
      <c r="AJ1597" s="73" t="str">
        <f>IFERROR(VLOOKUP(Подбор[[#This Row],[Артикул]],[1]Подбор!$CJ:$DA,15,0),"")</f>
        <v>http://ipmatika.ru/upload/iblock/965/y34s3konu8z60v2awote7zetc0oasjlh/TS-0336%282%29.png</v>
      </c>
      <c r="AK1597" s="73" t="str">
        <f>IFERROR(VLOOKUP(Подбор[[#This Row],[Артикул]],[1]Подбор!$CJ:$DA,16,0),"")</f>
        <v>https://ipmatika.kz/products/tsifrovaya-konferents-sistema-itc-serii-ts-03/TS-0336/</v>
      </c>
      <c r="AL1597" s="73" t="str">
        <f>IFERROR(VLOOKUP(Подбор[[#This Row],[Артикул]],[1]Подбор!$CJ:$DA,17,0),"")</f>
        <v>Под заказ</v>
      </c>
    </row>
    <row r="1598" spans="1:38">
      <c r="A1598" s="73" t="s">
        <v>1369</v>
      </c>
      <c r="B1598" t="s">
        <v>3084</v>
      </c>
      <c r="C1598" t="s">
        <v>1368</v>
      </c>
      <c r="D1598">
        <v>315700</v>
      </c>
      <c r="E1598">
        <v>194392.80000000002</v>
      </c>
      <c r="F1598">
        <v>-38.424833702882481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578</v>
      </c>
      <c r="R1598" t="s">
        <v>6480</v>
      </c>
      <c r="S1598" t="s">
        <v>5612</v>
      </c>
      <c r="T1598" s="73"/>
      <c r="U1598" s="73"/>
      <c r="V1598"/>
      <c r="W1598" s="73">
        <f>IFERROR(VLOOKUP(Подбор[[#This Row],[Артикул]],[1]Подбор!$CJ:$CW,2,0),"")</f>
        <v>315700</v>
      </c>
      <c r="X1598" s="73">
        <f>IFERROR(VLOOKUP(Подбор[[#This Row],[Артикул]],[1]Подбор!$CJ:$CW,3,0),"")</f>
        <v>194392.80000000002</v>
      </c>
      <c r="Y1598" s="73">
        <f>IFERROR(VLOOKUP(Подбор[[#This Row],[Артикул]],[1]Подбор!$CJ:$CW,4,0),"")</f>
        <v>-38.424833702882481</v>
      </c>
      <c r="Z1598" s="73">
        <f>IFERROR(VLOOKUP(Подбор[[#This Row],[Артикул]],[1]Подбор!$CJ:$CW,5,0),"")</f>
        <v>0</v>
      </c>
      <c r="AA1598" s="73">
        <f>IFERROR(VLOOKUP(Подбор[[#This Row],[Артикул]],[1]Подбор!$CJ:$CW,6,0),"")</f>
        <v>0</v>
      </c>
      <c r="AB1598" s="73">
        <f>IFERROR(VLOOKUP(Подбор[[#This Row],[Артикул]],[1]Подбор!$CJ:$CW,7,0),"")</f>
        <v>0</v>
      </c>
      <c r="AC1598" s="73">
        <f>IFERROR(VLOOKUP(Подбор[[#This Row],[Артикул]],[1]Подбор!$CJ:$CW,8,0),"")</f>
        <v>0</v>
      </c>
      <c r="AD1598" s="73">
        <f>IFERROR(VLOOKUP(Подбор[[#This Row],[Артикул]],[1]Подбор!$CJ:$CW,9,0),"")</f>
        <v>0</v>
      </c>
      <c r="AE1598" s="73">
        <f>IFERROR(VLOOKUP(Подбор[[#This Row],[Артикул]],[1]Подбор!$CJ:$CW,10,0),"")</f>
        <v>0</v>
      </c>
      <c r="AF1598" s="73">
        <f>IFERROR(VLOOKUP(Подбор[[#This Row],[Артикул]],[1]Подбор!$CJ:$CW,11,0),"")</f>
        <v>0</v>
      </c>
      <c r="AG1598" s="73">
        <f>IFERROR(VLOOKUP(Подбор[[#This Row],[Артикул]],[1]Подбор!$CJ:$CW,12,0),"")</f>
        <v>0</v>
      </c>
      <c r="AH1598" s="73">
        <f>IFERROR(VLOOKUP(Подбор[[#This Row],[Артикул]],[1]Подбор!$CJ:$CW,13,0),"")</f>
        <v>0</v>
      </c>
      <c r="AI1598" s="73">
        <f>IFERROR(VLOOKUP(Подбор[[#This Row],[Артикул]],[1]Подбор!$CJ:$CW,14,0),"")</f>
        <v>0</v>
      </c>
      <c r="AJ1598" s="73" t="str">
        <f>IFERROR(VLOOKUP(Подбор[[#This Row],[Артикул]],[1]Подбор!$CJ:$DA,15,0),"")</f>
        <v/>
      </c>
      <c r="AK1598" s="73" t="str">
        <f>IFERROR(VLOOKUP(Подбор[[#This Row],[Артикул]],[1]Подбор!$CJ:$DA,16,0),"")</f>
        <v>https://ipmatika.kz/products/tsifrovaya-konferents-sistema-itc-serii-ts-03/TS-0336%C0/</v>
      </c>
      <c r="AL1598" s="73" t="str">
        <f>IFERROR(VLOOKUP(Подбор[[#This Row],[Артикул]],[1]Подбор!$CJ:$DA,17,0),"")</f>
        <v>Под заказ</v>
      </c>
    </row>
    <row r="1599" spans="1:38">
      <c r="A1599" s="73" t="s">
        <v>3668</v>
      </c>
      <c r="B1599" t="s">
        <v>3084</v>
      </c>
      <c r="C1599" t="s">
        <v>3669</v>
      </c>
      <c r="D1599">
        <v>717750</v>
      </c>
      <c r="E1599">
        <v>422400</v>
      </c>
      <c r="F1599">
        <v>-41.149425287356323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6481</v>
      </c>
      <c r="R1599" t="s">
        <v>6482</v>
      </c>
      <c r="S1599" t="s">
        <v>5610</v>
      </c>
      <c r="T1599" s="73"/>
      <c r="U1599" s="73"/>
      <c r="V1599"/>
      <c r="W1599" s="73">
        <f>IFERROR(VLOOKUP(Подбор[[#This Row],[Артикул]],[1]Подбор!$CJ:$CW,2,0),"")</f>
        <v>717750</v>
      </c>
      <c r="X1599" s="73">
        <f>IFERROR(VLOOKUP(Подбор[[#This Row],[Артикул]],[1]Подбор!$CJ:$CW,3,0),"")</f>
        <v>422400</v>
      </c>
      <c r="Y1599" s="73">
        <f>IFERROR(VLOOKUP(Подбор[[#This Row],[Артикул]],[1]Подбор!$CJ:$CW,4,0),"")</f>
        <v>-41.149425287356323</v>
      </c>
      <c r="Z1599" s="73">
        <f>IFERROR(VLOOKUP(Подбор[[#This Row],[Артикул]],[1]Подбор!$CJ:$CW,5,0),"")</f>
        <v>0</v>
      </c>
      <c r="AA1599" s="73">
        <f>IFERROR(VLOOKUP(Подбор[[#This Row],[Артикул]],[1]Подбор!$CJ:$CW,6,0),"")</f>
        <v>0</v>
      </c>
      <c r="AB1599" s="73">
        <f>IFERROR(VLOOKUP(Подбор[[#This Row],[Артикул]],[1]Подбор!$CJ:$CW,7,0),"")</f>
        <v>0</v>
      </c>
      <c r="AC1599" s="73">
        <f>IFERROR(VLOOKUP(Подбор[[#This Row],[Артикул]],[1]Подбор!$CJ:$CW,8,0),"")</f>
        <v>0</v>
      </c>
      <c r="AD1599" s="73">
        <f>IFERROR(VLOOKUP(Подбор[[#This Row],[Артикул]],[1]Подбор!$CJ:$CW,9,0),"")</f>
        <v>0</v>
      </c>
      <c r="AE1599" s="73">
        <f>IFERROR(VLOOKUP(Подбор[[#This Row],[Артикул]],[1]Подбор!$CJ:$CW,10,0),"")</f>
        <v>0</v>
      </c>
      <c r="AF1599" s="73">
        <f>IFERROR(VLOOKUP(Подбор[[#This Row],[Артикул]],[1]Подбор!$CJ:$CW,11,0),"")</f>
        <v>0</v>
      </c>
      <c r="AG1599" s="73">
        <f>IFERROR(VLOOKUP(Подбор[[#This Row],[Артикул]],[1]Подбор!$CJ:$CW,12,0),"")</f>
        <v>0</v>
      </c>
      <c r="AH1599" s="73">
        <f>IFERROR(VLOOKUP(Подбор[[#This Row],[Артикул]],[1]Подбор!$CJ:$CW,13,0),"")</f>
        <v>0</v>
      </c>
      <c r="AI1599" s="73">
        <f>IFERROR(VLOOKUP(Подбор[[#This Row],[Артикул]],[1]Подбор!$CJ:$CW,14,0),"")</f>
        <v>0</v>
      </c>
      <c r="AJ1599" s="73" t="str">
        <f>IFERROR(VLOOKUP(Подбор[[#This Row],[Артикул]],[1]Подбор!$CJ:$DA,15,0),"")</f>
        <v>http://ipmatika.ru/upload/iblock/be9/5ko33jvjowe6azfbrf8018dfeayybjnz/TS-3402.jpg</v>
      </c>
      <c r="AK1599" s="73" t="str">
        <f>IFERROR(VLOOKUP(Подбор[[#This Row],[Артикул]],[1]Подбор!$CJ:$DA,16,0),"")</f>
        <v>https://ipmatika.kz/products/tsifrovaya-konferents-sistema-itc-serii-ts-03/TS-3402/</v>
      </c>
      <c r="AL1599" s="73" t="str">
        <f>IFERROR(VLOOKUP(Подбор[[#This Row],[Артикул]],[1]Подбор!$CJ:$DA,17,0),"")</f>
        <v>NEW. Под заказ</v>
      </c>
    </row>
    <row r="1600" spans="1:38">
      <c r="A1600" s="73" t="s">
        <v>3670</v>
      </c>
      <c r="B1600" t="s">
        <v>3084</v>
      </c>
      <c r="C1600" t="s">
        <v>3671</v>
      </c>
      <c r="D1600">
        <v>215600</v>
      </c>
      <c r="E1600">
        <v>127050</v>
      </c>
      <c r="F1600">
        <v>-41.071428571428569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6483</v>
      </c>
      <c r="R1600" t="s">
        <v>6484</v>
      </c>
      <c r="S1600" t="s">
        <v>5610</v>
      </c>
      <c r="T1600" s="73"/>
      <c r="U1600" s="73"/>
      <c r="V1600"/>
      <c r="W1600" s="73">
        <f>IFERROR(VLOOKUP(Подбор[[#This Row],[Артикул]],[1]Подбор!$CJ:$CW,2,0),"")</f>
        <v>215600</v>
      </c>
      <c r="X1600" s="73">
        <f>IFERROR(VLOOKUP(Подбор[[#This Row],[Артикул]],[1]Подбор!$CJ:$CW,3,0),"")</f>
        <v>127050</v>
      </c>
      <c r="Y1600" s="73">
        <f>IFERROR(VLOOKUP(Подбор[[#This Row],[Артикул]],[1]Подбор!$CJ:$CW,4,0),"")</f>
        <v>-41.071428571428569</v>
      </c>
      <c r="Z1600" s="73">
        <f>IFERROR(VLOOKUP(Подбор[[#This Row],[Артикул]],[1]Подбор!$CJ:$CW,5,0),"")</f>
        <v>0</v>
      </c>
      <c r="AA1600" s="73">
        <f>IFERROR(VLOOKUP(Подбор[[#This Row],[Артикул]],[1]Подбор!$CJ:$CW,6,0),"")</f>
        <v>0</v>
      </c>
      <c r="AB1600" s="73">
        <f>IFERROR(VLOOKUP(Подбор[[#This Row],[Артикул]],[1]Подбор!$CJ:$CW,7,0),"")</f>
        <v>0</v>
      </c>
      <c r="AC1600" s="73">
        <f>IFERROR(VLOOKUP(Подбор[[#This Row],[Артикул]],[1]Подбор!$CJ:$CW,8,0),"")</f>
        <v>0</v>
      </c>
      <c r="AD1600" s="73">
        <f>IFERROR(VLOOKUP(Подбор[[#This Row],[Артикул]],[1]Подбор!$CJ:$CW,9,0),"")</f>
        <v>0</v>
      </c>
      <c r="AE1600" s="73">
        <f>IFERROR(VLOOKUP(Подбор[[#This Row],[Артикул]],[1]Подбор!$CJ:$CW,10,0),"")</f>
        <v>0</v>
      </c>
      <c r="AF1600" s="73">
        <f>IFERROR(VLOOKUP(Подбор[[#This Row],[Артикул]],[1]Подбор!$CJ:$CW,11,0),"")</f>
        <v>0</v>
      </c>
      <c r="AG1600" s="73">
        <f>IFERROR(VLOOKUP(Подбор[[#This Row],[Артикул]],[1]Подбор!$CJ:$CW,12,0),"")</f>
        <v>0</v>
      </c>
      <c r="AH1600" s="73">
        <f>IFERROR(VLOOKUP(Подбор[[#This Row],[Артикул]],[1]Подбор!$CJ:$CW,13,0),"")</f>
        <v>0</v>
      </c>
      <c r="AI1600" s="73">
        <f>IFERROR(VLOOKUP(Подбор[[#This Row],[Артикул]],[1]Подбор!$CJ:$CW,14,0),"")</f>
        <v>0</v>
      </c>
      <c r="AJ1600" s="73" t="str">
        <f>IFERROR(VLOOKUP(Подбор[[#This Row],[Артикул]],[1]Подбор!$CJ:$DA,15,0),"")</f>
        <v>http://ipmatika.ru/upload/iblock/cc9/phpt6oc9cnwiqf4g3xo2vhwgof4ss4nb/TS-3421_1.jpg</v>
      </c>
      <c r="AK1600" s="73" t="str">
        <f>IFERROR(VLOOKUP(Подбор[[#This Row],[Артикул]],[1]Подбор!$CJ:$DA,16,0),"")</f>
        <v>https://ipmatika.kz/products/tsifrovaya-konferents-sistema-itc-serii-ts-03/TS-3421/</v>
      </c>
      <c r="AL1600" s="73" t="str">
        <f>IFERROR(VLOOKUP(Подбор[[#This Row],[Артикул]],[1]Подбор!$CJ:$DA,17,0),"")</f>
        <v>NEW. Под заказ</v>
      </c>
    </row>
    <row r="1601" spans="1:38">
      <c r="A1601" s="73" t="s">
        <v>1367</v>
      </c>
      <c r="B1601" t="s">
        <v>3084</v>
      </c>
      <c r="C1601" t="s">
        <v>1366</v>
      </c>
      <c r="D1601">
        <v>188100</v>
      </c>
      <c r="E1601">
        <v>112750</v>
      </c>
      <c r="F1601">
        <v>-40.058479532163744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6485</v>
      </c>
      <c r="R1601" t="s">
        <v>6486</v>
      </c>
      <c r="S1601" t="s">
        <v>5612</v>
      </c>
      <c r="T1601" s="73"/>
      <c r="U1601" s="73"/>
      <c r="V1601"/>
      <c r="W1601" s="73">
        <f>IFERROR(VLOOKUP(Подбор[[#This Row],[Артикул]],[1]Подбор!$CJ:$CW,2,0),"")</f>
        <v>188100</v>
      </c>
      <c r="X1601" s="73">
        <f>IFERROR(VLOOKUP(Подбор[[#This Row],[Артикул]],[1]Подбор!$CJ:$CW,3,0),"")</f>
        <v>112750</v>
      </c>
      <c r="Y1601" s="73">
        <f>IFERROR(VLOOKUP(Подбор[[#This Row],[Артикул]],[1]Подбор!$CJ:$CW,4,0),"")</f>
        <v>-40.058479532163744</v>
      </c>
      <c r="Z1601" s="73">
        <f>IFERROR(VLOOKUP(Подбор[[#This Row],[Артикул]],[1]Подбор!$CJ:$CW,5,0),"")</f>
        <v>0</v>
      </c>
      <c r="AA1601" s="73">
        <f>IFERROR(VLOOKUP(Подбор[[#This Row],[Артикул]],[1]Подбор!$CJ:$CW,6,0),"")</f>
        <v>0</v>
      </c>
      <c r="AB1601" s="73">
        <f>IFERROR(VLOOKUP(Подбор[[#This Row],[Артикул]],[1]Подбор!$CJ:$CW,7,0),"")</f>
        <v>0</v>
      </c>
      <c r="AC1601" s="73">
        <f>IFERROR(VLOOKUP(Подбор[[#This Row],[Артикул]],[1]Подбор!$CJ:$CW,8,0),"")</f>
        <v>0</v>
      </c>
      <c r="AD1601" s="73">
        <f>IFERROR(VLOOKUP(Подбор[[#This Row],[Артикул]],[1]Подбор!$CJ:$CW,9,0),"")</f>
        <v>0</v>
      </c>
      <c r="AE1601" s="73">
        <f>IFERROR(VLOOKUP(Подбор[[#This Row],[Артикул]],[1]Подбор!$CJ:$CW,10,0),"")</f>
        <v>0</v>
      </c>
      <c r="AF1601" s="73">
        <f>IFERROR(VLOOKUP(Подбор[[#This Row],[Артикул]],[1]Подбор!$CJ:$CW,11,0),"")</f>
        <v>0</v>
      </c>
      <c r="AG1601" s="73">
        <f>IFERROR(VLOOKUP(Подбор[[#This Row],[Артикул]],[1]Подбор!$CJ:$CW,12,0),"")</f>
        <v>0</v>
      </c>
      <c r="AH1601" s="73">
        <f>IFERROR(VLOOKUP(Подбор[[#This Row],[Артикул]],[1]Подбор!$CJ:$CW,13,0),"")</f>
        <v>0</v>
      </c>
      <c r="AI1601" s="73">
        <f>IFERROR(VLOOKUP(Подбор[[#This Row],[Артикул]],[1]Подбор!$CJ:$CW,14,0),"")</f>
        <v>0</v>
      </c>
      <c r="AJ1601" s="73" t="str">
        <f>IFERROR(VLOOKUP(Подбор[[#This Row],[Артикул]],[1]Подбор!$CJ:$DA,15,0),"")</f>
        <v>http://ipmatika.ru/upload/iblock/688/td7j3czapmjj1be773oeqr070rh1fhyd/TS-6F.jpg</v>
      </c>
      <c r="AK1601" s="73" t="str">
        <f>IFERROR(VLOOKUP(Подбор[[#This Row],[Артикул]],[1]Подбор!$CJ:$DA,16,0),"")</f>
        <v>https://ipmatika.kz/products/tsifrovaya-konferents-sistema-itc-serii-ts-03/TS-6F/</v>
      </c>
      <c r="AL1601" s="73" t="str">
        <f>IFERROR(VLOOKUP(Подбор[[#This Row],[Артикул]],[1]Подбор!$CJ:$DA,17,0),"")</f>
        <v>Под заказ</v>
      </c>
    </row>
    <row r="1602" spans="1:38">
      <c r="A1602" s="73" t="s">
        <v>1365</v>
      </c>
      <c r="B1602" t="s">
        <v>3084</v>
      </c>
      <c r="C1602" t="s">
        <v>1364</v>
      </c>
      <c r="D1602">
        <v>583000</v>
      </c>
      <c r="E1602">
        <v>350350</v>
      </c>
      <c r="F1602">
        <v>-39.905660377358494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2</v>
      </c>
      <c r="O1602">
        <v>2</v>
      </c>
      <c r="P1602">
        <v>0</v>
      </c>
      <c r="Q1602" t="s">
        <v>578</v>
      </c>
      <c r="R1602" t="s">
        <v>6487</v>
      </c>
      <c r="S1602" t="s">
        <v>5491</v>
      </c>
      <c r="T1602" s="73"/>
      <c r="U1602" s="73"/>
      <c r="V1602"/>
      <c r="W1602" s="73">
        <f>IFERROR(VLOOKUP(Подбор[[#This Row],[Артикул]],[1]Подбор!$CJ:$CW,2,0),"")</f>
        <v>583000</v>
      </c>
      <c r="X1602" s="73">
        <f>IFERROR(VLOOKUP(Подбор[[#This Row],[Артикул]],[1]Подбор!$CJ:$CW,3,0),"")</f>
        <v>350350</v>
      </c>
      <c r="Y1602" s="73">
        <f>IFERROR(VLOOKUP(Подбор[[#This Row],[Артикул]],[1]Подбор!$CJ:$CW,4,0),"")</f>
        <v>-39.905660377358494</v>
      </c>
      <c r="Z1602" s="73">
        <f>IFERROR(VLOOKUP(Подбор[[#This Row],[Артикул]],[1]Подбор!$CJ:$CW,5,0),"")</f>
        <v>0</v>
      </c>
      <c r="AA1602" s="73">
        <f>IFERROR(VLOOKUP(Подбор[[#This Row],[Артикул]],[1]Подбор!$CJ:$CW,6,0),"")</f>
        <v>0</v>
      </c>
      <c r="AB1602" s="73">
        <f>IFERROR(VLOOKUP(Подбор[[#This Row],[Артикул]],[1]Подбор!$CJ:$CW,7,0),"")</f>
        <v>0</v>
      </c>
      <c r="AC1602" s="73">
        <f>IFERROR(VLOOKUP(Подбор[[#This Row],[Артикул]],[1]Подбор!$CJ:$CW,8,0),"")</f>
        <v>0</v>
      </c>
      <c r="AD1602" s="73">
        <f>IFERROR(VLOOKUP(Подбор[[#This Row],[Артикул]],[1]Подбор!$CJ:$CW,9,0),"")</f>
        <v>0</v>
      </c>
      <c r="AE1602" s="73">
        <f>IFERROR(VLOOKUP(Подбор[[#This Row],[Артикул]],[1]Подбор!$CJ:$CW,10,0),"")</f>
        <v>0</v>
      </c>
      <c r="AF1602" s="73">
        <f>IFERROR(VLOOKUP(Подбор[[#This Row],[Артикул]],[1]Подбор!$CJ:$CW,11,0),"")</f>
        <v>0</v>
      </c>
      <c r="AG1602" s="73">
        <f>IFERROR(VLOOKUP(Подбор[[#This Row],[Артикул]],[1]Подбор!$CJ:$CW,12,0),"")</f>
        <v>2</v>
      </c>
      <c r="AH1602" s="73">
        <f>IFERROR(VLOOKUP(Подбор[[#This Row],[Артикул]],[1]Подбор!$CJ:$CW,13,0),"")</f>
        <v>2</v>
      </c>
      <c r="AI1602" s="73">
        <f>IFERROR(VLOOKUP(Подбор[[#This Row],[Артикул]],[1]Подбор!$CJ:$CW,14,0),"")</f>
        <v>0</v>
      </c>
      <c r="AJ1602" s="73" t="str">
        <f>IFERROR(VLOOKUP(Подбор[[#This Row],[Артикул]],[1]Подбор!$CJ:$DA,15,0),"")</f>
        <v/>
      </c>
      <c r="AK1602" s="73" t="str">
        <f>IFERROR(VLOOKUP(Подбор[[#This Row],[Артикул]],[1]Подбор!$CJ:$DA,16,0),"")</f>
        <v>https://ipmatika.kz/products/tsifrovaya-konferents-sistema-itc-serii-ts-03/TS-W111v.2/</v>
      </c>
      <c r="AL1602" s="73" t="str">
        <f>IFERROR(VLOOKUP(Подбор[[#This Row],[Артикул]],[1]Подбор!$CJ:$DA,17,0),"")</f>
        <v>EOL</v>
      </c>
    </row>
    <row r="1603" spans="1:38">
      <c r="A1603" s="73" t="s">
        <v>2702</v>
      </c>
      <c r="B1603" t="s">
        <v>3084</v>
      </c>
      <c r="C1603" t="s">
        <v>2703</v>
      </c>
      <c r="D1603">
        <v>583000</v>
      </c>
      <c r="E1603">
        <v>350350</v>
      </c>
      <c r="F1603">
        <v>-39.905660377358494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3</v>
      </c>
      <c r="O1603">
        <v>3</v>
      </c>
      <c r="P1603">
        <v>0</v>
      </c>
      <c r="Q1603" t="s">
        <v>6488</v>
      </c>
      <c r="R1603" t="s">
        <v>6489</v>
      </c>
      <c r="S1603" t="s">
        <v>5514</v>
      </c>
      <c r="T1603" s="73"/>
      <c r="U1603" s="73"/>
      <c r="V1603"/>
      <c r="W1603" s="73">
        <f>IFERROR(VLOOKUP(Подбор[[#This Row],[Артикул]],[1]Подбор!$CJ:$CW,2,0),"")</f>
        <v>583000</v>
      </c>
      <c r="X1603" s="73">
        <f>IFERROR(VLOOKUP(Подбор[[#This Row],[Артикул]],[1]Подбор!$CJ:$CW,3,0),"")</f>
        <v>350350</v>
      </c>
      <c r="Y1603" s="73">
        <f>IFERROR(VLOOKUP(Подбор[[#This Row],[Артикул]],[1]Подбор!$CJ:$CW,4,0),"")</f>
        <v>-39.905660377358494</v>
      </c>
      <c r="Z1603" s="73">
        <f>IFERROR(VLOOKUP(Подбор[[#This Row],[Артикул]],[1]Подбор!$CJ:$CW,5,0),"")</f>
        <v>1</v>
      </c>
      <c r="AA1603" s="73">
        <f>IFERROR(VLOOKUP(Подбор[[#This Row],[Артикул]],[1]Подбор!$CJ:$CW,6,0),"")</f>
        <v>0</v>
      </c>
      <c r="AB1603" s="73">
        <f>IFERROR(VLOOKUP(Подбор[[#This Row],[Артикул]],[1]Подбор!$CJ:$CW,7,0),"")</f>
        <v>0</v>
      </c>
      <c r="AC1603" s="73">
        <f>IFERROR(VLOOKUP(Подбор[[#This Row],[Артикул]],[1]Подбор!$CJ:$CW,8,0),"")</f>
        <v>0</v>
      </c>
      <c r="AD1603" s="73">
        <f>IFERROR(VLOOKUP(Подбор[[#This Row],[Артикул]],[1]Подбор!$CJ:$CW,9,0),"")</f>
        <v>0</v>
      </c>
      <c r="AE1603" s="73">
        <f>IFERROR(VLOOKUP(Подбор[[#This Row],[Артикул]],[1]Подбор!$CJ:$CW,10,0),"")</f>
        <v>0</v>
      </c>
      <c r="AF1603" s="73">
        <f>IFERROR(VLOOKUP(Подбор[[#This Row],[Артикул]],[1]Подбор!$CJ:$CW,11,0),"")</f>
        <v>0</v>
      </c>
      <c r="AG1603" s="73">
        <f>IFERROR(VLOOKUP(Подбор[[#This Row],[Артикул]],[1]Подбор!$CJ:$CW,12,0),"")</f>
        <v>3</v>
      </c>
      <c r="AH1603" s="73">
        <f>IFERROR(VLOOKUP(Подбор[[#This Row],[Артикул]],[1]Подбор!$CJ:$CW,13,0),"")</f>
        <v>3</v>
      </c>
      <c r="AI1603" s="73">
        <f>IFERROR(VLOOKUP(Подбор[[#This Row],[Артикул]],[1]Подбор!$CJ:$CW,14,0),"")</f>
        <v>0</v>
      </c>
      <c r="AJ1603" s="73" t="str">
        <f>IFERROR(VLOOKUP(Подбор[[#This Row],[Артикул]],[1]Подбор!$CJ:$DA,15,0),"")</f>
        <v>http://ipmatika.ru/upload/iblock/adb/t77aoakufizfo2nh575q1xpjjlwmwvqw/TS-W116_01.jpg</v>
      </c>
      <c r="AK1603" s="73" t="str">
        <f>IFERROR(VLOOKUP(Подбор[[#This Row],[Артикул]],[1]Подбор!$CJ:$DA,16,0),"")</f>
        <v>https://ipmatika.kz/products/tsifrovaya-konferents-sistema-itc-serii-ts-03/TS-W116/</v>
      </c>
      <c r="AL1603" s="73" t="str">
        <f>IFERROR(VLOOKUP(Подбор[[#This Row],[Артикул]],[1]Подбор!$CJ:$DA,17,0),"")</f>
        <v>NEW</v>
      </c>
    </row>
    <row r="1604" spans="1:38">
      <c r="A1604" s="73" t="s">
        <v>2704</v>
      </c>
      <c r="B1604" t="s">
        <v>3084</v>
      </c>
      <c r="C1604" t="s">
        <v>2705</v>
      </c>
      <c r="D1604">
        <v>194700</v>
      </c>
      <c r="E1604">
        <v>141744.75</v>
      </c>
      <c r="F1604">
        <v>-27.198382126348221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9</v>
      </c>
      <c r="O1604">
        <v>3</v>
      </c>
      <c r="P1604">
        <v>0</v>
      </c>
      <c r="Q1604" t="s">
        <v>6490</v>
      </c>
      <c r="R1604" t="s">
        <v>6491</v>
      </c>
      <c r="S1604" t="s">
        <v>5514</v>
      </c>
      <c r="T1604" s="73"/>
      <c r="U1604" s="73"/>
      <c r="V1604"/>
      <c r="W1604" s="73">
        <f>IFERROR(VLOOKUP(Подбор[[#This Row],[Артикул]],[1]Подбор!$CJ:$CW,2,0),"")</f>
        <v>194700</v>
      </c>
      <c r="X1604" s="73">
        <f>IFERROR(VLOOKUP(Подбор[[#This Row],[Артикул]],[1]Подбор!$CJ:$CW,3,0),"")</f>
        <v>141744.75</v>
      </c>
      <c r="Y1604" s="73">
        <f>IFERROR(VLOOKUP(Подбор[[#This Row],[Артикул]],[1]Подбор!$CJ:$CW,4,0),"")</f>
        <v>-27.198382126348221</v>
      </c>
      <c r="Z1604" s="73">
        <f>IFERROR(VLOOKUP(Подбор[[#This Row],[Артикул]],[1]Подбор!$CJ:$CW,5,0),"")</f>
        <v>1</v>
      </c>
      <c r="AA1604" s="73">
        <f>IFERROR(VLOOKUP(Подбор[[#This Row],[Артикул]],[1]Подбор!$CJ:$CW,6,0),"")</f>
        <v>0</v>
      </c>
      <c r="AB1604" s="73">
        <f>IFERROR(VLOOKUP(Подбор[[#This Row],[Артикул]],[1]Подбор!$CJ:$CW,7,0),"")</f>
        <v>0</v>
      </c>
      <c r="AC1604" s="73">
        <f>IFERROR(VLOOKUP(Подбор[[#This Row],[Артикул]],[1]Подбор!$CJ:$CW,8,0),"")</f>
        <v>0</v>
      </c>
      <c r="AD1604" s="73">
        <f>IFERROR(VLOOKUP(Подбор[[#This Row],[Артикул]],[1]Подбор!$CJ:$CW,9,0),"")</f>
        <v>0</v>
      </c>
      <c r="AE1604" s="73">
        <f>IFERROR(VLOOKUP(Подбор[[#This Row],[Артикул]],[1]Подбор!$CJ:$CW,10,0),"")</f>
        <v>0</v>
      </c>
      <c r="AF1604" s="73">
        <f>IFERROR(VLOOKUP(Подбор[[#This Row],[Артикул]],[1]Подбор!$CJ:$CW,11,0),"")</f>
        <v>0</v>
      </c>
      <c r="AG1604" s="73">
        <f>IFERROR(VLOOKUP(Подбор[[#This Row],[Артикул]],[1]Подбор!$CJ:$CW,12,0),"")</f>
        <v>9</v>
      </c>
      <c r="AH1604" s="73">
        <f>IFERROR(VLOOKUP(Подбор[[#This Row],[Артикул]],[1]Подбор!$CJ:$CW,13,0),"")</f>
        <v>3</v>
      </c>
      <c r="AI1604" s="73">
        <f>IFERROR(VLOOKUP(Подбор[[#This Row],[Артикул]],[1]Подбор!$CJ:$CW,14,0),"")</f>
        <v>0</v>
      </c>
      <c r="AJ1604" s="73" t="str">
        <f>IFERROR(VLOOKUP(Подбор[[#This Row],[Артикул]],[1]Подбор!$CJ:$DA,15,0),"")</f>
        <v>http://ipmatika.ru/upload/iblock/8bb/7xdlfr63n1m71qjqto1dl79loj8mbukf/TS-W180Q_01.jpg</v>
      </c>
      <c r="AK1604" s="73" t="str">
        <f>IFERROR(VLOOKUP(Подбор[[#This Row],[Артикул]],[1]Подбор!$CJ:$DA,16,0),"")</f>
        <v>https://ipmatika.kz/products/tsifrovaya-konferents-sistema-itc-serii-ts-03/TS-W180Q/</v>
      </c>
      <c r="AL1604" s="73" t="str">
        <f>IFERROR(VLOOKUP(Подбор[[#This Row],[Артикул]],[1]Подбор!$CJ:$DA,17,0),"")</f>
        <v>NEW</v>
      </c>
    </row>
    <row r="1605" spans="1:38">
      <c r="A1605" s="73" t="s">
        <v>1363</v>
      </c>
      <c r="B1605" t="s">
        <v>3084</v>
      </c>
      <c r="C1605" t="s">
        <v>1362</v>
      </c>
      <c r="D1605">
        <v>622600</v>
      </c>
      <c r="E1605">
        <v>373450</v>
      </c>
      <c r="F1605">
        <v>-40.017667844522968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2</v>
      </c>
      <c r="O1605">
        <v>0</v>
      </c>
      <c r="P1605">
        <v>0</v>
      </c>
      <c r="Q1605" t="s">
        <v>6492</v>
      </c>
      <c r="R1605" t="s">
        <v>6493</v>
      </c>
      <c r="S1605" t="s">
        <v>578</v>
      </c>
      <c r="T1605" s="73"/>
      <c r="U1605" s="73"/>
      <c r="V1605"/>
      <c r="W1605" s="73">
        <f>IFERROR(VLOOKUP(Подбор[[#This Row],[Артикул]],[1]Подбор!$CJ:$CW,2,0),"")</f>
        <v>622600</v>
      </c>
      <c r="X1605" s="73">
        <f>IFERROR(VLOOKUP(Подбор[[#This Row],[Артикул]],[1]Подбор!$CJ:$CW,3,0),"")</f>
        <v>373450</v>
      </c>
      <c r="Y1605" s="73">
        <f>IFERROR(VLOOKUP(Подбор[[#This Row],[Артикул]],[1]Подбор!$CJ:$CW,4,0),"")</f>
        <v>-40.017667844522968</v>
      </c>
      <c r="Z1605" s="73">
        <f>IFERROR(VLOOKUP(Подбор[[#This Row],[Артикул]],[1]Подбор!$CJ:$CW,5,0),"")</f>
        <v>0</v>
      </c>
      <c r="AA1605" s="73">
        <f>IFERROR(VLOOKUP(Подбор[[#This Row],[Артикул]],[1]Подбор!$CJ:$CW,6,0),"")</f>
        <v>0</v>
      </c>
      <c r="AB1605" s="73">
        <f>IFERROR(VLOOKUP(Подбор[[#This Row],[Артикул]],[1]Подбор!$CJ:$CW,7,0),"")</f>
        <v>0</v>
      </c>
      <c r="AC1605" s="73">
        <f>IFERROR(VLOOKUP(Подбор[[#This Row],[Артикул]],[1]Подбор!$CJ:$CW,8,0),"")</f>
        <v>0</v>
      </c>
      <c r="AD1605" s="73">
        <f>IFERROR(VLOOKUP(Подбор[[#This Row],[Артикул]],[1]Подбор!$CJ:$CW,9,0),"")</f>
        <v>0</v>
      </c>
      <c r="AE1605" s="73">
        <f>IFERROR(VLOOKUP(Подбор[[#This Row],[Артикул]],[1]Подбор!$CJ:$CW,10,0),"")</f>
        <v>0</v>
      </c>
      <c r="AF1605" s="73">
        <f>IFERROR(VLOOKUP(Подбор[[#This Row],[Артикул]],[1]Подбор!$CJ:$CW,11,0),"")</f>
        <v>0</v>
      </c>
      <c r="AG1605" s="73">
        <f>IFERROR(VLOOKUP(Подбор[[#This Row],[Артикул]],[1]Подбор!$CJ:$CW,12,0),"")</f>
        <v>2</v>
      </c>
      <c r="AH1605" s="73">
        <f>IFERROR(VLOOKUP(Подбор[[#This Row],[Артикул]],[1]Подбор!$CJ:$CW,13,0),"")</f>
        <v>0</v>
      </c>
      <c r="AI1605" s="73">
        <f>IFERROR(VLOOKUP(Подбор[[#This Row],[Артикул]],[1]Подбор!$CJ:$CW,14,0),"")</f>
        <v>0</v>
      </c>
      <c r="AJ1605" s="73" t="str">
        <f>IFERROR(VLOOKUP(Подбор[[#This Row],[Артикул]],[1]Подбор!$CJ:$DA,15,0),"")</f>
        <v>http://ipmatika.ru/upload/iblock/1d1/kbg9eesmsd7f4lcmjk1lna8qr2d8l33z/TS-W301.png</v>
      </c>
      <c r="AK1605" s="73" t="str">
        <f>IFERROR(VLOOKUP(Подбор[[#This Row],[Артикул]],[1]Подбор!$CJ:$DA,16,0),"")</f>
        <v>https://ipmatika.kz/products/tsifrovaya-konferents-sistema-itc-serii-ts-03/TS-W301/</v>
      </c>
      <c r="AL1605" s="73" t="str">
        <f>IFERROR(VLOOKUP(Подбор[[#This Row],[Артикул]],[1]Подбор!$CJ:$DA,17,0),"")</f>
        <v/>
      </c>
    </row>
    <row r="1606" spans="1:38">
      <c r="A1606" s="73" t="s">
        <v>1361</v>
      </c>
      <c r="B1606" t="s">
        <v>3084</v>
      </c>
      <c r="C1606" t="s">
        <v>1360</v>
      </c>
      <c r="D1606">
        <v>622600</v>
      </c>
      <c r="E1606">
        <v>373450</v>
      </c>
      <c r="F1606">
        <v>-40.017667844522968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8</v>
      </c>
      <c r="O1606">
        <v>0</v>
      </c>
      <c r="P1606">
        <v>0</v>
      </c>
      <c r="Q1606" t="s">
        <v>6494</v>
      </c>
      <c r="R1606" t="s">
        <v>6495</v>
      </c>
      <c r="S1606" t="s">
        <v>578</v>
      </c>
      <c r="T1606" s="73"/>
      <c r="U1606" s="73"/>
      <c r="V1606"/>
      <c r="W1606" s="73">
        <f>IFERROR(VLOOKUP(Подбор[[#This Row],[Артикул]],[1]Подбор!$CJ:$CW,2,0),"")</f>
        <v>622600</v>
      </c>
      <c r="X1606" s="73">
        <f>IFERROR(VLOOKUP(Подбор[[#This Row],[Артикул]],[1]Подбор!$CJ:$CW,3,0),"")</f>
        <v>373450</v>
      </c>
      <c r="Y1606" s="73">
        <f>IFERROR(VLOOKUP(Подбор[[#This Row],[Артикул]],[1]Подбор!$CJ:$CW,4,0),"")</f>
        <v>-40.017667844522968</v>
      </c>
      <c r="Z1606" s="73">
        <f>IFERROR(VLOOKUP(Подбор[[#This Row],[Артикул]],[1]Подбор!$CJ:$CW,5,0),"")</f>
        <v>0</v>
      </c>
      <c r="AA1606" s="73">
        <f>IFERROR(VLOOKUP(Подбор[[#This Row],[Артикул]],[1]Подбор!$CJ:$CW,6,0),"")</f>
        <v>0</v>
      </c>
      <c r="AB1606" s="73">
        <f>IFERROR(VLOOKUP(Подбор[[#This Row],[Артикул]],[1]Подбор!$CJ:$CW,7,0),"")</f>
        <v>0</v>
      </c>
      <c r="AC1606" s="73">
        <f>IFERROR(VLOOKUP(Подбор[[#This Row],[Артикул]],[1]Подбор!$CJ:$CW,8,0),"")</f>
        <v>0</v>
      </c>
      <c r="AD1606" s="73">
        <f>IFERROR(VLOOKUP(Подбор[[#This Row],[Артикул]],[1]Подбор!$CJ:$CW,9,0),"")</f>
        <v>0</v>
      </c>
      <c r="AE1606" s="73">
        <f>IFERROR(VLOOKUP(Подбор[[#This Row],[Артикул]],[1]Подбор!$CJ:$CW,10,0),"")</f>
        <v>0</v>
      </c>
      <c r="AF1606" s="73">
        <f>IFERROR(VLOOKUP(Подбор[[#This Row],[Артикул]],[1]Подбор!$CJ:$CW,11,0),"")</f>
        <v>0</v>
      </c>
      <c r="AG1606" s="73">
        <f>IFERROR(VLOOKUP(Подбор[[#This Row],[Артикул]],[1]Подбор!$CJ:$CW,12,0),"")</f>
        <v>8</v>
      </c>
      <c r="AH1606" s="73">
        <f>IFERROR(VLOOKUP(Подбор[[#This Row],[Артикул]],[1]Подбор!$CJ:$CW,13,0),"")</f>
        <v>0</v>
      </c>
      <c r="AI1606" s="73">
        <f>IFERROR(VLOOKUP(Подбор[[#This Row],[Артикул]],[1]Подбор!$CJ:$CW,14,0),"")</f>
        <v>0</v>
      </c>
      <c r="AJ1606" s="73" t="str">
        <f>IFERROR(VLOOKUP(Подбор[[#This Row],[Артикул]],[1]Подбор!$CJ:$DA,15,0),"")</f>
        <v>http://ipmatika.ru/upload/iblock/e9c/sx1g2h7mojagjx99p8o8puuv6r05t7nz/TS-W301A.png</v>
      </c>
      <c r="AK1606" s="73" t="str">
        <f>IFERROR(VLOOKUP(Подбор[[#This Row],[Артикул]],[1]Подбор!$CJ:$DA,16,0),"")</f>
        <v>https://ipmatika.kz/products/tsifrovaya-konferents-sistema-itc-serii-ts-03/TS-W301A/</v>
      </c>
      <c r="AL1606" s="73" t="str">
        <f>IFERROR(VLOOKUP(Подбор[[#This Row],[Артикул]],[1]Подбор!$CJ:$DA,17,0),"")</f>
        <v/>
      </c>
    </row>
    <row r="1607" spans="1:38">
      <c r="A1607" s="73" t="s">
        <v>1359</v>
      </c>
      <c r="B1607" t="s">
        <v>3084</v>
      </c>
      <c r="C1607" t="s">
        <v>1358</v>
      </c>
      <c r="D1607">
        <v>718300</v>
      </c>
      <c r="E1607">
        <v>430650</v>
      </c>
      <c r="F1607">
        <v>-40.045941807044407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4</v>
      </c>
      <c r="O1607">
        <v>0</v>
      </c>
      <c r="P1607">
        <v>0</v>
      </c>
      <c r="Q1607" t="s">
        <v>6496</v>
      </c>
      <c r="R1607" t="s">
        <v>6497</v>
      </c>
      <c r="S1607" t="s">
        <v>578</v>
      </c>
      <c r="T1607" s="73"/>
      <c r="U1607" s="73"/>
      <c r="V1607"/>
      <c r="W1607" s="73">
        <f>IFERROR(VLOOKUP(Подбор[[#This Row],[Артикул]],[1]Подбор!$CJ:$CW,2,0),"")</f>
        <v>718300</v>
      </c>
      <c r="X1607" s="73">
        <f>IFERROR(VLOOKUP(Подбор[[#This Row],[Артикул]],[1]Подбор!$CJ:$CW,3,0),"")</f>
        <v>430650</v>
      </c>
      <c r="Y1607" s="73">
        <f>IFERROR(VLOOKUP(Подбор[[#This Row],[Артикул]],[1]Подбор!$CJ:$CW,4,0),"")</f>
        <v>-40.045941807044407</v>
      </c>
      <c r="Z1607" s="73">
        <f>IFERROR(VLOOKUP(Подбор[[#This Row],[Артикул]],[1]Подбор!$CJ:$CW,5,0),"")</f>
        <v>0</v>
      </c>
      <c r="AA1607" s="73">
        <f>IFERROR(VLOOKUP(Подбор[[#This Row],[Артикул]],[1]Подбор!$CJ:$CW,6,0),"")</f>
        <v>0</v>
      </c>
      <c r="AB1607" s="73">
        <f>IFERROR(VLOOKUP(Подбор[[#This Row],[Артикул]],[1]Подбор!$CJ:$CW,7,0),"")</f>
        <v>0</v>
      </c>
      <c r="AC1607" s="73">
        <f>IFERROR(VLOOKUP(Подбор[[#This Row],[Артикул]],[1]Подбор!$CJ:$CW,8,0),"")</f>
        <v>0</v>
      </c>
      <c r="AD1607" s="73">
        <f>IFERROR(VLOOKUP(Подбор[[#This Row],[Артикул]],[1]Подбор!$CJ:$CW,9,0),"")</f>
        <v>0</v>
      </c>
      <c r="AE1607" s="73">
        <f>IFERROR(VLOOKUP(Подбор[[#This Row],[Артикул]],[1]Подбор!$CJ:$CW,10,0),"")</f>
        <v>0</v>
      </c>
      <c r="AF1607" s="73">
        <f>IFERROR(VLOOKUP(Подбор[[#This Row],[Артикул]],[1]Подбор!$CJ:$CW,11,0),"")</f>
        <v>0</v>
      </c>
      <c r="AG1607" s="73">
        <f>IFERROR(VLOOKUP(Подбор[[#This Row],[Артикул]],[1]Подбор!$CJ:$CW,12,0),"")</f>
        <v>4</v>
      </c>
      <c r="AH1607" s="73">
        <f>IFERROR(VLOOKUP(Подбор[[#This Row],[Артикул]],[1]Подбор!$CJ:$CW,13,0),"")</f>
        <v>0</v>
      </c>
      <c r="AI1607" s="73">
        <f>IFERROR(VLOOKUP(Подбор[[#This Row],[Артикул]],[1]Подбор!$CJ:$CW,14,0),"")</f>
        <v>0</v>
      </c>
      <c r="AJ1607" s="73" t="str">
        <f>IFERROR(VLOOKUP(Подбор[[#This Row],[Артикул]],[1]Подбор!$CJ:$DA,15,0),"")</f>
        <v>http://ipmatika.ru/upload/iblock/b4d/TS-W301D.png</v>
      </c>
      <c r="AK1607" s="73" t="str">
        <f>IFERROR(VLOOKUP(Подбор[[#This Row],[Артикул]],[1]Подбор!$CJ:$DA,16,0),"")</f>
        <v>https://ipmatika.kz/products/tsifrovaya-konferents-sistema-itc-serii-ts-03/TS-W301D/</v>
      </c>
      <c r="AL1607" s="73" t="str">
        <f>IFERROR(VLOOKUP(Подбор[[#This Row],[Артикул]],[1]Подбор!$CJ:$DA,17,0),"")</f>
        <v/>
      </c>
    </row>
    <row r="1608" spans="1:38">
      <c r="A1608" s="73" t="s">
        <v>1357</v>
      </c>
      <c r="B1608" t="s">
        <v>3084</v>
      </c>
      <c r="C1608" t="s">
        <v>1356</v>
      </c>
      <c r="D1608">
        <v>718300</v>
      </c>
      <c r="E1608">
        <v>430650</v>
      </c>
      <c r="F1608">
        <v>-40.045941807044407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6498</v>
      </c>
      <c r="R1608" t="s">
        <v>6499</v>
      </c>
      <c r="S1608" t="s">
        <v>578</v>
      </c>
      <c r="T1608" s="73"/>
      <c r="U1608" s="73"/>
      <c r="V1608"/>
      <c r="W1608" s="73">
        <f>IFERROR(VLOOKUP(Подбор[[#This Row],[Артикул]],[1]Подбор!$CJ:$CW,2,0),"")</f>
        <v>718300</v>
      </c>
      <c r="X1608" s="73">
        <f>IFERROR(VLOOKUP(Подбор[[#This Row],[Артикул]],[1]Подбор!$CJ:$CW,3,0),"")</f>
        <v>430650</v>
      </c>
      <c r="Y1608" s="73">
        <f>IFERROR(VLOOKUP(Подбор[[#This Row],[Артикул]],[1]Подбор!$CJ:$CW,4,0),"")</f>
        <v>-40.045941807044407</v>
      </c>
      <c r="Z1608" s="73">
        <f>IFERROR(VLOOKUP(Подбор[[#This Row],[Артикул]],[1]Подбор!$CJ:$CW,5,0),"")</f>
        <v>0</v>
      </c>
      <c r="AA1608" s="73">
        <f>IFERROR(VLOOKUP(Подбор[[#This Row],[Артикул]],[1]Подбор!$CJ:$CW,6,0),"")</f>
        <v>0</v>
      </c>
      <c r="AB1608" s="73">
        <f>IFERROR(VLOOKUP(Подбор[[#This Row],[Артикул]],[1]Подбор!$CJ:$CW,7,0),"")</f>
        <v>0</v>
      </c>
      <c r="AC1608" s="73">
        <f>IFERROR(VLOOKUP(Подбор[[#This Row],[Артикул]],[1]Подбор!$CJ:$CW,8,0),"")</f>
        <v>0</v>
      </c>
      <c r="AD1608" s="73">
        <f>IFERROR(VLOOKUP(Подбор[[#This Row],[Артикул]],[1]Подбор!$CJ:$CW,9,0),"")</f>
        <v>0</v>
      </c>
      <c r="AE1608" s="73">
        <f>IFERROR(VLOOKUP(Подбор[[#This Row],[Артикул]],[1]Подбор!$CJ:$CW,10,0),"")</f>
        <v>0</v>
      </c>
      <c r="AF1608" s="73">
        <f>IFERROR(VLOOKUP(Подбор[[#This Row],[Артикул]],[1]Подбор!$CJ:$CW,11,0),"")</f>
        <v>0</v>
      </c>
      <c r="AG1608" s="73">
        <f>IFERROR(VLOOKUP(Подбор[[#This Row],[Артикул]],[1]Подбор!$CJ:$CW,12,0),"")</f>
        <v>0</v>
      </c>
      <c r="AH1608" s="73">
        <f>IFERROR(VLOOKUP(Подбор[[#This Row],[Артикул]],[1]Подбор!$CJ:$CW,13,0),"")</f>
        <v>0</v>
      </c>
      <c r="AI1608" s="73">
        <f>IFERROR(VLOOKUP(Подбор[[#This Row],[Артикул]],[1]Подбор!$CJ:$CW,14,0),"")</f>
        <v>0</v>
      </c>
      <c r="AJ1608" s="73" t="str">
        <f>IFERROR(VLOOKUP(Подбор[[#This Row],[Артикул]],[1]Подбор!$CJ:$DA,15,0),"")</f>
        <v>http://ipmatika.ru/upload/iblock/f96/TS-W301DA.png</v>
      </c>
      <c r="AK1608" s="73" t="str">
        <f>IFERROR(VLOOKUP(Подбор[[#This Row],[Артикул]],[1]Подбор!$CJ:$DA,16,0),"")</f>
        <v>https://ipmatika.kz/products/tsifrovaya-konferents-sistema-itc-serii-ts-03/TS-W301DA/</v>
      </c>
      <c r="AL1608" s="73" t="str">
        <f>IFERROR(VLOOKUP(Подбор[[#This Row],[Артикул]],[1]Подбор!$CJ:$DA,17,0),"")</f>
        <v/>
      </c>
    </row>
    <row r="1609" spans="1:38">
      <c r="A1609" s="73" t="s">
        <v>1355</v>
      </c>
      <c r="B1609" t="s">
        <v>3084</v>
      </c>
      <c r="C1609" t="s">
        <v>1354</v>
      </c>
      <c r="D1609">
        <v>670450</v>
      </c>
      <c r="E1609">
        <v>373450</v>
      </c>
      <c r="F1609">
        <v>-44.298605414273993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6500</v>
      </c>
      <c r="R1609" t="s">
        <v>6501</v>
      </c>
      <c r="S1609" t="s">
        <v>578</v>
      </c>
      <c r="T1609" s="73"/>
      <c r="U1609" s="73"/>
      <c r="V1609"/>
      <c r="W1609" s="73">
        <f>IFERROR(VLOOKUP(Подбор[[#This Row],[Артикул]],[1]Подбор!$CJ:$CW,2,0),"")</f>
        <v>670450</v>
      </c>
      <c r="X1609" s="73">
        <f>IFERROR(VLOOKUP(Подбор[[#This Row],[Артикул]],[1]Подбор!$CJ:$CW,3,0),"")</f>
        <v>373450</v>
      </c>
      <c r="Y1609" s="73">
        <f>IFERROR(VLOOKUP(Подбор[[#This Row],[Артикул]],[1]Подбор!$CJ:$CW,4,0),"")</f>
        <v>-44.298605414273993</v>
      </c>
      <c r="Z1609" s="73">
        <f>IFERROR(VLOOKUP(Подбор[[#This Row],[Артикул]],[1]Подбор!$CJ:$CW,5,0),"")</f>
        <v>0</v>
      </c>
      <c r="AA1609" s="73">
        <f>IFERROR(VLOOKUP(Подбор[[#This Row],[Артикул]],[1]Подбор!$CJ:$CW,6,0),"")</f>
        <v>0</v>
      </c>
      <c r="AB1609" s="73">
        <f>IFERROR(VLOOKUP(Подбор[[#This Row],[Артикул]],[1]Подбор!$CJ:$CW,7,0),"")</f>
        <v>0</v>
      </c>
      <c r="AC1609" s="73">
        <f>IFERROR(VLOOKUP(Подбор[[#This Row],[Артикул]],[1]Подбор!$CJ:$CW,8,0),"")</f>
        <v>0</v>
      </c>
      <c r="AD1609" s="73">
        <f>IFERROR(VLOOKUP(Подбор[[#This Row],[Артикул]],[1]Подбор!$CJ:$CW,9,0),"")</f>
        <v>0</v>
      </c>
      <c r="AE1609" s="73">
        <f>IFERROR(VLOOKUP(Подбор[[#This Row],[Артикул]],[1]Подбор!$CJ:$CW,10,0),"")</f>
        <v>0</v>
      </c>
      <c r="AF1609" s="73">
        <f>IFERROR(VLOOKUP(Подбор[[#This Row],[Артикул]],[1]Подбор!$CJ:$CW,11,0),"")</f>
        <v>0</v>
      </c>
      <c r="AG1609" s="73">
        <f>IFERROR(VLOOKUP(Подбор[[#This Row],[Артикул]],[1]Подбор!$CJ:$CW,12,0),"")</f>
        <v>0</v>
      </c>
      <c r="AH1609" s="73">
        <f>IFERROR(VLOOKUP(Подбор[[#This Row],[Артикул]],[1]Подбор!$CJ:$CW,13,0),"")</f>
        <v>0</v>
      </c>
      <c r="AI1609" s="73">
        <f>IFERROR(VLOOKUP(Подбор[[#This Row],[Артикул]],[1]Подбор!$CJ:$CW,14,0),"")</f>
        <v>0</v>
      </c>
      <c r="AJ1609" s="73" t="str">
        <f>IFERROR(VLOOKUP(Подбор[[#This Row],[Артикул]],[1]Подбор!$CJ:$DA,15,0),"")</f>
        <v>http://ipmatika.ru/upload/iblock/007/e90mhb670wr7d0zzyw0dh4lbdkm0r39q/TS-W301.png</v>
      </c>
      <c r="AK1609" s="73" t="str">
        <f>IFERROR(VLOOKUP(Подбор[[#This Row],[Артикул]],[1]Подбор!$CJ:$DA,16,0),"")</f>
        <v>https://ipmatika.kz/products/tsifrovaya-konferents-sistema-itc-serii-ts-03/TS-W301S/</v>
      </c>
      <c r="AL1609" s="73" t="str">
        <f>IFERROR(VLOOKUP(Подбор[[#This Row],[Артикул]],[1]Подбор!$CJ:$DA,17,0),"")</f>
        <v/>
      </c>
    </row>
    <row r="1610" spans="1:38">
      <c r="A1610" s="73" t="s">
        <v>1353</v>
      </c>
      <c r="B1610" t="s">
        <v>3084</v>
      </c>
      <c r="C1610" t="s">
        <v>1352</v>
      </c>
      <c r="D1610">
        <v>670450</v>
      </c>
      <c r="E1610">
        <v>373450</v>
      </c>
      <c r="F1610">
        <v>-44.298605414273993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6502</v>
      </c>
      <c r="R1610" t="s">
        <v>6503</v>
      </c>
      <c r="S1610" t="s">
        <v>578</v>
      </c>
      <c r="T1610" s="73"/>
      <c r="U1610" s="73"/>
      <c r="V1610"/>
      <c r="W1610" s="73">
        <f>IFERROR(VLOOKUP(Подбор[[#This Row],[Артикул]],[1]Подбор!$CJ:$CW,2,0),"")</f>
        <v>670450</v>
      </c>
      <c r="X1610" s="73">
        <f>IFERROR(VLOOKUP(Подбор[[#This Row],[Артикул]],[1]Подбор!$CJ:$CW,3,0),"")</f>
        <v>373450</v>
      </c>
      <c r="Y1610" s="73">
        <f>IFERROR(VLOOKUP(Подбор[[#This Row],[Артикул]],[1]Подбор!$CJ:$CW,4,0),"")</f>
        <v>-44.298605414273993</v>
      </c>
      <c r="Z1610" s="73">
        <f>IFERROR(VLOOKUP(Подбор[[#This Row],[Артикул]],[1]Подбор!$CJ:$CW,5,0),"")</f>
        <v>0</v>
      </c>
      <c r="AA1610" s="73">
        <f>IFERROR(VLOOKUP(Подбор[[#This Row],[Артикул]],[1]Подбор!$CJ:$CW,6,0),"")</f>
        <v>0</v>
      </c>
      <c r="AB1610" s="73">
        <f>IFERROR(VLOOKUP(Подбор[[#This Row],[Артикул]],[1]Подбор!$CJ:$CW,7,0),"")</f>
        <v>0</v>
      </c>
      <c r="AC1610" s="73">
        <f>IFERROR(VLOOKUP(Подбор[[#This Row],[Артикул]],[1]Подбор!$CJ:$CW,8,0),"")</f>
        <v>0</v>
      </c>
      <c r="AD1610" s="73">
        <f>IFERROR(VLOOKUP(Подбор[[#This Row],[Артикул]],[1]Подбор!$CJ:$CW,9,0),"")</f>
        <v>0</v>
      </c>
      <c r="AE1610" s="73">
        <f>IFERROR(VLOOKUP(Подбор[[#This Row],[Артикул]],[1]Подбор!$CJ:$CW,10,0),"")</f>
        <v>0</v>
      </c>
      <c r="AF1610" s="73">
        <f>IFERROR(VLOOKUP(Подбор[[#This Row],[Артикул]],[1]Подбор!$CJ:$CW,11,0),"")</f>
        <v>0</v>
      </c>
      <c r="AG1610" s="73">
        <f>IFERROR(VLOOKUP(Подбор[[#This Row],[Артикул]],[1]Подбор!$CJ:$CW,12,0),"")</f>
        <v>0</v>
      </c>
      <c r="AH1610" s="73">
        <f>IFERROR(VLOOKUP(Подбор[[#This Row],[Артикул]],[1]Подбор!$CJ:$CW,13,0),"")</f>
        <v>0</v>
      </c>
      <c r="AI1610" s="73">
        <f>IFERROR(VLOOKUP(Подбор[[#This Row],[Артикул]],[1]Подбор!$CJ:$CW,14,0),"")</f>
        <v>0</v>
      </c>
      <c r="AJ1610" s="73" t="str">
        <f>IFERROR(VLOOKUP(Подбор[[#This Row],[Артикул]],[1]Подбор!$CJ:$DA,15,0),"")</f>
        <v>http://ipmatika.ru/upload/iblock/9ab/2rgvywfrbuajalevnyb2jgh7mat1mtq4/TS-W301A.png</v>
      </c>
      <c r="AK1610" s="73" t="str">
        <f>IFERROR(VLOOKUP(Подбор[[#This Row],[Артикул]],[1]Подбор!$CJ:$DA,16,0),"")</f>
        <v>https://ipmatika.kz/products/tsifrovaya-konferents-sistema-itc-serii-ts-03/TS-W301SA/</v>
      </c>
      <c r="AL1610" s="73" t="str">
        <f>IFERROR(VLOOKUP(Подбор[[#This Row],[Артикул]],[1]Подбор!$CJ:$DA,17,0),"")</f>
        <v/>
      </c>
    </row>
    <row r="1611" spans="1:38">
      <c r="A1611" s="73" t="s">
        <v>1351</v>
      </c>
      <c r="B1611" t="s">
        <v>3084</v>
      </c>
      <c r="C1611" t="s">
        <v>1350</v>
      </c>
      <c r="D1611">
        <v>364650</v>
      </c>
      <c r="E1611">
        <v>218900</v>
      </c>
      <c r="F1611">
        <v>-39.969834087481146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6504</v>
      </c>
      <c r="R1611" t="s">
        <v>6505</v>
      </c>
      <c r="S1611" t="s">
        <v>578</v>
      </c>
      <c r="T1611" s="73"/>
      <c r="U1611" s="73"/>
      <c r="V1611"/>
      <c r="W1611" s="73">
        <f>IFERROR(VLOOKUP(Подбор[[#This Row],[Артикул]],[1]Подбор!$CJ:$CW,2,0),"")</f>
        <v>364650</v>
      </c>
      <c r="X1611" s="73">
        <f>IFERROR(VLOOKUP(Подбор[[#This Row],[Артикул]],[1]Подбор!$CJ:$CW,3,0),"")</f>
        <v>218900</v>
      </c>
      <c r="Y1611" s="73">
        <f>IFERROR(VLOOKUP(Подбор[[#This Row],[Артикул]],[1]Подбор!$CJ:$CW,4,0),"")</f>
        <v>-39.969834087481146</v>
      </c>
      <c r="Z1611" s="73">
        <f>IFERROR(VLOOKUP(Подбор[[#This Row],[Артикул]],[1]Подбор!$CJ:$CW,5,0),"")</f>
        <v>0</v>
      </c>
      <c r="AA1611" s="73">
        <f>IFERROR(VLOOKUP(Подбор[[#This Row],[Артикул]],[1]Подбор!$CJ:$CW,6,0),"")</f>
        <v>0</v>
      </c>
      <c r="AB1611" s="73">
        <f>IFERROR(VLOOKUP(Подбор[[#This Row],[Артикул]],[1]Подбор!$CJ:$CW,7,0),"")</f>
        <v>0</v>
      </c>
      <c r="AC1611" s="73">
        <f>IFERROR(VLOOKUP(Подбор[[#This Row],[Артикул]],[1]Подбор!$CJ:$CW,8,0),"")</f>
        <v>0</v>
      </c>
      <c r="AD1611" s="73">
        <f>IFERROR(VLOOKUP(Подбор[[#This Row],[Артикул]],[1]Подбор!$CJ:$CW,9,0),"")</f>
        <v>0</v>
      </c>
      <c r="AE1611" s="73">
        <f>IFERROR(VLOOKUP(Подбор[[#This Row],[Артикул]],[1]Подбор!$CJ:$CW,10,0),"")</f>
        <v>0</v>
      </c>
      <c r="AF1611" s="73">
        <f>IFERROR(VLOOKUP(Подбор[[#This Row],[Артикул]],[1]Подбор!$CJ:$CW,11,0),"")</f>
        <v>0</v>
      </c>
      <c r="AG1611" s="73">
        <f>IFERROR(VLOOKUP(Подбор[[#This Row],[Артикул]],[1]Подбор!$CJ:$CW,12,0),"")</f>
        <v>0</v>
      </c>
      <c r="AH1611" s="73">
        <f>IFERROR(VLOOKUP(Подбор[[#This Row],[Артикул]],[1]Подбор!$CJ:$CW,13,0),"")</f>
        <v>0</v>
      </c>
      <c r="AI1611" s="73">
        <f>IFERROR(VLOOKUP(Подбор[[#This Row],[Артикул]],[1]Подбор!$CJ:$CW,14,0),"")</f>
        <v>0</v>
      </c>
      <c r="AJ1611" s="73" t="str">
        <f>IFERROR(VLOOKUP(Подбор[[#This Row],[Артикул]],[1]Подбор!$CJ:$DA,15,0),"")</f>
        <v>http://ipmatika.ru/upload/iblock/c9f/TS-W302.png</v>
      </c>
      <c r="AK1611" s="73" t="str">
        <f>IFERROR(VLOOKUP(Подбор[[#This Row],[Артикул]],[1]Подбор!$CJ:$DA,16,0),"")</f>
        <v>https://ipmatika.kz/products/tsifrovaya-konferents-sistema-itc-serii-ts-03/TS-W302/</v>
      </c>
      <c r="AL1611" s="73" t="str">
        <f>IFERROR(VLOOKUP(Подбор[[#This Row],[Артикул]],[1]Подбор!$CJ:$DA,17,0),"")</f>
        <v/>
      </c>
    </row>
    <row r="1612" spans="1:38">
      <c r="A1612" s="73" t="s">
        <v>1349</v>
      </c>
      <c r="B1612" t="s">
        <v>3084</v>
      </c>
      <c r="C1612" t="s">
        <v>1348</v>
      </c>
      <c r="D1612">
        <v>364650</v>
      </c>
      <c r="E1612">
        <v>218900</v>
      </c>
      <c r="F1612">
        <v>-39.969834087481146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8</v>
      </c>
      <c r="O1612">
        <v>10</v>
      </c>
      <c r="P1612">
        <v>0</v>
      </c>
      <c r="Q1612" t="s">
        <v>6506</v>
      </c>
      <c r="R1612" t="s">
        <v>6507</v>
      </c>
      <c r="S1612" t="s">
        <v>578</v>
      </c>
      <c r="T1612" s="73"/>
      <c r="U1612" s="73"/>
      <c r="V1612"/>
      <c r="W1612" s="73">
        <f>IFERROR(VLOOKUP(Подбор[[#This Row],[Артикул]],[1]Подбор!$CJ:$CW,2,0),"")</f>
        <v>364650</v>
      </c>
      <c r="X1612" s="73">
        <f>IFERROR(VLOOKUP(Подбор[[#This Row],[Артикул]],[1]Подбор!$CJ:$CW,3,0),"")</f>
        <v>218900</v>
      </c>
      <c r="Y1612" s="73">
        <f>IFERROR(VLOOKUP(Подбор[[#This Row],[Артикул]],[1]Подбор!$CJ:$CW,4,0),"")</f>
        <v>-39.969834087481146</v>
      </c>
      <c r="Z1612" s="73">
        <f>IFERROR(VLOOKUP(Подбор[[#This Row],[Артикул]],[1]Подбор!$CJ:$CW,5,0),"")</f>
        <v>0</v>
      </c>
      <c r="AA1612" s="73">
        <f>IFERROR(VLOOKUP(Подбор[[#This Row],[Артикул]],[1]Подбор!$CJ:$CW,6,0),"")</f>
        <v>0</v>
      </c>
      <c r="AB1612" s="73">
        <f>IFERROR(VLOOKUP(Подбор[[#This Row],[Артикул]],[1]Подбор!$CJ:$CW,7,0),"")</f>
        <v>0</v>
      </c>
      <c r="AC1612" s="73">
        <f>IFERROR(VLOOKUP(Подбор[[#This Row],[Артикул]],[1]Подбор!$CJ:$CW,8,0),"")</f>
        <v>0</v>
      </c>
      <c r="AD1612" s="73">
        <f>IFERROR(VLOOKUP(Подбор[[#This Row],[Артикул]],[1]Подбор!$CJ:$CW,9,0),"")</f>
        <v>0</v>
      </c>
      <c r="AE1612" s="73">
        <f>IFERROR(VLOOKUP(Подбор[[#This Row],[Артикул]],[1]Подбор!$CJ:$CW,10,0),"")</f>
        <v>0</v>
      </c>
      <c r="AF1612" s="73">
        <f>IFERROR(VLOOKUP(Подбор[[#This Row],[Артикул]],[1]Подбор!$CJ:$CW,11,0),"")</f>
        <v>0</v>
      </c>
      <c r="AG1612" s="73">
        <f>IFERROR(VLOOKUP(Подбор[[#This Row],[Артикул]],[1]Подбор!$CJ:$CW,12,0),"")</f>
        <v>8</v>
      </c>
      <c r="AH1612" s="73">
        <f>IFERROR(VLOOKUP(Подбор[[#This Row],[Артикул]],[1]Подбор!$CJ:$CW,13,0),"")</f>
        <v>10</v>
      </c>
      <c r="AI1612" s="73">
        <f>IFERROR(VLOOKUP(Подбор[[#This Row],[Артикул]],[1]Подбор!$CJ:$CW,14,0),"")</f>
        <v>0</v>
      </c>
      <c r="AJ1612" s="73" t="str">
        <f>IFERROR(VLOOKUP(Подбор[[#This Row],[Артикул]],[1]Подбор!$CJ:$DA,15,0),"")</f>
        <v>http://ipmatika.ru/upload/iblock/189/ay45ozhk0v2mwnwhq908p4kna8jd9gze/TS-W302A%20%282%29.png</v>
      </c>
      <c r="AK1612" s="73" t="str">
        <f>IFERROR(VLOOKUP(Подбор[[#This Row],[Артикул]],[1]Подбор!$CJ:$DA,16,0),"")</f>
        <v>https://ipmatika.kz/products/tsifrovaya-konferents-sistema-itc-serii-ts-03/TS-W302A/</v>
      </c>
      <c r="AL1612" s="73" t="str">
        <f>IFERROR(VLOOKUP(Подбор[[#This Row],[Артикул]],[1]Подбор!$CJ:$DA,17,0),"")</f>
        <v/>
      </c>
    </row>
    <row r="1613" spans="1:38">
      <c r="A1613" s="73" t="s">
        <v>1347</v>
      </c>
      <c r="B1613" t="s">
        <v>3084</v>
      </c>
      <c r="C1613" t="s">
        <v>1346</v>
      </c>
      <c r="D1613">
        <v>588500</v>
      </c>
      <c r="E1613">
        <v>353100</v>
      </c>
      <c r="F1613">
        <v>-40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3</v>
      </c>
      <c r="O1613">
        <v>2</v>
      </c>
      <c r="P1613">
        <v>0</v>
      </c>
      <c r="Q1613" t="s">
        <v>6508</v>
      </c>
      <c r="R1613" t="s">
        <v>6509</v>
      </c>
      <c r="S1613" t="s">
        <v>578</v>
      </c>
      <c r="T1613" s="73"/>
      <c r="U1613" s="73"/>
      <c r="V1613"/>
      <c r="W1613" s="73">
        <f>IFERROR(VLOOKUP(Подбор[[#This Row],[Артикул]],[1]Подбор!$CJ:$CW,2,0),"")</f>
        <v>588500</v>
      </c>
      <c r="X1613" s="73">
        <f>IFERROR(VLOOKUP(Подбор[[#This Row],[Артикул]],[1]Подбор!$CJ:$CW,3,0),"")</f>
        <v>353100</v>
      </c>
      <c r="Y1613" s="73">
        <f>IFERROR(VLOOKUP(Подбор[[#This Row],[Артикул]],[1]Подбор!$CJ:$CW,4,0),"")</f>
        <v>-40</v>
      </c>
      <c r="Z1613" s="73">
        <f>IFERROR(VLOOKUP(Подбор[[#This Row],[Артикул]],[1]Подбор!$CJ:$CW,5,0),"")</f>
        <v>0</v>
      </c>
      <c r="AA1613" s="73">
        <f>IFERROR(VLOOKUP(Подбор[[#This Row],[Артикул]],[1]Подбор!$CJ:$CW,6,0),"")</f>
        <v>0</v>
      </c>
      <c r="AB1613" s="73">
        <f>IFERROR(VLOOKUP(Подбор[[#This Row],[Артикул]],[1]Подбор!$CJ:$CW,7,0),"")</f>
        <v>0</v>
      </c>
      <c r="AC1613" s="73">
        <f>IFERROR(VLOOKUP(Подбор[[#This Row],[Артикул]],[1]Подбор!$CJ:$CW,8,0),"")</f>
        <v>0</v>
      </c>
      <c r="AD1613" s="73">
        <f>IFERROR(VLOOKUP(Подбор[[#This Row],[Артикул]],[1]Подбор!$CJ:$CW,9,0),"")</f>
        <v>0</v>
      </c>
      <c r="AE1613" s="73">
        <f>IFERROR(VLOOKUP(Подбор[[#This Row],[Артикул]],[1]Подбор!$CJ:$CW,10,0),"")</f>
        <v>0</v>
      </c>
      <c r="AF1613" s="73">
        <f>IFERROR(VLOOKUP(Подбор[[#This Row],[Артикул]],[1]Подбор!$CJ:$CW,11,0),"")</f>
        <v>0</v>
      </c>
      <c r="AG1613" s="73">
        <f>IFERROR(VLOOKUP(Подбор[[#This Row],[Артикул]],[1]Подбор!$CJ:$CW,12,0),"")</f>
        <v>3</v>
      </c>
      <c r="AH1613" s="73">
        <f>IFERROR(VLOOKUP(Подбор[[#This Row],[Артикул]],[1]Подбор!$CJ:$CW,13,0),"")</f>
        <v>2</v>
      </c>
      <c r="AI1613" s="73">
        <f>IFERROR(VLOOKUP(Подбор[[#This Row],[Артикул]],[1]Подбор!$CJ:$CW,14,0),"")</f>
        <v>0</v>
      </c>
      <c r="AJ1613" s="73" t="str">
        <f>IFERROR(VLOOKUP(Подбор[[#This Row],[Артикул]],[1]Подбор!$CJ:$DA,15,0),"")</f>
        <v>http://ipmatika.ru/upload/iblock/b4d/TS-W303.png</v>
      </c>
      <c r="AK1613" s="73" t="str">
        <f>IFERROR(VLOOKUP(Подбор[[#This Row],[Артикул]],[1]Подбор!$CJ:$DA,16,0),"")</f>
        <v>https://ipmatika.kz/products/tsifrovaya-konferents-sistema-itc-serii-ts-03/TS-W303/</v>
      </c>
      <c r="AL1613" s="73" t="str">
        <f>IFERROR(VLOOKUP(Подбор[[#This Row],[Артикул]],[1]Подбор!$CJ:$DA,17,0),"")</f>
        <v/>
      </c>
    </row>
    <row r="1614" spans="1:38">
      <c r="A1614" s="73" t="s">
        <v>1345</v>
      </c>
      <c r="B1614" t="s">
        <v>3084</v>
      </c>
      <c r="C1614" t="s">
        <v>1344</v>
      </c>
      <c r="D1614">
        <v>588500</v>
      </c>
      <c r="E1614">
        <v>353100</v>
      </c>
      <c r="F1614">
        <v>-40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17</v>
      </c>
      <c r="P1614">
        <v>0</v>
      </c>
      <c r="Q1614" t="s">
        <v>6510</v>
      </c>
      <c r="R1614" t="s">
        <v>6511</v>
      </c>
      <c r="S1614" t="s">
        <v>578</v>
      </c>
      <c r="T1614" s="73"/>
      <c r="U1614" s="73"/>
      <c r="V1614"/>
      <c r="W1614" s="73">
        <f>IFERROR(VLOOKUP(Подбор[[#This Row],[Артикул]],[1]Подбор!$CJ:$CW,2,0),"")</f>
        <v>588500</v>
      </c>
      <c r="X1614" s="73">
        <f>IFERROR(VLOOKUP(Подбор[[#This Row],[Артикул]],[1]Подбор!$CJ:$CW,3,0),"")</f>
        <v>353100</v>
      </c>
      <c r="Y1614" s="73">
        <f>IFERROR(VLOOKUP(Подбор[[#This Row],[Артикул]],[1]Подбор!$CJ:$CW,4,0),"")</f>
        <v>-40</v>
      </c>
      <c r="Z1614" s="73">
        <f>IFERROR(VLOOKUP(Подбор[[#This Row],[Артикул]],[1]Подбор!$CJ:$CW,5,0),"")</f>
        <v>0</v>
      </c>
      <c r="AA1614" s="73">
        <f>IFERROR(VLOOKUP(Подбор[[#This Row],[Артикул]],[1]Подбор!$CJ:$CW,6,0),"")</f>
        <v>0</v>
      </c>
      <c r="AB1614" s="73">
        <f>IFERROR(VLOOKUP(Подбор[[#This Row],[Артикул]],[1]Подбор!$CJ:$CW,7,0),"")</f>
        <v>0</v>
      </c>
      <c r="AC1614" s="73">
        <f>IFERROR(VLOOKUP(Подбор[[#This Row],[Артикул]],[1]Подбор!$CJ:$CW,8,0),"")</f>
        <v>0</v>
      </c>
      <c r="AD1614" s="73">
        <f>IFERROR(VLOOKUP(Подбор[[#This Row],[Артикул]],[1]Подбор!$CJ:$CW,9,0),"")</f>
        <v>0</v>
      </c>
      <c r="AE1614" s="73">
        <f>IFERROR(VLOOKUP(Подбор[[#This Row],[Артикул]],[1]Подбор!$CJ:$CW,10,0),"")</f>
        <v>0</v>
      </c>
      <c r="AF1614" s="73">
        <f>IFERROR(VLOOKUP(Подбор[[#This Row],[Артикул]],[1]Подбор!$CJ:$CW,11,0),"")</f>
        <v>0</v>
      </c>
      <c r="AG1614" s="73">
        <f>IFERROR(VLOOKUP(Подбор[[#This Row],[Артикул]],[1]Подбор!$CJ:$CW,12,0),"")</f>
        <v>0</v>
      </c>
      <c r="AH1614" s="73">
        <f>IFERROR(VLOOKUP(Подбор[[#This Row],[Артикул]],[1]Подбор!$CJ:$CW,13,0),"")</f>
        <v>17</v>
      </c>
      <c r="AI1614" s="73">
        <f>IFERROR(VLOOKUP(Подбор[[#This Row],[Артикул]],[1]Подбор!$CJ:$CW,14,0),"")</f>
        <v>0</v>
      </c>
      <c r="AJ1614" s="73" t="str">
        <f>IFERROR(VLOOKUP(Подбор[[#This Row],[Артикул]],[1]Подбор!$CJ:$DA,15,0),"")</f>
        <v>http://ipmatika.ru/upload/iblock/070/TS-W303A.png</v>
      </c>
      <c r="AK1614" s="73" t="str">
        <f>IFERROR(VLOOKUP(Подбор[[#This Row],[Артикул]],[1]Подбор!$CJ:$DA,16,0),"")</f>
        <v>https://ipmatika.kz/products/tsifrovaya-konferents-sistema-itc-serii-ts-03/TS-W303A/</v>
      </c>
      <c r="AL1614" s="73" t="str">
        <f>IFERROR(VLOOKUP(Подбор[[#This Row],[Артикул]],[1]Подбор!$CJ:$DA,17,0),"")</f>
        <v/>
      </c>
    </row>
    <row r="1615" spans="1:38">
      <c r="A1615" s="73" t="s">
        <v>1343</v>
      </c>
      <c r="B1615" t="s">
        <v>3084</v>
      </c>
      <c r="C1615" t="s">
        <v>1342</v>
      </c>
      <c r="D1615">
        <v>670450</v>
      </c>
      <c r="E1615">
        <v>402050</v>
      </c>
      <c r="F1615">
        <v>-40.032813781788349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6512</v>
      </c>
      <c r="R1615" t="s">
        <v>6513</v>
      </c>
      <c r="S1615" t="s">
        <v>578</v>
      </c>
      <c r="T1615" s="73"/>
      <c r="U1615" s="73"/>
      <c r="V1615"/>
      <c r="W1615" s="73">
        <f>IFERROR(VLOOKUP(Подбор[[#This Row],[Артикул]],[1]Подбор!$CJ:$CW,2,0),"")</f>
        <v>670450</v>
      </c>
      <c r="X1615" s="73">
        <f>IFERROR(VLOOKUP(Подбор[[#This Row],[Артикул]],[1]Подбор!$CJ:$CW,3,0),"")</f>
        <v>402050</v>
      </c>
      <c r="Y1615" s="73">
        <f>IFERROR(VLOOKUP(Подбор[[#This Row],[Артикул]],[1]Подбор!$CJ:$CW,4,0),"")</f>
        <v>-40.032813781788349</v>
      </c>
      <c r="Z1615" s="73">
        <f>IFERROR(VLOOKUP(Подбор[[#This Row],[Артикул]],[1]Подбор!$CJ:$CW,5,0),"")</f>
        <v>0</v>
      </c>
      <c r="AA1615" s="73">
        <f>IFERROR(VLOOKUP(Подбор[[#This Row],[Артикул]],[1]Подбор!$CJ:$CW,6,0),"")</f>
        <v>0</v>
      </c>
      <c r="AB1615" s="73">
        <f>IFERROR(VLOOKUP(Подбор[[#This Row],[Артикул]],[1]Подбор!$CJ:$CW,7,0),"")</f>
        <v>0</v>
      </c>
      <c r="AC1615" s="73">
        <f>IFERROR(VLOOKUP(Подбор[[#This Row],[Артикул]],[1]Подбор!$CJ:$CW,8,0),"")</f>
        <v>0</v>
      </c>
      <c r="AD1615" s="73">
        <f>IFERROR(VLOOKUP(Подбор[[#This Row],[Артикул]],[1]Подбор!$CJ:$CW,9,0),"")</f>
        <v>0</v>
      </c>
      <c r="AE1615" s="73">
        <f>IFERROR(VLOOKUP(Подбор[[#This Row],[Артикул]],[1]Подбор!$CJ:$CW,10,0),"")</f>
        <v>0</v>
      </c>
      <c r="AF1615" s="73">
        <f>IFERROR(VLOOKUP(Подбор[[#This Row],[Артикул]],[1]Подбор!$CJ:$CW,11,0),"")</f>
        <v>0</v>
      </c>
      <c r="AG1615" s="73">
        <f>IFERROR(VLOOKUP(Подбор[[#This Row],[Артикул]],[1]Подбор!$CJ:$CW,12,0),"")</f>
        <v>0</v>
      </c>
      <c r="AH1615" s="73">
        <f>IFERROR(VLOOKUP(Подбор[[#This Row],[Артикул]],[1]Подбор!$CJ:$CW,13,0),"")</f>
        <v>0</v>
      </c>
      <c r="AI1615" s="73">
        <f>IFERROR(VLOOKUP(Подбор[[#This Row],[Артикул]],[1]Подбор!$CJ:$CW,14,0),"")</f>
        <v>0</v>
      </c>
      <c r="AJ1615" s="73" t="str">
        <f>IFERROR(VLOOKUP(Подбор[[#This Row],[Артикул]],[1]Подбор!$CJ:$DA,15,0),"")</f>
        <v>http://ipmatika.ru/upload/iblock/332/TS-W303D.jpg</v>
      </c>
      <c r="AK1615" s="73" t="str">
        <f>IFERROR(VLOOKUP(Подбор[[#This Row],[Артикул]],[1]Подбор!$CJ:$DA,16,0),"")</f>
        <v>https://ipmatika.kz/products/tsifrovaya-konferents-sistema-itc-serii-ts-03/TS-W303D/</v>
      </c>
      <c r="AL1615" s="73" t="str">
        <f>IFERROR(VLOOKUP(Подбор[[#This Row],[Артикул]],[1]Подбор!$CJ:$DA,17,0),"")</f>
        <v/>
      </c>
    </row>
    <row r="1616" spans="1:38">
      <c r="A1616" s="73" t="s">
        <v>1341</v>
      </c>
      <c r="B1616" t="s">
        <v>3084</v>
      </c>
      <c r="C1616" t="s">
        <v>1340</v>
      </c>
      <c r="D1616">
        <v>670450</v>
      </c>
      <c r="E1616">
        <v>402050</v>
      </c>
      <c r="F1616">
        <v>-40.032813781788349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6514</v>
      </c>
      <c r="R1616" t="s">
        <v>6515</v>
      </c>
      <c r="S1616" t="s">
        <v>578</v>
      </c>
      <c r="T1616" s="73"/>
      <c r="U1616" s="73"/>
      <c r="V1616"/>
      <c r="W1616" s="73">
        <f>IFERROR(VLOOKUP(Подбор[[#This Row],[Артикул]],[1]Подбор!$CJ:$CW,2,0),"")</f>
        <v>670450</v>
      </c>
      <c r="X1616" s="73">
        <f>IFERROR(VLOOKUP(Подбор[[#This Row],[Артикул]],[1]Подбор!$CJ:$CW,3,0),"")</f>
        <v>402050</v>
      </c>
      <c r="Y1616" s="73">
        <f>IFERROR(VLOOKUP(Подбор[[#This Row],[Артикул]],[1]Подбор!$CJ:$CW,4,0),"")</f>
        <v>-40.032813781788349</v>
      </c>
      <c r="Z1616" s="73">
        <f>IFERROR(VLOOKUP(Подбор[[#This Row],[Артикул]],[1]Подбор!$CJ:$CW,5,0),"")</f>
        <v>0</v>
      </c>
      <c r="AA1616" s="73">
        <f>IFERROR(VLOOKUP(Подбор[[#This Row],[Артикул]],[1]Подбор!$CJ:$CW,6,0),"")</f>
        <v>0</v>
      </c>
      <c r="AB1616" s="73">
        <f>IFERROR(VLOOKUP(Подбор[[#This Row],[Артикул]],[1]Подбор!$CJ:$CW,7,0),"")</f>
        <v>0</v>
      </c>
      <c r="AC1616" s="73">
        <f>IFERROR(VLOOKUP(Подбор[[#This Row],[Артикул]],[1]Подбор!$CJ:$CW,8,0),"")</f>
        <v>0</v>
      </c>
      <c r="AD1616" s="73">
        <f>IFERROR(VLOOKUP(Подбор[[#This Row],[Артикул]],[1]Подбор!$CJ:$CW,9,0),"")</f>
        <v>0</v>
      </c>
      <c r="AE1616" s="73">
        <f>IFERROR(VLOOKUP(Подбор[[#This Row],[Артикул]],[1]Подбор!$CJ:$CW,10,0),"")</f>
        <v>0</v>
      </c>
      <c r="AF1616" s="73">
        <f>IFERROR(VLOOKUP(Подбор[[#This Row],[Артикул]],[1]Подбор!$CJ:$CW,11,0),"")</f>
        <v>0</v>
      </c>
      <c r="AG1616" s="73">
        <f>IFERROR(VLOOKUP(Подбор[[#This Row],[Артикул]],[1]Подбор!$CJ:$CW,12,0),"")</f>
        <v>0</v>
      </c>
      <c r="AH1616" s="73">
        <f>IFERROR(VLOOKUP(Подбор[[#This Row],[Артикул]],[1]Подбор!$CJ:$CW,13,0),"")</f>
        <v>0</v>
      </c>
      <c r="AI1616" s="73">
        <f>IFERROR(VLOOKUP(Подбор[[#This Row],[Артикул]],[1]Подбор!$CJ:$CW,14,0),"")</f>
        <v>0</v>
      </c>
      <c r="AJ1616" s="73" t="str">
        <f>IFERROR(VLOOKUP(Подбор[[#This Row],[Артикул]],[1]Подбор!$CJ:$DA,15,0),"")</f>
        <v>http://ipmatika.ru/upload/iblock/8a0/TS-W303D.jpg</v>
      </c>
      <c r="AK1616" s="73" t="str">
        <f>IFERROR(VLOOKUP(Подбор[[#This Row],[Артикул]],[1]Подбор!$CJ:$DA,16,0),"")</f>
        <v>https://ipmatika.kz/products/tsifrovaya-konferents-sistema-itc-serii-ts-03/TS-W303DA/</v>
      </c>
      <c r="AL1616" s="73" t="str">
        <f>IFERROR(VLOOKUP(Подбор[[#This Row],[Артикул]],[1]Подбор!$CJ:$DA,17,0),"")</f>
        <v/>
      </c>
    </row>
    <row r="1617" spans="1:38">
      <c r="A1617" s="73" t="s">
        <v>1339</v>
      </c>
      <c r="B1617" t="s">
        <v>3084</v>
      </c>
      <c r="C1617" t="s">
        <v>1338</v>
      </c>
      <c r="D1617">
        <v>559350</v>
      </c>
      <c r="E1617">
        <v>335500</v>
      </c>
      <c r="F1617">
        <v>-40.019665683382499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 t="s">
        <v>6516</v>
      </c>
      <c r="R1617" t="s">
        <v>6493</v>
      </c>
      <c r="S1617" t="s">
        <v>578</v>
      </c>
      <c r="T1617" s="73"/>
      <c r="U1617" s="73"/>
      <c r="V1617"/>
      <c r="W1617" s="73">
        <f>IFERROR(VLOOKUP(Подбор[[#This Row],[Артикул]],[1]Подбор!$CJ:$CW,2,0),"")</f>
        <v>559350</v>
      </c>
      <c r="X1617" s="73">
        <f>IFERROR(VLOOKUP(Подбор[[#This Row],[Артикул]],[1]Подбор!$CJ:$CW,3,0),"")</f>
        <v>335500</v>
      </c>
      <c r="Y1617" s="73">
        <f>IFERROR(VLOOKUP(Подбор[[#This Row],[Артикул]],[1]Подбор!$CJ:$CW,4,0),"")</f>
        <v>-40.019665683382499</v>
      </c>
      <c r="Z1617" s="73">
        <f>IFERROR(VLOOKUP(Подбор[[#This Row],[Артикул]],[1]Подбор!$CJ:$CW,5,0),"")</f>
        <v>0</v>
      </c>
      <c r="AA1617" s="73">
        <f>IFERROR(VLOOKUP(Подбор[[#This Row],[Артикул]],[1]Подбор!$CJ:$CW,6,0),"")</f>
        <v>0</v>
      </c>
      <c r="AB1617" s="73">
        <f>IFERROR(VLOOKUP(Подбор[[#This Row],[Артикул]],[1]Подбор!$CJ:$CW,7,0),"")</f>
        <v>0</v>
      </c>
      <c r="AC1617" s="73">
        <f>IFERROR(VLOOKUP(Подбор[[#This Row],[Артикул]],[1]Подбор!$CJ:$CW,8,0),"")</f>
        <v>0</v>
      </c>
      <c r="AD1617" s="73">
        <f>IFERROR(VLOOKUP(Подбор[[#This Row],[Артикул]],[1]Подбор!$CJ:$CW,9,0),"")</f>
        <v>0</v>
      </c>
      <c r="AE1617" s="73">
        <f>IFERROR(VLOOKUP(Подбор[[#This Row],[Артикул]],[1]Подбор!$CJ:$CW,10,0),"")</f>
        <v>0</v>
      </c>
      <c r="AF1617" s="73">
        <f>IFERROR(VLOOKUP(Подбор[[#This Row],[Артикул]],[1]Подбор!$CJ:$CW,11,0),"")</f>
        <v>0</v>
      </c>
      <c r="AG1617" s="73">
        <f>IFERROR(VLOOKUP(Подбор[[#This Row],[Артикул]],[1]Подбор!$CJ:$CW,12,0),"")</f>
        <v>1</v>
      </c>
      <c r="AH1617" s="73">
        <f>IFERROR(VLOOKUP(Подбор[[#This Row],[Артикул]],[1]Подбор!$CJ:$CW,13,0),"")</f>
        <v>0</v>
      </c>
      <c r="AI1617" s="73">
        <f>IFERROR(VLOOKUP(Подбор[[#This Row],[Артикул]],[1]Подбор!$CJ:$CW,14,0),"")</f>
        <v>0</v>
      </c>
      <c r="AJ1617" s="73" t="str">
        <f>IFERROR(VLOOKUP(Подбор[[#This Row],[Артикул]],[1]Подбор!$CJ:$DA,15,0),"")</f>
        <v>http://ipmatika.ru/upload/iblock/c08/TS-W310.jpg</v>
      </c>
      <c r="AK1617" s="73" t="str">
        <f>IFERROR(VLOOKUP(Подбор[[#This Row],[Артикул]],[1]Подбор!$CJ:$DA,16,0),"")</f>
        <v>https://ipmatika.kz/products/tsifrovaya-konferents-sistema-itc-serii-ts-03/TS-W301/</v>
      </c>
      <c r="AL1617" s="73" t="str">
        <f>IFERROR(VLOOKUP(Подбор[[#This Row],[Артикул]],[1]Подбор!$CJ:$DA,17,0),"")</f>
        <v/>
      </c>
    </row>
    <row r="1618" spans="1:38">
      <c r="A1618" s="73" t="s">
        <v>1337</v>
      </c>
      <c r="B1618" t="s">
        <v>3084</v>
      </c>
      <c r="C1618" t="s">
        <v>1336</v>
      </c>
      <c r="D1618">
        <v>559350</v>
      </c>
      <c r="E1618">
        <v>335500</v>
      </c>
      <c r="F1618">
        <v>-40.019665683382499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16</v>
      </c>
      <c r="O1618">
        <v>4</v>
      </c>
      <c r="P1618">
        <v>0</v>
      </c>
      <c r="Q1618" t="s">
        <v>6517</v>
      </c>
      <c r="R1618" t="s">
        <v>6493</v>
      </c>
      <c r="S1618" t="s">
        <v>578</v>
      </c>
      <c r="T1618" s="73"/>
      <c r="U1618" s="73"/>
      <c r="V1618"/>
      <c r="W1618" s="73">
        <f>IFERROR(VLOOKUP(Подбор[[#This Row],[Артикул]],[1]Подбор!$CJ:$CW,2,0),"")</f>
        <v>559350</v>
      </c>
      <c r="X1618" s="73">
        <f>IFERROR(VLOOKUP(Подбор[[#This Row],[Артикул]],[1]Подбор!$CJ:$CW,3,0),"")</f>
        <v>335500</v>
      </c>
      <c r="Y1618" s="73">
        <f>IFERROR(VLOOKUP(Подбор[[#This Row],[Артикул]],[1]Подбор!$CJ:$CW,4,0),"")</f>
        <v>-40.019665683382499</v>
      </c>
      <c r="Z1618" s="73">
        <f>IFERROR(VLOOKUP(Подбор[[#This Row],[Артикул]],[1]Подбор!$CJ:$CW,5,0),"")</f>
        <v>0</v>
      </c>
      <c r="AA1618" s="73">
        <f>IFERROR(VLOOKUP(Подбор[[#This Row],[Артикул]],[1]Подбор!$CJ:$CW,6,0),"")</f>
        <v>0</v>
      </c>
      <c r="AB1618" s="73">
        <f>IFERROR(VLOOKUP(Подбор[[#This Row],[Артикул]],[1]Подбор!$CJ:$CW,7,0),"")</f>
        <v>0</v>
      </c>
      <c r="AC1618" s="73">
        <f>IFERROR(VLOOKUP(Подбор[[#This Row],[Артикул]],[1]Подбор!$CJ:$CW,8,0),"")</f>
        <v>0</v>
      </c>
      <c r="AD1618" s="73">
        <f>IFERROR(VLOOKUP(Подбор[[#This Row],[Артикул]],[1]Подбор!$CJ:$CW,9,0),"")</f>
        <v>0</v>
      </c>
      <c r="AE1618" s="73">
        <f>IFERROR(VLOOKUP(Подбор[[#This Row],[Артикул]],[1]Подбор!$CJ:$CW,10,0),"")</f>
        <v>0</v>
      </c>
      <c r="AF1618" s="73">
        <f>IFERROR(VLOOKUP(Подбор[[#This Row],[Артикул]],[1]Подбор!$CJ:$CW,11,0),"")</f>
        <v>0</v>
      </c>
      <c r="AG1618" s="73">
        <f>IFERROR(VLOOKUP(Подбор[[#This Row],[Артикул]],[1]Подбор!$CJ:$CW,12,0),"")</f>
        <v>16</v>
      </c>
      <c r="AH1618" s="73">
        <f>IFERROR(VLOOKUP(Подбор[[#This Row],[Артикул]],[1]Подбор!$CJ:$CW,13,0),"")</f>
        <v>4</v>
      </c>
      <c r="AI1618" s="73">
        <f>IFERROR(VLOOKUP(Подбор[[#This Row],[Артикул]],[1]Подбор!$CJ:$CW,14,0),"")</f>
        <v>0</v>
      </c>
      <c r="AJ1618" s="73" t="str">
        <f>IFERROR(VLOOKUP(Подбор[[#This Row],[Артикул]],[1]Подбор!$CJ:$DA,15,0),"")</f>
        <v>http://ipmatika.ru/upload/iblock/8f5/TS-W310.jpg</v>
      </c>
      <c r="AK1618" s="73" t="str">
        <f>IFERROR(VLOOKUP(Подбор[[#This Row],[Артикул]],[1]Подбор!$CJ:$DA,16,0),"")</f>
        <v>https://ipmatika.kz/products/tsifrovaya-konferents-sistema-itc-serii-ts-03/TS-W301/</v>
      </c>
      <c r="AL1618" s="73" t="str">
        <f>IFERROR(VLOOKUP(Подбор[[#This Row],[Артикул]],[1]Подбор!$CJ:$DA,17,0),"")</f>
        <v/>
      </c>
    </row>
    <row r="1619" spans="1:38">
      <c r="A1619" s="73" t="s">
        <v>1335</v>
      </c>
      <c r="B1619" t="s">
        <v>3084</v>
      </c>
      <c r="C1619" t="s">
        <v>1334</v>
      </c>
      <c r="D1619">
        <v>607750</v>
      </c>
      <c r="E1619">
        <v>364650</v>
      </c>
      <c r="F1619">
        <v>-40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6518</v>
      </c>
      <c r="R1619" t="s">
        <v>6493</v>
      </c>
      <c r="S1619" t="s">
        <v>578</v>
      </c>
      <c r="T1619" s="73"/>
      <c r="U1619" s="73"/>
      <c r="V1619"/>
      <c r="W1619" s="73">
        <f>IFERROR(VLOOKUP(Подбор[[#This Row],[Артикул]],[1]Подбор!$CJ:$CW,2,0),"")</f>
        <v>607750</v>
      </c>
      <c r="X1619" s="73">
        <f>IFERROR(VLOOKUP(Подбор[[#This Row],[Артикул]],[1]Подбор!$CJ:$CW,3,0),"")</f>
        <v>364650</v>
      </c>
      <c r="Y1619" s="73">
        <f>IFERROR(VLOOKUP(Подбор[[#This Row],[Артикул]],[1]Подбор!$CJ:$CW,4,0),"")</f>
        <v>-40</v>
      </c>
      <c r="Z1619" s="73">
        <f>IFERROR(VLOOKUP(Подбор[[#This Row],[Артикул]],[1]Подбор!$CJ:$CW,5,0),"")</f>
        <v>0</v>
      </c>
      <c r="AA1619" s="73">
        <f>IFERROR(VLOOKUP(Подбор[[#This Row],[Артикул]],[1]Подбор!$CJ:$CW,6,0),"")</f>
        <v>0</v>
      </c>
      <c r="AB1619" s="73">
        <f>IFERROR(VLOOKUP(Подбор[[#This Row],[Артикул]],[1]Подбор!$CJ:$CW,7,0),"")</f>
        <v>0</v>
      </c>
      <c r="AC1619" s="73">
        <f>IFERROR(VLOOKUP(Подбор[[#This Row],[Артикул]],[1]Подбор!$CJ:$CW,8,0),"")</f>
        <v>0</v>
      </c>
      <c r="AD1619" s="73">
        <f>IFERROR(VLOOKUP(Подбор[[#This Row],[Артикул]],[1]Подбор!$CJ:$CW,9,0),"")</f>
        <v>0</v>
      </c>
      <c r="AE1619" s="73">
        <f>IFERROR(VLOOKUP(Подбор[[#This Row],[Артикул]],[1]Подбор!$CJ:$CW,10,0),"")</f>
        <v>0</v>
      </c>
      <c r="AF1619" s="73">
        <f>IFERROR(VLOOKUP(Подбор[[#This Row],[Артикул]],[1]Подбор!$CJ:$CW,11,0),"")</f>
        <v>0</v>
      </c>
      <c r="AG1619" s="73">
        <f>IFERROR(VLOOKUP(Подбор[[#This Row],[Артикул]],[1]Подбор!$CJ:$CW,12,0),"")</f>
        <v>0</v>
      </c>
      <c r="AH1619" s="73">
        <f>IFERROR(VLOOKUP(Подбор[[#This Row],[Артикул]],[1]Подбор!$CJ:$CW,13,0),"")</f>
        <v>0</v>
      </c>
      <c r="AI1619" s="73">
        <f>IFERROR(VLOOKUP(Подбор[[#This Row],[Артикул]],[1]Подбор!$CJ:$CW,14,0),"")</f>
        <v>0</v>
      </c>
      <c r="AJ1619" s="73" t="str">
        <f>IFERROR(VLOOKUP(Подбор[[#This Row],[Артикул]],[1]Подбор!$CJ:$DA,15,0),"")</f>
        <v>http://ipmatika.ru/upload/iblock/9c0/TS-W310D.jpg</v>
      </c>
      <c r="AK1619" s="73" t="str">
        <f>IFERROR(VLOOKUP(Подбор[[#This Row],[Артикул]],[1]Подбор!$CJ:$DA,16,0),"")</f>
        <v>https://ipmatika.kz/products/tsifrovaya-konferents-sistema-itc-serii-ts-03/TS-W301/</v>
      </c>
      <c r="AL1619" s="73" t="str">
        <f>IFERROR(VLOOKUP(Подбор[[#This Row],[Артикул]],[1]Подбор!$CJ:$DA,17,0),"")</f>
        <v/>
      </c>
    </row>
    <row r="1620" spans="1:38">
      <c r="A1620" s="73" t="s">
        <v>1333</v>
      </c>
      <c r="B1620" t="s">
        <v>3084</v>
      </c>
      <c r="C1620" t="s">
        <v>1332</v>
      </c>
      <c r="D1620">
        <v>607750</v>
      </c>
      <c r="E1620">
        <v>364650</v>
      </c>
      <c r="F1620">
        <v>-40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6519</v>
      </c>
      <c r="R1620" t="s">
        <v>6493</v>
      </c>
      <c r="S1620" t="s">
        <v>578</v>
      </c>
      <c r="T1620" s="73"/>
      <c r="U1620" s="73"/>
      <c r="V1620"/>
      <c r="W1620" s="73">
        <f>IFERROR(VLOOKUP(Подбор[[#This Row],[Артикул]],[1]Подбор!$CJ:$CW,2,0),"")</f>
        <v>607750</v>
      </c>
      <c r="X1620" s="73">
        <f>IFERROR(VLOOKUP(Подбор[[#This Row],[Артикул]],[1]Подбор!$CJ:$CW,3,0),"")</f>
        <v>364650</v>
      </c>
      <c r="Y1620" s="73">
        <f>IFERROR(VLOOKUP(Подбор[[#This Row],[Артикул]],[1]Подбор!$CJ:$CW,4,0),"")</f>
        <v>-40</v>
      </c>
      <c r="Z1620" s="73">
        <f>IFERROR(VLOOKUP(Подбор[[#This Row],[Артикул]],[1]Подбор!$CJ:$CW,5,0),"")</f>
        <v>0</v>
      </c>
      <c r="AA1620" s="73">
        <f>IFERROR(VLOOKUP(Подбор[[#This Row],[Артикул]],[1]Подбор!$CJ:$CW,6,0),"")</f>
        <v>0</v>
      </c>
      <c r="AB1620" s="73">
        <f>IFERROR(VLOOKUP(Подбор[[#This Row],[Артикул]],[1]Подбор!$CJ:$CW,7,0),"")</f>
        <v>0</v>
      </c>
      <c r="AC1620" s="73">
        <f>IFERROR(VLOOKUP(Подбор[[#This Row],[Артикул]],[1]Подбор!$CJ:$CW,8,0),"")</f>
        <v>0</v>
      </c>
      <c r="AD1620" s="73">
        <f>IFERROR(VLOOKUP(Подбор[[#This Row],[Артикул]],[1]Подбор!$CJ:$CW,9,0),"")</f>
        <v>0</v>
      </c>
      <c r="AE1620" s="73">
        <f>IFERROR(VLOOKUP(Подбор[[#This Row],[Артикул]],[1]Подбор!$CJ:$CW,10,0),"")</f>
        <v>0</v>
      </c>
      <c r="AF1620" s="73">
        <f>IFERROR(VLOOKUP(Подбор[[#This Row],[Артикул]],[1]Подбор!$CJ:$CW,11,0),"")</f>
        <v>0</v>
      </c>
      <c r="AG1620" s="73">
        <f>IFERROR(VLOOKUP(Подбор[[#This Row],[Артикул]],[1]Подбор!$CJ:$CW,12,0),"")</f>
        <v>0</v>
      </c>
      <c r="AH1620" s="73">
        <f>IFERROR(VLOOKUP(Подбор[[#This Row],[Артикул]],[1]Подбор!$CJ:$CW,13,0),"")</f>
        <v>0</v>
      </c>
      <c r="AI1620" s="73">
        <f>IFERROR(VLOOKUP(Подбор[[#This Row],[Артикул]],[1]Подбор!$CJ:$CW,14,0),"")</f>
        <v>0</v>
      </c>
      <c r="AJ1620" s="73" t="str">
        <f>IFERROR(VLOOKUP(Подбор[[#This Row],[Артикул]],[1]Подбор!$CJ:$DA,15,0),"")</f>
        <v>http://ipmatika.ru/upload/iblock/794/TS-W310D.jpg</v>
      </c>
      <c r="AK1620" s="73" t="str">
        <f>IFERROR(VLOOKUP(Подбор[[#This Row],[Артикул]],[1]Подбор!$CJ:$DA,16,0),"")</f>
        <v>https://ipmatika.kz/products/tsifrovaya-konferents-sistema-itc-serii-ts-03/TS-W301/</v>
      </c>
      <c r="AL1620" s="73" t="str">
        <f>IFERROR(VLOOKUP(Подбор[[#This Row],[Артикул]],[1]Подбор!$CJ:$DA,17,0),"")</f>
        <v/>
      </c>
    </row>
    <row r="1621" spans="1:38">
      <c r="A1621" s="73" t="s">
        <v>1331</v>
      </c>
      <c r="B1621" t="s">
        <v>3084</v>
      </c>
      <c r="C1621" t="s">
        <v>1330</v>
      </c>
      <c r="D1621">
        <v>619530</v>
      </c>
      <c r="E1621">
        <v>371800</v>
      </c>
      <c r="F1621">
        <v>-39.986764159927688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2</v>
      </c>
      <c r="O1621">
        <v>1</v>
      </c>
      <c r="P1621">
        <v>0</v>
      </c>
      <c r="Q1621" t="s">
        <v>6520</v>
      </c>
      <c r="R1621" t="s">
        <v>6319</v>
      </c>
      <c r="S1621" t="s">
        <v>5491</v>
      </c>
      <c r="T1621" s="73"/>
      <c r="U1621" s="73"/>
      <c r="V1621"/>
      <c r="W1621" s="73">
        <f>IFERROR(VLOOKUP(Подбор[[#This Row],[Артикул]],[1]Подбор!$CJ:$CW,2,0),"")</f>
        <v>619530</v>
      </c>
      <c r="X1621" s="73">
        <f>IFERROR(VLOOKUP(Подбор[[#This Row],[Артикул]],[1]Подбор!$CJ:$CW,3,0),"")</f>
        <v>371800</v>
      </c>
      <c r="Y1621" s="73">
        <f>IFERROR(VLOOKUP(Подбор[[#This Row],[Артикул]],[1]Подбор!$CJ:$CW,4,0),"")</f>
        <v>-39.986764159927688</v>
      </c>
      <c r="Z1621" s="73">
        <f>IFERROR(VLOOKUP(Подбор[[#This Row],[Артикул]],[1]Подбор!$CJ:$CW,5,0),"")</f>
        <v>0</v>
      </c>
      <c r="AA1621" s="73">
        <f>IFERROR(VLOOKUP(Подбор[[#This Row],[Артикул]],[1]Подбор!$CJ:$CW,6,0),"")</f>
        <v>0</v>
      </c>
      <c r="AB1621" s="73">
        <f>IFERROR(VLOOKUP(Подбор[[#This Row],[Артикул]],[1]Подбор!$CJ:$CW,7,0),"")</f>
        <v>0</v>
      </c>
      <c r="AC1621" s="73">
        <f>IFERROR(VLOOKUP(Подбор[[#This Row],[Артикул]],[1]Подбор!$CJ:$CW,8,0),"")</f>
        <v>0</v>
      </c>
      <c r="AD1621" s="73">
        <f>IFERROR(VLOOKUP(Подбор[[#This Row],[Артикул]],[1]Подбор!$CJ:$CW,9,0),"")</f>
        <v>0</v>
      </c>
      <c r="AE1621" s="73">
        <f>IFERROR(VLOOKUP(Подбор[[#This Row],[Артикул]],[1]Подбор!$CJ:$CW,10,0),"")</f>
        <v>0</v>
      </c>
      <c r="AF1621" s="73">
        <f>IFERROR(VLOOKUP(Подбор[[#This Row],[Артикул]],[1]Подбор!$CJ:$CW,11,0),"")</f>
        <v>0</v>
      </c>
      <c r="AG1621" s="73">
        <f>IFERROR(VLOOKUP(Подбор[[#This Row],[Артикул]],[1]Подбор!$CJ:$CW,12,0),"")</f>
        <v>2</v>
      </c>
      <c r="AH1621" s="73">
        <f>IFERROR(VLOOKUP(Подбор[[#This Row],[Артикул]],[1]Подбор!$CJ:$CW,13,0),"")</f>
        <v>1</v>
      </c>
      <c r="AI1621" s="73">
        <f>IFERROR(VLOOKUP(Подбор[[#This Row],[Артикул]],[1]Подбор!$CJ:$CW,14,0),"")</f>
        <v>0</v>
      </c>
      <c r="AJ1621" s="73" t="str">
        <f>IFERROR(VLOOKUP(Подбор[[#This Row],[Артикул]],[1]Подбор!$CJ:$DA,15,0),"")</f>
        <v>http://ipmatika.ru/upload/iblock/aaa/w8ox3kdnh1mygy0t4n0m28yup6gwfl2m/TS-0212.jpg</v>
      </c>
      <c r="AK1621" s="73" t="str">
        <f>IFERROR(VLOOKUP(Подбор[[#This Row],[Артикул]],[1]Подбор!$CJ:$DA,16,0),"")</f>
        <v>https://ipmatika.kz/products/tsifrovaya-konferents-sistema-serii-ts-w100/TS-0212/</v>
      </c>
      <c r="AL1621" s="73" t="str">
        <f>IFERROR(VLOOKUP(Подбор[[#This Row],[Артикул]],[1]Подбор!$CJ:$DA,17,0),"")</f>
        <v>EOL</v>
      </c>
    </row>
    <row r="1622" spans="1:38">
      <c r="A1622" s="73" t="s">
        <v>1329</v>
      </c>
      <c r="B1622" t="s">
        <v>3084</v>
      </c>
      <c r="C1622" t="s">
        <v>1328</v>
      </c>
      <c r="D1622">
        <v>619530</v>
      </c>
      <c r="E1622">
        <v>371800</v>
      </c>
      <c r="F1622">
        <v>-39.986764159927688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14</v>
      </c>
      <c r="O1622">
        <v>4</v>
      </c>
      <c r="P1622">
        <v>0</v>
      </c>
      <c r="Q1622" t="s">
        <v>6521</v>
      </c>
      <c r="R1622" t="s">
        <v>6321</v>
      </c>
      <c r="S1622" t="s">
        <v>5491</v>
      </c>
      <c r="T1622" s="73"/>
      <c r="U1622" s="73"/>
      <c r="V1622"/>
      <c r="W1622" s="73">
        <f>IFERROR(VLOOKUP(Подбор[[#This Row],[Артикул]],[1]Подбор!$CJ:$CW,2,0),"")</f>
        <v>619530</v>
      </c>
      <c r="X1622" s="73">
        <f>IFERROR(VLOOKUP(Подбор[[#This Row],[Артикул]],[1]Подбор!$CJ:$CW,3,0),"")</f>
        <v>371800</v>
      </c>
      <c r="Y1622" s="73">
        <f>IFERROR(VLOOKUP(Подбор[[#This Row],[Артикул]],[1]Подбор!$CJ:$CW,4,0),"")</f>
        <v>-39.986764159927688</v>
      </c>
      <c r="Z1622" s="73">
        <f>IFERROR(VLOOKUP(Подбор[[#This Row],[Артикул]],[1]Подбор!$CJ:$CW,5,0),"")</f>
        <v>0</v>
      </c>
      <c r="AA1622" s="73">
        <f>IFERROR(VLOOKUP(Подбор[[#This Row],[Артикул]],[1]Подбор!$CJ:$CW,6,0),"")</f>
        <v>0</v>
      </c>
      <c r="AB1622" s="73">
        <f>IFERROR(VLOOKUP(Подбор[[#This Row],[Артикул]],[1]Подбор!$CJ:$CW,7,0),"")</f>
        <v>0</v>
      </c>
      <c r="AC1622" s="73">
        <f>IFERROR(VLOOKUP(Подбор[[#This Row],[Артикул]],[1]Подбор!$CJ:$CW,8,0),"")</f>
        <v>0</v>
      </c>
      <c r="AD1622" s="73">
        <f>IFERROR(VLOOKUP(Подбор[[#This Row],[Артикул]],[1]Подбор!$CJ:$CW,9,0),"")</f>
        <v>0</v>
      </c>
      <c r="AE1622" s="73">
        <f>IFERROR(VLOOKUP(Подбор[[#This Row],[Артикул]],[1]Подбор!$CJ:$CW,10,0),"")</f>
        <v>0</v>
      </c>
      <c r="AF1622" s="73">
        <f>IFERROR(VLOOKUP(Подбор[[#This Row],[Артикул]],[1]Подбор!$CJ:$CW,11,0),"")</f>
        <v>0</v>
      </c>
      <c r="AG1622" s="73">
        <f>IFERROR(VLOOKUP(Подбор[[#This Row],[Артикул]],[1]Подбор!$CJ:$CW,12,0),"")</f>
        <v>14</v>
      </c>
      <c r="AH1622" s="73">
        <f>IFERROR(VLOOKUP(Подбор[[#This Row],[Артикул]],[1]Подбор!$CJ:$CW,13,0),"")</f>
        <v>4</v>
      </c>
      <c r="AI1622" s="73">
        <f>IFERROR(VLOOKUP(Подбор[[#This Row],[Артикул]],[1]Подбор!$CJ:$CW,14,0),"")</f>
        <v>0</v>
      </c>
      <c r="AJ1622" s="73" t="str">
        <f>IFERROR(VLOOKUP(Подбор[[#This Row],[Артикул]],[1]Подбор!$CJ:$DA,15,0),"")</f>
        <v>http://ipmatika.ru/upload/iblock/0fc/4wko61qqcm4jwwfec37ftb0kxg8kqrmj/TS-0212A.jpg</v>
      </c>
      <c r="AK1622" s="73" t="str">
        <f>IFERROR(VLOOKUP(Подбор[[#This Row],[Артикул]],[1]Подбор!$CJ:$DA,16,0),"")</f>
        <v>https://ipmatika.kz/products/tsifrovaya-konferents-sistema-serii-ts-w100/TS-0212A/</v>
      </c>
      <c r="AL1622" s="73" t="str">
        <f>IFERROR(VLOOKUP(Подбор[[#This Row],[Артикул]],[1]Подбор!$CJ:$DA,17,0),"")</f>
        <v>EOL</v>
      </c>
    </row>
    <row r="1623" spans="1:38">
      <c r="A1623" s="73" t="s">
        <v>1327</v>
      </c>
      <c r="B1623"/>
      <c r="C1623"/>
      <c r="D1623" t="s">
        <v>578</v>
      </c>
      <c r="E1623" t="s">
        <v>578</v>
      </c>
      <c r="F1623" t="s">
        <v>578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578</v>
      </c>
      <c r="R1623" t="s">
        <v>578</v>
      </c>
      <c r="S1623" t="s">
        <v>578</v>
      </c>
      <c r="T1623" s="73"/>
      <c r="U1623" s="73"/>
      <c r="V1623"/>
      <c r="W1623" s="73" t="str">
        <f>IFERROR(VLOOKUP(Подбор[[#This Row],[Артикул]],[1]Подбор!$CJ:$CW,2,0),"")</f>
        <v/>
      </c>
      <c r="X1623" s="73" t="str">
        <f>IFERROR(VLOOKUP(Подбор[[#This Row],[Артикул]],[1]Подбор!$CJ:$CW,3,0),"")</f>
        <v/>
      </c>
      <c r="Y1623" s="73" t="str">
        <f>IFERROR(VLOOKUP(Подбор[[#This Row],[Артикул]],[1]Подбор!$CJ:$CW,4,0),"")</f>
        <v/>
      </c>
      <c r="Z1623" s="73">
        <f>IFERROR(VLOOKUP(Подбор[[#This Row],[Артикул]],[1]Подбор!$CJ:$CW,5,0),"")</f>
        <v>0</v>
      </c>
      <c r="AA1623" s="73">
        <f>IFERROR(VLOOKUP(Подбор[[#This Row],[Артикул]],[1]Подбор!$CJ:$CW,6,0),"")</f>
        <v>0</v>
      </c>
      <c r="AB1623" s="73">
        <f>IFERROR(VLOOKUP(Подбор[[#This Row],[Артикул]],[1]Подбор!$CJ:$CW,7,0),"")</f>
        <v>0</v>
      </c>
      <c r="AC1623" s="73">
        <f>IFERROR(VLOOKUP(Подбор[[#This Row],[Артикул]],[1]Подбор!$CJ:$CW,8,0),"")</f>
        <v>0</v>
      </c>
      <c r="AD1623" s="73">
        <f>IFERROR(VLOOKUP(Подбор[[#This Row],[Артикул]],[1]Подбор!$CJ:$CW,9,0),"")</f>
        <v>0</v>
      </c>
      <c r="AE1623" s="73">
        <f>IFERROR(VLOOKUP(Подбор[[#This Row],[Артикул]],[1]Подбор!$CJ:$CW,10,0),"")</f>
        <v>0</v>
      </c>
      <c r="AF1623" s="73">
        <f>IFERROR(VLOOKUP(Подбор[[#This Row],[Артикул]],[1]Подбор!$CJ:$CW,11,0),"")</f>
        <v>0</v>
      </c>
      <c r="AG1623" s="73">
        <f>IFERROR(VLOOKUP(Подбор[[#This Row],[Артикул]],[1]Подбор!$CJ:$CW,12,0),"")</f>
        <v>0</v>
      </c>
      <c r="AH1623" s="73">
        <f>IFERROR(VLOOKUP(Подбор[[#This Row],[Артикул]],[1]Подбор!$CJ:$CW,13,0),"")</f>
        <v>0</v>
      </c>
      <c r="AI1623" s="73">
        <f>IFERROR(VLOOKUP(Подбор[[#This Row],[Артикул]],[1]Подбор!$CJ:$CW,14,0),"")</f>
        <v>0</v>
      </c>
      <c r="AJ1623" s="73" t="str">
        <f>IFERROR(VLOOKUP(Подбор[[#This Row],[Артикул]],[1]Подбор!$CJ:$DA,15,0),"")</f>
        <v/>
      </c>
      <c r="AK1623" s="73" t="str">
        <f>IFERROR(VLOOKUP(Подбор[[#This Row],[Артикул]],[1]Подбор!$CJ:$DA,16,0),"")</f>
        <v/>
      </c>
      <c r="AL1623" s="73" t="str">
        <f>IFERROR(VLOOKUP(Подбор[[#This Row],[Артикул]],[1]Подбор!$CJ:$DA,17,0),"")</f>
        <v/>
      </c>
    </row>
    <row r="1624" spans="1:38">
      <c r="A1624" s="73" t="s">
        <v>1326</v>
      </c>
      <c r="B1624" t="s">
        <v>3084</v>
      </c>
      <c r="C1624" t="s">
        <v>1325</v>
      </c>
      <c r="D1624">
        <v>211750</v>
      </c>
      <c r="E1624">
        <v>134455.01999999999</v>
      </c>
      <c r="F1624">
        <v>-36.50294214876034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 t="s">
        <v>6522</v>
      </c>
      <c r="R1624" t="s">
        <v>6523</v>
      </c>
      <c r="S1624" t="s">
        <v>5491</v>
      </c>
      <c r="T1624" s="73"/>
      <c r="U1624" s="73"/>
      <c r="V1624"/>
      <c r="W1624" s="73">
        <f>IFERROR(VLOOKUP(Подбор[[#This Row],[Артикул]],[1]Подбор!$CJ:$CW,2,0),"")</f>
        <v>211750</v>
      </c>
      <c r="X1624" s="73">
        <f>IFERROR(VLOOKUP(Подбор[[#This Row],[Артикул]],[1]Подбор!$CJ:$CW,3,0),"")</f>
        <v>134455.01999999999</v>
      </c>
      <c r="Y1624" s="73">
        <f>IFERROR(VLOOKUP(Подбор[[#This Row],[Артикул]],[1]Подбор!$CJ:$CW,4,0),"")</f>
        <v>-36.50294214876034</v>
      </c>
      <c r="Z1624" s="73">
        <f>IFERROR(VLOOKUP(Подбор[[#This Row],[Артикул]],[1]Подбор!$CJ:$CW,5,0),"")</f>
        <v>0</v>
      </c>
      <c r="AA1624" s="73">
        <f>IFERROR(VLOOKUP(Подбор[[#This Row],[Артикул]],[1]Подбор!$CJ:$CW,6,0),"")</f>
        <v>0</v>
      </c>
      <c r="AB1624" s="73">
        <f>IFERROR(VLOOKUP(Подбор[[#This Row],[Артикул]],[1]Подбор!$CJ:$CW,7,0),"")</f>
        <v>0</v>
      </c>
      <c r="AC1624" s="73">
        <f>IFERROR(VLOOKUP(Подбор[[#This Row],[Артикул]],[1]Подбор!$CJ:$CW,8,0),"")</f>
        <v>0</v>
      </c>
      <c r="AD1624" s="73">
        <f>IFERROR(VLOOKUP(Подбор[[#This Row],[Артикул]],[1]Подбор!$CJ:$CW,9,0),"")</f>
        <v>0</v>
      </c>
      <c r="AE1624" s="73">
        <f>IFERROR(VLOOKUP(Подбор[[#This Row],[Артикул]],[1]Подбор!$CJ:$CW,10,0),"")</f>
        <v>0</v>
      </c>
      <c r="AF1624" s="73">
        <f>IFERROR(VLOOKUP(Подбор[[#This Row],[Артикул]],[1]Подбор!$CJ:$CW,11,0),"")</f>
        <v>0</v>
      </c>
      <c r="AG1624" s="73">
        <f>IFERROR(VLOOKUP(Подбор[[#This Row],[Артикул]],[1]Подбор!$CJ:$CW,12,0),"")</f>
        <v>0</v>
      </c>
      <c r="AH1624" s="73">
        <f>IFERROR(VLOOKUP(Подбор[[#This Row],[Артикул]],[1]Подбор!$CJ:$CW,13,0),"")</f>
        <v>1</v>
      </c>
      <c r="AI1624" s="73">
        <f>IFERROR(VLOOKUP(Подбор[[#This Row],[Артикул]],[1]Подбор!$CJ:$CW,14,0),"")</f>
        <v>0</v>
      </c>
      <c r="AJ1624" s="73" t="str">
        <f>IFERROR(VLOOKUP(Подбор[[#This Row],[Артикул]],[1]Подбор!$CJ:$DA,15,0),"")</f>
        <v>http://ipmatika.ru/upload/iblock/4bc/TS-0202.jpg</v>
      </c>
      <c r="AK1624" s="73" t="str">
        <f>IFERROR(VLOOKUP(Подбор[[#This Row],[Артикул]],[1]Подбор!$CJ:$DA,16,0),"")</f>
        <v>https://ipmatika.kz/products/tsifrovaya-konferents-sistema-serii-ts-02/TS-0202/</v>
      </c>
      <c r="AL1624" s="73" t="str">
        <f>IFERROR(VLOOKUP(Подбор[[#This Row],[Артикул]],[1]Подбор!$CJ:$DA,17,0),"")</f>
        <v>EOL</v>
      </c>
    </row>
    <row r="1625" spans="1:38">
      <c r="A1625" s="73" t="s">
        <v>1324</v>
      </c>
      <c r="B1625" t="s">
        <v>3084</v>
      </c>
      <c r="C1625" t="s">
        <v>1323</v>
      </c>
      <c r="D1625">
        <v>369600</v>
      </c>
      <c r="E1625">
        <v>194230.80600000001</v>
      </c>
      <c r="F1625">
        <v>-47.448374999999999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2</v>
      </c>
      <c r="O1625">
        <v>0</v>
      </c>
      <c r="P1625">
        <v>0</v>
      </c>
      <c r="Q1625" t="s">
        <v>6524</v>
      </c>
      <c r="R1625" t="s">
        <v>6523</v>
      </c>
      <c r="S1625" t="s">
        <v>5491</v>
      </c>
      <c r="T1625" s="73"/>
      <c r="U1625" s="73"/>
      <c r="V1625"/>
      <c r="W1625" s="73">
        <f>IFERROR(VLOOKUP(Подбор[[#This Row],[Артикул]],[1]Подбор!$CJ:$CW,2,0),"")</f>
        <v>369600</v>
      </c>
      <c r="X1625" s="73">
        <f>IFERROR(VLOOKUP(Подбор[[#This Row],[Артикул]],[1]Подбор!$CJ:$CW,3,0),"")</f>
        <v>194230.80600000001</v>
      </c>
      <c r="Y1625" s="73">
        <f>IFERROR(VLOOKUP(Подбор[[#This Row],[Артикул]],[1]Подбор!$CJ:$CW,4,0),"")</f>
        <v>-47.448374999999999</v>
      </c>
      <c r="Z1625" s="73">
        <f>IFERROR(VLOOKUP(Подбор[[#This Row],[Артикул]],[1]Подбор!$CJ:$CW,5,0),"")</f>
        <v>0</v>
      </c>
      <c r="AA1625" s="73">
        <f>IFERROR(VLOOKUP(Подбор[[#This Row],[Артикул]],[1]Подбор!$CJ:$CW,6,0),"")</f>
        <v>0</v>
      </c>
      <c r="AB1625" s="73">
        <f>IFERROR(VLOOKUP(Подбор[[#This Row],[Артикул]],[1]Подбор!$CJ:$CW,7,0),"")</f>
        <v>0</v>
      </c>
      <c r="AC1625" s="73">
        <f>IFERROR(VLOOKUP(Подбор[[#This Row],[Артикул]],[1]Подбор!$CJ:$CW,8,0),"")</f>
        <v>0</v>
      </c>
      <c r="AD1625" s="73">
        <f>IFERROR(VLOOKUP(Подбор[[#This Row],[Артикул]],[1]Подбор!$CJ:$CW,9,0),"")</f>
        <v>0</v>
      </c>
      <c r="AE1625" s="73">
        <f>IFERROR(VLOOKUP(Подбор[[#This Row],[Артикул]],[1]Подбор!$CJ:$CW,10,0),"")</f>
        <v>0</v>
      </c>
      <c r="AF1625" s="73">
        <f>IFERROR(VLOOKUP(Подбор[[#This Row],[Артикул]],[1]Подбор!$CJ:$CW,11,0),"")</f>
        <v>0</v>
      </c>
      <c r="AG1625" s="73">
        <f>IFERROR(VLOOKUP(Подбор[[#This Row],[Артикул]],[1]Подбор!$CJ:$CW,12,0),"")</f>
        <v>2</v>
      </c>
      <c r="AH1625" s="73">
        <f>IFERROR(VLOOKUP(Подбор[[#This Row],[Артикул]],[1]Подбор!$CJ:$CW,13,0),"")</f>
        <v>0</v>
      </c>
      <c r="AI1625" s="73">
        <f>IFERROR(VLOOKUP(Подбор[[#This Row],[Артикул]],[1]Подбор!$CJ:$CW,14,0),"")</f>
        <v>0</v>
      </c>
      <c r="AJ1625" s="73" t="str">
        <f>IFERROR(VLOOKUP(Подбор[[#This Row],[Артикул]],[1]Подбор!$CJ:$DA,15,0),"")</f>
        <v>http://ipmatika.ru/upload/iblock/d62/TS-0202D.jpg</v>
      </c>
      <c r="AK1625" s="73" t="str">
        <f>IFERROR(VLOOKUP(Подбор[[#This Row],[Артикул]],[1]Подбор!$CJ:$DA,16,0),"")</f>
        <v>https://ipmatika.kz/products/tsifrovaya-konferents-sistema-serii-ts-02/TS-0202/</v>
      </c>
      <c r="AL1625" s="73" t="str">
        <f>IFERROR(VLOOKUP(Подбор[[#This Row],[Артикул]],[1]Подбор!$CJ:$DA,17,0),"")</f>
        <v>EOL</v>
      </c>
    </row>
    <row r="1626" spans="1:38">
      <c r="A1626" s="73" t="s">
        <v>1322</v>
      </c>
      <c r="B1626" t="s">
        <v>3084</v>
      </c>
      <c r="C1626" t="s">
        <v>1321</v>
      </c>
      <c r="D1626">
        <v>369600</v>
      </c>
      <c r="E1626">
        <v>194230.80600000001</v>
      </c>
      <c r="F1626">
        <v>-47.448374999999999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3</v>
      </c>
      <c r="O1626">
        <v>0</v>
      </c>
      <c r="P1626">
        <v>0</v>
      </c>
      <c r="Q1626" t="s">
        <v>6525</v>
      </c>
      <c r="R1626" t="s">
        <v>6526</v>
      </c>
      <c r="S1626" t="s">
        <v>5491</v>
      </c>
      <c r="T1626" s="73"/>
      <c r="U1626" s="73"/>
      <c r="V1626"/>
      <c r="W1626" s="73">
        <f>IFERROR(VLOOKUP(Подбор[[#This Row],[Артикул]],[1]Подбор!$CJ:$CW,2,0),"")</f>
        <v>369600</v>
      </c>
      <c r="X1626" s="73">
        <f>IFERROR(VLOOKUP(Подбор[[#This Row],[Артикул]],[1]Подбор!$CJ:$CW,3,0),"")</f>
        <v>194230.80600000001</v>
      </c>
      <c r="Y1626" s="73">
        <f>IFERROR(VLOOKUP(Подбор[[#This Row],[Артикул]],[1]Подбор!$CJ:$CW,4,0),"")</f>
        <v>-47.448374999999999</v>
      </c>
      <c r="Z1626" s="73">
        <f>IFERROR(VLOOKUP(Подбор[[#This Row],[Артикул]],[1]Подбор!$CJ:$CW,5,0),"")</f>
        <v>0</v>
      </c>
      <c r="AA1626" s="73">
        <f>IFERROR(VLOOKUP(Подбор[[#This Row],[Артикул]],[1]Подбор!$CJ:$CW,6,0),"")</f>
        <v>0</v>
      </c>
      <c r="AB1626" s="73">
        <f>IFERROR(VLOOKUP(Подбор[[#This Row],[Артикул]],[1]Подбор!$CJ:$CW,7,0),"")</f>
        <v>0</v>
      </c>
      <c r="AC1626" s="73">
        <f>IFERROR(VLOOKUP(Подбор[[#This Row],[Артикул]],[1]Подбор!$CJ:$CW,8,0),"")</f>
        <v>0</v>
      </c>
      <c r="AD1626" s="73">
        <f>IFERROR(VLOOKUP(Подбор[[#This Row],[Артикул]],[1]Подбор!$CJ:$CW,9,0),"")</f>
        <v>0</v>
      </c>
      <c r="AE1626" s="73">
        <f>IFERROR(VLOOKUP(Подбор[[#This Row],[Артикул]],[1]Подбор!$CJ:$CW,10,0),"")</f>
        <v>0</v>
      </c>
      <c r="AF1626" s="73">
        <f>IFERROR(VLOOKUP(Подбор[[#This Row],[Артикул]],[1]Подбор!$CJ:$CW,11,0),"")</f>
        <v>0</v>
      </c>
      <c r="AG1626" s="73">
        <f>IFERROR(VLOOKUP(Подбор[[#This Row],[Артикул]],[1]Подбор!$CJ:$CW,12,0),"")</f>
        <v>3</v>
      </c>
      <c r="AH1626" s="73">
        <f>IFERROR(VLOOKUP(Подбор[[#This Row],[Артикул]],[1]Подбор!$CJ:$CW,13,0),"")</f>
        <v>0</v>
      </c>
      <c r="AI1626" s="73">
        <f>IFERROR(VLOOKUP(Подбор[[#This Row],[Артикул]],[1]Подбор!$CJ:$CW,14,0),"")</f>
        <v>0</v>
      </c>
      <c r="AJ1626" s="73" t="str">
        <f>IFERROR(VLOOKUP(Подбор[[#This Row],[Артикул]],[1]Подбор!$CJ:$DA,15,0),"")</f>
        <v>http://ipmatika.ru/upload/iblock/761/TS-0202DA.jpg</v>
      </c>
      <c r="AK1626" s="73" t="str">
        <f>IFERROR(VLOOKUP(Подбор[[#This Row],[Артикул]],[1]Подбор!$CJ:$DA,16,0),"")</f>
        <v>https://ipmatika.kz/products/tsifrovaya-konferents-sistema-serii-ts-02/TS-0202A/</v>
      </c>
      <c r="AL1626" s="73" t="str">
        <f>IFERROR(VLOOKUP(Подбор[[#This Row],[Артикул]],[1]Подбор!$CJ:$DA,17,0),"")</f>
        <v>EOL</v>
      </c>
    </row>
    <row r="1627" spans="1:38">
      <c r="A1627" s="73" t="s">
        <v>1320</v>
      </c>
      <c r="B1627" t="s">
        <v>3084</v>
      </c>
      <c r="C1627" t="s">
        <v>1319</v>
      </c>
      <c r="D1627">
        <v>211750</v>
      </c>
      <c r="E1627">
        <v>134455.01999999999</v>
      </c>
      <c r="F1627">
        <v>-36.50294214876034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3</v>
      </c>
      <c r="O1627">
        <v>0</v>
      </c>
      <c r="P1627">
        <v>0</v>
      </c>
      <c r="Q1627" t="s">
        <v>6527</v>
      </c>
      <c r="R1627" t="s">
        <v>6526</v>
      </c>
      <c r="S1627" t="s">
        <v>5491</v>
      </c>
      <c r="T1627" s="73"/>
      <c r="U1627" s="73"/>
      <c r="V1627"/>
      <c r="W1627" s="73">
        <f>IFERROR(VLOOKUP(Подбор[[#This Row],[Артикул]],[1]Подбор!$CJ:$CW,2,0),"")</f>
        <v>211750</v>
      </c>
      <c r="X1627" s="73">
        <f>IFERROR(VLOOKUP(Подбор[[#This Row],[Артикул]],[1]Подбор!$CJ:$CW,3,0),"")</f>
        <v>134455.01999999999</v>
      </c>
      <c r="Y1627" s="73">
        <f>IFERROR(VLOOKUP(Подбор[[#This Row],[Артикул]],[1]Подбор!$CJ:$CW,4,0),"")</f>
        <v>-36.50294214876034</v>
      </c>
      <c r="Z1627" s="73">
        <f>IFERROR(VLOOKUP(Подбор[[#This Row],[Артикул]],[1]Подбор!$CJ:$CW,5,0),"")</f>
        <v>0</v>
      </c>
      <c r="AA1627" s="73">
        <f>IFERROR(VLOOKUP(Подбор[[#This Row],[Артикул]],[1]Подбор!$CJ:$CW,6,0),"")</f>
        <v>0</v>
      </c>
      <c r="AB1627" s="73">
        <f>IFERROR(VLOOKUP(Подбор[[#This Row],[Артикул]],[1]Подбор!$CJ:$CW,7,0),"")</f>
        <v>0</v>
      </c>
      <c r="AC1627" s="73">
        <f>IFERROR(VLOOKUP(Подбор[[#This Row],[Артикул]],[1]Подбор!$CJ:$CW,8,0),"")</f>
        <v>0</v>
      </c>
      <c r="AD1627" s="73">
        <f>IFERROR(VLOOKUP(Подбор[[#This Row],[Артикул]],[1]Подбор!$CJ:$CW,9,0),"")</f>
        <v>0</v>
      </c>
      <c r="AE1627" s="73">
        <f>IFERROR(VLOOKUP(Подбор[[#This Row],[Артикул]],[1]Подбор!$CJ:$CW,10,0),"")</f>
        <v>0</v>
      </c>
      <c r="AF1627" s="73">
        <f>IFERROR(VLOOKUP(Подбор[[#This Row],[Артикул]],[1]Подбор!$CJ:$CW,11,0),"")</f>
        <v>0</v>
      </c>
      <c r="AG1627" s="73">
        <f>IFERROR(VLOOKUP(Подбор[[#This Row],[Артикул]],[1]Подбор!$CJ:$CW,12,0),"")</f>
        <v>3</v>
      </c>
      <c r="AH1627" s="73">
        <f>IFERROR(VLOOKUP(Подбор[[#This Row],[Артикул]],[1]Подбор!$CJ:$CW,13,0),"")</f>
        <v>0</v>
      </c>
      <c r="AI1627" s="73">
        <f>IFERROR(VLOOKUP(Подбор[[#This Row],[Артикул]],[1]Подбор!$CJ:$CW,14,0),"")</f>
        <v>0</v>
      </c>
      <c r="AJ1627" s="73" t="str">
        <f>IFERROR(VLOOKUP(Подбор[[#This Row],[Артикул]],[1]Подбор!$CJ:$DA,15,0),"")</f>
        <v>http://ipmatika.ru/upload/iblock/71b/TS-0202A.jpg</v>
      </c>
      <c r="AK1627" s="73" t="str">
        <f>IFERROR(VLOOKUP(Подбор[[#This Row],[Артикул]],[1]Подбор!$CJ:$DA,16,0),"")</f>
        <v>https://ipmatika.kz/products/tsifrovaya-konferents-sistema-serii-ts-02/TS-0202A/</v>
      </c>
      <c r="AL1627" s="73" t="str">
        <f>IFERROR(VLOOKUP(Подбор[[#This Row],[Артикул]],[1]Подбор!$CJ:$DA,17,0),"")</f>
        <v>EOL</v>
      </c>
    </row>
    <row r="1628" spans="1:38">
      <c r="A1628" s="73" t="s">
        <v>1318</v>
      </c>
      <c r="B1628" t="s">
        <v>3084</v>
      </c>
      <c r="C1628" t="s">
        <v>1317</v>
      </c>
      <c r="D1628">
        <v>443300</v>
      </c>
      <c r="E1628">
        <v>296700.11069999996</v>
      </c>
      <c r="F1628">
        <v>-33.070130678998424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3</v>
      </c>
      <c r="O1628">
        <v>0</v>
      </c>
      <c r="P1628">
        <v>0</v>
      </c>
      <c r="Q1628" t="s">
        <v>6528</v>
      </c>
      <c r="R1628" t="s">
        <v>6529</v>
      </c>
      <c r="S1628" t="s">
        <v>5491</v>
      </c>
      <c r="T1628" s="73"/>
      <c r="U1628" s="73"/>
      <c r="V1628"/>
      <c r="W1628" s="73">
        <f>IFERROR(VLOOKUP(Подбор[[#This Row],[Артикул]],[1]Подбор!$CJ:$CW,2,0),"")</f>
        <v>443300</v>
      </c>
      <c r="X1628" s="73">
        <f>IFERROR(VLOOKUP(Подбор[[#This Row],[Артикул]],[1]Подбор!$CJ:$CW,3,0),"")</f>
        <v>296700.11069999996</v>
      </c>
      <c r="Y1628" s="73">
        <f>IFERROR(VLOOKUP(Подбор[[#This Row],[Артикул]],[1]Подбор!$CJ:$CW,4,0),"")</f>
        <v>-33.070130678998424</v>
      </c>
      <c r="Z1628" s="73">
        <f>IFERROR(VLOOKUP(Подбор[[#This Row],[Артикул]],[1]Подбор!$CJ:$CW,5,0),"")</f>
        <v>1</v>
      </c>
      <c r="AA1628" s="73">
        <f>IFERROR(VLOOKUP(Подбор[[#This Row],[Артикул]],[1]Подбор!$CJ:$CW,6,0),"")</f>
        <v>0</v>
      </c>
      <c r="AB1628" s="73">
        <f>IFERROR(VLOOKUP(Подбор[[#This Row],[Артикул]],[1]Подбор!$CJ:$CW,7,0),"")</f>
        <v>0</v>
      </c>
      <c r="AC1628" s="73">
        <f>IFERROR(VLOOKUP(Подбор[[#This Row],[Артикул]],[1]Подбор!$CJ:$CW,8,0),"")</f>
        <v>0</v>
      </c>
      <c r="AD1628" s="73">
        <f>IFERROR(VLOOKUP(Подбор[[#This Row],[Артикул]],[1]Подбор!$CJ:$CW,9,0),"")</f>
        <v>0</v>
      </c>
      <c r="AE1628" s="73">
        <f>IFERROR(VLOOKUP(Подбор[[#This Row],[Артикул]],[1]Подбор!$CJ:$CW,10,0),"")</f>
        <v>0</v>
      </c>
      <c r="AF1628" s="73">
        <f>IFERROR(VLOOKUP(Подбор[[#This Row],[Артикул]],[1]Подбор!$CJ:$CW,11,0),"")</f>
        <v>0</v>
      </c>
      <c r="AG1628" s="73">
        <f>IFERROR(VLOOKUP(Подбор[[#This Row],[Артикул]],[1]Подбор!$CJ:$CW,12,0),"")</f>
        <v>3</v>
      </c>
      <c r="AH1628" s="73">
        <f>IFERROR(VLOOKUP(Подбор[[#This Row],[Артикул]],[1]Подбор!$CJ:$CW,13,0),"")</f>
        <v>0</v>
      </c>
      <c r="AI1628" s="73">
        <f>IFERROR(VLOOKUP(Подбор[[#This Row],[Артикул]],[1]Подбор!$CJ:$CW,14,0),"")</f>
        <v>0</v>
      </c>
      <c r="AJ1628" s="73" t="str">
        <f>IFERROR(VLOOKUP(Подбор[[#This Row],[Артикул]],[1]Подбор!$CJ:$DA,15,0),"")</f>
        <v>http://ipmatika.ru/upload/iblock/cb5/TS-0205.jpg</v>
      </c>
      <c r="AK1628" s="73" t="str">
        <f>IFERROR(VLOOKUP(Подбор[[#This Row],[Артикул]],[1]Подбор!$CJ:$DA,16,0),"")</f>
        <v>https://ipmatika.kz/products/tsifrovaya-konferents-sistema-serii-ts-02/TS-0205/</v>
      </c>
      <c r="AL1628" s="73" t="str">
        <f>IFERROR(VLOOKUP(Подбор[[#This Row],[Артикул]],[1]Подбор!$CJ:$DA,17,0),"")</f>
        <v>EOL</v>
      </c>
    </row>
    <row r="1629" spans="1:38">
      <c r="A1629" s="73" t="s">
        <v>1316</v>
      </c>
      <c r="B1629" t="s">
        <v>3084</v>
      </c>
      <c r="C1629" t="s">
        <v>1315</v>
      </c>
      <c r="D1629">
        <v>695150</v>
      </c>
      <c r="E1629">
        <v>343030.3947</v>
      </c>
      <c r="F1629">
        <v>-50.653758944112781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2</v>
      </c>
      <c r="O1629">
        <v>0</v>
      </c>
      <c r="P1629">
        <v>0</v>
      </c>
      <c r="Q1629" t="s">
        <v>6530</v>
      </c>
      <c r="R1629" t="s">
        <v>6529</v>
      </c>
      <c r="S1629" t="s">
        <v>5491</v>
      </c>
      <c r="T1629" s="73"/>
      <c r="U1629" s="73"/>
      <c r="V1629"/>
      <c r="W1629" s="73">
        <f>IFERROR(VLOOKUP(Подбор[[#This Row],[Артикул]],[1]Подбор!$CJ:$CW,2,0),"")</f>
        <v>695150</v>
      </c>
      <c r="X1629" s="73">
        <f>IFERROR(VLOOKUP(Подбор[[#This Row],[Артикул]],[1]Подбор!$CJ:$CW,3,0),"")</f>
        <v>343030.3947</v>
      </c>
      <c r="Y1629" s="73">
        <f>IFERROR(VLOOKUP(Подбор[[#This Row],[Артикул]],[1]Подбор!$CJ:$CW,4,0),"")</f>
        <v>-50.653758944112781</v>
      </c>
      <c r="Z1629" s="73">
        <f>IFERROR(VLOOKUP(Подбор[[#This Row],[Артикул]],[1]Подбор!$CJ:$CW,5,0),"")</f>
        <v>0</v>
      </c>
      <c r="AA1629" s="73">
        <f>IFERROR(VLOOKUP(Подбор[[#This Row],[Артикул]],[1]Подбор!$CJ:$CW,6,0),"")</f>
        <v>0</v>
      </c>
      <c r="AB1629" s="73">
        <f>IFERROR(VLOOKUP(Подбор[[#This Row],[Артикул]],[1]Подбор!$CJ:$CW,7,0),"")</f>
        <v>0</v>
      </c>
      <c r="AC1629" s="73">
        <f>IFERROR(VLOOKUP(Подбор[[#This Row],[Артикул]],[1]Подбор!$CJ:$CW,8,0),"")</f>
        <v>0</v>
      </c>
      <c r="AD1629" s="73">
        <f>IFERROR(VLOOKUP(Подбор[[#This Row],[Артикул]],[1]Подбор!$CJ:$CW,9,0),"")</f>
        <v>0</v>
      </c>
      <c r="AE1629" s="73">
        <f>IFERROR(VLOOKUP(Подбор[[#This Row],[Артикул]],[1]Подбор!$CJ:$CW,10,0),"")</f>
        <v>0</v>
      </c>
      <c r="AF1629" s="73">
        <f>IFERROR(VLOOKUP(Подбор[[#This Row],[Артикул]],[1]Подбор!$CJ:$CW,11,0),"")</f>
        <v>0</v>
      </c>
      <c r="AG1629" s="73">
        <f>IFERROR(VLOOKUP(Подбор[[#This Row],[Артикул]],[1]Подбор!$CJ:$CW,12,0),"")</f>
        <v>2</v>
      </c>
      <c r="AH1629" s="73">
        <f>IFERROR(VLOOKUP(Подбор[[#This Row],[Артикул]],[1]Подбор!$CJ:$CW,13,0),"")</f>
        <v>0</v>
      </c>
      <c r="AI1629" s="73">
        <f>IFERROR(VLOOKUP(Подбор[[#This Row],[Артикул]],[1]Подбор!$CJ:$CW,14,0),"")</f>
        <v>0</v>
      </c>
      <c r="AJ1629" s="73" t="str">
        <f>IFERROR(VLOOKUP(Подбор[[#This Row],[Артикул]],[1]Подбор!$CJ:$DA,15,0),"")</f>
        <v>http://ipmatika.ru/upload/iblock/259/TS-0205D.jpg</v>
      </c>
      <c r="AK1629" s="73" t="str">
        <f>IFERROR(VLOOKUP(Подбор[[#This Row],[Артикул]],[1]Подбор!$CJ:$DA,16,0),"")</f>
        <v>https://ipmatika.kz/products/tsifrovaya-konferents-sistema-serii-ts-02/TS-0205/</v>
      </c>
      <c r="AL1629" s="73" t="str">
        <f>IFERROR(VLOOKUP(Подбор[[#This Row],[Артикул]],[1]Подбор!$CJ:$DA,17,0),"")</f>
        <v>EOL</v>
      </c>
    </row>
    <row r="1630" spans="1:38">
      <c r="A1630" s="73" t="s">
        <v>1314</v>
      </c>
      <c r="B1630" t="s">
        <v>3084</v>
      </c>
      <c r="C1630" t="s">
        <v>1313</v>
      </c>
      <c r="D1630">
        <v>695150</v>
      </c>
      <c r="E1630">
        <v>343030.3947</v>
      </c>
      <c r="F1630">
        <v>-50.653758944112781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3</v>
      </c>
      <c r="O1630">
        <v>0</v>
      </c>
      <c r="P1630">
        <v>0</v>
      </c>
      <c r="Q1630" t="s">
        <v>6531</v>
      </c>
      <c r="R1630" t="s">
        <v>6532</v>
      </c>
      <c r="S1630" t="s">
        <v>5491</v>
      </c>
      <c r="T1630" s="73"/>
      <c r="U1630" s="73"/>
      <c r="V1630"/>
      <c r="W1630" s="73">
        <f>IFERROR(VLOOKUP(Подбор[[#This Row],[Артикул]],[1]Подбор!$CJ:$CW,2,0),"")</f>
        <v>695150</v>
      </c>
      <c r="X1630" s="73">
        <f>IFERROR(VLOOKUP(Подбор[[#This Row],[Артикул]],[1]Подбор!$CJ:$CW,3,0),"")</f>
        <v>343030.3947</v>
      </c>
      <c r="Y1630" s="73">
        <f>IFERROR(VLOOKUP(Подбор[[#This Row],[Артикул]],[1]Подбор!$CJ:$CW,4,0),"")</f>
        <v>-50.653758944112781</v>
      </c>
      <c r="Z1630" s="73">
        <f>IFERROR(VLOOKUP(Подбор[[#This Row],[Артикул]],[1]Подбор!$CJ:$CW,5,0),"")</f>
        <v>0</v>
      </c>
      <c r="AA1630" s="73">
        <f>IFERROR(VLOOKUP(Подбор[[#This Row],[Артикул]],[1]Подбор!$CJ:$CW,6,0),"")</f>
        <v>0</v>
      </c>
      <c r="AB1630" s="73">
        <f>IFERROR(VLOOKUP(Подбор[[#This Row],[Артикул]],[1]Подбор!$CJ:$CW,7,0),"")</f>
        <v>0</v>
      </c>
      <c r="AC1630" s="73">
        <f>IFERROR(VLOOKUP(Подбор[[#This Row],[Артикул]],[1]Подбор!$CJ:$CW,8,0),"")</f>
        <v>0</v>
      </c>
      <c r="AD1630" s="73">
        <f>IFERROR(VLOOKUP(Подбор[[#This Row],[Артикул]],[1]Подбор!$CJ:$CW,9,0),"")</f>
        <v>0</v>
      </c>
      <c r="AE1630" s="73">
        <f>IFERROR(VLOOKUP(Подбор[[#This Row],[Артикул]],[1]Подбор!$CJ:$CW,10,0),"")</f>
        <v>0</v>
      </c>
      <c r="AF1630" s="73">
        <f>IFERROR(VLOOKUP(Подбор[[#This Row],[Артикул]],[1]Подбор!$CJ:$CW,11,0),"")</f>
        <v>0</v>
      </c>
      <c r="AG1630" s="73">
        <f>IFERROR(VLOOKUP(Подбор[[#This Row],[Артикул]],[1]Подбор!$CJ:$CW,12,0),"")</f>
        <v>3</v>
      </c>
      <c r="AH1630" s="73">
        <f>IFERROR(VLOOKUP(Подбор[[#This Row],[Артикул]],[1]Подбор!$CJ:$CW,13,0),"")</f>
        <v>0</v>
      </c>
      <c r="AI1630" s="73">
        <f>IFERROR(VLOOKUP(Подбор[[#This Row],[Артикул]],[1]Подбор!$CJ:$CW,14,0),"")</f>
        <v>0</v>
      </c>
      <c r="AJ1630" s="73" t="str">
        <f>IFERROR(VLOOKUP(Подбор[[#This Row],[Артикул]],[1]Подбор!$CJ:$DA,15,0),"")</f>
        <v>http://ipmatika.ru/upload/iblock/770/TS-0205DA_01.jpg</v>
      </c>
      <c r="AK1630" s="73" t="str">
        <f>IFERROR(VLOOKUP(Подбор[[#This Row],[Артикул]],[1]Подбор!$CJ:$DA,16,0),"")</f>
        <v>https://ipmatika.kz/products/tsifrovaya-konferents-sistema-serii-ts-02/TS-0205%C0/</v>
      </c>
      <c r="AL1630" s="73" t="str">
        <f>IFERROR(VLOOKUP(Подбор[[#This Row],[Артикул]],[1]Подбор!$CJ:$DA,17,0),"")</f>
        <v>EOL</v>
      </c>
    </row>
    <row r="1631" spans="1:38">
      <c r="A1631" s="73" t="s">
        <v>1312</v>
      </c>
      <c r="B1631" t="s">
        <v>3084</v>
      </c>
      <c r="C1631" t="s">
        <v>1311</v>
      </c>
      <c r="D1631">
        <v>443300</v>
      </c>
      <c r="E1631">
        <v>296700.11069999996</v>
      </c>
      <c r="F1631">
        <v>-33.070130678998424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26</v>
      </c>
      <c r="O1631">
        <v>0</v>
      </c>
      <c r="P1631">
        <v>0</v>
      </c>
      <c r="Q1631" t="s">
        <v>6533</v>
      </c>
      <c r="R1631" t="s">
        <v>6532</v>
      </c>
      <c r="S1631" t="s">
        <v>5491</v>
      </c>
      <c r="T1631" s="73"/>
      <c r="U1631" s="73"/>
      <c r="V1631"/>
      <c r="W1631" s="73">
        <f>IFERROR(VLOOKUP(Подбор[[#This Row],[Артикул]],[1]Подбор!$CJ:$CW,2,0),"")</f>
        <v>443300</v>
      </c>
      <c r="X1631" s="73">
        <f>IFERROR(VLOOKUP(Подбор[[#This Row],[Артикул]],[1]Подбор!$CJ:$CW,3,0),"")</f>
        <v>296700.11069999996</v>
      </c>
      <c r="Y1631" s="73">
        <f>IFERROR(VLOOKUP(Подбор[[#This Row],[Артикул]],[1]Подбор!$CJ:$CW,4,0),"")</f>
        <v>-33.070130678998424</v>
      </c>
      <c r="Z1631" s="73">
        <f>IFERROR(VLOOKUP(Подбор[[#This Row],[Артикул]],[1]Подбор!$CJ:$CW,5,0),"")</f>
        <v>0</v>
      </c>
      <c r="AA1631" s="73">
        <f>IFERROR(VLOOKUP(Подбор[[#This Row],[Артикул]],[1]Подбор!$CJ:$CW,6,0),"")</f>
        <v>0</v>
      </c>
      <c r="AB1631" s="73">
        <f>IFERROR(VLOOKUP(Подбор[[#This Row],[Артикул]],[1]Подбор!$CJ:$CW,7,0),"")</f>
        <v>0</v>
      </c>
      <c r="AC1631" s="73">
        <f>IFERROR(VLOOKUP(Подбор[[#This Row],[Артикул]],[1]Подбор!$CJ:$CW,8,0),"")</f>
        <v>0</v>
      </c>
      <c r="AD1631" s="73">
        <f>IFERROR(VLOOKUP(Подбор[[#This Row],[Артикул]],[1]Подбор!$CJ:$CW,9,0),"")</f>
        <v>0</v>
      </c>
      <c r="AE1631" s="73">
        <f>IFERROR(VLOOKUP(Подбор[[#This Row],[Артикул]],[1]Подбор!$CJ:$CW,10,0),"")</f>
        <v>0</v>
      </c>
      <c r="AF1631" s="73">
        <f>IFERROR(VLOOKUP(Подбор[[#This Row],[Артикул]],[1]Подбор!$CJ:$CW,11,0),"")</f>
        <v>0</v>
      </c>
      <c r="AG1631" s="73">
        <f>IFERROR(VLOOKUP(Подбор[[#This Row],[Артикул]],[1]Подбор!$CJ:$CW,12,0),"")</f>
        <v>26</v>
      </c>
      <c r="AH1631" s="73">
        <f>IFERROR(VLOOKUP(Подбор[[#This Row],[Артикул]],[1]Подбор!$CJ:$CW,13,0),"")</f>
        <v>0</v>
      </c>
      <c r="AI1631" s="73">
        <f>IFERROR(VLOOKUP(Подбор[[#This Row],[Артикул]],[1]Подбор!$CJ:$CW,14,0),"")</f>
        <v>0</v>
      </c>
      <c r="AJ1631" s="73" t="str">
        <f>IFERROR(VLOOKUP(Подбор[[#This Row],[Артикул]],[1]Подбор!$CJ:$DA,15,0),"")</f>
        <v>http://ipmatika.ru/upload/iblock/c0e/TS-0205A.jpg</v>
      </c>
      <c r="AK1631" s="73" t="str">
        <f>IFERROR(VLOOKUP(Подбор[[#This Row],[Артикул]],[1]Подбор!$CJ:$DA,16,0),"")</f>
        <v>https://ipmatika.kz/products/tsifrovaya-konferents-sistema-serii-ts-02/TS-0205%C0/</v>
      </c>
      <c r="AL1631" s="73" t="str">
        <f>IFERROR(VLOOKUP(Подбор[[#This Row],[Артикул]],[1]Подбор!$CJ:$DA,17,0),"")</f>
        <v>EOL</v>
      </c>
    </row>
    <row r="1632" spans="1:38">
      <c r="A1632" s="73" t="s">
        <v>1310</v>
      </c>
      <c r="B1632" t="s">
        <v>3084</v>
      </c>
      <c r="C1632" t="s">
        <v>1309</v>
      </c>
      <c r="D1632">
        <v>117350</v>
      </c>
      <c r="E1632">
        <v>76230</v>
      </c>
      <c r="F1632">
        <v>-35.040477204942476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7</v>
      </c>
      <c r="O1632">
        <v>0</v>
      </c>
      <c r="P1632">
        <v>0</v>
      </c>
      <c r="Q1632" t="s">
        <v>6534</v>
      </c>
      <c r="R1632" t="s">
        <v>6535</v>
      </c>
      <c r="S1632" t="s">
        <v>5491</v>
      </c>
      <c r="T1632" s="73"/>
      <c r="U1632" s="73"/>
      <c r="V1632"/>
      <c r="W1632" s="73">
        <f>IFERROR(VLOOKUP(Подбор[[#This Row],[Артикул]],[1]Подбор!$CJ:$CW,2,0),"")</f>
        <v>117350</v>
      </c>
      <c r="X1632" s="73">
        <f>IFERROR(VLOOKUP(Подбор[[#This Row],[Артикул]],[1]Подбор!$CJ:$CW,3,0),"")</f>
        <v>76230</v>
      </c>
      <c r="Y1632" s="73">
        <f>IFERROR(VLOOKUP(Подбор[[#This Row],[Артикул]],[1]Подбор!$CJ:$CW,4,0),"")</f>
        <v>-35.040477204942476</v>
      </c>
      <c r="Z1632" s="73">
        <f>IFERROR(VLOOKUP(Подбор[[#This Row],[Артикул]],[1]Подбор!$CJ:$CW,5,0),"")</f>
        <v>0</v>
      </c>
      <c r="AA1632" s="73">
        <f>IFERROR(VLOOKUP(Подбор[[#This Row],[Артикул]],[1]Подбор!$CJ:$CW,6,0),"")</f>
        <v>0</v>
      </c>
      <c r="AB1632" s="73">
        <f>IFERROR(VLOOKUP(Подбор[[#This Row],[Артикул]],[1]Подбор!$CJ:$CW,7,0),"")</f>
        <v>0</v>
      </c>
      <c r="AC1632" s="73">
        <f>IFERROR(VLOOKUP(Подбор[[#This Row],[Артикул]],[1]Подбор!$CJ:$CW,8,0),"")</f>
        <v>0</v>
      </c>
      <c r="AD1632" s="73">
        <f>IFERROR(VLOOKUP(Подбор[[#This Row],[Артикул]],[1]Подбор!$CJ:$CW,9,0),"")</f>
        <v>0</v>
      </c>
      <c r="AE1632" s="73">
        <f>IFERROR(VLOOKUP(Подбор[[#This Row],[Артикул]],[1]Подбор!$CJ:$CW,10,0),"")</f>
        <v>0</v>
      </c>
      <c r="AF1632" s="73">
        <f>IFERROR(VLOOKUP(Подбор[[#This Row],[Артикул]],[1]Подбор!$CJ:$CW,11,0),"")</f>
        <v>0</v>
      </c>
      <c r="AG1632" s="73">
        <f>IFERROR(VLOOKUP(Подбор[[#This Row],[Артикул]],[1]Подбор!$CJ:$CW,12,0),"")</f>
        <v>7</v>
      </c>
      <c r="AH1632" s="73">
        <f>IFERROR(VLOOKUP(Подбор[[#This Row],[Артикул]],[1]Подбор!$CJ:$CW,13,0),"")</f>
        <v>0</v>
      </c>
      <c r="AI1632" s="73">
        <f>IFERROR(VLOOKUP(Подбор[[#This Row],[Артикул]],[1]Подбор!$CJ:$CW,14,0),"")</f>
        <v>0</v>
      </c>
      <c r="AJ1632" s="73" t="str">
        <f>IFERROR(VLOOKUP(Подбор[[#This Row],[Артикул]],[1]Подбор!$CJ:$DA,15,0),"")</f>
        <v>http://ipmatika.ru/upload/iblock/e98/TS-0221.jpg</v>
      </c>
      <c r="AK1632" s="73" t="str">
        <f>IFERROR(VLOOKUP(Подбор[[#This Row],[Артикул]],[1]Подбор!$CJ:$DA,16,0),"")</f>
        <v>https://ipmatika.kz/products/tsifrovaya-konferents-sistema-serii-ts-02/TS-0221/</v>
      </c>
      <c r="AL1632" s="73" t="str">
        <f>IFERROR(VLOOKUP(Подбор[[#This Row],[Артикул]],[1]Подбор!$CJ:$DA,17,0),"")</f>
        <v>EOL</v>
      </c>
    </row>
    <row r="1633" spans="1:38">
      <c r="A1633" s="73" t="s">
        <v>1308</v>
      </c>
      <c r="B1633" t="s">
        <v>3084</v>
      </c>
      <c r="C1633" t="s">
        <v>1307</v>
      </c>
      <c r="D1633">
        <v>319000</v>
      </c>
      <c r="E1633">
        <v>191400</v>
      </c>
      <c r="F1633">
        <v>-40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6536</v>
      </c>
      <c r="R1633" t="s">
        <v>6537</v>
      </c>
      <c r="S1633" t="s">
        <v>5491</v>
      </c>
      <c r="T1633" s="73"/>
      <c r="U1633" s="73"/>
      <c r="V1633"/>
      <c r="W1633" s="73">
        <f>IFERROR(VLOOKUP(Подбор[[#This Row],[Артикул]],[1]Подбор!$CJ:$CW,2,0),"")</f>
        <v>319000</v>
      </c>
      <c r="X1633" s="73">
        <f>IFERROR(VLOOKUP(Подбор[[#This Row],[Артикул]],[1]Подбор!$CJ:$CW,3,0),"")</f>
        <v>191400</v>
      </c>
      <c r="Y1633" s="73">
        <f>IFERROR(VLOOKUP(Подбор[[#This Row],[Артикул]],[1]Подбор!$CJ:$CW,4,0),"")</f>
        <v>-40</v>
      </c>
      <c r="Z1633" s="73">
        <f>IFERROR(VLOOKUP(Подбор[[#This Row],[Артикул]],[1]Подбор!$CJ:$CW,5,0),"")</f>
        <v>0</v>
      </c>
      <c r="AA1633" s="73">
        <f>IFERROR(VLOOKUP(Подбор[[#This Row],[Артикул]],[1]Подбор!$CJ:$CW,6,0),"")</f>
        <v>0</v>
      </c>
      <c r="AB1633" s="73">
        <f>IFERROR(VLOOKUP(Подбор[[#This Row],[Артикул]],[1]Подбор!$CJ:$CW,7,0),"")</f>
        <v>0</v>
      </c>
      <c r="AC1633" s="73">
        <f>IFERROR(VLOOKUP(Подбор[[#This Row],[Артикул]],[1]Подбор!$CJ:$CW,8,0),"")</f>
        <v>0</v>
      </c>
      <c r="AD1633" s="73">
        <f>IFERROR(VLOOKUP(Подбор[[#This Row],[Артикул]],[1]Подбор!$CJ:$CW,9,0),"")</f>
        <v>0</v>
      </c>
      <c r="AE1633" s="73">
        <f>IFERROR(VLOOKUP(Подбор[[#This Row],[Артикул]],[1]Подбор!$CJ:$CW,10,0),"")</f>
        <v>0</v>
      </c>
      <c r="AF1633" s="73">
        <f>IFERROR(VLOOKUP(Подбор[[#This Row],[Артикул]],[1]Подбор!$CJ:$CW,11,0),"")</f>
        <v>0</v>
      </c>
      <c r="AG1633" s="73">
        <f>IFERROR(VLOOKUP(Подбор[[#This Row],[Артикул]],[1]Подбор!$CJ:$CW,12,0),"")</f>
        <v>0</v>
      </c>
      <c r="AH1633" s="73">
        <f>IFERROR(VLOOKUP(Подбор[[#This Row],[Артикул]],[1]Подбор!$CJ:$CW,13,0),"")</f>
        <v>0</v>
      </c>
      <c r="AI1633" s="73">
        <f>IFERROR(VLOOKUP(Подбор[[#This Row],[Артикул]],[1]Подбор!$CJ:$CW,14,0),"")</f>
        <v>0</v>
      </c>
      <c r="AJ1633" s="73" t="str">
        <f>IFERROR(VLOOKUP(Подбор[[#This Row],[Артикул]],[1]Подбор!$CJ:$DA,15,0),"")</f>
        <v>http://ipmatika.ru/upload/iblock/092/pf8b2am73etj7yfsjhgnmgdwlemhsf3r/TS-0223A_01.jpg</v>
      </c>
      <c r="AK1633" s="73" t="str">
        <f>IFERROR(VLOOKUP(Подбор[[#This Row],[Артикул]],[1]Подбор!$CJ:$DA,16,0),"")</f>
        <v>https://ipmatika.kz/products/tsifrovaya-konferents-sistema-serii-ts-02/TS-0223%C0/</v>
      </c>
      <c r="AL1633" s="73" t="str">
        <f>IFERROR(VLOOKUP(Подбор[[#This Row],[Артикул]],[1]Подбор!$CJ:$DA,17,0),"")</f>
        <v>EOL</v>
      </c>
    </row>
    <row r="1634" spans="1:38">
      <c r="A1634" s="73" t="s">
        <v>1306</v>
      </c>
      <c r="B1634" t="s">
        <v>3084</v>
      </c>
      <c r="C1634" t="s">
        <v>1305</v>
      </c>
      <c r="D1634">
        <v>19000</v>
      </c>
      <c r="E1634">
        <v>12100</v>
      </c>
      <c r="F1634">
        <v>-36.315789473684212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6538</v>
      </c>
      <c r="R1634" t="s">
        <v>6539</v>
      </c>
      <c r="S1634" t="s">
        <v>6540</v>
      </c>
      <c r="T1634" s="73"/>
      <c r="U1634" s="73"/>
      <c r="V1634"/>
      <c r="W1634" s="73">
        <f>IFERROR(VLOOKUP(Подбор[[#This Row],[Артикул]],[1]Подбор!$CJ:$CW,2,0),"")</f>
        <v>19000</v>
      </c>
      <c r="X1634" s="73">
        <f>IFERROR(VLOOKUP(Подбор[[#This Row],[Артикул]],[1]Подбор!$CJ:$CW,3,0),"")</f>
        <v>12100</v>
      </c>
      <c r="Y1634" s="73">
        <f>IFERROR(VLOOKUP(Подбор[[#This Row],[Артикул]],[1]Подбор!$CJ:$CW,4,0),"")</f>
        <v>-36.315789473684212</v>
      </c>
      <c r="Z1634" s="73">
        <f>IFERROR(VLOOKUP(Подбор[[#This Row],[Артикул]],[1]Подбор!$CJ:$CW,5,0),"")</f>
        <v>0</v>
      </c>
      <c r="AA1634" s="73">
        <f>IFERROR(VLOOKUP(Подбор[[#This Row],[Артикул]],[1]Подбор!$CJ:$CW,6,0),"")</f>
        <v>0</v>
      </c>
      <c r="AB1634" s="73">
        <f>IFERROR(VLOOKUP(Подбор[[#This Row],[Артикул]],[1]Подбор!$CJ:$CW,7,0),"")</f>
        <v>0</v>
      </c>
      <c r="AC1634" s="73">
        <f>IFERROR(VLOOKUP(Подбор[[#This Row],[Артикул]],[1]Подбор!$CJ:$CW,8,0),"")</f>
        <v>0</v>
      </c>
      <c r="AD1634" s="73">
        <f>IFERROR(VLOOKUP(Подбор[[#This Row],[Артикул]],[1]Подбор!$CJ:$CW,9,0),"")</f>
        <v>0</v>
      </c>
      <c r="AE1634" s="73">
        <f>IFERROR(VLOOKUP(Подбор[[#This Row],[Артикул]],[1]Подбор!$CJ:$CW,10,0),"")</f>
        <v>0</v>
      </c>
      <c r="AF1634" s="73">
        <f>IFERROR(VLOOKUP(Подбор[[#This Row],[Артикул]],[1]Подбор!$CJ:$CW,11,0),"")</f>
        <v>0</v>
      </c>
      <c r="AG1634" s="73">
        <f>IFERROR(VLOOKUP(Подбор[[#This Row],[Артикул]],[1]Подбор!$CJ:$CW,12,0),"")</f>
        <v>0</v>
      </c>
      <c r="AH1634" s="73">
        <f>IFERROR(VLOOKUP(Подбор[[#This Row],[Артикул]],[1]Подбор!$CJ:$CW,13,0),"")</f>
        <v>0</v>
      </c>
      <c r="AI1634" s="73">
        <f>IFERROR(VLOOKUP(Подбор[[#This Row],[Артикул]],[1]Подбор!$CJ:$CW,14,0),"")</f>
        <v>0</v>
      </c>
      <c r="AJ1634" s="73" t="str">
        <f>IFERROR(VLOOKUP(Подбор[[#This Row],[Артикул]],[1]Подбор!$CJ:$DA,15,0),"")</f>
        <v>http://ipmatika.ru/upload/iblock/f08/TS-05D%20TS-10D%20%20TS-20D%20TS-50D%20TS-100D%20TS-02DM%20%20TS-02D%20TS-02M%20TS-003DR%20TS-003DRM.jpg</v>
      </c>
      <c r="AK1634" s="73" t="str">
        <f>IFERROR(VLOOKUP(Подбор[[#This Row],[Артикул]],[1]Подбор!$CJ:$DA,16,0),"")</f>
        <v>https://ipmatika.kz/products/tsifrovaya-konferents-sistema-serii-ts-02/</v>
      </c>
      <c r="AL1634" s="73" t="str">
        <f>IFERROR(VLOOKUP(Подбор[[#This Row],[Артикул]],[1]Подбор!$CJ:$DA,17,0),"")</f>
        <v>EOL. Под заказ</v>
      </c>
    </row>
    <row r="1635" spans="1:38">
      <c r="A1635" s="73" t="s">
        <v>1304</v>
      </c>
      <c r="B1635" t="s">
        <v>3084</v>
      </c>
      <c r="C1635" t="s">
        <v>1303</v>
      </c>
      <c r="D1635">
        <v>19000</v>
      </c>
      <c r="E1635">
        <v>12100</v>
      </c>
      <c r="F1635">
        <v>-36.315789473684212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6541</v>
      </c>
      <c r="R1635" t="s">
        <v>6542</v>
      </c>
      <c r="S1635" t="s">
        <v>6540</v>
      </c>
      <c r="T1635" s="73"/>
      <c r="U1635" s="73"/>
      <c r="V1635"/>
      <c r="W1635" s="73">
        <f>IFERROR(VLOOKUP(Подбор[[#This Row],[Артикул]],[1]Подбор!$CJ:$CW,2,0),"")</f>
        <v>19000</v>
      </c>
      <c r="X1635" s="73">
        <f>IFERROR(VLOOKUP(Подбор[[#This Row],[Артикул]],[1]Подбор!$CJ:$CW,3,0),"")</f>
        <v>12100</v>
      </c>
      <c r="Y1635" s="73">
        <f>IFERROR(VLOOKUP(Подбор[[#This Row],[Артикул]],[1]Подбор!$CJ:$CW,4,0),"")</f>
        <v>-36.315789473684212</v>
      </c>
      <c r="Z1635" s="73">
        <f>IFERROR(VLOOKUP(Подбор[[#This Row],[Артикул]],[1]Подбор!$CJ:$CW,5,0),"")</f>
        <v>0</v>
      </c>
      <c r="AA1635" s="73">
        <f>IFERROR(VLOOKUP(Подбор[[#This Row],[Артикул]],[1]Подбор!$CJ:$CW,6,0),"")</f>
        <v>0</v>
      </c>
      <c r="AB1635" s="73">
        <f>IFERROR(VLOOKUP(Подбор[[#This Row],[Артикул]],[1]Подбор!$CJ:$CW,7,0),"")</f>
        <v>0</v>
      </c>
      <c r="AC1635" s="73">
        <f>IFERROR(VLOOKUP(Подбор[[#This Row],[Артикул]],[1]Подбор!$CJ:$CW,8,0),"")</f>
        <v>0</v>
      </c>
      <c r="AD1635" s="73">
        <f>IFERROR(VLOOKUP(Подбор[[#This Row],[Артикул]],[1]Подбор!$CJ:$CW,9,0),"")</f>
        <v>0</v>
      </c>
      <c r="AE1635" s="73">
        <f>IFERROR(VLOOKUP(Подбор[[#This Row],[Артикул]],[1]Подбор!$CJ:$CW,10,0),"")</f>
        <v>0</v>
      </c>
      <c r="AF1635" s="73">
        <f>IFERROR(VLOOKUP(Подбор[[#This Row],[Артикул]],[1]Подбор!$CJ:$CW,11,0),"")</f>
        <v>0</v>
      </c>
      <c r="AG1635" s="73">
        <f>IFERROR(VLOOKUP(Подбор[[#This Row],[Артикул]],[1]Подбор!$CJ:$CW,12,0),"")</f>
        <v>0</v>
      </c>
      <c r="AH1635" s="73">
        <f>IFERROR(VLOOKUP(Подбор[[#This Row],[Артикул]],[1]Подбор!$CJ:$CW,13,0),"")</f>
        <v>0</v>
      </c>
      <c r="AI1635" s="73">
        <f>IFERROR(VLOOKUP(Подбор[[#This Row],[Артикул]],[1]Подбор!$CJ:$CW,14,0),"")</f>
        <v>0</v>
      </c>
      <c r="AJ1635" s="73" t="str">
        <f>IFERROR(VLOOKUP(Подбор[[#This Row],[Артикул]],[1]Подбор!$CJ:$DA,15,0),"")</f>
        <v>http://ipmatika.ru/upload/iblock/c04/TS-02DM.jpg</v>
      </c>
      <c r="AK1635" s="73" t="str">
        <f>IFERROR(VLOOKUP(Подбор[[#This Row],[Артикул]],[1]Подбор!$CJ:$DA,16,0),"")</f>
        <v>https://ipmatika.kz/products/tsifrovaya-konferents-sistema-serii-ts-02/TS-02DM/</v>
      </c>
      <c r="AL1635" s="73" t="str">
        <f>IFERROR(VLOOKUP(Подбор[[#This Row],[Артикул]],[1]Подбор!$CJ:$DA,17,0),"")</f>
        <v>EOL. Под заказ</v>
      </c>
    </row>
    <row r="1636" spans="1:38">
      <c r="A1636" s="73" t="s">
        <v>1302</v>
      </c>
      <c r="B1636" t="s">
        <v>3084</v>
      </c>
      <c r="C1636" t="s">
        <v>1301</v>
      </c>
      <c r="D1636">
        <v>19560</v>
      </c>
      <c r="E1636">
        <v>12705</v>
      </c>
      <c r="F1636">
        <v>-35.046012269938657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 t="s">
        <v>6543</v>
      </c>
      <c r="R1636" t="s">
        <v>6544</v>
      </c>
      <c r="S1636" t="s">
        <v>578</v>
      </c>
      <c r="T1636" s="73"/>
      <c r="U1636" s="73"/>
      <c r="V1636"/>
      <c r="W1636" s="73">
        <f>IFERROR(VLOOKUP(Подбор[[#This Row],[Артикул]],[1]Подбор!$CJ:$CW,2,0),"")</f>
        <v>19560</v>
      </c>
      <c r="X1636" s="73">
        <f>IFERROR(VLOOKUP(Подбор[[#This Row],[Артикул]],[1]Подбор!$CJ:$CW,3,0),"")</f>
        <v>12705</v>
      </c>
      <c r="Y1636" s="73">
        <f>IFERROR(VLOOKUP(Подбор[[#This Row],[Артикул]],[1]Подбор!$CJ:$CW,4,0),"")</f>
        <v>-35.046012269938657</v>
      </c>
      <c r="Z1636" s="73">
        <f>IFERROR(VLOOKUP(Подбор[[#This Row],[Артикул]],[1]Подбор!$CJ:$CW,5,0),"")</f>
        <v>0</v>
      </c>
      <c r="AA1636" s="73">
        <f>IFERROR(VLOOKUP(Подбор[[#This Row],[Артикул]],[1]Подбор!$CJ:$CW,6,0),"")</f>
        <v>0</v>
      </c>
      <c r="AB1636" s="73">
        <f>IFERROR(VLOOKUP(Подбор[[#This Row],[Артикул]],[1]Подбор!$CJ:$CW,7,0),"")</f>
        <v>0</v>
      </c>
      <c r="AC1636" s="73">
        <f>IFERROR(VLOOKUP(Подбор[[#This Row],[Артикул]],[1]Подбор!$CJ:$CW,8,0),"")</f>
        <v>0</v>
      </c>
      <c r="AD1636" s="73">
        <f>IFERROR(VLOOKUP(Подбор[[#This Row],[Артикул]],[1]Подбор!$CJ:$CW,9,0),"")</f>
        <v>0</v>
      </c>
      <c r="AE1636" s="73">
        <f>IFERROR(VLOOKUP(Подбор[[#This Row],[Артикул]],[1]Подбор!$CJ:$CW,10,0),"")</f>
        <v>0</v>
      </c>
      <c r="AF1636" s="73">
        <f>IFERROR(VLOOKUP(Подбор[[#This Row],[Артикул]],[1]Подбор!$CJ:$CW,11,0),"")</f>
        <v>0</v>
      </c>
      <c r="AG1636" s="73">
        <f>IFERROR(VLOOKUP(Подбор[[#This Row],[Артикул]],[1]Подбор!$CJ:$CW,12,0),"")</f>
        <v>1</v>
      </c>
      <c r="AH1636" s="73">
        <f>IFERROR(VLOOKUP(Подбор[[#This Row],[Артикул]],[1]Подбор!$CJ:$CW,13,0),"")</f>
        <v>0</v>
      </c>
      <c r="AI1636" s="73">
        <f>IFERROR(VLOOKUP(Подбор[[#This Row],[Артикул]],[1]Подбор!$CJ:$CW,14,0),"")</f>
        <v>0</v>
      </c>
      <c r="AJ1636" s="73" t="str">
        <f>IFERROR(VLOOKUP(Подбор[[#This Row],[Артикул]],[1]Подбор!$CJ:$DA,15,0),"")</f>
        <v>http://ipmatika.ru/upload/iblock/d9a/TS-02L.jpg</v>
      </c>
      <c r="AK1636" s="73" t="str">
        <f>IFERROR(VLOOKUP(Подбор[[#This Row],[Артикул]],[1]Подбор!$CJ:$DA,16,0),"")</f>
        <v>https://ipmatika.kz/products/tsifrovaya-konferents-sistema-serii-ts-06/TS-02L/</v>
      </c>
      <c r="AL1636" s="73" t="str">
        <f>IFERROR(VLOOKUP(Подбор[[#This Row],[Артикул]],[1]Подбор!$CJ:$DA,17,0),"")</f>
        <v/>
      </c>
    </row>
    <row r="1637" spans="1:38">
      <c r="A1637" s="73" t="s">
        <v>1300</v>
      </c>
      <c r="B1637" t="s">
        <v>3084</v>
      </c>
      <c r="C1637" t="s">
        <v>1299</v>
      </c>
      <c r="D1637">
        <v>19000</v>
      </c>
      <c r="E1637">
        <v>12100</v>
      </c>
      <c r="F1637">
        <v>-36.315789473684212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6545</v>
      </c>
      <c r="R1637" t="s">
        <v>6546</v>
      </c>
      <c r="S1637" t="s">
        <v>6540</v>
      </c>
      <c r="T1637" s="73"/>
      <c r="U1637" s="73"/>
      <c r="V1637"/>
      <c r="W1637" s="73">
        <f>IFERROR(VLOOKUP(Подбор[[#This Row],[Артикул]],[1]Подбор!$CJ:$CW,2,0),"")</f>
        <v>19000</v>
      </c>
      <c r="X1637" s="73">
        <f>IFERROR(VLOOKUP(Подбор[[#This Row],[Артикул]],[1]Подбор!$CJ:$CW,3,0),"")</f>
        <v>12100</v>
      </c>
      <c r="Y1637" s="73">
        <f>IFERROR(VLOOKUP(Подбор[[#This Row],[Артикул]],[1]Подбор!$CJ:$CW,4,0),"")</f>
        <v>-36.315789473684212</v>
      </c>
      <c r="Z1637" s="73">
        <f>IFERROR(VLOOKUP(Подбор[[#This Row],[Артикул]],[1]Подбор!$CJ:$CW,5,0),"")</f>
        <v>0</v>
      </c>
      <c r="AA1637" s="73">
        <f>IFERROR(VLOOKUP(Подбор[[#This Row],[Артикул]],[1]Подбор!$CJ:$CW,6,0),"")</f>
        <v>0</v>
      </c>
      <c r="AB1637" s="73">
        <f>IFERROR(VLOOKUP(Подбор[[#This Row],[Артикул]],[1]Подбор!$CJ:$CW,7,0),"")</f>
        <v>0</v>
      </c>
      <c r="AC1637" s="73">
        <f>IFERROR(VLOOKUP(Подбор[[#This Row],[Артикул]],[1]Подбор!$CJ:$CW,8,0),"")</f>
        <v>0</v>
      </c>
      <c r="AD1637" s="73">
        <f>IFERROR(VLOOKUP(Подбор[[#This Row],[Артикул]],[1]Подбор!$CJ:$CW,9,0),"")</f>
        <v>0</v>
      </c>
      <c r="AE1637" s="73">
        <f>IFERROR(VLOOKUP(Подбор[[#This Row],[Артикул]],[1]Подбор!$CJ:$CW,10,0),"")</f>
        <v>0</v>
      </c>
      <c r="AF1637" s="73">
        <f>IFERROR(VLOOKUP(Подбор[[#This Row],[Артикул]],[1]Подбор!$CJ:$CW,11,0),"")</f>
        <v>0</v>
      </c>
      <c r="AG1637" s="73">
        <f>IFERROR(VLOOKUP(Подбор[[#This Row],[Артикул]],[1]Подбор!$CJ:$CW,12,0),"")</f>
        <v>0</v>
      </c>
      <c r="AH1637" s="73">
        <f>IFERROR(VLOOKUP(Подбор[[#This Row],[Артикул]],[1]Подбор!$CJ:$CW,13,0),"")</f>
        <v>0</v>
      </c>
      <c r="AI1637" s="73">
        <f>IFERROR(VLOOKUP(Подбор[[#This Row],[Артикул]],[1]Подбор!$CJ:$CW,14,0),"")</f>
        <v>0</v>
      </c>
      <c r="AJ1637" s="73" t="str">
        <f>IFERROR(VLOOKUP(Подбор[[#This Row],[Артикул]],[1]Подбор!$CJ:$DA,15,0),"")</f>
        <v>http://ipmatika.ru/upload/iblock/eb9/TS-02M_2.png</v>
      </c>
      <c r="AK1637" s="73" t="str">
        <f>IFERROR(VLOOKUP(Подбор[[#This Row],[Артикул]],[1]Подбор!$CJ:$DA,16,0),"")</f>
        <v>https://ipmatika.kz/products/tsifrovaya-konferents-sistema-serii-ts-02/TS-02M/</v>
      </c>
      <c r="AL1637" s="73" t="str">
        <f>IFERROR(VLOOKUP(Подбор[[#This Row],[Артикул]],[1]Подбор!$CJ:$DA,17,0),"")</f>
        <v>EOL. Под заказ</v>
      </c>
    </row>
    <row r="1638" spans="1:38">
      <c r="A1638" s="73" t="s">
        <v>1298</v>
      </c>
      <c r="B1638" t="s">
        <v>3084</v>
      </c>
      <c r="C1638" t="s">
        <v>1297</v>
      </c>
      <c r="D1638">
        <v>23470</v>
      </c>
      <c r="E1638">
        <v>15125</v>
      </c>
      <c r="F1638">
        <v>-35.556028973157225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6547</v>
      </c>
      <c r="R1638" t="s">
        <v>6548</v>
      </c>
      <c r="S1638" t="s">
        <v>578</v>
      </c>
      <c r="T1638" s="73"/>
      <c r="U1638" s="73"/>
      <c r="V1638"/>
      <c r="W1638" s="73">
        <f>IFERROR(VLOOKUP(Подбор[[#This Row],[Артикул]],[1]Подбор!$CJ:$CW,2,0),"")</f>
        <v>23470</v>
      </c>
      <c r="X1638" s="73">
        <f>IFERROR(VLOOKUP(Подбор[[#This Row],[Артикул]],[1]Подбор!$CJ:$CW,3,0),"")</f>
        <v>15125</v>
      </c>
      <c r="Y1638" s="73">
        <f>IFERROR(VLOOKUP(Подбор[[#This Row],[Артикул]],[1]Подбор!$CJ:$CW,4,0),"")</f>
        <v>-35.556028973157225</v>
      </c>
      <c r="Z1638" s="73">
        <f>IFERROR(VLOOKUP(Подбор[[#This Row],[Артикул]],[1]Подбор!$CJ:$CW,5,0),"")</f>
        <v>0</v>
      </c>
      <c r="AA1638" s="73">
        <f>IFERROR(VLOOKUP(Подбор[[#This Row],[Артикул]],[1]Подбор!$CJ:$CW,6,0),"")</f>
        <v>0</v>
      </c>
      <c r="AB1638" s="73">
        <f>IFERROR(VLOOKUP(Подбор[[#This Row],[Артикул]],[1]Подбор!$CJ:$CW,7,0),"")</f>
        <v>0</v>
      </c>
      <c r="AC1638" s="73">
        <f>IFERROR(VLOOKUP(Подбор[[#This Row],[Артикул]],[1]Подбор!$CJ:$CW,8,0),"")</f>
        <v>0</v>
      </c>
      <c r="AD1638" s="73">
        <f>IFERROR(VLOOKUP(Подбор[[#This Row],[Артикул]],[1]Подбор!$CJ:$CW,9,0),"")</f>
        <v>0</v>
      </c>
      <c r="AE1638" s="73">
        <f>IFERROR(VLOOKUP(Подбор[[#This Row],[Артикул]],[1]Подбор!$CJ:$CW,10,0),"")</f>
        <v>0</v>
      </c>
      <c r="AF1638" s="73">
        <f>IFERROR(VLOOKUP(Подбор[[#This Row],[Артикул]],[1]Подбор!$CJ:$CW,11,0),"")</f>
        <v>0</v>
      </c>
      <c r="AG1638" s="73">
        <f>IFERROR(VLOOKUP(Подбор[[#This Row],[Артикул]],[1]Подбор!$CJ:$CW,12,0),"")</f>
        <v>0</v>
      </c>
      <c r="AH1638" s="73">
        <f>IFERROR(VLOOKUP(Подбор[[#This Row],[Артикул]],[1]Подбор!$CJ:$CW,13,0),"")</f>
        <v>0</v>
      </c>
      <c r="AI1638" s="73">
        <f>IFERROR(VLOOKUP(Подбор[[#This Row],[Артикул]],[1]Подбор!$CJ:$CW,14,0),"")</f>
        <v>0</v>
      </c>
      <c r="AJ1638" s="73" t="str">
        <f>IFERROR(VLOOKUP(Подбор[[#This Row],[Артикул]],[1]Подбор!$CJ:$DA,15,0),"")</f>
        <v>http://ipmatika.ru/upload/iblock/c1d/TS-02T.png</v>
      </c>
      <c r="AK1638" s="73" t="str">
        <f>IFERROR(VLOOKUP(Подбор[[#This Row],[Артикул]],[1]Подбор!$CJ:$DA,16,0),"")</f>
        <v>https://ipmatika.kz/products/tsifrovaya-konferents-sistema-serii-ts-06/TS-02T/</v>
      </c>
      <c r="AL1638" s="73" t="str">
        <f>IFERROR(VLOOKUP(Подбор[[#This Row],[Артикул]],[1]Подбор!$CJ:$DA,17,0),"")</f>
        <v/>
      </c>
    </row>
    <row r="1639" spans="1:38">
      <c r="A1639" s="73" t="s">
        <v>1296</v>
      </c>
      <c r="B1639" t="s">
        <v>3084</v>
      </c>
      <c r="C1639" t="s">
        <v>1295</v>
      </c>
      <c r="D1639">
        <v>254100</v>
      </c>
      <c r="E1639">
        <v>133645.04999999999</v>
      </c>
      <c r="F1639">
        <v>-47.404545454545463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6549</v>
      </c>
      <c r="R1639" t="s">
        <v>6550</v>
      </c>
      <c r="S1639" t="s">
        <v>5491</v>
      </c>
      <c r="T1639" s="73"/>
      <c r="U1639" s="73"/>
      <c r="V1639"/>
      <c r="W1639" s="73">
        <f>IFERROR(VLOOKUP(Подбор[[#This Row],[Артикул]],[1]Подбор!$CJ:$CW,2,0),"")</f>
        <v>254100</v>
      </c>
      <c r="X1639" s="73">
        <f>IFERROR(VLOOKUP(Подбор[[#This Row],[Артикул]],[1]Подбор!$CJ:$CW,3,0),"")</f>
        <v>133645.04999999999</v>
      </c>
      <c r="Y1639" s="73">
        <f>IFERROR(VLOOKUP(Подбор[[#This Row],[Артикул]],[1]Подбор!$CJ:$CW,4,0),"")</f>
        <v>-47.404545454545463</v>
      </c>
      <c r="Z1639" s="73">
        <f>IFERROR(VLOOKUP(Подбор[[#This Row],[Артикул]],[1]Подбор!$CJ:$CW,5,0),"")</f>
        <v>0</v>
      </c>
      <c r="AA1639" s="73">
        <f>IFERROR(VLOOKUP(Подбор[[#This Row],[Артикул]],[1]Подбор!$CJ:$CW,6,0),"")</f>
        <v>0</v>
      </c>
      <c r="AB1639" s="73">
        <f>IFERROR(VLOOKUP(Подбор[[#This Row],[Артикул]],[1]Подбор!$CJ:$CW,7,0),"")</f>
        <v>0</v>
      </c>
      <c r="AC1639" s="73">
        <f>IFERROR(VLOOKUP(Подбор[[#This Row],[Артикул]],[1]Подбор!$CJ:$CW,8,0),"")</f>
        <v>0</v>
      </c>
      <c r="AD1639" s="73">
        <f>IFERROR(VLOOKUP(Подбор[[#This Row],[Артикул]],[1]Подбор!$CJ:$CW,9,0),"")</f>
        <v>0</v>
      </c>
      <c r="AE1639" s="73">
        <f>IFERROR(VLOOKUP(Подбор[[#This Row],[Артикул]],[1]Подбор!$CJ:$CW,10,0),"")</f>
        <v>0</v>
      </c>
      <c r="AF1639" s="73">
        <f>IFERROR(VLOOKUP(Подбор[[#This Row],[Артикул]],[1]Подбор!$CJ:$CW,11,0),"")</f>
        <v>0</v>
      </c>
      <c r="AG1639" s="73">
        <f>IFERROR(VLOOKUP(Подбор[[#This Row],[Артикул]],[1]Подбор!$CJ:$CW,12,0),"")</f>
        <v>0</v>
      </c>
      <c r="AH1639" s="73">
        <f>IFERROR(VLOOKUP(Подбор[[#This Row],[Артикул]],[1]Подбор!$CJ:$CW,13,0),"")</f>
        <v>0</v>
      </c>
      <c r="AI1639" s="73">
        <f>IFERROR(VLOOKUP(Подбор[[#This Row],[Артикул]],[1]Подбор!$CJ:$CW,14,0),"")</f>
        <v>0</v>
      </c>
      <c r="AJ1639" s="73" t="str">
        <f>IFERROR(VLOOKUP(Подбор[[#This Row],[Артикул]],[1]Подбор!$CJ:$DA,15,0),"")</f>
        <v>http://ipmatika.ru/upload/iblock/d63/TS-0306.png</v>
      </c>
      <c r="AK1639" s="73" t="str">
        <f>IFERROR(VLOOKUP(Подбор[[#This Row],[Артикул]],[1]Подбор!$CJ:$DA,16,0),"")</f>
        <v>https://ipmatika.kz/products/tsifrovaya-konferents-sistema-serii-ts-w100/TS-0306/</v>
      </c>
      <c r="AL1639" s="73" t="str">
        <f>IFERROR(VLOOKUP(Подбор[[#This Row],[Артикул]],[1]Подбор!$CJ:$DA,17,0),"")</f>
        <v>EOL</v>
      </c>
    </row>
    <row r="1640" spans="1:38">
      <c r="A1640" s="73" t="s">
        <v>1294</v>
      </c>
      <c r="B1640" t="s">
        <v>3084</v>
      </c>
      <c r="C1640" t="s">
        <v>1293</v>
      </c>
      <c r="D1640">
        <v>254100</v>
      </c>
      <c r="E1640">
        <v>133645.04999999999</v>
      </c>
      <c r="F1640">
        <v>-47.404545454545463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6</v>
      </c>
      <c r="O1640">
        <v>0</v>
      </c>
      <c r="P1640">
        <v>0</v>
      </c>
      <c r="Q1640" t="s">
        <v>6551</v>
      </c>
      <c r="R1640" t="s">
        <v>6552</v>
      </c>
      <c r="S1640" t="s">
        <v>5491</v>
      </c>
      <c r="T1640" s="73"/>
      <c r="U1640" s="73"/>
      <c r="V1640"/>
      <c r="W1640" s="73">
        <f>IFERROR(VLOOKUP(Подбор[[#This Row],[Артикул]],[1]Подбор!$CJ:$CW,2,0),"")</f>
        <v>254100</v>
      </c>
      <c r="X1640" s="73">
        <f>IFERROR(VLOOKUP(Подбор[[#This Row],[Артикул]],[1]Подбор!$CJ:$CW,3,0),"")</f>
        <v>133645.04999999999</v>
      </c>
      <c r="Y1640" s="73">
        <f>IFERROR(VLOOKUP(Подбор[[#This Row],[Артикул]],[1]Подбор!$CJ:$CW,4,0),"")</f>
        <v>-47.404545454545463</v>
      </c>
      <c r="Z1640" s="73">
        <f>IFERROR(VLOOKUP(Подбор[[#This Row],[Артикул]],[1]Подбор!$CJ:$CW,5,0),"")</f>
        <v>0</v>
      </c>
      <c r="AA1640" s="73">
        <f>IFERROR(VLOOKUP(Подбор[[#This Row],[Артикул]],[1]Подбор!$CJ:$CW,6,0),"")</f>
        <v>0</v>
      </c>
      <c r="AB1640" s="73">
        <f>IFERROR(VLOOKUP(Подбор[[#This Row],[Артикул]],[1]Подбор!$CJ:$CW,7,0),"")</f>
        <v>0</v>
      </c>
      <c r="AC1640" s="73">
        <f>IFERROR(VLOOKUP(Подбор[[#This Row],[Артикул]],[1]Подбор!$CJ:$CW,8,0),"")</f>
        <v>0</v>
      </c>
      <c r="AD1640" s="73">
        <f>IFERROR(VLOOKUP(Подбор[[#This Row],[Артикул]],[1]Подбор!$CJ:$CW,9,0),"")</f>
        <v>0</v>
      </c>
      <c r="AE1640" s="73">
        <f>IFERROR(VLOOKUP(Подбор[[#This Row],[Артикул]],[1]Подбор!$CJ:$CW,10,0),"")</f>
        <v>0</v>
      </c>
      <c r="AF1640" s="73">
        <f>IFERROR(VLOOKUP(Подбор[[#This Row],[Артикул]],[1]Подбор!$CJ:$CW,11,0),"")</f>
        <v>0</v>
      </c>
      <c r="AG1640" s="73">
        <f>IFERROR(VLOOKUP(Подбор[[#This Row],[Артикул]],[1]Подбор!$CJ:$CW,12,0),"")</f>
        <v>6</v>
      </c>
      <c r="AH1640" s="73">
        <f>IFERROR(VLOOKUP(Подбор[[#This Row],[Артикул]],[1]Подбор!$CJ:$CW,13,0),"")</f>
        <v>0</v>
      </c>
      <c r="AI1640" s="73">
        <f>IFERROR(VLOOKUP(Подбор[[#This Row],[Артикул]],[1]Подбор!$CJ:$CW,14,0),"")</f>
        <v>0</v>
      </c>
      <c r="AJ1640" s="73" t="str">
        <f>IFERROR(VLOOKUP(Подбор[[#This Row],[Артикул]],[1]Подбор!$CJ:$DA,15,0),"")</f>
        <v>http://ipmatika.ru/upload/iblock/ef8/TS-0306A.png</v>
      </c>
      <c r="AK1640" s="73" t="str">
        <f>IFERROR(VLOOKUP(Подбор[[#This Row],[Артикул]],[1]Подбор!$CJ:$DA,16,0),"")</f>
        <v>https://ipmatika.kz/products/tsifrovaya-konferents-sistema-serii-ts-w100/TS-0306A/</v>
      </c>
      <c r="AL1640" s="73" t="str">
        <f>IFERROR(VLOOKUP(Подбор[[#This Row],[Артикул]],[1]Подбор!$CJ:$DA,17,0),"")</f>
        <v>EOL</v>
      </c>
    </row>
    <row r="1641" spans="1:38">
      <c r="A1641" s="73" t="s">
        <v>1292</v>
      </c>
      <c r="B1641" t="s">
        <v>3084</v>
      </c>
      <c r="C1641" t="s">
        <v>1291</v>
      </c>
      <c r="D1641">
        <v>30170</v>
      </c>
      <c r="E1641">
        <v>19360</v>
      </c>
      <c r="F1641">
        <v>-35.830294995028169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5</v>
      </c>
      <c r="O1641">
        <v>0</v>
      </c>
      <c r="P1641">
        <v>0</v>
      </c>
      <c r="Q1641" t="s">
        <v>6553</v>
      </c>
      <c r="R1641" t="s">
        <v>6554</v>
      </c>
      <c r="S1641" t="s">
        <v>6540</v>
      </c>
      <c r="T1641" s="73"/>
      <c r="U1641" s="73"/>
      <c r="V1641"/>
      <c r="W1641" s="73">
        <f>IFERROR(VLOOKUP(Подбор[[#This Row],[Артикул]],[1]Подбор!$CJ:$CW,2,0),"")</f>
        <v>30170</v>
      </c>
      <c r="X1641" s="73">
        <f>IFERROR(VLOOKUP(Подбор[[#This Row],[Артикул]],[1]Подбор!$CJ:$CW,3,0),"")</f>
        <v>19360</v>
      </c>
      <c r="Y1641" s="73">
        <f>IFERROR(VLOOKUP(Подбор[[#This Row],[Артикул]],[1]Подбор!$CJ:$CW,4,0),"")</f>
        <v>-35.830294995028169</v>
      </c>
      <c r="Z1641" s="73">
        <f>IFERROR(VLOOKUP(Подбор[[#This Row],[Артикул]],[1]Подбор!$CJ:$CW,5,0),"")</f>
        <v>1</v>
      </c>
      <c r="AA1641" s="73">
        <f>IFERROR(VLOOKUP(Подбор[[#This Row],[Артикул]],[1]Подбор!$CJ:$CW,6,0),"")</f>
        <v>0</v>
      </c>
      <c r="AB1641" s="73">
        <f>IFERROR(VLOOKUP(Подбор[[#This Row],[Артикул]],[1]Подбор!$CJ:$CW,7,0),"")</f>
        <v>0</v>
      </c>
      <c r="AC1641" s="73">
        <f>IFERROR(VLOOKUP(Подбор[[#This Row],[Артикул]],[1]Подбор!$CJ:$CW,8,0),"")</f>
        <v>0</v>
      </c>
      <c r="AD1641" s="73">
        <f>IFERROR(VLOOKUP(Подбор[[#This Row],[Артикул]],[1]Подбор!$CJ:$CW,9,0),"")</f>
        <v>0</v>
      </c>
      <c r="AE1641" s="73">
        <f>IFERROR(VLOOKUP(Подбор[[#This Row],[Артикул]],[1]Подбор!$CJ:$CW,10,0),"")</f>
        <v>0</v>
      </c>
      <c r="AF1641" s="73">
        <f>IFERROR(VLOOKUP(Подбор[[#This Row],[Артикул]],[1]Подбор!$CJ:$CW,11,0),"")</f>
        <v>0</v>
      </c>
      <c r="AG1641" s="73">
        <f>IFERROR(VLOOKUP(Подбор[[#This Row],[Артикул]],[1]Подбор!$CJ:$CW,12,0),"")</f>
        <v>5</v>
      </c>
      <c r="AH1641" s="73">
        <f>IFERROR(VLOOKUP(Подбор[[#This Row],[Артикул]],[1]Подбор!$CJ:$CW,13,0),"")</f>
        <v>0</v>
      </c>
      <c r="AI1641" s="73">
        <f>IFERROR(VLOOKUP(Подбор[[#This Row],[Артикул]],[1]Подбор!$CJ:$CW,14,0),"")</f>
        <v>0</v>
      </c>
      <c r="AJ1641" s="73" t="str">
        <f>IFERROR(VLOOKUP(Подбор[[#This Row],[Артикул]],[1]Подбор!$CJ:$DA,15,0),"")</f>
        <v>http://ipmatika.ru/upload/iblock/80a/TS-05D.jpg</v>
      </c>
      <c r="AK1641" s="73" t="str">
        <f>IFERROR(VLOOKUP(Подбор[[#This Row],[Артикул]],[1]Подбор!$CJ:$DA,16,0),"")</f>
        <v>https://ipmatika.kz/products/tsifrovaya-konferents-sistema-serii-ts-02/TS-05D/</v>
      </c>
      <c r="AL1641" s="73" t="str">
        <f>IFERROR(VLOOKUP(Подбор[[#This Row],[Артикул]],[1]Подбор!$CJ:$DA,17,0),"")</f>
        <v>EOL. Под заказ</v>
      </c>
    </row>
    <row r="1642" spans="1:38">
      <c r="A1642" s="73" t="s">
        <v>1290</v>
      </c>
      <c r="B1642" t="s">
        <v>3084</v>
      </c>
      <c r="C1642" t="s">
        <v>1289</v>
      </c>
      <c r="D1642">
        <v>30170</v>
      </c>
      <c r="E1642">
        <v>19360</v>
      </c>
      <c r="F1642">
        <v>-35.830294995028169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5</v>
      </c>
      <c r="O1642">
        <v>0</v>
      </c>
      <c r="P1642">
        <v>0</v>
      </c>
      <c r="Q1642" t="s">
        <v>6555</v>
      </c>
      <c r="R1642" t="s">
        <v>6556</v>
      </c>
      <c r="S1642" t="s">
        <v>578</v>
      </c>
      <c r="T1642" s="73"/>
      <c r="U1642" s="73"/>
      <c r="V1642"/>
      <c r="W1642" s="73">
        <f>IFERROR(VLOOKUP(Подбор[[#This Row],[Артикул]],[1]Подбор!$CJ:$CW,2,0),"")</f>
        <v>30170</v>
      </c>
      <c r="X1642" s="73">
        <f>IFERROR(VLOOKUP(Подбор[[#This Row],[Артикул]],[1]Подбор!$CJ:$CW,3,0),"")</f>
        <v>19360</v>
      </c>
      <c r="Y1642" s="73">
        <f>IFERROR(VLOOKUP(Подбор[[#This Row],[Артикул]],[1]Подбор!$CJ:$CW,4,0),"")</f>
        <v>-35.830294995028169</v>
      </c>
      <c r="Z1642" s="73">
        <f>IFERROR(VLOOKUP(Подбор[[#This Row],[Артикул]],[1]Подбор!$CJ:$CW,5,0),"")</f>
        <v>0</v>
      </c>
      <c r="AA1642" s="73">
        <f>IFERROR(VLOOKUP(Подбор[[#This Row],[Артикул]],[1]Подбор!$CJ:$CW,6,0),"")</f>
        <v>0</v>
      </c>
      <c r="AB1642" s="73">
        <f>IFERROR(VLOOKUP(Подбор[[#This Row],[Артикул]],[1]Подбор!$CJ:$CW,7,0),"")</f>
        <v>0</v>
      </c>
      <c r="AC1642" s="73">
        <f>IFERROR(VLOOKUP(Подбор[[#This Row],[Артикул]],[1]Подбор!$CJ:$CW,8,0),"")</f>
        <v>0</v>
      </c>
      <c r="AD1642" s="73">
        <f>IFERROR(VLOOKUP(Подбор[[#This Row],[Артикул]],[1]Подбор!$CJ:$CW,9,0),"")</f>
        <v>0</v>
      </c>
      <c r="AE1642" s="73">
        <f>IFERROR(VLOOKUP(Подбор[[#This Row],[Артикул]],[1]Подбор!$CJ:$CW,10,0),"")</f>
        <v>0</v>
      </c>
      <c r="AF1642" s="73">
        <f>IFERROR(VLOOKUP(Подбор[[#This Row],[Артикул]],[1]Подбор!$CJ:$CW,11,0),"")</f>
        <v>0</v>
      </c>
      <c r="AG1642" s="73">
        <f>IFERROR(VLOOKUP(Подбор[[#This Row],[Артикул]],[1]Подбор!$CJ:$CW,12,0),"")</f>
        <v>5</v>
      </c>
      <c r="AH1642" s="73">
        <f>IFERROR(VLOOKUP(Подбор[[#This Row],[Артикул]],[1]Подбор!$CJ:$CW,13,0),"")</f>
        <v>0</v>
      </c>
      <c r="AI1642" s="73">
        <f>IFERROR(VLOOKUP(Подбор[[#This Row],[Артикул]],[1]Подбор!$CJ:$CW,14,0),"")</f>
        <v>0</v>
      </c>
      <c r="AJ1642" s="73" t="str">
        <f>IFERROR(VLOOKUP(Подбор[[#This Row],[Артикул]],[1]Подбор!$CJ:$DA,15,0),"")</f>
        <v>http://ipmatika.ru/upload/iblock/111/TS-05L.jpeg</v>
      </c>
      <c r="AK1642" s="73" t="str">
        <f>IFERROR(VLOOKUP(Подбор[[#This Row],[Артикул]],[1]Подбор!$CJ:$DA,16,0),"")</f>
        <v>https://ipmatika.kz/products/tsifrovaya-konferents-sistema-serii-ts-06/TS-05L/</v>
      </c>
      <c r="AL1642" s="73" t="str">
        <f>IFERROR(VLOOKUP(Подбор[[#This Row],[Артикул]],[1]Подбор!$CJ:$DA,17,0),"")</f>
        <v/>
      </c>
    </row>
    <row r="1643" spans="1:38">
      <c r="A1643" s="73" t="s">
        <v>1288</v>
      </c>
      <c r="B1643" t="s">
        <v>3084</v>
      </c>
      <c r="C1643" t="s">
        <v>1287</v>
      </c>
      <c r="D1643">
        <v>58670</v>
      </c>
      <c r="E1643">
        <v>38115</v>
      </c>
      <c r="F1643">
        <v>-35.034941196522922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6557</v>
      </c>
      <c r="R1643" t="s">
        <v>6558</v>
      </c>
      <c r="S1643" t="s">
        <v>578</v>
      </c>
      <c r="T1643" s="73"/>
      <c r="U1643" s="73"/>
      <c r="V1643"/>
      <c r="W1643" s="73">
        <f>IFERROR(VLOOKUP(Подбор[[#This Row],[Артикул]],[1]Подбор!$CJ:$CW,2,0),"")</f>
        <v>58670</v>
      </c>
      <c r="X1643" s="73">
        <f>IFERROR(VLOOKUP(Подбор[[#This Row],[Артикул]],[1]Подбор!$CJ:$CW,3,0),"")</f>
        <v>38115</v>
      </c>
      <c r="Y1643" s="73">
        <f>IFERROR(VLOOKUP(Подбор[[#This Row],[Артикул]],[1]Подбор!$CJ:$CW,4,0),"")</f>
        <v>-35.034941196522922</v>
      </c>
      <c r="Z1643" s="73">
        <f>IFERROR(VLOOKUP(Подбор[[#This Row],[Артикул]],[1]Подбор!$CJ:$CW,5,0),"")</f>
        <v>0</v>
      </c>
      <c r="AA1643" s="73">
        <f>IFERROR(VLOOKUP(Подбор[[#This Row],[Артикул]],[1]Подбор!$CJ:$CW,6,0),"")</f>
        <v>0</v>
      </c>
      <c r="AB1643" s="73">
        <f>IFERROR(VLOOKUP(Подбор[[#This Row],[Артикул]],[1]Подбор!$CJ:$CW,7,0),"")</f>
        <v>0</v>
      </c>
      <c r="AC1643" s="73">
        <f>IFERROR(VLOOKUP(Подбор[[#This Row],[Артикул]],[1]Подбор!$CJ:$CW,8,0),"")</f>
        <v>0</v>
      </c>
      <c r="AD1643" s="73">
        <f>IFERROR(VLOOKUP(Подбор[[#This Row],[Артикул]],[1]Подбор!$CJ:$CW,9,0),"")</f>
        <v>0</v>
      </c>
      <c r="AE1643" s="73">
        <f>IFERROR(VLOOKUP(Подбор[[#This Row],[Артикул]],[1]Подбор!$CJ:$CW,10,0),"")</f>
        <v>0</v>
      </c>
      <c r="AF1643" s="73">
        <f>IFERROR(VLOOKUP(Подбор[[#This Row],[Артикул]],[1]Подбор!$CJ:$CW,11,0),"")</f>
        <v>0</v>
      </c>
      <c r="AG1643" s="73">
        <f>IFERROR(VLOOKUP(Подбор[[#This Row],[Артикул]],[1]Подбор!$CJ:$CW,12,0),"")</f>
        <v>0</v>
      </c>
      <c r="AH1643" s="73">
        <f>IFERROR(VLOOKUP(Подбор[[#This Row],[Артикул]],[1]Подбор!$CJ:$CW,13,0),"")</f>
        <v>0</v>
      </c>
      <c r="AI1643" s="73">
        <f>IFERROR(VLOOKUP(Подбор[[#This Row],[Артикул]],[1]Подбор!$CJ:$CW,14,0),"")</f>
        <v>0</v>
      </c>
      <c r="AJ1643" s="73" t="str">
        <f>IFERROR(VLOOKUP(Подбор[[#This Row],[Артикул]],[1]Подбор!$CJ:$DA,15,0),"")</f>
        <v>http://ipmatika.ru/upload/iblock/004/TS-02T.png</v>
      </c>
      <c r="AK1643" s="73" t="str">
        <f>IFERROR(VLOOKUP(Подбор[[#This Row],[Артикул]],[1]Подбор!$CJ:$DA,16,0),"")</f>
        <v>https://ipmatika.kz/products/tsifrovaya-konferents-sistema-serii-ts-06/TS-05T/</v>
      </c>
      <c r="AL1643" s="73" t="str">
        <f>IFERROR(VLOOKUP(Подбор[[#This Row],[Артикул]],[1]Подбор!$CJ:$DA,17,0),"")</f>
        <v/>
      </c>
    </row>
    <row r="1644" spans="1:38">
      <c r="A1644" s="73" t="s">
        <v>1286</v>
      </c>
      <c r="B1644" t="s">
        <v>3084</v>
      </c>
      <c r="C1644" t="s">
        <v>1285</v>
      </c>
      <c r="D1644">
        <v>182050</v>
      </c>
      <c r="E1644">
        <v>109450</v>
      </c>
      <c r="F1644">
        <v>-39.879154078549846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0</v>
      </c>
      <c r="Q1644" t="s">
        <v>6559</v>
      </c>
      <c r="R1644" t="s">
        <v>6560</v>
      </c>
      <c r="S1644" t="s">
        <v>578</v>
      </c>
      <c r="T1644" s="73"/>
      <c r="U1644" s="73"/>
      <c r="V1644"/>
      <c r="W1644" s="73">
        <f>IFERROR(VLOOKUP(Подбор[[#This Row],[Артикул]],[1]Подбор!$CJ:$CW,2,0),"")</f>
        <v>182050</v>
      </c>
      <c r="X1644" s="73">
        <f>IFERROR(VLOOKUP(Подбор[[#This Row],[Артикул]],[1]Подбор!$CJ:$CW,3,0),"")</f>
        <v>109450</v>
      </c>
      <c r="Y1644" s="73">
        <f>IFERROR(VLOOKUP(Подбор[[#This Row],[Артикул]],[1]Подбор!$CJ:$CW,4,0),"")</f>
        <v>-39.879154078549846</v>
      </c>
      <c r="Z1644" s="73">
        <f>IFERROR(VLOOKUP(Подбор[[#This Row],[Артикул]],[1]Подбор!$CJ:$CW,5,0),"")</f>
        <v>0</v>
      </c>
      <c r="AA1644" s="73">
        <f>IFERROR(VLOOKUP(Подбор[[#This Row],[Артикул]],[1]Подбор!$CJ:$CW,6,0),"")</f>
        <v>0</v>
      </c>
      <c r="AB1644" s="73">
        <f>IFERROR(VLOOKUP(Подбор[[#This Row],[Артикул]],[1]Подбор!$CJ:$CW,7,0),"")</f>
        <v>0</v>
      </c>
      <c r="AC1644" s="73">
        <f>IFERROR(VLOOKUP(Подбор[[#This Row],[Артикул]],[1]Подбор!$CJ:$CW,8,0),"")</f>
        <v>0</v>
      </c>
      <c r="AD1644" s="73">
        <f>IFERROR(VLOOKUP(Подбор[[#This Row],[Артикул]],[1]Подбор!$CJ:$CW,9,0),"")</f>
        <v>0</v>
      </c>
      <c r="AE1644" s="73">
        <f>IFERROR(VLOOKUP(Подбор[[#This Row],[Артикул]],[1]Подбор!$CJ:$CW,10,0),"")</f>
        <v>0</v>
      </c>
      <c r="AF1644" s="73">
        <f>IFERROR(VLOOKUP(Подбор[[#This Row],[Артикул]],[1]Подбор!$CJ:$CW,11,0),"")</f>
        <v>0</v>
      </c>
      <c r="AG1644" s="73">
        <f>IFERROR(VLOOKUP(Подбор[[#This Row],[Артикул]],[1]Подбор!$CJ:$CW,12,0),"")</f>
        <v>0</v>
      </c>
      <c r="AH1644" s="73">
        <f>IFERROR(VLOOKUP(Подбор[[#This Row],[Артикул]],[1]Подбор!$CJ:$CW,13,0),"")</f>
        <v>1</v>
      </c>
      <c r="AI1644" s="73">
        <f>IFERROR(VLOOKUP(Подбор[[#This Row],[Артикул]],[1]Подбор!$CJ:$CW,14,0),"")</f>
        <v>0</v>
      </c>
      <c r="AJ1644" s="73" t="str">
        <f>IFERROR(VLOOKUP(Подбор[[#This Row],[Артикул]],[1]Подбор!$CJ:$DA,15,0),"")</f>
        <v>http://ipmatika.ru/upload/iblock/2ad/TS-0602.jpg</v>
      </c>
      <c r="AK1644" s="73" t="str">
        <f>IFERROR(VLOOKUP(Подбор[[#This Row],[Артикул]],[1]Подбор!$CJ:$DA,16,0),"")</f>
        <v>https://ipmatika.kz/products/tsifrovaya-konferents-sistema-serii-ts-06/TS-0602/</v>
      </c>
      <c r="AL1644" s="73" t="str">
        <f>IFERROR(VLOOKUP(Подбор[[#This Row],[Артикул]],[1]Подбор!$CJ:$DA,17,0),"")</f>
        <v/>
      </c>
    </row>
    <row r="1645" spans="1:38">
      <c r="A1645" s="73" t="s">
        <v>1284</v>
      </c>
      <c r="B1645" t="s">
        <v>3084</v>
      </c>
      <c r="C1645" t="s">
        <v>1283</v>
      </c>
      <c r="D1645">
        <v>182050</v>
      </c>
      <c r="E1645">
        <v>109450</v>
      </c>
      <c r="F1645">
        <v>-39.879154078549846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16</v>
      </c>
      <c r="P1645">
        <v>0</v>
      </c>
      <c r="Q1645" t="s">
        <v>6561</v>
      </c>
      <c r="R1645" t="s">
        <v>6562</v>
      </c>
      <c r="S1645" t="s">
        <v>578</v>
      </c>
      <c r="T1645" s="73"/>
      <c r="U1645" s="73"/>
      <c r="V1645"/>
      <c r="W1645" s="73">
        <f>IFERROR(VLOOKUP(Подбор[[#This Row],[Артикул]],[1]Подбор!$CJ:$CW,2,0),"")</f>
        <v>182050</v>
      </c>
      <c r="X1645" s="73">
        <f>IFERROR(VLOOKUP(Подбор[[#This Row],[Артикул]],[1]Подбор!$CJ:$CW,3,0),"")</f>
        <v>109450</v>
      </c>
      <c r="Y1645" s="73">
        <f>IFERROR(VLOOKUP(Подбор[[#This Row],[Артикул]],[1]Подбор!$CJ:$CW,4,0),"")</f>
        <v>-39.879154078549846</v>
      </c>
      <c r="Z1645" s="73">
        <f>IFERROR(VLOOKUP(Подбор[[#This Row],[Артикул]],[1]Подбор!$CJ:$CW,5,0),"")</f>
        <v>0</v>
      </c>
      <c r="AA1645" s="73">
        <f>IFERROR(VLOOKUP(Подбор[[#This Row],[Артикул]],[1]Подбор!$CJ:$CW,6,0),"")</f>
        <v>0</v>
      </c>
      <c r="AB1645" s="73">
        <f>IFERROR(VLOOKUP(Подбор[[#This Row],[Артикул]],[1]Подбор!$CJ:$CW,7,0),"")</f>
        <v>0</v>
      </c>
      <c r="AC1645" s="73">
        <f>IFERROR(VLOOKUP(Подбор[[#This Row],[Артикул]],[1]Подбор!$CJ:$CW,8,0),"")</f>
        <v>0</v>
      </c>
      <c r="AD1645" s="73">
        <f>IFERROR(VLOOKUP(Подбор[[#This Row],[Артикул]],[1]Подбор!$CJ:$CW,9,0),"")</f>
        <v>0</v>
      </c>
      <c r="AE1645" s="73">
        <f>IFERROR(VLOOKUP(Подбор[[#This Row],[Артикул]],[1]Подбор!$CJ:$CW,10,0),"")</f>
        <v>0</v>
      </c>
      <c r="AF1645" s="73">
        <f>IFERROR(VLOOKUP(Подбор[[#This Row],[Артикул]],[1]Подбор!$CJ:$CW,11,0),"")</f>
        <v>0</v>
      </c>
      <c r="AG1645" s="73">
        <f>IFERROR(VLOOKUP(Подбор[[#This Row],[Артикул]],[1]Подбор!$CJ:$CW,12,0),"")</f>
        <v>0</v>
      </c>
      <c r="AH1645" s="73">
        <f>IFERROR(VLOOKUP(Подбор[[#This Row],[Артикул]],[1]Подбор!$CJ:$CW,13,0),"")</f>
        <v>16</v>
      </c>
      <c r="AI1645" s="73">
        <f>IFERROR(VLOOKUP(Подбор[[#This Row],[Артикул]],[1]Подбор!$CJ:$CW,14,0),"")</f>
        <v>0</v>
      </c>
      <c r="AJ1645" s="73" t="str">
        <f>IFERROR(VLOOKUP(Подбор[[#This Row],[Артикул]],[1]Подбор!$CJ:$DA,15,0),"")</f>
        <v>http://ipmatika.ru/upload/iblock/4ee/TS-0602A.jpg</v>
      </c>
      <c r="AK1645" s="73" t="str">
        <f>IFERROR(VLOOKUP(Подбор[[#This Row],[Артикул]],[1]Подбор!$CJ:$DA,16,0),"")</f>
        <v>https://ipmatika.kz/products/tsifrovaya-konferents-sistema-serii-ts-06/TS-0602A/</v>
      </c>
      <c r="AL1645" s="73" t="str">
        <f>IFERROR(VLOOKUP(Подбор[[#This Row],[Артикул]],[1]Подбор!$CJ:$DA,17,0),"")</f>
        <v/>
      </c>
    </row>
    <row r="1646" spans="1:38">
      <c r="A1646" s="73" t="s">
        <v>1282</v>
      </c>
      <c r="B1646" t="s">
        <v>3084</v>
      </c>
      <c r="C1646" t="s">
        <v>1281</v>
      </c>
      <c r="D1646">
        <v>861850</v>
      </c>
      <c r="E1646">
        <v>517000</v>
      </c>
      <c r="F1646">
        <v>-40.012763241863432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6563</v>
      </c>
      <c r="R1646" t="s">
        <v>6564</v>
      </c>
      <c r="S1646" t="s">
        <v>578</v>
      </c>
      <c r="T1646" s="73"/>
      <c r="U1646" s="73"/>
      <c r="V1646"/>
      <c r="W1646" s="73">
        <f>IFERROR(VLOOKUP(Подбор[[#This Row],[Артикул]],[1]Подбор!$CJ:$CW,2,0),"")</f>
        <v>861850</v>
      </c>
      <c r="X1646" s="73">
        <f>IFERROR(VLOOKUP(Подбор[[#This Row],[Артикул]],[1]Подбор!$CJ:$CW,3,0),"")</f>
        <v>517000</v>
      </c>
      <c r="Y1646" s="73">
        <f>IFERROR(VLOOKUP(Подбор[[#This Row],[Артикул]],[1]Подбор!$CJ:$CW,4,0),"")</f>
        <v>-40.012763241863432</v>
      </c>
      <c r="Z1646" s="73">
        <f>IFERROR(VLOOKUP(Подбор[[#This Row],[Артикул]],[1]Подбор!$CJ:$CW,5,0),"")</f>
        <v>0</v>
      </c>
      <c r="AA1646" s="73">
        <f>IFERROR(VLOOKUP(Подбор[[#This Row],[Артикул]],[1]Подбор!$CJ:$CW,6,0),"")</f>
        <v>0</v>
      </c>
      <c r="AB1646" s="73">
        <f>IFERROR(VLOOKUP(Подбор[[#This Row],[Артикул]],[1]Подбор!$CJ:$CW,7,0),"")</f>
        <v>0</v>
      </c>
      <c r="AC1646" s="73">
        <f>IFERROR(VLOOKUP(Подбор[[#This Row],[Артикул]],[1]Подбор!$CJ:$CW,8,0),"")</f>
        <v>0</v>
      </c>
      <c r="AD1646" s="73">
        <f>IFERROR(VLOOKUP(Подбор[[#This Row],[Артикул]],[1]Подбор!$CJ:$CW,9,0),"")</f>
        <v>0</v>
      </c>
      <c r="AE1646" s="73">
        <f>IFERROR(VLOOKUP(Подбор[[#This Row],[Артикул]],[1]Подбор!$CJ:$CW,10,0),"")</f>
        <v>0</v>
      </c>
      <c r="AF1646" s="73">
        <f>IFERROR(VLOOKUP(Подбор[[#This Row],[Артикул]],[1]Подбор!$CJ:$CW,11,0),"")</f>
        <v>0</v>
      </c>
      <c r="AG1646" s="73">
        <f>IFERROR(VLOOKUP(Подбор[[#This Row],[Артикул]],[1]Подбор!$CJ:$CW,12,0),"")</f>
        <v>0</v>
      </c>
      <c r="AH1646" s="73">
        <f>IFERROR(VLOOKUP(Подбор[[#This Row],[Артикул]],[1]Подбор!$CJ:$CW,13,0),"")</f>
        <v>0</v>
      </c>
      <c r="AI1646" s="73">
        <f>IFERROR(VLOOKUP(Подбор[[#This Row],[Артикул]],[1]Подбор!$CJ:$CW,14,0),"")</f>
        <v>0</v>
      </c>
      <c r="AJ1646" s="73" t="str">
        <f>IFERROR(VLOOKUP(Подбор[[#This Row],[Артикул]],[1]Подбор!$CJ:$DA,15,0),"")</f>
        <v>http://ipmatika.ru/upload/iblock/2a3/TS-0604M.jpg</v>
      </c>
      <c r="AK1646" s="73" t="str">
        <f>IFERROR(VLOOKUP(Подбор[[#This Row],[Артикул]],[1]Подбор!$CJ:$DA,16,0),"")</f>
        <v>https://ipmatika.kz/products/tsifrovaya-konferents-sistema-serii-ts-06/TS-0604M/</v>
      </c>
      <c r="AL1646" s="73" t="str">
        <f>IFERROR(VLOOKUP(Подбор[[#This Row],[Артикул]],[1]Подбор!$CJ:$DA,17,0),"")</f>
        <v/>
      </c>
    </row>
    <row r="1647" spans="1:38">
      <c r="A1647" s="73" t="s">
        <v>1280</v>
      </c>
      <c r="B1647" t="s">
        <v>3084</v>
      </c>
      <c r="C1647" t="s">
        <v>1279</v>
      </c>
      <c r="D1647">
        <v>844800</v>
      </c>
      <c r="E1647">
        <v>506885.5</v>
      </c>
      <c r="F1647">
        <v>-39.999348958333336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6565</v>
      </c>
      <c r="R1647" t="s">
        <v>6566</v>
      </c>
      <c r="S1647" t="s">
        <v>578</v>
      </c>
      <c r="T1647" s="73"/>
      <c r="U1647" s="73"/>
      <c r="V1647"/>
      <c r="W1647" s="73">
        <f>IFERROR(VLOOKUP(Подбор[[#This Row],[Артикул]],[1]Подбор!$CJ:$CW,2,0),"")</f>
        <v>844800</v>
      </c>
      <c r="X1647" s="73">
        <f>IFERROR(VLOOKUP(Подбор[[#This Row],[Артикул]],[1]Подбор!$CJ:$CW,3,0),"")</f>
        <v>506885.5</v>
      </c>
      <c r="Y1647" s="73">
        <f>IFERROR(VLOOKUP(Подбор[[#This Row],[Артикул]],[1]Подбор!$CJ:$CW,4,0),"")</f>
        <v>-39.999348958333336</v>
      </c>
      <c r="Z1647" s="73">
        <f>IFERROR(VLOOKUP(Подбор[[#This Row],[Артикул]],[1]Подбор!$CJ:$CW,5,0),"")</f>
        <v>0</v>
      </c>
      <c r="AA1647" s="73">
        <f>IFERROR(VLOOKUP(Подбор[[#This Row],[Артикул]],[1]Подбор!$CJ:$CW,6,0),"")</f>
        <v>0</v>
      </c>
      <c r="AB1647" s="73">
        <f>IFERROR(VLOOKUP(Подбор[[#This Row],[Артикул]],[1]Подбор!$CJ:$CW,7,0),"")</f>
        <v>0</v>
      </c>
      <c r="AC1647" s="73">
        <f>IFERROR(VLOOKUP(Подбор[[#This Row],[Артикул]],[1]Подбор!$CJ:$CW,8,0),"")</f>
        <v>0</v>
      </c>
      <c r="AD1647" s="73">
        <f>IFERROR(VLOOKUP(Подбор[[#This Row],[Артикул]],[1]Подбор!$CJ:$CW,9,0),"")</f>
        <v>0</v>
      </c>
      <c r="AE1647" s="73">
        <f>IFERROR(VLOOKUP(Подбор[[#This Row],[Артикул]],[1]Подбор!$CJ:$CW,10,0),"")</f>
        <v>0</v>
      </c>
      <c r="AF1647" s="73">
        <f>IFERROR(VLOOKUP(Подбор[[#This Row],[Артикул]],[1]Подбор!$CJ:$CW,11,0),"")</f>
        <v>0</v>
      </c>
      <c r="AG1647" s="73">
        <f>IFERROR(VLOOKUP(Подбор[[#This Row],[Артикул]],[1]Подбор!$CJ:$CW,12,0),"")</f>
        <v>0</v>
      </c>
      <c r="AH1647" s="73">
        <f>IFERROR(VLOOKUP(Подбор[[#This Row],[Артикул]],[1]Подбор!$CJ:$CW,13,0),"")</f>
        <v>0</v>
      </c>
      <c r="AI1647" s="73">
        <f>IFERROR(VLOOKUP(Подбор[[#This Row],[Артикул]],[1]Подбор!$CJ:$CW,14,0),"")</f>
        <v>0</v>
      </c>
      <c r="AJ1647" s="73" t="str">
        <f>IFERROR(VLOOKUP(Подбор[[#This Row],[Артикул]],[1]Подбор!$CJ:$DA,15,0),"")</f>
        <v>http://ipmatika.ru/upload/iblock/a58/TS-0604ME.jpg</v>
      </c>
      <c r="AK1647" s="73" t="str">
        <f>IFERROR(VLOOKUP(Подбор[[#This Row],[Артикул]],[1]Подбор!$CJ:$DA,16,0),"")</f>
        <v>https://ipmatika.kz/products/tsifrovaya-konferents-sistema-serii-ts-06/TS-0604ME/</v>
      </c>
      <c r="AL1647" s="73" t="str">
        <f>IFERROR(VLOOKUP(Подбор[[#This Row],[Артикул]],[1]Подбор!$CJ:$DA,17,0),"")</f>
        <v/>
      </c>
    </row>
    <row r="1648" spans="1:38">
      <c r="A1648" s="73" t="s">
        <v>1278</v>
      </c>
      <c r="B1648" t="s">
        <v>3084</v>
      </c>
      <c r="C1648" t="s">
        <v>1277</v>
      </c>
      <c r="D1648">
        <v>495000</v>
      </c>
      <c r="E1648">
        <v>297000</v>
      </c>
      <c r="F1648">
        <v>-40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1</v>
      </c>
      <c r="P1648">
        <v>0</v>
      </c>
      <c r="Q1648" t="s">
        <v>6567</v>
      </c>
      <c r="R1648" t="s">
        <v>6568</v>
      </c>
      <c r="S1648" t="s">
        <v>5491</v>
      </c>
      <c r="T1648" s="73"/>
      <c r="U1648" s="73"/>
      <c r="V1648"/>
      <c r="W1648" s="73">
        <f>IFERROR(VLOOKUP(Подбор[[#This Row],[Артикул]],[1]Подбор!$CJ:$CW,2,0),"")</f>
        <v>495000</v>
      </c>
      <c r="X1648" s="73">
        <f>IFERROR(VLOOKUP(Подбор[[#This Row],[Артикул]],[1]Подбор!$CJ:$CW,3,0),"")</f>
        <v>297000</v>
      </c>
      <c r="Y1648" s="73">
        <f>IFERROR(VLOOKUP(Подбор[[#This Row],[Артикул]],[1]Подбор!$CJ:$CW,4,0),"")</f>
        <v>-40</v>
      </c>
      <c r="Z1648" s="73">
        <f>IFERROR(VLOOKUP(Подбор[[#This Row],[Артикул]],[1]Подбор!$CJ:$CW,5,0),"")</f>
        <v>0</v>
      </c>
      <c r="AA1648" s="73">
        <f>IFERROR(VLOOKUP(Подбор[[#This Row],[Артикул]],[1]Подбор!$CJ:$CW,6,0),"")</f>
        <v>0</v>
      </c>
      <c r="AB1648" s="73">
        <f>IFERROR(VLOOKUP(Подбор[[#This Row],[Артикул]],[1]Подбор!$CJ:$CW,7,0),"")</f>
        <v>0</v>
      </c>
      <c r="AC1648" s="73">
        <f>IFERROR(VLOOKUP(Подбор[[#This Row],[Артикул]],[1]Подбор!$CJ:$CW,8,0),"")</f>
        <v>0</v>
      </c>
      <c r="AD1648" s="73">
        <f>IFERROR(VLOOKUP(Подбор[[#This Row],[Артикул]],[1]Подбор!$CJ:$CW,9,0),"")</f>
        <v>0</v>
      </c>
      <c r="AE1648" s="73">
        <f>IFERROR(VLOOKUP(Подбор[[#This Row],[Артикул]],[1]Подбор!$CJ:$CW,10,0),"")</f>
        <v>0</v>
      </c>
      <c r="AF1648" s="73">
        <f>IFERROR(VLOOKUP(Подбор[[#This Row],[Артикул]],[1]Подбор!$CJ:$CW,11,0),"")</f>
        <v>0</v>
      </c>
      <c r="AG1648" s="73">
        <f>IFERROR(VLOOKUP(Подбор[[#This Row],[Артикул]],[1]Подбор!$CJ:$CW,12,0),"")</f>
        <v>1</v>
      </c>
      <c r="AH1648" s="73">
        <f>IFERROR(VLOOKUP(Подбор[[#This Row],[Артикул]],[1]Подбор!$CJ:$CW,13,0),"")</f>
        <v>1</v>
      </c>
      <c r="AI1648" s="73">
        <f>IFERROR(VLOOKUP(Подбор[[#This Row],[Артикул]],[1]Подбор!$CJ:$CW,14,0),"")</f>
        <v>0</v>
      </c>
      <c r="AJ1648" s="73" t="str">
        <f>IFERROR(VLOOKUP(Подбор[[#This Row],[Артикул]],[1]Подбор!$CJ:$DA,15,0),"")</f>
        <v>http://ipmatika.ru/upload/iblock/a81/TS-0605M.jpg</v>
      </c>
      <c r="AK1648" s="73" t="str">
        <f>IFERROR(VLOOKUP(Подбор[[#This Row],[Артикул]],[1]Подбор!$CJ:$DA,16,0),"")</f>
        <v>https://ipmatika.kz/products/tsifrovaya-konferents-sistema-serii-ts-06/TS-0605M/</v>
      </c>
      <c r="AL1648" s="73" t="str">
        <f>IFERROR(VLOOKUP(Подбор[[#This Row],[Артикул]],[1]Подбор!$CJ:$DA,17,0),"")</f>
        <v>EOL</v>
      </c>
    </row>
    <row r="1649" spans="1:38">
      <c r="A1649" s="73" t="s">
        <v>1276</v>
      </c>
      <c r="B1649" t="s">
        <v>3084</v>
      </c>
      <c r="C1649" t="s">
        <v>1275</v>
      </c>
      <c r="D1649">
        <v>281630</v>
      </c>
      <c r="E1649">
        <v>182715.5</v>
      </c>
      <c r="F1649">
        <v>-35.122146078187697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 t="s">
        <v>6569</v>
      </c>
      <c r="R1649" t="s">
        <v>6570</v>
      </c>
      <c r="S1649" t="s">
        <v>5491</v>
      </c>
      <c r="T1649" s="73"/>
      <c r="U1649" s="73"/>
      <c r="V1649"/>
      <c r="W1649" s="73">
        <f>IFERROR(VLOOKUP(Подбор[[#This Row],[Артикул]],[1]Подбор!$CJ:$CW,2,0),"")</f>
        <v>281630</v>
      </c>
      <c r="X1649" s="73">
        <f>IFERROR(VLOOKUP(Подбор[[#This Row],[Артикул]],[1]Подбор!$CJ:$CW,3,0),"")</f>
        <v>182715.5</v>
      </c>
      <c r="Y1649" s="73">
        <f>IFERROR(VLOOKUP(Подбор[[#This Row],[Артикул]],[1]Подбор!$CJ:$CW,4,0),"")</f>
        <v>-35.122146078187697</v>
      </c>
      <c r="Z1649" s="73">
        <f>IFERROR(VLOOKUP(Подбор[[#This Row],[Артикул]],[1]Подбор!$CJ:$CW,5,0),"")</f>
        <v>0</v>
      </c>
      <c r="AA1649" s="73">
        <f>IFERROR(VLOOKUP(Подбор[[#This Row],[Артикул]],[1]Подбор!$CJ:$CW,6,0),"")</f>
        <v>0</v>
      </c>
      <c r="AB1649" s="73">
        <f>IFERROR(VLOOKUP(Подбор[[#This Row],[Артикул]],[1]Подбор!$CJ:$CW,7,0),"")</f>
        <v>0</v>
      </c>
      <c r="AC1649" s="73">
        <f>IFERROR(VLOOKUP(Подбор[[#This Row],[Артикул]],[1]Подбор!$CJ:$CW,8,0),"")</f>
        <v>0</v>
      </c>
      <c r="AD1649" s="73">
        <f>IFERROR(VLOOKUP(Подбор[[#This Row],[Артикул]],[1]Подбор!$CJ:$CW,9,0),"")</f>
        <v>0</v>
      </c>
      <c r="AE1649" s="73">
        <f>IFERROR(VLOOKUP(Подбор[[#This Row],[Артикул]],[1]Подбор!$CJ:$CW,10,0),"")</f>
        <v>0</v>
      </c>
      <c r="AF1649" s="73">
        <f>IFERROR(VLOOKUP(Подбор[[#This Row],[Артикул]],[1]Подбор!$CJ:$CW,11,0),"")</f>
        <v>0</v>
      </c>
      <c r="AG1649" s="73">
        <f>IFERROR(VLOOKUP(Подбор[[#This Row],[Артикул]],[1]Подбор!$CJ:$CW,12,0),"")</f>
        <v>1</v>
      </c>
      <c r="AH1649" s="73">
        <f>IFERROR(VLOOKUP(Подбор[[#This Row],[Артикул]],[1]Подбор!$CJ:$CW,13,0),"")</f>
        <v>0</v>
      </c>
      <c r="AI1649" s="73">
        <f>IFERROR(VLOOKUP(Подбор[[#This Row],[Артикул]],[1]Подбор!$CJ:$CW,14,0),"")</f>
        <v>0</v>
      </c>
      <c r="AJ1649" s="73" t="str">
        <f>IFERROR(VLOOKUP(Подбор[[#This Row],[Артикул]],[1]Подбор!$CJ:$DA,15,0),"")</f>
        <v>http://ipmatika.ru/upload/iblock/028/TS-0621.jpg</v>
      </c>
      <c r="AK1649" s="73" t="str">
        <f>IFERROR(VLOOKUP(Подбор[[#This Row],[Артикул]],[1]Подбор!$CJ:$DA,16,0),"")</f>
        <v>https://ipmatika.kz/products/tsifrovaya-konferents-sistema-serii-ts-06/TS-0621/</v>
      </c>
      <c r="AL1649" s="73" t="str">
        <f>IFERROR(VLOOKUP(Подбор[[#This Row],[Артикул]],[1]Подбор!$CJ:$DA,17,0),"")</f>
        <v>EOL</v>
      </c>
    </row>
    <row r="1650" spans="1:38">
      <c r="A1650" s="73" t="s">
        <v>1274</v>
      </c>
      <c r="B1650" t="s">
        <v>3084</v>
      </c>
      <c r="C1650" t="s">
        <v>1273</v>
      </c>
      <c r="D1650">
        <v>281630</v>
      </c>
      <c r="E1650">
        <v>182715.5</v>
      </c>
      <c r="F1650">
        <v>-35.122146078187697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4</v>
      </c>
      <c r="O1650">
        <v>0</v>
      </c>
      <c r="P1650">
        <v>0</v>
      </c>
      <c r="Q1650" t="s">
        <v>6571</v>
      </c>
      <c r="R1650" t="s">
        <v>6572</v>
      </c>
      <c r="S1650" t="s">
        <v>5491</v>
      </c>
      <c r="T1650" s="73"/>
      <c r="U1650" s="73"/>
      <c r="V1650"/>
      <c r="W1650" s="73">
        <f>IFERROR(VLOOKUP(Подбор[[#This Row],[Артикул]],[1]Подбор!$CJ:$CW,2,0),"")</f>
        <v>281630</v>
      </c>
      <c r="X1650" s="73">
        <f>IFERROR(VLOOKUP(Подбор[[#This Row],[Артикул]],[1]Подбор!$CJ:$CW,3,0),"")</f>
        <v>182715.5</v>
      </c>
      <c r="Y1650" s="73">
        <f>IFERROR(VLOOKUP(Подбор[[#This Row],[Артикул]],[1]Подбор!$CJ:$CW,4,0),"")</f>
        <v>-35.122146078187697</v>
      </c>
      <c r="Z1650" s="73">
        <f>IFERROR(VLOOKUP(Подбор[[#This Row],[Артикул]],[1]Подбор!$CJ:$CW,5,0),"")</f>
        <v>0</v>
      </c>
      <c r="AA1650" s="73">
        <f>IFERROR(VLOOKUP(Подбор[[#This Row],[Артикул]],[1]Подбор!$CJ:$CW,6,0),"")</f>
        <v>0</v>
      </c>
      <c r="AB1650" s="73">
        <f>IFERROR(VLOOKUP(Подбор[[#This Row],[Артикул]],[1]Подбор!$CJ:$CW,7,0),"")</f>
        <v>0</v>
      </c>
      <c r="AC1650" s="73">
        <f>IFERROR(VLOOKUP(Подбор[[#This Row],[Артикул]],[1]Подбор!$CJ:$CW,8,0),"")</f>
        <v>0</v>
      </c>
      <c r="AD1650" s="73">
        <f>IFERROR(VLOOKUP(Подбор[[#This Row],[Артикул]],[1]Подбор!$CJ:$CW,9,0),"")</f>
        <v>0</v>
      </c>
      <c r="AE1650" s="73">
        <f>IFERROR(VLOOKUP(Подбор[[#This Row],[Артикул]],[1]Подбор!$CJ:$CW,10,0),"")</f>
        <v>0</v>
      </c>
      <c r="AF1650" s="73">
        <f>IFERROR(VLOOKUP(Подбор[[#This Row],[Артикул]],[1]Подбор!$CJ:$CW,11,0),"")</f>
        <v>0</v>
      </c>
      <c r="AG1650" s="73">
        <f>IFERROR(VLOOKUP(Подбор[[#This Row],[Артикул]],[1]Подбор!$CJ:$CW,12,0),"")</f>
        <v>4</v>
      </c>
      <c r="AH1650" s="73">
        <f>IFERROR(VLOOKUP(Подбор[[#This Row],[Артикул]],[1]Подбор!$CJ:$CW,13,0),"")</f>
        <v>0</v>
      </c>
      <c r="AI1650" s="73">
        <f>IFERROR(VLOOKUP(Подбор[[#This Row],[Артикул]],[1]Подбор!$CJ:$CW,14,0),"")</f>
        <v>0</v>
      </c>
      <c r="AJ1650" s="73" t="str">
        <f>IFERROR(VLOOKUP(Подбор[[#This Row],[Артикул]],[1]Подбор!$CJ:$DA,15,0),"")</f>
        <v>http://ipmatika.ru/upload/iblock/60e/TS-0621A.jpg</v>
      </c>
      <c r="AK1650" s="73" t="str">
        <f>IFERROR(VLOOKUP(Подбор[[#This Row],[Артикул]],[1]Подбор!$CJ:$DA,16,0),"")</f>
        <v>https://ipmatika.kz/products/tsifrovaya-konferents-sistema-serii-ts-06/TS-0621A/</v>
      </c>
      <c r="AL1650" s="73" t="str">
        <f>IFERROR(VLOOKUP(Подбор[[#This Row],[Артикул]],[1]Подбор!$CJ:$DA,17,0),"")</f>
        <v>EOL</v>
      </c>
    </row>
    <row r="1651" spans="1:38">
      <c r="A1651" s="73" t="s">
        <v>1272</v>
      </c>
      <c r="B1651" t="s">
        <v>3084</v>
      </c>
      <c r="C1651" t="s">
        <v>1271</v>
      </c>
      <c r="D1651">
        <v>572770</v>
      </c>
      <c r="E1651">
        <v>372080.5</v>
      </c>
      <c r="F1651">
        <v>-35.038409832917225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6573</v>
      </c>
      <c r="R1651" t="s">
        <v>6574</v>
      </c>
      <c r="S1651" t="s">
        <v>5612</v>
      </c>
      <c r="T1651" s="73"/>
      <c r="U1651" s="73"/>
      <c r="V1651"/>
      <c r="W1651" s="73">
        <f>IFERROR(VLOOKUP(Подбор[[#This Row],[Артикул]],[1]Подбор!$CJ:$CW,2,0),"")</f>
        <v>572770</v>
      </c>
      <c r="X1651" s="73">
        <f>IFERROR(VLOOKUP(Подбор[[#This Row],[Артикул]],[1]Подбор!$CJ:$CW,3,0),"")</f>
        <v>372080.5</v>
      </c>
      <c r="Y1651" s="73">
        <f>IFERROR(VLOOKUP(Подбор[[#This Row],[Артикул]],[1]Подбор!$CJ:$CW,4,0),"")</f>
        <v>-35.038409832917225</v>
      </c>
      <c r="Z1651" s="73">
        <f>IFERROR(VLOOKUP(Подбор[[#This Row],[Артикул]],[1]Подбор!$CJ:$CW,5,0),"")</f>
        <v>0</v>
      </c>
      <c r="AA1651" s="73">
        <f>IFERROR(VLOOKUP(Подбор[[#This Row],[Артикул]],[1]Подбор!$CJ:$CW,6,0),"")</f>
        <v>0</v>
      </c>
      <c r="AB1651" s="73">
        <f>IFERROR(VLOOKUP(Подбор[[#This Row],[Артикул]],[1]Подбор!$CJ:$CW,7,0),"")</f>
        <v>0</v>
      </c>
      <c r="AC1651" s="73">
        <f>IFERROR(VLOOKUP(Подбор[[#This Row],[Артикул]],[1]Подбор!$CJ:$CW,8,0),"")</f>
        <v>0</v>
      </c>
      <c r="AD1651" s="73">
        <f>IFERROR(VLOOKUP(Подбор[[#This Row],[Артикул]],[1]Подбор!$CJ:$CW,9,0),"")</f>
        <v>0</v>
      </c>
      <c r="AE1651" s="73">
        <f>IFERROR(VLOOKUP(Подбор[[#This Row],[Артикул]],[1]Подбор!$CJ:$CW,10,0),"")</f>
        <v>0</v>
      </c>
      <c r="AF1651" s="73">
        <f>IFERROR(VLOOKUP(Подбор[[#This Row],[Артикул]],[1]Подбор!$CJ:$CW,11,0),"")</f>
        <v>0</v>
      </c>
      <c r="AG1651" s="73">
        <f>IFERROR(VLOOKUP(Подбор[[#This Row],[Артикул]],[1]Подбор!$CJ:$CW,12,0),"")</f>
        <v>0</v>
      </c>
      <c r="AH1651" s="73">
        <f>IFERROR(VLOOKUP(Подбор[[#This Row],[Артикул]],[1]Подбор!$CJ:$CW,13,0),"")</f>
        <v>0</v>
      </c>
      <c r="AI1651" s="73">
        <f>IFERROR(VLOOKUP(Подбор[[#This Row],[Артикул]],[1]Подбор!$CJ:$CW,14,0),"")</f>
        <v>0</v>
      </c>
      <c r="AJ1651" s="73" t="str">
        <f>IFERROR(VLOOKUP(Подбор[[#This Row],[Артикул]],[1]Подбор!$CJ:$DA,15,0),"")</f>
        <v>http://ipmatika.ru/upload/iblock/2a7/TS-100D.jpg</v>
      </c>
      <c r="AK1651" s="73" t="str">
        <f>IFERROR(VLOOKUP(Подбор[[#This Row],[Артикул]],[1]Подбор!$CJ:$DA,16,0),"")</f>
        <v>https://ipmatika.kz/products/tsifrovaya-konferents-sistema-serii-ts-02/TS-100D/</v>
      </c>
      <c r="AL1651" s="73" t="str">
        <f>IFERROR(VLOOKUP(Подбор[[#This Row],[Артикул]],[1]Подбор!$CJ:$DA,17,0),"")</f>
        <v>Под заказ</v>
      </c>
    </row>
    <row r="1652" spans="1:38">
      <c r="A1652" s="73" t="s">
        <v>1270</v>
      </c>
      <c r="B1652" t="s">
        <v>3084</v>
      </c>
      <c r="C1652" t="s">
        <v>1269</v>
      </c>
      <c r="D1652">
        <v>582270</v>
      </c>
      <c r="E1652">
        <v>378130.5</v>
      </c>
      <c r="F1652">
        <v>-35.059250863001694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6575</v>
      </c>
      <c r="R1652" t="s">
        <v>6576</v>
      </c>
      <c r="S1652" t="s">
        <v>5612</v>
      </c>
      <c r="T1652" s="73"/>
      <c r="U1652" s="73"/>
      <c r="V1652"/>
      <c r="W1652" s="73">
        <f>IFERROR(VLOOKUP(Подбор[[#This Row],[Артикул]],[1]Подбор!$CJ:$CW,2,0),"")</f>
        <v>582270</v>
      </c>
      <c r="X1652" s="73">
        <f>IFERROR(VLOOKUP(Подбор[[#This Row],[Артикул]],[1]Подбор!$CJ:$CW,3,0),"")</f>
        <v>378130.5</v>
      </c>
      <c r="Y1652" s="73">
        <f>IFERROR(VLOOKUP(Подбор[[#This Row],[Артикул]],[1]Подбор!$CJ:$CW,4,0),"")</f>
        <v>-35.059250863001694</v>
      </c>
      <c r="Z1652" s="73">
        <f>IFERROR(VLOOKUP(Подбор[[#This Row],[Артикул]],[1]Подбор!$CJ:$CW,5,0),"")</f>
        <v>0</v>
      </c>
      <c r="AA1652" s="73">
        <f>IFERROR(VLOOKUP(Подбор[[#This Row],[Артикул]],[1]Подбор!$CJ:$CW,6,0),"")</f>
        <v>0</v>
      </c>
      <c r="AB1652" s="73">
        <f>IFERROR(VLOOKUP(Подбор[[#This Row],[Артикул]],[1]Подбор!$CJ:$CW,7,0),"")</f>
        <v>0</v>
      </c>
      <c r="AC1652" s="73">
        <f>IFERROR(VLOOKUP(Подбор[[#This Row],[Артикул]],[1]Подбор!$CJ:$CW,8,0),"")</f>
        <v>0</v>
      </c>
      <c r="AD1652" s="73">
        <f>IFERROR(VLOOKUP(Подбор[[#This Row],[Артикул]],[1]Подбор!$CJ:$CW,9,0),"")</f>
        <v>0</v>
      </c>
      <c r="AE1652" s="73">
        <f>IFERROR(VLOOKUP(Подбор[[#This Row],[Артикул]],[1]Подбор!$CJ:$CW,10,0),"")</f>
        <v>0</v>
      </c>
      <c r="AF1652" s="73">
        <f>IFERROR(VLOOKUP(Подбор[[#This Row],[Артикул]],[1]Подбор!$CJ:$CW,11,0),"")</f>
        <v>0</v>
      </c>
      <c r="AG1652" s="73">
        <f>IFERROR(VLOOKUP(Подбор[[#This Row],[Артикул]],[1]Подбор!$CJ:$CW,12,0),"")</f>
        <v>0</v>
      </c>
      <c r="AH1652" s="73">
        <f>IFERROR(VLOOKUP(Подбор[[#This Row],[Артикул]],[1]Подбор!$CJ:$CW,13,0),"")</f>
        <v>0</v>
      </c>
      <c r="AI1652" s="73">
        <f>IFERROR(VLOOKUP(Подбор[[#This Row],[Артикул]],[1]Подбор!$CJ:$CW,14,0),"")</f>
        <v>0</v>
      </c>
      <c r="AJ1652" s="73" t="str">
        <f>IFERROR(VLOOKUP(Подбор[[#This Row],[Артикул]],[1]Подбор!$CJ:$DA,15,0),"")</f>
        <v>http://ipmatika.ru/upload/iblock/ed3/TS-100L.jpeg</v>
      </c>
      <c r="AK1652" s="73" t="str">
        <f>IFERROR(VLOOKUP(Подбор[[#This Row],[Артикул]],[1]Подбор!$CJ:$DA,16,0),"")</f>
        <v>https://ipmatika.kz/products/tsifrovaya-konferents-sistema-serii-ts-06/TS-100L/</v>
      </c>
      <c r="AL1652" s="73" t="str">
        <f>IFERROR(VLOOKUP(Подбор[[#This Row],[Артикул]],[1]Подбор!$CJ:$DA,17,0),"")</f>
        <v>Под заказ</v>
      </c>
    </row>
    <row r="1653" spans="1:38">
      <c r="A1653" s="73" t="s">
        <v>1268</v>
      </c>
      <c r="B1653" t="s">
        <v>3084</v>
      </c>
      <c r="C1653" t="s">
        <v>1267</v>
      </c>
      <c r="D1653">
        <v>57560</v>
      </c>
      <c r="E1653">
        <v>37510</v>
      </c>
      <c r="F1653">
        <v>-34.833217512161227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4</v>
      </c>
      <c r="O1653">
        <v>0</v>
      </c>
      <c r="P1653">
        <v>0</v>
      </c>
      <c r="Q1653" t="s">
        <v>6577</v>
      </c>
      <c r="R1653" t="s">
        <v>6578</v>
      </c>
      <c r="S1653" t="s">
        <v>5612</v>
      </c>
      <c r="T1653" s="73"/>
      <c r="U1653" s="73"/>
      <c r="V1653"/>
      <c r="W1653" s="73">
        <f>IFERROR(VLOOKUP(Подбор[[#This Row],[Артикул]],[1]Подбор!$CJ:$CW,2,0),"")</f>
        <v>57560</v>
      </c>
      <c r="X1653" s="73">
        <f>IFERROR(VLOOKUP(Подбор[[#This Row],[Артикул]],[1]Подбор!$CJ:$CW,3,0),"")</f>
        <v>37510</v>
      </c>
      <c r="Y1653" s="73">
        <f>IFERROR(VLOOKUP(Подбор[[#This Row],[Артикул]],[1]Подбор!$CJ:$CW,4,0),"")</f>
        <v>-34.833217512161227</v>
      </c>
      <c r="Z1653" s="73">
        <f>IFERROR(VLOOKUP(Подбор[[#This Row],[Артикул]],[1]Подбор!$CJ:$CW,5,0),"")</f>
        <v>0</v>
      </c>
      <c r="AA1653" s="73">
        <f>IFERROR(VLOOKUP(Подбор[[#This Row],[Артикул]],[1]Подбор!$CJ:$CW,6,0),"")</f>
        <v>0</v>
      </c>
      <c r="AB1653" s="73">
        <f>IFERROR(VLOOKUP(Подбор[[#This Row],[Артикул]],[1]Подбор!$CJ:$CW,7,0),"")</f>
        <v>0</v>
      </c>
      <c r="AC1653" s="73">
        <f>IFERROR(VLOOKUP(Подбор[[#This Row],[Артикул]],[1]Подбор!$CJ:$CW,8,0),"")</f>
        <v>0</v>
      </c>
      <c r="AD1653" s="73">
        <f>IFERROR(VLOOKUP(Подбор[[#This Row],[Артикул]],[1]Подбор!$CJ:$CW,9,0),"")</f>
        <v>0</v>
      </c>
      <c r="AE1653" s="73">
        <f>IFERROR(VLOOKUP(Подбор[[#This Row],[Артикул]],[1]Подбор!$CJ:$CW,10,0),"")</f>
        <v>0</v>
      </c>
      <c r="AF1653" s="73">
        <f>IFERROR(VLOOKUP(Подбор[[#This Row],[Артикул]],[1]Подбор!$CJ:$CW,11,0),"")</f>
        <v>0</v>
      </c>
      <c r="AG1653" s="73">
        <f>IFERROR(VLOOKUP(Подбор[[#This Row],[Артикул]],[1]Подбор!$CJ:$CW,12,0),"")</f>
        <v>4</v>
      </c>
      <c r="AH1653" s="73">
        <f>IFERROR(VLOOKUP(Подбор[[#This Row],[Артикул]],[1]Подбор!$CJ:$CW,13,0),"")</f>
        <v>0</v>
      </c>
      <c r="AI1653" s="73">
        <f>IFERROR(VLOOKUP(Подбор[[#This Row],[Артикул]],[1]Подбор!$CJ:$CW,14,0),"")</f>
        <v>0</v>
      </c>
      <c r="AJ1653" s="73" t="str">
        <f>IFERROR(VLOOKUP(Подбор[[#This Row],[Артикул]],[1]Подбор!$CJ:$DA,15,0),"")</f>
        <v>http://ipmatika.ru/upload/iblock/e08/TS-10D.jpeg</v>
      </c>
      <c r="AK1653" s="73" t="str">
        <f>IFERROR(VLOOKUP(Подбор[[#This Row],[Артикул]],[1]Подбор!$CJ:$DA,16,0),"")</f>
        <v>https://ipmatika.kz/products/tsifrovaya-konferents-sistema-serii-ts-02/TS-10D/</v>
      </c>
      <c r="AL1653" s="73" t="str">
        <f>IFERROR(VLOOKUP(Подбор[[#This Row],[Артикул]],[1]Подбор!$CJ:$DA,17,0),"")</f>
        <v>Под заказ</v>
      </c>
    </row>
    <row r="1654" spans="1:38">
      <c r="A1654" s="73" t="s">
        <v>1266</v>
      </c>
      <c r="B1654" t="s">
        <v>3084</v>
      </c>
      <c r="C1654" t="s">
        <v>1265</v>
      </c>
      <c r="D1654">
        <v>60910</v>
      </c>
      <c r="E1654">
        <v>39930</v>
      </c>
      <c r="F1654">
        <v>-34.444262025939906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3</v>
      </c>
      <c r="O1654">
        <v>2</v>
      </c>
      <c r="P1654">
        <v>0</v>
      </c>
      <c r="Q1654" t="s">
        <v>6579</v>
      </c>
      <c r="R1654" t="s">
        <v>6580</v>
      </c>
      <c r="S1654" t="s">
        <v>5612</v>
      </c>
      <c r="T1654" s="73"/>
      <c r="U1654" s="73"/>
      <c r="V1654"/>
      <c r="W1654" s="73">
        <f>IFERROR(VLOOKUP(Подбор[[#This Row],[Артикул]],[1]Подбор!$CJ:$CW,2,0),"")</f>
        <v>60910</v>
      </c>
      <c r="X1654" s="73">
        <f>IFERROR(VLOOKUP(Подбор[[#This Row],[Артикул]],[1]Подбор!$CJ:$CW,3,0),"")</f>
        <v>39930</v>
      </c>
      <c r="Y1654" s="73">
        <f>IFERROR(VLOOKUP(Подбор[[#This Row],[Артикул]],[1]Подбор!$CJ:$CW,4,0),"")</f>
        <v>-34.444262025939906</v>
      </c>
      <c r="Z1654" s="73">
        <f>IFERROR(VLOOKUP(Подбор[[#This Row],[Артикул]],[1]Подбор!$CJ:$CW,5,0),"")</f>
        <v>0</v>
      </c>
      <c r="AA1654" s="73">
        <f>IFERROR(VLOOKUP(Подбор[[#This Row],[Артикул]],[1]Подбор!$CJ:$CW,6,0),"")</f>
        <v>0</v>
      </c>
      <c r="AB1654" s="73">
        <f>IFERROR(VLOOKUP(Подбор[[#This Row],[Артикул]],[1]Подбор!$CJ:$CW,7,0),"")</f>
        <v>0</v>
      </c>
      <c r="AC1654" s="73">
        <f>IFERROR(VLOOKUP(Подбор[[#This Row],[Артикул]],[1]Подбор!$CJ:$CW,8,0),"")</f>
        <v>0</v>
      </c>
      <c r="AD1654" s="73">
        <f>IFERROR(VLOOKUP(Подбор[[#This Row],[Артикул]],[1]Подбор!$CJ:$CW,9,0),"")</f>
        <v>0</v>
      </c>
      <c r="AE1654" s="73">
        <f>IFERROR(VLOOKUP(Подбор[[#This Row],[Артикул]],[1]Подбор!$CJ:$CW,10,0),"")</f>
        <v>0</v>
      </c>
      <c r="AF1654" s="73">
        <f>IFERROR(VLOOKUP(Подбор[[#This Row],[Артикул]],[1]Подбор!$CJ:$CW,11,0),"")</f>
        <v>0</v>
      </c>
      <c r="AG1654" s="73">
        <f>IFERROR(VLOOKUP(Подбор[[#This Row],[Артикул]],[1]Подбор!$CJ:$CW,12,0),"")</f>
        <v>3</v>
      </c>
      <c r="AH1654" s="73">
        <f>IFERROR(VLOOKUP(Подбор[[#This Row],[Артикул]],[1]Подбор!$CJ:$CW,13,0),"")</f>
        <v>2</v>
      </c>
      <c r="AI1654" s="73">
        <f>IFERROR(VLOOKUP(Подбор[[#This Row],[Артикул]],[1]Подбор!$CJ:$CW,14,0),"")</f>
        <v>0</v>
      </c>
      <c r="AJ1654" s="73" t="str">
        <f>IFERROR(VLOOKUP(Подбор[[#This Row],[Артикул]],[1]Подбор!$CJ:$DA,15,0),"")</f>
        <v>http://ipmatika.ru/upload/iblock/a52/TS-10L.jpeg</v>
      </c>
      <c r="AK1654" s="73" t="str">
        <f>IFERROR(VLOOKUP(Подбор[[#This Row],[Артикул]],[1]Подбор!$CJ:$DA,16,0),"")</f>
        <v>https://ipmatika.kz/products/tsifrovaya-konferents-sistema-serii-ts-06/TS-10L/</v>
      </c>
      <c r="AL1654" s="73" t="str">
        <f>IFERROR(VLOOKUP(Подбор[[#This Row],[Артикул]],[1]Подбор!$CJ:$DA,17,0),"")</f>
        <v>Под заказ</v>
      </c>
    </row>
    <row r="1655" spans="1:38">
      <c r="A1655" s="73" t="s">
        <v>1264</v>
      </c>
      <c r="B1655" t="s">
        <v>3084</v>
      </c>
      <c r="C1655" t="s">
        <v>1263</v>
      </c>
      <c r="D1655">
        <v>117350</v>
      </c>
      <c r="E1655">
        <v>76230</v>
      </c>
      <c r="F1655">
        <v>-35.040477204942476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6581</v>
      </c>
      <c r="R1655" t="s">
        <v>6582</v>
      </c>
      <c r="S1655" t="s">
        <v>5612</v>
      </c>
      <c r="T1655" s="73"/>
      <c r="U1655" s="73"/>
      <c r="V1655"/>
      <c r="W1655" s="73">
        <f>IFERROR(VLOOKUP(Подбор[[#This Row],[Артикул]],[1]Подбор!$CJ:$CW,2,0),"")</f>
        <v>117350</v>
      </c>
      <c r="X1655" s="73">
        <f>IFERROR(VLOOKUP(Подбор[[#This Row],[Артикул]],[1]Подбор!$CJ:$CW,3,0),"")</f>
        <v>76230</v>
      </c>
      <c r="Y1655" s="73">
        <f>IFERROR(VLOOKUP(Подбор[[#This Row],[Артикул]],[1]Подбор!$CJ:$CW,4,0),"")</f>
        <v>-35.040477204942476</v>
      </c>
      <c r="Z1655" s="73">
        <f>IFERROR(VLOOKUP(Подбор[[#This Row],[Артикул]],[1]Подбор!$CJ:$CW,5,0),"")</f>
        <v>0</v>
      </c>
      <c r="AA1655" s="73">
        <f>IFERROR(VLOOKUP(Подбор[[#This Row],[Артикул]],[1]Подбор!$CJ:$CW,6,0),"")</f>
        <v>0</v>
      </c>
      <c r="AB1655" s="73">
        <f>IFERROR(VLOOKUP(Подбор[[#This Row],[Артикул]],[1]Подбор!$CJ:$CW,7,0),"")</f>
        <v>0</v>
      </c>
      <c r="AC1655" s="73">
        <f>IFERROR(VLOOKUP(Подбор[[#This Row],[Артикул]],[1]Подбор!$CJ:$CW,8,0),"")</f>
        <v>0</v>
      </c>
      <c r="AD1655" s="73">
        <f>IFERROR(VLOOKUP(Подбор[[#This Row],[Артикул]],[1]Подбор!$CJ:$CW,9,0),"")</f>
        <v>0</v>
      </c>
      <c r="AE1655" s="73">
        <f>IFERROR(VLOOKUP(Подбор[[#This Row],[Артикул]],[1]Подбор!$CJ:$CW,10,0),"")</f>
        <v>0</v>
      </c>
      <c r="AF1655" s="73">
        <f>IFERROR(VLOOKUP(Подбор[[#This Row],[Артикул]],[1]Подбор!$CJ:$CW,11,0),"")</f>
        <v>0</v>
      </c>
      <c r="AG1655" s="73">
        <f>IFERROR(VLOOKUP(Подбор[[#This Row],[Артикул]],[1]Подбор!$CJ:$CW,12,0),"")</f>
        <v>0</v>
      </c>
      <c r="AH1655" s="73">
        <f>IFERROR(VLOOKUP(Подбор[[#This Row],[Артикул]],[1]Подбор!$CJ:$CW,13,0),"")</f>
        <v>0</v>
      </c>
      <c r="AI1655" s="73">
        <f>IFERROR(VLOOKUP(Подбор[[#This Row],[Артикул]],[1]Подбор!$CJ:$CW,14,0),"")</f>
        <v>0</v>
      </c>
      <c r="AJ1655" s="73" t="str">
        <f>IFERROR(VLOOKUP(Подбор[[#This Row],[Артикул]],[1]Подбор!$CJ:$DA,15,0),"")</f>
        <v>http://ipmatika.ru/upload/iblock/f93/TS-20D.jpeg</v>
      </c>
      <c r="AK1655" s="73" t="str">
        <f>IFERROR(VLOOKUP(Подбор[[#This Row],[Артикул]],[1]Подбор!$CJ:$DA,16,0),"")</f>
        <v>https://ipmatika.kz/products/tsifrovaya-konferents-sistema-serii-ts-02/TS-20D/</v>
      </c>
      <c r="AL1655" s="73" t="str">
        <f>IFERROR(VLOOKUP(Подбор[[#This Row],[Артикул]],[1]Подбор!$CJ:$DA,17,0),"")</f>
        <v>Под заказ</v>
      </c>
    </row>
    <row r="1656" spans="1:38">
      <c r="A1656" s="73" t="s">
        <v>1262</v>
      </c>
      <c r="B1656" t="s">
        <v>3084</v>
      </c>
      <c r="C1656" t="s">
        <v>1261</v>
      </c>
      <c r="D1656">
        <v>122380</v>
      </c>
      <c r="E1656">
        <v>79255</v>
      </c>
      <c r="F1656">
        <v>-35.238601078607616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6583</v>
      </c>
      <c r="R1656" t="s">
        <v>6584</v>
      </c>
      <c r="S1656" t="s">
        <v>5612</v>
      </c>
      <c r="T1656" s="73"/>
      <c r="U1656" s="73"/>
      <c r="V1656"/>
      <c r="W1656" s="73">
        <f>IFERROR(VLOOKUP(Подбор[[#This Row],[Артикул]],[1]Подбор!$CJ:$CW,2,0),"")</f>
        <v>122380</v>
      </c>
      <c r="X1656" s="73">
        <f>IFERROR(VLOOKUP(Подбор[[#This Row],[Артикул]],[1]Подбор!$CJ:$CW,3,0),"")</f>
        <v>79255</v>
      </c>
      <c r="Y1656" s="73">
        <f>IFERROR(VLOOKUP(Подбор[[#This Row],[Артикул]],[1]Подбор!$CJ:$CW,4,0),"")</f>
        <v>-35.238601078607616</v>
      </c>
      <c r="Z1656" s="73">
        <f>IFERROR(VLOOKUP(Подбор[[#This Row],[Артикул]],[1]Подбор!$CJ:$CW,5,0),"")</f>
        <v>0</v>
      </c>
      <c r="AA1656" s="73">
        <f>IFERROR(VLOOKUP(Подбор[[#This Row],[Артикул]],[1]Подбор!$CJ:$CW,6,0),"")</f>
        <v>0</v>
      </c>
      <c r="AB1656" s="73">
        <f>IFERROR(VLOOKUP(Подбор[[#This Row],[Артикул]],[1]Подбор!$CJ:$CW,7,0),"")</f>
        <v>0</v>
      </c>
      <c r="AC1656" s="73">
        <f>IFERROR(VLOOKUP(Подбор[[#This Row],[Артикул]],[1]Подбор!$CJ:$CW,8,0),"")</f>
        <v>0</v>
      </c>
      <c r="AD1656" s="73">
        <f>IFERROR(VLOOKUP(Подбор[[#This Row],[Артикул]],[1]Подбор!$CJ:$CW,9,0),"")</f>
        <v>0</v>
      </c>
      <c r="AE1656" s="73">
        <f>IFERROR(VLOOKUP(Подбор[[#This Row],[Артикул]],[1]Подбор!$CJ:$CW,10,0),"")</f>
        <v>0</v>
      </c>
      <c r="AF1656" s="73">
        <f>IFERROR(VLOOKUP(Подбор[[#This Row],[Артикул]],[1]Подбор!$CJ:$CW,11,0),"")</f>
        <v>0</v>
      </c>
      <c r="AG1656" s="73">
        <f>IFERROR(VLOOKUP(Подбор[[#This Row],[Артикул]],[1]Подбор!$CJ:$CW,12,0),"")</f>
        <v>0</v>
      </c>
      <c r="AH1656" s="73">
        <f>IFERROR(VLOOKUP(Подбор[[#This Row],[Артикул]],[1]Подбор!$CJ:$CW,13,0),"")</f>
        <v>0</v>
      </c>
      <c r="AI1656" s="73">
        <f>IFERROR(VLOOKUP(Подбор[[#This Row],[Артикул]],[1]Подбор!$CJ:$CW,14,0),"")</f>
        <v>0</v>
      </c>
      <c r="AJ1656" s="73" t="str">
        <f>IFERROR(VLOOKUP(Подбор[[#This Row],[Артикул]],[1]Подбор!$CJ:$DA,15,0),"")</f>
        <v>http://ipmatika.ru/upload/iblock/fb3/TS-20L.png</v>
      </c>
      <c r="AK1656" s="73" t="str">
        <f>IFERROR(VLOOKUP(Подбор[[#This Row],[Артикул]],[1]Подбор!$CJ:$DA,16,0),"")</f>
        <v>https://ipmatika.kz/products/tsifrovaya-konferents-sistema-serii-ts-06/TS-20L/</v>
      </c>
      <c r="AL1656" s="73" t="str">
        <f>IFERROR(VLOOKUP(Подбор[[#This Row],[Артикул]],[1]Подбор!$CJ:$DA,17,0),"")</f>
        <v>Под заказ</v>
      </c>
    </row>
    <row r="1657" spans="1:38">
      <c r="A1657" s="73" t="s">
        <v>1260</v>
      </c>
      <c r="B1657" t="s">
        <v>3084</v>
      </c>
      <c r="C1657" t="s">
        <v>1259</v>
      </c>
      <c r="D1657">
        <v>293930</v>
      </c>
      <c r="E1657">
        <v>191185.5</v>
      </c>
      <c r="F1657">
        <v>-34.955431565338685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6585</v>
      </c>
      <c r="R1657" t="s">
        <v>6586</v>
      </c>
      <c r="S1657" t="s">
        <v>5612</v>
      </c>
      <c r="T1657" s="73"/>
      <c r="U1657" s="73"/>
      <c r="V1657"/>
      <c r="W1657" s="73">
        <f>IFERROR(VLOOKUP(Подбор[[#This Row],[Артикул]],[1]Подбор!$CJ:$CW,2,0),"")</f>
        <v>293930</v>
      </c>
      <c r="X1657" s="73">
        <f>IFERROR(VLOOKUP(Подбор[[#This Row],[Артикул]],[1]Подбор!$CJ:$CW,3,0),"")</f>
        <v>191185.5</v>
      </c>
      <c r="Y1657" s="73">
        <f>IFERROR(VLOOKUP(Подбор[[#This Row],[Артикул]],[1]Подбор!$CJ:$CW,4,0),"")</f>
        <v>-34.955431565338685</v>
      </c>
      <c r="Z1657" s="73">
        <f>IFERROR(VLOOKUP(Подбор[[#This Row],[Артикул]],[1]Подбор!$CJ:$CW,5,0),"")</f>
        <v>0</v>
      </c>
      <c r="AA1657" s="73">
        <f>IFERROR(VLOOKUP(Подбор[[#This Row],[Артикул]],[1]Подбор!$CJ:$CW,6,0),"")</f>
        <v>0</v>
      </c>
      <c r="AB1657" s="73">
        <f>IFERROR(VLOOKUP(Подбор[[#This Row],[Артикул]],[1]Подбор!$CJ:$CW,7,0),"")</f>
        <v>0</v>
      </c>
      <c r="AC1657" s="73">
        <f>IFERROR(VLOOKUP(Подбор[[#This Row],[Артикул]],[1]Подбор!$CJ:$CW,8,0),"")</f>
        <v>0</v>
      </c>
      <c r="AD1657" s="73">
        <f>IFERROR(VLOOKUP(Подбор[[#This Row],[Артикул]],[1]Подбор!$CJ:$CW,9,0),"")</f>
        <v>0</v>
      </c>
      <c r="AE1657" s="73">
        <f>IFERROR(VLOOKUP(Подбор[[#This Row],[Артикул]],[1]Подбор!$CJ:$CW,10,0),"")</f>
        <v>0</v>
      </c>
      <c r="AF1657" s="73">
        <f>IFERROR(VLOOKUP(Подбор[[#This Row],[Артикул]],[1]Подбор!$CJ:$CW,11,0),"")</f>
        <v>0</v>
      </c>
      <c r="AG1657" s="73">
        <f>IFERROR(VLOOKUP(Подбор[[#This Row],[Артикул]],[1]Подбор!$CJ:$CW,12,0),"")</f>
        <v>0</v>
      </c>
      <c r="AH1657" s="73">
        <f>IFERROR(VLOOKUP(Подбор[[#This Row],[Артикул]],[1]Подбор!$CJ:$CW,13,0),"")</f>
        <v>0</v>
      </c>
      <c r="AI1657" s="73">
        <f>IFERROR(VLOOKUP(Подбор[[#This Row],[Артикул]],[1]Подбор!$CJ:$CW,14,0),"")</f>
        <v>0</v>
      </c>
      <c r="AJ1657" s="73" t="str">
        <f>IFERROR(VLOOKUP(Подбор[[#This Row],[Артикул]],[1]Подбор!$CJ:$DA,15,0),"")</f>
        <v>http://ipmatika.ru/upload/iblock/98b/TS-50D.jpg</v>
      </c>
      <c r="AK1657" s="73" t="str">
        <f>IFERROR(VLOOKUP(Подбор[[#This Row],[Артикул]],[1]Подбор!$CJ:$DA,16,0),"")</f>
        <v>https://ipmatika.kz/products/tsifrovaya-konferents-sistema-serii-ts-02/TS-50D/</v>
      </c>
      <c r="AL1657" s="73" t="str">
        <f>IFERROR(VLOOKUP(Подбор[[#This Row],[Артикул]],[1]Подбор!$CJ:$DA,17,0),"")</f>
        <v>Под заказ</v>
      </c>
    </row>
    <row r="1658" spans="1:38">
      <c r="A1658" s="73" t="s">
        <v>1258</v>
      </c>
      <c r="B1658" t="s">
        <v>3084</v>
      </c>
      <c r="C1658" t="s">
        <v>1257</v>
      </c>
      <c r="D1658">
        <v>300640</v>
      </c>
      <c r="E1658">
        <v>195420.5</v>
      </c>
      <c r="F1658">
        <v>-34.998503193187872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6587</v>
      </c>
      <c r="R1658" t="s">
        <v>6588</v>
      </c>
      <c r="S1658" t="s">
        <v>5612</v>
      </c>
      <c r="T1658" s="73"/>
      <c r="U1658" s="73"/>
      <c r="V1658"/>
      <c r="W1658" s="73">
        <f>IFERROR(VLOOKUP(Подбор[[#This Row],[Артикул]],[1]Подбор!$CJ:$CW,2,0),"")</f>
        <v>300640</v>
      </c>
      <c r="X1658" s="73">
        <f>IFERROR(VLOOKUP(Подбор[[#This Row],[Артикул]],[1]Подбор!$CJ:$CW,3,0),"")</f>
        <v>195420.5</v>
      </c>
      <c r="Y1658" s="73">
        <f>IFERROR(VLOOKUP(Подбор[[#This Row],[Артикул]],[1]Подбор!$CJ:$CW,4,0),"")</f>
        <v>-34.998503193187872</v>
      </c>
      <c r="Z1658" s="73">
        <f>IFERROR(VLOOKUP(Подбор[[#This Row],[Артикул]],[1]Подбор!$CJ:$CW,5,0),"")</f>
        <v>0</v>
      </c>
      <c r="AA1658" s="73">
        <f>IFERROR(VLOOKUP(Подбор[[#This Row],[Артикул]],[1]Подбор!$CJ:$CW,6,0),"")</f>
        <v>0</v>
      </c>
      <c r="AB1658" s="73">
        <f>IFERROR(VLOOKUP(Подбор[[#This Row],[Артикул]],[1]Подбор!$CJ:$CW,7,0),"")</f>
        <v>0</v>
      </c>
      <c r="AC1658" s="73">
        <f>IFERROR(VLOOKUP(Подбор[[#This Row],[Артикул]],[1]Подбор!$CJ:$CW,8,0),"")</f>
        <v>0</v>
      </c>
      <c r="AD1658" s="73">
        <f>IFERROR(VLOOKUP(Подбор[[#This Row],[Артикул]],[1]Подбор!$CJ:$CW,9,0),"")</f>
        <v>0</v>
      </c>
      <c r="AE1658" s="73">
        <f>IFERROR(VLOOKUP(Подбор[[#This Row],[Артикул]],[1]Подбор!$CJ:$CW,10,0),"")</f>
        <v>0</v>
      </c>
      <c r="AF1658" s="73">
        <f>IFERROR(VLOOKUP(Подбор[[#This Row],[Артикул]],[1]Подбор!$CJ:$CW,11,0),"")</f>
        <v>0</v>
      </c>
      <c r="AG1658" s="73">
        <f>IFERROR(VLOOKUP(Подбор[[#This Row],[Артикул]],[1]Подбор!$CJ:$CW,12,0),"")</f>
        <v>0</v>
      </c>
      <c r="AH1658" s="73">
        <f>IFERROR(VLOOKUP(Подбор[[#This Row],[Артикул]],[1]Подбор!$CJ:$CW,13,0),"")</f>
        <v>0</v>
      </c>
      <c r="AI1658" s="73">
        <f>IFERROR(VLOOKUP(Подбор[[#This Row],[Артикул]],[1]Подбор!$CJ:$CW,14,0),"")</f>
        <v>0</v>
      </c>
      <c r="AJ1658" s="73" t="str">
        <f>IFERROR(VLOOKUP(Подбор[[#This Row],[Артикул]],[1]Подбор!$CJ:$DA,15,0),"")</f>
        <v>http://ipmatika.ru/upload/iblock/505/TS-50L.jpeg</v>
      </c>
      <c r="AK1658" s="73" t="str">
        <f>IFERROR(VLOOKUP(Подбор[[#This Row],[Артикул]],[1]Подбор!$CJ:$DA,16,0),"")</f>
        <v>https://ipmatika.kz/products/tsifrovaya-konferents-sistema-serii-ts-06/TS-50L/</v>
      </c>
      <c r="AL1658" s="73" t="str">
        <f>IFERROR(VLOOKUP(Подбор[[#This Row],[Артикул]],[1]Подбор!$CJ:$DA,17,0),"")</f>
        <v>Под заказ</v>
      </c>
    </row>
    <row r="1659" spans="1:38">
      <c r="A1659" s="73" t="s">
        <v>1256</v>
      </c>
      <c r="B1659"/>
      <c r="C1659"/>
      <c r="D1659" t="s">
        <v>578</v>
      </c>
      <c r="E1659" t="s">
        <v>578</v>
      </c>
      <c r="F1659" t="s">
        <v>578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578</v>
      </c>
      <c r="R1659" t="s">
        <v>578</v>
      </c>
      <c r="S1659" t="s">
        <v>578</v>
      </c>
      <c r="T1659" s="73"/>
      <c r="U1659" s="73"/>
      <c r="V1659"/>
      <c r="W1659" s="73" t="str">
        <f>IFERROR(VLOOKUP(Подбор[[#This Row],[Артикул]],[1]Подбор!$CJ:$CW,2,0),"")</f>
        <v/>
      </c>
      <c r="X1659" s="73" t="str">
        <f>IFERROR(VLOOKUP(Подбор[[#This Row],[Артикул]],[1]Подбор!$CJ:$CW,3,0),"")</f>
        <v/>
      </c>
      <c r="Y1659" s="73" t="str">
        <f>IFERROR(VLOOKUP(Подбор[[#This Row],[Артикул]],[1]Подбор!$CJ:$CW,4,0),"")</f>
        <v/>
      </c>
      <c r="Z1659" s="73">
        <f>IFERROR(VLOOKUP(Подбор[[#This Row],[Артикул]],[1]Подбор!$CJ:$CW,5,0),"")</f>
        <v>0</v>
      </c>
      <c r="AA1659" s="73">
        <f>IFERROR(VLOOKUP(Подбор[[#This Row],[Артикул]],[1]Подбор!$CJ:$CW,6,0),"")</f>
        <v>0</v>
      </c>
      <c r="AB1659" s="73">
        <f>IFERROR(VLOOKUP(Подбор[[#This Row],[Артикул]],[1]Подбор!$CJ:$CW,7,0),"")</f>
        <v>0</v>
      </c>
      <c r="AC1659" s="73">
        <f>IFERROR(VLOOKUP(Подбор[[#This Row],[Артикул]],[1]Подбор!$CJ:$CW,8,0),"")</f>
        <v>0</v>
      </c>
      <c r="AD1659" s="73">
        <f>IFERROR(VLOOKUP(Подбор[[#This Row],[Артикул]],[1]Подбор!$CJ:$CW,9,0),"")</f>
        <v>0</v>
      </c>
      <c r="AE1659" s="73">
        <f>IFERROR(VLOOKUP(Подбор[[#This Row],[Артикул]],[1]Подбор!$CJ:$CW,10,0),"")</f>
        <v>0</v>
      </c>
      <c r="AF1659" s="73">
        <f>IFERROR(VLOOKUP(Подбор[[#This Row],[Артикул]],[1]Подбор!$CJ:$CW,11,0),"")</f>
        <v>0</v>
      </c>
      <c r="AG1659" s="73">
        <f>IFERROR(VLOOKUP(Подбор[[#This Row],[Артикул]],[1]Подбор!$CJ:$CW,12,0),"")</f>
        <v>0</v>
      </c>
      <c r="AH1659" s="73">
        <f>IFERROR(VLOOKUP(Подбор[[#This Row],[Артикул]],[1]Подбор!$CJ:$CW,13,0),"")</f>
        <v>0</v>
      </c>
      <c r="AI1659" s="73">
        <f>IFERROR(VLOOKUP(Подбор[[#This Row],[Артикул]],[1]Подбор!$CJ:$CW,14,0),"")</f>
        <v>0</v>
      </c>
      <c r="AJ1659" s="73" t="str">
        <f>IFERROR(VLOOKUP(Подбор[[#This Row],[Артикул]],[1]Подбор!$CJ:$DA,15,0),"")</f>
        <v/>
      </c>
      <c r="AK1659" s="73" t="str">
        <f>IFERROR(VLOOKUP(Подбор[[#This Row],[Артикул]],[1]Подбор!$CJ:$DA,16,0),"")</f>
        <v/>
      </c>
      <c r="AL1659" s="73" t="str">
        <f>IFERROR(VLOOKUP(Подбор[[#This Row],[Артикул]],[1]Подбор!$CJ:$DA,17,0),"")</f>
        <v/>
      </c>
    </row>
    <row r="1660" spans="1:38">
      <c r="A1660" s="73" t="s">
        <v>1255</v>
      </c>
      <c r="B1660" t="s">
        <v>3084</v>
      </c>
      <c r="C1660" t="s">
        <v>1254</v>
      </c>
      <c r="D1660">
        <v>50250</v>
      </c>
      <c r="E1660">
        <v>35172.5</v>
      </c>
      <c r="F1660">
        <v>-30.004975124378106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16</v>
      </c>
      <c r="O1660">
        <v>0</v>
      </c>
      <c r="P1660">
        <v>0</v>
      </c>
      <c r="Q1660" t="s">
        <v>6589</v>
      </c>
      <c r="R1660" t="s">
        <v>6590</v>
      </c>
      <c r="S1660" t="s">
        <v>578</v>
      </c>
      <c r="T1660" s="73"/>
      <c r="U1660" s="73"/>
      <c r="V1660"/>
      <c r="W1660" s="73">
        <f>IFERROR(VLOOKUP(Подбор[[#This Row],[Артикул]],[1]Подбор!$CJ:$CW,2,0),"")</f>
        <v>50250</v>
      </c>
      <c r="X1660" s="73">
        <f>IFERROR(VLOOKUP(Подбор[[#This Row],[Артикул]],[1]Подбор!$CJ:$CW,3,0),"")</f>
        <v>35172.5</v>
      </c>
      <c r="Y1660" s="73">
        <f>IFERROR(VLOOKUP(Подбор[[#This Row],[Артикул]],[1]Подбор!$CJ:$CW,4,0),"")</f>
        <v>-30.004975124378106</v>
      </c>
      <c r="Z1660" s="73">
        <f>IFERROR(VLOOKUP(Подбор[[#This Row],[Артикул]],[1]Подбор!$CJ:$CW,5,0),"")</f>
        <v>0</v>
      </c>
      <c r="AA1660" s="73">
        <f>IFERROR(VLOOKUP(Подбор[[#This Row],[Артикул]],[1]Подбор!$CJ:$CW,6,0),"")</f>
        <v>0</v>
      </c>
      <c r="AB1660" s="73">
        <f>IFERROR(VLOOKUP(Подбор[[#This Row],[Артикул]],[1]Подбор!$CJ:$CW,7,0),"")</f>
        <v>0</v>
      </c>
      <c r="AC1660" s="73">
        <f>IFERROR(VLOOKUP(Подбор[[#This Row],[Артикул]],[1]Подбор!$CJ:$CW,8,0),"")</f>
        <v>0</v>
      </c>
      <c r="AD1660" s="73">
        <f>IFERROR(VLOOKUP(Подбор[[#This Row],[Артикул]],[1]Подбор!$CJ:$CW,9,0),"")</f>
        <v>0</v>
      </c>
      <c r="AE1660" s="73">
        <f>IFERROR(VLOOKUP(Подбор[[#This Row],[Артикул]],[1]Подбор!$CJ:$CW,10,0),"")</f>
        <v>0</v>
      </c>
      <c r="AF1660" s="73">
        <f>IFERROR(VLOOKUP(Подбор[[#This Row],[Артикул]],[1]Подбор!$CJ:$CW,11,0),"")</f>
        <v>0</v>
      </c>
      <c r="AG1660" s="73">
        <f>IFERROR(VLOOKUP(Подбор[[#This Row],[Артикул]],[1]Подбор!$CJ:$CW,12,0),"")</f>
        <v>16</v>
      </c>
      <c r="AH1660" s="73">
        <f>IFERROR(VLOOKUP(Подбор[[#This Row],[Артикул]],[1]Подбор!$CJ:$CW,13,0),"")</f>
        <v>0</v>
      </c>
      <c r="AI1660" s="73">
        <f>IFERROR(VLOOKUP(Подбор[[#This Row],[Артикул]],[1]Подбор!$CJ:$CW,14,0),"")</f>
        <v>0</v>
      </c>
      <c r="AJ1660" s="73" t="str">
        <f>IFERROR(VLOOKUP(Подбор[[#This Row],[Артикул]],[1]Подбор!$CJ:$DA,15,0),"")</f>
        <v>http://ipmatika.ru/upload/iblock/3fe/T-511C.jpg</v>
      </c>
      <c r="AK1660" s="73" t="str">
        <f>IFERROR(VLOOKUP(Подбор[[#This Row],[Артикул]],[1]Подбор!$CJ:$DA,16,0),"")</f>
        <v>https://ipmatika.kz/products/mikrofony-provodnye/T-511C/</v>
      </c>
      <c r="AL1660" s="73" t="str">
        <f>IFERROR(VLOOKUP(Подбор[[#This Row],[Артикул]],[1]Подбор!$CJ:$DA,17,0),"")</f>
        <v/>
      </c>
    </row>
    <row r="1661" spans="1:38">
      <c r="A1661" s="73" t="s">
        <v>1253</v>
      </c>
      <c r="B1661" t="s">
        <v>3084</v>
      </c>
      <c r="C1661" t="s">
        <v>1252</v>
      </c>
      <c r="D1661">
        <v>70200</v>
      </c>
      <c r="E1661">
        <v>49142.5</v>
      </c>
      <c r="F1661">
        <v>-29.996438746438741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6591</v>
      </c>
      <c r="R1661" t="s">
        <v>6592</v>
      </c>
      <c r="S1661" t="s">
        <v>578</v>
      </c>
      <c r="T1661" s="73"/>
      <c r="U1661" s="73"/>
      <c r="V1661"/>
      <c r="W1661" s="73">
        <f>IFERROR(VLOOKUP(Подбор[[#This Row],[Артикул]],[1]Подбор!$CJ:$CW,2,0),"")</f>
        <v>70200</v>
      </c>
      <c r="X1661" s="73">
        <f>IFERROR(VLOOKUP(Подбор[[#This Row],[Артикул]],[1]Подбор!$CJ:$CW,3,0),"")</f>
        <v>49142.5</v>
      </c>
      <c r="Y1661" s="73">
        <f>IFERROR(VLOOKUP(Подбор[[#This Row],[Артикул]],[1]Подбор!$CJ:$CW,4,0),"")</f>
        <v>-29.996438746438741</v>
      </c>
      <c r="Z1661" s="73">
        <f>IFERROR(VLOOKUP(Подбор[[#This Row],[Артикул]],[1]Подбор!$CJ:$CW,5,0),"")</f>
        <v>0</v>
      </c>
      <c r="AA1661" s="73">
        <f>IFERROR(VLOOKUP(Подбор[[#This Row],[Артикул]],[1]Подбор!$CJ:$CW,6,0),"")</f>
        <v>0</v>
      </c>
      <c r="AB1661" s="73">
        <f>IFERROR(VLOOKUP(Подбор[[#This Row],[Артикул]],[1]Подбор!$CJ:$CW,7,0),"")</f>
        <v>0</v>
      </c>
      <c r="AC1661" s="73">
        <f>IFERROR(VLOOKUP(Подбор[[#This Row],[Артикул]],[1]Подбор!$CJ:$CW,8,0),"")</f>
        <v>0</v>
      </c>
      <c r="AD1661" s="73">
        <f>IFERROR(VLOOKUP(Подбор[[#This Row],[Артикул]],[1]Подбор!$CJ:$CW,9,0),"")</f>
        <v>0</v>
      </c>
      <c r="AE1661" s="73">
        <f>IFERROR(VLOOKUP(Подбор[[#This Row],[Артикул]],[1]Подбор!$CJ:$CW,10,0),"")</f>
        <v>0</v>
      </c>
      <c r="AF1661" s="73">
        <f>IFERROR(VLOOKUP(Подбор[[#This Row],[Артикул]],[1]Подбор!$CJ:$CW,11,0),"")</f>
        <v>0</v>
      </c>
      <c r="AG1661" s="73">
        <f>IFERROR(VLOOKUP(Подбор[[#This Row],[Артикул]],[1]Подбор!$CJ:$CW,12,0),"")</f>
        <v>0</v>
      </c>
      <c r="AH1661" s="73">
        <f>IFERROR(VLOOKUP(Подбор[[#This Row],[Артикул]],[1]Подбор!$CJ:$CW,13,0),"")</f>
        <v>0</v>
      </c>
      <c r="AI1661" s="73">
        <f>IFERROR(VLOOKUP(Подбор[[#This Row],[Артикул]],[1]Подбор!$CJ:$CW,14,0),"")</f>
        <v>0</v>
      </c>
      <c r="AJ1661" s="73" t="str">
        <f>IFERROR(VLOOKUP(Подбор[[#This Row],[Артикул]],[1]Подбор!$CJ:$DA,15,0),"")</f>
        <v>http://ipmatika.ru/upload/iblock/84c/T-521A.jpg</v>
      </c>
      <c r="AK1661" s="73" t="str">
        <f>IFERROR(VLOOKUP(Подбор[[#This Row],[Артикул]],[1]Подбор!$CJ:$DA,16,0),"")</f>
        <v>https://ipmatika.kz/products/mikrofony-provodnye/T-521A/</v>
      </c>
      <c r="AL1661" s="73" t="str">
        <f>IFERROR(VLOOKUP(Подбор[[#This Row],[Артикул]],[1]Подбор!$CJ:$DA,17,0),"")</f>
        <v/>
      </c>
    </row>
    <row r="1662" spans="1:38">
      <c r="A1662" s="73" t="s">
        <v>1251</v>
      </c>
      <c r="B1662" t="s">
        <v>3084</v>
      </c>
      <c r="C1662" t="s">
        <v>1250</v>
      </c>
      <c r="D1662">
        <v>417450</v>
      </c>
      <c r="E1662">
        <v>293161</v>
      </c>
      <c r="F1662">
        <v>-29.773386034255594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6593</v>
      </c>
      <c r="R1662" t="s">
        <v>6594</v>
      </c>
      <c r="S1662" t="s">
        <v>578</v>
      </c>
      <c r="T1662" s="73"/>
      <c r="U1662" s="73"/>
      <c r="V1662"/>
      <c r="W1662" s="73">
        <f>IFERROR(VLOOKUP(Подбор[[#This Row],[Артикул]],[1]Подбор!$CJ:$CW,2,0),"")</f>
        <v>417450</v>
      </c>
      <c r="X1662" s="73">
        <f>IFERROR(VLOOKUP(Подбор[[#This Row],[Артикул]],[1]Подбор!$CJ:$CW,3,0),"")</f>
        <v>293161</v>
      </c>
      <c r="Y1662" s="73">
        <f>IFERROR(VLOOKUP(Подбор[[#This Row],[Артикул]],[1]Подбор!$CJ:$CW,4,0),"")</f>
        <v>-29.773386034255594</v>
      </c>
      <c r="Z1662" s="73">
        <f>IFERROR(VLOOKUP(Подбор[[#This Row],[Артикул]],[1]Подбор!$CJ:$CW,5,0),"")</f>
        <v>0</v>
      </c>
      <c r="AA1662" s="73">
        <f>IFERROR(VLOOKUP(Подбор[[#This Row],[Артикул]],[1]Подбор!$CJ:$CW,6,0),"")</f>
        <v>0</v>
      </c>
      <c r="AB1662" s="73">
        <f>IFERROR(VLOOKUP(Подбор[[#This Row],[Артикул]],[1]Подбор!$CJ:$CW,7,0),"")</f>
        <v>0</v>
      </c>
      <c r="AC1662" s="73">
        <f>IFERROR(VLOOKUP(Подбор[[#This Row],[Артикул]],[1]Подбор!$CJ:$CW,8,0),"")</f>
        <v>0</v>
      </c>
      <c r="AD1662" s="73">
        <f>IFERROR(VLOOKUP(Подбор[[#This Row],[Артикул]],[1]Подбор!$CJ:$CW,9,0),"")</f>
        <v>0</v>
      </c>
      <c r="AE1662" s="73">
        <f>IFERROR(VLOOKUP(Подбор[[#This Row],[Артикул]],[1]Подбор!$CJ:$CW,10,0),"")</f>
        <v>0</v>
      </c>
      <c r="AF1662" s="73">
        <f>IFERROR(VLOOKUP(Подбор[[#This Row],[Артикул]],[1]Подбор!$CJ:$CW,11,0),"")</f>
        <v>0</v>
      </c>
      <c r="AG1662" s="73">
        <f>IFERROR(VLOOKUP(Подбор[[#This Row],[Артикул]],[1]Подбор!$CJ:$CW,12,0),"")</f>
        <v>0</v>
      </c>
      <c r="AH1662" s="73">
        <f>IFERROR(VLOOKUP(Подбор[[#This Row],[Артикул]],[1]Подбор!$CJ:$CW,13,0),"")</f>
        <v>0</v>
      </c>
      <c r="AI1662" s="73">
        <f>IFERROR(VLOOKUP(Подбор[[#This Row],[Артикул]],[1]Подбор!$CJ:$CW,14,0),"")</f>
        <v>0</v>
      </c>
      <c r="AJ1662" s="73" t="str">
        <f>IFERROR(VLOOKUP(Подбор[[#This Row],[Артикул]],[1]Подбор!$CJ:$DA,15,0),"")</f>
        <v>http://ipmatika.ru/upload/iblock/086/vc5lcr0s1nlivq2lfsuza8w3qqremrlj/T-540.png</v>
      </c>
      <c r="AK1662" s="73" t="str">
        <f>IFERROR(VLOOKUP(Подбор[[#This Row],[Артикул]],[1]Подбор!$CJ:$DA,16,0),"")</f>
        <v>https://ipmatika.kz/products/mikrofony-provodnye/T-540/</v>
      </c>
      <c r="AL1662" s="73" t="str">
        <f>IFERROR(VLOOKUP(Подбор[[#This Row],[Артикул]],[1]Подбор!$CJ:$DA,17,0),"")</f>
        <v/>
      </c>
    </row>
    <row r="1663" spans="1:38">
      <c r="A1663" s="73" t="s">
        <v>1249</v>
      </c>
      <c r="B1663" t="s">
        <v>3084</v>
      </c>
      <c r="C1663" t="s">
        <v>1248</v>
      </c>
      <c r="D1663">
        <v>46750</v>
      </c>
      <c r="E1663">
        <v>32521.5</v>
      </c>
      <c r="F1663">
        <v>-30.435294117647061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6595</v>
      </c>
      <c r="R1663" t="s">
        <v>6596</v>
      </c>
      <c r="S1663" t="s">
        <v>578</v>
      </c>
      <c r="T1663" s="73"/>
      <c r="U1663" s="73"/>
      <c r="V1663"/>
      <c r="W1663" s="73">
        <f>IFERROR(VLOOKUP(Подбор[[#This Row],[Артикул]],[1]Подбор!$CJ:$CW,2,0),"")</f>
        <v>46750</v>
      </c>
      <c r="X1663" s="73">
        <f>IFERROR(VLOOKUP(Подбор[[#This Row],[Артикул]],[1]Подбор!$CJ:$CW,3,0),"")</f>
        <v>32521.5</v>
      </c>
      <c r="Y1663" s="73">
        <f>IFERROR(VLOOKUP(Подбор[[#This Row],[Артикул]],[1]Подбор!$CJ:$CW,4,0),"")</f>
        <v>-30.435294117647061</v>
      </c>
      <c r="Z1663" s="73">
        <f>IFERROR(VLOOKUP(Подбор[[#This Row],[Артикул]],[1]Подбор!$CJ:$CW,5,0),"")</f>
        <v>0</v>
      </c>
      <c r="AA1663" s="73">
        <f>IFERROR(VLOOKUP(Подбор[[#This Row],[Артикул]],[1]Подбор!$CJ:$CW,6,0),"")</f>
        <v>0</v>
      </c>
      <c r="AB1663" s="73">
        <f>IFERROR(VLOOKUP(Подбор[[#This Row],[Артикул]],[1]Подбор!$CJ:$CW,7,0),"")</f>
        <v>0</v>
      </c>
      <c r="AC1663" s="73">
        <f>IFERROR(VLOOKUP(Подбор[[#This Row],[Артикул]],[1]Подбор!$CJ:$CW,8,0),"")</f>
        <v>0</v>
      </c>
      <c r="AD1663" s="73">
        <f>IFERROR(VLOOKUP(Подбор[[#This Row],[Артикул]],[1]Подбор!$CJ:$CW,9,0),"")</f>
        <v>0</v>
      </c>
      <c r="AE1663" s="73">
        <f>IFERROR(VLOOKUP(Подбор[[#This Row],[Артикул]],[1]Подбор!$CJ:$CW,10,0),"")</f>
        <v>0</v>
      </c>
      <c r="AF1663" s="73">
        <f>IFERROR(VLOOKUP(Подбор[[#This Row],[Артикул]],[1]Подбор!$CJ:$CW,11,0),"")</f>
        <v>0</v>
      </c>
      <c r="AG1663" s="73">
        <f>IFERROR(VLOOKUP(Подбор[[#This Row],[Артикул]],[1]Подбор!$CJ:$CW,12,0),"")</f>
        <v>0</v>
      </c>
      <c r="AH1663" s="73">
        <f>IFERROR(VLOOKUP(Подбор[[#This Row],[Артикул]],[1]Подбор!$CJ:$CW,13,0),"")</f>
        <v>0</v>
      </c>
      <c r="AI1663" s="73">
        <f>IFERROR(VLOOKUP(Подбор[[#This Row],[Артикул]],[1]Подбор!$CJ:$CW,14,0),"")</f>
        <v>0</v>
      </c>
      <c r="AJ1663" s="73" t="str">
        <f>IFERROR(VLOOKUP(Подбор[[#This Row],[Артикул]],[1]Подбор!$CJ:$DA,15,0),"")</f>
        <v>http://ipmatika.ru/upload/iblock/1ca/T-621A.jpg</v>
      </c>
      <c r="AK1663" s="73" t="str">
        <f>IFERROR(VLOOKUP(Подбор[[#This Row],[Артикул]],[1]Подбор!$CJ:$DA,16,0),"")</f>
        <v>https://ipmatika.kz/products/mikrofony-provodnye/T-621A/</v>
      </c>
      <c r="AL1663" s="73" t="str">
        <f>IFERROR(VLOOKUP(Подбор[[#This Row],[Артикул]],[1]Подбор!$CJ:$DA,17,0),"")</f>
        <v/>
      </c>
    </row>
    <row r="1664" spans="1:38">
      <c r="A1664" s="73" t="s">
        <v>1247</v>
      </c>
      <c r="B1664" t="s">
        <v>3084</v>
      </c>
      <c r="C1664" t="s">
        <v>1246</v>
      </c>
      <c r="D1664">
        <v>395740</v>
      </c>
      <c r="E1664">
        <v>277018.5</v>
      </c>
      <c r="F1664">
        <v>-29.999873654419574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6597</v>
      </c>
      <c r="R1664" t="s">
        <v>6598</v>
      </c>
      <c r="S1664" t="s">
        <v>578</v>
      </c>
      <c r="T1664" s="73"/>
      <c r="U1664" s="73"/>
      <c r="V1664"/>
      <c r="W1664" s="73">
        <f>IFERROR(VLOOKUP(Подбор[[#This Row],[Артикул]],[1]Подбор!$CJ:$CW,2,0),"")</f>
        <v>395740</v>
      </c>
      <c r="X1664" s="73">
        <f>IFERROR(VLOOKUP(Подбор[[#This Row],[Артикул]],[1]Подбор!$CJ:$CW,3,0),"")</f>
        <v>277018.5</v>
      </c>
      <c r="Y1664" s="73">
        <f>IFERROR(VLOOKUP(Подбор[[#This Row],[Артикул]],[1]Подбор!$CJ:$CW,4,0),"")</f>
        <v>-29.999873654419574</v>
      </c>
      <c r="Z1664" s="73">
        <f>IFERROR(VLOOKUP(Подбор[[#This Row],[Артикул]],[1]Подбор!$CJ:$CW,5,0),"")</f>
        <v>0</v>
      </c>
      <c r="AA1664" s="73">
        <f>IFERROR(VLOOKUP(Подбор[[#This Row],[Артикул]],[1]Подбор!$CJ:$CW,6,0),"")</f>
        <v>0</v>
      </c>
      <c r="AB1664" s="73">
        <f>IFERROR(VLOOKUP(Подбор[[#This Row],[Артикул]],[1]Подбор!$CJ:$CW,7,0),"")</f>
        <v>0</v>
      </c>
      <c r="AC1664" s="73">
        <f>IFERROR(VLOOKUP(Подбор[[#This Row],[Артикул]],[1]Подбор!$CJ:$CW,8,0),"")</f>
        <v>0</v>
      </c>
      <c r="AD1664" s="73">
        <f>IFERROR(VLOOKUP(Подбор[[#This Row],[Артикул]],[1]Подбор!$CJ:$CW,9,0),"")</f>
        <v>0</v>
      </c>
      <c r="AE1664" s="73">
        <f>IFERROR(VLOOKUP(Подбор[[#This Row],[Артикул]],[1]Подбор!$CJ:$CW,10,0),"")</f>
        <v>0</v>
      </c>
      <c r="AF1664" s="73">
        <f>IFERROR(VLOOKUP(Подбор[[#This Row],[Артикул]],[1]Подбор!$CJ:$CW,11,0),"")</f>
        <v>0</v>
      </c>
      <c r="AG1664" s="73">
        <f>IFERROR(VLOOKUP(Подбор[[#This Row],[Артикул]],[1]Подбор!$CJ:$CW,12,0),"")</f>
        <v>0</v>
      </c>
      <c r="AH1664" s="73">
        <f>IFERROR(VLOOKUP(Подбор[[#This Row],[Артикул]],[1]Подбор!$CJ:$CW,13,0),"")</f>
        <v>0</v>
      </c>
      <c r="AI1664" s="73">
        <f>IFERROR(VLOOKUP(Подбор[[#This Row],[Артикул]],[1]Подбор!$CJ:$CW,14,0),"")</f>
        <v>0</v>
      </c>
      <c r="AJ1664" s="73" t="str">
        <f>IFERROR(VLOOKUP(Подбор[[#This Row],[Артикул]],[1]Подбор!$CJ:$DA,15,0),"")</f>
        <v>http://ipmatika.ru/upload/iblock/3ee/f97er1wjxm6w67hlxaklqnasct2oz0xh/T-6236_2.png</v>
      </c>
      <c r="AK1664" s="73" t="str">
        <f>IFERROR(VLOOKUP(Подбор[[#This Row],[Артикул]],[1]Подбор!$CJ:$DA,16,0),"")</f>
        <v>https://ipmatika.kz/products/mikrofony-provodnye/T-6236/</v>
      </c>
      <c r="AL1664" s="73" t="str">
        <f>IFERROR(VLOOKUP(Подбор[[#This Row],[Артикул]],[1]Подбор!$CJ:$DA,17,0),"")</f>
        <v/>
      </c>
    </row>
    <row r="1665" spans="1:38">
      <c r="A1665" s="73" t="s">
        <v>1245</v>
      </c>
      <c r="B1665" t="s">
        <v>3084</v>
      </c>
      <c r="C1665" t="s">
        <v>1244</v>
      </c>
      <c r="D1665">
        <v>722660</v>
      </c>
      <c r="E1665">
        <v>505862.5</v>
      </c>
      <c r="F1665">
        <v>-29.999930811169847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6599</v>
      </c>
      <c r="R1665" t="s">
        <v>6600</v>
      </c>
      <c r="S1665" t="s">
        <v>578</v>
      </c>
      <c r="T1665" s="73"/>
      <c r="U1665" s="73"/>
      <c r="V1665"/>
      <c r="W1665" s="73">
        <f>IFERROR(VLOOKUP(Подбор[[#This Row],[Артикул]],[1]Подбор!$CJ:$CW,2,0),"")</f>
        <v>722660</v>
      </c>
      <c r="X1665" s="73">
        <f>IFERROR(VLOOKUP(Подбор[[#This Row],[Артикул]],[1]Подбор!$CJ:$CW,3,0),"")</f>
        <v>505862.5</v>
      </c>
      <c r="Y1665" s="73">
        <f>IFERROR(VLOOKUP(Подбор[[#This Row],[Артикул]],[1]Подбор!$CJ:$CW,4,0),"")</f>
        <v>-29.999930811169847</v>
      </c>
      <c r="Z1665" s="73">
        <f>IFERROR(VLOOKUP(Подбор[[#This Row],[Артикул]],[1]Подбор!$CJ:$CW,5,0),"")</f>
        <v>0</v>
      </c>
      <c r="AA1665" s="73">
        <f>IFERROR(VLOOKUP(Подбор[[#This Row],[Артикул]],[1]Подбор!$CJ:$CW,6,0),"")</f>
        <v>0</v>
      </c>
      <c r="AB1665" s="73">
        <f>IFERROR(VLOOKUP(Подбор[[#This Row],[Артикул]],[1]Подбор!$CJ:$CW,7,0),"")</f>
        <v>0</v>
      </c>
      <c r="AC1665" s="73">
        <f>IFERROR(VLOOKUP(Подбор[[#This Row],[Артикул]],[1]Подбор!$CJ:$CW,8,0),"")</f>
        <v>0</v>
      </c>
      <c r="AD1665" s="73">
        <f>IFERROR(VLOOKUP(Подбор[[#This Row],[Артикул]],[1]Подбор!$CJ:$CW,9,0),"")</f>
        <v>0</v>
      </c>
      <c r="AE1665" s="73">
        <f>IFERROR(VLOOKUP(Подбор[[#This Row],[Артикул]],[1]Подбор!$CJ:$CW,10,0),"")</f>
        <v>0</v>
      </c>
      <c r="AF1665" s="73">
        <f>IFERROR(VLOOKUP(Подбор[[#This Row],[Артикул]],[1]Подбор!$CJ:$CW,11,0),"")</f>
        <v>0</v>
      </c>
      <c r="AG1665" s="73">
        <f>IFERROR(VLOOKUP(Подбор[[#This Row],[Артикул]],[1]Подбор!$CJ:$CW,12,0),"")</f>
        <v>0</v>
      </c>
      <c r="AH1665" s="73">
        <f>IFERROR(VLOOKUP(Подбор[[#This Row],[Артикул]],[1]Подбор!$CJ:$CW,13,0),"")</f>
        <v>0</v>
      </c>
      <c r="AI1665" s="73">
        <f>IFERROR(VLOOKUP(Подбор[[#This Row],[Артикул]],[1]Подбор!$CJ:$CW,14,0),"")</f>
        <v>0</v>
      </c>
      <c r="AJ1665" s="73" t="str">
        <f>IFERROR(VLOOKUP(Подбор[[#This Row],[Артикул]],[1]Подбор!$CJ:$DA,15,0),"")</f>
        <v>http://ipmatika.ru/upload/iblock/58e/mxrs4ejrfxtc107tqsyjldg0otplafh3/T-6236BM_1.png</v>
      </c>
      <c r="AK1665" s="73" t="str">
        <f>IFERROR(VLOOKUP(Подбор[[#This Row],[Артикул]],[1]Подбор!$CJ:$DA,16,0),"")</f>
        <v>https://ipmatika.kz/products/mikrofony-provodnye/T-6236BM/</v>
      </c>
      <c r="AL1665" s="73" t="str">
        <f>IFERROR(VLOOKUP(Подбор[[#This Row],[Артикул]],[1]Подбор!$CJ:$DA,17,0),"")</f>
        <v/>
      </c>
    </row>
    <row r="1666" spans="1:38">
      <c r="A1666" s="73" t="s">
        <v>1243</v>
      </c>
      <c r="B1666" t="s">
        <v>3084</v>
      </c>
      <c r="C1666" t="s">
        <v>1242</v>
      </c>
      <c r="D1666">
        <v>9980</v>
      </c>
      <c r="E1666">
        <v>7289.7300000000005</v>
      </c>
      <c r="F1666">
        <v>-26.956613226452902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6601</v>
      </c>
      <c r="R1666" t="s">
        <v>6602</v>
      </c>
      <c r="S1666" t="s">
        <v>578</v>
      </c>
      <c r="T1666" s="73"/>
      <c r="U1666" s="73"/>
      <c r="V1666"/>
      <c r="W1666" s="73">
        <f>IFERROR(VLOOKUP(Подбор[[#This Row],[Артикул]],[1]Подбор!$CJ:$CW,2,0),"")</f>
        <v>9980</v>
      </c>
      <c r="X1666" s="73">
        <f>IFERROR(VLOOKUP(Подбор[[#This Row],[Артикул]],[1]Подбор!$CJ:$CW,3,0),"")</f>
        <v>7289.7300000000005</v>
      </c>
      <c r="Y1666" s="73">
        <f>IFERROR(VLOOKUP(Подбор[[#This Row],[Артикул]],[1]Подбор!$CJ:$CW,4,0),"")</f>
        <v>-26.956613226452902</v>
      </c>
      <c r="Z1666" s="73">
        <f>IFERROR(VLOOKUP(Подбор[[#This Row],[Артикул]],[1]Подбор!$CJ:$CW,5,0),"")</f>
        <v>0</v>
      </c>
      <c r="AA1666" s="73">
        <f>IFERROR(VLOOKUP(Подбор[[#This Row],[Артикул]],[1]Подбор!$CJ:$CW,6,0),"")</f>
        <v>0</v>
      </c>
      <c r="AB1666" s="73">
        <f>IFERROR(VLOOKUP(Подбор[[#This Row],[Артикул]],[1]Подбор!$CJ:$CW,7,0),"")</f>
        <v>0</v>
      </c>
      <c r="AC1666" s="73">
        <f>IFERROR(VLOOKUP(Подбор[[#This Row],[Артикул]],[1]Подбор!$CJ:$CW,8,0),"")</f>
        <v>0</v>
      </c>
      <c r="AD1666" s="73">
        <f>IFERROR(VLOOKUP(Подбор[[#This Row],[Артикул]],[1]Подбор!$CJ:$CW,9,0),"")</f>
        <v>0</v>
      </c>
      <c r="AE1666" s="73">
        <f>IFERROR(VLOOKUP(Подбор[[#This Row],[Артикул]],[1]Подбор!$CJ:$CW,10,0),"")</f>
        <v>0</v>
      </c>
      <c r="AF1666" s="73">
        <f>IFERROR(VLOOKUP(Подбор[[#This Row],[Артикул]],[1]Подбор!$CJ:$CW,11,0),"")</f>
        <v>0</v>
      </c>
      <c r="AG1666" s="73">
        <f>IFERROR(VLOOKUP(Подбор[[#This Row],[Артикул]],[1]Подбор!$CJ:$CW,12,0),"")</f>
        <v>0</v>
      </c>
      <c r="AH1666" s="73">
        <f>IFERROR(VLOOKUP(Подбор[[#This Row],[Артикул]],[1]Подбор!$CJ:$CW,13,0),"")</f>
        <v>0</v>
      </c>
      <c r="AI1666" s="73">
        <f>IFERROR(VLOOKUP(Подбор[[#This Row],[Артикул]],[1]Подбор!$CJ:$CW,14,0),"")</f>
        <v>0</v>
      </c>
      <c r="AJ1666" s="73" t="str">
        <f>IFERROR(VLOOKUP(Подбор[[#This Row],[Артикул]],[1]Подбор!$CJ:$DA,15,0),"")</f>
        <v>http://ipmatika.ru/upload/iblock/386/trcl13aw89gzc1zy1cua8iu451omcd1x/TK-200.jpg</v>
      </c>
      <c r="AK1666" s="73" t="str">
        <f>IFERROR(VLOOKUP(Подбор[[#This Row],[Артикул]],[1]Подбор!$CJ:$DA,16,0),"")</f>
        <v>https://ipmatika.kz/products/mikrofony-provodnye/TK-200/</v>
      </c>
      <c r="AL1666" s="73" t="str">
        <f>IFERROR(VLOOKUP(Подбор[[#This Row],[Артикул]],[1]Подбор!$CJ:$DA,17,0),"")</f>
        <v/>
      </c>
    </row>
    <row r="1667" spans="1:38">
      <c r="A1667" s="73" t="s">
        <v>1241</v>
      </c>
      <c r="B1667" t="s">
        <v>3084</v>
      </c>
      <c r="C1667" t="s">
        <v>1240</v>
      </c>
      <c r="D1667">
        <v>27500</v>
      </c>
      <c r="E1667">
        <v>19250</v>
      </c>
      <c r="F1667">
        <v>-30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2</v>
      </c>
      <c r="O1667">
        <v>3</v>
      </c>
      <c r="P1667">
        <v>0</v>
      </c>
      <c r="Q1667" t="s">
        <v>6603</v>
      </c>
      <c r="R1667" t="s">
        <v>6604</v>
      </c>
      <c r="S1667" t="s">
        <v>578</v>
      </c>
      <c r="T1667" s="73"/>
      <c r="U1667" s="73"/>
      <c r="V1667"/>
      <c r="W1667" s="73">
        <f>IFERROR(VLOOKUP(Подбор[[#This Row],[Артикул]],[1]Подбор!$CJ:$CW,2,0),"")</f>
        <v>27500</v>
      </c>
      <c r="X1667" s="73">
        <f>IFERROR(VLOOKUP(Подбор[[#This Row],[Артикул]],[1]Подбор!$CJ:$CW,3,0),"")</f>
        <v>19250</v>
      </c>
      <c r="Y1667" s="73">
        <f>IFERROR(VLOOKUP(Подбор[[#This Row],[Артикул]],[1]Подбор!$CJ:$CW,4,0),"")</f>
        <v>-30</v>
      </c>
      <c r="Z1667" s="73">
        <f>IFERROR(VLOOKUP(Подбор[[#This Row],[Артикул]],[1]Подбор!$CJ:$CW,5,0),"")</f>
        <v>0</v>
      </c>
      <c r="AA1667" s="73">
        <f>IFERROR(VLOOKUP(Подбор[[#This Row],[Артикул]],[1]Подбор!$CJ:$CW,6,0),"")</f>
        <v>0</v>
      </c>
      <c r="AB1667" s="73">
        <f>IFERROR(VLOOKUP(Подбор[[#This Row],[Артикул]],[1]Подбор!$CJ:$CW,7,0),"")</f>
        <v>0</v>
      </c>
      <c r="AC1667" s="73">
        <f>IFERROR(VLOOKUP(Подбор[[#This Row],[Артикул]],[1]Подбор!$CJ:$CW,8,0),"")</f>
        <v>0</v>
      </c>
      <c r="AD1667" s="73">
        <f>IFERROR(VLOOKUP(Подбор[[#This Row],[Артикул]],[1]Подбор!$CJ:$CW,9,0),"")</f>
        <v>0</v>
      </c>
      <c r="AE1667" s="73">
        <f>IFERROR(VLOOKUP(Подбор[[#This Row],[Артикул]],[1]Подбор!$CJ:$CW,10,0),"")</f>
        <v>0</v>
      </c>
      <c r="AF1667" s="73">
        <f>IFERROR(VLOOKUP(Подбор[[#This Row],[Артикул]],[1]Подбор!$CJ:$CW,11,0),"")</f>
        <v>0</v>
      </c>
      <c r="AG1667" s="73">
        <f>IFERROR(VLOOKUP(Подбор[[#This Row],[Артикул]],[1]Подбор!$CJ:$CW,12,0),"")</f>
        <v>2</v>
      </c>
      <c r="AH1667" s="73">
        <f>IFERROR(VLOOKUP(Подбор[[#This Row],[Артикул]],[1]Подбор!$CJ:$CW,13,0),"")</f>
        <v>3</v>
      </c>
      <c r="AI1667" s="73">
        <f>IFERROR(VLOOKUP(Подбор[[#This Row],[Артикул]],[1]Подбор!$CJ:$CW,14,0),"")</f>
        <v>0</v>
      </c>
      <c r="AJ1667" s="73" t="str">
        <f>IFERROR(VLOOKUP(Подбор[[#This Row],[Артикул]],[1]Подбор!$CJ:$DA,15,0),"")</f>
        <v>http://ipmatika.ru/upload/iblock/819/TK-300.jpg</v>
      </c>
      <c r="AK1667" s="73" t="str">
        <f>IFERROR(VLOOKUP(Подбор[[#This Row],[Артикул]],[1]Подбор!$CJ:$DA,16,0),"")</f>
        <v>https://ipmatika.kz/products/mikrofony-provodnye/TK-300/</v>
      </c>
      <c r="AL1667" s="73" t="str">
        <f>IFERROR(VLOOKUP(Подбор[[#This Row],[Артикул]],[1]Подбор!$CJ:$DA,17,0),"")</f>
        <v/>
      </c>
    </row>
    <row r="1668" spans="1:38">
      <c r="A1668" s="73" t="s">
        <v>1239</v>
      </c>
      <c r="B1668" t="s">
        <v>3084</v>
      </c>
      <c r="C1668" t="s">
        <v>1238</v>
      </c>
      <c r="D1668">
        <v>132000</v>
      </c>
      <c r="E1668">
        <v>96354.5</v>
      </c>
      <c r="F1668">
        <v>-27.004166666666663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6605</v>
      </c>
      <c r="R1668" t="s">
        <v>6606</v>
      </c>
      <c r="S1668" t="s">
        <v>578</v>
      </c>
      <c r="T1668" s="73"/>
      <c r="U1668" s="73"/>
      <c r="V1668"/>
      <c r="W1668" s="73">
        <f>IFERROR(VLOOKUP(Подбор[[#This Row],[Артикул]],[1]Подбор!$CJ:$CW,2,0),"")</f>
        <v>132000</v>
      </c>
      <c r="X1668" s="73">
        <f>IFERROR(VLOOKUP(Подбор[[#This Row],[Артикул]],[1]Подбор!$CJ:$CW,3,0),"")</f>
        <v>96354.5</v>
      </c>
      <c r="Y1668" s="73">
        <f>IFERROR(VLOOKUP(Подбор[[#This Row],[Артикул]],[1]Подбор!$CJ:$CW,4,0),"")</f>
        <v>-27.004166666666663</v>
      </c>
      <c r="Z1668" s="73">
        <f>IFERROR(VLOOKUP(Подбор[[#This Row],[Артикул]],[1]Подбор!$CJ:$CW,5,0),"")</f>
        <v>0</v>
      </c>
      <c r="AA1668" s="73">
        <f>IFERROR(VLOOKUP(Подбор[[#This Row],[Артикул]],[1]Подбор!$CJ:$CW,6,0),"")</f>
        <v>0</v>
      </c>
      <c r="AB1668" s="73">
        <f>IFERROR(VLOOKUP(Подбор[[#This Row],[Артикул]],[1]Подбор!$CJ:$CW,7,0),"")</f>
        <v>0</v>
      </c>
      <c r="AC1668" s="73">
        <f>IFERROR(VLOOKUP(Подбор[[#This Row],[Артикул]],[1]Подбор!$CJ:$CW,8,0),"")</f>
        <v>0</v>
      </c>
      <c r="AD1668" s="73">
        <f>IFERROR(VLOOKUP(Подбор[[#This Row],[Артикул]],[1]Подбор!$CJ:$CW,9,0),"")</f>
        <v>0</v>
      </c>
      <c r="AE1668" s="73">
        <f>IFERROR(VLOOKUP(Подбор[[#This Row],[Артикул]],[1]Подбор!$CJ:$CW,10,0),"")</f>
        <v>0</v>
      </c>
      <c r="AF1668" s="73">
        <f>IFERROR(VLOOKUP(Подбор[[#This Row],[Артикул]],[1]Подбор!$CJ:$CW,11,0),"")</f>
        <v>0</v>
      </c>
      <c r="AG1668" s="73">
        <f>IFERROR(VLOOKUP(Подбор[[#This Row],[Артикул]],[1]Подбор!$CJ:$CW,12,0),"")</f>
        <v>0</v>
      </c>
      <c r="AH1668" s="73">
        <f>IFERROR(VLOOKUP(Подбор[[#This Row],[Артикул]],[1]Подбор!$CJ:$CW,13,0),"")</f>
        <v>0</v>
      </c>
      <c r="AI1668" s="73">
        <f>IFERROR(VLOOKUP(Подбор[[#This Row],[Артикул]],[1]Подбор!$CJ:$CW,14,0),"")</f>
        <v>0</v>
      </c>
      <c r="AJ1668" s="73" t="str">
        <f>IFERROR(VLOOKUP(Подбор[[#This Row],[Артикул]],[1]Подбор!$CJ:$DA,15,0),"")</f>
        <v>http://ipmatika.ru/upload/iblock/265/w2el9ymp7dfr67etefcspcdv7norw77v/TS-301DM.png</v>
      </c>
      <c r="AK1668" s="73" t="str">
        <f>IFERROR(VLOOKUP(Подбор[[#This Row],[Артикул]],[1]Подбор!$CJ:$DA,16,0),"")</f>
        <v>https://ipmatika.kz/products/mikrofony-provodnye/TS-301DM/</v>
      </c>
      <c r="AL1668" s="73" t="str">
        <f>IFERROR(VLOOKUP(Подбор[[#This Row],[Артикул]],[1]Подбор!$CJ:$DA,17,0),"")</f>
        <v/>
      </c>
    </row>
    <row r="1669" spans="1:38">
      <c r="A1669" s="73" t="s">
        <v>1237</v>
      </c>
      <c r="B1669" t="s">
        <v>3084</v>
      </c>
      <c r="C1669" t="s">
        <v>1236</v>
      </c>
      <c r="D1669">
        <v>447360</v>
      </c>
      <c r="E1669">
        <v>313153.5</v>
      </c>
      <c r="F1669">
        <v>-29.999664699570815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6607</v>
      </c>
      <c r="R1669" t="s">
        <v>6608</v>
      </c>
      <c r="S1669" t="s">
        <v>578</v>
      </c>
      <c r="T1669" s="73"/>
      <c r="U1669" s="73"/>
      <c r="V1669"/>
      <c r="W1669" s="73">
        <f>IFERROR(VLOOKUP(Подбор[[#This Row],[Артикул]],[1]Подбор!$CJ:$CW,2,0),"")</f>
        <v>447360</v>
      </c>
      <c r="X1669" s="73">
        <f>IFERROR(VLOOKUP(Подбор[[#This Row],[Артикул]],[1]Подбор!$CJ:$CW,3,0),"")</f>
        <v>313153.5</v>
      </c>
      <c r="Y1669" s="73">
        <f>IFERROR(VLOOKUP(Подбор[[#This Row],[Артикул]],[1]Подбор!$CJ:$CW,4,0),"")</f>
        <v>-29.999664699570815</v>
      </c>
      <c r="Z1669" s="73">
        <f>IFERROR(VLOOKUP(Подбор[[#This Row],[Артикул]],[1]Подбор!$CJ:$CW,5,0),"")</f>
        <v>0</v>
      </c>
      <c r="AA1669" s="73">
        <f>IFERROR(VLOOKUP(Подбор[[#This Row],[Артикул]],[1]Подбор!$CJ:$CW,6,0),"")</f>
        <v>0</v>
      </c>
      <c r="AB1669" s="73">
        <f>IFERROR(VLOOKUP(Подбор[[#This Row],[Артикул]],[1]Подбор!$CJ:$CW,7,0),"")</f>
        <v>0</v>
      </c>
      <c r="AC1669" s="73">
        <f>IFERROR(VLOOKUP(Подбор[[#This Row],[Артикул]],[1]Подбор!$CJ:$CW,8,0),"")</f>
        <v>0</v>
      </c>
      <c r="AD1669" s="73">
        <f>IFERROR(VLOOKUP(Подбор[[#This Row],[Артикул]],[1]Подбор!$CJ:$CW,9,0),"")</f>
        <v>0</v>
      </c>
      <c r="AE1669" s="73">
        <f>IFERROR(VLOOKUP(Подбор[[#This Row],[Артикул]],[1]Подбор!$CJ:$CW,10,0),"")</f>
        <v>0</v>
      </c>
      <c r="AF1669" s="73">
        <f>IFERROR(VLOOKUP(Подбор[[#This Row],[Артикул]],[1]Подбор!$CJ:$CW,11,0),"")</f>
        <v>0</v>
      </c>
      <c r="AG1669" s="73">
        <f>IFERROR(VLOOKUP(Подбор[[#This Row],[Артикул]],[1]Подбор!$CJ:$CW,12,0),"")</f>
        <v>0</v>
      </c>
      <c r="AH1669" s="73">
        <f>IFERROR(VLOOKUP(Подбор[[#This Row],[Артикул]],[1]Подбор!$CJ:$CW,13,0),"")</f>
        <v>0</v>
      </c>
      <c r="AI1669" s="73">
        <f>IFERROR(VLOOKUP(Подбор[[#This Row],[Артикул]],[1]Подбор!$CJ:$CW,14,0),"")</f>
        <v>0</v>
      </c>
      <c r="AJ1669" s="73" t="str">
        <f>IFERROR(VLOOKUP(Подбор[[#This Row],[Артикул]],[1]Подбор!$CJ:$DA,15,0),"")</f>
        <v>http://ipmatika.ru/upload/iblock/6d3/1wkre24coj3t5iy6rvgxwl41i8jwz2xe/TS-302DM.png</v>
      </c>
      <c r="AK1669" s="73" t="str">
        <f>IFERROR(VLOOKUP(Подбор[[#This Row],[Артикул]],[1]Подбор!$CJ:$DA,16,0),"")</f>
        <v>https://ipmatika.kz/products/mikrofony-provodnye/TS-302DM/</v>
      </c>
      <c r="AL1669" s="73" t="str">
        <f>IFERROR(VLOOKUP(Подбор[[#This Row],[Артикул]],[1]Подбор!$CJ:$DA,17,0),"")</f>
        <v/>
      </c>
    </row>
    <row r="1670" spans="1:38">
      <c r="A1670" s="73" t="s">
        <v>1235</v>
      </c>
      <c r="B1670" t="s">
        <v>3084</v>
      </c>
      <c r="C1670" t="s">
        <v>1234</v>
      </c>
      <c r="D1670">
        <v>705450</v>
      </c>
      <c r="E1670">
        <v>493817.5</v>
      </c>
      <c r="F1670">
        <v>-29.999645616273298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6609</v>
      </c>
      <c r="R1670" t="s">
        <v>6610</v>
      </c>
      <c r="S1670" t="s">
        <v>578</v>
      </c>
      <c r="T1670" s="73"/>
      <c r="U1670" s="73"/>
      <c r="V1670"/>
      <c r="W1670" s="73">
        <f>IFERROR(VLOOKUP(Подбор[[#This Row],[Артикул]],[1]Подбор!$CJ:$CW,2,0),"")</f>
        <v>705450</v>
      </c>
      <c r="X1670" s="73">
        <f>IFERROR(VLOOKUP(Подбор[[#This Row],[Артикул]],[1]Подбор!$CJ:$CW,3,0),"")</f>
        <v>493817.5</v>
      </c>
      <c r="Y1670" s="73">
        <f>IFERROR(VLOOKUP(Подбор[[#This Row],[Артикул]],[1]Подбор!$CJ:$CW,4,0),"")</f>
        <v>-29.999645616273298</v>
      </c>
      <c r="Z1670" s="73">
        <f>IFERROR(VLOOKUP(Подбор[[#This Row],[Артикул]],[1]Подбор!$CJ:$CW,5,0),"")</f>
        <v>0</v>
      </c>
      <c r="AA1670" s="73">
        <f>IFERROR(VLOOKUP(Подбор[[#This Row],[Артикул]],[1]Подбор!$CJ:$CW,6,0),"")</f>
        <v>0</v>
      </c>
      <c r="AB1670" s="73">
        <f>IFERROR(VLOOKUP(Подбор[[#This Row],[Артикул]],[1]Подбор!$CJ:$CW,7,0),"")</f>
        <v>0</v>
      </c>
      <c r="AC1670" s="73">
        <f>IFERROR(VLOOKUP(Подбор[[#This Row],[Артикул]],[1]Подбор!$CJ:$CW,8,0),"")</f>
        <v>0</v>
      </c>
      <c r="AD1670" s="73">
        <f>IFERROR(VLOOKUP(Подбор[[#This Row],[Артикул]],[1]Подбор!$CJ:$CW,9,0),"")</f>
        <v>0</v>
      </c>
      <c r="AE1670" s="73">
        <f>IFERROR(VLOOKUP(Подбор[[#This Row],[Артикул]],[1]Подбор!$CJ:$CW,10,0),"")</f>
        <v>0</v>
      </c>
      <c r="AF1670" s="73">
        <f>IFERROR(VLOOKUP(Подбор[[#This Row],[Артикул]],[1]Подбор!$CJ:$CW,11,0),"")</f>
        <v>0</v>
      </c>
      <c r="AG1670" s="73">
        <f>IFERROR(VLOOKUP(Подбор[[#This Row],[Артикул]],[1]Подбор!$CJ:$CW,12,0),"")</f>
        <v>0</v>
      </c>
      <c r="AH1670" s="73">
        <f>IFERROR(VLOOKUP(Подбор[[#This Row],[Артикул]],[1]Подбор!$CJ:$CW,13,0),"")</f>
        <v>0</v>
      </c>
      <c r="AI1670" s="73">
        <f>IFERROR(VLOOKUP(Подбор[[#This Row],[Артикул]],[1]Подбор!$CJ:$CW,14,0),"")</f>
        <v>0</v>
      </c>
      <c r="AJ1670" s="73" t="str">
        <f>IFERROR(VLOOKUP(Подбор[[#This Row],[Артикул]],[1]Подбор!$CJ:$DA,15,0),"")</f>
        <v>http://ipmatika.ru/upload/iblock/614/erl8fsd31xnu4qmsaomhb83p23dzmc48/TS-304DM.png</v>
      </c>
      <c r="AK1670" s="73" t="str">
        <f>IFERROR(VLOOKUP(Подбор[[#This Row],[Артикул]],[1]Подбор!$CJ:$DA,16,0),"")</f>
        <v>https://ipmatika.kz/products/mikrofony-provodnye/TS-304DM/</v>
      </c>
      <c r="AL1670" s="73" t="str">
        <f>IFERROR(VLOOKUP(Подбор[[#This Row],[Артикул]],[1]Подбор!$CJ:$DA,17,0),"")</f>
        <v/>
      </c>
    </row>
    <row r="1671" spans="1:38">
      <c r="A1671" s="73" t="s">
        <v>1233</v>
      </c>
      <c r="B1671" t="s">
        <v>3084</v>
      </c>
      <c r="C1671" t="s">
        <v>1232</v>
      </c>
      <c r="D1671">
        <v>108350</v>
      </c>
      <c r="E1671">
        <v>79491.5</v>
      </c>
      <c r="F1671">
        <v>-26.634517766497467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6611</v>
      </c>
      <c r="R1671" t="s">
        <v>6612</v>
      </c>
      <c r="S1671" t="s">
        <v>578</v>
      </c>
      <c r="T1671" s="73"/>
      <c r="U1671" s="73"/>
      <c r="V1671"/>
      <c r="W1671" s="73">
        <f>IFERROR(VLOOKUP(Подбор[[#This Row],[Артикул]],[1]Подбор!$CJ:$CW,2,0),"")</f>
        <v>108350</v>
      </c>
      <c r="X1671" s="73">
        <f>IFERROR(VLOOKUP(Подбор[[#This Row],[Артикул]],[1]Подбор!$CJ:$CW,3,0),"")</f>
        <v>79491.5</v>
      </c>
      <c r="Y1671" s="73">
        <f>IFERROR(VLOOKUP(Подбор[[#This Row],[Артикул]],[1]Подбор!$CJ:$CW,4,0),"")</f>
        <v>-26.634517766497467</v>
      </c>
      <c r="Z1671" s="73">
        <f>IFERROR(VLOOKUP(Подбор[[#This Row],[Артикул]],[1]Подбор!$CJ:$CW,5,0),"")</f>
        <v>0</v>
      </c>
      <c r="AA1671" s="73">
        <f>IFERROR(VLOOKUP(Подбор[[#This Row],[Артикул]],[1]Подбор!$CJ:$CW,6,0),"")</f>
        <v>0</v>
      </c>
      <c r="AB1671" s="73">
        <f>IFERROR(VLOOKUP(Подбор[[#This Row],[Артикул]],[1]Подбор!$CJ:$CW,7,0),"")</f>
        <v>0</v>
      </c>
      <c r="AC1671" s="73">
        <f>IFERROR(VLOOKUP(Подбор[[#This Row],[Артикул]],[1]Подбор!$CJ:$CW,8,0),"")</f>
        <v>0</v>
      </c>
      <c r="AD1671" s="73">
        <f>IFERROR(VLOOKUP(Подбор[[#This Row],[Артикул]],[1]Подбор!$CJ:$CW,9,0),"")</f>
        <v>0</v>
      </c>
      <c r="AE1671" s="73">
        <f>IFERROR(VLOOKUP(Подбор[[#This Row],[Артикул]],[1]Подбор!$CJ:$CW,10,0),"")</f>
        <v>0</v>
      </c>
      <c r="AF1671" s="73">
        <f>IFERROR(VLOOKUP(Подбор[[#This Row],[Артикул]],[1]Подбор!$CJ:$CW,11,0),"")</f>
        <v>0</v>
      </c>
      <c r="AG1671" s="73">
        <f>IFERROR(VLOOKUP(Подбор[[#This Row],[Артикул]],[1]Подбор!$CJ:$CW,12,0),"")</f>
        <v>0</v>
      </c>
      <c r="AH1671" s="73">
        <f>IFERROR(VLOOKUP(Подбор[[#This Row],[Артикул]],[1]Подбор!$CJ:$CW,13,0),"")</f>
        <v>0</v>
      </c>
      <c r="AI1671" s="73">
        <f>IFERROR(VLOOKUP(Подбор[[#This Row],[Артикул]],[1]Подбор!$CJ:$CW,14,0),"")</f>
        <v>0</v>
      </c>
      <c r="AJ1671" s="73" t="str">
        <f>IFERROR(VLOOKUP(Подбор[[#This Row],[Артикул]],[1]Подбор!$CJ:$DA,15,0),"")</f>
        <v>http://ipmatika.ru/upload/iblock/7ab/8a2wgvjtrhnt0ntir5rwpdvfv4ca1vj5/TS-316M.png</v>
      </c>
      <c r="AK1671" s="73" t="str">
        <f>IFERROR(VLOOKUP(Подбор[[#This Row],[Артикул]],[1]Подбор!$CJ:$DA,16,0),"")</f>
        <v>https://ipmatika.kz/products/mikrofony-provodnye/TS-316M/</v>
      </c>
      <c r="AL1671" s="73" t="str">
        <f>IFERROR(VLOOKUP(Подбор[[#This Row],[Артикул]],[1]Подбор!$CJ:$DA,17,0),"")</f>
        <v/>
      </c>
    </row>
    <row r="1672" spans="1:38">
      <c r="A1672" s="73" t="s">
        <v>1231</v>
      </c>
      <c r="B1672" t="s">
        <v>3084</v>
      </c>
      <c r="C1672" t="s">
        <v>1230</v>
      </c>
      <c r="D1672">
        <v>59400</v>
      </c>
      <c r="E1672">
        <v>42118.439999999995</v>
      </c>
      <c r="F1672">
        <v>-29.093535353535373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11</v>
      </c>
      <c r="O1672">
        <v>2</v>
      </c>
      <c r="P1672">
        <v>0</v>
      </c>
      <c r="Q1672" t="s">
        <v>6613</v>
      </c>
      <c r="R1672" t="s">
        <v>6614</v>
      </c>
      <c r="S1672" t="s">
        <v>578</v>
      </c>
      <c r="T1672" s="73"/>
      <c r="U1672" s="73"/>
      <c r="V1672"/>
      <c r="W1672" s="73">
        <f>IFERROR(VLOOKUP(Подбор[[#This Row],[Артикул]],[1]Подбор!$CJ:$CW,2,0),"")</f>
        <v>59400</v>
      </c>
      <c r="X1672" s="73">
        <f>IFERROR(VLOOKUP(Подбор[[#This Row],[Артикул]],[1]Подбор!$CJ:$CW,3,0),"")</f>
        <v>42118.439999999995</v>
      </c>
      <c r="Y1672" s="73">
        <f>IFERROR(VLOOKUP(Подбор[[#This Row],[Артикул]],[1]Подбор!$CJ:$CW,4,0),"")</f>
        <v>-29.093535353535373</v>
      </c>
      <c r="Z1672" s="73">
        <f>IFERROR(VLOOKUP(Подбор[[#This Row],[Артикул]],[1]Подбор!$CJ:$CW,5,0),"")</f>
        <v>0</v>
      </c>
      <c r="AA1672" s="73">
        <f>IFERROR(VLOOKUP(Подбор[[#This Row],[Артикул]],[1]Подбор!$CJ:$CW,6,0),"")</f>
        <v>0</v>
      </c>
      <c r="AB1672" s="73">
        <f>IFERROR(VLOOKUP(Подбор[[#This Row],[Артикул]],[1]Подбор!$CJ:$CW,7,0),"")</f>
        <v>0</v>
      </c>
      <c r="AC1672" s="73">
        <f>IFERROR(VLOOKUP(Подбор[[#This Row],[Артикул]],[1]Подбор!$CJ:$CW,8,0),"")</f>
        <v>0</v>
      </c>
      <c r="AD1672" s="73">
        <f>IFERROR(VLOOKUP(Подбор[[#This Row],[Артикул]],[1]Подбор!$CJ:$CW,9,0),"")</f>
        <v>0</v>
      </c>
      <c r="AE1672" s="73">
        <f>IFERROR(VLOOKUP(Подбор[[#This Row],[Артикул]],[1]Подбор!$CJ:$CW,10,0),"")</f>
        <v>0</v>
      </c>
      <c r="AF1672" s="73">
        <f>IFERROR(VLOOKUP(Подбор[[#This Row],[Артикул]],[1]Подбор!$CJ:$CW,11,0),"")</f>
        <v>0</v>
      </c>
      <c r="AG1672" s="73">
        <f>IFERROR(VLOOKUP(Подбор[[#This Row],[Артикул]],[1]Подбор!$CJ:$CW,12,0),"")</f>
        <v>11</v>
      </c>
      <c r="AH1672" s="73">
        <f>IFERROR(VLOOKUP(Подбор[[#This Row],[Артикул]],[1]Подбор!$CJ:$CW,13,0),"")</f>
        <v>2</v>
      </c>
      <c r="AI1672" s="73">
        <f>IFERROR(VLOOKUP(Подбор[[#This Row],[Артикул]],[1]Подбор!$CJ:$CW,14,0),"")</f>
        <v>0</v>
      </c>
      <c r="AJ1672" s="73" t="str">
        <f>IFERROR(VLOOKUP(Подбор[[#This Row],[Артикул]],[1]Подбор!$CJ:$DA,15,0),"")</f>
        <v>http://ipmatika.ru/upload/iblock/40d/TS-331.jpg</v>
      </c>
      <c r="AK1672" s="73" t="str">
        <f>IFERROR(VLOOKUP(Подбор[[#This Row],[Артикул]],[1]Подбор!$CJ:$DA,16,0),"")</f>
        <v>https://ipmatika.kz/products/mikrofony-provodnye/TS-331/</v>
      </c>
      <c r="AL1672" s="73" t="str">
        <f>IFERROR(VLOOKUP(Подбор[[#This Row],[Артикул]],[1]Подбор!$CJ:$DA,17,0),"")</f>
        <v/>
      </c>
    </row>
    <row r="1673" spans="1:38">
      <c r="A1673" s="73" t="s">
        <v>1229</v>
      </c>
      <c r="B1673" t="s">
        <v>3084</v>
      </c>
      <c r="C1673" t="s">
        <v>1228</v>
      </c>
      <c r="D1673">
        <v>22000</v>
      </c>
      <c r="E1673">
        <v>16199.400000000001</v>
      </c>
      <c r="F1673">
        <v>-26.36636363636363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6615</v>
      </c>
      <c r="R1673" t="s">
        <v>6616</v>
      </c>
      <c r="S1673" t="s">
        <v>5612</v>
      </c>
      <c r="T1673" s="73"/>
      <c r="U1673" s="73"/>
      <c r="V1673"/>
      <c r="W1673" s="73">
        <f>IFERROR(VLOOKUP(Подбор[[#This Row],[Артикул]],[1]Подбор!$CJ:$CW,2,0),"")</f>
        <v>22000</v>
      </c>
      <c r="X1673" s="73">
        <f>IFERROR(VLOOKUP(Подбор[[#This Row],[Артикул]],[1]Подбор!$CJ:$CW,3,0),"")</f>
        <v>16199.400000000001</v>
      </c>
      <c r="Y1673" s="73">
        <f>IFERROR(VLOOKUP(Подбор[[#This Row],[Артикул]],[1]Подбор!$CJ:$CW,4,0),"")</f>
        <v>-26.36636363636363</v>
      </c>
      <c r="Z1673" s="73">
        <f>IFERROR(VLOOKUP(Подбор[[#This Row],[Артикул]],[1]Подбор!$CJ:$CW,5,0),"")</f>
        <v>0</v>
      </c>
      <c r="AA1673" s="73">
        <f>IFERROR(VLOOKUP(Подбор[[#This Row],[Артикул]],[1]Подбор!$CJ:$CW,6,0),"")</f>
        <v>0</v>
      </c>
      <c r="AB1673" s="73">
        <f>IFERROR(VLOOKUP(Подбор[[#This Row],[Артикул]],[1]Подбор!$CJ:$CW,7,0),"")</f>
        <v>0</v>
      </c>
      <c r="AC1673" s="73">
        <f>IFERROR(VLOOKUP(Подбор[[#This Row],[Артикул]],[1]Подбор!$CJ:$CW,8,0),"")</f>
        <v>0</v>
      </c>
      <c r="AD1673" s="73">
        <f>IFERROR(VLOOKUP(Подбор[[#This Row],[Артикул]],[1]Подбор!$CJ:$CW,9,0),"")</f>
        <v>0</v>
      </c>
      <c r="AE1673" s="73">
        <f>IFERROR(VLOOKUP(Подбор[[#This Row],[Артикул]],[1]Подбор!$CJ:$CW,10,0),"")</f>
        <v>0</v>
      </c>
      <c r="AF1673" s="73">
        <f>IFERROR(VLOOKUP(Подбор[[#This Row],[Артикул]],[1]Подбор!$CJ:$CW,11,0),"")</f>
        <v>0</v>
      </c>
      <c r="AG1673" s="73">
        <f>IFERROR(VLOOKUP(Подбор[[#This Row],[Артикул]],[1]Подбор!$CJ:$CW,12,0),"")</f>
        <v>0</v>
      </c>
      <c r="AH1673" s="73">
        <f>IFERROR(VLOOKUP(Подбор[[#This Row],[Артикул]],[1]Подбор!$CJ:$CW,13,0),"")</f>
        <v>0</v>
      </c>
      <c r="AI1673" s="73">
        <f>IFERROR(VLOOKUP(Подбор[[#This Row],[Артикул]],[1]Подбор!$CJ:$CW,14,0),"")</f>
        <v>0</v>
      </c>
      <c r="AJ1673" s="73" t="str">
        <f>IFERROR(VLOOKUP(Подбор[[#This Row],[Артикул]],[1]Подбор!$CJ:$DA,15,0),"")</f>
        <v>http://ipmatika.ru/upload/iblock/dbf/n5k6xs70rtpa135kd657avv0el2aknrh/TS-336USB.png</v>
      </c>
      <c r="AK1673" s="73" t="str">
        <f>IFERROR(VLOOKUP(Подбор[[#This Row],[Артикул]],[1]Подбор!$CJ:$DA,16,0),"")</f>
        <v>https://ipmatika.kz/products/mikrofony-provodnye/TS-336USB/</v>
      </c>
      <c r="AL1673" s="73" t="str">
        <f>IFERROR(VLOOKUP(Подбор[[#This Row],[Артикул]],[1]Подбор!$CJ:$DA,17,0),"")</f>
        <v>Под заказ</v>
      </c>
    </row>
    <row r="1674" spans="1:38">
      <c r="A1674" s="73" t="s">
        <v>1227</v>
      </c>
      <c r="B1674" t="s">
        <v>3084</v>
      </c>
      <c r="C1674" t="s">
        <v>1226</v>
      </c>
      <c r="D1674">
        <v>203710</v>
      </c>
      <c r="E1674">
        <v>142598.5</v>
      </c>
      <c r="F1674">
        <v>-29.999263659123258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578</v>
      </c>
      <c r="R1674" t="s">
        <v>6617</v>
      </c>
      <c r="S1674" t="s">
        <v>578</v>
      </c>
      <c r="T1674" s="73"/>
      <c r="U1674" s="73"/>
      <c r="V1674"/>
      <c r="W1674" s="73">
        <f>IFERROR(VLOOKUP(Подбор[[#This Row],[Артикул]],[1]Подбор!$CJ:$CW,2,0),"")</f>
        <v>203710</v>
      </c>
      <c r="X1674" s="73">
        <f>IFERROR(VLOOKUP(Подбор[[#This Row],[Артикул]],[1]Подбор!$CJ:$CW,3,0),"")</f>
        <v>142598.5</v>
      </c>
      <c r="Y1674" s="73">
        <f>IFERROR(VLOOKUP(Подбор[[#This Row],[Артикул]],[1]Подбор!$CJ:$CW,4,0),"")</f>
        <v>-29.999263659123258</v>
      </c>
      <c r="Z1674" s="73">
        <f>IFERROR(VLOOKUP(Подбор[[#This Row],[Артикул]],[1]Подбор!$CJ:$CW,5,0),"")</f>
        <v>0</v>
      </c>
      <c r="AA1674" s="73">
        <f>IFERROR(VLOOKUP(Подбор[[#This Row],[Артикул]],[1]Подбор!$CJ:$CW,6,0),"")</f>
        <v>0</v>
      </c>
      <c r="AB1674" s="73">
        <f>IFERROR(VLOOKUP(Подбор[[#This Row],[Артикул]],[1]Подбор!$CJ:$CW,7,0),"")</f>
        <v>0</v>
      </c>
      <c r="AC1674" s="73">
        <f>IFERROR(VLOOKUP(Подбор[[#This Row],[Артикул]],[1]Подбор!$CJ:$CW,8,0),"")</f>
        <v>0</v>
      </c>
      <c r="AD1674" s="73">
        <f>IFERROR(VLOOKUP(Подбор[[#This Row],[Артикул]],[1]Подбор!$CJ:$CW,9,0),"")</f>
        <v>0</v>
      </c>
      <c r="AE1674" s="73">
        <f>IFERROR(VLOOKUP(Подбор[[#This Row],[Артикул]],[1]Подбор!$CJ:$CW,10,0),"")</f>
        <v>0</v>
      </c>
      <c r="AF1674" s="73">
        <f>IFERROR(VLOOKUP(Подбор[[#This Row],[Артикул]],[1]Подбор!$CJ:$CW,11,0),"")</f>
        <v>0</v>
      </c>
      <c r="AG1674" s="73">
        <f>IFERROR(VLOOKUP(Подбор[[#This Row],[Артикул]],[1]Подбор!$CJ:$CW,12,0),"")</f>
        <v>0</v>
      </c>
      <c r="AH1674" s="73">
        <f>IFERROR(VLOOKUP(Подбор[[#This Row],[Артикул]],[1]Подбор!$CJ:$CW,13,0),"")</f>
        <v>0</v>
      </c>
      <c r="AI1674" s="73">
        <f>IFERROR(VLOOKUP(Подбор[[#This Row],[Артикул]],[1]Подбор!$CJ:$CW,14,0),"")</f>
        <v>0</v>
      </c>
      <c r="AJ1674" s="73" t="str">
        <f>IFERROR(VLOOKUP(Подбор[[#This Row],[Артикул]],[1]Подбор!$CJ:$DA,15,0),"")</f>
        <v/>
      </c>
      <c r="AK1674" s="73" t="str">
        <f>IFERROR(VLOOKUP(Подбор[[#This Row],[Артикул]],[1]Подбор!$CJ:$DA,16,0),"")</f>
        <v>https://ipmatika.kz/products/mikrofony-provodnye/TS-337/</v>
      </c>
      <c r="AL1674" s="73" t="str">
        <f>IFERROR(VLOOKUP(Подбор[[#This Row],[Артикул]],[1]Подбор!$CJ:$DA,17,0),"")</f>
        <v/>
      </c>
    </row>
    <row r="1675" spans="1:38">
      <c r="A1675" s="73" t="s">
        <v>1225</v>
      </c>
      <c r="B1675" t="s">
        <v>3084</v>
      </c>
      <c r="C1675" t="s">
        <v>1224</v>
      </c>
      <c r="D1675">
        <v>41250</v>
      </c>
      <c r="E1675">
        <v>29150</v>
      </c>
      <c r="F1675">
        <v>-29.333333333333329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4</v>
      </c>
      <c r="P1675">
        <v>0</v>
      </c>
      <c r="Q1675" t="s">
        <v>6618</v>
      </c>
      <c r="R1675" t="s">
        <v>6619</v>
      </c>
      <c r="S1675" t="s">
        <v>578</v>
      </c>
      <c r="T1675" s="73"/>
      <c r="U1675" s="73"/>
      <c r="V1675"/>
      <c r="W1675" s="73">
        <f>IFERROR(VLOOKUP(Подбор[[#This Row],[Артикул]],[1]Подбор!$CJ:$CW,2,0),"")</f>
        <v>41250</v>
      </c>
      <c r="X1675" s="73">
        <f>IFERROR(VLOOKUP(Подбор[[#This Row],[Артикул]],[1]Подбор!$CJ:$CW,3,0),"")</f>
        <v>29150</v>
      </c>
      <c r="Y1675" s="73">
        <f>IFERROR(VLOOKUP(Подбор[[#This Row],[Артикул]],[1]Подбор!$CJ:$CW,4,0),"")</f>
        <v>-29.333333333333329</v>
      </c>
      <c r="Z1675" s="73">
        <f>IFERROR(VLOOKUP(Подбор[[#This Row],[Артикул]],[1]Подбор!$CJ:$CW,5,0),"")</f>
        <v>0</v>
      </c>
      <c r="AA1675" s="73">
        <f>IFERROR(VLOOKUP(Подбор[[#This Row],[Артикул]],[1]Подбор!$CJ:$CW,6,0),"")</f>
        <v>0</v>
      </c>
      <c r="AB1675" s="73">
        <f>IFERROR(VLOOKUP(Подбор[[#This Row],[Артикул]],[1]Подбор!$CJ:$CW,7,0),"")</f>
        <v>0</v>
      </c>
      <c r="AC1675" s="73">
        <f>IFERROR(VLOOKUP(Подбор[[#This Row],[Артикул]],[1]Подбор!$CJ:$CW,8,0),"")</f>
        <v>0</v>
      </c>
      <c r="AD1675" s="73">
        <f>IFERROR(VLOOKUP(Подбор[[#This Row],[Артикул]],[1]Подбор!$CJ:$CW,9,0),"")</f>
        <v>0</v>
      </c>
      <c r="AE1675" s="73">
        <f>IFERROR(VLOOKUP(Подбор[[#This Row],[Артикул]],[1]Подбор!$CJ:$CW,10,0),"")</f>
        <v>0</v>
      </c>
      <c r="AF1675" s="73">
        <f>IFERROR(VLOOKUP(Подбор[[#This Row],[Артикул]],[1]Подбор!$CJ:$CW,11,0),"")</f>
        <v>0</v>
      </c>
      <c r="AG1675" s="73">
        <f>IFERROR(VLOOKUP(Подбор[[#This Row],[Артикул]],[1]Подбор!$CJ:$CW,12,0),"")</f>
        <v>0</v>
      </c>
      <c r="AH1675" s="73">
        <f>IFERROR(VLOOKUP(Подбор[[#This Row],[Артикул]],[1]Подбор!$CJ:$CW,13,0),"")</f>
        <v>4</v>
      </c>
      <c r="AI1675" s="73">
        <f>IFERROR(VLOOKUP(Подбор[[#This Row],[Артикул]],[1]Подбор!$CJ:$CW,14,0),"")</f>
        <v>0</v>
      </c>
      <c r="AJ1675" s="73" t="str">
        <f>IFERROR(VLOOKUP(Подбор[[#This Row],[Артикул]],[1]Подбор!$CJ:$DA,15,0),"")</f>
        <v>http://ipmatika.ru/upload/iblock/e09/TS-338.jpg</v>
      </c>
      <c r="AK1675" s="73" t="str">
        <f>IFERROR(VLOOKUP(Подбор[[#This Row],[Артикул]],[1]Подбор!$CJ:$DA,16,0),"")</f>
        <v>https://ipmatika.kz/products/mikrofony-provodnye/TS-338/</v>
      </c>
      <c r="AL1675" s="73" t="str">
        <f>IFERROR(VLOOKUP(Подбор[[#This Row],[Артикул]],[1]Подбор!$CJ:$DA,17,0),"")</f>
        <v/>
      </c>
    </row>
    <row r="1676" spans="1:38">
      <c r="A1676" s="73" t="s">
        <v>1223</v>
      </c>
      <c r="B1676" t="s">
        <v>3084</v>
      </c>
      <c r="C1676" t="s">
        <v>1222</v>
      </c>
      <c r="D1676">
        <v>41250</v>
      </c>
      <c r="E1676">
        <v>29158.920000000002</v>
      </c>
      <c r="F1676">
        <v>-29.31170909090909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6620</v>
      </c>
      <c r="R1676" t="s">
        <v>6621</v>
      </c>
      <c r="S1676" t="s">
        <v>578</v>
      </c>
      <c r="T1676" s="73"/>
      <c r="U1676" s="73"/>
      <c r="V1676"/>
      <c r="W1676" s="73">
        <f>IFERROR(VLOOKUP(Подбор[[#This Row],[Артикул]],[1]Подбор!$CJ:$CW,2,0),"")</f>
        <v>41250</v>
      </c>
      <c r="X1676" s="73">
        <f>IFERROR(VLOOKUP(Подбор[[#This Row],[Артикул]],[1]Подбор!$CJ:$CW,3,0),"")</f>
        <v>29158.920000000002</v>
      </c>
      <c r="Y1676" s="73">
        <f>IFERROR(VLOOKUP(Подбор[[#This Row],[Артикул]],[1]Подбор!$CJ:$CW,4,0),"")</f>
        <v>-29.31170909090909</v>
      </c>
      <c r="Z1676" s="73">
        <f>IFERROR(VLOOKUP(Подбор[[#This Row],[Артикул]],[1]Подбор!$CJ:$CW,5,0),"")</f>
        <v>0</v>
      </c>
      <c r="AA1676" s="73">
        <f>IFERROR(VLOOKUP(Подбор[[#This Row],[Артикул]],[1]Подбор!$CJ:$CW,6,0),"")</f>
        <v>0</v>
      </c>
      <c r="AB1676" s="73">
        <f>IFERROR(VLOOKUP(Подбор[[#This Row],[Артикул]],[1]Подбор!$CJ:$CW,7,0),"")</f>
        <v>0</v>
      </c>
      <c r="AC1676" s="73">
        <f>IFERROR(VLOOKUP(Подбор[[#This Row],[Артикул]],[1]Подбор!$CJ:$CW,8,0),"")</f>
        <v>0</v>
      </c>
      <c r="AD1676" s="73">
        <f>IFERROR(VLOOKUP(Подбор[[#This Row],[Артикул]],[1]Подбор!$CJ:$CW,9,0),"")</f>
        <v>0</v>
      </c>
      <c r="AE1676" s="73">
        <f>IFERROR(VLOOKUP(Подбор[[#This Row],[Артикул]],[1]Подбор!$CJ:$CW,10,0),"")</f>
        <v>0</v>
      </c>
      <c r="AF1676" s="73">
        <f>IFERROR(VLOOKUP(Подбор[[#This Row],[Артикул]],[1]Подбор!$CJ:$CW,11,0),"")</f>
        <v>0</v>
      </c>
      <c r="AG1676" s="73">
        <f>IFERROR(VLOOKUP(Подбор[[#This Row],[Артикул]],[1]Подбор!$CJ:$CW,12,0),"")</f>
        <v>0</v>
      </c>
      <c r="AH1676" s="73">
        <f>IFERROR(VLOOKUP(Подбор[[#This Row],[Артикул]],[1]Подбор!$CJ:$CW,13,0),"")</f>
        <v>0</v>
      </c>
      <c r="AI1676" s="73">
        <f>IFERROR(VLOOKUP(Подбор[[#This Row],[Артикул]],[1]Подбор!$CJ:$CW,14,0),"")</f>
        <v>0</v>
      </c>
      <c r="AJ1676" s="73" t="str">
        <f>IFERROR(VLOOKUP(Подбор[[#This Row],[Артикул]],[1]Подбор!$CJ:$DA,15,0),"")</f>
        <v>http://ipmatika.ru/upload/iblock/862/jtewb7naz606pp5cbdh9kd1d7lb8jhkz/TS-338USB.png</v>
      </c>
      <c r="AK1676" s="73" t="str">
        <f>IFERROR(VLOOKUP(Подбор[[#This Row],[Артикул]],[1]Подбор!$CJ:$DA,16,0),"")</f>
        <v>https://ipmatika.kz/products/mikrofony-provodnye/TS-338USB/</v>
      </c>
      <c r="AL1676" s="73" t="str">
        <f>IFERROR(VLOOKUP(Подбор[[#This Row],[Артикул]],[1]Подбор!$CJ:$DA,17,0),"")</f>
        <v/>
      </c>
    </row>
    <row r="1677" spans="1:38">
      <c r="A1677" s="73" t="s">
        <v>1221</v>
      </c>
      <c r="B1677" t="s">
        <v>3084</v>
      </c>
      <c r="C1677" t="s">
        <v>1220</v>
      </c>
      <c r="D1677">
        <v>105050</v>
      </c>
      <c r="E1677">
        <v>80997</v>
      </c>
      <c r="F1677">
        <v>-22.896715849595424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6622</v>
      </c>
      <c r="R1677" t="s">
        <v>6623</v>
      </c>
      <c r="S1677" t="s">
        <v>578</v>
      </c>
      <c r="T1677" s="73"/>
      <c r="U1677" s="73"/>
      <c r="V1677"/>
      <c r="W1677" s="73">
        <f>IFERROR(VLOOKUP(Подбор[[#This Row],[Артикул]],[1]Подбор!$CJ:$CW,2,0),"")</f>
        <v>105050</v>
      </c>
      <c r="X1677" s="73">
        <f>IFERROR(VLOOKUP(Подбор[[#This Row],[Артикул]],[1]Подбор!$CJ:$CW,3,0),"")</f>
        <v>80997</v>
      </c>
      <c r="Y1677" s="73">
        <f>IFERROR(VLOOKUP(Подбор[[#This Row],[Артикул]],[1]Подбор!$CJ:$CW,4,0),"")</f>
        <v>-22.896715849595424</v>
      </c>
      <c r="Z1677" s="73">
        <f>IFERROR(VLOOKUP(Подбор[[#This Row],[Артикул]],[1]Подбор!$CJ:$CW,5,0),"")</f>
        <v>0</v>
      </c>
      <c r="AA1677" s="73">
        <f>IFERROR(VLOOKUP(Подбор[[#This Row],[Артикул]],[1]Подбор!$CJ:$CW,6,0),"")</f>
        <v>0</v>
      </c>
      <c r="AB1677" s="73">
        <f>IFERROR(VLOOKUP(Подбор[[#This Row],[Артикул]],[1]Подбор!$CJ:$CW,7,0),"")</f>
        <v>0</v>
      </c>
      <c r="AC1677" s="73">
        <f>IFERROR(VLOOKUP(Подбор[[#This Row],[Артикул]],[1]Подбор!$CJ:$CW,8,0),"")</f>
        <v>0</v>
      </c>
      <c r="AD1677" s="73">
        <f>IFERROR(VLOOKUP(Подбор[[#This Row],[Артикул]],[1]Подбор!$CJ:$CW,9,0),"")</f>
        <v>0</v>
      </c>
      <c r="AE1677" s="73">
        <f>IFERROR(VLOOKUP(Подбор[[#This Row],[Артикул]],[1]Подбор!$CJ:$CW,10,0),"")</f>
        <v>0</v>
      </c>
      <c r="AF1677" s="73">
        <f>IFERROR(VLOOKUP(Подбор[[#This Row],[Артикул]],[1]Подбор!$CJ:$CW,11,0),"")</f>
        <v>0</v>
      </c>
      <c r="AG1677" s="73">
        <f>IFERROR(VLOOKUP(Подбор[[#This Row],[Артикул]],[1]Подбор!$CJ:$CW,12,0),"")</f>
        <v>0</v>
      </c>
      <c r="AH1677" s="73">
        <f>IFERROR(VLOOKUP(Подбор[[#This Row],[Артикул]],[1]Подбор!$CJ:$CW,13,0),"")</f>
        <v>0</v>
      </c>
      <c r="AI1677" s="73">
        <f>IFERROR(VLOOKUP(Подбор[[#This Row],[Артикул]],[1]Подбор!$CJ:$CW,14,0),"")</f>
        <v>0</v>
      </c>
      <c r="AJ1677" s="73" t="str">
        <f>IFERROR(VLOOKUP(Подбор[[#This Row],[Артикул]],[1]Подбор!$CJ:$DA,15,0),"")</f>
        <v>http://ipmatika.ru/upload/iblock/fe3/4ak4h8krc3kdgeafd5ira18vi3jzvve2/TS-340VL_01.jpg</v>
      </c>
      <c r="AK1677" s="73" t="str">
        <f>IFERROR(VLOOKUP(Подбор[[#This Row],[Артикул]],[1]Подбор!$CJ:$DA,16,0),"")</f>
        <v>https://ipmatika.kz/products/mikrofony-provodnye/TS%20-340VL/</v>
      </c>
      <c r="AL1677" s="73" t="str">
        <f>IFERROR(VLOOKUP(Подбор[[#This Row],[Артикул]],[1]Подбор!$CJ:$DA,17,0),"")</f>
        <v/>
      </c>
    </row>
    <row r="1678" spans="1:38">
      <c r="A1678" s="73" t="s">
        <v>1219</v>
      </c>
      <c r="B1678" t="s">
        <v>3084</v>
      </c>
      <c r="C1678" t="s">
        <v>1218</v>
      </c>
      <c r="D1678">
        <v>102850</v>
      </c>
      <c r="E1678">
        <v>72050</v>
      </c>
      <c r="F1678">
        <v>-29.946524064171129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6624</v>
      </c>
      <c r="R1678" t="s">
        <v>6625</v>
      </c>
      <c r="S1678" t="s">
        <v>578</v>
      </c>
      <c r="T1678" s="73"/>
      <c r="U1678" s="73"/>
      <c r="V1678"/>
      <c r="W1678" s="73">
        <f>IFERROR(VLOOKUP(Подбор[[#This Row],[Артикул]],[1]Подбор!$CJ:$CW,2,0),"")</f>
        <v>102850</v>
      </c>
      <c r="X1678" s="73">
        <f>IFERROR(VLOOKUP(Подбор[[#This Row],[Артикул]],[1]Подбор!$CJ:$CW,3,0),"")</f>
        <v>72050</v>
      </c>
      <c r="Y1678" s="73">
        <f>IFERROR(VLOOKUP(Подбор[[#This Row],[Артикул]],[1]Подбор!$CJ:$CW,4,0),"")</f>
        <v>-29.946524064171129</v>
      </c>
      <c r="Z1678" s="73">
        <f>IFERROR(VLOOKUP(Подбор[[#This Row],[Артикул]],[1]Подбор!$CJ:$CW,5,0),"")</f>
        <v>0</v>
      </c>
      <c r="AA1678" s="73">
        <f>IFERROR(VLOOKUP(Подбор[[#This Row],[Артикул]],[1]Подбор!$CJ:$CW,6,0),"")</f>
        <v>0</v>
      </c>
      <c r="AB1678" s="73">
        <f>IFERROR(VLOOKUP(Подбор[[#This Row],[Артикул]],[1]Подбор!$CJ:$CW,7,0),"")</f>
        <v>0</v>
      </c>
      <c r="AC1678" s="73">
        <f>IFERROR(VLOOKUP(Подбор[[#This Row],[Артикул]],[1]Подбор!$CJ:$CW,8,0),"")</f>
        <v>0</v>
      </c>
      <c r="AD1678" s="73">
        <f>IFERROR(VLOOKUP(Подбор[[#This Row],[Артикул]],[1]Подбор!$CJ:$CW,9,0),"")</f>
        <v>0</v>
      </c>
      <c r="AE1678" s="73">
        <f>IFERROR(VLOOKUP(Подбор[[#This Row],[Артикул]],[1]Подбор!$CJ:$CW,10,0),"")</f>
        <v>0</v>
      </c>
      <c r="AF1678" s="73">
        <f>IFERROR(VLOOKUP(Подбор[[#This Row],[Артикул]],[1]Подбор!$CJ:$CW,11,0),"")</f>
        <v>0</v>
      </c>
      <c r="AG1678" s="73">
        <f>IFERROR(VLOOKUP(Подбор[[#This Row],[Артикул]],[1]Подбор!$CJ:$CW,12,0),"")</f>
        <v>0</v>
      </c>
      <c r="AH1678" s="73">
        <f>IFERROR(VLOOKUP(Подбор[[#This Row],[Артикул]],[1]Подбор!$CJ:$CW,13,0),"")</f>
        <v>0</v>
      </c>
      <c r="AI1678" s="73">
        <f>IFERROR(VLOOKUP(Подбор[[#This Row],[Артикул]],[1]Подбор!$CJ:$CW,14,0),"")</f>
        <v>0</v>
      </c>
      <c r="AJ1678" s="73" t="str">
        <f>IFERROR(VLOOKUP(Подбор[[#This Row],[Артикул]],[1]Подбор!$CJ:$DA,15,0),"")</f>
        <v>http://ipmatika.ru/upload/iblock/193/ulyiubn0a8fnhl9behxkrcms41fuud4x/TS-548MD.png</v>
      </c>
      <c r="AK1678" s="73" t="str">
        <f>IFERROR(VLOOKUP(Подбор[[#This Row],[Артикул]],[1]Подбор!$CJ:$DA,16,0),"")</f>
        <v>https://ipmatika.kz/products/mikrofony-provodnye/TS-548MD/</v>
      </c>
      <c r="AL1678" s="73" t="str">
        <f>IFERROR(VLOOKUP(Подбор[[#This Row],[Артикул]],[1]Подбор!$CJ:$DA,17,0),"")</f>
        <v/>
      </c>
    </row>
    <row r="1679" spans="1:38">
      <c r="A1679" s="73" t="s">
        <v>1217</v>
      </c>
      <c r="B1679" t="s">
        <v>3084</v>
      </c>
      <c r="C1679" t="s">
        <v>1216</v>
      </c>
      <c r="D1679">
        <v>130770</v>
      </c>
      <c r="E1679">
        <v>91542</v>
      </c>
      <c r="F1679">
        <v>-29.997705895847673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6626</v>
      </c>
      <c r="R1679" t="s">
        <v>6627</v>
      </c>
      <c r="S1679" t="s">
        <v>578</v>
      </c>
      <c r="T1679" s="73"/>
      <c r="U1679" s="73"/>
      <c r="V1679"/>
      <c r="W1679" s="73">
        <f>IFERROR(VLOOKUP(Подбор[[#This Row],[Артикул]],[1]Подбор!$CJ:$CW,2,0),"")</f>
        <v>130770</v>
      </c>
      <c r="X1679" s="73">
        <f>IFERROR(VLOOKUP(Подбор[[#This Row],[Артикул]],[1]Подбор!$CJ:$CW,3,0),"")</f>
        <v>91542</v>
      </c>
      <c r="Y1679" s="73">
        <f>IFERROR(VLOOKUP(Подбор[[#This Row],[Артикул]],[1]Подбор!$CJ:$CW,4,0),"")</f>
        <v>-29.997705895847673</v>
      </c>
      <c r="Z1679" s="73">
        <f>IFERROR(VLOOKUP(Подбор[[#This Row],[Артикул]],[1]Подбор!$CJ:$CW,5,0),"")</f>
        <v>0</v>
      </c>
      <c r="AA1679" s="73">
        <f>IFERROR(VLOOKUP(Подбор[[#This Row],[Артикул]],[1]Подбор!$CJ:$CW,6,0),"")</f>
        <v>0</v>
      </c>
      <c r="AB1679" s="73">
        <f>IFERROR(VLOOKUP(Подбор[[#This Row],[Артикул]],[1]Подбор!$CJ:$CW,7,0),"")</f>
        <v>0</v>
      </c>
      <c r="AC1679" s="73">
        <f>IFERROR(VLOOKUP(Подбор[[#This Row],[Артикул]],[1]Подбор!$CJ:$CW,8,0),"")</f>
        <v>0</v>
      </c>
      <c r="AD1679" s="73">
        <f>IFERROR(VLOOKUP(Подбор[[#This Row],[Артикул]],[1]Подбор!$CJ:$CW,9,0),"")</f>
        <v>0</v>
      </c>
      <c r="AE1679" s="73">
        <f>IFERROR(VLOOKUP(Подбор[[#This Row],[Артикул]],[1]Подбор!$CJ:$CW,10,0),"")</f>
        <v>0</v>
      </c>
      <c r="AF1679" s="73">
        <f>IFERROR(VLOOKUP(Подбор[[#This Row],[Артикул]],[1]Подбор!$CJ:$CW,11,0),"")</f>
        <v>0</v>
      </c>
      <c r="AG1679" s="73">
        <f>IFERROR(VLOOKUP(Подбор[[#This Row],[Артикул]],[1]Подбор!$CJ:$CW,12,0),"")</f>
        <v>0</v>
      </c>
      <c r="AH1679" s="73">
        <f>IFERROR(VLOOKUP(Подбор[[#This Row],[Артикул]],[1]Подбор!$CJ:$CW,13,0),"")</f>
        <v>0</v>
      </c>
      <c r="AI1679" s="73">
        <f>IFERROR(VLOOKUP(Подбор[[#This Row],[Артикул]],[1]Подбор!$CJ:$CW,14,0),"")</f>
        <v>0</v>
      </c>
      <c r="AJ1679" s="73" t="str">
        <f>IFERROR(VLOOKUP(Подбор[[#This Row],[Артикул]],[1]Подбор!$CJ:$DA,15,0),"")</f>
        <v>http://ipmatika.ru/upload/iblock/489/g7vjkhnta25qck8wbvtn25uz1vmhzzw4/itc_ts-549m-1000x800_1.jpg</v>
      </c>
      <c r="AK1679" s="73" t="str">
        <f>IFERROR(VLOOKUP(Подбор[[#This Row],[Артикул]],[1]Подбор!$CJ:$DA,16,0),"")</f>
        <v>https://ipmatika.kz/products/mikrofony-provodnye/TS-549M/</v>
      </c>
      <c r="AL1679" s="73" t="str">
        <f>IFERROR(VLOOKUP(Подбор[[#This Row],[Артикул]],[1]Подбор!$CJ:$DA,17,0),"")</f>
        <v/>
      </c>
    </row>
    <row r="1680" spans="1:38">
      <c r="A1680" s="73" t="s">
        <v>1215</v>
      </c>
      <c r="B1680"/>
      <c r="C1680"/>
      <c r="D1680" t="s">
        <v>578</v>
      </c>
      <c r="E1680" t="s">
        <v>578</v>
      </c>
      <c r="F1680" t="s">
        <v>578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578</v>
      </c>
      <c r="R1680" t="s">
        <v>578</v>
      </c>
      <c r="S1680" t="s">
        <v>578</v>
      </c>
      <c r="T1680" s="73"/>
      <c r="U1680" s="73"/>
      <c r="V1680"/>
      <c r="W1680" s="73" t="str">
        <f>IFERROR(VLOOKUP(Подбор[[#This Row],[Артикул]],[1]Подбор!$CJ:$CW,2,0),"")</f>
        <v/>
      </c>
      <c r="X1680" s="73" t="str">
        <f>IFERROR(VLOOKUP(Подбор[[#This Row],[Артикул]],[1]Подбор!$CJ:$CW,3,0),"")</f>
        <v/>
      </c>
      <c r="Y1680" s="73" t="str">
        <f>IFERROR(VLOOKUP(Подбор[[#This Row],[Артикул]],[1]Подбор!$CJ:$CW,4,0),"")</f>
        <v/>
      </c>
      <c r="Z1680" s="73">
        <f>IFERROR(VLOOKUP(Подбор[[#This Row],[Артикул]],[1]Подбор!$CJ:$CW,5,0),"")</f>
        <v>0</v>
      </c>
      <c r="AA1680" s="73">
        <f>IFERROR(VLOOKUP(Подбор[[#This Row],[Артикул]],[1]Подбор!$CJ:$CW,6,0),"")</f>
        <v>0</v>
      </c>
      <c r="AB1680" s="73">
        <f>IFERROR(VLOOKUP(Подбор[[#This Row],[Артикул]],[1]Подбор!$CJ:$CW,7,0),"")</f>
        <v>0</v>
      </c>
      <c r="AC1680" s="73">
        <f>IFERROR(VLOOKUP(Подбор[[#This Row],[Артикул]],[1]Подбор!$CJ:$CW,8,0),"")</f>
        <v>0</v>
      </c>
      <c r="AD1680" s="73">
        <f>IFERROR(VLOOKUP(Подбор[[#This Row],[Артикул]],[1]Подбор!$CJ:$CW,9,0),"")</f>
        <v>0</v>
      </c>
      <c r="AE1680" s="73">
        <f>IFERROR(VLOOKUP(Подбор[[#This Row],[Артикул]],[1]Подбор!$CJ:$CW,10,0),"")</f>
        <v>0</v>
      </c>
      <c r="AF1680" s="73">
        <f>IFERROR(VLOOKUP(Подбор[[#This Row],[Артикул]],[1]Подбор!$CJ:$CW,11,0),"")</f>
        <v>0</v>
      </c>
      <c r="AG1680" s="73">
        <f>IFERROR(VLOOKUP(Подбор[[#This Row],[Артикул]],[1]Подбор!$CJ:$CW,12,0),"")</f>
        <v>0</v>
      </c>
      <c r="AH1680" s="73">
        <f>IFERROR(VLOOKUP(Подбор[[#This Row],[Артикул]],[1]Подбор!$CJ:$CW,13,0),"")</f>
        <v>0</v>
      </c>
      <c r="AI1680" s="73">
        <f>IFERROR(VLOOKUP(Подбор[[#This Row],[Артикул]],[1]Подбор!$CJ:$CW,14,0),"")</f>
        <v>0</v>
      </c>
      <c r="AJ1680" s="73" t="str">
        <f>IFERROR(VLOOKUP(Подбор[[#This Row],[Артикул]],[1]Подбор!$CJ:$DA,15,0),"")</f>
        <v/>
      </c>
      <c r="AK1680" s="73" t="str">
        <f>IFERROR(VLOOKUP(Подбор[[#This Row],[Артикул]],[1]Подбор!$CJ:$DA,16,0),"")</f>
        <v/>
      </c>
      <c r="AL1680" s="73" t="str">
        <f>IFERROR(VLOOKUP(Подбор[[#This Row],[Артикул]],[1]Подбор!$CJ:$DA,17,0),"")</f>
        <v/>
      </c>
    </row>
    <row r="1681" spans="1:38">
      <c r="A1681" s="73" t="s">
        <v>2706</v>
      </c>
      <c r="B1681" t="s">
        <v>3084</v>
      </c>
      <c r="C1681" t="s">
        <v>2707</v>
      </c>
      <c r="D1681">
        <v>1515250</v>
      </c>
      <c r="E1681">
        <v>1058630.79</v>
      </c>
      <c r="F1681">
        <v>-30.13490909090909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578</v>
      </c>
      <c r="R1681" t="s">
        <v>6628</v>
      </c>
      <c r="S1681" t="s">
        <v>5610</v>
      </c>
      <c r="T1681" s="73"/>
      <c r="U1681" s="73"/>
      <c r="V1681"/>
      <c r="W1681" s="73">
        <f>IFERROR(VLOOKUP(Подбор[[#This Row],[Артикул]],[1]Подбор!$CJ:$CW,2,0),"")</f>
        <v>1515250</v>
      </c>
      <c r="X1681" s="73">
        <f>IFERROR(VLOOKUP(Подбор[[#This Row],[Артикул]],[1]Подбор!$CJ:$CW,3,0),"")</f>
        <v>1058630.79</v>
      </c>
      <c r="Y1681" s="73">
        <f>IFERROR(VLOOKUP(Подбор[[#This Row],[Артикул]],[1]Подбор!$CJ:$CW,4,0),"")</f>
        <v>-30.13490909090909</v>
      </c>
      <c r="Z1681" s="73">
        <f>IFERROR(VLOOKUP(Подбор[[#This Row],[Артикул]],[1]Подбор!$CJ:$CW,5,0),"")</f>
        <v>0</v>
      </c>
      <c r="AA1681" s="73">
        <f>IFERROR(VLOOKUP(Подбор[[#This Row],[Артикул]],[1]Подбор!$CJ:$CW,6,0),"")</f>
        <v>0</v>
      </c>
      <c r="AB1681" s="73">
        <f>IFERROR(VLOOKUP(Подбор[[#This Row],[Артикул]],[1]Подбор!$CJ:$CW,7,0),"")</f>
        <v>0</v>
      </c>
      <c r="AC1681" s="73">
        <f>IFERROR(VLOOKUP(Подбор[[#This Row],[Артикул]],[1]Подбор!$CJ:$CW,8,0),"")</f>
        <v>0</v>
      </c>
      <c r="AD1681" s="73">
        <f>IFERROR(VLOOKUP(Подбор[[#This Row],[Артикул]],[1]Подбор!$CJ:$CW,9,0),"")</f>
        <v>0</v>
      </c>
      <c r="AE1681" s="73">
        <f>IFERROR(VLOOKUP(Подбор[[#This Row],[Артикул]],[1]Подбор!$CJ:$CW,10,0),"")</f>
        <v>0</v>
      </c>
      <c r="AF1681" s="73">
        <f>IFERROR(VLOOKUP(Подбор[[#This Row],[Артикул]],[1]Подбор!$CJ:$CW,11,0),"")</f>
        <v>0</v>
      </c>
      <c r="AG1681" s="73">
        <f>IFERROR(VLOOKUP(Подбор[[#This Row],[Артикул]],[1]Подбор!$CJ:$CW,12,0),"")</f>
        <v>0</v>
      </c>
      <c r="AH1681" s="73">
        <f>IFERROR(VLOOKUP(Подбор[[#This Row],[Артикул]],[1]Подбор!$CJ:$CW,13,0),"")</f>
        <v>0</v>
      </c>
      <c r="AI1681" s="73">
        <f>IFERROR(VLOOKUP(Подбор[[#This Row],[Артикул]],[1]Подбор!$CJ:$CW,14,0),"")</f>
        <v>0</v>
      </c>
      <c r="AJ1681" s="73" t="str">
        <f>IFERROR(VLOOKUP(Подбор[[#This Row],[Артикул]],[1]Подбор!$CJ:$DA,15,0),"")</f>
        <v/>
      </c>
      <c r="AK1681" s="73" t="str">
        <f>IFERROR(VLOOKUP(Подбор[[#This Row],[Артикул]],[1]Подбор!$CJ:$DA,16,0),"")</f>
        <v>https://ipmatika.kz/products/akusticheskie-sistemy/KS-12A35/</v>
      </c>
      <c r="AL1681" s="73" t="str">
        <f>IFERROR(VLOOKUP(Подбор[[#This Row],[Артикул]],[1]Подбор!$CJ:$DA,17,0),"")</f>
        <v>NEW. Под заказ</v>
      </c>
    </row>
    <row r="1682" spans="1:38">
      <c r="A1682" s="73" t="s">
        <v>1214</v>
      </c>
      <c r="B1682" t="s">
        <v>3084</v>
      </c>
      <c r="C1682" t="s">
        <v>1213</v>
      </c>
      <c r="D1682">
        <v>1093400</v>
      </c>
      <c r="E1682">
        <v>797820.45000000007</v>
      </c>
      <c r="F1682">
        <v>-27.033066581306016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6629</v>
      </c>
      <c r="R1682" t="s">
        <v>6630</v>
      </c>
      <c r="S1682" t="s">
        <v>5612</v>
      </c>
      <c r="T1682" s="73"/>
      <c r="U1682" s="73"/>
      <c r="V1682"/>
      <c r="W1682" s="73">
        <f>IFERROR(VLOOKUP(Подбор[[#This Row],[Артикул]],[1]Подбор!$CJ:$CW,2,0),"")</f>
        <v>1093400</v>
      </c>
      <c r="X1682" s="73">
        <f>IFERROR(VLOOKUP(Подбор[[#This Row],[Артикул]],[1]Подбор!$CJ:$CW,3,0),"")</f>
        <v>797820.45000000007</v>
      </c>
      <c r="Y1682" s="73">
        <f>IFERROR(VLOOKUP(Подбор[[#This Row],[Артикул]],[1]Подбор!$CJ:$CW,4,0),"")</f>
        <v>-27.033066581306016</v>
      </c>
      <c r="Z1682" s="73">
        <f>IFERROR(VLOOKUP(Подбор[[#This Row],[Артикул]],[1]Подбор!$CJ:$CW,5,0),"")</f>
        <v>0</v>
      </c>
      <c r="AA1682" s="73">
        <f>IFERROR(VLOOKUP(Подбор[[#This Row],[Артикул]],[1]Подбор!$CJ:$CW,6,0),"")</f>
        <v>0</v>
      </c>
      <c r="AB1682" s="73">
        <f>IFERROR(VLOOKUP(Подбор[[#This Row],[Артикул]],[1]Подбор!$CJ:$CW,7,0),"")</f>
        <v>0</v>
      </c>
      <c r="AC1682" s="73">
        <f>IFERROR(VLOOKUP(Подбор[[#This Row],[Артикул]],[1]Подбор!$CJ:$CW,8,0),"")</f>
        <v>0</v>
      </c>
      <c r="AD1682" s="73">
        <f>IFERROR(VLOOKUP(Подбор[[#This Row],[Артикул]],[1]Подбор!$CJ:$CW,9,0),"")</f>
        <v>0</v>
      </c>
      <c r="AE1682" s="73">
        <f>IFERROR(VLOOKUP(Подбор[[#This Row],[Артикул]],[1]Подбор!$CJ:$CW,10,0),"")</f>
        <v>0</v>
      </c>
      <c r="AF1682" s="73">
        <f>IFERROR(VLOOKUP(Подбор[[#This Row],[Артикул]],[1]Подбор!$CJ:$CW,11,0),"")</f>
        <v>0</v>
      </c>
      <c r="AG1682" s="73">
        <f>IFERROR(VLOOKUP(Подбор[[#This Row],[Артикул]],[1]Подбор!$CJ:$CW,12,0),"")</f>
        <v>0</v>
      </c>
      <c r="AH1682" s="73">
        <f>IFERROR(VLOOKUP(Подбор[[#This Row],[Артикул]],[1]Подбор!$CJ:$CW,13,0),"")</f>
        <v>0</v>
      </c>
      <c r="AI1682" s="73">
        <f>IFERROR(VLOOKUP(Подбор[[#This Row],[Артикул]],[1]Подбор!$CJ:$CW,14,0),"")</f>
        <v>0</v>
      </c>
      <c r="AJ1682" s="73" t="str">
        <f>IFERROR(VLOOKUP(Подбор[[#This Row],[Артикул]],[1]Подбор!$CJ:$DA,15,0),"")</f>
        <v>http://ipmatika.ru/upload/iblock/20a/LA-112H.jpg</v>
      </c>
      <c r="AK1682" s="73" t="str">
        <f>IFERROR(VLOOKUP(Подбор[[#This Row],[Артикул]],[1]Подбор!$CJ:$DA,16,0),"")</f>
        <v>https://ipmatika.kz/products/akusticheskie-sistemy/LA-112H/</v>
      </c>
      <c r="AL1682" s="73" t="str">
        <f>IFERROR(VLOOKUP(Подбор[[#This Row],[Артикул]],[1]Подбор!$CJ:$DA,17,0),"")</f>
        <v>Под заказ</v>
      </c>
    </row>
    <row r="1683" spans="1:38">
      <c r="A1683" s="73" t="s">
        <v>1212</v>
      </c>
      <c r="B1683" t="s">
        <v>3084</v>
      </c>
      <c r="C1683" t="s">
        <v>1211</v>
      </c>
      <c r="D1683" t="s">
        <v>578</v>
      </c>
      <c r="E1683" t="s">
        <v>578</v>
      </c>
      <c r="F1683" t="s">
        <v>578</v>
      </c>
      <c r="G1683" t="s">
        <v>578</v>
      </c>
      <c r="H1683" t="s">
        <v>578</v>
      </c>
      <c r="I1683" t="s">
        <v>578</v>
      </c>
      <c r="J1683" t="s">
        <v>578</v>
      </c>
      <c r="K1683" t="s">
        <v>578</v>
      </c>
      <c r="L1683" t="s">
        <v>578</v>
      </c>
      <c r="M1683" t="s">
        <v>578</v>
      </c>
      <c r="N1683" t="s">
        <v>578</v>
      </c>
      <c r="O1683" t="s">
        <v>578</v>
      </c>
      <c r="P1683" t="s">
        <v>578</v>
      </c>
      <c r="Q1683" t="s">
        <v>578</v>
      </c>
      <c r="R1683" t="s">
        <v>578</v>
      </c>
      <c r="S1683" t="s">
        <v>578</v>
      </c>
      <c r="T1683" s="73"/>
      <c r="U1683" s="73"/>
      <c r="V1683"/>
      <c r="W1683" s="73" t="str">
        <f>IFERROR(VLOOKUP(Подбор[[#This Row],[Артикул]],[1]Подбор!$CJ:$CW,2,0),"")</f>
        <v/>
      </c>
      <c r="X1683" s="73" t="str">
        <f>IFERROR(VLOOKUP(Подбор[[#This Row],[Артикул]],[1]Подбор!$CJ:$CW,3,0),"")</f>
        <v/>
      </c>
      <c r="Y1683" s="73" t="str">
        <f>IFERROR(VLOOKUP(Подбор[[#This Row],[Артикул]],[1]Подбор!$CJ:$CW,4,0),"")</f>
        <v/>
      </c>
      <c r="Z1683" s="73" t="str">
        <f>IFERROR(VLOOKUP(Подбор[[#This Row],[Артикул]],[1]Подбор!$CJ:$CW,5,0),"")</f>
        <v/>
      </c>
      <c r="AA1683" s="73" t="str">
        <f>IFERROR(VLOOKUP(Подбор[[#This Row],[Артикул]],[1]Подбор!$CJ:$CW,6,0),"")</f>
        <v/>
      </c>
      <c r="AB1683" s="73" t="str">
        <f>IFERROR(VLOOKUP(Подбор[[#This Row],[Артикул]],[1]Подбор!$CJ:$CW,7,0),"")</f>
        <v/>
      </c>
      <c r="AC1683" s="73" t="str">
        <f>IFERROR(VLOOKUP(Подбор[[#This Row],[Артикул]],[1]Подбор!$CJ:$CW,8,0),"")</f>
        <v/>
      </c>
      <c r="AD1683" s="73" t="str">
        <f>IFERROR(VLOOKUP(Подбор[[#This Row],[Артикул]],[1]Подбор!$CJ:$CW,9,0),"")</f>
        <v/>
      </c>
      <c r="AE1683" s="73" t="str">
        <f>IFERROR(VLOOKUP(Подбор[[#This Row],[Артикул]],[1]Подбор!$CJ:$CW,10,0),"")</f>
        <v/>
      </c>
      <c r="AF1683" s="73" t="str">
        <f>IFERROR(VLOOKUP(Подбор[[#This Row],[Артикул]],[1]Подбор!$CJ:$CW,11,0),"")</f>
        <v/>
      </c>
      <c r="AG1683" s="73" t="str">
        <f>IFERROR(VLOOKUP(Подбор[[#This Row],[Артикул]],[1]Подбор!$CJ:$CW,12,0),"")</f>
        <v/>
      </c>
      <c r="AH1683" s="73" t="str">
        <f>IFERROR(VLOOKUP(Подбор[[#This Row],[Артикул]],[1]Подбор!$CJ:$CW,13,0),"")</f>
        <v/>
      </c>
      <c r="AI1683" s="73" t="str">
        <f>IFERROR(VLOOKUP(Подбор[[#This Row],[Артикул]],[1]Подбор!$CJ:$CW,14,0),"")</f>
        <v/>
      </c>
      <c r="AJ1683" s="73" t="str">
        <f>IFERROR(VLOOKUP(Подбор[[#This Row],[Артикул]],[1]Подбор!$CJ:$DA,15,0),"")</f>
        <v/>
      </c>
      <c r="AK1683" s="73" t="str">
        <f>IFERROR(VLOOKUP(Подбор[[#This Row],[Артикул]],[1]Подбор!$CJ:$DA,16,0),"")</f>
        <v/>
      </c>
      <c r="AL1683" s="73" t="str">
        <f>IFERROR(VLOOKUP(Подбор[[#This Row],[Артикул]],[1]Подбор!$CJ:$DA,17,0),"")</f>
        <v/>
      </c>
    </row>
    <row r="1684" spans="1:38">
      <c r="A1684" s="73" t="s">
        <v>1210</v>
      </c>
      <c r="B1684" t="s">
        <v>3084</v>
      </c>
      <c r="C1684" t="s">
        <v>1209</v>
      </c>
      <c r="D1684">
        <v>717750</v>
      </c>
      <c r="E1684">
        <v>524050.59</v>
      </c>
      <c r="F1684">
        <v>-26.987030303030309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6631</v>
      </c>
      <c r="R1684" t="s">
        <v>6632</v>
      </c>
      <c r="S1684" t="s">
        <v>5612</v>
      </c>
      <c r="T1684" s="73"/>
      <c r="U1684" s="73"/>
      <c r="V1684"/>
      <c r="W1684" s="73">
        <f>IFERROR(VLOOKUP(Подбор[[#This Row],[Артикул]],[1]Подбор!$CJ:$CW,2,0),"")</f>
        <v>717750</v>
      </c>
      <c r="X1684" s="73">
        <f>IFERROR(VLOOKUP(Подбор[[#This Row],[Артикул]],[1]Подбор!$CJ:$CW,3,0),"")</f>
        <v>524050.59</v>
      </c>
      <c r="Y1684" s="73">
        <f>IFERROR(VLOOKUP(Подбор[[#This Row],[Артикул]],[1]Подбор!$CJ:$CW,4,0),"")</f>
        <v>-26.987030303030309</v>
      </c>
      <c r="Z1684" s="73">
        <f>IFERROR(VLOOKUP(Подбор[[#This Row],[Артикул]],[1]Подбор!$CJ:$CW,5,0),"")</f>
        <v>0</v>
      </c>
      <c r="AA1684" s="73">
        <f>IFERROR(VLOOKUP(Подбор[[#This Row],[Артикул]],[1]Подбор!$CJ:$CW,6,0),"")</f>
        <v>0</v>
      </c>
      <c r="AB1684" s="73">
        <f>IFERROR(VLOOKUP(Подбор[[#This Row],[Артикул]],[1]Подбор!$CJ:$CW,7,0),"")</f>
        <v>0</v>
      </c>
      <c r="AC1684" s="73">
        <f>IFERROR(VLOOKUP(Подбор[[#This Row],[Артикул]],[1]Подбор!$CJ:$CW,8,0),"")</f>
        <v>0</v>
      </c>
      <c r="AD1684" s="73">
        <f>IFERROR(VLOOKUP(Подбор[[#This Row],[Артикул]],[1]Подбор!$CJ:$CW,9,0),"")</f>
        <v>0</v>
      </c>
      <c r="AE1684" s="73">
        <f>IFERROR(VLOOKUP(Подбор[[#This Row],[Артикул]],[1]Подбор!$CJ:$CW,10,0),"")</f>
        <v>0</v>
      </c>
      <c r="AF1684" s="73">
        <f>IFERROR(VLOOKUP(Подбор[[#This Row],[Артикул]],[1]Подбор!$CJ:$CW,11,0),"")</f>
        <v>0</v>
      </c>
      <c r="AG1684" s="73">
        <f>IFERROR(VLOOKUP(Подбор[[#This Row],[Артикул]],[1]Подбор!$CJ:$CW,12,0),"")</f>
        <v>0</v>
      </c>
      <c r="AH1684" s="73">
        <f>IFERROR(VLOOKUP(Подбор[[#This Row],[Артикул]],[1]Подбор!$CJ:$CW,13,0),"")</f>
        <v>0</v>
      </c>
      <c r="AI1684" s="73">
        <f>IFERROR(VLOOKUP(Подбор[[#This Row],[Артикул]],[1]Подбор!$CJ:$CW,14,0),"")</f>
        <v>0</v>
      </c>
      <c r="AJ1684" s="73" t="str">
        <f>IFERROR(VLOOKUP(Подбор[[#This Row],[Артикул]],[1]Подбор!$CJ:$DA,15,0),"")</f>
        <v>http://ipmatika.ru/upload/iblock/e61/LA-1180.jpg</v>
      </c>
      <c r="AK1684" s="73" t="str">
        <f>IFERROR(VLOOKUP(Подбор[[#This Row],[Артикул]],[1]Подбор!$CJ:$DA,16,0),"")</f>
        <v>https://ipmatika.kz/products/akusticheskie-sistemy/LA-1180/</v>
      </c>
      <c r="AL1684" s="73" t="str">
        <f>IFERROR(VLOOKUP(Подбор[[#This Row],[Артикул]],[1]Подбор!$CJ:$DA,17,0),"")</f>
        <v>Под заказ</v>
      </c>
    </row>
    <row r="1685" spans="1:38">
      <c r="A1685" s="73" t="s">
        <v>1208</v>
      </c>
      <c r="B1685" t="s">
        <v>3084</v>
      </c>
      <c r="C1685" t="s">
        <v>1207</v>
      </c>
      <c r="D1685">
        <v>734250</v>
      </c>
      <c r="E1685">
        <v>524050.59</v>
      </c>
      <c r="F1685">
        <v>-28.62777119509704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6633</v>
      </c>
      <c r="R1685" t="s">
        <v>6634</v>
      </c>
      <c r="S1685" t="s">
        <v>5612</v>
      </c>
      <c r="T1685" s="73"/>
      <c r="U1685" s="73"/>
      <c r="V1685"/>
      <c r="W1685" s="73">
        <f>IFERROR(VLOOKUP(Подбор[[#This Row],[Артикул]],[1]Подбор!$CJ:$CW,2,0),"")</f>
        <v>734250</v>
      </c>
      <c r="X1685" s="73">
        <f>IFERROR(VLOOKUP(Подбор[[#This Row],[Артикул]],[1]Подбор!$CJ:$CW,3,0),"")</f>
        <v>524050.59</v>
      </c>
      <c r="Y1685" s="73">
        <f>IFERROR(VLOOKUP(Подбор[[#This Row],[Артикул]],[1]Подбор!$CJ:$CW,4,0),"")</f>
        <v>-28.62777119509704</v>
      </c>
      <c r="Z1685" s="73">
        <f>IFERROR(VLOOKUP(Подбор[[#This Row],[Артикул]],[1]Подбор!$CJ:$CW,5,0),"")</f>
        <v>0</v>
      </c>
      <c r="AA1685" s="73">
        <f>IFERROR(VLOOKUP(Подбор[[#This Row],[Артикул]],[1]Подбор!$CJ:$CW,6,0),"")</f>
        <v>0</v>
      </c>
      <c r="AB1685" s="73">
        <f>IFERROR(VLOOKUP(Подбор[[#This Row],[Артикул]],[1]Подбор!$CJ:$CW,7,0),"")</f>
        <v>0</v>
      </c>
      <c r="AC1685" s="73">
        <f>IFERROR(VLOOKUP(Подбор[[#This Row],[Артикул]],[1]Подбор!$CJ:$CW,8,0),"")</f>
        <v>0</v>
      </c>
      <c r="AD1685" s="73">
        <f>IFERROR(VLOOKUP(Подбор[[#This Row],[Артикул]],[1]Подбор!$CJ:$CW,9,0),"")</f>
        <v>0</v>
      </c>
      <c r="AE1685" s="73">
        <f>IFERROR(VLOOKUP(Подбор[[#This Row],[Артикул]],[1]Подбор!$CJ:$CW,10,0),"")</f>
        <v>0</v>
      </c>
      <c r="AF1685" s="73">
        <f>IFERROR(VLOOKUP(Подбор[[#This Row],[Артикул]],[1]Подбор!$CJ:$CW,11,0),"")</f>
        <v>0</v>
      </c>
      <c r="AG1685" s="73">
        <f>IFERROR(VLOOKUP(Подбор[[#This Row],[Артикул]],[1]Подбор!$CJ:$CW,12,0),"")</f>
        <v>0</v>
      </c>
      <c r="AH1685" s="73">
        <f>IFERROR(VLOOKUP(Подбор[[#This Row],[Артикул]],[1]Подбор!$CJ:$CW,13,0),"")</f>
        <v>0</v>
      </c>
      <c r="AI1685" s="73">
        <f>IFERROR(VLOOKUP(Подбор[[#This Row],[Артикул]],[1]Подбор!$CJ:$CW,14,0),"")</f>
        <v>0</v>
      </c>
      <c r="AJ1685" s="73" t="str">
        <f>IFERROR(VLOOKUP(Подбор[[#This Row],[Артикул]],[1]Подбор!$CJ:$DA,15,0),"")</f>
        <v>http://ipmatika.ru/upload/iblock/8cb/LA-2100K-LA-1180K.jpg</v>
      </c>
      <c r="AK1685" s="73" t="str">
        <f>IFERROR(VLOOKUP(Подбор[[#This Row],[Артикул]],[1]Подбор!$CJ:$DA,16,0),"")</f>
        <v>https://ipmatika.kz/products/akusticheskie-sistemy/LA-1180K/</v>
      </c>
      <c r="AL1685" s="73" t="str">
        <f>IFERROR(VLOOKUP(Подбор[[#This Row],[Артикул]],[1]Подбор!$CJ:$DA,17,0),"")</f>
        <v>Под заказ</v>
      </c>
    </row>
    <row r="1686" spans="1:38">
      <c r="A1686" s="73" t="s">
        <v>1206</v>
      </c>
      <c r="B1686" t="s">
        <v>3084</v>
      </c>
      <c r="C1686" t="s">
        <v>1205</v>
      </c>
      <c r="D1686">
        <v>937200</v>
      </c>
      <c r="E1686">
        <v>683614.68</v>
      </c>
      <c r="F1686">
        <v>-27.057759282970551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6635</v>
      </c>
      <c r="R1686" t="s">
        <v>6636</v>
      </c>
      <c r="S1686" t="s">
        <v>5612</v>
      </c>
      <c r="T1686" s="73"/>
      <c r="U1686" s="73"/>
      <c r="V1686"/>
      <c r="W1686" s="73">
        <f>IFERROR(VLOOKUP(Подбор[[#This Row],[Артикул]],[1]Подбор!$CJ:$CW,2,0),"")</f>
        <v>937200</v>
      </c>
      <c r="X1686" s="73">
        <f>IFERROR(VLOOKUP(Подбор[[#This Row],[Артикул]],[1]Подбор!$CJ:$CW,3,0),"")</f>
        <v>683614.68</v>
      </c>
      <c r="Y1686" s="73">
        <f>IFERROR(VLOOKUP(Подбор[[#This Row],[Артикул]],[1]Подбор!$CJ:$CW,4,0),"")</f>
        <v>-27.057759282970551</v>
      </c>
      <c r="Z1686" s="73">
        <f>IFERROR(VLOOKUP(Подбор[[#This Row],[Артикул]],[1]Подбор!$CJ:$CW,5,0),"")</f>
        <v>0</v>
      </c>
      <c r="AA1686" s="73">
        <f>IFERROR(VLOOKUP(Подбор[[#This Row],[Артикул]],[1]Подбор!$CJ:$CW,6,0),"")</f>
        <v>0</v>
      </c>
      <c r="AB1686" s="73">
        <f>IFERROR(VLOOKUP(Подбор[[#This Row],[Артикул]],[1]Подбор!$CJ:$CW,7,0),"")</f>
        <v>0</v>
      </c>
      <c r="AC1686" s="73">
        <f>IFERROR(VLOOKUP(Подбор[[#This Row],[Артикул]],[1]Подбор!$CJ:$CW,8,0),"")</f>
        <v>0</v>
      </c>
      <c r="AD1686" s="73">
        <f>IFERROR(VLOOKUP(Подбор[[#This Row],[Артикул]],[1]Подбор!$CJ:$CW,9,0),"")</f>
        <v>0</v>
      </c>
      <c r="AE1686" s="73">
        <f>IFERROR(VLOOKUP(Подбор[[#This Row],[Артикул]],[1]Подбор!$CJ:$CW,10,0),"")</f>
        <v>0</v>
      </c>
      <c r="AF1686" s="73">
        <f>IFERROR(VLOOKUP(Подбор[[#This Row],[Артикул]],[1]Подбор!$CJ:$CW,11,0),"")</f>
        <v>0</v>
      </c>
      <c r="AG1686" s="73">
        <f>IFERROR(VLOOKUP(Подбор[[#This Row],[Артикул]],[1]Подбор!$CJ:$CW,12,0),"")</f>
        <v>0</v>
      </c>
      <c r="AH1686" s="73">
        <f>IFERROR(VLOOKUP(Подбор[[#This Row],[Артикул]],[1]Подбор!$CJ:$CW,13,0),"")</f>
        <v>0</v>
      </c>
      <c r="AI1686" s="73">
        <f>IFERROR(VLOOKUP(Подбор[[#This Row],[Артикул]],[1]Подбор!$CJ:$CW,14,0),"")</f>
        <v>0</v>
      </c>
      <c r="AJ1686" s="73" t="str">
        <f>IFERROR(VLOOKUP(Подбор[[#This Row],[Артикул]],[1]Подбор!$CJ:$DA,15,0),"")</f>
        <v>http://ipmatika.ru/upload/iblock/8e9/LA-118H.jpg</v>
      </c>
      <c r="AK1686" s="73" t="str">
        <f>IFERROR(VLOOKUP(Подбор[[#This Row],[Артикул]],[1]Подбор!$CJ:$DA,16,0),"")</f>
        <v>https://ipmatika.kz/products/akusticheskie-sistemy/LA-118H/</v>
      </c>
      <c r="AL1686" s="73" t="str">
        <f>IFERROR(VLOOKUP(Подбор[[#This Row],[Артикул]],[1]Подбор!$CJ:$DA,17,0),"")</f>
        <v>Под заказ</v>
      </c>
    </row>
    <row r="1687" spans="1:38">
      <c r="A1687" s="73" t="s">
        <v>1204</v>
      </c>
      <c r="B1687" t="s">
        <v>3084</v>
      </c>
      <c r="C1687" t="s">
        <v>1203</v>
      </c>
      <c r="D1687">
        <v>548350</v>
      </c>
      <c r="E1687">
        <v>400125.18</v>
      </c>
      <c r="F1687">
        <v>-27.031060454089541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6637</v>
      </c>
      <c r="R1687" t="s">
        <v>6638</v>
      </c>
      <c r="S1687" t="s">
        <v>5612</v>
      </c>
      <c r="T1687" s="73"/>
      <c r="U1687" s="73"/>
      <c r="V1687"/>
      <c r="W1687" s="73">
        <f>IFERROR(VLOOKUP(Подбор[[#This Row],[Артикул]],[1]Подбор!$CJ:$CW,2,0),"")</f>
        <v>548350</v>
      </c>
      <c r="X1687" s="73">
        <f>IFERROR(VLOOKUP(Подбор[[#This Row],[Артикул]],[1]Подбор!$CJ:$CW,3,0),"")</f>
        <v>400125.18</v>
      </c>
      <c r="Y1687" s="73">
        <f>IFERROR(VLOOKUP(Подбор[[#This Row],[Артикул]],[1]Подбор!$CJ:$CW,4,0),"")</f>
        <v>-27.031060454089541</v>
      </c>
      <c r="Z1687" s="73">
        <f>IFERROR(VLOOKUP(Подбор[[#This Row],[Артикул]],[1]Подбор!$CJ:$CW,5,0),"")</f>
        <v>0</v>
      </c>
      <c r="AA1687" s="73">
        <f>IFERROR(VLOOKUP(Подбор[[#This Row],[Артикул]],[1]Подбор!$CJ:$CW,6,0),"")</f>
        <v>0</v>
      </c>
      <c r="AB1687" s="73">
        <f>IFERROR(VLOOKUP(Подбор[[#This Row],[Артикул]],[1]Подбор!$CJ:$CW,7,0),"")</f>
        <v>0</v>
      </c>
      <c r="AC1687" s="73">
        <f>IFERROR(VLOOKUP(Подбор[[#This Row],[Артикул]],[1]Подбор!$CJ:$CW,8,0),"")</f>
        <v>0</v>
      </c>
      <c r="AD1687" s="73">
        <f>IFERROR(VLOOKUP(Подбор[[#This Row],[Артикул]],[1]Подбор!$CJ:$CW,9,0),"")</f>
        <v>0</v>
      </c>
      <c r="AE1687" s="73">
        <f>IFERROR(VLOOKUP(Подбор[[#This Row],[Артикул]],[1]Подбор!$CJ:$CW,10,0),"")</f>
        <v>0</v>
      </c>
      <c r="AF1687" s="73">
        <f>IFERROR(VLOOKUP(Подбор[[#This Row],[Артикул]],[1]Подбор!$CJ:$CW,11,0),"")</f>
        <v>0</v>
      </c>
      <c r="AG1687" s="73">
        <f>IFERROR(VLOOKUP(Подбор[[#This Row],[Артикул]],[1]Подбор!$CJ:$CW,12,0),"")</f>
        <v>0</v>
      </c>
      <c r="AH1687" s="73">
        <f>IFERROR(VLOOKUP(Подбор[[#This Row],[Артикул]],[1]Подбор!$CJ:$CW,13,0),"")</f>
        <v>0</v>
      </c>
      <c r="AI1687" s="73">
        <f>IFERROR(VLOOKUP(Подбор[[#This Row],[Артикул]],[1]Подбор!$CJ:$CW,14,0),"")</f>
        <v>0</v>
      </c>
      <c r="AJ1687" s="73" t="str">
        <f>IFERROR(VLOOKUP(Подбор[[#This Row],[Артикул]],[1]Подбор!$CJ:$DA,15,0),"")</f>
        <v>http://ipmatika.ru/upload/iblock/1e5/LA-1200.jpg</v>
      </c>
      <c r="AK1687" s="73" t="str">
        <f>IFERROR(VLOOKUP(Подбор[[#This Row],[Артикул]],[1]Подбор!$CJ:$DA,16,0),"")</f>
        <v>https://ipmatika.kz/products/akusticheskie-sistemy/LA-1200/</v>
      </c>
      <c r="AL1687" s="73" t="str">
        <f>IFERROR(VLOOKUP(Подбор[[#This Row],[Артикул]],[1]Подбор!$CJ:$DA,17,0),"")</f>
        <v>Под заказ</v>
      </c>
    </row>
    <row r="1688" spans="1:38">
      <c r="A1688" s="73" t="s">
        <v>1202</v>
      </c>
      <c r="B1688" t="s">
        <v>3084</v>
      </c>
      <c r="C1688" t="s">
        <v>1201</v>
      </c>
      <c r="D1688" t="s">
        <v>578</v>
      </c>
      <c r="E1688" t="s">
        <v>578</v>
      </c>
      <c r="F1688" t="s">
        <v>578</v>
      </c>
      <c r="G1688" t="s">
        <v>578</v>
      </c>
      <c r="H1688" t="s">
        <v>578</v>
      </c>
      <c r="I1688" t="s">
        <v>578</v>
      </c>
      <c r="J1688" t="s">
        <v>578</v>
      </c>
      <c r="K1688" t="s">
        <v>578</v>
      </c>
      <c r="L1688" t="s">
        <v>578</v>
      </c>
      <c r="M1688" t="s">
        <v>578</v>
      </c>
      <c r="N1688" t="s">
        <v>578</v>
      </c>
      <c r="O1688" t="s">
        <v>578</v>
      </c>
      <c r="P1688" t="s">
        <v>578</v>
      </c>
      <c r="Q1688" t="s">
        <v>578</v>
      </c>
      <c r="R1688" t="s">
        <v>578</v>
      </c>
      <c r="S1688" t="s">
        <v>578</v>
      </c>
      <c r="T1688" s="73"/>
      <c r="U1688" s="73"/>
      <c r="V1688"/>
      <c r="W1688" s="73" t="str">
        <f>IFERROR(VLOOKUP(Подбор[[#This Row],[Артикул]],[1]Подбор!$CJ:$CW,2,0),"")</f>
        <v/>
      </c>
      <c r="X1688" s="73" t="str">
        <f>IFERROR(VLOOKUP(Подбор[[#This Row],[Артикул]],[1]Подбор!$CJ:$CW,3,0),"")</f>
        <v/>
      </c>
      <c r="Y1688" s="73" t="str">
        <f>IFERROR(VLOOKUP(Подбор[[#This Row],[Артикул]],[1]Подбор!$CJ:$CW,4,0),"")</f>
        <v/>
      </c>
      <c r="Z1688" s="73" t="str">
        <f>IFERROR(VLOOKUP(Подбор[[#This Row],[Артикул]],[1]Подбор!$CJ:$CW,5,0),"")</f>
        <v/>
      </c>
      <c r="AA1688" s="73" t="str">
        <f>IFERROR(VLOOKUP(Подбор[[#This Row],[Артикул]],[1]Подбор!$CJ:$CW,6,0),"")</f>
        <v/>
      </c>
      <c r="AB1688" s="73" t="str">
        <f>IFERROR(VLOOKUP(Подбор[[#This Row],[Артикул]],[1]Подбор!$CJ:$CW,7,0),"")</f>
        <v/>
      </c>
      <c r="AC1688" s="73" t="str">
        <f>IFERROR(VLOOKUP(Подбор[[#This Row],[Артикул]],[1]Подбор!$CJ:$CW,8,0),"")</f>
        <v/>
      </c>
      <c r="AD1688" s="73" t="str">
        <f>IFERROR(VLOOKUP(Подбор[[#This Row],[Артикул]],[1]Подбор!$CJ:$CW,9,0),"")</f>
        <v/>
      </c>
      <c r="AE1688" s="73" t="str">
        <f>IFERROR(VLOOKUP(Подбор[[#This Row],[Артикул]],[1]Подбор!$CJ:$CW,10,0),"")</f>
        <v/>
      </c>
      <c r="AF1688" s="73" t="str">
        <f>IFERROR(VLOOKUP(Подбор[[#This Row],[Артикул]],[1]Подбор!$CJ:$CW,11,0),"")</f>
        <v/>
      </c>
      <c r="AG1688" s="73" t="str">
        <f>IFERROR(VLOOKUP(Подбор[[#This Row],[Артикул]],[1]Подбор!$CJ:$CW,12,0),"")</f>
        <v/>
      </c>
      <c r="AH1688" s="73" t="str">
        <f>IFERROR(VLOOKUP(Подбор[[#This Row],[Артикул]],[1]Подбор!$CJ:$CW,13,0),"")</f>
        <v/>
      </c>
      <c r="AI1688" s="73" t="str">
        <f>IFERROR(VLOOKUP(Подбор[[#This Row],[Артикул]],[1]Подбор!$CJ:$CW,14,0),"")</f>
        <v/>
      </c>
      <c r="AJ1688" s="73" t="str">
        <f>IFERROR(VLOOKUP(Подбор[[#This Row],[Артикул]],[1]Подбор!$CJ:$DA,15,0),"")</f>
        <v/>
      </c>
      <c r="AK1688" s="73" t="str">
        <f>IFERROR(VLOOKUP(Подбор[[#This Row],[Артикул]],[1]Подбор!$CJ:$DA,16,0),"")</f>
        <v/>
      </c>
      <c r="AL1688" s="73" t="str">
        <f>IFERROR(VLOOKUP(Подбор[[#This Row],[Артикул]],[1]Подбор!$CJ:$DA,17,0),"")</f>
        <v/>
      </c>
    </row>
    <row r="1689" spans="1:38">
      <c r="A1689" s="73" t="s">
        <v>1200</v>
      </c>
      <c r="B1689" t="s">
        <v>3084</v>
      </c>
      <c r="C1689" t="s">
        <v>1199</v>
      </c>
      <c r="D1689">
        <v>1156100</v>
      </c>
      <c r="E1689">
        <v>843178.77</v>
      </c>
      <c r="F1689">
        <v>-27.066969120318305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578</v>
      </c>
      <c r="R1689" t="s">
        <v>578</v>
      </c>
      <c r="S1689" t="s">
        <v>5612</v>
      </c>
      <c r="T1689" s="73"/>
      <c r="U1689" s="73"/>
      <c r="V1689"/>
      <c r="W1689" s="73">
        <f>IFERROR(VLOOKUP(Подбор[[#This Row],[Артикул]],[1]Подбор!$CJ:$CW,2,0),"")</f>
        <v>1156100</v>
      </c>
      <c r="X1689" s="73">
        <f>IFERROR(VLOOKUP(Подбор[[#This Row],[Артикул]],[1]Подбор!$CJ:$CW,3,0),"")</f>
        <v>843178.77</v>
      </c>
      <c r="Y1689" s="73">
        <f>IFERROR(VLOOKUP(Подбор[[#This Row],[Артикул]],[1]Подбор!$CJ:$CW,4,0),"")</f>
        <v>-27.066969120318305</v>
      </c>
      <c r="Z1689" s="73">
        <f>IFERROR(VLOOKUP(Подбор[[#This Row],[Артикул]],[1]Подбор!$CJ:$CW,5,0),"")</f>
        <v>0</v>
      </c>
      <c r="AA1689" s="73">
        <f>IFERROR(VLOOKUP(Подбор[[#This Row],[Артикул]],[1]Подбор!$CJ:$CW,6,0),"")</f>
        <v>0</v>
      </c>
      <c r="AB1689" s="73">
        <f>IFERROR(VLOOKUP(Подбор[[#This Row],[Артикул]],[1]Подбор!$CJ:$CW,7,0),"")</f>
        <v>0</v>
      </c>
      <c r="AC1689" s="73">
        <f>IFERROR(VLOOKUP(Подбор[[#This Row],[Артикул]],[1]Подбор!$CJ:$CW,8,0),"")</f>
        <v>0</v>
      </c>
      <c r="AD1689" s="73">
        <f>IFERROR(VLOOKUP(Подбор[[#This Row],[Артикул]],[1]Подбор!$CJ:$CW,9,0),"")</f>
        <v>0</v>
      </c>
      <c r="AE1689" s="73">
        <f>IFERROR(VLOOKUP(Подбор[[#This Row],[Артикул]],[1]Подбор!$CJ:$CW,10,0),"")</f>
        <v>0</v>
      </c>
      <c r="AF1689" s="73">
        <f>IFERROR(VLOOKUP(Подбор[[#This Row],[Артикул]],[1]Подбор!$CJ:$CW,11,0),"")</f>
        <v>0</v>
      </c>
      <c r="AG1689" s="73">
        <f>IFERROR(VLOOKUP(Подбор[[#This Row],[Артикул]],[1]Подбор!$CJ:$CW,12,0),"")</f>
        <v>0</v>
      </c>
      <c r="AH1689" s="73">
        <f>IFERROR(VLOOKUP(Подбор[[#This Row],[Артикул]],[1]Подбор!$CJ:$CW,13,0),"")</f>
        <v>0</v>
      </c>
      <c r="AI1689" s="73">
        <f>IFERROR(VLOOKUP(Подбор[[#This Row],[Артикул]],[1]Подбор!$CJ:$CW,14,0),"")</f>
        <v>0</v>
      </c>
      <c r="AJ1689" s="73" t="str">
        <f>IFERROR(VLOOKUP(Подбор[[#This Row],[Артикул]],[1]Подбор!$CJ:$DA,15,0),"")</f>
        <v/>
      </c>
      <c r="AK1689" s="73" t="str">
        <f>IFERROR(VLOOKUP(Подбор[[#This Row],[Артикул]],[1]Подбор!$CJ:$DA,16,0),"")</f>
        <v/>
      </c>
      <c r="AL1689" s="73" t="str">
        <f>IFERROR(VLOOKUP(Подбор[[#This Row],[Артикул]],[1]Подбор!$CJ:$DA,17,0),"")</f>
        <v>Под заказ</v>
      </c>
    </row>
    <row r="1690" spans="1:38">
      <c r="A1690" s="73" t="s">
        <v>1198</v>
      </c>
      <c r="B1690" t="s">
        <v>3084</v>
      </c>
      <c r="C1690" t="s">
        <v>1197</v>
      </c>
      <c r="D1690" t="s">
        <v>578</v>
      </c>
      <c r="E1690" t="s">
        <v>578</v>
      </c>
      <c r="F1690" t="s">
        <v>578</v>
      </c>
      <c r="G1690" t="s">
        <v>578</v>
      </c>
      <c r="H1690" t="s">
        <v>578</v>
      </c>
      <c r="I1690" t="s">
        <v>578</v>
      </c>
      <c r="J1690" t="s">
        <v>578</v>
      </c>
      <c r="K1690" t="s">
        <v>578</v>
      </c>
      <c r="L1690" t="s">
        <v>578</v>
      </c>
      <c r="M1690" t="s">
        <v>578</v>
      </c>
      <c r="N1690" t="s">
        <v>578</v>
      </c>
      <c r="O1690" t="s">
        <v>578</v>
      </c>
      <c r="P1690" t="s">
        <v>578</v>
      </c>
      <c r="Q1690" t="s">
        <v>578</v>
      </c>
      <c r="R1690" t="s">
        <v>578</v>
      </c>
      <c r="S1690" t="s">
        <v>578</v>
      </c>
      <c r="T1690" s="73"/>
      <c r="U1690" s="73"/>
      <c r="V1690"/>
      <c r="W1690" s="73" t="str">
        <f>IFERROR(VLOOKUP(Подбор[[#This Row],[Артикул]],[1]Подбор!$CJ:$CW,2,0),"")</f>
        <v/>
      </c>
      <c r="X1690" s="73" t="str">
        <f>IFERROR(VLOOKUP(Подбор[[#This Row],[Артикул]],[1]Подбор!$CJ:$CW,3,0),"")</f>
        <v/>
      </c>
      <c r="Y1690" s="73" t="str">
        <f>IFERROR(VLOOKUP(Подбор[[#This Row],[Артикул]],[1]Подбор!$CJ:$CW,4,0),"")</f>
        <v/>
      </c>
      <c r="Z1690" s="73" t="str">
        <f>IFERROR(VLOOKUP(Подбор[[#This Row],[Артикул]],[1]Подбор!$CJ:$CW,5,0),"")</f>
        <v/>
      </c>
      <c r="AA1690" s="73" t="str">
        <f>IFERROR(VLOOKUP(Подбор[[#This Row],[Артикул]],[1]Подбор!$CJ:$CW,6,0),"")</f>
        <v/>
      </c>
      <c r="AB1690" s="73" t="str">
        <f>IFERROR(VLOOKUP(Подбор[[#This Row],[Артикул]],[1]Подбор!$CJ:$CW,7,0),"")</f>
        <v/>
      </c>
      <c r="AC1690" s="73" t="str">
        <f>IFERROR(VLOOKUP(Подбор[[#This Row],[Артикул]],[1]Подбор!$CJ:$CW,8,0),"")</f>
        <v/>
      </c>
      <c r="AD1690" s="73" t="str">
        <f>IFERROR(VLOOKUP(Подбор[[#This Row],[Артикул]],[1]Подбор!$CJ:$CW,9,0),"")</f>
        <v/>
      </c>
      <c r="AE1690" s="73" t="str">
        <f>IFERROR(VLOOKUP(Подбор[[#This Row],[Артикул]],[1]Подбор!$CJ:$CW,10,0),"")</f>
        <v/>
      </c>
      <c r="AF1690" s="73" t="str">
        <f>IFERROR(VLOOKUP(Подбор[[#This Row],[Артикул]],[1]Подбор!$CJ:$CW,11,0),"")</f>
        <v/>
      </c>
      <c r="AG1690" s="73" t="str">
        <f>IFERROR(VLOOKUP(Подбор[[#This Row],[Артикул]],[1]Подбор!$CJ:$CW,12,0),"")</f>
        <v/>
      </c>
      <c r="AH1690" s="73" t="str">
        <f>IFERROR(VLOOKUP(Подбор[[#This Row],[Артикул]],[1]Подбор!$CJ:$CW,13,0),"")</f>
        <v/>
      </c>
      <c r="AI1690" s="73" t="str">
        <f>IFERROR(VLOOKUP(Подбор[[#This Row],[Артикул]],[1]Подбор!$CJ:$CW,14,0),"")</f>
        <v/>
      </c>
      <c r="AJ1690" s="73" t="str">
        <f>IFERROR(VLOOKUP(Подбор[[#This Row],[Артикул]],[1]Подбор!$CJ:$DA,15,0),"")</f>
        <v/>
      </c>
      <c r="AK1690" s="73" t="str">
        <f>IFERROR(VLOOKUP(Подбор[[#This Row],[Артикул]],[1]Подбор!$CJ:$DA,16,0),"")</f>
        <v/>
      </c>
      <c r="AL1690" s="73" t="str">
        <f>IFERROR(VLOOKUP(Подбор[[#This Row],[Артикул]],[1]Подбор!$CJ:$DA,17,0),"")</f>
        <v/>
      </c>
    </row>
    <row r="1691" spans="1:38">
      <c r="A1691" s="73" t="s">
        <v>1196</v>
      </c>
      <c r="B1691" t="s">
        <v>3084</v>
      </c>
      <c r="C1691" t="s">
        <v>1195</v>
      </c>
      <c r="D1691" t="s">
        <v>578</v>
      </c>
      <c r="E1691" t="s">
        <v>578</v>
      </c>
      <c r="F1691" t="s">
        <v>578</v>
      </c>
      <c r="G1691" t="s">
        <v>578</v>
      </c>
      <c r="H1691" t="s">
        <v>578</v>
      </c>
      <c r="I1691" t="s">
        <v>578</v>
      </c>
      <c r="J1691" t="s">
        <v>578</v>
      </c>
      <c r="K1691" t="s">
        <v>578</v>
      </c>
      <c r="L1691" t="s">
        <v>578</v>
      </c>
      <c r="M1691" t="s">
        <v>578</v>
      </c>
      <c r="N1691" t="s">
        <v>578</v>
      </c>
      <c r="O1691" t="s">
        <v>578</v>
      </c>
      <c r="P1691" t="s">
        <v>578</v>
      </c>
      <c r="Q1691" t="s">
        <v>578</v>
      </c>
      <c r="R1691" t="s">
        <v>578</v>
      </c>
      <c r="S1691" t="s">
        <v>578</v>
      </c>
      <c r="T1691" s="73"/>
      <c r="U1691" s="73"/>
      <c r="V1691"/>
      <c r="W1691" s="73" t="str">
        <f>IFERROR(VLOOKUP(Подбор[[#This Row],[Артикул]],[1]Подбор!$CJ:$CW,2,0),"")</f>
        <v/>
      </c>
      <c r="X1691" s="73" t="str">
        <f>IFERROR(VLOOKUP(Подбор[[#This Row],[Артикул]],[1]Подбор!$CJ:$CW,3,0),"")</f>
        <v/>
      </c>
      <c r="Y1691" s="73" t="str">
        <f>IFERROR(VLOOKUP(Подбор[[#This Row],[Артикул]],[1]Подбор!$CJ:$CW,4,0),"")</f>
        <v/>
      </c>
      <c r="Z1691" s="73" t="str">
        <f>IFERROR(VLOOKUP(Подбор[[#This Row],[Артикул]],[1]Подбор!$CJ:$CW,5,0),"")</f>
        <v/>
      </c>
      <c r="AA1691" s="73" t="str">
        <f>IFERROR(VLOOKUP(Подбор[[#This Row],[Артикул]],[1]Подбор!$CJ:$CW,6,0),"")</f>
        <v/>
      </c>
      <c r="AB1691" s="73" t="str">
        <f>IFERROR(VLOOKUP(Подбор[[#This Row],[Артикул]],[1]Подбор!$CJ:$CW,7,0),"")</f>
        <v/>
      </c>
      <c r="AC1691" s="73" t="str">
        <f>IFERROR(VLOOKUP(Подбор[[#This Row],[Артикул]],[1]Подбор!$CJ:$CW,8,0),"")</f>
        <v/>
      </c>
      <c r="AD1691" s="73" t="str">
        <f>IFERROR(VLOOKUP(Подбор[[#This Row],[Артикул]],[1]Подбор!$CJ:$CW,9,0),"")</f>
        <v/>
      </c>
      <c r="AE1691" s="73" t="str">
        <f>IFERROR(VLOOKUP(Подбор[[#This Row],[Артикул]],[1]Подбор!$CJ:$CW,10,0),"")</f>
        <v/>
      </c>
      <c r="AF1691" s="73" t="str">
        <f>IFERROR(VLOOKUP(Подбор[[#This Row],[Артикул]],[1]Подбор!$CJ:$CW,11,0),"")</f>
        <v/>
      </c>
      <c r="AG1691" s="73" t="str">
        <f>IFERROR(VLOOKUP(Подбор[[#This Row],[Артикул]],[1]Подбор!$CJ:$CW,12,0),"")</f>
        <v/>
      </c>
      <c r="AH1691" s="73" t="str">
        <f>IFERROR(VLOOKUP(Подбор[[#This Row],[Артикул]],[1]Подбор!$CJ:$CW,13,0),"")</f>
        <v/>
      </c>
      <c r="AI1691" s="73" t="str">
        <f>IFERROR(VLOOKUP(Подбор[[#This Row],[Артикул]],[1]Подбор!$CJ:$CW,14,0),"")</f>
        <v/>
      </c>
      <c r="AJ1691" s="73" t="str">
        <f>IFERROR(VLOOKUP(Подбор[[#This Row],[Артикул]],[1]Подбор!$CJ:$DA,15,0),"")</f>
        <v/>
      </c>
      <c r="AK1691" s="73" t="str">
        <f>IFERROR(VLOOKUP(Подбор[[#This Row],[Артикул]],[1]Подбор!$CJ:$DA,16,0),"")</f>
        <v/>
      </c>
      <c r="AL1691" s="73" t="str">
        <f>IFERROR(VLOOKUP(Подбор[[#This Row],[Артикул]],[1]Подбор!$CJ:$DA,17,0),"")</f>
        <v/>
      </c>
    </row>
    <row r="1692" spans="1:38">
      <c r="A1692" s="73" t="s">
        <v>1194</v>
      </c>
      <c r="B1692" t="s">
        <v>3084</v>
      </c>
      <c r="C1692" t="s">
        <v>1193</v>
      </c>
      <c r="D1692">
        <v>717750</v>
      </c>
      <c r="E1692">
        <v>524050.59</v>
      </c>
      <c r="F1692">
        <v>-26.987030303030309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6639</v>
      </c>
      <c r="R1692" t="s">
        <v>6640</v>
      </c>
      <c r="S1692" t="s">
        <v>5612</v>
      </c>
      <c r="T1692" s="73"/>
      <c r="U1692" s="73"/>
      <c r="V1692"/>
      <c r="W1692" s="73">
        <f>IFERROR(VLOOKUP(Подбор[[#This Row],[Артикул]],[1]Подбор!$CJ:$CW,2,0),"")</f>
        <v>717750</v>
      </c>
      <c r="X1692" s="73">
        <f>IFERROR(VLOOKUP(Подбор[[#This Row],[Артикул]],[1]Подбор!$CJ:$CW,3,0),"")</f>
        <v>524050.59</v>
      </c>
      <c r="Y1692" s="73">
        <f>IFERROR(VLOOKUP(Подбор[[#This Row],[Артикул]],[1]Подбор!$CJ:$CW,4,0),"")</f>
        <v>-26.987030303030309</v>
      </c>
      <c r="Z1692" s="73">
        <f>IFERROR(VLOOKUP(Подбор[[#This Row],[Артикул]],[1]Подбор!$CJ:$CW,5,0),"")</f>
        <v>0</v>
      </c>
      <c r="AA1692" s="73">
        <f>IFERROR(VLOOKUP(Подбор[[#This Row],[Артикул]],[1]Подбор!$CJ:$CW,6,0),"")</f>
        <v>0</v>
      </c>
      <c r="AB1692" s="73">
        <f>IFERROR(VLOOKUP(Подбор[[#This Row],[Артикул]],[1]Подбор!$CJ:$CW,7,0),"")</f>
        <v>0</v>
      </c>
      <c r="AC1692" s="73">
        <f>IFERROR(VLOOKUP(Подбор[[#This Row],[Артикул]],[1]Подбор!$CJ:$CW,8,0),"")</f>
        <v>0</v>
      </c>
      <c r="AD1692" s="73">
        <f>IFERROR(VLOOKUP(Подбор[[#This Row],[Артикул]],[1]Подбор!$CJ:$CW,9,0),"")</f>
        <v>0</v>
      </c>
      <c r="AE1692" s="73">
        <f>IFERROR(VLOOKUP(Подбор[[#This Row],[Артикул]],[1]Подбор!$CJ:$CW,10,0),"")</f>
        <v>0</v>
      </c>
      <c r="AF1692" s="73">
        <f>IFERROR(VLOOKUP(Подбор[[#This Row],[Артикул]],[1]Подбор!$CJ:$CW,11,0),"")</f>
        <v>0</v>
      </c>
      <c r="AG1692" s="73">
        <f>IFERROR(VLOOKUP(Подбор[[#This Row],[Артикул]],[1]Подбор!$CJ:$CW,12,0),"")</f>
        <v>0</v>
      </c>
      <c r="AH1692" s="73">
        <f>IFERROR(VLOOKUP(Подбор[[#This Row],[Артикул]],[1]Подбор!$CJ:$CW,13,0),"")</f>
        <v>0</v>
      </c>
      <c r="AI1692" s="73">
        <f>IFERROR(VLOOKUP(Подбор[[#This Row],[Артикул]],[1]Подбор!$CJ:$CW,14,0),"")</f>
        <v>0</v>
      </c>
      <c r="AJ1692" s="73" t="str">
        <f>IFERROR(VLOOKUP(Подбор[[#This Row],[Артикул]],[1]Подбор!$CJ:$DA,15,0),"")</f>
        <v>http://ipmatika.ru/upload/iblock/db1/LA-2100.jpg</v>
      </c>
      <c r="AK1692" s="73" t="str">
        <f>IFERROR(VLOOKUP(Подбор[[#This Row],[Артикул]],[1]Подбор!$CJ:$DA,16,0),"")</f>
        <v>https://ipmatika.kz/products/akusticheskie-sistemy/LA-2100/</v>
      </c>
      <c r="AL1692" s="73" t="str">
        <f>IFERROR(VLOOKUP(Подбор[[#This Row],[Артикул]],[1]Подбор!$CJ:$DA,17,0),"")</f>
        <v>Под заказ</v>
      </c>
    </row>
    <row r="1693" spans="1:38">
      <c r="A1693" s="73" t="s">
        <v>1192</v>
      </c>
      <c r="B1693" t="s">
        <v>3084</v>
      </c>
      <c r="C1693" t="s">
        <v>1191</v>
      </c>
      <c r="D1693">
        <v>798050</v>
      </c>
      <c r="E1693">
        <v>570218.88</v>
      </c>
      <c r="F1693">
        <v>-28.548476912474158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6641</v>
      </c>
      <c r="R1693" t="s">
        <v>6642</v>
      </c>
      <c r="S1693" t="s">
        <v>5612</v>
      </c>
      <c r="T1693" s="73"/>
      <c r="U1693" s="73"/>
      <c r="V1693"/>
      <c r="W1693" s="73">
        <f>IFERROR(VLOOKUP(Подбор[[#This Row],[Артикул]],[1]Подбор!$CJ:$CW,2,0),"")</f>
        <v>798050</v>
      </c>
      <c r="X1693" s="73">
        <f>IFERROR(VLOOKUP(Подбор[[#This Row],[Артикул]],[1]Подбор!$CJ:$CW,3,0),"")</f>
        <v>570218.88</v>
      </c>
      <c r="Y1693" s="73">
        <f>IFERROR(VLOOKUP(Подбор[[#This Row],[Артикул]],[1]Подбор!$CJ:$CW,4,0),"")</f>
        <v>-28.548476912474158</v>
      </c>
      <c r="Z1693" s="73">
        <f>IFERROR(VLOOKUP(Подбор[[#This Row],[Артикул]],[1]Подбор!$CJ:$CW,5,0),"")</f>
        <v>0</v>
      </c>
      <c r="AA1693" s="73">
        <f>IFERROR(VLOOKUP(Подбор[[#This Row],[Артикул]],[1]Подбор!$CJ:$CW,6,0),"")</f>
        <v>0</v>
      </c>
      <c r="AB1693" s="73">
        <f>IFERROR(VLOOKUP(Подбор[[#This Row],[Артикул]],[1]Подбор!$CJ:$CW,7,0),"")</f>
        <v>0</v>
      </c>
      <c r="AC1693" s="73">
        <f>IFERROR(VLOOKUP(Подбор[[#This Row],[Артикул]],[1]Подбор!$CJ:$CW,8,0),"")</f>
        <v>0</v>
      </c>
      <c r="AD1693" s="73">
        <f>IFERROR(VLOOKUP(Подбор[[#This Row],[Артикул]],[1]Подбор!$CJ:$CW,9,0),"")</f>
        <v>0</v>
      </c>
      <c r="AE1693" s="73">
        <f>IFERROR(VLOOKUP(Подбор[[#This Row],[Артикул]],[1]Подбор!$CJ:$CW,10,0),"")</f>
        <v>0</v>
      </c>
      <c r="AF1693" s="73">
        <f>IFERROR(VLOOKUP(Подбор[[#This Row],[Артикул]],[1]Подбор!$CJ:$CW,11,0),"")</f>
        <v>0</v>
      </c>
      <c r="AG1693" s="73">
        <f>IFERROR(VLOOKUP(Подбор[[#This Row],[Артикул]],[1]Подбор!$CJ:$CW,12,0),"")</f>
        <v>0</v>
      </c>
      <c r="AH1693" s="73">
        <f>IFERROR(VLOOKUP(Подбор[[#This Row],[Артикул]],[1]Подбор!$CJ:$CW,13,0),"")</f>
        <v>0</v>
      </c>
      <c r="AI1693" s="73">
        <f>IFERROR(VLOOKUP(Подбор[[#This Row],[Артикул]],[1]Подбор!$CJ:$CW,14,0),"")</f>
        <v>0</v>
      </c>
      <c r="AJ1693" s="73" t="str">
        <f>IFERROR(VLOOKUP(Подбор[[#This Row],[Артикул]],[1]Подбор!$CJ:$DA,15,0),"")</f>
        <v>http://ipmatika.ru/upload/iblock/a5f/LA-2100K-LA-1180K.jpg</v>
      </c>
      <c r="AK1693" s="73" t="str">
        <f>IFERROR(VLOOKUP(Подбор[[#This Row],[Артикул]],[1]Подбор!$CJ:$DA,16,0),"")</f>
        <v>https://ipmatika.kz/products/akusticheskie-sistemy/LA-2100K/</v>
      </c>
      <c r="AL1693" s="73" t="str">
        <f>IFERROR(VLOOKUP(Подбор[[#This Row],[Артикул]],[1]Подбор!$CJ:$DA,17,0),"")</f>
        <v>Под заказ</v>
      </c>
    </row>
    <row r="1694" spans="1:38">
      <c r="A1694" s="73" t="s">
        <v>1190</v>
      </c>
      <c r="B1694" t="s">
        <v>3084</v>
      </c>
      <c r="C1694" t="s">
        <v>1189</v>
      </c>
      <c r="D1694">
        <v>1093400</v>
      </c>
      <c r="E1694">
        <v>797820.45000000007</v>
      </c>
      <c r="F1694">
        <v>-27.033066581306016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6643</v>
      </c>
      <c r="R1694" t="s">
        <v>6644</v>
      </c>
      <c r="S1694" t="s">
        <v>5612</v>
      </c>
      <c r="T1694" s="73"/>
      <c r="U1694" s="73"/>
      <c r="V1694"/>
      <c r="W1694" s="73">
        <f>IFERROR(VLOOKUP(Подбор[[#This Row],[Артикул]],[1]Подбор!$CJ:$CW,2,0),"")</f>
        <v>1093400</v>
      </c>
      <c r="X1694" s="73">
        <f>IFERROR(VLOOKUP(Подбор[[#This Row],[Артикул]],[1]Подбор!$CJ:$CW,3,0),"")</f>
        <v>797820.45000000007</v>
      </c>
      <c r="Y1694" s="73">
        <f>IFERROR(VLOOKUP(Подбор[[#This Row],[Артикул]],[1]Подбор!$CJ:$CW,4,0),"")</f>
        <v>-27.033066581306016</v>
      </c>
      <c r="Z1694" s="73">
        <f>IFERROR(VLOOKUP(Подбор[[#This Row],[Артикул]],[1]Подбор!$CJ:$CW,5,0),"")</f>
        <v>0</v>
      </c>
      <c r="AA1694" s="73">
        <f>IFERROR(VLOOKUP(Подбор[[#This Row],[Артикул]],[1]Подбор!$CJ:$CW,6,0),"")</f>
        <v>0</v>
      </c>
      <c r="AB1694" s="73">
        <f>IFERROR(VLOOKUP(Подбор[[#This Row],[Артикул]],[1]Подбор!$CJ:$CW,7,0),"")</f>
        <v>0</v>
      </c>
      <c r="AC1694" s="73">
        <f>IFERROR(VLOOKUP(Подбор[[#This Row],[Артикул]],[1]Подбор!$CJ:$CW,8,0),"")</f>
        <v>0</v>
      </c>
      <c r="AD1694" s="73">
        <f>IFERROR(VLOOKUP(Подбор[[#This Row],[Артикул]],[1]Подбор!$CJ:$CW,9,0),"")</f>
        <v>0</v>
      </c>
      <c r="AE1694" s="73">
        <f>IFERROR(VLOOKUP(Подбор[[#This Row],[Артикул]],[1]Подбор!$CJ:$CW,10,0),"")</f>
        <v>0</v>
      </c>
      <c r="AF1694" s="73">
        <f>IFERROR(VLOOKUP(Подбор[[#This Row],[Артикул]],[1]Подбор!$CJ:$CW,11,0),"")</f>
        <v>0</v>
      </c>
      <c r="AG1694" s="73">
        <f>IFERROR(VLOOKUP(Подбор[[#This Row],[Артикул]],[1]Подбор!$CJ:$CW,12,0),"")</f>
        <v>0</v>
      </c>
      <c r="AH1694" s="73">
        <f>IFERROR(VLOOKUP(Подбор[[#This Row],[Артикул]],[1]Подбор!$CJ:$CW,13,0),"")</f>
        <v>0</v>
      </c>
      <c r="AI1694" s="73">
        <f>IFERROR(VLOOKUP(Подбор[[#This Row],[Артикул]],[1]Подбор!$CJ:$CW,14,0),"")</f>
        <v>0</v>
      </c>
      <c r="AJ1694" s="73" t="str">
        <f>IFERROR(VLOOKUP(Подбор[[#This Row],[Артикул]],[1]Подбор!$CJ:$DA,15,0),"")</f>
        <v>http://ipmatika.ru/upload/iblock/8db/LA-2120.jpg</v>
      </c>
      <c r="AK1694" s="73" t="str">
        <f>IFERROR(VLOOKUP(Подбор[[#This Row],[Артикул]],[1]Подбор!$CJ:$DA,16,0),"")</f>
        <v>https://ipmatika.kz/products/akusticheskie-sistemy/LA-2120/</v>
      </c>
      <c r="AL1694" s="73" t="str">
        <f>IFERROR(VLOOKUP(Подбор[[#This Row],[Артикул]],[1]Подбор!$CJ:$DA,17,0),"")</f>
        <v>Под заказ</v>
      </c>
    </row>
    <row r="1695" spans="1:38">
      <c r="A1695" s="73" t="s">
        <v>1188</v>
      </c>
      <c r="B1695" t="s">
        <v>3084</v>
      </c>
      <c r="C1695" t="s">
        <v>1187</v>
      </c>
      <c r="D1695">
        <v>1499300</v>
      </c>
      <c r="E1695">
        <v>1093459.5</v>
      </c>
      <c r="F1695">
        <v>-27.068665377176018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6645</v>
      </c>
      <c r="R1695" t="s">
        <v>6646</v>
      </c>
      <c r="S1695" t="s">
        <v>5612</v>
      </c>
      <c r="T1695" s="73"/>
      <c r="U1695" s="73"/>
      <c r="V1695"/>
      <c r="W1695" s="73">
        <f>IFERROR(VLOOKUP(Подбор[[#This Row],[Артикул]],[1]Подбор!$CJ:$CW,2,0),"")</f>
        <v>1499300</v>
      </c>
      <c r="X1695" s="73">
        <f>IFERROR(VLOOKUP(Подбор[[#This Row],[Артикул]],[1]Подбор!$CJ:$CW,3,0),"")</f>
        <v>1093459.5</v>
      </c>
      <c r="Y1695" s="73">
        <f>IFERROR(VLOOKUP(Подбор[[#This Row],[Артикул]],[1]Подбор!$CJ:$CW,4,0),"")</f>
        <v>-27.068665377176018</v>
      </c>
      <c r="Z1695" s="73">
        <f>IFERROR(VLOOKUP(Подбор[[#This Row],[Артикул]],[1]Подбор!$CJ:$CW,5,0),"")</f>
        <v>0</v>
      </c>
      <c r="AA1695" s="73">
        <f>IFERROR(VLOOKUP(Подбор[[#This Row],[Артикул]],[1]Подбор!$CJ:$CW,6,0),"")</f>
        <v>0</v>
      </c>
      <c r="AB1695" s="73">
        <f>IFERROR(VLOOKUP(Подбор[[#This Row],[Артикул]],[1]Подбор!$CJ:$CW,7,0),"")</f>
        <v>0</v>
      </c>
      <c r="AC1695" s="73">
        <f>IFERROR(VLOOKUP(Подбор[[#This Row],[Артикул]],[1]Подбор!$CJ:$CW,8,0),"")</f>
        <v>0</v>
      </c>
      <c r="AD1695" s="73">
        <f>IFERROR(VLOOKUP(Подбор[[#This Row],[Артикул]],[1]Подбор!$CJ:$CW,9,0),"")</f>
        <v>0</v>
      </c>
      <c r="AE1695" s="73">
        <f>IFERROR(VLOOKUP(Подбор[[#This Row],[Артикул]],[1]Подбор!$CJ:$CW,10,0),"")</f>
        <v>0</v>
      </c>
      <c r="AF1695" s="73">
        <f>IFERROR(VLOOKUP(Подбор[[#This Row],[Артикул]],[1]Подбор!$CJ:$CW,11,0),"")</f>
        <v>0</v>
      </c>
      <c r="AG1695" s="73">
        <f>IFERROR(VLOOKUP(Подбор[[#This Row],[Артикул]],[1]Подбор!$CJ:$CW,12,0),"")</f>
        <v>0</v>
      </c>
      <c r="AH1695" s="73">
        <f>IFERROR(VLOOKUP(Подбор[[#This Row],[Артикул]],[1]Подбор!$CJ:$CW,13,0),"")</f>
        <v>0</v>
      </c>
      <c r="AI1695" s="73">
        <f>IFERROR(VLOOKUP(Подбор[[#This Row],[Артикул]],[1]Подбор!$CJ:$CW,14,0),"")</f>
        <v>0</v>
      </c>
      <c r="AJ1695" s="73" t="str">
        <f>IFERROR(VLOOKUP(Подбор[[#This Row],[Артикул]],[1]Подбор!$CJ:$DA,15,0),"")</f>
        <v>http://ipmatika.ru/upload/iblock/7cf/LA-2180.jpg</v>
      </c>
      <c r="AK1695" s="73" t="str">
        <f>IFERROR(VLOOKUP(Подбор[[#This Row],[Артикул]],[1]Подбор!$CJ:$DA,16,0),"")</f>
        <v>https://ipmatika.kz/products/akusticheskie-sistemy/LA-2180/</v>
      </c>
      <c r="AL1695" s="73" t="str">
        <f>IFERROR(VLOOKUP(Подбор[[#This Row],[Артикул]],[1]Подбор!$CJ:$DA,17,0),"")</f>
        <v>Под заказ</v>
      </c>
    </row>
    <row r="1696" spans="1:38">
      <c r="A1696" s="73" t="s">
        <v>1186</v>
      </c>
      <c r="B1696" t="s">
        <v>3084</v>
      </c>
      <c r="C1696" t="s">
        <v>1185</v>
      </c>
      <c r="D1696">
        <v>343200</v>
      </c>
      <c r="E1696">
        <v>251090.69999999998</v>
      </c>
      <c r="F1696">
        <v>-26.838374125874125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6647</v>
      </c>
      <c r="R1696" t="s">
        <v>6648</v>
      </c>
      <c r="S1696" t="s">
        <v>5612</v>
      </c>
      <c r="T1696" s="73"/>
      <c r="U1696" s="73"/>
      <c r="V1696"/>
      <c r="W1696" s="73">
        <f>IFERROR(VLOOKUP(Подбор[[#This Row],[Артикул]],[1]Подбор!$CJ:$CW,2,0),"")</f>
        <v>343200</v>
      </c>
      <c r="X1696" s="73">
        <f>IFERROR(VLOOKUP(Подбор[[#This Row],[Артикул]],[1]Подбор!$CJ:$CW,3,0),"")</f>
        <v>251090.69999999998</v>
      </c>
      <c r="Y1696" s="73">
        <f>IFERROR(VLOOKUP(Подбор[[#This Row],[Артикул]],[1]Подбор!$CJ:$CW,4,0),"")</f>
        <v>-26.838374125874125</v>
      </c>
      <c r="Z1696" s="73">
        <f>IFERROR(VLOOKUP(Подбор[[#This Row],[Артикул]],[1]Подбор!$CJ:$CW,5,0),"")</f>
        <v>0</v>
      </c>
      <c r="AA1696" s="73">
        <f>IFERROR(VLOOKUP(Подбор[[#This Row],[Артикул]],[1]Подбор!$CJ:$CW,6,0),"")</f>
        <v>0</v>
      </c>
      <c r="AB1696" s="73">
        <f>IFERROR(VLOOKUP(Подбор[[#This Row],[Артикул]],[1]Подбор!$CJ:$CW,7,0),"")</f>
        <v>0</v>
      </c>
      <c r="AC1696" s="73">
        <f>IFERROR(VLOOKUP(Подбор[[#This Row],[Артикул]],[1]Подбор!$CJ:$CW,8,0),"")</f>
        <v>0</v>
      </c>
      <c r="AD1696" s="73">
        <f>IFERROR(VLOOKUP(Подбор[[#This Row],[Артикул]],[1]Подбор!$CJ:$CW,9,0),"")</f>
        <v>0</v>
      </c>
      <c r="AE1696" s="73">
        <f>IFERROR(VLOOKUP(Подбор[[#This Row],[Артикул]],[1]Подбор!$CJ:$CW,10,0),"")</f>
        <v>0</v>
      </c>
      <c r="AF1696" s="73">
        <f>IFERROR(VLOOKUP(Подбор[[#This Row],[Артикул]],[1]Подбор!$CJ:$CW,11,0),"")</f>
        <v>0</v>
      </c>
      <c r="AG1696" s="73">
        <f>IFERROR(VLOOKUP(Подбор[[#This Row],[Артикул]],[1]Подбор!$CJ:$CW,12,0),"")</f>
        <v>0</v>
      </c>
      <c r="AH1696" s="73">
        <f>IFERROR(VLOOKUP(Подбор[[#This Row],[Артикул]],[1]Подбор!$CJ:$CW,13,0),"")</f>
        <v>0</v>
      </c>
      <c r="AI1696" s="73">
        <f>IFERROR(VLOOKUP(Подбор[[#This Row],[Артикул]],[1]Подбор!$CJ:$CW,14,0),"")</f>
        <v>0</v>
      </c>
      <c r="AJ1696" s="73" t="str">
        <f>IFERROR(VLOOKUP(Подбор[[#This Row],[Артикул]],[1]Подбор!$CJ:$DA,15,0),"")</f>
        <v>http://ipmatika.ru/upload/iblock/0ef/LA-2650.jpg</v>
      </c>
      <c r="AK1696" s="73" t="str">
        <f>IFERROR(VLOOKUP(Подбор[[#This Row],[Артикул]],[1]Подбор!$CJ:$DA,16,0),"")</f>
        <v>https://ipmatika.kz/products/akusticheskie-sistemy/LA-2650/</v>
      </c>
      <c r="AL1696" s="73" t="str">
        <f>IFERROR(VLOOKUP(Подбор[[#This Row],[Артикул]],[1]Подбор!$CJ:$DA,17,0),"")</f>
        <v>Под заказ</v>
      </c>
    </row>
    <row r="1697" spans="1:38">
      <c r="A1697" s="73" t="s">
        <v>1184</v>
      </c>
      <c r="B1697" t="s">
        <v>3084</v>
      </c>
      <c r="C1697" t="s">
        <v>1183</v>
      </c>
      <c r="D1697" t="s">
        <v>578</v>
      </c>
      <c r="E1697" t="s">
        <v>578</v>
      </c>
      <c r="F1697" t="s">
        <v>578</v>
      </c>
      <c r="G1697" t="s">
        <v>578</v>
      </c>
      <c r="H1697" t="s">
        <v>578</v>
      </c>
      <c r="I1697" t="s">
        <v>578</v>
      </c>
      <c r="J1697" t="s">
        <v>578</v>
      </c>
      <c r="K1697" t="s">
        <v>578</v>
      </c>
      <c r="L1697" t="s">
        <v>578</v>
      </c>
      <c r="M1697" t="s">
        <v>578</v>
      </c>
      <c r="N1697" t="s">
        <v>578</v>
      </c>
      <c r="O1697" t="s">
        <v>578</v>
      </c>
      <c r="P1697" t="s">
        <v>578</v>
      </c>
      <c r="Q1697" t="s">
        <v>578</v>
      </c>
      <c r="R1697" t="s">
        <v>578</v>
      </c>
      <c r="S1697" t="s">
        <v>578</v>
      </c>
      <c r="T1697" s="73"/>
      <c r="U1697" s="73"/>
      <c r="V1697"/>
      <c r="W1697" s="73" t="str">
        <f>IFERROR(VLOOKUP(Подбор[[#This Row],[Артикул]],[1]Подбор!$CJ:$CW,2,0),"")</f>
        <v/>
      </c>
      <c r="X1697" s="73" t="str">
        <f>IFERROR(VLOOKUP(Подбор[[#This Row],[Артикул]],[1]Подбор!$CJ:$CW,3,0),"")</f>
        <v/>
      </c>
      <c r="Y1697" s="73" t="str">
        <f>IFERROR(VLOOKUP(Подбор[[#This Row],[Артикул]],[1]Подбор!$CJ:$CW,4,0),"")</f>
        <v/>
      </c>
      <c r="Z1697" s="73" t="str">
        <f>IFERROR(VLOOKUP(Подбор[[#This Row],[Артикул]],[1]Подбор!$CJ:$CW,5,0),"")</f>
        <v/>
      </c>
      <c r="AA1697" s="73" t="str">
        <f>IFERROR(VLOOKUP(Подбор[[#This Row],[Артикул]],[1]Подбор!$CJ:$CW,6,0),"")</f>
        <v/>
      </c>
      <c r="AB1697" s="73" t="str">
        <f>IFERROR(VLOOKUP(Подбор[[#This Row],[Артикул]],[1]Подбор!$CJ:$CW,7,0),"")</f>
        <v/>
      </c>
      <c r="AC1697" s="73" t="str">
        <f>IFERROR(VLOOKUP(Подбор[[#This Row],[Артикул]],[1]Подбор!$CJ:$CW,8,0),"")</f>
        <v/>
      </c>
      <c r="AD1697" s="73" t="str">
        <f>IFERROR(VLOOKUP(Подбор[[#This Row],[Артикул]],[1]Подбор!$CJ:$CW,9,0),"")</f>
        <v/>
      </c>
      <c r="AE1697" s="73" t="str">
        <f>IFERROR(VLOOKUP(Подбор[[#This Row],[Артикул]],[1]Подбор!$CJ:$CW,10,0),"")</f>
        <v/>
      </c>
      <c r="AF1697" s="73" t="str">
        <f>IFERROR(VLOOKUP(Подбор[[#This Row],[Артикул]],[1]Подбор!$CJ:$CW,11,0),"")</f>
        <v/>
      </c>
      <c r="AG1697" s="73" t="str">
        <f>IFERROR(VLOOKUP(Подбор[[#This Row],[Артикул]],[1]Подбор!$CJ:$CW,12,0),"")</f>
        <v/>
      </c>
      <c r="AH1697" s="73" t="str">
        <f>IFERROR(VLOOKUP(Подбор[[#This Row],[Артикул]],[1]Подбор!$CJ:$CW,13,0),"")</f>
        <v/>
      </c>
      <c r="AI1697" s="73" t="str">
        <f>IFERROR(VLOOKUP(Подбор[[#This Row],[Артикул]],[1]Подбор!$CJ:$CW,14,0),"")</f>
        <v/>
      </c>
      <c r="AJ1697" s="73" t="str">
        <f>IFERROR(VLOOKUP(Подбор[[#This Row],[Артикул]],[1]Подбор!$CJ:$DA,15,0),"")</f>
        <v/>
      </c>
      <c r="AK1697" s="73" t="str">
        <f>IFERROR(VLOOKUP(Подбор[[#This Row],[Артикул]],[1]Подбор!$CJ:$DA,16,0),"")</f>
        <v/>
      </c>
      <c r="AL1697" s="73" t="str">
        <f>IFERROR(VLOOKUP(Подбор[[#This Row],[Артикул]],[1]Подбор!$CJ:$DA,17,0),"")</f>
        <v/>
      </c>
    </row>
    <row r="1698" spans="1:38">
      <c r="A1698" s="73" t="s">
        <v>1182</v>
      </c>
      <c r="B1698" t="s">
        <v>3084</v>
      </c>
      <c r="C1698" t="s">
        <v>1181</v>
      </c>
      <c r="D1698">
        <v>1030700</v>
      </c>
      <c r="E1698">
        <v>752462.12999999989</v>
      </c>
      <c r="F1698">
        <v>-26.995039293683917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6649</v>
      </c>
      <c r="R1698" t="s">
        <v>6650</v>
      </c>
      <c r="S1698" t="s">
        <v>5612</v>
      </c>
      <c r="T1698" s="73"/>
      <c r="U1698" s="73"/>
      <c r="V1698"/>
      <c r="W1698" s="73">
        <f>IFERROR(VLOOKUP(Подбор[[#This Row],[Артикул]],[1]Подбор!$CJ:$CW,2,0),"")</f>
        <v>1030700</v>
      </c>
      <c r="X1698" s="73">
        <f>IFERROR(VLOOKUP(Подбор[[#This Row],[Артикул]],[1]Подбор!$CJ:$CW,3,0),"")</f>
        <v>752462.12999999989</v>
      </c>
      <c r="Y1698" s="73">
        <f>IFERROR(VLOOKUP(Подбор[[#This Row],[Артикул]],[1]Подбор!$CJ:$CW,4,0),"")</f>
        <v>-26.995039293683917</v>
      </c>
      <c r="Z1698" s="73">
        <f>IFERROR(VLOOKUP(Подбор[[#This Row],[Артикул]],[1]Подбор!$CJ:$CW,5,0),"")</f>
        <v>0</v>
      </c>
      <c r="AA1698" s="73">
        <f>IFERROR(VLOOKUP(Подбор[[#This Row],[Артикул]],[1]Подбор!$CJ:$CW,6,0),"")</f>
        <v>0</v>
      </c>
      <c r="AB1698" s="73">
        <f>IFERROR(VLOOKUP(Подбор[[#This Row],[Артикул]],[1]Подбор!$CJ:$CW,7,0),"")</f>
        <v>0</v>
      </c>
      <c r="AC1698" s="73">
        <f>IFERROR(VLOOKUP(Подбор[[#This Row],[Артикул]],[1]Подбор!$CJ:$CW,8,0),"")</f>
        <v>0</v>
      </c>
      <c r="AD1698" s="73">
        <f>IFERROR(VLOOKUP(Подбор[[#This Row],[Артикул]],[1]Подбор!$CJ:$CW,9,0),"")</f>
        <v>0</v>
      </c>
      <c r="AE1698" s="73">
        <f>IFERROR(VLOOKUP(Подбор[[#This Row],[Артикул]],[1]Подбор!$CJ:$CW,10,0),"")</f>
        <v>0</v>
      </c>
      <c r="AF1698" s="73">
        <f>IFERROR(VLOOKUP(Подбор[[#This Row],[Артикул]],[1]Подбор!$CJ:$CW,11,0),"")</f>
        <v>0</v>
      </c>
      <c r="AG1698" s="73">
        <f>IFERROR(VLOOKUP(Подбор[[#This Row],[Артикул]],[1]Подбор!$CJ:$CW,12,0),"")</f>
        <v>0</v>
      </c>
      <c r="AH1698" s="73">
        <f>IFERROR(VLOOKUP(Подбор[[#This Row],[Артикул]],[1]Подбор!$CJ:$CW,13,0),"")</f>
        <v>0</v>
      </c>
      <c r="AI1698" s="73">
        <f>IFERROR(VLOOKUP(Подбор[[#This Row],[Артикул]],[1]Подбор!$CJ:$CW,14,0),"")</f>
        <v>0</v>
      </c>
      <c r="AJ1698" s="73" t="str">
        <f>IFERROR(VLOOKUP(Подбор[[#This Row],[Артикул]],[1]Подбор!$CJ:$DA,15,0),"")</f>
        <v>http://ipmatika.ru/upload/iblock/e1c/LA-2800K.jpg</v>
      </c>
      <c r="AK1698" s="73" t="str">
        <f>IFERROR(VLOOKUP(Подбор[[#This Row],[Артикул]],[1]Подбор!$CJ:$DA,16,0),"")</f>
        <v>https://ipmatika.kz/products/akusticheskie-sistemy/LA-2800K/</v>
      </c>
      <c r="AL1698" s="73" t="str">
        <f>IFERROR(VLOOKUP(Подбор[[#This Row],[Артикул]],[1]Подбор!$CJ:$DA,17,0),"")</f>
        <v>Под заказ</v>
      </c>
    </row>
    <row r="1699" spans="1:38">
      <c r="A1699" s="73" t="s">
        <v>1180</v>
      </c>
      <c r="B1699" t="s">
        <v>3084</v>
      </c>
      <c r="C1699" t="s">
        <v>1179</v>
      </c>
      <c r="D1699" t="s">
        <v>578</v>
      </c>
      <c r="E1699" t="s">
        <v>578</v>
      </c>
      <c r="F1699" t="s">
        <v>578</v>
      </c>
      <c r="G1699" t="s">
        <v>578</v>
      </c>
      <c r="H1699" t="s">
        <v>578</v>
      </c>
      <c r="I1699" t="s">
        <v>578</v>
      </c>
      <c r="J1699" t="s">
        <v>578</v>
      </c>
      <c r="K1699" t="s">
        <v>578</v>
      </c>
      <c r="L1699" t="s">
        <v>578</v>
      </c>
      <c r="M1699" t="s">
        <v>578</v>
      </c>
      <c r="N1699" t="s">
        <v>578</v>
      </c>
      <c r="O1699" t="s">
        <v>578</v>
      </c>
      <c r="P1699" t="s">
        <v>578</v>
      </c>
      <c r="Q1699" t="s">
        <v>578</v>
      </c>
      <c r="R1699" t="s">
        <v>578</v>
      </c>
      <c r="S1699" t="s">
        <v>578</v>
      </c>
      <c r="T1699" s="73"/>
      <c r="U1699" s="73"/>
      <c r="V1699"/>
      <c r="W1699" s="73" t="str">
        <f>IFERROR(VLOOKUP(Подбор[[#This Row],[Артикул]],[1]Подбор!$CJ:$CW,2,0),"")</f>
        <v/>
      </c>
      <c r="X1699" s="73" t="str">
        <f>IFERROR(VLOOKUP(Подбор[[#This Row],[Артикул]],[1]Подбор!$CJ:$CW,3,0),"")</f>
        <v/>
      </c>
      <c r="Y1699" s="73" t="str">
        <f>IFERROR(VLOOKUP(Подбор[[#This Row],[Артикул]],[1]Подбор!$CJ:$CW,4,0),"")</f>
        <v/>
      </c>
      <c r="Z1699" s="73" t="str">
        <f>IFERROR(VLOOKUP(Подбор[[#This Row],[Артикул]],[1]Подбор!$CJ:$CW,5,0),"")</f>
        <v/>
      </c>
      <c r="AA1699" s="73" t="str">
        <f>IFERROR(VLOOKUP(Подбор[[#This Row],[Артикул]],[1]Подбор!$CJ:$CW,6,0),"")</f>
        <v/>
      </c>
      <c r="AB1699" s="73" t="str">
        <f>IFERROR(VLOOKUP(Подбор[[#This Row],[Артикул]],[1]Подбор!$CJ:$CW,7,0),"")</f>
        <v/>
      </c>
      <c r="AC1699" s="73" t="str">
        <f>IFERROR(VLOOKUP(Подбор[[#This Row],[Артикул]],[1]Подбор!$CJ:$CW,8,0),"")</f>
        <v/>
      </c>
      <c r="AD1699" s="73" t="str">
        <f>IFERROR(VLOOKUP(Подбор[[#This Row],[Артикул]],[1]Подбор!$CJ:$CW,9,0),"")</f>
        <v/>
      </c>
      <c r="AE1699" s="73" t="str">
        <f>IFERROR(VLOOKUP(Подбор[[#This Row],[Артикул]],[1]Подбор!$CJ:$CW,10,0),"")</f>
        <v/>
      </c>
      <c r="AF1699" s="73" t="str">
        <f>IFERROR(VLOOKUP(Подбор[[#This Row],[Артикул]],[1]Подбор!$CJ:$CW,11,0),"")</f>
        <v/>
      </c>
      <c r="AG1699" s="73" t="str">
        <f>IFERROR(VLOOKUP(Подбор[[#This Row],[Артикул]],[1]Подбор!$CJ:$CW,12,0),"")</f>
        <v/>
      </c>
      <c r="AH1699" s="73" t="str">
        <f>IFERROR(VLOOKUP(Подбор[[#This Row],[Артикул]],[1]Подбор!$CJ:$CW,13,0),"")</f>
        <v/>
      </c>
      <c r="AI1699" s="73" t="str">
        <f>IFERROR(VLOOKUP(Подбор[[#This Row],[Артикул]],[1]Подбор!$CJ:$CW,14,0),"")</f>
        <v/>
      </c>
      <c r="AJ1699" s="73" t="str">
        <f>IFERROR(VLOOKUP(Подбор[[#This Row],[Артикул]],[1]Подбор!$CJ:$DA,15,0),"")</f>
        <v/>
      </c>
      <c r="AK1699" s="73" t="str">
        <f>IFERROR(VLOOKUP(Подбор[[#This Row],[Артикул]],[1]Подбор!$CJ:$DA,16,0),"")</f>
        <v/>
      </c>
      <c r="AL1699" s="73" t="str">
        <f>IFERROR(VLOOKUP(Подбор[[#This Row],[Артикул]],[1]Подбор!$CJ:$DA,17,0),"")</f>
        <v/>
      </c>
    </row>
    <row r="1700" spans="1:38">
      <c r="A1700" s="73" t="s">
        <v>1178</v>
      </c>
      <c r="B1700" t="s">
        <v>3084</v>
      </c>
      <c r="C1700" t="s">
        <v>1177</v>
      </c>
      <c r="D1700">
        <v>222200</v>
      </c>
      <c r="E1700">
        <v>159564.09</v>
      </c>
      <c r="F1700">
        <v>-28.18897839783979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578</v>
      </c>
      <c r="R1700" t="s">
        <v>6651</v>
      </c>
      <c r="S1700" t="s">
        <v>578</v>
      </c>
      <c r="T1700" s="73"/>
      <c r="U1700" s="73"/>
      <c r="V1700"/>
      <c r="W1700" s="73">
        <f>IFERROR(VLOOKUP(Подбор[[#This Row],[Артикул]],[1]Подбор!$CJ:$CW,2,0),"")</f>
        <v>222200</v>
      </c>
      <c r="X1700" s="73">
        <f>IFERROR(VLOOKUP(Подбор[[#This Row],[Артикул]],[1]Подбор!$CJ:$CW,3,0),"")</f>
        <v>159564.09</v>
      </c>
      <c r="Y1700" s="73">
        <f>IFERROR(VLOOKUP(Подбор[[#This Row],[Артикул]],[1]Подбор!$CJ:$CW,4,0),"")</f>
        <v>-28.18897839783979</v>
      </c>
      <c r="Z1700" s="73">
        <f>IFERROR(VLOOKUP(Подбор[[#This Row],[Артикул]],[1]Подбор!$CJ:$CW,5,0),"")</f>
        <v>0</v>
      </c>
      <c r="AA1700" s="73">
        <f>IFERROR(VLOOKUP(Подбор[[#This Row],[Артикул]],[1]Подбор!$CJ:$CW,6,0),"")</f>
        <v>0</v>
      </c>
      <c r="AB1700" s="73">
        <f>IFERROR(VLOOKUP(Подбор[[#This Row],[Артикул]],[1]Подбор!$CJ:$CW,7,0),"")</f>
        <v>0</v>
      </c>
      <c r="AC1700" s="73">
        <f>IFERROR(VLOOKUP(Подбор[[#This Row],[Артикул]],[1]Подбор!$CJ:$CW,8,0),"")</f>
        <v>0</v>
      </c>
      <c r="AD1700" s="73">
        <f>IFERROR(VLOOKUP(Подбор[[#This Row],[Артикул]],[1]Подбор!$CJ:$CW,9,0),"")</f>
        <v>0</v>
      </c>
      <c r="AE1700" s="73">
        <f>IFERROR(VLOOKUP(Подбор[[#This Row],[Артикул]],[1]Подбор!$CJ:$CW,10,0),"")</f>
        <v>0</v>
      </c>
      <c r="AF1700" s="73">
        <f>IFERROR(VLOOKUP(Подбор[[#This Row],[Артикул]],[1]Подбор!$CJ:$CW,11,0),"")</f>
        <v>0</v>
      </c>
      <c r="AG1700" s="73">
        <f>IFERROR(VLOOKUP(Подбор[[#This Row],[Артикул]],[1]Подбор!$CJ:$CW,12,0),"")</f>
        <v>0</v>
      </c>
      <c r="AH1700" s="73">
        <f>IFERROR(VLOOKUP(Подбор[[#This Row],[Артикул]],[1]Подбор!$CJ:$CW,13,0),"")</f>
        <v>0</v>
      </c>
      <c r="AI1700" s="73">
        <f>IFERROR(VLOOKUP(Подбор[[#This Row],[Артикул]],[1]Подбор!$CJ:$CW,14,0),"")</f>
        <v>0</v>
      </c>
      <c r="AJ1700" s="73" t="str">
        <f>IFERROR(VLOOKUP(Подбор[[#This Row],[Артикул]],[1]Подбор!$CJ:$DA,15,0),"")</f>
        <v/>
      </c>
      <c r="AK1700" s="73" t="str">
        <f>IFERROR(VLOOKUP(Подбор[[#This Row],[Артикул]],[1]Подбор!$CJ:$DA,16,0),"")</f>
        <v>https://ipmatika.kz/products/aksessuary-dlya-professionalnykh-audio-sistem/TS-01A/</v>
      </c>
      <c r="AL1700" s="73" t="str">
        <f>IFERROR(VLOOKUP(Подбор[[#This Row],[Артикул]],[1]Подбор!$CJ:$DA,17,0),"")</f>
        <v/>
      </c>
    </row>
    <row r="1701" spans="1:38">
      <c r="A1701" s="73" t="s">
        <v>1176</v>
      </c>
      <c r="B1701" t="s">
        <v>3084</v>
      </c>
      <c r="C1701" t="s">
        <v>1175</v>
      </c>
      <c r="D1701">
        <v>160050</v>
      </c>
      <c r="E1701">
        <v>114205.77</v>
      </c>
      <c r="F1701">
        <v>-28.64369259606373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578</v>
      </c>
      <c r="R1701" t="s">
        <v>6651</v>
      </c>
      <c r="S1701" t="s">
        <v>578</v>
      </c>
      <c r="T1701" s="73"/>
      <c r="U1701" s="73"/>
      <c r="V1701"/>
      <c r="W1701" s="73">
        <f>IFERROR(VLOOKUP(Подбор[[#This Row],[Артикул]],[1]Подбор!$CJ:$CW,2,0),"")</f>
        <v>160050</v>
      </c>
      <c r="X1701" s="73">
        <f>IFERROR(VLOOKUP(Подбор[[#This Row],[Артикул]],[1]Подбор!$CJ:$CW,3,0),"")</f>
        <v>114205.77</v>
      </c>
      <c r="Y1701" s="73">
        <f>IFERROR(VLOOKUP(Подбор[[#This Row],[Артикул]],[1]Подбор!$CJ:$CW,4,0),"")</f>
        <v>-28.64369259606373</v>
      </c>
      <c r="Z1701" s="73">
        <f>IFERROR(VLOOKUP(Подбор[[#This Row],[Артикул]],[1]Подбор!$CJ:$CW,5,0),"")</f>
        <v>0</v>
      </c>
      <c r="AA1701" s="73">
        <f>IFERROR(VLOOKUP(Подбор[[#This Row],[Артикул]],[1]Подбор!$CJ:$CW,6,0),"")</f>
        <v>0</v>
      </c>
      <c r="AB1701" s="73">
        <f>IFERROR(VLOOKUP(Подбор[[#This Row],[Артикул]],[1]Подбор!$CJ:$CW,7,0),"")</f>
        <v>0</v>
      </c>
      <c r="AC1701" s="73">
        <f>IFERROR(VLOOKUP(Подбор[[#This Row],[Артикул]],[1]Подбор!$CJ:$CW,8,0),"")</f>
        <v>0</v>
      </c>
      <c r="AD1701" s="73">
        <f>IFERROR(VLOOKUP(Подбор[[#This Row],[Артикул]],[1]Подбор!$CJ:$CW,9,0),"")</f>
        <v>0</v>
      </c>
      <c r="AE1701" s="73">
        <f>IFERROR(VLOOKUP(Подбор[[#This Row],[Артикул]],[1]Подбор!$CJ:$CW,10,0),"")</f>
        <v>0</v>
      </c>
      <c r="AF1701" s="73">
        <f>IFERROR(VLOOKUP(Подбор[[#This Row],[Артикул]],[1]Подбор!$CJ:$CW,11,0),"")</f>
        <v>0</v>
      </c>
      <c r="AG1701" s="73">
        <f>IFERROR(VLOOKUP(Подбор[[#This Row],[Артикул]],[1]Подбор!$CJ:$CW,12,0),"")</f>
        <v>0</v>
      </c>
      <c r="AH1701" s="73">
        <f>IFERROR(VLOOKUP(Подбор[[#This Row],[Артикул]],[1]Подбор!$CJ:$CW,13,0),"")</f>
        <v>0</v>
      </c>
      <c r="AI1701" s="73">
        <f>IFERROR(VLOOKUP(Подбор[[#This Row],[Артикул]],[1]Подбор!$CJ:$CW,14,0),"")</f>
        <v>0</v>
      </c>
      <c r="AJ1701" s="73" t="str">
        <f>IFERROR(VLOOKUP(Подбор[[#This Row],[Артикул]],[1]Подбор!$CJ:$DA,15,0),"")</f>
        <v/>
      </c>
      <c r="AK1701" s="73" t="str">
        <f>IFERROR(VLOOKUP(Подбор[[#This Row],[Артикул]],[1]Подбор!$CJ:$DA,16,0),"")</f>
        <v>https://ipmatika.kz/products/aksessuary-dlya-professionalnykh-audio-sistem/TS-01A/</v>
      </c>
      <c r="AL1701" s="73" t="str">
        <f>IFERROR(VLOOKUP(Подбор[[#This Row],[Артикул]],[1]Подбор!$CJ:$DA,17,0),"")</f>
        <v/>
      </c>
    </row>
    <row r="1702" spans="1:38">
      <c r="A1702" s="73" t="s">
        <v>1174</v>
      </c>
      <c r="B1702" t="s">
        <v>3084</v>
      </c>
      <c r="C1702" t="s">
        <v>1173</v>
      </c>
      <c r="D1702">
        <v>160050</v>
      </c>
      <c r="E1702">
        <v>114205.77</v>
      </c>
      <c r="F1702">
        <v>-28.64369259606373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578</v>
      </c>
      <c r="R1702" t="s">
        <v>6651</v>
      </c>
      <c r="S1702" t="s">
        <v>578</v>
      </c>
      <c r="T1702" s="73"/>
      <c r="U1702" s="73"/>
      <c r="V1702"/>
      <c r="W1702" s="73">
        <f>IFERROR(VLOOKUP(Подбор[[#This Row],[Артикул]],[1]Подбор!$CJ:$CW,2,0),"")</f>
        <v>160050</v>
      </c>
      <c r="X1702" s="73">
        <f>IFERROR(VLOOKUP(Подбор[[#This Row],[Артикул]],[1]Подбор!$CJ:$CW,3,0),"")</f>
        <v>114205.77</v>
      </c>
      <c r="Y1702" s="73">
        <f>IFERROR(VLOOKUP(Подбор[[#This Row],[Артикул]],[1]Подбор!$CJ:$CW,4,0),"")</f>
        <v>-28.64369259606373</v>
      </c>
      <c r="Z1702" s="73">
        <f>IFERROR(VLOOKUP(Подбор[[#This Row],[Артикул]],[1]Подбор!$CJ:$CW,5,0),"")</f>
        <v>0</v>
      </c>
      <c r="AA1702" s="73">
        <f>IFERROR(VLOOKUP(Подбор[[#This Row],[Артикул]],[1]Подбор!$CJ:$CW,6,0),"")</f>
        <v>0</v>
      </c>
      <c r="AB1702" s="73">
        <f>IFERROR(VLOOKUP(Подбор[[#This Row],[Артикул]],[1]Подбор!$CJ:$CW,7,0),"")</f>
        <v>0</v>
      </c>
      <c r="AC1702" s="73">
        <f>IFERROR(VLOOKUP(Подбор[[#This Row],[Артикул]],[1]Подбор!$CJ:$CW,8,0),"")</f>
        <v>0</v>
      </c>
      <c r="AD1702" s="73">
        <f>IFERROR(VLOOKUP(Подбор[[#This Row],[Артикул]],[1]Подбор!$CJ:$CW,9,0),"")</f>
        <v>0</v>
      </c>
      <c r="AE1702" s="73">
        <f>IFERROR(VLOOKUP(Подбор[[#This Row],[Артикул]],[1]Подбор!$CJ:$CW,10,0),"")</f>
        <v>0</v>
      </c>
      <c r="AF1702" s="73">
        <f>IFERROR(VLOOKUP(Подбор[[#This Row],[Артикул]],[1]Подбор!$CJ:$CW,11,0),"")</f>
        <v>0</v>
      </c>
      <c r="AG1702" s="73">
        <f>IFERROR(VLOOKUP(Подбор[[#This Row],[Артикул]],[1]Подбор!$CJ:$CW,12,0),"")</f>
        <v>0</v>
      </c>
      <c r="AH1702" s="73">
        <f>IFERROR(VLOOKUP(Подбор[[#This Row],[Артикул]],[1]Подбор!$CJ:$CW,13,0),"")</f>
        <v>0</v>
      </c>
      <c r="AI1702" s="73">
        <f>IFERROR(VLOOKUP(Подбор[[#This Row],[Артикул]],[1]Подбор!$CJ:$CW,14,0),"")</f>
        <v>0</v>
      </c>
      <c r="AJ1702" s="73" t="str">
        <f>IFERROR(VLOOKUP(Подбор[[#This Row],[Артикул]],[1]Подбор!$CJ:$DA,15,0),"")</f>
        <v/>
      </c>
      <c r="AK1702" s="73" t="str">
        <f>IFERROR(VLOOKUP(Подбор[[#This Row],[Артикул]],[1]Подбор!$CJ:$DA,16,0),"")</f>
        <v>https://ipmatika.kz/products/aksessuary-dlya-professionalnykh-audio-sistem/TS-01A/</v>
      </c>
      <c r="AL1702" s="73" t="str">
        <f>IFERROR(VLOOKUP(Подбор[[#This Row],[Артикул]],[1]Подбор!$CJ:$DA,17,0),"")</f>
        <v/>
      </c>
    </row>
    <row r="1703" spans="1:38">
      <c r="A1703" s="73" t="s">
        <v>1172</v>
      </c>
      <c r="B1703" t="s">
        <v>3084</v>
      </c>
      <c r="C1703" t="s">
        <v>1171</v>
      </c>
      <c r="D1703">
        <v>160050</v>
      </c>
      <c r="E1703">
        <v>114205.77</v>
      </c>
      <c r="F1703">
        <v>-28.64369259606373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578</v>
      </c>
      <c r="R1703" t="s">
        <v>578</v>
      </c>
      <c r="S1703" t="s">
        <v>578</v>
      </c>
      <c r="T1703" s="73"/>
      <c r="U1703" s="73"/>
      <c r="V1703"/>
      <c r="W1703" s="73">
        <f>IFERROR(VLOOKUP(Подбор[[#This Row],[Артикул]],[1]Подбор!$CJ:$CW,2,0),"")</f>
        <v>160050</v>
      </c>
      <c r="X1703" s="73">
        <f>IFERROR(VLOOKUP(Подбор[[#This Row],[Артикул]],[1]Подбор!$CJ:$CW,3,0),"")</f>
        <v>114205.77</v>
      </c>
      <c r="Y1703" s="73">
        <f>IFERROR(VLOOKUP(Подбор[[#This Row],[Артикул]],[1]Подбор!$CJ:$CW,4,0),"")</f>
        <v>-28.64369259606373</v>
      </c>
      <c r="Z1703" s="73">
        <f>IFERROR(VLOOKUP(Подбор[[#This Row],[Артикул]],[1]Подбор!$CJ:$CW,5,0),"")</f>
        <v>0</v>
      </c>
      <c r="AA1703" s="73">
        <f>IFERROR(VLOOKUP(Подбор[[#This Row],[Артикул]],[1]Подбор!$CJ:$CW,6,0),"")</f>
        <v>0</v>
      </c>
      <c r="AB1703" s="73">
        <f>IFERROR(VLOOKUP(Подбор[[#This Row],[Артикул]],[1]Подбор!$CJ:$CW,7,0),"")</f>
        <v>0</v>
      </c>
      <c r="AC1703" s="73">
        <f>IFERROR(VLOOKUP(Подбор[[#This Row],[Артикул]],[1]Подбор!$CJ:$CW,8,0),"")</f>
        <v>0</v>
      </c>
      <c r="AD1703" s="73">
        <f>IFERROR(VLOOKUP(Подбор[[#This Row],[Артикул]],[1]Подбор!$CJ:$CW,9,0),"")</f>
        <v>0</v>
      </c>
      <c r="AE1703" s="73">
        <f>IFERROR(VLOOKUP(Подбор[[#This Row],[Артикул]],[1]Подбор!$CJ:$CW,10,0),"")</f>
        <v>0</v>
      </c>
      <c r="AF1703" s="73">
        <f>IFERROR(VLOOKUP(Подбор[[#This Row],[Артикул]],[1]Подбор!$CJ:$CW,11,0),"")</f>
        <v>0</v>
      </c>
      <c r="AG1703" s="73">
        <f>IFERROR(VLOOKUP(Подбор[[#This Row],[Артикул]],[1]Подбор!$CJ:$CW,12,0),"")</f>
        <v>0</v>
      </c>
      <c r="AH1703" s="73">
        <f>IFERROR(VLOOKUP(Подбор[[#This Row],[Артикул]],[1]Подбор!$CJ:$CW,13,0),"")</f>
        <v>0</v>
      </c>
      <c r="AI1703" s="73">
        <f>IFERROR(VLOOKUP(Подбор[[#This Row],[Артикул]],[1]Подбор!$CJ:$CW,14,0),"")</f>
        <v>0</v>
      </c>
      <c r="AJ1703" s="73" t="str">
        <f>IFERROR(VLOOKUP(Подбор[[#This Row],[Артикул]],[1]Подбор!$CJ:$DA,15,0),"")</f>
        <v/>
      </c>
      <c r="AK1703" s="73" t="str">
        <f>IFERROR(VLOOKUP(Подбор[[#This Row],[Артикул]],[1]Подбор!$CJ:$DA,16,0),"")</f>
        <v/>
      </c>
      <c r="AL1703" s="73" t="str">
        <f>IFERROR(VLOOKUP(Подбор[[#This Row],[Артикул]],[1]Подбор!$CJ:$DA,17,0),"")</f>
        <v/>
      </c>
    </row>
    <row r="1704" spans="1:38">
      <c r="A1704" s="73" t="s">
        <v>1170</v>
      </c>
      <c r="B1704" t="s">
        <v>3084</v>
      </c>
      <c r="C1704" t="s">
        <v>1169</v>
      </c>
      <c r="D1704">
        <v>178260</v>
      </c>
      <c r="E1704">
        <v>146118.58799999999</v>
      </c>
      <c r="F1704">
        <v>-18.030636149444632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578</v>
      </c>
      <c r="R1704" t="s">
        <v>6651</v>
      </c>
      <c r="S1704" t="s">
        <v>578</v>
      </c>
      <c r="T1704" s="73"/>
      <c r="U1704" s="73"/>
      <c r="V1704"/>
      <c r="W1704" s="73">
        <f>IFERROR(VLOOKUP(Подбор[[#This Row],[Артикул]],[1]Подбор!$CJ:$CW,2,0),"")</f>
        <v>178260</v>
      </c>
      <c r="X1704" s="73">
        <f>IFERROR(VLOOKUP(Подбор[[#This Row],[Артикул]],[1]Подбор!$CJ:$CW,3,0),"")</f>
        <v>146118.58799999999</v>
      </c>
      <c r="Y1704" s="73">
        <f>IFERROR(VLOOKUP(Подбор[[#This Row],[Артикул]],[1]Подбор!$CJ:$CW,4,0),"")</f>
        <v>-18.030636149444632</v>
      </c>
      <c r="Z1704" s="73">
        <f>IFERROR(VLOOKUP(Подбор[[#This Row],[Артикул]],[1]Подбор!$CJ:$CW,5,0),"")</f>
        <v>0</v>
      </c>
      <c r="AA1704" s="73">
        <f>IFERROR(VLOOKUP(Подбор[[#This Row],[Артикул]],[1]Подбор!$CJ:$CW,6,0),"")</f>
        <v>0</v>
      </c>
      <c r="AB1704" s="73">
        <f>IFERROR(VLOOKUP(Подбор[[#This Row],[Артикул]],[1]Подбор!$CJ:$CW,7,0),"")</f>
        <v>0</v>
      </c>
      <c r="AC1704" s="73">
        <f>IFERROR(VLOOKUP(Подбор[[#This Row],[Артикул]],[1]Подбор!$CJ:$CW,8,0),"")</f>
        <v>0</v>
      </c>
      <c r="AD1704" s="73">
        <f>IFERROR(VLOOKUP(Подбор[[#This Row],[Артикул]],[1]Подбор!$CJ:$CW,9,0),"")</f>
        <v>0</v>
      </c>
      <c r="AE1704" s="73">
        <f>IFERROR(VLOOKUP(Подбор[[#This Row],[Артикул]],[1]Подбор!$CJ:$CW,10,0),"")</f>
        <v>0</v>
      </c>
      <c r="AF1704" s="73">
        <f>IFERROR(VLOOKUP(Подбор[[#This Row],[Артикул]],[1]Подбор!$CJ:$CW,11,0),"")</f>
        <v>0</v>
      </c>
      <c r="AG1704" s="73">
        <f>IFERROR(VLOOKUP(Подбор[[#This Row],[Артикул]],[1]Подбор!$CJ:$CW,12,0),"")</f>
        <v>0</v>
      </c>
      <c r="AH1704" s="73">
        <f>IFERROR(VLOOKUP(Подбор[[#This Row],[Артикул]],[1]Подбор!$CJ:$CW,13,0),"")</f>
        <v>0</v>
      </c>
      <c r="AI1704" s="73">
        <f>IFERROR(VLOOKUP(Подбор[[#This Row],[Артикул]],[1]Подбор!$CJ:$CW,14,0),"")</f>
        <v>0</v>
      </c>
      <c r="AJ1704" s="73" t="str">
        <f>IFERROR(VLOOKUP(Подбор[[#This Row],[Артикул]],[1]Подбор!$CJ:$DA,15,0),"")</f>
        <v/>
      </c>
      <c r="AK1704" s="73" t="str">
        <f>IFERROR(VLOOKUP(Подбор[[#This Row],[Артикул]],[1]Подбор!$CJ:$DA,16,0),"")</f>
        <v>https://ipmatika.kz/products/aksessuary-dlya-professionalnykh-audio-sistem/TS-01A/</v>
      </c>
      <c r="AL1704" s="73" t="str">
        <f>IFERROR(VLOOKUP(Подбор[[#This Row],[Артикул]],[1]Подбор!$CJ:$DA,17,0),"")</f>
        <v/>
      </c>
    </row>
    <row r="1705" spans="1:38">
      <c r="A1705" s="73" t="s">
        <v>1168</v>
      </c>
      <c r="B1705" t="s">
        <v>3084</v>
      </c>
      <c r="C1705" t="s">
        <v>1167</v>
      </c>
      <c r="D1705">
        <v>239250</v>
      </c>
      <c r="E1705">
        <v>170903.67</v>
      </c>
      <c r="F1705">
        <v>-28.566909090909093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578</v>
      </c>
      <c r="R1705" t="s">
        <v>6651</v>
      </c>
      <c r="S1705" t="s">
        <v>578</v>
      </c>
      <c r="T1705" s="73"/>
      <c r="U1705" s="73"/>
      <c r="V1705"/>
      <c r="W1705" s="73">
        <f>IFERROR(VLOOKUP(Подбор[[#This Row],[Артикул]],[1]Подбор!$CJ:$CW,2,0),"")</f>
        <v>239250</v>
      </c>
      <c r="X1705" s="73">
        <f>IFERROR(VLOOKUP(Подбор[[#This Row],[Артикул]],[1]Подбор!$CJ:$CW,3,0),"")</f>
        <v>170903.67</v>
      </c>
      <c r="Y1705" s="73">
        <f>IFERROR(VLOOKUP(Подбор[[#This Row],[Артикул]],[1]Подбор!$CJ:$CW,4,0),"")</f>
        <v>-28.566909090909093</v>
      </c>
      <c r="Z1705" s="73">
        <f>IFERROR(VLOOKUP(Подбор[[#This Row],[Артикул]],[1]Подбор!$CJ:$CW,5,0),"")</f>
        <v>0</v>
      </c>
      <c r="AA1705" s="73">
        <f>IFERROR(VLOOKUP(Подбор[[#This Row],[Артикул]],[1]Подбор!$CJ:$CW,6,0),"")</f>
        <v>0</v>
      </c>
      <c r="AB1705" s="73">
        <f>IFERROR(VLOOKUP(Подбор[[#This Row],[Артикул]],[1]Подбор!$CJ:$CW,7,0),"")</f>
        <v>0</v>
      </c>
      <c r="AC1705" s="73">
        <f>IFERROR(VLOOKUP(Подбор[[#This Row],[Артикул]],[1]Подбор!$CJ:$CW,8,0),"")</f>
        <v>0</v>
      </c>
      <c r="AD1705" s="73">
        <f>IFERROR(VLOOKUP(Подбор[[#This Row],[Артикул]],[1]Подбор!$CJ:$CW,9,0),"")</f>
        <v>0</v>
      </c>
      <c r="AE1705" s="73">
        <f>IFERROR(VLOOKUP(Подбор[[#This Row],[Артикул]],[1]Подбор!$CJ:$CW,10,0),"")</f>
        <v>0</v>
      </c>
      <c r="AF1705" s="73">
        <f>IFERROR(VLOOKUP(Подбор[[#This Row],[Артикул]],[1]Подбор!$CJ:$CW,11,0),"")</f>
        <v>0</v>
      </c>
      <c r="AG1705" s="73">
        <f>IFERROR(VLOOKUP(Подбор[[#This Row],[Артикул]],[1]Подбор!$CJ:$CW,12,0),"")</f>
        <v>0</v>
      </c>
      <c r="AH1705" s="73">
        <f>IFERROR(VLOOKUP(Подбор[[#This Row],[Артикул]],[1]Подбор!$CJ:$CW,13,0),"")</f>
        <v>0</v>
      </c>
      <c r="AI1705" s="73">
        <f>IFERROR(VLOOKUP(Подбор[[#This Row],[Артикул]],[1]Подбор!$CJ:$CW,14,0),"")</f>
        <v>0</v>
      </c>
      <c r="AJ1705" s="73" t="str">
        <f>IFERROR(VLOOKUP(Подбор[[#This Row],[Артикул]],[1]Подбор!$CJ:$DA,15,0),"")</f>
        <v/>
      </c>
      <c r="AK1705" s="73" t="str">
        <f>IFERROR(VLOOKUP(Подбор[[#This Row],[Артикул]],[1]Подбор!$CJ:$DA,16,0),"")</f>
        <v>https://ipmatika.kz/products/aksessuary-dlya-professionalnykh-audio-sistem/TS-01A/</v>
      </c>
      <c r="AL1705" s="73" t="str">
        <f>IFERROR(VLOOKUP(Подбор[[#This Row],[Артикул]],[1]Подбор!$CJ:$DA,17,0),"")</f>
        <v/>
      </c>
    </row>
    <row r="1706" spans="1:38">
      <c r="A1706" s="73" t="s">
        <v>1166</v>
      </c>
      <c r="B1706" t="s">
        <v>3084</v>
      </c>
      <c r="C1706" t="s">
        <v>1165</v>
      </c>
      <c r="D1706">
        <v>191400</v>
      </c>
      <c r="E1706">
        <v>137694.9</v>
      </c>
      <c r="F1706">
        <v>-28.059090909090912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578</v>
      </c>
      <c r="R1706" t="s">
        <v>6651</v>
      </c>
      <c r="S1706" t="s">
        <v>578</v>
      </c>
      <c r="T1706" s="73"/>
      <c r="U1706" s="73"/>
      <c r="V1706"/>
      <c r="W1706" s="73">
        <f>IFERROR(VLOOKUP(Подбор[[#This Row],[Артикул]],[1]Подбор!$CJ:$CW,2,0),"")</f>
        <v>191400</v>
      </c>
      <c r="X1706" s="73">
        <f>IFERROR(VLOOKUP(Подбор[[#This Row],[Артикул]],[1]Подбор!$CJ:$CW,3,0),"")</f>
        <v>137694.9</v>
      </c>
      <c r="Y1706" s="73">
        <f>IFERROR(VLOOKUP(Подбор[[#This Row],[Артикул]],[1]Подбор!$CJ:$CW,4,0),"")</f>
        <v>-28.059090909090912</v>
      </c>
      <c r="Z1706" s="73">
        <f>IFERROR(VLOOKUP(Подбор[[#This Row],[Артикул]],[1]Подбор!$CJ:$CW,5,0),"")</f>
        <v>0</v>
      </c>
      <c r="AA1706" s="73">
        <f>IFERROR(VLOOKUP(Подбор[[#This Row],[Артикул]],[1]Подбор!$CJ:$CW,6,0),"")</f>
        <v>0</v>
      </c>
      <c r="AB1706" s="73">
        <f>IFERROR(VLOOKUP(Подбор[[#This Row],[Артикул]],[1]Подбор!$CJ:$CW,7,0),"")</f>
        <v>0</v>
      </c>
      <c r="AC1706" s="73">
        <f>IFERROR(VLOOKUP(Подбор[[#This Row],[Артикул]],[1]Подбор!$CJ:$CW,8,0),"")</f>
        <v>0</v>
      </c>
      <c r="AD1706" s="73">
        <f>IFERROR(VLOOKUP(Подбор[[#This Row],[Артикул]],[1]Подбор!$CJ:$CW,9,0),"")</f>
        <v>0</v>
      </c>
      <c r="AE1706" s="73">
        <f>IFERROR(VLOOKUP(Подбор[[#This Row],[Артикул]],[1]Подбор!$CJ:$CW,10,0),"")</f>
        <v>0</v>
      </c>
      <c r="AF1706" s="73">
        <f>IFERROR(VLOOKUP(Подбор[[#This Row],[Артикул]],[1]Подбор!$CJ:$CW,11,0),"")</f>
        <v>0</v>
      </c>
      <c r="AG1706" s="73">
        <f>IFERROR(VLOOKUP(Подбор[[#This Row],[Артикул]],[1]Подбор!$CJ:$CW,12,0),"")</f>
        <v>0</v>
      </c>
      <c r="AH1706" s="73">
        <f>IFERROR(VLOOKUP(Подбор[[#This Row],[Артикул]],[1]Подбор!$CJ:$CW,13,0),"")</f>
        <v>0</v>
      </c>
      <c r="AI1706" s="73">
        <f>IFERROR(VLOOKUP(Подбор[[#This Row],[Артикул]],[1]Подбор!$CJ:$CW,14,0),"")</f>
        <v>0</v>
      </c>
      <c r="AJ1706" s="73" t="str">
        <f>IFERROR(VLOOKUP(Подбор[[#This Row],[Артикул]],[1]Подбор!$CJ:$DA,15,0),"")</f>
        <v/>
      </c>
      <c r="AK1706" s="73" t="str">
        <f>IFERROR(VLOOKUP(Подбор[[#This Row],[Артикул]],[1]Подбор!$CJ:$DA,16,0),"")</f>
        <v>https://ipmatika.kz/products/aksessuary-dlya-professionalnykh-audio-sistem/TS-01A/</v>
      </c>
      <c r="AL1706" s="73" t="str">
        <f>IFERROR(VLOOKUP(Подбор[[#This Row],[Артикул]],[1]Подбор!$CJ:$DA,17,0),"")</f>
        <v/>
      </c>
    </row>
    <row r="1707" spans="1:38">
      <c r="A1707" s="73" t="s">
        <v>1164</v>
      </c>
      <c r="B1707" t="s">
        <v>3084</v>
      </c>
      <c r="C1707" t="s">
        <v>1163</v>
      </c>
      <c r="D1707">
        <v>255200</v>
      </c>
      <c r="E1707">
        <v>182243.25</v>
      </c>
      <c r="F1707">
        <v>-28.588068181818187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578</v>
      </c>
      <c r="R1707" t="s">
        <v>6651</v>
      </c>
      <c r="S1707" t="s">
        <v>578</v>
      </c>
      <c r="T1707" s="73"/>
      <c r="U1707" s="73"/>
      <c r="V1707"/>
      <c r="W1707" s="73">
        <f>IFERROR(VLOOKUP(Подбор[[#This Row],[Артикул]],[1]Подбор!$CJ:$CW,2,0),"")</f>
        <v>255200</v>
      </c>
      <c r="X1707" s="73">
        <f>IFERROR(VLOOKUP(Подбор[[#This Row],[Артикул]],[1]Подбор!$CJ:$CW,3,0),"")</f>
        <v>182243.25</v>
      </c>
      <c r="Y1707" s="73">
        <f>IFERROR(VLOOKUP(Подбор[[#This Row],[Артикул]],[1]Подбор!$CJ:$CW,4,0),"")</f>
        <v>-28.588068181818187</v>
      </c>
      <c r="Z1707" s="73">
        <f>IFERROR(VLOOKUP(Подбор[[#This Row],[Артикул]],[1]Подбор!$CJ:$CW,5,0),"")</f>
        <v>0</v>
      </c>
      <c r="AA1707" s="73">
        <f>IFERROR(VLOOKUP(Подбор[[#This Row],[Артикул]],[1]Подбор!$CJ:$CW,6,0),"")</f>
        <v>0</v>
      </c>
      <c r="AB1707" s="73">
        <f>IFERROR(VLOOKUP(Подбор[[#This Row],[Артикул]],[1]Подбор!$CJ:$CW,7,0),"")</f>
        <v>0</v>
      </c>
      <c r="AC1707" s="73">
        <f>IFERROR(VLOOKUP(Подбор[[#This Row],[Артикул]],[1]Подбор!$CJ:$CW,8,0),"")</f>
        <v>0</v>
      </c>
      <c r="AD1707" s="73">
        <f>IFERROR(VLOOKUP(Подбор[[#This Row],[Артикул]],[1]Подбор!$CJ:$CW,9,0),"")</f>
        <v>0</v>
      </c>
      <c r="AE1707" s="73">
        <f>IFERROR(VLOOKUP(Подбор[[#This Row],[Артикул]],[1]Подбор!$CJ:$CW,10,0),"")</f>
        <v>0</v>
      </c>
      <c r="AF1707" s="73">
        <f>IFERROR(VLOOKUP(Подбор[[#This Row],[Артикул]],[1]Подбор!$CJ:$CW,11,0),"")</f>
        <v>0</v>
      </c>
      <c r="AG1707" s="73">
        <f>IFERROR(VLOOKUP(Подбор[[#This Row],[Артикул]],[1]Подбор!$CJ:$CW,12,0),"")</f>
        <v>0</v>
      </c>
      <c r="AH1707" s="73">
        <f>IFERROR(VLOOKUP(Подбор[[#This Row],[Артикул]],[1]Подбор!$CJ:$CW,13,0),"")</f>
        <v>0</v>
      </c>
      <c r="AI1707" s="73">
        <f>IFERROR(VLOOKUP(Подбор[[#This Row],[Артикул]],[1]Подбор!$CJ:$CW,14,0),"")</f>
        <v>0</v>
      </c>
      <c r="AJ1707" s="73" t="str">
        <f>IFERROR(VLOOKUP(Подбор[[#This Row],[Артикул]],[1]Подбор!$CJ:$DA,15,0),"")</f>
        <v/>
      </c>
      <c r="AK1707" s="73" t="str">
        <f>IFERROR(VLOOKUP(Подбор[[#This Row],[Артикул]],[1]Подбор!$CJ:$DA,16,0),"")</f>
        <v>https://ipmatika.kz/products/aksessuary-dlya-professionalnykh-audio-sistem/TS-01A/</v>
      </c>
      <c r="AL1707" s="73" t="str">
        <f>IFERROR(VLOOKUP(Подбор[[#This Row],[Артикул]],[1]Подбор!$CJ:$DA,17,0),"")</f>
        <v/>
      </c>
    </row>
    <row r="1708" spans="1:38">
      <c r="A1708" s="73" t="s">
        <v>1162</v>
      </c>
      <c r="B1708" t="s">
        <v>3084</v>
      </c>
      <c r="C1708" t="s">
        <v>1161</v>
      </c>
      <c r="D1708">
        <v>237490</v>
      </c>
      <c r="E1708">
        <v>185321.13600000003</v>
      </c>
      <c r="F1708">
        <v>-21.966762389995367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6652</v>
      </c>
      <c r="R1708" t="s">
        <v>6653</v>
      </c>
      <c r="S1708" t="s">
        <v>578</v>
      </c>
      <c r="T1708" s="73"/>
      <c r="U1708" s="73"/>
      <c r="V1708"/>
      <c r="W1708" s="73">
        <f>IFERROR(VLOOKUP(Подбор[[#This Row],[Артикул]],[1]Подбор!$CJ:$CW,2,0),"")</f>
        <v>237600</v>
      </c>
      <c r="X1708" s="73">
        <f>IFERROR(VLOOKUP(Подбор[[#This Row],[Артикул]],[1]Подбор!$CJ:$CW,3,0),"")</f>
        <v>185321.13600000003</v>
      </c>
      <c r="Y1708" s="73">
        <f>IFERROR(VLOOKUP(Подбор[[#This Row],[Артикул]],[1]Подбор!$CJ:$CW,4,0),"")</f>
        <v>-22.002888888888876</v>
      </c>
      <c r="Z1708" s="73">
        <f>IFERROR(VLOOKUP(Подбор[[#This Row],[Артикул]],[1]Подбор!$CJ:$CW,5,0),"")</f>
        <v>0</v>
      </c>
      <c r="AA1708" s="73">
        <f>IFERROR(VLOOKUP(Подбор[[#This Row],[Артикул]],[1]Подбор!$CJ:$CW,6,0),"")</f>
        <v>0</v>
      </c>
      <c r="AB1708" s="73">
        <f>IFERROR(VLOOKUP(Подбор[[#This Row],[Артикул]],[1]Подбор!$CJ:$CW,7,0),"")</f>
        <v>0</v>
      </c>
      <c r="AC1708" s="73">
        <f>IFERROR(VLOOKUP(Подбор[[#This Row],[Артикул]],[1]Подбор!$CJ:$CW,8,0),"")</f>
        <v>0</v>
      </c>
      <c r="AD1708" s="73">
        <f>IFERROR(VLOOKUP(Подбор[[#This Row],[Артикул]],[1]Подбор!$CJ:$CW,9,0),"")</f>
        <v>0</v>
      </c>
      <c r="AE1708" s="73">
        <f>IFERROR(VLOOKUP(Подбор[[#This Row],[Артикул]],[1]Подбор!$CJ:$CW,10,0),"")</f>
        <v>0</v>
      </c>
      <c r="AF1708" s="73">
        <f>IFERROR(VLOOKUP(Подбор[[#This Row],[Артикул]],[1]Подбор!$CJ:$CW,11,0),"")</f>
        <v>0</v>
      </c>
      <c r="AG1708" s="73">
        <f>IFERROR(VLOOKUP(Подбор[[#This Row],[Артикул]],[1]Подбор!$CJ:$CW,12,0),"")</f>
        <v>0</v>
      </c>
      <c r="AH1708" s="73">
        <f>IFERROR(VLOOKUP(Подбор[[#This Row],[Артикул]],[1]Подбор!$CJ:$CW,13,0),"")</f>
        <v>0</v>
      </c>
      <c r="AI1708" s="73">
        <f>IFERROR(VLOOKUP(Подбор[[#This Row],[Артикул]],[1]Подбор!$CJ:$CW,14,0),"")</f>
        <v>0</v>
      </c>
      <c r="AJ1708" s="73" t="str">
        <f>IFERROR(VLOOKUP(Подбор[[#This Row],[Артикул]],[1]Подбор!$CJ:$DA,15,0),"")</f>
        <v>http://ipmatika.ru/upload/iblock/eb7/T-205DT.png</v>
      </c>
      <c r="AK1708" s="73" t="str">
        <f>IFERROR(VLOOKUP(Подбор[[#This Row],[Артикул]],[1]Подбор!$CJ:$DA,16,0),"")</f>
        <v>https://ipmatika.kz/products/oborudovanie-itc-s-podderzhkoy-protokola-dante-/T-205DT/</v>
      </c>
      <c r="AL1708" s="73" t="str">
        <f>IFERROR(VLOOKUP(Подбор[[#This Row],[Артикул]],[1]Подбор!$CJ:$DA,17,0),"")</f>
        <v/>
      </c>
    </row>
    <row r="1709" spans="1:38">
      <c r="A1709" s="73" t="s">
        <v>1160</v>
      </c>
      <c r="B1709" t="s">
        <v>3084</v>
      </c>
      <c r="C1709" t="s">
        <v>1159</v>
      </c>
      <c r="D1709">
        <v>113850</v>
      </c>
      <c r="E1709">
        <v>79750</v>
      </c>
      <c r="F1709">
        <v>-29.951690821256037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6654</v>
      </c>
      <c r="R1709" t="s">
        <v>6655</v>
      </c>
      <c r="S1709" t="s">
        <v>578</v>
      </c>
      <c r="T1709" s="73"/>
      <c r="U1709" s="73"/>
      <c r="V1709"/>
      <c r="W1709" s="73">
        <f>IFERROR(VLOOKUP(Подбор[[#This Row],[Артикул]],[1]Подбор!$CJ:$CW,2,0),"")</f>
        <v>113850</v>
      </c>
      <c r="X1709" s="73">
        <f>IFERROR(VLOOKUP(Подбор[[#This Row],[Артикул]],[1]Подбор!$CJ:$CW,3,0),"")</f>
        <v>79750</v>
      </c>
      <c r="Y1709" s="73">
        <f>IFERROR(VLOOKUP(Подбор[[#This Row],[Артикул]],[1]Подбор!$CJ:$CW,4,0),"")</f>
        <v>-29.951690821256037</v>
      </c>
      <c r="Z1709" s="73">
        <f>IFERROR(VLOOKUP(Подбор[[#This Row],[Артикул]],[1]Подбор!$CJ:$CW,5,0),"")</f>
        <v>0</v>
      </c>
      <c r="AA1709" s="73">
        <f>IFERROR(VLOOKUP(Подбор[[#This Row],[Артикул]],[1]Подбор!$CJ:$CW,6,0),"")</f>
        <v>0</v>
      </c>
      <c r="AB1709" s="73">
        <f>IFERROR(VLOOKUP(Подбор[[#This Row],[Артикул]],[1]Подбор!$CJ:$CW,7,0),"")</f>
        <v>0</v>
      </c>
      <c r="AC1709" s="73">
        <f>IFERROR(VLOOKUP(Подбор[[#This Row],[Артикул]],[1]Подбор!$CJ:$CW,8,0),"")</f>
        <v>0</v>
      </c>
      <c r="AD1709" s="73">
        <f>IFERROR(VLOOKUP(Подбор[[#This Row],[Артикул]],[1]Подбор!$CJ:$CW,9,0),"")</f>
        <v>0</v>
      </c>
      <c r="AE1709" s="73">
        <f>IFERROR(VLOOKUP(Подбор[[#This Row],[Артикул]],[1]Подбор!$CJ:$CW,10,0),"")</f>
        <v>0</v>
      </c>
      <c r="AF1709" s="73">
        <f>IFERROR(VLOOKUP(Подбор[[#This Row],[Артикул]],[1]Подбор!$CJ:$CW,11,0),"")</f>
        <v>0</v>
      </c>
      <c r="AG1709" s="73">
        <f>IFERROR(VLOOKUP(Подбор[[#This Row],[Артикул]],[1]Подбор!$CJ:$CW,12,0),"")</f>
        <v>0</v>
      </c>
      <c r="AH1709" s="73">
        <f>IFERROR(VLOOKUP(Подбор[[#This Row],[Артикул]],[1]Подбор!$CJ:$CW,13,0),"")</f>
        <v>0</v>
      </c>
      <c r="AI1709" s="73">
        <f>IFERROR(VLOOKUP(Подбор[[#This Row],[Артикул]],[1]Подбор!$CJ:$CW,14,0),"")</f>
        <v>0</v>
      </c>
      <c r="AJ1709" s="73" t="str">
        <f>IFERROR(VLOOKUP(Подбор[[#This Row],[Артикул]],[1]Подбор!$CJ:$DA,15,0),"")</f>
        <v>http://ipmatika.ru/upload/iblock/33c/T-206CK.png</v>
      </c>
      <c r="AK1709" s="73" t="str">
        <f>IFERROR(VLOOKUP(Подбор[[#This Row],[Артикул]],[1]Подбор!$CJ:$DA,16,0),"")</f>
        <v>https://ipmatika.kz/products/akusticheskie-sistemy/T-206CK/</v>
      </c>
      <c r="AL1709" s="73" t="str">
        <f>IFERROR(VLOOKUP(Подбор[[#This Row],[Артикул]],[1]Подбор!$CJ:$DA,17,0),"")</f>
        <v/>
      </c>
    </row>
    <row r="1710" spans="1:38">
      <c r="A1710" s="73" t="s">
        <v>1158</v>
      </c>
      <c r="B1710" t="s">
        <v>3084</v>
      </c>
      <c r="C1710" t="s">
        <v>1157</v>
      </c>
      <c r="D1710">
        <v>245300</v>
      </c>
      <c r="E1710">
        <v>220068.84899999999</v>
      </c>
      <c r="F1710">
        <v>-10.285834080717493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6656</v>
      </c>
      <c r="R1710" t="s">
        <v>6657</v>
      </c>
      <c r="S1710" t="s">
        <v>578</v>
      </c>
      <c r="T1710" s="73"/>
      <c r="U1710" s="73"/>
      <c r="V1710"/>
      <c r="W1710" s="73">
        <f>IFERROR(VLOOKUP(Подбор[[#This Row],[Артикул]],[1]Подбор!$CJ:$CW,2,0),"")</f>
        <v>245300</v>
      </c>
      <c r="X1710" s="73">
        <f>IFERROR(VLOOKUP(Подбор[[#This Row],[Артикул]],[1]Подбор!$CJ:$CW,3,0),"")</f>
        <v>220068.84899999999</v>
      </c>
      <c r="Y1710" s="73">
        <f>IFERROR(VLOOKUP(Подбор[[#This Row],[Артикул]],[1]Подбор!$CJ:$CW,4,0),"")</f>
        <v>-10.285834080717493</v>
      </c>
      <c r="Z1710" s="73">
        <f>IFERROR(VLOOKUP(Подбор[[#This Row],[Артикул]],[1]Подбор!$CJ:$CW,5,0),"")</f>
        <v>0</v>
      </c>
      <c r="AA1710" s="73">
        <f>IFERROR(VLOOKUP(Подбор[[#This Row],[Артикул]],[1]Подбор!$CJ:$CW,6,0),"")</f>
        <v>0</v>
      </c>
      <c r="AB1710" s="73">
        <f>IFERROR(VLOOKUP(Подбор[[#This Row],[Артикул]],[1]Подбор!$CJ:$CW,7,0),"")</f>
        <v>0</v>
      </c>
      <c r="AC1710" s="73">
        <f>IFERROR(VLOOKUP(Подбор[[#This Row],[Артикул]],[1]Подбор!$CJ:$CW,8,0),"")</f>
        <v>0</v>
      </c>
      <c r="AD1710" s="73">
        <f>IFERROR(VLOOKUP(Подбор[[#This Row],[Артикул]],[1]Подбор!$CJ:$CW,9,0),"")</f>
        <v>0</v>
      </c>
      <c r="AE1710" s="73">
        <f>IFERROR(VLOOKUP(Подбор[[#This Row],[Артикул]],[1]Подбор!$CJ:$CW,10,0),"")</f>
        <v>0</v>
      </c>
      <c r="AF1710" s="73">
        <f>IFERROR(VLOOKUP(Подбор[[#This Row],[Артикул]],[1]Подбор!$CJ:$CW,11,0),"")</f>
        <v>0</v>
      </c>
      <c r="AG1710" s="73">
        <f>IFERROR(VLOOKUP(Подбор[[#This Row],[Артикул]],[1]Подбор!$CJ:$CW,12,0),"")</f>
        <v>0</v>
      </c>
      <c r="AH1710" s="73">
        <f>IFERROR(VLOOKUP(Подбор[[#This Row],[Артикул]],[1]Подбор!$CJ:$CW,13,0),"")</f>
        <v>0</v>
      </c>
      <c r="AI1710" s="73">
        <f>IFERROR(VLOOKUP(Подбор[[#This Row],[Артикул]],[1]Подбор!$CJ:$CW,14,0),"")</f>
        <v>0</v>
      </c>
      <c r="AJ1710" s="73" t="str">
        <f>IFERROR(VLOOKUP(Подбор[[#This Row],[Артикул]],[1]Подбор!$CJ:$DA,15,0),"")</f>
        <v>http://ipmatika.ru/upload/iblock/fc6/T-206DT.png</v>
      </c>
      <c r="AK1710" s="73" t="str">
        <f>IFERROR(VLOOKUP(Подбор[[#This Row],[Артикул]],[1]Подбор!$CJ:$DA,16,0),"")</f>
        <v>https://ipmatika.kz/products/oborudovanie-itc-s-podderzhkoy-protokola-dante-/T-206DT/</v>
      </c>
      <c r="AL1710" s="73" t="str">
        <f>IFERROR(VLOOKUP(Подбор[[#This Row],[Артикул]],[1]Подбор!$CJ:$DA,17,0),"")</f>
        <v/>
      </c>
    </row>
    <row r="1711" spans="1:38">
      <c r="A1711" s="73" t="s">
        <v>1156</v>
      </c>
      <c r="B1711" t="s">
        <v>3084</v>
      </c>
      <c r="C1711" t="s">
        <v>1155</v>
      </c>
      <c r="D1711" t="s">
        <v>578</v>
      </c>
      <c r="E1711" t="s">
        <v>578</v>
      </c>
      <c r="F1711" t="s">
        <v>578</v>
      </c>
      <c r="G1711" t="s">
        <v>578</v>
      </c>
      <c r="H1711" t="s">
        <v>578</v>
      </c>
      <c r="I1711" t="s">
        <v>578</v>
      </c>
      <c r="J1711" t="s">
        <v>578</v>
      </c>
      <c r="K1711" t="s">
        <v>578</v>
      </c>
      <c r="L1711" t="s">
        <v>578</v>
      </c>
      <c r="M1711" t="s">
        <v>578</v>
      </c>
      <c r="N1711" t="s">
        <v>578</v>
      </c>
      <c r="O1711" t="s">
        <v>578</v>
      </c>
      <c r="P1711" t="s">
        <v>578</v>
      </c>
      <c r="Q1711" t="s">
        <v>578</v>
      </c>
      <c r="R1711" t="s">
        <v>578</v>
      </c>
      <c r="S1711" t="s">
        <v>578</v>
      </c>
      <c r="T1711" s="73"/>
      <c r="U1711" s="73"/>
      <c r="V1711"/>
      <c r="W1711" s="73" t="str">
        <f>IFERROR(VLOOKUP(Подбор[[#This Row],[Артикул]],[1]Подбор!$CJ:$CW,2,0),"")</f>
        <v/>
      </c>
      <c r="X1711" s="73" t="str">
        <f>IFERROR(VLOOKUP(Подбор[[#This Row],[Артикул]],[1]Подбор!$CJ:$CW,3,0),"")</f>
        <v/>
      </c>
      <c r="Y1711" s="73" t="str">
        <f>IFERROR(VLOOKUP(Подбор[[#This Row],[Артикул]],[1]Подбор!$CJ:$CW,4,0),"")</f>
        <v/>
      </c>
      <c r="Z1711" s="73" t="str">
        <f>IFERROR(VLOOKUP(Подбор[[#This Row],[Артикул]],[1]Подбор!$CJ:$CW,5,0),"")</f>
        <v/>
      </c>
      <c r="AA1711" s="73" t="str">
        <f>IFERROR(VLOOKUP(Подбор[[#This Row],[Артикул]],[1]Подбор!$CJ:$CW,6,0),"")</f>
        <v/>
      </c>
      <c r="AB1711" s="73" t="str">
        <f>IFERROR(VLOOKUP(Подбор[[#This Row],[Артикул]],[1]Подбор!$CJ:$CW,7,0),"")</f>
        <v/>
      </c>
      <c r="AC1711" s="73" t="str">
        <f>IFERROR(VLOOKUP(Подбор[[#This Row],[Артикул]],[1]Подбор!$CJ:$CW,8,0),"")</f>
        <v/>
      </c>
      <c r="AD1711" s="73" t="str">
        <f>IFERROR(VLOOKUP(Подбор[[#This Row],[Артикул]],[1]Подбор!$CJ:$CW,9,0),"")</f>
        <v/>
      </c>
      <c r="AE1711" s="73" t="str">
        <f>IFERROR(VLOOKUP(Подбор[[#This Row],[Артикул]],[1]Подбор!$CJ:$CW,10,0),"")</f>
        <v/>
      </c>
      <c r="AF1711" s="73" t="str">
        <f>IFERROR(VLOOKUP(Подбор[[#This Row],[Артикул]],[1]Подбор!$CJ:$CW,11,0),"")</f>
        <v/>
      </c>
      <c r="AG1711" s="73" t="str">
        <f>IFERROR(VLOOKUP(Подбор[[#This Row],[Артикул]],[1]Подбор!$CJ:$CW,12,0),"")</f>
        <v/>
      </c>
      <c r="AH1711" s="73" t="str">
        <f>IFERROR(VLOOKUP(Подбор[[#This Row],[Артикул]],[1]Подбор!$CJ:$CW,13,0),"")</f>
        <v/>
      </c>
      <c r="AI1711" s="73" t="str">
        <f>IFERROR(VLOOKUP(Подбор[[#This Row],[Артикул]],[1]Подбор!$CJ:$CW,14,0),"")</f>
        <v/>
      </c>
      <c r="AJ1711" s="73" t="str">
        <f>IFERROR(VLOOKUP(Подбор[[#This Row],[Артикул]],[1]Подбор!$CJ:$DA,15,0),"")</f>
        <v/>
      </c>
      <c r="AK1711" s="73" t="str">
        <f>IFERROR(VLOOKUP(Подбор[[#This Row],[Артикул]],[1]Подбор!$CJ:$DA,16,0),"")</f>
        <v/>
      </c>
      <c r="AL1711" s="73" t="str">
        <f>IFERROR(VLOOKUP(Подбор[[#This Row],[Артикул]],[1]Подбор!$CJ:$DA,17,0),"")</f>
        <v/>
      </c>
    </row>
    <row r="1712" spans="1:38">
      <c r="A1712" s="73" t="s">
        <v>1154</v>
      </c>
      <c r="B1712" t="s">
        <v>3084</v>
      </c>
      <c r="C1712" t="s">
        <v>1153</v>
      </c>
      <c r="D1712">
        <v>540240</v>
      </c>
      <c r="E1712">
        <v>414704.64000000001</v>
      </c>
      <c r="F1712">
        <v>-23.236961350510882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578</v>
      </c>
      <c r="R1712" t="s">
        <v>578</v>
      </c>
      <c r="S1712" t="s">
        <v>578</v>
      </c>
      <c r="T1712" s="73"/>
      <c r="U1712" s="73"/>
      <c r="V1712"/>
      <c r="W1712" s="73">
        <f>IFERROR(VLOOKUP(Подбор[[#This Row],[Артикул]],[1]Подбор!$CJ:$CW,2,0),"")</f>
        <v>540240</v>
      </c>
      <c r="X1712" s="73">
        <f>IFERROR(VLOOKUP(Подбор[[#This Row],[Артикул]],[1]Подбор!$CJ:$CW,3,0),"")</f>
        <v>414704.64000000001</v>
      </c>
      <c r="Y1712" s="73">
        <f>IFERROR(VLOOKUP(Подбор[[#This Row],[Артикул]],[1]Подбор!$CJ:$CW,4,0),"")</f>
        <v>-23.236961350510882</v>
      </c>
      <c r="Z1712" s="73">
        <f>IFERROR(VLOOKUP(Подбор[[#This Row],[Артикул]],[1]Подбор!$CJ:$CW,5,0),"")</f>
        <v>0</v>
      </c>
      <c r="AA1712" s="73">
        <f>IFERROR(VLOOKUP(Подбор[[#This Row],[Артикул]],[1]Подбор!$CJ:$CW,6,0),"")</f>
        <v>0</v>
      </c>
      <c r="AB1712" s="73">
        <f>IFERROR(VLOOKUP(Подбор[[#This Row],[Артикул]],[1]Подбор!$CJ:$CW,7,0),"")</f>
        <v>0</v>
      </c>
      <c r="AC1712" s="73">
        <f>IFERROR(VLOOKUP(Подбор[[#This Row],[Артикул]],[1]Подбор!$CJ:$CW,8,0),"")</f>
        <v>0</v>
      </c>
      <c r="AD1712" s="73">
        <f>IFERROR(VLOOKUP(Подбор[[#This Row],[Артикул]],[1]Подбор!$CJ:$CW,9,0),"")</f>
        <v>0</v>
      </c>
      <c r="AE1712" s="73">
        <f>IFERROR(VLOOKUP(Подбор[[#This Row],[Артикул]],[1]Подбор!$CJ:$CW,10,0),"")</f>
        <v>0</v>
      </c>
      <c r="AF1712" s="73">
        <f>IFERROR(VLOOKUP(Подбор[[#This Row],[Артикул]],[1]Подбор!$CJ:$CW,11,0),"")</f>
        <v>0</v>
      </c>
      <c r="AG1712" s="73">
        <f>IFERROR(VLOOKUP(Подбор[[#This Row],[Артикул]],[1]Подбор!$CJ:$CW,12,0),"")</f>
        <v>0</v>
      </c>
      <c r="AH1712" s="73">
        <f>IFERROR(VLOOKUP(Подбор[[#This Row],[Артикул]],[1]Подбор!$CJ:$CW,13,0),"")</f>
        <v>0</v>
      </c>
      <c r="AI1712" s="73">
        <f>IFERROR(VLOOKUP(Подбор[[#This Row],[Артикул]],[1]Подбор!$CJ:$CW,14,0),"")</f>
        <v>0</v>
      </c>
      <c r="AJ1712" s="73" t="str">
        <f>IFERROR(VLOOKUP(Подбор[[#This Row],[Артикул]],[1]Подбор!$CJ:$DA,15,0),"")</f>
        <v/>
      </c>
      <c r="AK1712" s="73" t="str">
        <f>IFERROR(VLOOKUP(Подбор[[#This Row],[Артикул]],[1]Подбор!$CJ:$DA,16,0),"")</f>
        <v/>
      </c>
      <c r="AL1712" s="73" t="str">
        <f>IFERROR(VLOOKUP(Подбор[[#This Row],[Артикул]],[1]Подбор!$CJ:$DA,17,0),"")</f>
        <v/>
      </c>
    </row>
    <row r="1713" spans="1:38">
      <c r="A1713" s="73" t="s">
        <v>1152</v>
      </c>
      <c r="B1713" t="s">
        <v>3084</v>
      </c>
      <c r="C1713" t="s">
        <v>1151</v>
      </c>
      <c r="D1713">
        <v>603800</v>
      </c>
      <c r="E1713">
        <v>463302.84</v>
      </c>
      <c r="F1713">
        <v>-23.268824113945016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578</v>
      </c>
      <c r="R1713" t="s">
        <v>578</v>
      </c>
      <c r="S1713" t="s">
        <v>578</v>
      </c>
      <c r="T1713" s="73"/>
      <c r="U1713" s="73"/>
      <c r="V1713"/>
      <c r="W1713" s="73">
        <f>IFERROR(VLOOKUP(Подбор[[#This Row],[Артикул]],[1]Подбор!$CJ:$CW,2,0),"")</f>
        <v>603800</v>
      </c>
      <c r="X1713" s="73">
        <f>IFERROR(VLOOKUP(Подбор[[#This Row],[Артикул]],[1]Подбор!$CJ:$CW,3,0),"")</f>
        <v>463302.84</v>
      </c>
      <c r="Y1713" s="73">
        <f>IFERROR(VLOOKUP(Подбор[[#This Row],[Артикул]],[1]Подбор!$CJ:$CW,4,0),"")</f>
        <v>-23.268824113945016</v>
      </c>
      <c r="Z1713" s="73">
        <f>IFERROR(VLOOKUP(Подбор[[#This Row],[Артикул]],[1]Подбор!$CJ:$CW,5,0),"")</f>
        <v>0</v>
      </c>
      <c r="AA1713" s="73">
        <f>IFERROR(VLOOKUP(Подбор[[#This Row],[Артикул]],[1]Подбор!$CJ:$CW,6,0),"")</f>
        <v>0</v>
      </c>
      <c r="AB1713" s="73">
        <f>IFERROR(VLOOKUP(Подбор[[#This Row],[Артикул]],[1]Подбор!$CJ:$CW,7,0),"")</f>
        <v>0</v>
      </c>
      <c r="AC1713" s="73">
        <f>IFERROR(VLOOKUP(Подбор[[#This Row],[Артикул]],[1]Подбор!$CJ:$CW,8,0),"")</f>
        <v>0</v>
      </c>
      <c r="AD1713" s="73">
        <f>IFERROR(VLOOKUP(Подбор[[#This Row],[Артикул]],[1]Подбор!$CJ:$CW,9,0),"")</f>
        <v>0</v>
      </c>
      <c r="AE1713" s="73">
        <f>IFERROR(VLOOKUP(Подбор[[#This Row],[Артикул]],[1]Подбор!$CJ:$CW,10,0),"")</f>
        <v>0</v>
      </c>
      <c r="AF1713" s="73">
        <f>IFERROR(VLOOKUP(Подбор[[#This Row],[Артикул]],[1]Подбор!$CJ:$CW,11,0),"")</f>
        <v>0</v>
      </c>
      <c r="AG1713" s="73">
        <f>IFERROR(VLOOKUP(Подбор[[#This Row],[Артикул]],[1]Подбор!$CJ:$CW,12,0),"")</f>
        <v>0</v>
      </c>
      <c r="AH1713" s="73">
        <f>IFERROR(VLOOKUP(Подбор[[#This Row],[Артикул]],[1]Подбор!$CJ:$CW,13,0),"")</f>
        <v>0</v>
      </c>
      <c r="AI1713" s="73">
        <f>IFERROR(VLOOKUP(Подбор[[#This Row],[Артикул]],[1]Подбор!$CJ:$CW,14,0),"")</f>
        <v>0</v>
      </c>
      <c r="AJ1713" s="73" t="str">
        <f>IFERROR(VLOOKUP(Подбор[[#This Row],[Артикул]],[1]Подбор!$CJ:$DA,15,0),"")</f>
        <v/>
      </c>
      <c r="AK1713" s="73" t="str">
        <f>IFERROR(VLOOKUP(Подбор[[#This Row],[Артикул]],[1]Подбор!$CJ:$DA,16,0),"")</f>
        <v/>
      </c>
      <c r="AL1713" s="73" t="str">
        <f>IFERROR(VLOOKUP(Подбор[[#This Row],[Артикул]],[1]Подбор!$CJ:$DA,17,0),"")</f>
        <v/>
      </c>
    </row>
    <row r="1714" spans="1:38">
      <c r="A1714" s="73" t="s">
        <v>1150</v>
      </c>
      <c r="B1714" t="s">
        <v>3084</v>
      </c>
      <c r="C1714" t="s">
        <v>1149</v>
      </c>
      <c r="D1714">
        <v>699140</v>
      </c>
      <c r="E1714">
        <v>537010.11</v>
      </c>
      <c r="F1714">
        <v>-23.18990330978059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578</v>
      </c>
      <c r="R1714" t="s">
        <v>578</v>
      </c>
      <c r="S1714" t="s">
        <v>578</v>
      </c>
      <c r="T1714" s="73"/>
      <c r="U1714" s="73"/>
      <c r="V1714"/>
      <c r="W1714" s="73">
        <f>IFERROR(VLOOKUP(Подбор[[#This Row],[Артикул]],[1]Подбор!$CJ:$CW,2,0),"")</f>
        <v>699140</v>
      </c>
      <c r="X1714" s="73">
        <f>IFERROR(VLOOKUP(Подбор[[#This Row],[Артикул]],[1]Подбор!$CJ:$CW,3,0),"")</f>
        <v>537010.11</v>
      </c>
      <c r="Y1714" s="73">
        <f>IFERROR(VLOOKUP(Подбор[[#This Row],[Артикул]],[1]Подбор!$CJ:$CW,4,0),"")</f>
        <v>-23.18990330978059</v>
      </c>
      <c r="Z1714" s="73">
        <f>IFERROR(VLOOKUP(Подбор[[#This Row],[Артикул]],[1]Подбор!$CJ:$CW,5,0),"")</f>
        <v>0</v>
      </c>
      <c r="AA1714" s="73">
        <f>IFERROR(VLOOKUP(Подбор[[#This Row],[Артикул]],[1]Подбор!$CJ:$CW,6,0),"")</f>
        <v>0</v>
      </c>
      <c r="AB1714" s="73">
        <f>IFERROR(VLOOKUP(Подбор[[#This Row],[Артикул]],[1]Подбор!$CJ:$CW,7,0),"")</f>
        <v>0</v>
      </c>
      <c r="AC1714" s="73">
        <f>IFERROR(VLOOKUP(Подбор[[#This Row],[Артикул]],[1]Подбор!$CJ:$CW,8,0),"")</f>
        <v>0</v>
      </c>
      <c r="AD1714" s="73">
        <f>IFERROR(VLOOKUP(Подбор[[#This Row],[Артикул]],[1]Подбор!$CJ:$CW,9,0),"")</f>
        <v>0</v>
      </c>
      <c r="AE1714" s="73">
        <f>IFERROR(VLOOKUP(Подбор[[#This Row],[Артикул]],[1]Подбор!$CJ:$CW,10,0),"")</f>
        <v>0</v>
      </c>
      <c r="AF1714" s="73">
        <f>IFERROR(VLOOKUP(Подбор[[#This Row],[Артикул]],[1]Подбор!$CJ:$CW,11,0),"")</f>
        <v>0</v>
      </c>
      <c r="AG1714" s="73">
        <f>IFERROR(VLOOKUP(Подбор[[#This Row],[Артикул]],[1]Подбор!$CJ:$CW,12,0),"")</f>
        <v>0</v>
      </c>
      <c r="AH1714" s="73">
        <f>IFERROR(VLOOKUP(Подбор[[#This Row],[Артикул]],[1]Подбор!$CJ:$CW,13,0),"")</f>
        <v>0</v>
      </c>
      <c r="AI1714" s="73">
        <f>IFERROR(VLOOKUP(Подбор[[#This Row],[Артикул]],[1]Подбор!$CJ:$CW,14,0),"")</f>
        <v>0</v>
      </c>
      <c r="AJ1714" s="73" t="str">
        <f>IFERROR(VLOOKUP(Подбор[[#This Row],[Артикул]],[1]Подбор!$CJ:$DA,15,0),"")</f>
        <v/>
      </c>
      <c r="AK1714" s="73" t="str">
        <f>IFERROR(VLOOKUP(Подбор[[#This Row],[Артикул]],[1]Подбор!$CJ:$DA,16,0),"")</f>
        <v/>
      </c>
      <c r="AL1714" s="73" t="str">
        <f>IFERROR(VLOOKUP(Подбор[[#This Row],[Артикул]],[1]Подбор!$CJ:$DA,17,0),"")</f>
        <v/>
      </c>
    </row>
    <row r="1715" spans="1:38">
      <c r="A1715" s="73" t="s">
        <v>1148</v>
      </c>
      <c r="B1715" t="s">
        <v>3084</v>
      </c>
      <c r="C1715" t="s">
        <v>1147</v>
      </c>
      <c r="D1715" t="s">
        <v>578</v>
      </c>
      <c r="E1715" t="s">
        <v>578</v>
      </c>
      <c r="F1715" t="s">
        <v>578</v>
      </c>
      <c r="G1715" t="s">
        <v>578</v>
      </c>
      <c r="H1715" t="s">
        <v>578</v>
      </c>
      <c r="I1715" t="s">
        <v>578</v>
      </c>
      <c r="J1715" t="s">
        <v>578</v>
      </c>
      <c r="K1715" t="s">
        <v>578</v>
      </c>
      <c r="L1715" t="s">
        <v>578</v>
      </c>
      <c r="M1715" t="s">
        <v>578</v>
      </c>
      <c r="N1715" t="s">
        <v>578</v>
      </c>
      <c r="O1715" t="s">
        <v>578</v>
      </c>
      <c r="P1715" t="s">
        <v>578</v>
      </c>
      <c r="Q1715" t="s">
        <v>578</v>
      </c>
      <c r="R1715" t="s">
        <v>578</v>
      </c>
      <c r="S1715" t="s">
        <v>578</v>
      </c>
      <c r="T1715" s="73"/>
      <c r="U1715" s="73"/>
      <c r="V1715"/>
      <c r="W1715" s="73" t="str">
        <f>IFERROR(VLOOKUP(Подбор[[#This Row],[Артикул]],[1]Подбор!$CJ:$CW,2,0),"")</f>
        <v/>
      </c>
      <c r="X1715" s="73" t="str">
        <f>IFERROR(VLOOKUP(Подбор[[#This Row],[Артикул]],[1]Подбор!$CJ:$CW,3,0),"")</f>
        <v/>
      </c>
      <c r="Y1715" s="73" t="str">
        <f>IFERROR(VLOOKUP(Подбор[[#This Row],[Артикул]],[1]Подбор!$CJ:$CW,4,0),"")</f>
        <v/>
      </c>
      <c r="Z1715" s="73" t="str">
        <f>IFERROR(VLOOKUP(Подбор[[#This Row],[Артикул]],[1]Подбор!$CJ:$CW,5,0),"")</f>
        <v/>
      </c>
      <c r="AA1715" s="73" t="str">
        <f>IFERROR(VLOOKUP(Подбор[[#This Row],[Артикул]],[1]Подбор!$CJ:$CW,6,0),"")</f>
        <v/>
      </c>
      <c r="AB1715" s="73" t="str">
        <f>IFERROR(VLOOKUP(Подбор[[#This Row],[Артикул]],[1]Подбор!$CJ:$CW,7,0),"")</f>
        <v/>
      </c>
      <c r="AC1715" s="73" t="str">
        <f>IFERROR(VLOOKUP(Подбор[[#This Row],[Артикул]],[1]Подбор!$CJ:$CW,8,0),"")</f>
        <v/>
      </c>
      <c r="AD1715" s="73" t="str">
        <f>IFERROR(VLOOKUP(Подбор[[#This Row],[Артикул]],[1]Подбор!$CJ:$CW,9,0),"")</f>
        <v/>
      </c>
      <c r="AE1715" s="73" t="str">
        <f>IFERROR(VLOOKUP(Подбор[[#This Row],[Артикул]],[1]Подбор!$CJ:$CW,10,0),"")</f>
        <v/>
      </c>
      <c r="AF1715" s="73" t="str">
        <f>IFERROR(VLOOKUP(Подбор[[#This Row],[Артикул]],[1]Подбор!$CJ:$CW,11,0),"")</f>
        <v/>
      </c>
      <c r="AG1715" s="73" t="str">
        <f>IFERROR(VLOOKUP(Подбор[[#This Row],[Артикул]],[1]Подбор!$CJ:$CW,12,0),"")</f>
        <v/>
      </c>
      <c r="AH1715" s="73" t="str">
        <f>IFERROR(VLOOKUP(Подбор[[#This Row],[Артикул]],[1]Подбор!$CJ:$CW,13,0),"")</f>
        <v/>
      </c>
      <c r="AI1715" s="73" t="str">
        <f>IFERROR(VLOOKUP(Подбор[[#This Row],[Артикул]],[1]Подбор!$CJ:$CW,14,0),"")</f>
        <v/>
      </c>
      <c r="AJ1715" s="73" t="str">
        <f>IFERROR(VLOOKUP(Подбор[[#This Row],[Артикул]],[1]Подбор!$CJ:$DA,15,0),"")</f>
        <v/>
      </c>
      <c r="AK1715" s="73" t="str">
        <f>IFERROR(VLOOKUP(Подбор[[#This Row],[Артикул]],[1]Подбор!$CJ:$DA,16,0),"")</f>
        <v/>
      </c>
      <c r="AL1715" s="73" t="str">
        <f>IFERROR(VLOOKUP(Подбор[[#This Row],[Артикул]],[1]Подбор!$CJ:$DA,17,0),"")</f>
        <v/>
      </c>
    </row>
    <row r="1716" spans="1:38">
      <c r="A1716" s="73" t="s">
        <v>1146</v>
      </c>
      <c r="B1716" t="s">
        <v>3084</v>
      </c>
      <c r="C1716" t="s">
        <v>1145</v>
      </c>
      <c r="D1716">
        <v>1039370</v>
      </c>
      <c r="E1716">
        <v>810796.16940000001</v>
      </c>
      <c r="F1716">
        <v>-21.991574761634453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6658</v>
      </c>
      <c r="R1716" t="s">
        <v>6659</v>
      </c>
      <c r="S1716" t="s">
        <v>578</v>
      </c>
      <c r="T1716" s="73"/>
      <c r="U1716" s="73"/>
      <c r="V1716"/>
      <c r="W1716" s="73">
        <f>IFERROR(VLOOKUP(Подбор[[#This Row],[Артикул]],[1]Подбор!$CJ:$CW,2,0),"")</f>
        <v>1039370</v>
      </c>
      <c r="X1716" s="73">
        <f>IFERROR(VLOOKUP(Подбор[[#This Row],[Артикул]],[1]Подбор!$CJ:$CW,3,0),"")</f>
        <v>810796.16940000001</v>
      </c>
      <c r="Y1716" s="73">
        <f>IFERROR(VLOOKUP(Подбор[[#This Row],[Артикул]],[1]Подбор!$CJ:$CW,4,0),"")</f>
        <v>-21.991574761634453</v>
      </c>
      <c r="Z1716" s="73">
        <f>IFERROR(VLOOKUP(Подбор[[#This Row],[Артикул]],[1]Подбор!$CJ:$CW,5,0),"")</f>
        <v>0</v>
      </c>
      <c r="AA1716" s="73">
        <f>IFERROR(VLOOKUP(Подбор[[#This Row],[Артикул]],[1]Подбор!$CJ:$CW,6,0),"")</f>
        <v>0</v>
      </c>
      <c r="AB1716" s="73">
        <f>IFERROR(VLOOKUP(Подбор[[#This Row],[Артикул]],[1]Подбор!$CJ:$CW,7,0),"")</f>
        <v>0</v>
      </c>
      <c r="AC1716" s="73">
        <f>IFERROR(VLOOKUP(Подбор[[#This Row],[Артикул]],[1]Подбор!$CJ:$CW,8,0),"")</f>
        <v>0</v>
      </c>
      <c r="AD1716" s="73">
        <f>IFERROR(VLOOKUP(Подбор[[#This Row],[Артикул]],[1]Подбор!$CJ:$CW,9,0),"")</f>
        <v>0</v>
      </c>
      <c r="AE1716" s="73">
        <f>IFERROR(VLOOKUP(Подбор[[#This Row],[Артикул]],[1]Подбор!$CJ:$CW,10,0),"")</f>
        <v>0</v>
      </c>
      <c r="AF1716" s="73">
        <f>IFERROR(VLOOKUP(Подбор[[#This Row],[Артикул]],[1]Подбор!$CJ:$CW,11,0),"")</f>
        <v>0</v>
      </c>
      <c r="AG1716" s="73">
        <f>IFERROR(VLOOKUP(Подбор[[#This Row],[Артикул]],[1]Подбор!$CJ:$CW,12,0),"")</f>
        <v>0</v>
      </c>
      <c r="AH1716" s="73">
        <f>IFERROR(VLOOKUP(Подбор[[#This Row],[Артикул]],[1]Подбор!$CJ:$CW,13,0),"")</f>
        <v>0</v>
      </c>
      <c r="AI1716" s="73">
        <f>IFERROR(VLOOKUP(Подбор[[#This Row],[Артикул]],[1]Подбор!$CJ:$CW,14,0),"")</f>
        <v>0</v>
      </c>
      <c r="AJ1716" s="73" t="str">
        <f>IFERROR(VLOOKUP(Подбор[[#This Row],[Артикул]],[1]Подбор!$CJ:$DA,15,0),"")</f>
        <v>http://ipmatika.ru/upload/iblock/c39/TM-10%20TM-12%20TM-15.jpg</v>
      </c>
      <c r="AK1716" s="73" t="str">
        <f>IFERROR(VLOOKUP(Подбор[[#This Row],[Артикул]],[1]Подбор!$CJ:$DA,16,0),"")</f>
        <v>https://ipmatika.kz/products/akusticheskie-sistemy/TM-10/</v>
      </c>
      <c r="AL1716" s="73" t="str">
        <f>IFERROR(VLOOKUP(Подбор[[#This Row],[Артикул]],[1]Подбор!$CJ:$DA,17,0),"")</f>
        <v/>
      </c>
    </row>
    <row r="1717" spans="1:38">
      <c r="A1717" s="73" t="s">
        <v>1144</v>
      </c>
      <c r="B1717" t="s">
        <v>3084</v>
      </c>
      <c r="C1717" t="s">
        <v>1143</v>
      </c>
      <c r="D1717" t="s">
        <v>578</v>
      </c>
      <c r="E1717" t="s">
        <v>578</v>
      </c>
      <c r="F1717" t="s">
        <v>578</v>
      </c>
      <c r="G1717" t="s">
        <v>578</v>
      </c>
      <c r="H1717" t="s">
        <v>578</v>
      </c>
      <c r="I1717" t="s">
        <v>578</v>
      </c>
      <c r="J1717" t="s">
        <v>578</v>
      </c>
      <c r="K1717" t="s">
        <v>578</v>
      </c>
      <c r="L1717" t="s">
        <v>578</v>
      </c>
      <c r="M1717" t="s">
        <v>578</v>
      </c>
      <c r="N1717" t="s">
        <v>578</v>
      </c>
      <c r="O1717" t="s">
        <v>578</v>
      </c>
      <c r="P1717" t="s">
        <v>578</v>
      </c>
      <c r="Q1717" t="s">
        <v>578</v>
      </c>
      <c r="R1717" t="s">
        <v>578</v>
      </c>
      <c r="S1717" t="s">
        <v>578</v>
      </c>
      <c r="T1717" s="73"/>
      <c r="U1717" s="73"/>
      <c r="V1717"/>
      <c r="W1717" s="73" t="str">
        <f>IFERROR(VLOOKUP(Подбор[[#This Row],[Артикул]],[1]Подбор!$CJ:$CW,2,0),"")</f>
        <v/>
      </c>
      <c r="X1717" s="73" t="str">
        <f>IFERROR(VLOOKUP(Подбор[[#This Row],[Артикул]],[1]Подбор!$CJ:$CW,3,0),"")</f>
        <v/>
      </c>
      <c r="Y1717" s="73" t="str">
        <f>IFERROR(VLOOKUP(Подбор[[#This Row],[Артикул]],[1]Подбор!$CJ:$CW,4,0),"")</f>
        <v/>
      </c>
      <c r="Z1717" s="73" t="str">
        <f>IFERROR(VLOOKUP(Подбор[[#This Row],[Артикул]],[1]Подбор!$CJ:$CW,5,0),"")</f>
        <v/>
      </c>
      <c r="AA1717" s="73" t="str">
        <f>IFERROR(VLOOKUP(Подбор[[#This Row],[Артикул]],[1]Подбор!$CJ:$CW,6,0),"")</f>
        <v/>
      </c>
      <c r="AB1717" s="73" t="str">
        <f>IFERROR(VLOOKUP(Подбор[[#This Row],[Артикул]],[1]Подбор!$CJ:$CW,7,0),"")</f>
        <v/>
      </c>
      <c r="AC1717" s="73" t="str">
        <f>IFERROR(VLOOKUP(Подбор[[#This Row],[Артикул]],[1]Подбор!$CJ:$CW,8,0),"")</f>
        <v/>
      </c>
      <c r="AD1717" s="73" t="str">
        <f>IFERROR(VLOOKUP(Подбор[[#This Row],[Артикул]],[1]Подбор!$CJ:$CW,9,0),"")</f>
        <v/>
      </c>
      <c r="AE1717" s="73" t="str">
        <f>IFERROR(VLOOKUP(Подбор[[#This Row],[Артикул]],[1]Подбор!$CJ:$CW,10,0),"")</f>
        <v/>
      </c>
      <c r="AF1717" s="73" t="str">
        <f>IFERROR(VLOOKUP(Подбор[[#This Row],[Артикул]],[1]Подбор!$CJ:$CW,11,0),"")</f>
        <v/>
      </c>
      <c r="AG1717" s="73" t="str">
        <f>IFERROR(VLOOKUP(Подбор[[#This Row],[Артикул]],[1]Подбор!$CJ:$CW,12,0),"")</f>
        <v/>
      </c>
      <c r="AH1717" s="73" t="str">
        <f>IFERROR(VLOOKUP(Подбор[[#This Row],[Артикул]],[1]Подбор!$CJ:$CW,13,0),"")</f>
        <v/>
      </c>
      <c r="AI1717" s="73" t="str">
        <f>IFERROR(VLOOKUP(Подбор[[#This Row],[Артикул]],[1]Подбор!$CJ:$CW,14,0),"")</f>
        <v/>
      </c>
      <c r="AJ1717" s="73" t="str">
        <f>IFERROR(VLOOKUP(Подбор[[#This Row],[Артикул]],[1]Подбор!$CJ:$DA,15,0),"")</f>
        <v/>
      </c>
      <c r="AK1717" s="73" t="str">
        <f>IFERROR(VLOOKUP(Подбор[[#This Row],[Артикул]],[1]Подбор!$CJ:$DA,16,0),"")</f>
        <v/>
      </c>
      <c r="AL1717" s="73" t="str">
        <f>IFERROR(VLOOKUP(Подбор[[#This Row],[Артикул]],[1]Подбор!$CJ:$DA,17,0),"")</f>
        <v/>
      </c>
    </row>
    <row r="1718" spans="1:38">
      <c r="A1718" s="73" t="s">
        <v>1142</v>
      </c>
      <c r="B1718" t="s">
        <v>3084</v>
      </c>
      <c r="C1718" t="s">
        <v>1141</v>
      </c>
      <c r="D1718">
        <v>1128780</v>
      </c>
      <c r="E1718">
        <v>879400.62840000005</v>
      </c>
      <c r="F1718">
        <v>-22.092823366820809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6660</v>
      </c>
      <c r="R1718" t="s">
        <v>6661</v>
      </c>
      <c r="S1718" t="s">
        <v>578</v>
      </c>
      <c r="T1718" s="73"/>
      <c r="U1718" s="73"/>
      <c r="V1718"/>
      <c r="W1718" s="73">
        <f>IFERROR(VLOOKUP(Подбор[[#This Row],[Артикул]],[1]Подбор!$CJ:$CW,2,0),"")</f>
        <v>1128780</v>
      </c>
      <c r="X1718" s="73">
        <f>IFERROR(VLOOKUP(Подбор[[#This Row],[Артикул]],[1]Подбор!$CJ:$CW,3,0),"")</f>
        <v>879400.62840000005</v>
      </c>
      <c r="Y1718" s="73">
        <f>IFERROR(VLOOKUP(Подбор[[#This Row],[Артикул]],[1]Подбор!$CJ:$CW,4,0),"")</f>
        <v>-22.092823366820809</v>
      </c>
      <c r="Z1718" s="73">
        <f>IFERROR(VLOOKUP(Подбор[[#This Row],[Артикул]],[1]Подбор!$CJ:$CW,5,0),"")</f>
        <v>0</v>
      </c>
      <c r="AA1718" s="73">
        <f>IFERROR(VLOOKUP(Подбор[[#This Row],[Артикул]],[1]Подбор!$CJ:$CW,6,0),"")</f>
        <v>0</v>
      </c>
      <c r="AB1718" s="73">
        <f>IFERROR(VLOOKUP(Подбор[[#This Row],[Артикул]],[1]Подбор!$CJ:$CW,7,0),"")</f>
        <v>0</v>
      </c>
      <c r="AC1718" s="73">
        <f>IFERROR(VLOOKUP(Подбор[[#This Row],[Артикул]],[1]Подбор!$CJ:$CW,8,0),"")</f>
        <v>0</v>
      </c>
      <c r="AD1718" s="73">
        <f>IFERROR(VLOOKUP(Подбор[[#This Row],[Артикул]],[1]Подбор!$CJ:$CW,9,0),"")</f>
        <v>0</v>
      </c>
      <c r="AE1718" s="73">
        <f>IFERROR(VLOOKUP(Подбор[[#This Row],[Артикул]],[1]Подбор!$CJ:$CW,10,0),"")</f>
        <v>0</v>
      </c>
      <c r="AF1718" s="73">
        <f>IFERROR(VLOOKUP(Подбор[[#This Row],[Артикул]],[1]Подбор!$CJ:$CW,11,0),"")</f>
        <v>0</v>
      </c>
      <c r="AG1718" s="73">
        <f>IFERROR(VLOOKUP(Подбор[[#This Row],[Артикул]],[1]Подбор!$CJ:$CW,12,0),"")</f>
        <v>0</v>
      </c>
      <c r="AH1718" s="73">
        <f>IFERROR(VLOOKUP(Подбор[[#This Row],[Артикул]],[1]Подбор!$CJ:$CW,13,0),"")</f>
        <v>0</v>
      </c>
      <c r="AI1718" s="73">
        <f>IFERROR(VLOOKUP(Подбор[[#This Row],[Артикул]],[1]Подбор!$CJ:$CW,14,0),"")</f>
        <v>0</v>
      </c>
      <c r="AJ1718" s="73" t="str">
        <f>IFERROR(VLOOKUP(Подбор[[#This Row],[Артикул]],[1]Подбор!$CJ:$DA,15,0),"")</f>
        <v>http://ipmatika.ru/upload/iblock/21f/TM-10%20TM-12%20TM-15.jpg</v>
      </c>
      <c r="AK1718" s="73" t="str">
        <f>IFERROR(VLOOKUP(Подбор[[#This Row],[Артикул]],[1]Подбор!$CJ:$DA,16,0),"")</f>
        <v>https://ipmatika.kz/products/akusticheskie-sistemy/TM-12/</v>
      </c>
      <c r="AL1718" s="73" t="str">
        <f>IFERROR(VLOOKUP(Подбор[[#This Row],[Артикул]],[1]Подбор!$CJ:$DA,17,0),"")</f>
        <v/>
      </c>
    </row>
    <row r="1719" spans="1:38">
      <c r="A1719" s="73" t="s">
        <v>1140</v>
      </c>
      <c r="B1719" t="s">
        <v>3084</v>
      </c>
      <c r="C1719" t="s">
        <v>1139</v>
      </c>
      <c r="D1719" t="s">
        <v>578</v>
      </c>
      <c r="E1719" t="s">
        <v>578</v>
      </c>
      <c r="F1719" t="s">
        <v>578</v>
      </c>
      <c r="G1719" t="s">
        <v>578</v>
      </c>
      <c r="H1719" t="s">
        <v>578</v>
      </c>
      <c r="I1719" t="s">
        <v>578</v>
      </c>
      <c r="J1719" t="s">
        <v>578</v>
      </c>
      <c r="K1719" t="s">
        <v>578</v>
      </c>
      <c r="L1719" t="s">
        <v>578</v>
      </c>
      <c r="M1719" t="s">
        <v>578</v>
      </c>
      <c r="N1719" t="s">
        <v>578</v>
      </c>
      <c r="O1719" t="s">
        <v>578</v>
      </c>
      <c r="P1719" t="s">
        <v>578</v>
      </c>
      <c r="Q1719" t="s">
        <v>578</v>
      </c>
      <c r="R1719" t="s">
        <v>578</v>
      </c>
      <c r="S1719" t="s">
        <v>578</v>
      </c>
      <c r="T1719" s="73"/>
      <c r="U1719" s="73"/>
      <c r="V1719"/>
      <c r="W1719" s="73" t="str">
        <f>IFERROR(VLOOKUP(Подбор[[#This Row],[Артикул]],[1]Подбор!$CJ:$CW,2,0),"")</f>
        <v/>
      </c>
      <c r="X1719" s="73" t="str">
        <f>IFERROR(VLOOKUP(Подбор[[#This Row],[Артикул]],[1]Подбор!$CJ:$CW,3,0),"")</f>
        <v/>
      </c>
      <c r="Y1719" s="73" t="str">
        <f>IFERROR(VLOOKUP(Подбор[[#This Row],[Артикул]],[1]Подбор!$CJ:$CW,4,0),"")</f>
        <v/>
      </c>
      <c r="Z1719" s="73" t="str">
        <f>IFERROR(VLOOKUP(Подбор[[#This Row],[Артикул]],[1]Подбор!$CJ:$CW,5,0),"")</f>
        <v/>
      </c>
      <c r="AA1719" s="73" t="str">
        <f>IFERROR(VLOOKUP(Подбор[[#This Row],[Артикул]],[1]Подбор!$CJ:$CW,6,0),"")</f>
        <v/>
      </c>
      <c r="AB1719" s="73" t="str">
        <f>IFERROR(VLOOKUP(Подбор[[#This Row],[Артикул]],[1]Подбор!$CJ:$CW,7,0),"")</f>
        <v/>
      </c>
      <c r="AC1719" s="73" t="str">
        <f>IFERROR(VLOOKUP(Подбор[[#This Row],[Артикул]],[1]Подбор!$CJ:$CW,8,0),"")</f>
        <v/>
      </c>
      <c r="AD1719" s="73" t="str">
        <f>IFERROR(VLOOKUP(Подбор[[#This Row],[Артикул]],[1]Подбор!$CJ:$CW,9,0),"")</f>
        <v/>
      </c>
      <c r="AE1719" s="73" t="str">
        <f>IFERROR(VLOOKUP(Подбор[[#This Row],[Артикул]],[1]Подбор!$CJ:$CW,10,0),"")</f>
        <v/>
      </c>
      <c r="AF1719" s="73" t="str">
        <f>IFERROR(VLOOKUP(Подбор[[#This Row],[Артикул]],[1]Подбор!$CJ:$CW,11,0),"")</f>
        <v/>
      </c>
      <c r="AG1719" s="73" t="str">
        <f>IFERROR(VLOOKUP(Подбор[[#This Row],[Артикул]],[1]Подбор!$CJ:$CW,12,0),"")</f>
        <v/>
      </c>
      <c r="AH1719" s="73" t="str">
        <f>IFERROR(VLOOKUP(Подбор[[#This Row],[Артикул]],[1]Подбор!$CJ:$CW,13,0),"")</f>
        <v/>
      </c>
      <c r="AI1719" s="73" t="str">
        <f>IFERROR(VLOOKUP(Подбор[[#This Row],[Артикул]],[1]Подбор!$CJ:$CW,14,0),"")</f>
        <v/>
      </c>
      <c r="AJ1719" s="73" t="str">
        <f>IFERROR(VLOOKUP(Подбор[[#This Row],[Артикул]],[1]Подбор!$CJ:$DA,15,0),"")</f>
        <v/>
      </c>
      <c r="AK1719" s="73" t="str">
        <f>IFERROR(VLOOKUP(Подбор[[#This Row],[Артикул]],[1]Подбор!$CJ:$DA,16,0),"")</f>
        <v/>
      </c>
      <c r="AL1719" s="73" t="str">
        <f>IFERROR(VLOOKUP(Подбор[[#This Row],[Артикул]],[1]Подбор!$CJ:$DA,17,0),"")</f>
        <v/>
      </c>
    </row>
    <row r="1720" spans="1:38">
      <c r="A1720" s="73" t="s">
        <v>1138</v>
      </c>
      <c r="B1720" t="s">
        <v>3084</v>
      </c>
      <c r="C1720" t="s">
        <v>1137</v>
      </c>
      <c r="D1720">
        <v>1336650</v>
      </c>
      <c r="E1720">
        <v>1041556.6224000001</v>
      </c>
      <c r="F1720">
        <v>-22.077086567164173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6662</v>
      </c>
      <c r="R1720" t="s">
        <v>6663</v>
      </c>
      <c r="S1720" t="s">
        <v>578</v>
      </c>
      <c r="T1720" s="73"/>
      <c r="U1720" s="73"/>
      <c r="V1720"/>
      <c r="W1720" s="73">
        <f>IFERROR(VLOOKUP(Подбор[[#This Row],[Артикул]],[1]Подбор!$CJ:$CW,2,0),"")</f>
        <v>1336650</v>
      </c>
      <c r="X1720" s="73">
        <f>IFERROR(VLOOKUP(Подбор[[#This Row],[Артикул]],[1]Подбор!$CJ:$CW,3,0),"")</f>
        <v>1041556.6224000001</v>
      </c>
      <c r="Y1720" s="73">
        <f>IFERROR(VLOOKUP(Подбор[[#This Row],[Артикул]],[1]Подбор!$CJ:$CW,4,0),"")</f>
        <v>-22.077086567164173</v>
      </c>
      <c r="Z1720" s="73">
        <f>IFERROR(VLOOKUP(Подбор[[#This Row],[Артикул]],[1]Подбор!$CJ:$CW,5,0),"")</f>
        <v>0</v>
      </c>
      <c r="AA1720" s="73">
        <f>IFERROR(VLOOKUP(Подбор[[#This Row],[Артикул]],[1]Подбор!$CJ:$CW,6,0),"")</f>
        <v>0</v>
      </c>
      <c r="AB1720" s="73">
        <f>IFERROR(VLOOKUP(Подбор[[#This Row],[Артикул]],[1]Подбор!$CJ:$CW,7,0),"")</f>
        <v>0</v>
      </c>
      <c r="AC1720" s="73">
        <f>IFERROR(VLOOKUP(Подбор[[#This Row],[Артикул]],[1]Подбор!$CJ:$CW,8,0),"")</f>
        <v>0</v>
      </c>
      <c r="AD1720" s="73">
        <f>IFERROR(VLOOKUP(Подбор[[#This Row],[Артикул]],[1]Подбор!$CJ:$CW,9,0),"")</f>
        <v>0</v>
      </c>
      <c r="AE1720" s="73">
        <f>IFERROR(VLOOKUP(Подбор[[#This Row],[Артикул]],[1]Подбор!$CJ:$CW,10,0),"")</f>
        <v>0</v>
      </c>
      <c r="AF1720" s="73">
        <f>IFERROR(VLOOKUP(Подбор[[#This Row],[Артикул]],[1]Подбор!$CJ:$CW,11,0),"")</f>
        <v>0</v>
      </c>
      <c r="AG1720" s="73">
        <f>IFERROR(VLOOKUP(Подбор[[#This Row],[Артикул]],[1]Подбор!$CJ:$CW,12,0),"")</f>
        <v>0</v>
      </c>
      <c r="AH1720" s="73">
        <f>IFERROR(VLOOKUP(Подбор[[#This Row],[Артикул]],[1]Подбор!$CJ:$CW,13,0),"")</f>
        <v>0</v>
      </c>
      <c r="AI1720" s="73">
        <f>IFERROR(VLOOKUP(Подбор[[#This Row],[Артикул]],[1]Подбор!$CJ:$CW,14,0),"")</f>
        <v>0</v>
      </c>
      <c r="AJ1720" s="73" t="str">
        <f>IFERROR(VLOOKUP(Подбор[[#This Row],[Артикул]],[1]Подбор!$CJ:$DA,15,0),"")</f>
        <v>http://ipmatika.ru/upload/iblock/369/TM-10%20TM-12%20TM-15.jpg</v>
      </c>
      <c r="AK1720" s="73" t="str">
        <f>IFERROR(VLOOKUP(Подбор[[#This Row],[Артикул]],[1]Подбор!$CJ:$DA,16,0),"")</f>
        <v>https://ipmatika.kz/products/akusticheskie-sistemy/TM-15/</v>
      </c>
      <c r="AL1720" s="73" t="str">
        <f>IFERROR(VLOOKUP(Подбор[[#This Row],[Артикул]],[1]Подбор!$CJ:$DA,17,0),"")</f>
        <v/>
      </c>
    </row>
    <row r="1721" spans="1:38">
      <c r="A1721" s="73" t="s">
        <v>1136</v>
      </c>
      <c r="B1721" t="s">
        <v>3084</v>
      </c>
      <c r="C1721" t="s">
        <v>1135</v>
      </c>
      <c r="D1721" t="s">
        <v>578</v>
      </c>
      <c r="E1721" t="s">
        <v>578</v>
      </c>
      <c r="F1721" t="s">
        <v>578</v>
      </c>
      <c r="G1721" t="s">
        <v>578</v>
      </c>
      <c r="H1721" t="s">
        <v>578</v>
      </c>
      <c r="I1721" t="s">
        <v>578</v>
      </c>
      <c r="J1721" t="s">
        <v>578</v>
      </c>
      <c r="K1721" t="s">
        <v>578</v>
      </c>
      <c r="L1721" t="s">
        <v>578</v>
      </c>
      <c r="M1721" t="s">
        <v>578</v>
      </c>
      <c r="N1721" t="s">
        <v>578</v>
      </c>
      <c r="O1721" t="s">
        <v>578</v>
      </c>
      <c r="P1721" t="s">
        <v>578</v>
      </c>
      <c r="Q1721" t="s">
        <v>578</v>
      </c>
      <c r="R1721" t="s">
        <v>578</v>
      </c>
      <c r="S1721" t="s">
        <v>578</v>
      </c>
      <c r="T1721" s="73"/>
      <c r="U1721" s="73"/>
      <c r="V1721"/>
      <c r="W1721" s="73" t="str">
        <f>IFERROR(VLOOKUP(Подбор[[#This Row],[Артикул]],[1]Подбор!$CJ:$CW,2,0),"")</f>
        <v/>
      </c>
      <c r="X1721" s="73" t="str">
        <f>IFERROR(VLOOKUP(Подбор[[#This Row],[Артикул]],[1]Подбор!$CJ:$CW,3,0),"")</f>
        <v/>
      </c>
      <c r="Y1721" s="73" t="str">
        <f>IFERROR(VLOOKUP(Подбор[[#This Row],[Артикул]],[1]Подбор!$CJ:$CW,4,0),"")</f>
        <v/>
      </c>
      <c r="Z1721" s="73" t="str">
        <f>IFERROR(VLOOKUP(Подбор[[#This Row],[Артикул]],[1]Подбор!$CJ:$CW,5,0),"")</f>
        <v/>
      </c>
      <c r="AA1721" s="73" t="str">
        <f>IFERROR(VLOOKUP(Подбор[[#This Row],[Артикул]],[1]Подбор!$CJ:$CW,6,0),"")</f>
        <v/>
      </c>
      <c r="AB1721" s="73" t="str">
        <f>IFERROR(VLOOKUP(Подбор[[#This Row],[Артикул]],[1]Подбор!$CJ:$CW,7,0),"")</f>
        <v/>
      </c>
      <c r="AC1721" s="73" t="str">
        <f>IFERROR(VLOOKUP(Подбор[[#This Row],[Артикул]],[1]Подбор!$CJ:$CW,8,0),"")</f>
        <v/>
      </c>
      <c r="AD1721" s="73" t="str">
        <f>IFERROR(VLOOKUP(Подбор[[#This Row],[Артикул]],[1]Подбор!$CJ:$CW,9,0),"")</f>
        <v/>
      </c>
      <c r="AE1721" s="73" t="str">
        <f>IFERROR(VLOOKUP(Подбор[[#This Row],[Артикул]],[1]Подбор!$CJ:$CW,10,0),"")</f>
        <v/>
      </c>
      <c r="AF1721" s="73" t="str">
        <f>IFERROR(VLOOKUP(Подбор[[#This Row],[Артикул]],[1]Подбор!$CJ:$CW,11,0),"")</f>
        <v/>
      </c>
      <c r="AG1721" s="73" t="str">
        <f>IFERROR(VLOOKUP(Подбор[[#This Row],[Артикул]],[1]Подбор!$CJ:$CW,12,0),"")</f>
        <v/>
      </c>
      <c r="AH1721" s="73" t="str">
        <f>IFERROR(VLOOKUP(Подбор[[#This Row],[Артикул]],[1]Подбор!$CJ:$CW,13,0),"")</f>
        <v/>
      </c>
      <c r="AI1721" s="73" t="str">
        <f>IFERROR(VLOOKUP(Подбор[[#This Row],[Артикул]],[1]Подбор!$CJ:$CW,14,0),"")</f>
        <v/>
      </c>
      <c r="AJ1721" s="73" t="str">
        <f>IFERROR(VLOOKUP(Подбор[[#This Row],[Артикул]],[1]Подбор!$CJ:$DA,15,0),"")</f>
        <v/>
      </c>
      <c r="AK1721" s="73" t="str">
        <f>IFERROR(VLOOKUP(Подбор[[#This Row],[Артикул]],[1]Подбор!$CJ:$DA,16,0),"")</f>
        <v/>
      </c>
      <c r="AL1721" s="73" t="str">
        <f>IFERROR(VLOOKUP(Подбор[[#This Row],[Артикул]],[1]Подбор!$CJ:$DA,17,0),"")</f>
        <v/>
      </c>
    </row>
    <row r="1722" spans="1:38">
      <c r="A1722" s="73" t="s">
        <v>1134</v>
      </c>
      <c r="B1722" t="s">
        <v>3084</v>
      </c>
      <c r="C1722" t="s">
        <v>1133</v>
      </c>
      <c r="D1722">
        <v>13410</v>
      </c>
      <c r="E1722">
        <v>10691.603999999998</v>
      </c>
      <c r="F1722">
        <v>-20.27140939597318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6664</v>
      </c>
      <c r="R1722" t="s">
        <v>6651</v>
      </c>
      <c r="S1722" t="s">
        <v>578</v>
      </c>
      <c r="T1722" s="73"/>
      <c r="U1722" s="73"/>
      <c r="V1722"/>
      <c r="W1722" s="73">
        <f>IFERROR(VLOOKUP(Подбор[[#This Row],[Артикул]],[1]Подбор!$CJ:$CW,2,0),"")</f>
        <v>13410</v>
      </c>
      <c r="X1722" s="73">
        <f>IFERROR(VLOOKUP(Подбор[[#This Row],[Артикул]],[1]Подбор!$CJ:$CW,3,0),"")</f>
        <v>10691.603999999998</v>
      </c>
      <c r="Y1722" s="73">
        <f>IFERROR(VLOOKUP(Подбор[[#This Row],[Артикул]],[1]Подбор!$CJ:$CW,4,0),"")</f>
        <v>-20.27140939597318</v>
      </c>
      <c r="Z1722" s="73">
        <f>IFERROR(VLOOKUP(Подбор[[#This Row],[Артикул]],[1]Подбор!$CJ:$CW,5,0),"")</f>
        <v>0</v>
      </c>
      <c r="AA1722" s="73">
        <f>IFERROR(VLOOKUP(Подбор[[#This Row],[Артикул]],[1]Подбор!$CJ:$CW,6,0),"")</f>
        <v>0</v>
      </c>
      <c r="AB1722" s="73">
        <f>IFERROR(VLOOKUP(Подбор[[#This Row],[Артикул]],[1]Подбор!$CJ:$CW,7,0),"")</f>
        <v>0</v>
      </c>
      <c r="AC1722" s="73">
        <f>IFERROR(VLOOKUP(Подбор[[#This Row],[Артикул]],[1]Подбор!$CJ:$CW,8,0),"")</f>
        <v>0</v>
      </c>
      <c r="AD1722" s="73">
        <f>IFERROR(VLOOKUP(Подбор[[#This Row],[Артикул]],[1]Подбор!$CJ:$CW,9,0),"")</f>
        <v>0</v>
      </c>
      <c r="AE1722" s="73">
        <f>IFERROR(VLOOKUP(Подбор[[#This Row],[Артикул]],[1]Подбор!$CJ:$CW,10,0),"")</f>
        <v>0</v>
      </c>
      <c r="AF1722" s="73">
        <f>IFERROR(VLOOKUP(Подбор[[#This Row],[Артикул]],[1]Подбор!$CJ:$CW,11,0),"")</f>
        <v>0</v>
      </c>
      <c r="AG1722" s="73">
        <f>IFERROR(VLOOKUP(Подбор[[#This Row],[Артикул]],[1]Подбор!$CJ:$CW,12,0),"")</f>
        <v>0</v>
      </c>
      <c r="AH1722" s="73">
        <f>IFERROR(VLOOKUP(Подбор[[#This Row],[Артикул]],[1]Подбор!$CJ:$CW,13,0),"")</f>
        <v>0</v>
      </c>
      <c r="AI1722" s="73">
        <f>IFERROR(VLOOKUP(Подбор[[#This Row],[Артикул]],[1]Подбор!$CJ:$CW,14,0),"")</f>
        <v>0</v>
      </c>
      <c r="AJ1722" s="73" t="str">
        <f>IFERROR(VLOOKUP(Подбор[[#This Row],[Артикул]],[1]Подбор!$CJ:$DA,15,0),"")</f>
        <v>http://ipmatika.ru/upload/iblock/c17/TS-01A.jpg</v>
      </c>
      <c r="AK1722" s="73" t="str">
        <f>IFERROR(VLOOKUP(Подбор[[#This Row],[Артикул]],[1]Подбор!$CJ:$DA,16,0),"")</f>
        <v>https://ipmatika.kz/products/aksessuary-dlya-professionalnykh-audio-sistem/TS-01A/</v>
      </c>
      <c r="AL1722" s="73" t="str">
        <f>IFERROR(VLOOKUP(Подбор[[#This Row],[Артикул]],[1]Подбор!$CJ:$DA,17,0),"")</f>
        <v/>
      </c>
    </row>
    <row r="1723" spans="1:38">
      <c r="A1723" s="73" t="s">
        <v>1132</v>
      </c>
      <c r="B1723" t="s">
        <v>3084</v>
      </c>
      <c r="C1723" t="s">
        <v>1131</v>
      </c>
      <c r="D1723">
        <v>31300</v>
      </c>
      <c r="E1723">
        <v>25262.9643</v>
      </c>
      <c r="F1723">
        <v>-19.28765399361022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6665</v>
      </c>
      <c r="R1723" t="s">
        <v>6666</v>
      </c>
      <c r="S1723" t="s">
        <v>578</v>
      </c>
      <c r="T1723" s="73"/>
      <c r="U1723" s="73"/>
      <c r="V1723"/>
      <c r="W1723" s="73">
        <f>IFERROR(VLOOKUP(Подбор[[#This Row],[Артикул]],[1]Подбор!$CJ:$CW,2,0),"")</f>
        <v>31300</v>
      </c>
      <c r="X1723" s="73">
        <f>IFERROR(VLOOKUP(Подбор[[#This Row],[Артикул]],[1]Подбор!$CJ:$CW,3,0),"")</f>
        <v>25262.9643</v>
      </c>
      <c r="Y1723" s="73">
        <f>IFERROR(VLOOKUP(Подбор[[#This Row],[Артикул]],[1]Подбор!$CJ:$CW,4,0),"")</f>
        <v>-19.28765399361022</v>
      </c>
      <c r="Z1723" s="73">
        <f>IFERROR(VLOOKUP(Подбор[[#This Row],[Артикул]],[1]Подбор!$CJ:$CW,5,0),"")</f>
        <v>0</v>
      </c>
      <c r="AA1723" s="73">
        <f>IFERROR(VLOOKUP(Подбор[[#This Row],[Артикул]],[1]Подбор!$CJ:$CW,6,0),"")</f>
        <v>0</v>
      </c>
      <c r="AB1723" s="73">
        <f>IFERROR(VLOOKUP(Подбор[[#This Row],[Артикул]],[1]Подбор!$CJ:$CW,7,0),"")</f>
        <v>0</v>
      </c>
      <c r="AC1723" s="73">
        <f>IFERROR(VLOOKUP(Подбор[[#This Row],[Артикул]],[1]Подбор!$CJ:$CW,8,0),"")</f>
        <v>0</v>
      </c>
      <c r="AD1723" s="73">
        <f>IFERROR(VLOOKUP(Подбор[[#This Row],[Артикул]],[1]Подбор!$CJ:$CW,9,0),"")</f>
        <v>0</v>
      </c>
      <c r="AE1723" s="73">
        <f>IFERROR(VLOOKUP(Подбор[[#This Row],[Артикул]],[1]Подбор!$CJ:$CW,10,0),"")</f>
        <v>0</v>
      </c>
      <c r="AF1723" s="73">
        <f>IFERROR(VLOOKUP(Подбор[[#This Row],[Артикул]],[1]Подбор!$CJ:$CW,11,0),"")</f>
        <v>0</v>
      </c>
      <c r="AG1723" s="73">
        <f>IFERROR(VLOOKUP(Подбор[[#This Row],[Артикул]],[1]Подбор!$CJ:$CW,12,0),"")</f>
        <v>0</v>
      </c>
      <c r="AH1723" s="73">
        <f>IFERROR(VLOOKUP(Подбор[[#This Row],[Артикул]],[1]Подбор!$CJ:$CW,13,0),"")</f>
        <v>0</v>
      </c>
      <c r="AI1723" s="73">
        <f>IFERROR(VLOOKUP(Подбор[[#This Row],[Артикул]],[1]Подбор!$CJ:$CW,14,0),"")</f>
        <v>0</v>
      </c>
      <c r="AJ1723" s="73" t="str">
        <f>IFERROR(VLOOKUP(Подбор[[#This Row],[Артикул]],[1]Подбор!$CJ:$DA,15,0),"")</f>
        <v>http://ipmatika.ru/upload/iblock/12f/TS-01AD.jpg</v>
      </c>
      <c r="AK1723" s="73" t="str">
        <f>IFERROR(VLOOKUP(Подбор[[#This Row],[Артикул]],[1]Подбор!$CJ:$DA,16,0),"")</f>
        <v>https://ipmatika.kz/products/aksessuary-dlya-professionalnykh-audio-sistem/TS-01AD/</v>
      </c>
      <c r="AL1723" s="73" t="str">
        <f>IFERROR(VLOOKUP(Подбор[[#This Row],[Артикул]],[1]Подбор!$CJ:$DA,17,0),"")</f>
        <v/>
      </c>
    </row>
    <row r="1724" spans="1:38">
      <c r="A1724" s="73" t="s">
        <v>1130</v>
      </c>
      <c r="B1724" t="s">
        <v>3084</v>
      </c>
      <c r="C1724" t="s">
        <v>1129</v>
      </c>
      <c r="D1724">
        <v>27940</v>
      </c>
      <c r="E1724">
        <v>21383.207999999995</v>
      </c>
      <c r="F1724">
        <v>-23.467401574803176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3</v>
      </c>
      <c r="P1724">
        <v>0</v>
      </c>
      <c r="Q1724" t="s">
        <v>6667</v>
      </c>
      <c r="R1724" t="s">
        <v>6668</v>
      </c>
      <c r="S1724" t="s">
        <v>578</v>
      </c>
      <c r="T1724" s="73"/>
      <c r="U1724" s="73"/>
      <c r="V1724"/>
      <c r="W1724" s="73">
        <f>IFERROR(VLOOKUP(Подбор[[#This Row],[Артикул]],[1]Подбор!$CJ:$CW,2,0),"")</f>
        <v>27940</v>
      </c>
      <c r="X1724" s="73">
        <f>IFERROR(VLOOKUP(Подбор[[#This Row],[Артикул]],[1]Подбор!$CJ:$CW,3,0),"")</f>
        <v>21383.207999999995</v>
      </c>
      <c r="Y1724" s="73">
        <f>IFERROR(VLOOKUP(Подбор[[#This Row],[Артикул]],[1]Подбор!$CJ:$CW,4,0),"")</f>
        <v>-23.467401574803176</v>
      </c>
      <c r="Z1724" s="73">
        <f>IFERROR(VLOOKUP(Подбор[[#This Row],[Артикул]],[1]Подбор!$CJ:$CW,5,0),"")</f>
        <v>0</v>
      </c>
      <c r="AA1724" s="73">
        <f>IFERROR(VLOOKUP(Подбор[[#This Row],[Артикул]],[1]Подбор!$CJ:$CW,6,0),"")</f>
        <v>0</v>
      </c>
      <c r="AB1724" s="73">
        <f>IFERROR(VLOOKUP(Подбор[[#This Row],[Артикул]],[1]Подбор!$CJ:$CW,7,0),"")</f>
        <v>0</v>
      </c>
      <c r="AC1724" s="73">
        <f>IFERROR(VLOOKUP(Подбор[[#This Row],[Артикул]],[1]Подбор!$CJ:$CW,8,0),"")</f>
        <v>0</v>
      </c>
      <c r="AD1724" s="73">
        <f>IFERROR(VLOOKUP(Подбор[[#This Row],[Артикул]],[1]Подбор!$CJ:$CW,9,0),"")</f>
        <v>0</v>
      </c>
      <c r="AE1724" s="73">
        <f>IFERROR(VLOOKUP(Подбор[[#This Row],[Артикул]],[1]Подбор!$CJ:$CW,10,0),"")</f>
        <v>0</v>
      </c>
      <c r="AF1724" s="73">
        <f>IFERROR(VLOOKUP(Подбор[[#This Row],[Артикул]],[1]Подбор!$CJ:$CW,11,0),"")</f>
        <v>0</v>
      </c>
      <c r="AG1724" s="73">
        <f>IFERROR(VLOOKUP(Подбор[[#This Row],[Артикул]],[1]Подбор!$CJ:$CW,12,0),"")</f>
        <v>0</v>
      </c>
      <c r="AH1724" s="73">
        <f>IFERROR(VLOOKUP(Подбор[[#This Row],[Артикул]],[1]Подбор!$CJ:$CW,13,0),"")</f>
        <v>3</v>
      </c>
      <c r="AI1724" s="73">
        <f>IFERROR(VLOOKUP(Подбор[[#This Row],[Артикул]],[1]Подбор!$CJ:$CW,14,0),"")</f>
        <v>0</v>
      </c>
      <c r="AJ1724" s="73" t="str">
        <f>IFERROR(VLOOKUP(Подбор[[#This Row],[Артикул]],[1]Подбор!$CJ:$DA,15,0),"")</f>
        <v>http://ipmatika.ru/upload/iblock/91b/TS-01C.jpg</v>
      </c>
      <c r="AK1724" s="73" t="str">
        <f>IFERROR(VLOOKUP(Подбор[[#This Row],[Артикул]],[1]Подбор!$CJ:$DA,16,0),"")</f>
        <v>https://ipmatika.kz/products/aksessuary-dlya-professionalnykh-audio-sistem/TS-01C/</v>
      </c>
      <c r="AL1724" s="73" t="str">
        <f>IFERROR(VLOOKUP(Подбор[[#This Row],[Артикул]],[1]Подбор!$CJ:$DA,17,0),"")</f>
        <v/>
      </c>
    </row>
    <row r="1725" spans="1:38">
      <c r="A1725" s="73" t="s">
        <v>1128</v>
      </c>
      <c r="B1725" t="s">
        <v>3084</v>
      </c>
      <c r="C1725" t="s">
        <v>1127</v>
      </c>
      <c r="D1725">
        <v>24030</v>
      </c>
      <c r="E1725">
        <v>18710.307000000001</v>
      </c>
      <c r="F1725">
        <v>-22.137715355805241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6669</v>
      </c>
      <c r="R1725" t="s">
        <v>6670</v>
      </c>
      <c r="S1725" t="s">
        <v>578</v>
      </c>
      <c r="T1725" s="73"/>
      <c r="U1725" s="73"/>
      <c r="V1725"/>
      <c r="W1725" s="73">
        <f>IFERROR(VLOOKUP(Подбор[[#This Row],[Артикул]],[1]Подбор!$CJ:$CW,2,0),"")</f>
        <v>24030</v>
      </c>
      <c r="X1725" s="73">
        <f>IFERROR(VLOOKUP(Подбор[[#This Row],[Артикул]],[1]Подбор!$CJ:$CW,3,0),"")</f>
        <v>18710.307000000001</v>
      </c>
      <c r="Y1725" s="73">
        <f>IFERROR(VLOOKUP(Подбор[[#This Row],[Артикул]],[1]Подбор!$CJ:$CW,4,0),"")</f>
        <v>-22.137715355805241</v>
      </c>
      <c r="Z1725" s="73">
        <f>IFERROR(VLOOKUP(Подбор[[#This Row],[Артикул]],[1]Подбор!$CJ:$CW,5,0),"")</f>
        <v>0</v>
      </c>
      <c r="AA1725" s="73">
        <f>IFERROR(VLOOKUP(Подбор[[#This Row],[Артикул]],[1]Подбор!$CJ:$CW,6,0),"")</f>
        <v>0</v>
      </c>
      <c r="AB1725" s="73">
        <f>IFERROR(VLOOKUP(Подбор[[#This Row],[Артикул]],[1]Подбор!$CJ:$CW,7,0),"")</f>
        <v>0</v>
      </c>
      <c r="AC1725" s="73">
        <f>IFERROR(VLOOKUP(Подбор[[#This Row],[Артикул]],[1]Подбор!$CJ:$CW,8,0),"")</f>
        <v>0</v>
      </c>
      <c r="AD1725" s="73">
        <f>IFERROR(VLOOKUP(Подбор[[#This Row],[Артикул]],[1]Подбор!$CJ:$CW,9,0),"")</f>
        <v>0</v>
      </c>
      <c r="AE1725" s="73">
        <f>IFERROR(VLOOKUP(Подбор[[#This Row],[Артикул]],[1]Подбор!$CJ:$CW,10,0),"")</f>
        <v>0</v>
      </c>
      <c r="AF1725" s="73">
        <f>IFERROR(VLOOKUP(Подбор[[#This Row],[Артикул]],[1]Подбор!$CJ:$CW,11,0),"")</f>
        <v>0</v>
      </c>
      <c r="AG1725" s="73">
        <f>IFERROR(VLOOKUP(Подбор[[#This Row],[Артикул]],[1]Подбор!$CJ:$CW,12,0),"")</f>
        <v>0</v>
      </c>
      <c r="AH1725" s="73">
        <f>IFERROR(VLOOKUP(Подбор[[#This Row],[Артикул]],[1]Подбор!$CJ:$CW,13,0),"")</f>
        <v>0</v>
      </c>
      <c r="AI1725" s="73">
        <f>IFERROR(VLOOKUP(Подбор[[#This Row],[Артикул]],[1]Подбор!$CJ:$CW,14,0),"")</f>
        <v>0</v>
      </c>
      <c r="AJ1725" s="73" t="str">
        <f>IFERROR(VLOOKUP(Подбор[[#This Row],[Артикул]],[1]Подбор!$CJ:$DA,15,0),"")</f>
        <v>http://ipmatika.ru/upload/iblock/887/TS-01E.jpg</v>
      </c>
      <c r="AK1725" s="73" t="str">
        <f>IFERROR(VLOOKUP(Подбор[[#This Row],[Артикул]],[1]Подбор!$CJ:$DA,16,0),"")</f>
        <v>https://ipmatika.kz/products/aksessuary-dlya-professionalnykh-audio-sistem/TS-01E/</v>
      </c>
      <c r="AL1725" s="73" t="str">
        <f>IFERROR(VLOOKUP(Подбор[[#This Row],[Артикул]],[1]Подбор!$CJ:$DA,17,0),"")</f>
        <v/>
      </c>
    </row>
    <row r="1726" spans="1:38">
      <c r="A1726" s="73" t="s">
        <v>1126</v>
      </c>
      <c r="B1726" t="s">
        <v>3084</v>
      </c>
      <c r="C1726" t="s">
        <v>1125</v>
      </c>
      <c r="D1726">
        <v>17330</v>
      </c>
      <c r="E1726">
        <v>13364.504999999999</v>
      </c>
      <c r="F1726">
        <v>-22.882256203115986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2</v>
      </c>
      <c r="O1726">
        <v>0</v>
      </c>
      <c r="P1726">
        <v>0</v>
      </c>
      <c r="Q1726" t="s">
        <v>6671</v>
      </c>
      <c r="R1726" t="s">
        <v>6672</v>
      </c>
      <c r="S1726" t="s">
        <v>578</v>
      </c>
      <c r="T1726" s="73"/>
      <c r="U1726" s="73"/>
      <c r="V1726"/>
      <c r="W1726" s="73">
        <f>IFERROR(VLOOKUP(Подбор[[#This Row],[Артикул]],[1]Подбор!$CJ:$CW,2,0),"")</f>
        <v>17330</v>
      </c>
      <c r="X1726" s="73">
        <f>IFERROR(VLOOKUP(Подбор[[#This Row],[Артикул]],[1]Подбор!$CJ:$CW,3,0),"")</f>
        <v>13364.504999999999</v>
      </c>
      <c r="Y1726" s="73">
        <f>IFERROR(VLOOKUP(Подбор[[#This Row],[Артикул]],[1]Подбор!$CJ:$CW,4,0),"")</f>
        <v>-22.882256203115986</v>
      </c>
      <c r="Z1726" s="73">
        <f>IFERROR(VLOOKUP(Подбор[[#This Row],[Артикул]],[1]Подбор!$CJ:$CW,5,0),"")</f>
        <v>0</v>
      </c>
      <c r="AA1726" s="73">
        <f>IFERROR(VLOOKUP(Подбор[[#This Row],[Артикул]],[1]Подбор!$CJ:$CW,6,0),"")</f>
        <v>0</v>
      </c>
      <c r="AB1726" s="73">
        <f>IFERROR(VLOOKUP(Подбор[[#This Row],[Артикул]],[1]Подбор!$CJ:$CW,7,0),"")</f>
        <v>0</v>
      </c>
      <c r="AC1726" s="73">
        <f>IFERROR(VLOOKUP(Подбор[[#This Row],[Артикул]],[1]Подбор!$CJ:$CW,8,0),"")</f>
        <v>0</v>
      </c>
      <c r="AD1726" s="73">
        <f>IFERROR(VLOOKUP(Подбор[[#This Row],[Артикул]],[1]Подбор!$CJ:$CW,9,0),"")</f>
        <v>0</v>
      </c>
      <c r="AE1726" s="73">
        <f>IFERROR(VLOOKUP(Подбор[[#This Row],[Артикул]],[1]Подбор!$CJ:$CW,10,0),"")</f>
        <v>0</v>
      </c>
      <c r="AF1726" s="73">
        <f>IFERROR(VLOOKUP(Подбор[[#This Row],[Артикул]],[1]Подбор!$CJ:$CW,11,0),"")</f>
        <v>0</v>
      </c>
      <c r="AG1726" s="73">
        <f>IFERROR(VLOOKUP(Подбор[[#This Row],[Артикул]],[1]Подбор!$CJ:$CW,12,0),"")</f>
        <v>2</v>
      </c>
      <c r="AH1726" s="73">
        <f>IFERROR(VLOOKUP(Подбор[[#This Row],[Артикул]],[1]Подбор!$CJ:$CW,13,0),"")</f>
        <v>0</v>
      </c>
      <c r="AI1726" s="73">
        <f>IFERROR(VLOOKUP(Подбор[[#This Row],[Артикул]],[1]Подбор!$CJ:$CW,14,0),"")</f>
        <v>0</v>
      </c>
      <c r="AJ1726" s="73" t="str">
        <f>IFERROR(VLOOKUP(Подбор[[#This Row],[Артикул]],[1]Подбор!$CJ:$DA,15,0),"")</f>
        <v>http://ipmatika.ru/upload/iblock/6c7/TS-02A.jpg</v>
      </c>
      <c r="AK1726" s="73" t="str">
        <f>IFERROR(VLOOKUP(Подбор[[#This Row],[Артикул]],[1]Подбор!$CJ:$DA,16,0),"")</f>
        <v>https://ipmatika.kz/products/aksessuary-dlya-professionalnykh-audio-sistem/TS-02A/</v>
      </c>
      <c r="AL1726" s="73" t="str">
        <f>IFERROR(VLOOKUP(Подбор[[#This Row],[Артикул]],[1]Подбор!$CJ:$DA,17,0),"")</f>
        <v/>
      </c>
    </row>
    <row r="1727" spans="1:38">
      <c r="A1727" s="73" t="s">
        <v>1124</v>
      </c>
      <c r="B1727" t="s">
        <v>3084</v>
      </c>
      <c r="C1727" t="s">
        <v>1123</v>
      </c>
      <c r="D1727">
        <v>15090</v>
      </c>
      <c r="E1727">
        <v>11582.571000000002</v>
      </c>
      <c r="F1727">
        <v>-23.243399602385679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11</v>
      </c>
      <c r="O1727">
        <v>3</v>
      </c>
      <c r="P1727">
        <v>0</v>
      </c>
      <c r="Q1727" t="s">
        <v>6673</v>
      </c>
      <c r="R1727" t="s">
        <v>6674</v>
      </c>
      <c r="S1727" t="s">
        <v>578</v>
      </c>
      <c r="T1727" s="73"/>
      <c r="U1727" s="73"/>
      <c r="V1727"/>
      <c r="W1727" s="73">
        <f>IFERROR(VLOOKUP(Подбор[[#This Row],[Артикул]],[1]Подбор!$CJ:$CW,2,0),"")</f>
        <v>15090</v>
      </c>
      <c r="X1727" s="73">
        <f>IFERROR(VLOOKUP(Подбор[[#This Row],[Артикул]],[1]Подбор!$CJ:$CW,3,0),"")</f>
        <v>11582.571000000002</v>
      </c>
      <c r="Y1727" s="73">
        <f>IFERROR(VLOOKUP(Подбор[[#This Row],[Артикул]],[1]Подбор!$CJ:$CW,4,0),"")</f>
        <v>-23.243399602385679</v>
      </c>
      <c r="Z1727" s="73">
        <f>IFERROR(VLOOKUP(Подбор[[#This Row],[Артикул]],[1]Подбор!$CJ:$CW,5,0),"")</f>
        <v>0</v>
      </c>
      <c r="AA1727" s="73">
        <f>IFERROR(VLOOKUP(Подбор[[#This Row],[Артикул]],[1]Подбор!$CJ:$CW,6,0),"")</f>
        <v>0</v>
      </c>
      <c r="AB1727" s="73">
        <f>IFERROR(VLOOKUP(Подбор[[#This Row],[Артикул]],[1]Подбор!$CJ:$CW,7,0),"")</f>
        <v>0</v>
      </c>
      <c r="AC1727" s="73">
        <f>IFERROR(VLOOKUP(Подбор[[#This Row],[Артикул]],[1]Подбор!$CJ:$CW,8,0),"")</f>
        <v>0</v>
      </c>
      <c r="AD1727" s="73">
        <f>IFERROR(VLOOKUP(Подбор[[#This Row],[Артикул]],[1]Подбор!$CJ:$CW,9,0),"")</f>
        <v>0</v>
      </c>
      <c r="AE1727" s="73">
        <f>IFERROR(VLOOKUP(Подбор[[#This Row],[Артикул]],[1]Подбор!$CJ:$CW,10,0),"")</f>
        <v>0</v>
      </c>
      <c r="AF1727" s="73">
        <f>IFERROR(VLOOKUP(Подбор[[#This Row],[Артикул]],[1]Подбор!$CJ:$CW,11,0),"")</f>
        <v>0</v>
      </c>
      <c r="AG1727" s="73">
        <f>IFERROR(VLOOKUP(Подбор[[#This Row],[Артикул]],[1]Подбор!$CJ:$CW,12,0),"")</f>
        <v>11</v>
      </c>
      <c r="AH1727" s="73">
        <f>IFERROR(VLOOKUP(Подбор[[#This Row],[Артикул]],[1]Подбор!$CJ:$CW,13,0),"")</f>
        <v>3</v>
      </c>
      <c r="AI1727" s="73">
        <f>IFERROR(VLOOKUP(Подбор[[#This Row],[Артикул]],[1]Подбор!$CJ:$CW,14,0),"")</f>
        <v>0</v>
      </c>
      <c r="AJ1727" s="73" t="str">
        <f>IFERROR(VLOOKUP(Подбор[[#This Row],[Артикул]],[1]Подбор!$CJ:$DA,15,0),"")</f>
        <v>http://ipmatika.ru/upload/iblock/033/TS-02B.jpg</v>
      </c>
      <c r="AK1727" s="73" t="str">
        <f>IFERROR(VLOOKUP(Подбор[[#This Row],[Артикул]],[1]Подбор!$CJ:$DA,16,0),"")</f>
        <v>https://ipmatika.kz/products/aksessuary-dlya-professionalnykh-audio-sistem/TS-02B/</v>
      </c>
      <c r="AL1727" s="73" t="str">
        <f>IFERROR(VLOOKUP(Подбор[[#This Row],[Артикул]],[1]Подбор!$CJ:$DA,17,0),"")</f>
        <v/>
      </c>
    </row>
    <row r="1728" spans="1:38">
      <c r="A1728" s="73" t="s">
        <v>1122</v>
      </c>
      <c r="B1728" t="s">
        <v>3084</v>
      </c>
      <c r="C1728" t="s">
        <v>1121</v>
      </c>
      <c r="D1728">
        <v>90750</v>
      </c>
      <c r="E1728">
        <v>66822.524999999994</v>
      </c>
      <c r="F1728">
        <v>-26.366363636363644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4</v>
      </c>
      <c r="P1728">
        <v>0</v>
      </c>
      <c r="Q1728" t="s">
        <v>6675</v>
      </c>
      <c r="R1728" t="s">
        <v>6676</v>
      </c>
      <c r="S1728" t="s">
        <v>578</v>
      </c>
      <c r="T1728" s="73"/>
      <c r="U1728" s="73"/>
      <c r="V1728"/>
      <c r="W1728" s="73">
        <f>IFERROR(VLOOKUP(Подбор[[#This Row],[Артикул]],[1]Подбор!$CJ:$CW,2,0),"")</f>
        <v>90750</v>
      </c>
      <c r="X1728" s="73">
        <f>IFERROR(VLOOKUP(Подбор[[#This Row],[Артикул]],[1]Подбор!$CJ:$CW,3,0),"")</f>
        <v>66822.524999999994</v>
      </c>
      <c r="Y1728" s="73">
        <f>IFERROR(VLOOKUP(Подбор[[#This Row],[Артикул]],[1]Подбор!$CJ:$CW,4,0),"")</f>
        <v>-26.366363636363644</v>
      </c>
      <c r="Z1728" s="73">
        <f>IFERROR(VLOOKUP(Подбор[[#This Row],[Артикул]],[1]Подбор!$CJ:$CW,5,0),"")</f>
        <v>0</v>
      </c>
      <c r="AA1728" s="73">
        <f>IFERROR(VLOOKUP(Подбор[[#This Row],[Артикул]],[1]Подбор!$CJ:$CW,6,0),"")</f>
        <v>0</v>
      </c>
      <c r="AB1728" s="73">
        <f>IFERROR(VLOOKUP(Подбор[[#This Row],[Артикул]],[1]Подбор!$CJ:$CW,7,0),"")</f>
        <v>0</v>
      </c>
      <c r="AC1728" s="73">
        <f>IFERROR(VLOOKUP(Подбор[[#This Row],[Артикул]],[1]Подбор!$CJ:$CW,8,0),"")</f>
        <v>0</v>
      </c>
      <c r="AD1728" s="73">
        <f>IFERROR(VLOOKUP(Подбор[[#This Row],[Артикул]],[1]Подбор!$CJ:$CW,9,0),"")</f>
        <v>0</v>
      </c>
      <c r="AE1728" s="73">
        <f>IFERROR(VLOOKUP(Подбор[[#This Row],[Артикул]],[1]Подбор!$CJ:$CW,10,0),"")</f>
        <v>0</v>
      </c>
      <c r="AF1728" s="73">
        <f>IFERROR(VLOOKUP(Подбор[[#This Row],[Артикул]],[1]Подбор!$CJ:$CW,11,0),"")</f>
        <v>0</v>
      </c>
      <c r="AG1728" s="73">
        <f>IFERROR(VLOOKUP(Подбор[[#This Row],[Артикул]],[1]Подбор!$CJ:$CW,12,0),"")</f>
        <v>0</v>
      </c>
      <c r="AH1728" s="73">
        <f>IFERROR(VLOOKUP(Подбор[[#This Row],[Артикул]],[1]Подбор!$CJ:$CW,13,0),"")</f>
        <v>4</v>
      </c>
      <c r="AI1728" s="73">
        <f>IFERROR(VLOOKUP(Подбор[[#This Row],[Артикул]],[1]Подбор!$CJ:$CW,14,0),"")</f>
        <v>0</v>
      </c>
      <c r="AJ1728" s="73" t="str">
        <f>IFERROR(VLOOKUP(Подбор[[#This Row],[Артикул]],[1]Подбор!$CJ:$DA,15,0),"")</f>
        <v>http://ipmatika.ru/upload/iblock/430/TS-108R.jpg</v>
      </c>
      <c r="AK1728" s="73" t="str">
        <f>IFERROR(VLOOKUP(Подбор[[#This Row],[Артикул]],[1]Подбор!$CJ:$DA,16,0),"")</f>
        <v>https://ipmatika.kz/products/akusticheskie-sistemy/TS-108R/</v>
      </c>
      <c r="AL1728" s="73" t="str">
        <f>IFERROR(VLOOKUP(Подбор[[#This Row],[Артикул]],[1]Подбор!$CJ:$DA,17,0),"")</f>
        <v/>
      </c>
    </row>
    <row r="1729" spans="1:38">
      <c r="A1729" s="73" t="s">
        <v>1120</v>
      </c>
      <c r="B1729" t="s">
        <v>3084</v>
      </c>
      <c r="C1729" t="s">
        <v>1119</v>
      </c>
      <c r="D1729">
        <v>761080</v>
      </c>
      <c r="E1729">
        <v>594283.08870000008</v>
      </c>
      <c r="F1729">
        <v>-21.915818481631362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6677</v>
      </c>
      <c r="R1729" t="s">
        <v>6678</v>
      </c>
      <c r="S1729" t="s">
        <v>578</v>
      </c>
      <c r="T1729" s="73"/>
      <c r="U1729" s="73"/>
      <c r="V1729"/>
      <c r="W1729" s="73">
        <f>IFERROR(VLOOKUP(Подбор[[#This Row],[Артикул]],[1]Подбор!$CJ:$CW,2,0),"")</f>
        <v>761080</v>
      </c>
      <c r="X1729" s="73">
        <f>IFERROR(VLOOKUP(Подбор[[#This Row],[Артикул]],[1]Подбор!$CJ:$CW,3,0),"")</f>
        <v>594283.08870000008</v>
      </c>
      <c r="Y1729" s="73">
        <f>IFERROR(VLOOKUP(Подбор[[#This Row],[Артикул]],[1]Подбор!$CJ:$CW,4,0),"")</f>
        <v>-21.915818481631362</v>
      </c>
      <c r="Z1729" s="73">
        <f>IFERROR(VLOOKUP(Подбор[[#This Row],[Артикул]],[1]Подбор!$CJ:$CW,5,0),"")</f>
        <v>0</v>
      </c>
      <c r="AA1729" s="73">
        <f>IFERROR(VLOOKUP(Подбор[[#This Row],[Артикул]],[1]Подбор!$CJ:$CW,6,0),"")</f>
        <v>0</v>
      </c>
      <c r="AB1729" s="73">
        <f>IFERROR(VLOOKUP(Подбор[[#This Row],[Артикул]],[1]Подбор!$CJ:$CW,7,0),"")</f>
        <v>0</v>
      </c>
      <c r="AC1729" s="73">
        <f>IFERROR(VLOOKUP(Подбор[[#This Row],[Артикул]],[1]Подбор!$CJ:$CW,8,0),"")</f>
        <v>0</v>
      </c>
      <c r="AD1729" s="73">
        <f>IFERROR(VLOOKUP(Подбор[[#This Row],[Артикул]],[1]Подбор!$CJ:$CW,9,0),"")</f>
        <v>0</v>
      </c>
      <c r="AE1729" s="73">
        <f>IFERROR(VLOOKUP(Подбор[[#This Row],[Артикул]],[1]Подбор!$CJ:$CW,10,0),"")</f>
        <v>0</v>
      </c>
      <c r="AF1729" s="73">
        <f>IFERROR(VLOOKUP(Подбор[[#This Row],[Артикул]],[1]Подбор!$CJ:$CW,11,0),"")</f>
        <v>0</v>
      </c>
      <c r="AG1729" s="73">
        <f>IFERROR(VLOOKUP(Подбор[[#This Row],[Артикул]],[1]Подбор!$CJ:$CW,12,0),"")</f>
        <v>0</v>
      </c>
      <c r="AH1729" s="73">
        <f>IFERROR(VLOOKUP(Подбор[[#This Row],[Артикул]],[1]Подбор!$CJ:$CW,13,0),"")</f>
        <v>0</v>
      </c>
      <c r="AI1729" s="73">
        <f>IFERROR(VLOOKUP(Подбор[[#This Row],[Артикул]],[1]Подбор!$CJ:$CW,14,0),"")</f>
        <v>0</v>
      </c>
      <c r="AJ1729" s="73" t="str">
        <f>IFERROR(VLOOKUP(Подбор[[#This Row],[Артикул]],[1]Подбор!$CJ:$DA,15,0),"")</f>
        <v>http://ipmatika.ru/upload/iblock/42d/TS-1203B.jpg</v>
      </c>
      <c r="AK1729" s="73" t="str">
        <f>IFERROR(VLOOKUP(Подбор[[#This Row],[Артикул]],[1]Подбор!$CJ:$DA,16,0),"")</f>
        <v>https://ipmatika.kz/products/akusticheskie-sistemy/TS-1203B/</v>
      </c>
      <c r="AL1729" s="73" t="str">
        <f>IFERROR(VLOOKUP(Подбор[[#This Row],[Артикул]],[1]Подбор!$CJ:$DA,17,0),"")</f>
        <v/>
      </c>
    </row>
    <row r="1730" spans="1:38">
      <c r="A1730" s="73" t="s">
        <v>1118</v>
      </c>
      <c r="B1730" t="s">
        <v>3084</v>
      </c>
      <c r="C1730" t="s">
        <v>1117</v>
      </c>
      <c r="D1730">
        <v>530750</v>
      </c>
      <c r="E1730">
        <v>393815.51369999995</v>
      </c>
      <c r="F1730">
        <v>-25.800185831370712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6679</v>
      </c>
      <c r="R1730" t="s">
        <v>6680</v>
      </c>
      <c r="S1730" t="s">
        <v>578</v>
      </c>
      <c r="T1730" s="73"/>
      <c r="U1730" s="73"/>
      <c r="V1730"/>
      <c r="W1730" s="73">
        <f>IFERROR(VLOOKUP(Подбор[[#This Row],[Артикул]],[1]Подбор!$CJ:$CW,2,0),"")</f>
        <v>530750</v>
      </c>
      <c r="X1730" s="73">
        <f>IFERROR(VLOOKUP(Подбор[[#This Row],[Артикул]],[1]Подбор!$CJ:$CW,3,0),"")</f>
        <v>393815.51369999995</v>
      </c>
      <c r="Y1730" s="73">
        <f>IFERROR(VLOOKUP(Подбор[[#This Row],[Артикул]],[1]Подбор!$CJ:$CW,4,0),"")</f>
        <v>-25.800185831370712</v>
      </c>
      <c r="Z1730" s="73">
        <f>IFERROR(VLOOKUP(Подбор[[#This Row],[Артикул]],[1]Подбор!$CJ:$CW,5,0),"")</f>
        <v>0</v>
      </c>
      <c r="AA1730" s="73">
        <f>IFERROR(VLOOKUP(Подбор[[#This Row],[Артикул]],[1]Подбор!$CJ:$CW,6,0),"")</f>
        <v>0</v>
      </c>
      <c r="AB1730" s="73">
        <f>IFERROR(VLOOKUP(Подбор[[#This Row],[Артикул]],[1]Подбор!$CJ:$CW,7,0),"")</f>
        <v>0</v>
      </c>
      <c r="AC1730" s="73">
        <f>IFERROR(VLOOKUP(Подбор[[#This Row],[Артикул]],[1]Подбор!$CJ:$CW,8,0),"")</f>
        <v>0</v>
      </c>
      <c r="AD1730" s="73">
        <f>IFERROR(VLOOKUP(Подбор[[#This Row],[Артикул]],[1]Подбор!$CJ:$CW,9,0),"")</f>
        <v>0</v>
      </c>
      <c r="AE1730" s="73">
        <f>IFERROR(VLOOKUP(Подбор[[#This Row],[Артикул]],[1]Подбор!$CJ:$CW,10,0),"")</f>
        <v>0</v>
      </c>
      <c r="AF1730" s="73">
        <f>IFERROR(VLOOKUP(Подбор[[#This Row],[Артикул]],[1]Подбор!$CJ:$CW,11,0),"")</f>
        <v>0</v>
      </c>
      <c r="AG1730" s="73">
        <f>IFERROR(VLOOKUP(Подбор[[#This Row],[Артикул]],[1]Подбор!$CJ:$CW,12,0),"")</f>
        <v>0</v>
      </c>
      <c r="AH1730" s="73">
        <f>IFERROR(VLOOKUP(Подбор[[#This Row],[Артикул]],[1]Подбор!$CJ:$CW,13,0),"")</f>
        <v>0</v>
      </c>
      <c r="AI1730" s="73">
        <f>IFERROR(VLOOKUP(Подбор[[#This Row],[Артикул]],[1]Подбор!$CJ:$CW,14,0),"")</f>
        <v>0</v>
      </c>
      <c r="AJ1730" s="73" t="str">
        <f>IFERROR(VLOOKUP(Подбор[[#This Row],[Артикул]],[1]Подбор!$CJ:$DA,15,0),"")</f>
        <v>http://ipmatika.ru/upload/iblock/cc1/TS-1203C.png</v>
      </c>
      <c r="AK1730" s="73" t="str">
        <f>IFERROR(VLOOKUP(Подбор[[#This Row],[Артикул]],[1]Подбор!$CJ:$DA,16,0),"")</f>
        <v>https://ipmatika.kz/products/akusticheskie-sistemy/TS-1203C/</v>
      </c>
      <c r="AL1730" s="73" t="str">
        <f>IFERROR(VLOOKUP(Подбор[[#This Row],[Артикул]],[1]Подбор!$CJ:$DA,17,0),"")</f>
        <v/>
      </c>
    </row>
    <row r="1731" spans="1:38">
      <c r="A1731" s="73" t="s">
        <v>1116</v>
      </c>
      <c r="B1731" t="s">
        <v>3084</v>
      </c>
      <c r="C1731" t="s">
        <v>1115</v>
      </c>
      <c r="D1731">
        <v>749650</v>
      </c>
      <c r="E1731">
        <v>555971.50769999996</v>
      </c>
      <c r="F1731">
        <v>-25.835855705996138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6681</v>
      </c>
      <c r="R1731" t="s">
        <v>6682</v>
      </c>
      <c r="S1731" t="s">
        <v>578</v>
      </c>
      <c r="T1731" s="73"/>
      <c r="U1731" s="73"/>
      <c r="V1731"/>
      <c r="W1731" s="73">
        <f>IFERROR(VLOOKUP(Подбор[[#This Row],[Артикул]],[1]Подбор!$CJ:$CW,2,0),"")</f>
        <v>749650</v>
      </c>
      <c r="X1731" s="73">
        <f>IFERROR(VLOOKUP(Подбор[[#This Row],[Артикул]],[1]Подбор!$CJ:$CW,3,0),"")</f>
        <v>555971.50769999996</v>
      </c>
      <c r="Y1731" s="73">
        <f>IFERROR(VLOOKUP(Подбор[[#This Row],[Артикул]],[1]Подбор!$CJ:$CW,4,0),"")</f>
        <v>-25.835855705996138</v>
      </c>
      <c r="Z1731" s="73">
        <f>IFERROR(VLOOKUP(Подбор[[#This Row],[Артикул]],[1]Подбор!$CJ:$CW,5,0),"")</f>
        <v>0</v>
      </c>
      <c r="AA1731" s="73">
        <f>IFERROR(VLOOKUP(Подбор[[#This Row],[Артикул]],[1]Подбор!$CJ:$CW,6,0),"")</f>
        <v>0</v>
      </c>
      <c r="AB1731" s="73">
        <f>IFERROR(VLOOKUP(Подбор[[#This Row],[Артикул]],[1]Подбор!$CJ:$CW,7,0),"")</f>
        <v>0</v>
      </c>
      <c r="AC1731" s="73">
        <f>IFERROR(VLOOKUP(Подбор[[#This Row],[Артикул]],[1]Подбор!$CJ:$CW,8,0),"")</f>
        <v>0</v>
      </c>
      <c r="AD1731" s="73">
        <f>IFERROR(VLOOKUP(Подбор[[#This Row],[Артикул]],[1]Подбор!$CJ:$CW,9,0),"")</f>
        <v>0</v>
      </c>
      <c r="AE1731" s="73">
        <f>IFERROR(VLOOKUP(Подбор[[#This Row],[Артикул]],[1]Подбор!$CJ:$CW,10,0),"")</f>
        <v>0</v>
      </c>
      <c r="AF1731" s="73">
        <f>IFERROR(VLOOKUP(Подбор[[#This Row],[Артикул]],[1]Подбор!$CJ:$CW,11,0),"")</f>
        <v>0</v>
      </c>
      <c r="AG1731" s="73">
        <f>IFERROR(VLOOKUP(Подбор[[#This Row],[Артикул]],[1]Подбор!$CJ:$CW,12,0),"")</f>
        <v>0</v>
      </c>
      <c r="AH1731" s="73">
        <f>IFERROR(VLOOKUP(Подбор[[#This Row],[Артикул]],[1]Подбор!$CJ:$CW,13,0),"")</f>
        <v>0</v>
      </c>
      <c r="AI1731" s="73">
        <f>IFERROR(VLOOKUP(Подбор[[#This Row],[Артикул]],[1]Подбор!$CJ:$CW,14,0),"")</f>
        <v>0</v>
      </c>
      <c r="AJ1731" s="73" t="str">
        <f>IFERROR(VLOOKUP(Подбор[[#This Row],[Артикул]],[1]Подбор!$CJ:$DA,15,0),"")</f>
        <v>http://ipmatika.ru/upload/iblock/75f/TS-1203H.jpg</v>
      </c>
      <c r="AK1731" s="73" t="str">
        <f>IFERROR(VLOOKUP(Подбор[[#This Row],[Артикул]],[1]Подбор!$CJ:$DA,16,0),"")</f>
        <v>https://ipmatika.kz/products/akusticheskie-sistemy/TS-1203H/</v>
      </c>
      <c r="AL1731" s="73" t="str">
        <f>IFERROR(VLOOKUP(Подбор[[#This Row],[Артикул]],[1]Подбор!$CJ:$DA,17,0),"")</f>
        <v/>
      </c>
    </row>
    <row r="1732" spans="1:38">
      <c r="A1732" s="73" t="s">
        <v>1114</v>
      </c>
      <c r="B1732" t="s">
        <v>3084</v>
      </c>
      <c r="C1732" t="s">
        <v>1113</v>
      </c>
      <c r="D1732">
        <v>174900</v>
      </c>
      <c r="E1732">
        <v>129190.21499999998</v>
      </c>
      <c r="F1732">
        <v>-26.134811320754721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8</v>
      </c>
      <c r="Q1732" t="s">
        <v>6683</v>
      </c>
      <c r="R1732" t="s">
        <v>6684</v>
      </c>
      <c r="S1732" t="s">
        <v>578</v>
      </c>
      <c r="T1732" s="73"/>
      <c r="U1732" s="73"/>
      <c r="V1732"/>
      <c r="W1732" s="73">
        <f>IFERROR(VLOOKUP(Подбор[[#This Row],[Артикул]],[1]Подбор!$CJ:$CW,2,0),"")</f>
        <v>174900</v>
      </c>
      <c r="X1732" s="73">
        <f>IFERROR(VLOOKUP(Подбор[[#This Row],[Артикул]],[1]Подбор!$CJ:$CW,3,0),"")</f>
        <v>129190.21499999998</v>
      </c>
      <c r="Y1732" s="73">
        <f>IFERROR(VLOOKUP(Подбор[[#This Row],[Артикул]],[1]Подбор!$CJ:$CW,4,0),"")</f>
        <v>-26.134811320754721</v>
      </c>
      <c r="Z1732" s="73">
        <f>IFERROR(VLOOKUP(Подбор[[#This Row],[Артикул]],[1]Подбор!$CJ:$CW,5,0),"")</f>
        <v>0</v>
      </c>
      <c r="AA1732" s="73">
        <f>IFERROR(VLOOKUP(Подбор[[#This Row],[Артикул]],[1]Подбор!$CJ:$CW,6,0),"")</f>
        <v>0</v>
      </c>
      <c r="AB1732" s="73">
        <f>IFERROR(VLOOKUP(Подбор[[#This Row],[Артикул]],[1]Подбор!$CJ:$CW,7,0),"")</f>
        <v>0</v>
      </c>
      <c r="AC1732" s="73">
        <f>IFERROR(VLOOKUP(Подбор[[#This Row],[Артикул]],[1]Подбор!$CJ:$CW,8,0),"")</f>
        <v>0</v>
      </c>
      <c r="AD1732" s="73">
        <f>IFERROR(VLOOKUP(Подбор[[#This Row],[Артикул]],[1]Подбор!$CJ:$CW,9,0),"")</f>
        <v>0</v>
      </c>
      <c r="AE1732" s="73">
        <f>IFERROR(VLOOKUP(Подбор[[#This Row],[Артикул]],[1]Подбор!$CJ:$CW,10,0),"")</f>
        <v>0</v>
      </c>
      <c r="AF1732" s="73">
        <f>IFERROR(VLOOKUP(Подбор[[#This Row],[Артикул]],[1]Подбор!$CJ:$CW,11,0),"")</f>
        <v>0</v>
      </c>
      <c r="AG1732" s="73">
        <f>IFERROR(VLOOKUP(Подбор[[#This Row],[Артикул]],[1]Подбор!$CJ:$CW,12,0),"")</f>
        <v>0</v>
      </c>
      <c r="AH1732" s="73">
        <f>IFERROR(VLOOKUP(Подбор[[#This Row],[Артикул]],[1]Подбор!$CJ:$CW,13,0),"")</f>
        <v>0</v>
      </c>
      <c r="AI1732" s="73">
        <f>IFERROR(VLOOKUP(Подбор[[#This Row],[Артикул]],[1]Подбор!$CJ:$CW,14,0),"")</f>
        <v>8</v>
      </c>
      <c r="AJ1732" s="73" t="str">
        <f>IFERROR(VLOOKUP(Подбор[[#This Row],[Артикул]],[1]Подбор!$CJ:$DA,15,0),"")</f>
        <v>http://ipmatika.ru/upload/iblock/4ad/TS-208R.jpg</v>
      </c>
      <c r="AK1732" s="73" t="str">
        <f>IFERROR(VLOOKUP(Подбор[[#This Row],[Артикул]],[1]Подбор!$CJ:$DA,16,0),"")</f>
        <v>https://ipmatika.kz/products/akusticheskie-sistemy/TS-208R/</v>
      </c>
      <c r="AL1732" s="73" t="str">
        <f>IFERROR(VLOOKUP(Подбор[[#This Row],[Артикул]],[1]Подбор!$CJ:$DA,17,0),"")</f>
        <v/>
      </c>
    </row>
    <row r="1733" spans="1:38">
      <c r="A1733" s="73" t="s">
        <v>1112</v>
      </c>
      <c r="B1733" t="s">
        <v>3084</v>
      </c>
      <c r="C1733" t="s">
        <v>1111</v>
      </c>
      <c r="D1733">
        <v>623700</v>
      </c>
      <c r="E1733">
        <v>478692.27</v>
      </c>
      <c r="F1733">
        <v>-23.249595959595965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6685</v>
      </c>
      <c r="R1733" t="s">
        <v>6686</v>
      </c>
      <c r="S1733" t="s">
        <v>578</v>
      </c>
      <c r="T1733" s="73"/>
      <c r="U1733" s="73"/>
      <c r="V1733"/>
      <c r="W1733" s="73">
        <f>IFERROR(VLOOKUP(Подбор[[#This Row],[Артикул]],[1]Подбор!$CJ:$CW,2,0),"")</f>
        <v>623700</v>
      </c>
      <c r="X1733" s="73">
        <f>IFERROR(VLOOKUP(Подбор[[#This Row],[Артикул]],[1]Подбор!$CJ:$CW,3,0),"")</f>
        <v>478692.27</v>
      </c>
      <c r="Y1733" s="73">
        <f>IFERROR(VLOOKUP(Подбор[[#This Row],[Артикул]],[1]Подбор!$CJ:$CW,4,0),"")</f>
        <v>-23.249595959595965</v>
      </c>
      <c r="Z1733" s="73">
        <f>IFERROR(VLOOKUP(Подбор[[#This Row],[Артикул]],[1]Подбор!$CJ:$CW,5,0),"")</f>
        <v>0</v>
      </c>
      <c r="AA1733" s="73">
        <f>IFERROR(VLOOKUP(Подбор[[#This Row],[Артикул]],[1]Подбор!$CJ:$CW,6,0),"")</f>
        <v>0</v>
      </c>
      <c r="AB1733" s="73">
        <f>IFERROR(VLOOKUP(Подбор[[#This Row],[Артикул]],[1]Подбор!$CJ:$CW,7,0),"")</f>
        <v>0</v>
      </c>
      <c r="AC1733" s="73">
        <f>IFERROR(VLOOKUP(Подбор[[#This Row],[Артикул]],[1]Подбор!$CJ:$CW,8,0),"")</f>
        <v>0</v>
      </c>
      <c r="AD1733" s="73">
        <f>IFERROR(VLOOKUP(Подбор[[#This Row],[Артикул]],[1]Подбор!$CJ:$CW,9,0),"")</f>
        <v>0</v>
      </c>
      <c r="AE1733" s="73">
        <f>IFERROR(VLOOKUP(Подбор[[#This Row],[Артикул]],[1]Подбор!$CJ:$CW,10,0),"")</f>
        <v>0</v>
      </c>
      <c r="AF1733" s="73">
        <f>IFERROR(VLOOKUP(Подбор[[#This Row],[Артикул]],[1]Подбор!$CJ:$CW,11,0),"")</f>
        <v>0</v>
      </c>
      <c r="AG1733" s="73">
        <f>IFERROR(VLOOKUP(Подбор[[#This Row],[Артикул]],[1]Подбор!$CJ:$CW,12,0),"")</f>
        <v>0</v>
      </c>
      <c r="AH1733" s="73">
        <f>IFERROR(VLOOKUP(Подбор[[#This Row],[Артикул]],[1]Подбор!$CJ:$CW,13,0),"")</f>
        <v>0</v>
      </c>
      <c r="AI1733" s="73">
        <f>IFERROR(VLOOKUP(Подбор[[#This Row],[Артикул]],[1]Подбор!$CJ:$CW,14,0),"")</f>
        <v>0</v>
      </c>
      <c r="AJ1733" s="73" t="str">
        <f>IFERROR(VLOOKUP(Подбор[[#This Row],[Артикул]],[1]Подбор!$CJ:$DA,15,0),"")</f>
        <v>http://ipmatika.ru/upload/iblock/fd9/TS-2H.jpg</v>
      </c>
      <c r="AK1733" s="73" t="str">
        <f>IFERROR(VLOOKUP(Подбор[[#This Row],[Артикул]],[1]Подбор!$CJ:$DA,16,0),"")</f>
        <v>https://ipmatika.kz/products/akusticheskie-sistemy/TS-2H/</v>
      </c>
      <c r="AL1733" s="73" t="str">
        <f>IFERROR(VLOOKUP(Подбор[[#This Row],[Артикул]],[1]Подбор!$CJ:$DA,17,0),"")</f>
        <v/>
      </c>
    </row>
    <row r="1734" spans="1:38">
      <c r="A1734" s="73" t="s">
        <v>1110</v>
      </c>
      <c r="B1734" t="s">
        <v>3084</v>
      </c>
      <c r="C1734" t="s">
        <v>1109</v>
      </c>
      <c r="D1734">
        <v>742500</v>
      </c>
      <c r="E1734">
        <v>569408.90999999992</v>
      </c>
      <c r="F1734">
        <v>-23.311931313131325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6687</v>
      </c>
      <c r="R1734" t="s">
        <v>6688</v>
      </c>
      <c r="S1734" t="s">
        <v>578</v>
      </c>
      <c r="T1734" s="73"/>
      <c r="U1734" s="73"/>
      <c r="V1734"/>
      <c r="W1734" s="73">
        <f>IFERROR(VLOOKUP(Подбор[[#This Row],[Артикул]],[1]Подбор!$CJ:$CW,2,0),"")</f>
        <v>742500</v>
      </c>
      <c r="X1734" s="73">
        <f>IFERROR(VLOOKUP(Подбор[[#This Row],[Артикул]],[1]Подбор!$CJ:$CW,3,0),"")</f>
        <v>569408.90999999992</v>
      </c>
      <c r="Y1734" s="73">
        <f>IFERROR(VLOOKUP(Подбор[[#This Row],[Артикул]],[1]Подбор!$CJ:$CW,4,0),"")</f>
        <v>-23.311931313131325</v>
      </c>
      <c r="Z1734" s="73">
        <f>IFERROR(VLOOKUP(Подбор[[#This Row],[Артикул]],[1]Подбор!$CJ:$CW,5,0),"")</f>
        <v>0</v>
      </c>
      <c r="AA1734" s="73">
        <f>IFERROR(VLOOKUP(Подбор[[#This Row],[Артикул]],[1]Подбор!$CJ:$CW,6,0),"")</f>
        <v>0</v>
      </c>
      <c r="AB1734" s="73">
        <f>IFERROR(VLOOKUP(Подбор[[#This Row],[Артикул]],[1]Подбор!$CJ:$CW,7,0),"")</f>
        <v>0</v>
      </c>
      <c r="AC1734" s="73">
        <f>IFERROR(VLOOKUP(Подбор[[#This Row],[Артикул]],[1]Подбор!$CJ:$CW,8,0),"")</f>
        <v>0</v>
      </c>
      <c r="AD1734" s="73">
        <f>IFERROR(VLOOKUP(Подбор[[#This Row],[Артикул]],[1]Подбор!$CJ:$CW,9,0),"")</f>
        <v>0</v>
      </c>
      <c r="AE1734" s="73">
        <f>IFERROR(VLOOKUP(Подбор[[#This Row],[Артикул]],[1]Подбор!$CJ:$CW,10,0),"")</f>
        <v>0</v>
      </c>
      <c r="AF1734" s="73">
        <f>IFERROR(VLOOKUP(Подбор[[#This Row],[Артикул]],[1]Подбор!$CJ:$CW,11,0),"")</f>
        <v>0</v>
      </c>
      <c r="AG1734" s="73">
        <f>IFERROR(VLOOKUP(Подбор[[#This Row],[Артикул]],[1]Подбор!$CJ:$CW,12,0),"")</f>
        <v>0</v>
      </c>
      <c r="AH1734" s="73">
        <f>IFERROR(VLOOKUP(Подбор[[#This Row],[Артикул]],[1]Подбор!$CJ:$CW,13,0),"")</f>
        <v>0</v>
      </c>
      <c r="AI1734" s="73">
        <f>IFERROR(VLOOKUP(Подбор[[#This Row],[Артикул]],[1]Подбор!$CJ:$CW,14,0),"")</f>
        <v>0</v>
      </c>
      <c r="AJ1734" s="73" t="str">
        <f>IFERROR(VLOOKUP(Подбор[[#This Row],[Артикул]],[1]Подбор!$CJ:$DA,15,0),"")</f>
        <v>http://ipmatika.ru/upload/iblock/ba0/TS-3H.jpg</v>
      </c>
      <c r="AK1734" s="73" t="str">
        <f>IFERROR(VLOOKUP(Подбор[[#This Row],[Артикул]],[1]Подбор!$CJ:$DA,16,0),"")</f>
        <v>https://ipmatika.kz/products/akusticheskie-sistemy/TS-3H/</v>
      </c>
      <c r="AL1734" s="73" t="str">
        <f>IFERROR(VLOOKUP(Подбор[[#This Row],[Артикул]],[1]Подбор!$CJ:$DA,17,0),"")</f>
        <v/>
      </c>
    </row>
    <row r="1735" spans="1:38">
      <c r="A1735" s="73" t="s">
        <v>1108</v>
      </c>
      <c r="B1735" t="s">
        <v>3084</v>
      </c>
      <c r="C1735" t="s">
        <v>1107</v>
      </c>
      <c r="D1735">
        <v>249700</v>
      </c>
      <c r="E1735">
        <v>194230.80600000001</v>
      </c>
      <c r="F1735">
        <v>-22.214334801762107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2</v>
      </c>
      <c r="Q1735" t="s">
        <v>6689</v>
      </c>
      <c r="R1735" t="s">
        <v>6690</v>
      </c>
      <c r="S1735" t="s">
        <v>578</v>
      </c>
      <c r="T1735" s="73"/>
      <c r="U1735" s="73"/>
      <c r="V1735"/>
      <c r="W1735" s="73">
        <f>IFERROR(VLOOKUP(Подбор[[#This Row],[Артикул]],[1]Подбор!$CJ:$CW,2,0),"")</f>
        <v>249700</v>
      </c>
      <c r="X1735" s="73">
        <f>IFERROR(VLOOKUP(Подбор[[#This Row],[Артикул]],[1]Подбор!$CJ:$CW,3,0),"")</f>
        <v>194230.80600000001</v>
      </c>
      <c r="Y1735" s="73">
        <f>IFERROR(VLOOKUP(Подбор[[#This Row],[Артикул]],[1]Подбор!$CJ:$CW,4,0),"")</f>
        <v>-22.214334801762107</v>
      </c>
      <c r="Z1735" s="73">
        <f>IFERROR(VLOOKUP(Подбор[[#This Row],[Артикул]],[1]Подбор!$CJ:$CW,5,0),"")</f>
        <v>0</v>
      </c>
      <c r="AA1735" s="73">
        <f>IFERROR(VLOOKUP(Подбор[[#This Row],[Артикул]],[1]Подбор!$CJ:$CW,6,0),"")</f>
        <v>0</v>
      </c>
      <c r="AB1735" s="73">
        <f>IFERROR(VLOOKUP(Подбор[[#This Row],[Артикул]],[1]Подбор!$CJ:$CW,7,0),"")</f>
        <v>0</v>
      </c>
      <c r="AC1735" s="73">
        <f>IFERROR(VLOOKUP(Подбор[[#This Row],[Артикул]],[1]Подбор!$CJ:$CW,8,0),"")</f>
        <v>0</v>
      </c>
      <c r="AD1735" s="73">
        <f>IFERROR(VLOOKUP(Подбор[[#This Row],[Артикул]],[1]Подбор!$CJ:$CW,9,0),"")</f>
        <v>0</v>
      </c>
      <c r="AE1735" s="73">
        <f>IFERROR(VLOOKUP(Подбор[[#This Row],[Артикул]],[1]Подбор!$CJ:$CW,10,0),"")</f>
        <v>0</v>
      </c>
      <c r="AF1735" s="73">
        <f>IFERROR(VLOOKUP(Подбор[[#This Row],[Артикул]],[1]Подбор!$CJ:$CW,11,0),"")</f>
        <v>0</v>
      </c>
      <c r="AG1735" s="73">
        <f>IFERROR(VLOOKUP(Подбор[[#This Row],[Артикул]],[1]Подбор!$CJ:$CW,12,0),"")</f>
        <v>0</v>
      </c>
      <c r="AH1735" s="73">
        <f>IFERROR(VLOOKUP(Подбор[[#This Row],[Артикул]],[1]Подбор!$CJ:$CW,13,0),"")</f>
        <v>0</v>
      </c>
      <c r="AI1735" s="73">
        <f>IFERROR(VLOOKUP(Подбор[[#This Row],[Артикул]],[1]Подбор!$CJ:$CW,14,0),"")</f>
        <v>2</v>
      </c>
      <c r="AJ1735" s="73" t="str">
        <f>IFERROR(VLOOKUP(Подбор[[#This Row],[Артикул]],[1]Подбор!$CJ:$DA,15,0),"")</f>
        <v>http://ipmatika.ru/upload/iblock/110/TS-403HB.jpg</v>
      </c>
      <c r="AK1735" s="73" t="str">
        <f>IFERROR(VLOOKUP(Подбор[[#This Row],[Артикул]],[1]Подбор!$CJ:$DA,16,0),"")</f>
        <v>https://ipmatika.kz/products/akusticheskie-sistemy/TS-403HB/</v>
      </c>
      <c r="AL1735" s="73" t="str">
        <f>IFERROR(VLOOKUP(Подбор[[#This Row],[Артикул]],[1]Подбор!$CJ:$DA,17,0),"")</f>
        <v/>
      </c>
    </row>
    <row r="1736" spans="1:38">
      <c r="A1736" s="73" t="s">
        <v>1106</v>
      </c>
      <c r="B1736" t="s">
        <v>3084</v>
      </c>
      <c r="C1736" t="s">
        <v>1105</v>
      </c>
      <c r="D1736">
        <v>249700</v>
      </c>
      <c r="E1736">
        <v>194230.80600000001</v>
      </c>
      <c r="F1736">
        <v>-22.214334801762107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6691</v>
      </c>
      <c r="R1736" t="s">
        <v>6692</v>
      </c>
      <c r="S1736" t="s">
        <v>578</v>
      </c>
      <c r="T1736" s="73"/>
      <c r="U1736" s="73"/>
      <c r="V1736"/>
      <c r="W1736" s="73">
        <f>IFERROR(VLOOKUP(Подбор[[#This Row],[Артикул]],[1]Подбор!$CJ:$CW,2,0),"")</f>
        <v>249700</v>
      </c>
      <c r="X1736" s="73">
        <f>IFERROR(VLOOKUP(Подбор[[#This Row],[Артикул]],[1]Подбор!$CJ:$CW,3,0),"")</f>
        <v>194230.80600000001</v>
      </c>
      <c r="Y1736" s="73">
        <f>IFERROR(VLOOKUP(Подбор[[#This Row],[Артикул]],[1]Подбор!$CJ:$CW,4,0),"")</f>
        <v>-22.214334801762107</v>
      </c>
      <c r="Z1736" s="73">
        <f>IFERROR(VLOOKUP(Подбор[[#This Row],[Артикул]],[1]Подбор!$CJ:$CW,5,0),"")</f>
        <v>0</v>
      </c>
      <c r="AA1736" s="73">
        <f>IFERROR(VLOOKUP(Подбор[[#This Row],[Артикул]],[1]Подбор!$CJ:$CW,6,0),"")</f>
        <v>0</v>
      </c>
      <c r="AB1736" s="73">
        <f>IFERROR(VLOOKUP(Подбор[[#This Row],[Артикул]],[1]Подбор!$CJ:$CW,7,0),"")</f>
        <v>0</v>
      </c>
      <c r="AC1736" s="73">
        <f>IFERROR(VLOOKUP(Подбор[[#This Row],[Артикул]],[1]Подбор!$CJ:$CW,8,0),"")</f>
        <v>0</v>
      </c>
      <c r="AD1736" s="73">
        <f>IFERROR(VLOOKUP(Подбор[[#This Row],[Артикул]],[1]Подбор!$CJ:$CW,9,0),"")</f>
        <v>0</v>
      </c>
      <c r="AE1736" s="73">
        <f>IFERROR(VLOOKUP(Подбор[[#This Row],[Артикул]],[1]Подбор!$CJ:$CW,10,0),"")</f>
        <v>0</v>
      </c>
      <c r="AF1736" s="73">
        <f>IFERROR(VLOOKUP(Подбор[[#This Row],[Артикул]],[1]Подбор!$CJ:$CW,11,0),"")</f>
        <v>0</v>
      </c>
      <c r="AG1736" s="73">
        <f>IFERROR(VLOOKUP(Подбор[[#This Row],[Артикул]],[1]Подбор!$CJ:$CW,12,0),"")</f>
        <v>0</v>
      </c>
      <c r="AH1736" s="73">
        <f>IFERROR(VLOOKUP(Подбор[[#This Row],[Артикул]],[1]Подбор!$CJ:$CW,13,0),"")</f>
        <v>0</v>
      </c>
      <c r="AI1736" s="73">
        <f>IFERROR(VLOOKUP(Подбор[[#This Row],[Артикул]],[1]Подбор!$CJ:$CW,14,0),"")</f>
        <v>0</v>
      </c>
      <c r="AJ1736" s="73" t="str">
        <f>IFERROR(VLOOKUP(Подбор[[#This Row],[Артикул]],[1]Подбор!$CJ:$DA,15,0),"")</f>
        <v>http://ipmatika.ru/upload/iblock/5d3/TS-403HW_2.jpg</v>
      </c>
      <c r="AK1736" s="73" t="str">
        <f>IFERROR(VLOOKUP(Подбор[[#This Row],[Артикул]],[1]Подбор!$CJ:$DA,16,0),"")</f>
        <v>https://ipmatika.kz/products/akusticheskie-sistemy/TS-403HW/</v>
      </c>
      <c r="AL1736" s="73" t="str">
        <f>IFERROR(VLOOKUP(Подбор[[#This Row],[Артикул]],[1]Подбор!$CJ:$DA,17,0),"")</f>
        <v/>
      </c>
    </row>
    <row r="1737" spans="1:38">
      <c r="A1737" s="73" t="s">
        <v>1104</v>
      </c>
      <c r="B1737" t="s">
        <v>3084</v>
      </c>
      <c r="C1737" t="s">
        <v>1103</v>
      </c>
      <c r="D1737">
        <v>1093400</v>
      </c>
      <c r="E1737">
        <v>850889.68439999991</v>
      </c>
      <c r="F1737">
        <v>-22.179469142125484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6693</v>
      </c>
      <c r="R1737" t="s">
        <v>6694</v>
      </c>
      <c r="S1737" t="s">
        <v>578</v>
      </c>
      <c r="T1737" s="73"/>
      <c r="U1737" s="73"/>
      <c r="V1737"/>
      <c r="W1737" s="73">
        <f>IFERROR(VLOOKUP(Подбор[[#This Row],[Артикул]],[1]Подбор!$CJ:$CW,2,0),"")</f>
        <v>1093400</v>
      </c>
      <c r="X1737" s="73">
        <f>IFERROR(VLOOKUP(Подбор[[#This Row],[Артикул]],[1]Подбор!$CJ:$CW,3,0),"")</f>
        <v>850889.68439999991</v>
      </c>
      <c r="Y1737" s="73">
        <f>IFERROR(VLOOKUP(Подбор[[#This Row],[Артикул]],[1]Подбор!$CJ:$CW,4,0),"")</f>
        <v>-22.179469142125484</v>
      </c>
      <c r="Z1737" s="73">
        <f>IFERROR(VLOOKUP(Подбор[[#This Row],[Артикул]],[1]Подбор!$CJ:$CW,5,0),"")</f>
        <v>0</v>
      </c>
      <c r="AA1737" s="73">
        <f>IFERROR(VLOOKUP(Подбор[[#This Row],[Артикул]],[1]Подбор!$CJ:$CW,6,0),"")</f>
        <v>0</v>
      </c>
      <c r="AB1737" s="73">
        <f>IFERROR(VLOOKUP(Подбор[[#This Row],[Артикул]],[1]Подбор!$CJ:$CW,7,0),"")</f>
        <v>0</v>
      </c>
      <c r="AC1737" s="73">
        <f>IFERROR(VLOOKUP(Подбор[[#This Row],[Артикул]],[1]Подбор!$CJ:$CW,8,0),"")</f>
        <v>0</v>
      </c>
      <c r="AD1737" s="73">
        <f>IFERROR(VLOOKUP(Подбор[[#This Row],[Артикул]],[1]Подбор!$CJ:$CW,9,0),"")</f>
        <v>0</v>
      </c>
      <c r="AE1737" s="73">
        <f>IFERROR(VLOOKUP(Подбор[[#This Row],[Артикул]],[1]Подбор!$CJ:$CW,10,0),"")</f>
        <v>0</v>
      </c>
      <c r="AF1737" s="73">
        <f>IFERROR(VLOOKUP(Подбор[[#This Row],[Артикул]],[1]Подбор!$CJ:$CW,11,0),"")</f>
        <v>0</v>
      </c>
      <c r="AG1737" s="73">
        <f>IFERROR(VLOOKUP(Подбор[[#This Row],[Артикул]],[1]Подбор!$CJ:$CW,12,0),"")</f>
        <v>0</v>
      </c>
      <c r="AH1737" s="73">
        <f>IFERROR(VLOOKUP(Подбор[[#This Row],[Артикул]],[1]Подбор!$CJ:$CW,13,0),"")</f>
        <v>0</v>
      </c>
      <c r="AI1737" s="73">
        <f>IFERROR(VLOOKUP(Подбор[[#This Row],[Артикул]],[1]Подбор!$CJ:$CW,14,0),"")</f>
        <v>0</v>
      </c>
      <c r="AJ1737" s="73" t="str">
        <f>IFERROR(VLOOKUP(Подбор[[#This Row],[Артикул]],[1]Подбор!$CJ:$DA,15,0),"")</f>
        <v>http://ipmatika.ru/upload/iblock/b8c/TS-405HB.jpg</v>
      </c>
      <c r="AK1737" s="73" t="str">
        <f>IFERROR(VLOOKUP(Подбор[[#This Row],[Артикул]],[1]Подбор!$CJ:$DA,16,0),"")</f>
        <v>https://ipmatika.kz/products/akusticheskie-sistemy/TS-405HB/</v>
      </c>
      <c r="AL1737" s="73" t="str">
        <f>IFERROR(VLOOKUP(Подбор[[#This Row],[Артикул]],[1]Подбор!$CJ:$DA,17,0),"")</f>
        <v/>
      </c>
    </row>
    <row r="1738" spans="1:38">
      <c r="A1738" s="73" t="s">
        <v>1102</v>
      </c>
      <c r="B1738" t="s">
        <v>3084</v>
      </c>
      <c r="C1738" t="s">
        <v>1101</v>
      </c>
      <c r="D1738">
        <v>187000</v>
      </c>
      <c r="E1738">
        <v>140250</v>
      </c>
      <c r="F1738">
        <v>-25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6695</v>
      </c>
      <c r="R1738" t="s">
        <v>6696</v>
      </c>
      <c r="S1738" t="s">
        <v>578</v>
      </c>
      <c r="T1738" s="73"/>
      <c r="U1738" s="73"/>
      <c r="V1738"/>
      <c r="W1738" s="73">
        <f>IFERROR(VLOOKUP(Подбор[[#This Row],[Артикул]],[1]Подбор!$CJ:$CW,2,0),"")</f>
        <v>187000</v>
      </c>
      <c r="X1738" s="73">
        <f>IFERROR(VLOOKUP(Подбор[[#This Row],[Артикул]],[1]Подбор!$CJ:$CW,3,0),"")</f>
        <v>140250</v>
      </c>
      <c r="Y1738" s="73">
        <f>IFERROR(VLOOKUP(Подбор[[#This Row],[Артикул]],[1]Подбор!$CJ:$CW,4,0),"")</f>
        <v>-25</v>
      </c>
      <c r="Z1738" s="73">
        <f>IFERROR(VLOOKUP(Подбор[[#This Row],[Артикул]],[1]Подбор!$CJ:$CW,5,0),"")</f>
        <v>0</v>
      </c>
      <c r="AA1738" s="73">
        <f>IFERROR(VLOOKUP(Подбор[[#This Row],[Артикул]],[1]Подбор!$CJ:$CW,6,0),"")</f>
        <v>0</v>
      </c>
      <c r="AB1738" s="73">
        <f>IFERROR(VLOOKUP(Подбор[[#This Row],[Артикул]],[1]Подбор!$CJ:$CW,7,0),"")</f>
        <v>0</v>
      </c>
      <c r="AC1738" s="73">
        <f>IFERROR(VLOOKUP(Подбор[[#This Row],[Артикул]],[1]Подбор!$CJ:$CW,8,0),"")</f>
        <v>0</v>
      </c>
      <c r="AD1738" s="73">
        <f>IFERROR(VLOOKUP(Подбор[[#This Row],[Артикул]],[1]Подбор!$CJ:$CW,9,0),"")</f>
        <v>0</v>
      </c>
      <c r="AE1738" s="73">
        <f>IFERROR(VLOOKUP(Подбор[[#This Row],[Артикул]],[1]Подбор!$CJ:$CW,10,0),"")</f>
        <v>0</v>
      </c>
      <c r="AF1738" s="73">
        <f>IFERROR(VLOOKUP(Подбор[[#This Row],[Артикул]],[1]Подбор!$CJ:$CW,11,0),"")</f>
        <v>0</v>
      </c>
      <c r="AG1738" s="73">
        <f>IFERROR(VLOOKUP(Подбор[[#This Row],[Артикул]],[1]Подбор!$CJ:$CW,12,0),"")</f>
        <v>0</v>
      </c>
      <c r="AH1738" s="73">
        <f>IFERROR(VLOOKUP(Подбор[[#This Row],[Артикул]],[1]Подбор!$CJ:$CW,13,0),"")</f>
        <v>0</v>
      </c>
      <c r="AI1738" s="73">
        <f>IFERROR(VLOOKUP(Подбор[[#This Row],[Артикул]],[1]Подбор!$CJ:$CW,14,0),"")</f>
        <v>0</v>
      </c>
      <c r="AJ1738" s="73" t="str">
        <f>IFERROR(VLOOKUP(Подбор[[#This Row],[Артикул]],[1]Подбор!$CJ:$DA,15,0),"")</f>
        <v>http://ipmatika.ru/upload/iblock/090/TS-608A.jpg</v>
      </c>
      <c r="AK1738" s="73" t="str">
        <f>IFERROR(VLOOKUP(Подбор[[#This Row],[Артикул]],[1]Подбор!$CJ:$DA,16,0),"")</f>
        <v>https://ipmatika.kz/products/akusticheskie-sistemy/TS-508/</v>
      </c>
      <c r="AL1738" s="73" t="str">
        <f>IFERROR(VLOOKUP(Подбор[[#This Row],[Артикул]],[1]Подбор!$CJ:$DA,17,0),"")</f>
        <v/>
      </c>
    </row>
    <row r="1739" spans="1:38">
      <c r="A1739" s="73" t="s">
        <v>1100</v>
      </c>
      <c r="B1739" t="s">
        <v>3084</v>
      </c>
      <c r="C1739" t="s">
        <v>1099</v>
      </c>
      <c r="D1739">
        <v>243650</v>
      </c>
      <c r="E1739">
        <v>180866.30100000004</v>
      </c>
      <c r="F1739">
        <v>-25.767986455981926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6697</v>
      </c>
      <c r="R1739" t="s">
        <v>6698</v>
      </c>
      <c r="S1739" t="s">
        <v>578</v>
      </c>
      <c r="T1739" s="73"/>
      <c r="U1739" s="73"/>
      <c r="V1739"/>
      <c r="W1739" s="73">
        <f>IFERROR(VLOOKUP(Подбор[[#This Row],[Артикул]],[1]Подбор!$CJ:$CW,2,0),"")</f>
        <v>243650</v>
      </c>
      <c r="X1739" s="73">
        <f>IFERROR(VLOOKUP(Подбор[[#This Row],[Артикул]],[1]Подбор!$CJ:$CW,3,0),"")</f>
        <v>180866.30100000004</v>
      </c>
      <c r="Y1739" s="73">
        <f>IFERROR(VLOOKUP(Подбор[[#This Row],[Артикул]],[1]Подбор!$CJ:$CW,4,0),"")</f>
        <v>-25.767986455981926</v>
      </c>
      <c r="Z1739" s="73">
        <f>IFERROR(VLOOKUP(Подбор[[#This Row],[Артикул]],[1]Подбор!$CJ:$CW,5,0),"")</f>
        <v>0</v>
      </c>
      <c r="AA1739" s="73">
        <f>IFERROR(VLOOKUP(Подбор[[#This Row],[Артикул]],[1]Подбор!$CJ:$CW,6,0),"")</f>
        <v>0</v>
      </c>
      <c r="AB1739" s="73">
        <f>IFERROR(VLOOKUP(Подбор[[#This Row],[Артикул]],[1]Подбор!$CJ:$CW,7,0),"")</f>
        <v>0</v>
      </c>
      <c r="AC1739" s="73">
        <f>IFERROR(VLOOKUP(Подбор[[#This Row],[Артикул]],[1]Подбор!$CJ:$CW,8,0),"")</f>
        <v>0</v>
      </c>
      <c r="AD1739" s="73">
        <f>IFERROR(VLOOKUP(Подбор[[#This Row],[Артикул]],[1]Подбор!$CJ:$CW,9,0),"")</f>
        <v>0</v>
      </c>
      <c r="AE1739" s="73">
        <f>IFERROR(VLOOKUP(Подбор[[#This Row],[Артикул]],[1]Подбор!$CJ:$CW,10,0),"")</f>
        <v>0</v>
      </c>
      <c r="AF1739" s="73">
        <f>IFERROR(VLOOKUP(Подбор[[#This Row],[Артикул]],[1]Подбор!$CJ:$CW,11,0),"")</f>
        <v>0</v>
      </c>
      <c r="AG1739" s="73">
        <f>IFERROR(VLOOKUP(Подбор[[#This Row],[Артикул]],[1]Подбор!$CJ:$CW,12,0),"")</f>
        <v>0</v>
      </c>
      <c r="AH1739" s="73">
        <f>IFERROR(VLOOKUP(Подбор[[#This Row],[Артикул]],[1]Подбор!$CJ:$CW,13,0),"")</f>
        <v>0</v>
      </c>
      <c r="AI1739" s="73">
        <f>IFERROR(VLOOKUP(Подбор[[#This Row],[Артикул]],[1]Подбор!$CJ:$CW,14,0),"")</f>
        <v>0</v>
      </c>
      <c r="AJ1739" s="73" t="str">
        <f>IFERROR(VLOOKUP(Подбор[[#This Row],[Артикул]],[1]Подбор!$CJ:$DA,15,0),"")</f>
        <v>http://ipmatika.ru/upload/iblock/077/TS-510_512_515.jpeg</v>
      </c>
      <c r="AK1739" s="73" t="str">
        <f>IFERROR(VLOOKUP(Подбор[[#This Row],[Артикул]],[1]Подбор!$CJ:$DA,16,0),"")</f>
        <v>https://ipmatika.kz/products/akusticheskie-sistemy/TS-510/</v>
      </c>
      <c r="AL1739" s="73" t="str">
        <f>IFERROR(VLOOKUP(Подбор[[#This Row],[Артикул]],[1]Подбор!$CJ:$DA,17,0),"")</f>
        <v/>
      </c>
    </row>
    <row r="1740" spans="1:38">
      <c r="A1740" s="73" t="s">
        <v>1098</v>
      </c>
      <c r="B1740" t="s">
        <v>3084</v>
      </c>
      <c r="C1740" t="s">
        <v>1097</v>
      </c>
      <c r="D1740">
        <v>281050</v>
      </c>
      <c r="E1740">
        <v>208486.27799999999</v>
      </c>
      <c r="F1740">
        <v>-25.818794520547939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6699</v>
      </c>
      <c r="R1740" t="s">
        <v>6700</v>
      </c>
      <c r="S1740" t="s">
        <v>578</v>
      </c>
      <c r="T1740" s="73"/>
      <c r="U1740" s="73"/>
      <c r="V1740"/>
      <c r="W1740" s="73">
        <f>IFERROR(VLOOKUP(Подбор[[#This Row],[Артикул]],[1]Подбор!$CJ:$CW,2,0),"")</f>
        <v>281050</v>
      </c>
      <c r="X1740" s="73">
        <f>IFERROR(VLOOKUP(Подбор[[#This Row],[Артикул]],[1]Подбор!$CJ:$CW,3,0),"")</f>
        <v>208486.27799999999</v>
      </c>
      <c r="Y1740" s="73">
        <f>IFERROR(VLOOKUP(Подбор[[#This Row],[Артикул]],[1]Подбор!$CJ:$CW,4,0),"")</f>
        <v>-25.818794520547939</v>
      </c>
      <c r="Z1740" s="73">
        <f>IFERROR(VLOOKUP(Подбор[[#This Row],[Артикул]],[1]Подбор!$CJ:$CW,5,0),"")</f>
        <v>0</v>
      </c>
      <c r="AA1740" s="73">
        <f>IFERROR(VLOOKUP(Подбор[[#This Row],[Артикул]],[1]Подбор!$CJ:$CW,6,0),"")</f>
        <v>0</v>
      </c>
      <c r="AB1740" s="73">
        <f>IFERROR(VLOOKUP(Подбор[[#This Row],[Артикул]],[1]Подбор!$CJ:$CW,7,0),"")</f>
        <v>0</v>
      </c>
      <c r="AC1740" s="73">
        <f>IFERROR(VLOOKUP(Подбор[[#This Row],[Артикул]],[1]Подбор!$CJ:$CW,8,0),"")</f>
        <v>0</v>
      </c>
      <c r="AD1740" s="73">
        <f>IFERROR(VLOOKUP(Подбор[[#This Row],[Артикул]],[1]Подбор!$CJ:$CW,9,0),"")</f>
        <v>0</v>
      </c>
      <c r="AE1740" s="73">
        <f>IFERROR(VLOOKUP(Подбор[[#This Row],[Артикул]],[1]Подбор!$CJ:$CW,10,0),"")</f>
        <v>0</v>
      </c>
      <c r="AF1740" s="73">
        <f>IFERROR(VLOOKUP(Подбор[[#This Row],[Артикул]],[1]Подбор!$CJ:$CW,11,0),"")</f>
        <v>0</v>
      </c>
      <c r="AG1740" s="73">
        <f>IFERROR(VLOOKUP(Подбор[[#This Row],[Артикул]],[1]Подбор!$CJ:$CW,12,0),"")</f>
        <v>0</v>
      </c>
      <c r="AH1740" s="73">
        <f>IFERROR(VLOOKUP(Подбор[[#This Row],[Артикул]],[1]Подбор!$CJ:$CW,13,0),"")</f>
        <v>0</v>
      </c>
      <c r="AI1740" s="73">
        <f>IFERROR(VLOOKUP(Подбор[[#This Row],[Артикул]],[1]Подбор!$CJ:$CW,14,0),"")</f>
        <v>0</v>
      </c>
      <c r="AJ1740" s="73" t="str">
        <f>IFERROR(VLOOKUP(Подбор[[#This Row],[Артикул]],[1]Подбор!$CJ:$DA,15,0),"")</f>
        <v>http://ipmatika.ru/upload/iblock/86b/TS-510_512_515.jpeg</v>
      </c>
      <c r="AK1740" s="73" t="str">
        <f>IFERROR(VLOOKUP(Подбор[[#This Row],[Артикул]],[1]Подбор!$CJ:$DA,16,0),"")</f>
        <v>https://ipmatika.kz/products/akusticheskie-sistemy/TS-512/</v>
      </c>
      <c r="AL1740" s="73" t="str">
        <f>IFERROR(VLOOKUP(Подбор[[#This Row],[Артикул]],[1]Подбор!$CJ:$DA,17,0),"")</f>
        <v/>
      </c>
    </row>
    <row r="1741" spans="1:38">
      <c r="A1741" s="73" t="s">
        <v>1096</v>
      </c>
      <c r="B1741" t="s">
        <v>3084</v>
      </c>
      <c r="C1741" t="s">
        <v>1095</v>
      </c>
      <c r="D1741">
        <v>375100</v>
      </c>
      <c r="E1741">
        <v>277989.80369999999</v>
      </c>
      <c r="F1741">
        <v>-25.889148573713683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6701</v>
      </c>
      <c r="R1741" t="s">
        <v>6702</v>
      </c>
      <c r="S1741" t="s">
        <v>578</v>
      </c>
      <c r="T1741" s="73"/>
      <c r="U1741" s="73"/>
      <c r="V1741"/>
      <c r="W1741" s="73">
        <f>IFERROR(VLOOKUP(Подбор[[#This Row],[Артикул]],[1]Подбор!$CJ:$CW,2,0),"")</f>
        <v>375100</v>
      </c>
      <c r="X1741" s="73">
        <f>IFERROR(VLOOKUP(Подбор[[#This Row],[Артикул]],[1]Подбор!$CJ:$CW,3,0),"")</f>
        <v>277989.80369999999</v>
      </c>
      <c r="Y1741" s="73">
        <f>IFERROR(VLOOKUP(Подбор[[#This Row],[Артикул]],[1]Подбор!$CJ:$CW,4,0),"")</f>
        <v>-25.889148573713683</v>
      </c>
      <c r="Z1741" s="73">
        <f>IFERROR(VLOOKUP(Подбор[[#This Row],[Артикул]],[1]Подбор!$CJ:$CW,5,0),"")</f>
        <v>0</v>
      </c>
      <c r="AA1741" s="73">
        <f>IFERROR(VLOOKUP(Подбор[[#This Row],[Артикул]],[1]Подбор!$CJ:$CW,6,0),"")</f>
        <v>0</v>
      </c>
      <c r="AB1741" s="73">
        <f>IFERROR(VLOOKUP(Подбор[[#This Row],[Артикул]],[1]Подбор!$CJ:$CW,7,0),"")</f>
        <v>0</v>
      </c>
      <c r="AC1741" s="73">
        <f>IFERROR(VLOOKUP(Подбор[[#This Row],[Артикул]],[1]Подбор!$CJ:$CW,8,0),"")</f>
        <v>0</v>
      </c>
      <c r="AD1741" s="73">
        <f>IFERROR(VLOOKUP(Подбор[[#This Row],[Артикул]],[1]Подбор!$CJ:$CW,9,0),"")</f>
        <v>0</v>
      </c>
      <c r="AE1741" s="73">
        <f>IFERROR(VLOOKUP(Подбор[[#This Row],[Артикул]],[1]Подбор!$CJ:$CW,10,0),"")</f>
        <v>0</v>
      </c>
      <c r="AF1741" s="73">
        <f>IFERROR(VLOOKUP(Подбор[[#This Row],[Артикул]],[1]Подбор!$CJ:$CW,11,0),"")</f>
        <v>0</v>
      </c>
      <c r="AG1741" s="73">
        <f>IFERROR(VLOOKUP(Подбор[[#This Row],[Артикул]],[1]Подбор!$CJ:$CW,12,0),"")</f>
        <v>0</v>
      </c>
      <c r="AH1741" s="73">
        <f>IFERROR(VLOOKUP(Подбор[[#This Row],[Артикул]],[1]Подбор!$CJ:$CW,13,0),"")</f>
        <v>0</v>
      </c>
      <c r="AI1741" s="73">
        <f>IFERROR(VLOOKUP(Подбор[[#This Row],[Артикул]],[1]Подбор!$CJ:$CW,14,0),"")</f>
        <v>0</v>
      </c>
      <c r="AJ1741" s="73" t="str">
        <f>IFERROR(VLOOKUP(Подбор[[#This Row],[Артикул]],[1]Подбор!$CJ:$DA,15,0),"")</f>
        <v>http://ipmatika.ru/upload/iblock/e96/TS-510_512_515.jpeg</v>
      </c>
      <c r="AK1741" s="73" t="str">
        <f>IFERROR(VLOOKUP(Подбор[[#This Row],[Артикул]],[1]Подбор!$CJ:$DA,16,0),"")</f>
        <v>https://ipmatika.kz/products/akusticheskie-sistemy/TS-515/</v>
      </c>
      <c r="AL1741" s="73" t="str">
        <f>IFERROR(VLOOKUP(Подбор[[#This Row],[Артикул]],[1]Подбор!$CJ:$DA,17,0),"")</f>
        <v/>
      </c>
    </row>
    <row r="1742" spans="1:38">
      <c r="A1742" s="73" t="s">
        <v>1094</v>
      </c>
      <c r="B1742" t="s">
        <v>3084</v>
      </c>
      <c r="C1742" t="s">
        <v>1093</v>
      </c>
      <c r="D1742">
        <v>383350</v>
      </c>
      <c r="E1742">
        <v>273769.86</v>
      </c>
      <c r="F1742">
        <v>-28.584880657362717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6703</v>
      </c>
      <c r="R1742" t="s">
        <v>6704</v>
      </c>
      <c r="S1742" t="s">
        <v>578</v>
      </c>
      <c r="T1742" s="73"/>
      <c r="U1742" s="73"/>
      <c r="V1742"/>
      <c r="W1742" s="73">
        <f>IFERROR(VLOOKUP(Подбор[[#This Row],[Артикул]],[1]Подбор!$CJ:$CW,2,0),"")</f>
        <v>383350</v>
      </c>
      <c r="X1742" s="73">
        <f>IFERROR(VLOOKUP(Подбор[[#This Row],[Артикул]],[1]Подбор!$CJ:$CW,3,0),"")</f>
        <v>273769.86</v>
      </c>
      <c r="Y1742" s="73">
        <f>IFERROR(VLOOKUP(Подбор[[#This Row],[Артикул]],[1]Подбор!$CJ:$CW,4,0),"")</f>
        <v>-28.584880657362717</v>
      </c>
      <c r="Z1742" s="73">
        <f>IFERROR(VLOOKUP(Подбор[[#This Row],[Артикул]],[1]Подбор!$CJ:$CW,5,0),"")</f>
        <v>0</v>
      </c>
      <c r="AA1742" s="73">
        <f>IFERROR(VLOOKUP(Подбор[[#This Row],[Артикул]],[1]Подбор!$CJ:$CW,6,0),"")</f>
        <v>0</v>
      </c>
      <c r="AB1742" s="73">
        <f>IFERROR(VLOOKUP(Подбор[[#This Row],[Артикул]],[1]Подбор!$CJ:$CW,7,0),"")</f>
        <v>0</v>
      </c>
      <c r="AC1742" s="73">
        <f>IFERROR(VLOOKUP(Подбор[[#This Row],[Артикул]],[1]Подбор!$CJ:$CW,8,0),"")</f>
        <v>0</v>
      </c>
      <c r="AD1742" s="73">
        <f>IFERROR(VLOOKUP(Подбор[[#This Row],[Артикул]],[1]Подбор!$CJ:$CW,9,0),"")</f>
        <v>0</v>
      </c>
      <c r="AE1742" s="73">
        <f>IFERROR(VLOOKUP(Подбор[[#This Row],[Артикул]],[1]Подбор!$CJ:$CW,10,0),"")</f>
        <v>0</v>
      </c>
      <c r="AF1742" s="73">
        <f>IFERROR(VLOOKUP(Подбор[[#This Row],[Артикул]],[1]Подбор!$CJ:$CW,11,0),"")</f>
        <v>0</v>
      </c>
      <c r="AG1742" s="73">
        <f>IFERROR(VLOOKUP(Подбор[[#This Row],[Артикул]],[1]Подбор!$CJ:$CW,12,0),"")</f>
        <v>0</v>
      </c>
      <c r="AH1742" s="73">
        <f>IFERROR(VLOOKUP(Подбор[[#This Row],[Артикул]],[1]Подбор!$CJ:$CW,13,0),"")</f>
        <v>0</v>
      </c>
      <c r="AI1742" s="73">
        <f>IFERROR(VLOOKUP(Подбор[[#This Row],[Артикул]],[1]Подбор!$CJ:$CW,14,0),"")</f>
        <v>0</v>
      </c>
      <c r="AJ1742" s="73" t="str">
        <f>IFERROR(VLOOKUP(Подбор[[#This Row],[Артикул]],[1]Подбор!$CJ:$DA,15,0),"")</f>
        <v>http://ipmatika.ru/upload/iblock/6c0/TS-603B%20%281%29.jpg</v>
      </c>
      <c r="AK1742" s="73" t="str">
        <f>IFERROR(VLOOKUP(Подбор[[#This Row],[Артикул]],[1]Подбор!$CJ:$DA,16,0),"")</f>
        <v>https://ipmatika.kz/products/akusticheskie-sistemy/TS-603B/</v>
      </c>
      <c r="AL1742" s="73" t="str">
        <f>IFERROR(VLOOKUP(Подбор[[#This Row],[Артикул]],[1]Подбор!$CJ:$DA,17,0),"")</f>
        <v/>
      </c>
    </row>
    <row r="1743" spans="1:38">
      <c r="A1743" s="73" t="s">
        <v>1092</v>
      </c>
      <c r="B1743" t="s">
        <v>3084</v>
      </c>
      <c r="C1743" t="s">
        <v>1091</v>
      </c>
      <c r="D1743">
        <v>218900</v>
      </c>
      <c r="E1743">
        <v>170174.69700000001</v>
      </c>
      <c r="F1743">
        <v>-22.259160804020084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6705</v>
      </c>
      <c r="R1743" t="s">
        <v>6706</v>
      </c>
      <c r="S1743" t="s">
        <v>578</v>
      </c>
      <c r="T1743" s="73"/>
      <c r="U1743" s="73"/>
      <c r="V1743"/>
      <c r="W1743" s="73">
        <f>IFERROR(VLOOKUP(Подбор[[#This Row],[Артикул]],[1]Подбор!$CJ:$CW,2,0),"")</f>
        <v>218900</v>
      </c>
      <c r="X1743" s="73">
        <f>IFERROR(VLOOKUP(Подбор[[#This Row],[Артикул]],[1]Подбор!$CJ:$CW,3,0),"")</f>
        <v>170174.69700000001</v>
      </c>
      <c r="Y1743" s="73">
        <f>IFERROR(VLOOKUP(Подбор[[#This Row],[Артикул]],[1]Подбор!$CJ:$CW,4,0),"")</f>
        <v>-22.259160804020084</v>
      </c>
      <c r="Z1743" s="73">
        <f>IFERROR(VLOOKUP(Подбор[[#This Row],[Артикул]],[1]Подбор!$CJ:$CW,5,0),"")</f>
        <v>0</v>
      </c>
      <c r="AA1743" s="73">
        <f>IFERROR(VLOOKUP(Подбор[[#This Row],[Артикул]],[1]Подбор!$CJ:$CW,6,0),"")</f>
        <v>0</v>
      </c>
      <c r="AB1743" s="73">
        <f>IFERROR(VLOOKUP(Подбор[[#This Row],[Артикул]],[1]Подбор!$CJ:$CW,7,0),"")</f>
        <v>0</v>
      </c>
      <c r="AC1743" s="73">
        <f>IFERROR(VLOOKUP(Подбор[[#This Row],[Артикул]],[1]Подбор!$CJ:$CW,8,0),"")</f>
        <v>0</v>
      </c>
      <c r="AD1743" s="73">
        <f>IFERROR(VLOOKUP(Подбор[[#This Row],[Артикул]],[1]Подбор!$CJ:$CW,9,0),"")</f>
        <v>0</v>
      </c>
      <c r="AE1743" s="73">
        <f>IFERROR(VLOOKUP(Подбор[[#This Row],[Артикул]],[1]Подбор!$CJ:$CW,10,0),"")</f>
        <v>0</v>
      </c>
      <c r="AF1743" s="73">
        <f>IFERROR(VLOOKUP(Подбор[[#This Row],[Артикул]],[1]Подбор!$CJ:$CW,11,0),"")</f>
        <v>0</v>
      </c>
      <c r="AG1743" s="73">
        <f>IFERROR(VLOOKUP(Подбор[[#This Row],[Артикул]],[1]Подбор!$CJ:$CW,12,0),"")</f>
        <v>0</v>
      </c>
      <c r="AH1743" s="73">
        <f>IFERROR(VLOOKUP(Подбор[[#This Row],[Артикул]],[1]Подбор!$CJ:$CW,13,0),"")</f>
        <v>0</v>
      </c>
      <c r="AI1743" s="73">
        <f>IFERROR(VLOOKUP(Подбор[[#This Row],[Артикул]],[1]Подбор!$CJ:$CW,14,0),"")</f>
        <v>0</v>
      </c>
      <c r="AJ1743" s="73" t="str">
        <f>IFERROR(VLOOKUP(Подбор[[#This Row],[Артикул]],[1]Подбор!$CJ:$DA,15,0),"")</f>
        <v>http://ipmatika.ru/upload/iblock/f38/TS-603C.png</v>
      </c>
      <c r="AK1743" s="73" t="str">
        <f>IFERROR(VLOOKUP(Подбор[[#This Row],[Артикул]],[1]Подбор!$CJ:$DA,16,0),"")</f>
        <v>https://ipmatika.kz/products/akusticheskie-sistemy/TS-603C/</v>
      </c>
      <c r="AL1743" s="73" t="str">
        <f>IFERROR(VLOOKUP(Подбор[[#This Row],[Артикул]],[1]Подбор!$CJ:$DA,17,0),"")</f>
        <v/>
      </c>
    </row>
    <row r="1744" spans="1:38">
      <c r="A1744" s="73" t="s">
        <v>1090</v>
      </c>
      <c r="B1744" t="s">
        <v>3084</v>
      </c>
      <c r="C1744" t="s">
        <v>1089</v>
      </c>
      <c r="D1744" t="s">
        <v>578</v>
      </c>
      <c r="E1744" t="s">
        <v>578</v>
      </c>
      <c r="F1744" t="s">
        <v>578</v>
      </c>
      <c r="G1744" t="s">
        <v>578</v>
      </c>
      <c r="H1744" t="s">
        <v>578</v>
      </c>
      <c r="I1744" t="s">
        <v>578</v>
      </c>
      <c r="J1744" t="s">
        <v>578</v>
      </c>
      <c r="K1744" t="s">
        <v>578</v>
      </c>
      <c r="L1744" t="s">
        <v>578</v>
      </c>
      <c r="M1744" t="s">
        <v>578</v>
      </c>
      <c r="N1744" t="s">
        <v>578</v>
      </c>
      <c r="O1744" t="s">
        <v>578</v>
      </c>
      <c r="P1744" t="s">
        <v>578</v>
      </c>
      <c r="Q1744" t="s">
        <v>578</v>
      </c>
      <c r="R1744" t="s">
        <v>578</v>
      </c>
      <c r="S1744" t="s">
        <v>578</v>
      </c>
      <c r="T1744" s="73"/>
      <c r="U1744" s="73"/>
      <c r="V1744"/>
      <c r="W1744" s="73" t="str">
        <f>IFERROR(VLOOKUP(Подбор[[#This Row],[Артикул]],[1]Подбор!$CJ:$CW,2,0),"")</f>
        <v/>
      </c>
      <c r="X1744" s="73" t="str">
        <f>IFERROR(VLOOKUP(Подбор[[#This Row],[Артикул]],[1]Подбор!$CJ:$CW,3,0),"")</f>
        <v/>
      </c>
      <c r="Y1744" s="73" t="str">
        <f>IFERROR(VLOOKUP(Подбор[[#This Row],[Артикул]],[1]Подбор!$CJ:$CW,4,0),"")</f>
        <v/>
      </c>
      <c r="Z1744" s="73" t="str">
        <f>IFERROR(VLOOKUP(Подбор[[#This Row],[Артикул]],[1]Подбор!$CJ:$CW,5,0),"")</f>
        <v/>
      </c>
      <c r="AA1744" s="73" t="str">
        <f>IFERROR(VLOOKUP(Подбор[[#This Row],[Артикул]],[1]Подбор!$CJ:$CW,6,0),"")</f>
        <v/>
      </c>
      <c r="AB1744" s="73" t="str">
        <f>IFERROR(VLOOKUP(Подбор[[#This Row],[Артикул]],[1]Подбор!$CJ:$CW,7,0),"")</f>
        <v/>
      </c>
      <c r="AC1744" s="73" t="str">
        <f>IFERROR(VLOOKUP(Подбор[[#This Row],[Артикул]],[1]Подбор!$CJ:$CW,8,0),"")</f>
        <v/>
      </c>
      <c r="AD1744" s="73" t="str">
        <f>IFERROR(VLOOKUP(Подбор[[#This Row],[Артикул]],[1]Подбор!$CJ:$CW,9,0),"")</f>
        <v/>
      </c>
      <c r="AE1744" s="73" t="str">
        <f>IFERROR(VLOOKUP(Подбор[[#This Row],[Артикул]],[1]Подбор!$CJ:$CW,10,0),"")</f>
        <v/>
      </c>
      <c r="AF1744" s="73" t="str">
        <f>IFERROR(VLOOKUP(Подбор[[#This Row],[Артикул]],[1]Подбор!$CJ:$CW,11,0),"")</f>
        <v/>
      </c>
      <c r="AG1744" s="73" t="str">
        <f>IFERROR(VLOOKUP(Подбор[[#This Row],[Артикул]],[1]Подбор!$CJ:$CW,12,0),"")</f>
        <v/>
      </c>
      <c r="AH1744" s="73" t="str">
        <f>IFERROR(VLOOKUP(Подбор[[#This Row],[Артикул]],[1]Подбор!$CJ:$CW,13,0),"")</f>
        <v/>
      </c>
      <c r="AI1744" s="73" t="str">
        <f>IFERROR(VLOOKUP(Подбор[[#This Row],[Артикул]],[1]Подбор!$CJ:$CW,14,0),"")</f>
        <v/>
      </c>
      <c r="AJ1744" s="73" t="str">
        <f>IFERROR(VLOOKUP(Подбор[[#This Row],[Артикул]],[1]Подбор!$CJ:$DA,15,0),"")</f>
        <v/>
      </c>
      <c r="AK1744" s="73" t="str">
        <f>IFERROR(VLOOKUP(Подбор[[#This Row],[Артикул]],[1]Подбор!$CJ:$DA,16,0),"")</f>
        <v/>
      </c>
      <c r="AL1744" s="73" t="str">
        <f>IFERROR(VLOOKUP(Подбор[[#This Row],[Артикул]],[1]Подбор!$CJ:$DA,17,0),"")</f>
        <v/>
      </c>
    </row>
    <row r="1745" spans="1:38">
      <c r="A1745" s="73" t="s">
        <v>1088</v>
      </c>
      <c r="B1745" t="s">
        <v>3084</v>
      </c>
      <c r="C1745" t="s">
        <v>1087</v>
      </c>
      <c r="D1745">
        <v>405900</v>
      </c>
      <c r="E1745">
        <v>316301.3847</v>
      </c>
      <c r="F1745">
        <v>-22.074061419068741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6707</v>
      </c>
      <c r="R1745" t="s">
        <v>6708</v>
      </c>
      <c r="S1745" t="s">
        <v>578</v>
      </c>
      <c r="T1745" s="73"/>
      <c r="U1745" s="73"/>
      <c r="V1745"/>
      <c r="W1745" s="73">
        <f>IFERROR(VLOOKUP(Подбор[[#This Row],[Артикул]],[1]Подбор!$CJ:$CW,2,0),"")</f>
        <v>405900</v>
      </c>
      <c r="X1745" s="73">
        <f>IFERROR(VLOOKUP(Подбор[[#This Row],[Артикул]],[1]Подбор!$CJ:$CW,3,0),"")</f>
        <v>316301.3847</v>
      </c>
      <c r="Y1745" s="73">
        <f>IFERROR(VLOOKUP(Подбор[[#This Row],[Артикул]],[1]Подбор!$CJ:$CW,4,0),"")</f>
        <v>-22.074061419068741</v>
      </c>
      <c r="Z1745" s="73">
        <f>IFERROR(VLOOKUP(Подбор[[#This Row],[Артикул]],[1]Подбор!$CJ:$CW,5,0),"")</f>
        <v>0</v>
      </c>
      <c r="AA1745" s="73">
        <f>IFERROR(VLOOKUP(Подбор[[#This Row],[Артикул]],[1]Подбор!$CJ:$CW,6,0),"")</f>
        <v>0</v>
      </c>
      <c r="AB1745" s="73">
        <f>IFERROR(VLOOKUP(Подбор[[#This Row],[Артикул]],[1]Подбор!$CJ:$CW,7,0),"")</f>
        <v>0</v>
      </c>
      <c r="AC1745" s="73">
        <f>IFERROR(VLOOKUP(Подбор[[#This Row],[Артикул]],[1]Подбор!$CJ:$CW,8,0),"")</f>
        <v>0</v>
      </c>
      <c r="AD1745" s="73">
        <f>IFERROR(VLOOKUP(Подбор[[#This Row],[Артикул]],[1]Подбор!$CJ:$CW,9,0),"")</f>
        <v>0</v>
      </c>
      <c r="AE1745" s="73">
        <f>IFERROR(VLOOKUP(Подбор[[#This Row],[Артикул]],[1]Подбор!$CJ:$CW,10,0),"")</f>
        <v>0</v>
      </c>
      <c r="AF1745" s="73">
        <f>IFERROR(VLOOKUP(Подбор[[#This Row],[Артикул]],[1]Подбор!$CJ:$CW,11,0),"")</f>
        <v>0</v>
      </c>
      <c r="AG1745" s="73">
        <f>IFERROR(VLOOKUP(Подбор[[#This Row],[Артикул]],[1]Подбор!$CJ:$CW,12,0),"")</f>
        <v>0</v>
      </c>
      <c r="AH1745" s="73">
        <f>IFERROR(VLOOKUP(Подбор[[#This Row],[Артикул]],[1]Подбор!$CJ:$CW,13,0),"")</f>
        <v>0</v>
      </c>
      <c r="AI1745" s="73">
        <f>IFERROR(VLOOKUP(Подбор[[#This Row],[Артикул]],[1]Подбор!$CJ:$CW,14,0),"")</f>
        <v>0</v>
      </c>
      <c r="AJ1745" s="73" t="str">
        <f>IFERROR(VLOOKUP(Подбор[[#This Row],[Артикул]],[1]Подбор!$CJ:$DA,15,0),"")</f>
        <v>http://ipmatika.ru/upload/iblock/bad/TS-603H.jpg</v>
      </c>
      <c r="AK1745" s="73" t="str">
        <f>IFERROR(VLOOKUP(Подбор[[#This Row],[Артикул]],[1]Подбор!$CJ:$DA,16,0),"")</f>
        <v>https://ipmatika.kz/products/akusticheskie-sistemy/TS-603H/</v>
      </c>
      <c r="AL1745" s="73" t="str">
        <f>IFERROR(VLOOKUP(Подбор[[#This Row],[Артикул]],[1]Подбор!$CJ:$DA,17,0),"")</f>
        <v/>
      </c>
    </row>
    <row r="1746" spans="1:38">
      <c r="A1746" s="73" t="s">
        <v>1086</v>
      </c>
      <c r="B1746" t="s">
        <v>3084</v>
      </c>
      <c r="C1746" t="s">
        <v>1085</v>
      </c>
      <c r="D1746">
        <v>140250</v>
      </c>
      <c r="E1746">
        <v>98450</v>
      </c>
      <c r="F1746">
        <v>-29.803921568627445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6709</v>
      </c>
      <c r="R1746" t="s">
        <v>6710</v>
      </c>
      <c r="S1746" t="s">
        <v>578</v>
      </c>
      <c r="T1746" s="73"/>
      <c r="U1746" s="73"/>
      <c r="V1746"/>
      <c r="W1746" s="73">
        <f>IFERROR(VLOOKUP(Подбор[[#This Row],[Артикул]],[1]Подбор!$CJ:$CW,2,0),"")</f>
        <v>140250</v>
      </c>
      <c r="X1746" s="73">
        <f>IFERROR(VLOOKUP(Подбор[[#This Row],[Артикул]],[1]Подбор!$CJ:$CW,3,0),"")</f>
        <v>98450</v>
      </c>
      <c r="Y1746" s="73">
        <f>IFERROR(VLOOKUP(Подбор[[#This Row],[Артикул]],[1]Подбор!$CJ:$CW,4,0),"")</f>
        <v>-29.803921568627445</v>
      </c>
      <c r="Z1746" s="73">
        <f>IFERROR(VLOOKUP(Подбор[[#This Row],[Артикул]],[1]Подбор!$CJ:$CW,5,0),"")</f>
        <v>0</v>
      </c>
      <c r="AA1746" s="73">
        <f>IFERROR(VLOOKUP(Подбор[[#This Row],[Артикул]],[1]Подбор!$CJ:$CW,6,0),"")</f>
        <v>0</v>
      </c>
      <c r="AB1746" s="73">
        <f>IFERROR(VLOOKUP(Подбор[[#This Row],[Артикул]],[1]Подбор!$CJ:$CW,7,0),"")</f>
        <v>0</v>
      </c>
      <c r="AC1746" s="73">
        <f>IFERROR(VLOOKUP(Подбор[[#This Row],[Артикул]],[1]Подбор!$CJ:$CW,8,0),"")</f>
        <v>0</v>
      </c>
      <c r="AD1746" s="73">
        <f>IFERROR(VLOOKUP(Подбор[[#This Row],[Артикул]],[1]Подбор!$CJ:$CW,9,0),"")</f>
        <v>0</v>
      </c>
      <c r="AE1746" s="73">
        <f>IFERROR(VLOOKUP(Подбор[[#This Row],[Артикул]],[1]Подбор!$CJ:$CW,10,0),"")</f>
        <v>0</v>
      </c>
      <c r="AF1746" s="73">
        <f>IFERROR(VLOOKUP(Подбор[[#This Row],[Артикул]],[1]Подбор!$CJ:$CW,11,0),"")</f>
        <v>0</v>
      </c>
      <c r="AG1746" s="73">
        <f>IFERROR(VLOOKUP(Подбор[[#This Row],[Артикул]],[1]Подбор!$CJ:$CW,12,0),"")</f>
        <v>0</v>
      </c>
      <c r="AH1746" s="73">
        <f>IFERROR(VLOOKUP(Подбор[[#This Row],[Артикул]],[1]Подбор!$CJ:$CW,13,0),"")</f>
        <v>0</v>
      </c>
      <c r="AI1746" s="73">
        <f>IFERROR(VLOOKUP(Подбор[[#This Row],[Артикул]],[1]Подбор!$CJ:$CW,14,0),"")</f>
        <v>0</v>
      </c>
      <c r="AJ1746" s="73" t="str">
        <f>IFERROR(VLOOKUP(Подбор[[#This Row],[Артикул]],[1]Подбор!$CJ:$DA,15,0),"")</f>
        <v>http://ipmatika.ru/upload/iblock/e5a/TS-605H.jpg</v>
      </c>
      <c r="AK1746" s="73" t="str">
        <f>IFERROR(VLOOKUP(Подбор[[#This Row],[Артикул]],[1]Подбор!$CJ:$DA,16,0),"")</f>
        <v>https://ipmatika.kz/products/akusticheskie-sistemy/TS-605H/</v>
      </c>
      <c r="AL1746" s="73" t="str">
        <f>IFERROR(VLOOKUP(Подбор[[#This Row],[Артикул]],[1]Подбор!$CJ:$DA,17,0),"")</f>
        <v/>
      </c>
    </row>
    <row r="1747" spans="1:38">
      <c r="A1747" s="73" t="s">
        <v>1084</v>
      </c>
      <c r="B1747" t="s">
        <v>3084</v>
      </c>
      <c r="C1747" t="s">
        <v>1083</v>
      </c>
      <c r="D1747">
        <v>171600</v>
      </c>
      <c r="E1747">
        <v>127408.281</v>
      </c>
      <c r="F1747">
        <v>-25.752750000000006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6711</v>
      </c>
      <c r="R1747" t="s">
        <v>6712</v>
      </c>
      <c r="S1747" t="s">
        <v>578</v>
      </c>
      <c r="T1747" s="73"/>
      <c r="U1747" s="73"/>
      <c r="V1747"/>
      <c r="W1747" s="73">
        <f>IFERROR(VLOOKUP(Подбор[[#This Row],[Артикул]],[1]Подбор!$CJ:$CW,2,0),"")</f>
        <v>171600</v>
      </c>
      <c r="X1747" s="73">
        <f>IFERROR(VLOOKUP(Подбор[[#This Row],[Артикул]],[1]Подбор!$CJ:$CW,3,0),"")</f>
        <v>127408.281</v>
      </c>
      <c r="Y1747" s="73">
        <f>IFERROR(VLOOKUP(Подбор[[#This Row],[Артикул]],[1]Подбор!$CJ:$CW,4,0),"")</f>
        <v>-25.752750000000006</v>
      </c>
      <c r="Z1747" s="73">
        <f>IFERROR(VLOOKUP(Подбор[[#This Row],[Артикул]],[1]Подбор!$CJ:$CW,5,0),"")</f>
        <v>0</v>
      </c>
      <c r="AA1747" s="73">
        <f>IFERROR(VLOOKUP(Подбор[[#This Row],[Артикул]],[1]Подбор!$CJ:$CW,6,0),"")</f>
        <v>0</v>
      </c>
      <c r="AB1747" s="73">
        <f>IFERROR(VLOOKUP(Подбор[[#This Row],[Артикул]],[1]Подбор!$CJ:$CW,7,0),"")</f>
        <v>0</v>
      </c>
      <c r="AC1747" s="73">
        <f>IFERROR(VLOOKUP(Подбор[[#This Row],[Артикул]],[1]Подбор!$CJ:$CW,8,0),"")</f>
        <v>0</v>
      </c>
      <c r="AD1747" s="73">
        <f>IFERROR(VLOOKUP(Подбор[[#This Row],[Артикул]],[1]Подбор!$CJ:$CW,9,0),"")</f>
        <v>0</v>
      </c>
      <c r="AE1747" s="73">
        <f>IFERROR(VLOOKUP(Подбор[[#This Row],[Артикул]],[1]Подбор!$CJ:$CW,10,0),"")</f>
        <v>0</v>
      </c>
      <c r="AF1747" s="73">
        <f>IFERROR(VLOOKUP(Подбор[[#This Row],[Артикул]],[1]Подбор!$CJ:$CW,11,0),"")</f>
        <v>0</v>
      </c>
      <c r="AG1747" s="73">
        <f>IFERROR(VLOOKUP(Подбор[[#This Row],[Артикул]],[1]Подбор!$CJ:$CW,12,0),"")</f>
        <v>0</v>
      </c>
      <c r="AH1747" s="73">
        <f>IFERROR(VLOOKUP(Подбор[[#This Row],[Артикул]],[1]Подбор!$CJ:$CW,13,0),"")</f>
        <v>0</v>
      </c>
      <c r="AI1747" s="73">
        <f>IFERROR(VLOOKUP(Подбор[[#This Row],[Артикул]],[1]Подбор!$CJ:$CW,14,0),"")</f>
        <v>0</v>
      </c>
      <c r="AJ1747" s="73" t="str">
        <f>IFERROR(VLOOKUP(Подбор[[#This Row],[Артикул]],[1]Подбор!$CJ:$DA,15,0),"")</f>
        <v>http://ipmatika.ru/upload/iblock/10c/TS-605T.png</v>
      </c>
      <c r="AK1747" s="73" t="str">
        <f>IFERROR(VLOOKUP(Подбор[[#This Row],[Артикул]],[1]Подбор!$CJ:$DA,16,0),"")</f>
        <v>https://ipmatika.kz/products/akusticheskie-sistemy/TS-605T/</v>
      </c>
      <c r="AL1747" s="73" t="str">
        <f>IFERROR(VLOOKUP(Подбор[[#This Row],[Артикул]],[1]Подбор!$CJ:$DA,17,0),"")</f>
        <v/>
      </c>
    </row>
    <row r="1748" spans="1:38">
      <c r="A1748" s="73" t="s">
        <v>1082</v>
      </c>
      <c r="B1748" t="s">
        <v>3084</v>
      </c>
      <c r="C1748" t="s">
        <v>1081</v>
      </c>
      <c r="D1748">
        <v>171600</v>
      </c>
      <c r="E1748">
        <v>127408.281</v>
      </c>
      <c r="F1748">
        <v>-25.752750000000006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6713</v>
      </c>
      <c r="R1748" t="s">
        <v>6714</v>
      </c>
      <c r="S1748" t="s">
        <v>578</v>
      </c>
      <c r="T1748" s="73"/>
      <c r="U1748" s="73"/>
      <c r="V1748"/>
      <c r="W1748" s="73">
        <f>IFERROR(VLOOKUP(Подбор[[#This Row],[Артикул]],[1]Подбор!$CJ:$CW,2,0),"")</f>
        <v>171600</v>
      </c>
      <c r="X1748" s="73">
        <f>IFERROR(VLOOKUP(Подбор[[#This Row],[Артикул]],[1]Подбор!$CJ:$CW,3,0),"")</f>
        <v>127408.281</v>
      </c>
      <c r="Y1748" s="73">
        <f>IFERROR(VLOOKUP(Подбор[[#This Row],[Артикул]],[1]Подбор!$CJ:$CW,4,0),"")</f>
        <v>-25.752750000000006</v>
      </c>
      <c r="Z1748" s="73">
        <f>IFERROR(VLOOKUP(Подбор[[#This Row],[Артикул]],[1]Подбор!$CJ:$CW,5,0),"")</f>
        <v>0</v>
      </c>
      <c r="AA1748" s="73">
        <f>IFERROR(VLOOKUP(Подбор[[#This Row],[Артикул]],[1]Подбор!$CJ:$CW,6,0),"")</f>
        <v>0</v>
      </c>
      <c r="AB1748" s="73">
        <f>IFERROR(VLOOKUP(Подбор[[#This Row],[Артикул]],[1]Подбор!$CJ:$CW,7,0),"")</f>
        <v>0</v>
      </c>
      <c r="AC1748" s="73">
        <f>IFERROR(VLOOKUP(Подбор[[#This Row],[Артикул]],[1]Подбор!$CJ:$CW,8,0),"")</f>
        <v>0</v>
      </c>
      <c r="AD1748" s="73">
        <f>IFERROR(VLOOKUP(Подбор[[#This Row],[Артикул]],[1]Подбор!$CJ:$CW,9,0),"")</f>
        <v>0</v>
      </c>
      <c r="AE1748" s="73">
        <f>IFERROR(VLOOKUP(Подбор[[#This Row],[Артикул]],[1]Подбор!$CJ:$CW,10,0),"")</f>
        <v>0</v>
      </c>
      <c r="AF1748" s="73">
        <f>IFERROR(VLOOKUP(Подбор[[#This Row],[Артикул]],[1]Подбор!$CJ:$CW,11,0),"")</f>
        <v>0</v>
      </c>
      <c r="AG1748" s="73">
        <f>IFERROR(VLOOKUP(Подбор[[#This Row],[Артикул]],[1]Подбор!$CJ:$CW,12,0),"")</f>
        <v>0</v>
      </c>
      <c r="AH1748" s="73">
        <f>IFERROR(VLOOKUP(Подбор[[#This Row],[Артикул]],[1]Подбор!$CJ:$CW,13,0),"")</f>
        <v>0</v>
      </c>
      <c r="AI1748" s="73">
        <f>IFERROR(VLOOKUP(Подбор[[#This Row],[Артикул]],[1]Подбор!$CJ:$CW,14,0),"")</f>
        <v>0</v>
      </c>
      <c r="AJ1748" s="73" t="str">
        <f>IFERROR(VLOOKUP(Подбор[[#This Row],[Артикул]],[1]Подбор!$CJ:$DA,15,0),"")</f>
        <v>http://ipmatika.ru/upload/iblock/cce/TS-605TB_1.jpg</v>
      </c>
      <c r="AK1748" s="73" t="str">
        <f>IFERROR(VLOOKUP(Подбор[[#This Row],[Артикул]],[1]Подбор!$CJ:$DA,16,0),"")</f>
        <v>https://ipmatika.kz/products/akusticheskie-sistemy/TS-605TB/</v>
      </c>
      <c r="AL1748" s="73" t="str">
        <f>IFERROR(VLOOKUP(Подбор[[#This Row],[Артикул]],[1]Подбор!$CJ:$DA,17,0),"")</f>
        <v/>
      </c>
    </row>
    <row r="1749" spans="1:38">
      <c r="A1749" s="73" t="s">
        <v>1080</v>
      </c>
      <c r="B1749" t="s">
        <v>3084</v>
      </c>
      <c r="C1749" t="s">
        <v>1079</v>
      </c>
      <c r="D1749">
        <v>171600</v>
      </c>
      <c r="E1749">
        <v>127408.281</v>
      </c>
      <c r="F1749">
        <v>-25.752750000000006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6715</v>
      </c>
      <c r="R1749" t="s">
        <v>6716</v>
      </c>
      <c r="S1749" t="s">
        <v>578</v>
      </c>
      <c r="T1749" s="73"/>
      <c r="U1749" s="73"/>
      <c r="V1749"/>
      <c r="W1749" s="73">
        <f>IFERROR(VLOOKUP(Подбор[[#This Row],[Артикул]],[1]Подбор!$CJ:$CW,2,0),"")</f>
        <v>171600</v>
      </c>
      <c r="X1749" s="73">
        <f>IFERROR(VLOOKUP(Подбор[[#This Row],[Артикул]],[1]Подбор!$CJ:$CW,3,0),"")</f>
        <v>127408.281</v>
      </c>
      <c r="Y1749" s="73">
        <f>IFERROR(VLOOKUP(Подбор[[#This Row],[Артикул]],[1]Подбор!$CJ:$CW,4,0),"")</f>
        <v>-25.752750000000006</v>
      </c>
      <c r="Z1749" s="73">
        <f>IFERROR(VLOOKUP(Подбор[[#This Row],[Артикул]],[1]Подбор!$CJ:$CW,5,0),"")</f>
        <v>0</v>
      </c>
      <c r="AA1749" s="73">
        <f>IFERROR(VLOOKUP(Подбор[[#This Row],[Артикул]],[1]Подбор!$CJ:$CW,6,0),"")</f>
        <v>0</v>
      </c>
      <c r="AB1749" s="73">
        <f>IFERROR(VLOOKUP(Подбор[[#This Row],[Артикул]],[1]Подбор!$CJ:$CW,7,0),"")</f>
        <v>0</v>
      </c>
      <c r="AC1749" s="73">
        <f>IFERROR(VLOOKUP(Подбор[[#This Row],[Артикул]],[1]Подбор!$CJ:$CW,8,0),"")</f>
        <v>0</v>
      </c>
      <c r="AD1749" s="73">
        <f>IFERROR(VLOOKUP(Подбор[[#This Row],[Артикул]],[1]Подбор!$CJ:$CW,9,0),"")</f>
        <v>0</v>
      </c>
      <c r="AE1749" s="73">
        <f>IFERROR(VLOOKUP(Подбор[[#This Row],[Артикул]],[1]Подбор!$CJ:$CW,10,0),"")</f>
        <v>0</v>
      </c>
      <c r="AF1749" s="73">
        <f>IFERROR(VLOOKUP(Подбор[[#This Row],[Артикул]],[1]Подбор!$CJ:$CW,11,0),"")</f>
        <v>0</v>
      </c>
      <c r="AG1749" s="73">
        <f>IFERROR(VLOOKUP(Подбор[[#This Row],[Артикул]],[1]Подбор!$CJ:$CW,12,0),"")</f>
        <v>0</v>
      </c>
      <c r="AH1749" s="73">
        <f>IFERROR(VLOOKUP(Подбор[[#This Row],[Артикул]],[1]Подбор!$CJ:$CW,13,0),"")</f>
        <v>0</v>
      </c>
      <c r="AI1749" s="73">
        <f>IFERROR(VLOOKUP(Подбор[[#This Row],[Артикул]],[1]Подбор!$CJ:$CW,14,0),"")</f>
        <v>0</v>
      </c>
      <c r="AJ1749" s="73" t="str">
        <f>IFERROR(VLOOKUP(Подбор[[#This Row],[Артикул]],[1]Подбор!$CJ:$DA,15,0),"")</f>
        <v>http://ipmatika.ru/upload/iblock/677/TS-605Y.png</v>
      </c>
      <c r="AK1749" s="73" t="str">
        <f>IFERROR(VLOOKUP(Подбор[[#This Row],[Артикул]],[1]Подбор!$CJ:$DA,16,0),"")</f>
        <v>https://ipmatika.kz/products/akusticheskie-sistemy/TS-605Y/</v>
      </c>
      <c r="AL1749" s="73" t="str">
        <f>IFERROR(VLOOKUP(Подбор[[#This Row],[Артикул]],[1]Подбор!$CJ:$DA,17,0),"")</f>
        <v/>
      </c>
    </row>
    <row r="1750" spans="1:38">
      <c r="A1750" s="73" t="s">
        <v>1078</v>
      </c>
      <c r="B1750" t="s">
        <v>3084</v>
      </c>
      <c r="C1750" t="s">
        <v>1077</v>
      </c>
      <c r="D1750">
        <v>171600</v>
      </c>
      <c r="E1750">
        <v>127408.281</v>
      </c>
      <c r="F1750">
        <v>-25.752750000000006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6717</v>
      </c>
      <c r="R1750" t="s">
        <v>6718</v>
      </c>
      <c r="S1750" t="s">
        <v>578</v>
      </c>
      <c r="T1750" s="73"/>
      <c r="U1750" s="73"/>
      <c r="V1750"/>
      <c r="W1750" s="73">
        <f>IFERROR(VLOOKUP(Подбор[[#This Row],[Артикул]],[1]Подбор!$CJ:$CW,2,0),"")</f>
        <v>171600</v>
      </c>
      <c r="X1750" s="73">
        <f>IFERROR(VLOOKUP(Подбор[[#This Row],[Артикул]],[1]Подбор!$CJ:$CW,3,0),"")</f>
        <v>127408.281</v>
      </c>
      <c r="Y1750" s="73">
        <f>IFERROR(VLOOKUP(Подбор[[#This Row],[Артикул]],[1]Подбор!$CJ:$CW,4,0),"")</f>
        <v>-25.752750000000006</v>
      </c>
      <c r="Z1750" s="73">
        <f>IFERROR(VLOOKUP(Подбор[[#This Row],[Артикул]],[1]Подбор!$CJ:$CW,5,0),"")</f>
        <v>0</v>
      </c>
      <c r="AA1750" s="73">
        <f>IFERROR(VLOOKUP(Подбор[[#This Row],[Артикул]],[1]Подбор!$CJ:$CW,6,0),"")</f>
        <v>0</v>
      </c>
      <c r="AB1750" s="73">
        <f>IFERROR(VLOOKUP(Подбор[[#This Row],[Артикул]],[1]Подбор!$CJ:$CW,7,0),"")</f>
        <v>0</v>
      </c>
      <c r="AC1750" s="73">
        <f>IFERROR(VLOOKUP(Подбор[[#This Row],[Артикул]],[1]Подбор!$CJ:$CW,8,0),"")</f>
        <v>0</v>
      </c>
      <c r="AD1750" s="73">
        <f>IFERROR(VLOOKUP(Подбор[[#This Row],[Артикул]],[1]Подбор!$CJ:$CW,9,0),"")</f>
        <v>0</v>
      </c>
      <c r="AE1750" s="73">
        <f>IFERROR(VLOOKUP(Подбор[[#This Row],[Артикул]],[1]Подбор!$CJ:$CW,10,0),"")</f>
        <v>0</v>
      </c>
      <c r="AF1750" s="73">
        <f>IFERROR(VLOOKUP(Подбор[[#This Row],[Артикул]],[1]Подбор!$CJ:$CW,11,0),"")</f>
        <v>0</v>
      </c>
      <c r="AG1750" s="73">
        <f>IFERROR(VLOOKUP(Подбор[[#This Row],[Артикул]],[1]Подбор!$CJ:$CW,12,0),"")</f>
        <v>0</v>
      </c>
      <c r="AH1750" s="73">
        <f>IFERROR(VLOOKUP(Подбор[[#This Row],[Артикул]],[1]Подбор!$CJ:$CW,13,0),"")</f>
        <v>0</v>
      </c>
      <c r="AI1750" s="73">
        <f>IFERROR(VLOOKUP(Подбор[[#This Row],[Артикул]],[1]Подбор!$CJ:$CW,14,0),"")</f>
        <v>0</v>
      </c>
      <c r="AJ1750" s="73" t="str">
        <f>IFERROR(VLOOKUP(Подбор[[#This Row],[Артикул]],[1]Подбор!$CJ:$DA,15,0),"")</f>
        <v>http://ipmatika.ru/upload/iblock/2a3/TS-605YB_1.jpg</v>
      </c>
      <c r="AK1750" s="73" t="str">
        <f>IFERROR(VLOOKUP(Подбор[[#This Row],[Артикул]],[1]Подбор!$CJ:$DA,16,0),"")</f>
        <v>https://ipmatika.kz/products/akusticheskie-sistemy/TS-605YB/</v>
      </c>
      <c r="AL1750" s="73" t="str">
        <f>IFERROR(VLOOKUP(Подбор[[#This Row],[Артикул]],[1]Подбор!$CJ:$DA,17,0),"")</f>
        <v/>
      </c>
    </row>
    <row r="1751" spans="1:38">
      <c r="A1751" s="73" t="s">
        <v>1076</v>
      </c>
      <c r="B1751" t="s">
        <v>3084</v>
      </c>
      <c r="C1751" t="s">
        <v>1075</v>
      </c>
      <c r="D1751">
        <v>140250</v>
      </c>
      <c r="E1751">
        <v>117883.03379999999</v>
      </c>
      <c r="F1751">
        <v>-15.947925989304821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6719</v>
      </c>
      <c r="R1751" t="s">
        <v>6720</v>
      </c>
      <c r="S1751" t="s">
        <v>578</v>
      </c>
      <c r="T1751" s="73"/>
      <c r="U1751" s="73"/>
      <c r="V1751"/>
      <c r="W1751" s="73">
        <f>IFERROR(VLOOKUP(Подбор[[#This Row],[Артикул]],[1]Подбор!$CJ:$CW,2,0),"")</f>
        <v>140250</v>
      </c>
      <c r="X1751" s="73">
        <f>IFERROR(VLOOKUP(Подбор[[#This Row],[Артикул]],[1]Подбор!$CJ:$CW,3,0),"")</f>
        <v>117883.03379999999</v>
      </c>
      <c r="Y1751" s="73">
        <f>IFERROR(VLOOKUP(Подбор[[#This Row],[Артикул]],[1]Подбор!$CJ:$CW,4,0),"")</f>
        <v>-15.947925989304821</v>
      </c>
      <c r="Z1751" s="73">
        <f>IFERROR(VLOOKUP(Подбор[[#This Row],[Артикул]],[1]Подбор!$CJ:$CW,5,0),"")</f>
        <v>0</v>
      </c>
      <c r="AA1751" s="73">
        <f>IFERROR(VLOOKUP(Подбор[[#This Row],[Артикул]],[1]Подбор!$CJ:$CW,6,0),"")</f>
        <v>0</v>
      </c>
      <c r="AB1751" s="73">
        <f>IFERROR(VLOOKUP(Подбор[[#This Row],[Артикул]],[1]Подбор!$CJ:$CW,7,0),"")</f>
        <v>0</v>
      </c>
      <c r="AC1751" s="73">
        <f>IFERROR(VLOOKUP(Подбор[[#This Row],[Артикул]],[1]Подбор!$CJ:$CW,8,0),"")</f>
        <v>0</v>
      </c>
      <c r="AD1751" s="73">
        <f>IFERROR(VLOOKUP(Подбор[[#This Row],[Артикул]],[1]Подбор!$CJ:$CW,9,0),"")</f>
        <v>0</v>
      </c>
      <c r="AE1751" s="73">
        <f>IFERROR(VLOOKUP(Подбор[[#This Row],[Артикул]],[1]Подбор!$CJ:$CW,10,0),"")</f>
        <v>0</v>
      </c>
      <c r="AF1751" s="73">
        <f>IFERROR(VLOOKUP(Подбор[[#This Row],[Артикул]],[1]Подбор!$CJ:$CW,11,0),"")</f>
        <v>0</v>
      </c>
      <c r="AG1751" s="73">
        <f>IFERROR(VLOOKUP(Подбор[[#This Row],[Артикул]],[1]Подбор!$CJ:$CW,12,0),"")</f>
        <v>0</v>
      </c>
      <c r="AH1751" s="73">
        <f>IFERROR(VLOOKUP(Подбор[[#This Row],[Артикул]],[1]Подбор!$CJ:$CW,13,0),"")</f>
        <v>0</v>
      </c>
      <c r="AI1751" s="73">
        <f>IFERROR(VLOOKUP(Подбор[[#This Row],[Артикул]],[1]Подбор!$CJ:$CW,14,0),"")</f>
        <v>0</v>
      </c>
      <c r="AJ1751" s="73" t="str">
        <f>IFERROR(VLOOKUP(Подбор[[#This Row],[Артикул]],[1]Подбор!$CJ:$DA,15,0),"")</f>
        <v>http://ipmatika.ru/upload/iblock/53d/TS-606H-TS-608H.jpg</v>
      </c>
      <c r="AK1751" s="73" t="str">
        <f>IFERROR(VLOOKUP(Подбор[[#This Row],[Артикул]],[1]Подбор!$CJ:$DA,16,0),"")</f>
        <v>https://ipmatika.kz/products/akusticheskie-sistemy/TS-606H/</v>
      </c>
      <c r="AL1751" s="73" t="str">
        <f>IFERROR(VLOOKUP(Подбор[[#This Row],[Артикул]],[1]Подбор!$CJ:$DA,17,0),"")</f>
        <v/>
      </c>
    </row>
    <row r="1752" spans="1:38">
      <c r="A1752" s="73" t="s">
        <v>1074</v>
      </c>
      <c r="B1752" t="s">
        <v>3084</v>
      </c>
      <c r="C1752" t="s">
        <v>1073</v>
      </c>
      <c r="D1752">
        <v>218350</v>
      </c>
      <c r="E1752">
        <v>173738.565</v>
      </c>
      <c r="F1752">
        <v>-20.431158690176318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6721</v>
      </c>
      <c r="R1752" t="s">
        <v>6722</v>
      </c>
      <c r="S1752" t="s">
        <v>578</v>
      </c>
      <c r="T1752" s="73"/>
      <c r="U1752" s="73"/>
      <c r="V1752"/>
      <c r="W1752" s="73">
        <f>IFERROR(VLOOKUP(Подбор[[#This Row],[Артикул]],[1]Подбор!$CJ:$CW,2,0),"")</f>
        <v>218350</v>
      </c>
      <c r="X1752" s="73">
        <f>IFERROR(VLOOKUP(Подбор[[#This Row],[Артикул]],[1]Подбор!$CJ:$CW,3,0),"")</f>
        <v>173738.565</v>
      </c>
      <c r="Y1752" s="73">
        <f>IFERROR(VLOOKUP(Подбор[[#This Row],[Артикул]],[1]Подбор!$CJ:$CW,4,0),"")</f>
        <v>-20.431158690176318</v>
      </c>
      <c r="Z1752" s="73">
        <f>IFERROR(VLOOKUP(Подбор[[#This Row],[Артикул]],[1]Подбор!$CJ:$CW,5,0),"")</f>
        <v>2</v>
      </c>
      <c r="AA1752" s="73">
        <f>IFERROR(VLOOKUP(Подбор[[#This Row],[Артикул]],[1]Подбор!$CJ:$CW,6,0),"")</f>
        <v>0</v>
      </c>
      <c r="AB1752" s="73">
        <f>IFERROR(VLOOKUP(Подбор[[#This Row],[Артикул]],[1]Подбор!$CJ:$CW,7,0),"")</f>
        <v>0</v>
      </c>
      <c r="AC1752" s="73">
        <f>IFERROR(VLOOKUP(Подбор[[#This Row],[Артикул]],[1]Подбор!$CJ:$CW,8,0),"")</f>
        <v>0</v>
      </c>
      <c r="AD1752" s="73">
        <f>IFERROR(VLOOKUP(Подбор[[#This Row],[Артикул]],[1]Подбор!$CJ:$CW,9,0),"")</f>
        <v>0</v>
      </c>
      <c r="AE1752" s="73">
        <f>IFERROR(VLOOKUP(Подбор[[#This Row],[Артикул]],[1]Подбор!$CJ:$CW,10,0),"")</f>
        <v>0</v>
      </c>
      <c r="AF1752" s="73">
        <f>IFERROR(VLOOKUP(Подбор[[#This Row],[Артикул]],[1]Подбор!$CJ:$CW,11,0),"")</f>
        <v>0</v>
      </c>
      <c r="AG1752" s="73">
        <f>IFERROR(VLOOKUP(Подбор[[#This Row],[Артикул]],[1]Подбор!$CJ:$CW,12,0),"")</f>
        <v>0</v>
      </c>
      <c r="AH1752" s="73">
        <f>IFERROR(VLOOKUP(Подбор[[#This Row],[Артикул]],[1]Подбор!$CJ:$CW,13,0),"")</f>
        <v>0</v>
      </c>
      <c r="AI1752" s="73">
        <f>IFERROR(VLOOKUP(Подбор[[#This Row],[Артикул]],[1]Подбор!$CJ:$CW,14,0),"")</f>
        <v>0</v>
      </c>
      <c r="AJ1752" s="73" t="str">
        <f>IFERROR(VLOOKUP(Подбор[[#This Row],[Артикул]],[1]Подбор!$CJ:$DA,15,0),"")</f>
        <v>http://ipmatika.ru/upload/iblock/874/TS-608%20TS-610%20TS-612%20TS-615.jpg</v>
      </c>
      <c r="AK1752" s="73" t="str">
        <f>IFERROR(VLOOKUP(Подбор[[#This Row],[Артикул]],[1]Подбор!$CJ:$DA,16,0),"")</f>
        <v>https://ipmatika.kz/products/akusticheskie-sistemy/TS-608/</v>
      </c>
      <c r="AL1752" s="73" t="str">
        <f>IFERROR(VLOOKUP(Подбор[[#This Row],[Артикул]],[1]Подбор!$CJ:$DA,17,0),"")</f>
        <v/>
      </c>
    </row>
    <row r="1753" spans="1:38">
      <c r="A1753" s="73" t="s">
        <v>1072</v>
      </c>
      <c r="B1753" t="s">
        <v>3084</v>
      </c>
      <c r="C1753" t="s">
        <v>1071</v>
      </c>
      <c r="D1753">
        <v>187550</v>
      </c>
      <c r="E1753">
        <v>138990.85200000001</v>
      </c>
      <c r="F1753">
        <v>-25.891307917888554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0</v>
      </c>
      <c r="P1753">
        <v>0</v>
      </c>
      <c r="Q1753" t="s">
        <v>6723</v>
      </c>
      <c r="R1753" t="s">
        <v>6724</v>
      </c>
      <c r="S1753" t="s">
        <v>578</v>
      </c>
      <c r="T1753" s="73"/>
      <c r="U1753" s="73"/>
      <c r="V1753"/>
      <c r="W1753" s="73">
        <f>IFERROR(VLOOKUP(Подбор[[#This Row],[Артикул]],[1]Подбор!$CJ:$CW,2,0),"")</f>
        <v>187550</v>
      </c>
      <c r="X1753" s="73">
        <f>IFERROR(VLOOKUP(Подбор[[#This Row],[Артикул]],[1]Подбор!$CJ:$CW,3,0),"")</f>
        <v>138990.85200000001</v>
      </c>
      <c r="Y1753" s="73">
        <f>IFERROR(VLOOKUP(Подбор[[#This Row],[Артикул]],[1]Подбор!$CJ:$CW,4,0),"")</f>
        <v>-25.891307917888554</v>
      </c>
      <c r="Z1753" s="73">
        <f>IFERROR(VLOOKUP(Подбор[[#This Row],[Артикул]],[1]Подбор!$CJ:$CW,5,0),"")</f>
        <v>0</v>
      </c>
      <c r="AA1753" s="73">
        <f>IFERROR(VLOOKUP(Подбор[[#This Row],[Артикул]],[1]Подбор!$CJ:$CW,6,0),"")</f>
        <v>0</v>
      </c>
      <c r="AB1753" s="73">
        <f>IFERROR(VLOOKUP(Подбор[[#This Row],[Артикул]],[1]Подбор!$CJ:$CW,7,0),"")</f>
        <v>0</v>
      </c>
      <c r="AC1753" s="73">
        <f>IFERROR(VLOOKUP(Подбор[[#This Row],[Артикул]],[1]Подбор!$CJ:$CW,8,0),"")</f>
        <v>0</v>
      </c>
      <c r="AD1753" s="73">
        <f>IFERROR(VLOOKUP(Подбор[[#This Row],[Артикул]],[1]Подбор!$CJ:$CW,9,0),"")</f>
        <v>0</v>
      </c>
      <c r="AE1753" s="73">
        <f>IFERROR(VLOOKUP(Подбор[[#This Row],[Артикул]],[1]Подбор!$CJ:$CW,10,0),"")</f>
        <v>0</v>
      </c>
      <c r="AF1753" s="73">
        <f>IFERROR(VLOOKUP(Подбор[[#This Row],[Артикул]],[1]Подбор!$CJ:$CW,11,0),"")</f>
        <v>0</v>
      </c>
      <c r="AG1753" s="73">
        <f>IFERROR(VLOOKUP(Подбор[[#This Row],[Артикул]],[1]Подбор!$CJ:$CW,12,0),"")</f>
        <v>1</v>
      </c>
      <c r="AH1753" s="73">
        <f>IFERROR(VLOOKUP(Подбор[[#This Row],[Артикул]],[1]Подбор!$CJ:$CW,13,0),"")</f>
        <v>0</v>
      </c>
      <c r="AI1753" s="73">
        <f>IFERROR(VLOOKUP(Подбор[[#This Row],[Артикул]],[1]Подбор!$CJ:$CW,14,0),"")</f>
        <v>0</v>
      </c>
      <c r="AJ1753" s="73" t="str">
        <f>IFERROR(VLOOKUP(Подбор[[#This Row],[Артикул]],[1]Подбор!$CJ:$DA,15,0),"")</f>
        <v>http://ipmatika.ru/upload/iblock/b63/TS-608A.jpg</v>
      </c>
      <c r="AK1753" s="73" t="str">
        <f>IFERROR(VLOOKUP(Подбор[[#This Row],[Артикул]],[1]Подбор!$CJ:$DA,16,0),"")</f>
        <v>https://ipmatika.kz/products/akusticheskie-sistemy/TS-608A/</v>
      </c>
      <c r="AL1753" s="73" t="str">
        <f>IFERROR(VLOOKUP(Подбор[[#This Row],[Артикул]],[1]Подбор!$CJ:$DA,17,0),"")</f>
        <v/>
      </c>
    </row>
    <row r="1754" spans="1:38">
      <c r="A1754" s="73" t="s">
        <v>1070</v>
      </c>
      <c r="B1754" t="s">
        <v>3084</v>
      </c>
      <c r="C1754" t="s">
        <v>1069</v>
      </c>
      <c r="D1754">
        <v>212850</v>
      </c>
      <c r="E1754">
        <v>157701.15899999999</v>
      </c>
      <c r="F1754">
        <v>-25.909720930232567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6725</v>
      </c>
      <c r="R1754" t="s">
        <v>6726</v>
      </c>
      <c r="S1754" t="s">
        <v>578</v>
      </c>
      <c r="T1754" s="73"/>
      <c r="U1754" s="73"/>
      <c r="V1754"/>
      <c r="W1754" s="73">
        <f>IFERROR(VLOOKUP(Подбор[[#This Row],[Артикул]],[1]Подбор!$CJ:$CW,2,0),"")</f>
        <v>212850</v>
      </c>
      <c r="X1754" s="73">
        <f>IFERROR(VLOOKUP(Подбор[[#This Row],[Артикул]],[1]Подбор!$CJ:$CW,3,0),"")</f>
        <v>157701.15899999999</v>
      </c>
      <c r="Y1754" s="73">
        <f>IFERROR(VLOOKUP(Подбор[[#This Row],[Артикул]],[1]Подбор!$CJ:$CW,4,0),"")</f>
        <v>-25.909720930232567</v>
      </c>
      <c r="Z1754" s="73">
        <f>IFERROR(VLOOKUP(Подбор[[#This Row],[Артикул]],[1]Подбор!$CJ:$CW,5,0),"")</f>
        <v>0</v>
      </c>
      <c r="AA1754" s="73">
        <f>IFERROR(VLOOKUP(Подбор[[#This Row],[Артикул]],[1]Подбор!$CJ:$CW,6,0),"")</f>
        <v>0</v>
      </c>
      <c r="AB1754" s="73">
        <f>IFERROR(VLOOKUP(Подбор[[#This Row],[Артикул]],[1]Подбор!$CJ:$CW,7,0),"")</f>
        <v>0</v>
      </c>
      <c r="AC1754" s="73">
        <f>IFERROR(VLOOKUP(Подбор[[#This Row],[Артикул]],[1]Подбор!$CJ:$CW,8,0),"")</f>
        <v>0</v>
      </c>
      <c r="AD1754" s="73">
        <f>IFERROR(VLOOKUP(Подбор[[#This Row],[Артикул]],[1]Подбор!$CJ:$CW,9,0),"")</f>
        <v>0</v>
      </c>
      <c r="AE1754" s="73">
        <f>IFERROR(VLOOKUP(Подбор[[#This Row],[Артикул]],[1]Подбор!$CJ:$CW,10,0),"")</f>
        <v>0</v>
      </c>
      <c r="AF1754" s="73">
        <f>IFERROR(VLOOKUP(Подбор[[#This Row],[Артикул]],[1]Подбор!$CJ:$CW,11,0),"")</f>
        <v>0</v>
      </c>
      <c r="AG1754" s="73">
        <f>IFERROR(VLOOKUP(Подбор[[#This Row],[Артикул]],[1]Подбор!$CJ:$CW,12,0),"")</f>
        <v>0</v>
      </c>
      <c r="AH1754" s="73">
        <f>IFERROR(VLOOKUP(Подбор[[#This Row],[Артикул]],[1]Подбор!$CJ:$CW,13,0),"")</f>
        <v>0</v>
      </c>
      <c r="AI1754" s="73">
        <f>IFERROR(VLOOKUP(Подбор[[#This Row],[Артикул]],[1]Подбор!$CJ:$CW,14,0),"")</f>
        <v>0</v>
      </c>
      <c r="AJ1754" s="73" t="str">
        <f>IFERROR(VLOOKUP(Подбор[[#This Row],[Артикул]],[1]Подбор!$CJ:$DA,15,0),"")</f>
        <v>http://ipmatika.ru/upload/iblock/b7d/TS-606H-TS-608H.jpg</v>
      </c>
      <c r="AK1754" s="73" t="str">
        <f>IFERROR(VLOOKUP(Подбор[[#This Row],[Артикул]],[1]Подбор!$CJ:$DA,16,0),"")</f>
        <v>https://ipmatika.kz/products/akusticheskie-sistemy/TS-608H/</v>
      </c>
      <c r="AL1754" s="73" t="str">
        <f>IFERROR(VLOOKUP(Подбор[[#This Row],[Артикул]],[1]Подбор!$CJ:$DA,17,0),"")</f>
        <v/>
      </c>
    </row>
    <row r="1755" spans="1:38">
      <c r="A1755" s="73" t="s">
        <v>1068</v>
      </c>
      <c r="B1755" t="s">
        <v>3084</v>
      </c>
      <c r="C1755" t="s">
        <v>1067</v>
      </c>
      <c r="D1755">
        <v>281050</v>
      </c>
      <c r="E1755">
        <v>208486.27799999999</v>
      </c>
      <c r="F1755">
        <v>-25.818794520547939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6727</v>
      </c>
      <c r="R1755" t="s">
        <v>6728</v>
      </c>
      <c r="S1755" t="s">
        <v>578</v>
      </c>
      <c r="T1755" s="73"/>
      <c r="U1755" s="73"/>
      <c r="V1755"/>
      <c r="W1755" s="73">
        <f>IFERROR(VLOOKUP(Подбор[[#This Row],[Артикул]],[1]Подбор!$CJ:$CW,2,0),"")</f>
        <v>281050</v>
      </c>
      <c r="X1755" s="73">
        <f>IFERROR(VLOOKUP(Подбор[[#This Row],[Артикул]],[1]Подбор!$CJ:$CW,3,0),"")</f>
        <v>208486.27799999999</v>
      </c>
      <c r="Y1755" s="73">
        <f>IFERROR(VLOOKUP(Подбор[[#This Row],[Артикул]],[1]Подбор!$CJ:$CW,4,0),"")</f>
        <v>-25.818794520547939</v>
      </c>
      <c r="Z1755" s="73">
        <f>IFERROR(VLOOKUP(Подбор[[#This Row],[Артикул]],[1]Подбор!$CJ:$CW,5,0),"")</f>
        <v>0</v>
      </c>
      <c r="AA1755" s="73">
        <f>IFERROR(VLOOKUP(Подбор[[#This Row],[Артикул]],[1]Подбор!$CJ:$CW,6,0),"")</f>
        <v>0</v>
      </c>
      <c r="AB1755" s="73">
        <f>IFERROR(VLOOKUP(Подбор[[#This Row],[Артикул]],[1]Подбор!$CJ:$CW,7,0),"")</f>
        <v>0</v>
      </c>
      <c r="AC1755" s="73">
        <f>IFERROR(VLOOKUP(Подбор[[#This Row],[Артикул]],[1]Подбор!$CJ:$CW,8,0),"")</f>
        <v>0</v>
      </c>
      <c r="AD1755" s="73">
        <f>IFERROR(VLOOKUP(Подбор[[#This Row],[Артикул]],[1]Подбор!$CJ:$CW,9,0),"")</f>
        <v>0</v>
      </c>
      <c r="AE1755" s="73">
        <f>IFERROR(VLOOKUP(Подбор[[#This Row],[Артикул]],[1]Подбор!$CJ:$CW,10,0),"")</f>
        <v>0</v>
      </c>
      <c r="AF1755" s="73">
        <f>IFERROR(VLOOKUP(Подбор[[#This Row],[Артикул]],[1]Подбор!$CJ:$CW,11,0),"")</f>
        <v>0</v>
      </c>
      <c r="AG1755" s="73">
        <f>IFERROR(VLOOKUP(Подбор[[#This Row],[Артикул]],[1]Подбор!$CJ:$CW,12,0),"")</f>
        <v>0</v>
      </c>
      <c r="AH1755" s="73">
        <f>IFERROR(VLOOKUP(Подбор[[#This Row],[Артикул]],[1]Подбор!$CJ:$CW,13,0),"")</f>
        <v>0</v>
      </c>
      <c r="AI1755" s="73">
        <f>IFERROR(VLOOKUP(Подбор[[#This Row],[Артикул]],[1]Подбор!$CJ:$CW,14,0),"")</f>
        <v>0</v>
      </c>
      <c r="AJ1755" s="73" t="str">
        <f>IFERROR(VLOOKUP(Подбор[[#This Row],[Артикул]],[1]Подбор!$CJ:$DA,15,0),"")</f>
        <v>http://ipmatika.ru/upload/iblock/518/TS-608%20TS-610%20TS-612TS-615.jpg</v>
      </c>
      <c r="AK1755" s="73" t="str">
        <f>IFERROR(VLOOKUP(Подбор[[#This Row],[Артикул]],[1]Подбор!$CJ:$DA,16,0),"")</f>
        <v>https://ipmatika.kz/products/akusticheskie-sistemy/TS-610/</v>
      </c>
      <c r="AL1755" s="73" t="str">
        <f>IFERROR(VLOOKUP(Подбор[[#This Row],[Артикул]],[1]Подбор!$CJ:$DA,17,0),"")</f>
        <v/>
      </c>
    </row>
    <row r="1756" spans="1:38">
      <c r="A1756" s="73" t="s">
        <v>1066</v>
      </c>
      <c r="B1756" t="s">
        <v>3084</v>
      </c>
      <c r="C1756" t="s">
        <v>1065</v>
      </c>
      <c r="D1756">
        <v>998510</v>
      </c>
      <c r="E1756">
        <v>718905.07290000003</v>
      </c>
      <c r="F1756">
        <v>-28.002216011857655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6729</v>
      </c>
      <c r="R1756" t="s">
        <v>6730</v>
      </c>
      <c r="S1756" t="s">
        <v>578</v>
      </c>
      <c r="T1756" s="73"/>
      <c r="U1756" s="73"/>
      <c r="V1756"/>
      <c r="W1756" s="73">
        <f>IFERROR(VLOOKUP(Подбор[[#This Row],[Артикул]],[1]Подбор!$CJ:$CW,2,0),"")</f>
        <v>998510</v>
      </c>
      <c r="X1756" s="73">
        <f>IFERROR(VLOOKUP(Подбор[[#This Row],[Артикул]],[1]Подбор!$CJ:$CW,3,0),"")</f>
        <v>718905.07290000003</v>
      </c>
      <c r="Y1756" s="73">
        <f>IFERROR(VLOOKUP(Подбор[[#This Row],[Артикул]],[1]Подбор!$CJ:$CW,4,0),"")</f>
        <v>-28.002216011857655</v>
      </c>
      <c r="Z1756" s="73">
        <f>IFERROR(VLOOKUP(Подбор[[#This Row],[Артикул]],[1]Подбор!$CJ:$CW,5,0),"")</f>
        <v>0</v>
      </c>
      <c r="AA1756" s="73">
        <f>IFERROR(VLOOKUP(Подбор[[#This Row],[Артикул]],[1]Подбор!$CJ:$CW,6,0),"")</f>
        <v>0</v>
      </c>
      <c r="AB1756" s="73">
        <f>IFERROR(VLOOKUP(Подбор[[#This Row],[Артикул]],[1]Подбор!$CJ:$CW,7,0),"")</f>
        <v>0</v>
      </c>
      <c r="AC1756" s="73">
        <f>IFERROR(VLOOKUP(Подбор[[#This Row],[Артикул]],[1]Подбор!$CJ:$CW,8,0),"")</f>
        <v>0</v>
      </c>
      <c r="AD1756" s="73">
        <f>IFERROR(VLOOKUP(Подбор[[#This Row],[Артикул]],[1]Подбор!$CJ:$CW,9,0),"")</f>
        <v>0</v>
      </c>
      <c r="AE1756" s="73">
        <f>IFERROR(VLOOKUP(Подбор[[#This Row],[Артикул]],[1]Подбор!$CJ:$CW,10,0),"")</f>
        <v>0</v>
      </c>
      <c r="AF1756" s="73">
        <f>IFERROR(VLOOKUP(Подбор[[#This Row],[Артикул]],[1]Подбор!$CJ:$CW,11,0),"")</f>
        <v>0</v>
      </c>
      <c r="AG1756" s="73">
        <f>IFERROR(VLOOKUP(Подбор[[#This Row],[Артикул]],[1]Подбор!$CJ:$CW,12,0),"")</f>
        <v>0</v>
      </c>
      <c r="AH1756" s="73">
        <f>IFERROR(VLOOKUP(Подбор[[#This Row],[Артикул]],[1]Подбор!$CJ:$CW,13,0),"")</f>
        <v>0</v>
      </c>
      <c r="AI1756" s="73">
        <f>IFERROR(VLOOKUP(Подбор[[#This Row],[Артикул]],[1]Подбор!$CJ:$CW,14,0),"")</f>
        <v>0</v>
      </c>
      <c r="AJ1756" s="73" t="str">
        <f>IFERROR(VLOOKUP(Подбор[[#This Row],[Артикул]],[1]Подбор!$CJ:$DA,15,0),"")</f>
        <v>http://ipmatika.ru/upload/iblock/df0/0niiid8g8i4qt6ygrpm1g71lo8eicno2/TS-608%20TS-610%20TS-612TS-615.jpg</v>
      </c>
      <c r="AK1756" s="73" t="str">
        <f>IFERROR(VLOOKUP(Подбор[[#This Row],[Артикул]],[1]Подбор!$CJ:$DA,16,0),"")</f>
        <v>https://ipmatika.kz/products/oborudovanie-itc-s-podderzhkoy-protokola-dante-/TS-610DT/</v>
      </c>
      <c r="AL1756" s="73" t="str">
        <f>IFERROR(VLOOKUP(Подбор[[#This Row],[Артикул]],[1]Подбор!$CJ:$DA,17,0),"")</f>
        <v/>
      </c>
    </row>
    <row r="1757" spans="1:38">
      <c r="A1757" s="73" t="s">
        <v>1064</v>
      </c>
      <c r="B1757" t="s">
        <v>3084</v>
      </c>
      <c r="C1757" t="s">
        <v>1063</v>
      </c>
      <c r="D1757">
        <v>468600</v>
      </c>
      <c r="E1757">
        <v>376085.27039999992</v>
      </c>
      <c r="F1757">
        <v>-19.742793341869415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6731</v>
      </c>
      <c r="R1757" t="s">
        <v>6732</v>
      </c>
      <c r="S1757" t="s">
        <v>578</v>
      </c>
      <c r="T1757" s="73"/>
      <c r="U1757" s="73"/>
      <c r="V1757"/>
      <c r="W1757" s="73">
        <f>IFERROR(VLOOKUP(Подбор[[#This Row],[Артикул]],[1]Подбор!$CJ:$CW,2,0),"")</f>
        <v>468600</v>
      </c>
      <c r="X1757" s="73">
        <f>IFERROR(VLOOKUP(Подбор[[#This Row],[Артикул]],[1]Подбор!$CJ:$CW,3,0),"")</f>
        <v>376085.27039999992</v>
      </c>
      <c r="Y1757" s="73">
        <f>IFERROR(VLOOKUP(Подбор[[#This Row],[Артикул]],[1]Подбор!$CJ:$CW,4,0),"")</f>
        <v>-19.742793341869415</v>
      </c>
      <c r="Z1757" s="73">
        <f>IFERROR(VLOOKUP(Подбор[[#This Row],[Артикул]],[1]Подбор!$CJ:$CW,5,0),"")</f>
        <v>0</v>
      </c>
      <c r="AA1757" s="73">
        <f>IFERROR(VLOOKUP(Подбор[[#This Row],[Артикул]],[1]Подбор!$CJ:$CW,6,0),"")</f>
        <v>0</v>
      </c>
      <c r="AB1757" s="73">
        <f>IFERROR(VLOOKUP(Подбор[[#This Row],[Артикул]],[1]Подбор!$CJ:$CW,7,0),"")</f>
        <v>0</v>
      </c>
      <c r="AC1757" s="73">
        <f>IFERROR(VLOOKUP(Подбор[[#This Row],[Артикул]],[1]Подбор!$CJ:$CW,8,0),"")</f>
        <v>0</v>
      </c>
      <c r="AD1757" s="73">
        <f>IFERROR(VLOOKUP(Подбор[[#This Row],[Артикул]],[1]Подбор!$CJ:$CW,9,0),"")</f>
        <v>0</v>
      </c>
      <c r="AE1757" s="73">
        <f>IFERROR(VLOOKUP(Подбор[[#This Row],[Артикул]],[1]Подбор!$CJ:$CW,10,0),"")</f>
        <v>0</v>
      </c>
      <c r="AF1757" s="73">
        <f>IFERROR(VLOOKUP(Подбор[[#This Row],[Артикул]],[1]Подбор!$CJ:$CW,11,0),"")</f>
        <v>0</v>
      </c>
      <c r="AG1757" s="73">
        <f>IFERROR(VLOOKUP(Подбор[[#This Row],[Артикул]],[1]Подбор!$CJ:$CW,12,0),"")</f>
        <v>0</v>
      </c>
      <c r="AH1757" s="73">
        <f>IFERROR(VLOOKUP(Подбор[[#This Row],[Артикул]],[1]Подбор!$CJ:$CW,13,0),"")</f>
        <v>0</v>
      </c>
      <c r="AI1757" s="73">
        <f>IFERROR(VLOOKUP(Подбор[[#This Row],[Артикул]],[1]Подбор!$CJ:$CW,14,0),"")</f>
        <v>0</v>
      </c>
      <c r="AJ1757" s="73" t="str">
        <f>IFERROR(VLOOKUP(Подбор[[#This Row],[Артикул]],[1]Подбор!$CJ:$DA,15,0),"")</f>
        <v>http://ipmatika.ru/upload/iblock/4d4/TS-610P%20TS-612P%20TS-615P.jpg</v>
      </c>
      <c r="AK1757" s="73" t="str">
        <f>IFERROR(VLOOKUP(Подбор[[#This Row],[Артикул]],[1]Подбор!$CJ:$DA,16,0),"")</f>
        <v>https://ipmatika.kz/products/akusticheskie-sistemy/TS-610P/</v>
      </c>
      <c r="AL1757" s="73" t="str">
        <f>IFERROR(VLOOKUP(Подбор[[#This Row],[Артикул]],[1]Подбор!$CJ:$DA,17,0),"")</f>
        <v/>
      </c>
    </row>
    <row r="1758" spans="1:38">
      <c r="A1758" s="73" t="s">
        <v>1062</v>
      </c>
      <c r="B1758" t="s">
        <v>3084</v>
      </c>
      <c r="C1758" t="s">
        <v>1061</v>
      </c>
      <c r="D1758">
        <v>306350</v>
      </c>
      <c r="E1758">
        <v>254824.6617</v>
      </c>
      <c r="F1758">
        <v>-16.819108307491433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6733</v>
      </c>
      <c r="R1758" t="s">
        <v>6734</v>
      </c>
      <c r="S1758" t="s">
        <v>578</v>
      </c>
      <c r="T1758" s="73"/>
      <c r="U1758" s="73"/>
      <c r="V1758"/>
      <c r="W1758" s="73">
        <f>IFERROR(VLOOKUP(Подбор[[#This Row],[Артикул]],[1]Подбор!$CJ:$CW,2,0),"")</f>
        <v>306350</v>
      </c>
      <c r="X1758" s="73">
        <f>IFERROR(VLOOKUP(Подбор[[#This Row],[Артикул]],[1]Подбор!$CJ:$CW,3,0),"")</f>
        <v>254824.6617</v>
      </c>
      <c r="Y1758" s="73">
        <f>IFERROR(VLOOKUP(Подбор[[#This Row],[Артикул]],[1]Подбор!$CJ:$CW,4,0),"")</f>
        <v>-16.819108307491433</v>
      </c>
      <c r="Z1758" s="73">
        <f>IFERROR(VLOOKUP(Подбор[[#This Row],[Артикул]],[1]Подбор!$CJ:$CW,5,0),"")</f>
        <v>0</v>
      </c>
      <c r="AA1758" s="73">
        <f>IFERROR(VLOOKUP(Подбор[[#This Row],[Артикул]],[1]Подбор!$CJ:$CW,6,0),"")</f>
        <v>0</v>
      </c>
      <c r="AB1758" s="73">
        <f>IFERROR(VLOOKUP(Подбор[[#This Row],[Артикул]],[1]Подбор!$CJ:$CW,7,0),"")</f>
        <v>0</v>
      </c>
      <c r="AC1758" s="73">
        <f>IFERROR(VLOOKUP(Подбор[[#This Row],[Артикул]],[1]Подбор!$CJ:$CW,8,0),"")</f>
        <v>0</v>
      </c>
      <c r="AD1758" s="73">
        <f>IFERROR(VLOOKUP(Подбор[[#This Row],[Артикул]],[1]Подбор!$CJ:$CW,9,0),"")</f>
        <v>0</v>
      </c>
      <c r="AE1758" s="73">
        <f>IFERROR(VLOOKUP(Подбор[[#This Row],[Артикул]],[1]Подбор!$CJ:$CW,10,0),"")</f>
        <v>0</v>
      </c>
      <c r="AF1758" s="73">
        <f>IFERROR(VLOOKUP(Подбор[[#This Row],[Артикул]],[1]Подбор!$CJ:$CW,11,0),"")</f>
        <v>0</v>
      </c>
      <c r="AG1758" s="73">
        <f>IFERROR(VLOOKUP(Подбор[[#This Row],[Артикул]],[1]Подбор!$CJ:$CW,12,0),"")</f>
        <v>0</v>
      </c>
      <c r="AH1758" s="73">
        <f>IFERROR(VLOOKUP(Подбор[[#This Row],[Артикул]],[1]Подбор!$CJ:$CW,13,0),"")</f>
        <v>0</v>
      </c>
      <c r="AI1758" s="73">
        <f>IFERROR(VLOOKUP(Подбор[[#This Row],[Артикул]],[1]Подбор!$CJ:$CW,14,0),"")</f>
        <v>0</v>
      </c>
      <c r="AJ1758" s="73" t="str">
        <f>IFERROR(VLOOKUP(Подбор[[#This Row],[Артикул]],[1]Подбор!$CJ:$DA,15,0),"")</f>
        <v>http://ipmatika.ru/upload/iblock/4bd/TS-610T-TS-612T-TS-615T.jpg</v>
      </c>
      <c r="AK1758" s="73" t="str">
        <f>IFERROR(VLOOKUP(Подбор[[#This Row],[Артикул]],[1]Подбор!$CJ:$DA,16,0),"")</f>
        <v>https://ipmatika.kz/products/akusticheskie-sistemy/TS-610T/</v>
      </c>
      <c r="AL1758" s="73" t="str">
        <f>IFERROR(VLOOKUP(Подбор[[#This Row],[Артикул]],[1]Подбор!$CJ:$DA,17,0),"")</f>
        <v/>
      </c>
    </row>
    <row r="1759" spans="1:38">
      <c r="A1759" s="73" t="s">
        <v>1060</v>
      </c>
      <c r="B1759" t="s">
        <v>3084</v>
      </c>
      <c r="C1759" t="s">
        <v>1059</v>
      </c>
      <c r="D1759">
        <v>359150</v>
      </c>
      <c r="E1759">
        <v>266407.23269999999</v>
      </c>
      <c r="F1759">
        <v>-25.822850424613677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6735</v>
      </c>
      <c r="R1759" t="s">
        <v>6736</v>
      </c>
      <c r="S1759" t="s">
        <v>578</v>
      </c>
      <c r="T1759" s="73"/>
      <c r="U1759" s="73"/>
      <c r="V1759"/>
      <c r="W1759" s="73">
        <f>IFERROR(VLOOKUP(Подбор[[#This Row],[Артикул]],[1]Подбор!$CJ:$CW,2,0),"")</f>
        <v>359150</v>
      </c>
      <c r="X1759" s="73">
        <f>IFERROR(VLOOKUP(Подбор[[#This Row],[Артикул]],[1]Подбор!$CJ:$CW,3,0),"")</f>
        <v>266407.23269999999</v>
      </c>
      <c r="Y1759" s="73">
        <f>IFERROR(VLOOKUP(Подбор[[#This Row],[Артикул]],[1]Подбор!$CJ:$CW,4,0),"")</f>
        <v>-25.822850424613677</v>
      </c>
      <c r="Z1759" s="73">
        <f>IFERROR(VLOOKUP(Подбор[[#This Row],[Артикул]],[1]Подбор!$CJ:$CW,5,0),"")</f>
        <v>0</v>
      </c>
      <c r="AA1759" s="73">
        <f>IFERROR(VLOOKUP(Подбор[[#This Row],[Артикул]],[1]Подбор!$CJ:$CW,6,0),"")</f>
        <v>0</v>
      </c>
      <c r="AB1759" s="73">
        <f>IFERROR(VLOOKUP(Подбор[[#This Row],[Артикул]],[1]Подбор!$CJ:$CW,7,0),"")</f>
        <v>0</v>
      </c>
      <c r="AC1759" s="73">
        <f>IFERROR(VLOOKUP(Подбор[[#This Row],[Артикул]],[1]Подбор!$CJ:$CW,8,0),"")</f>
        <v>0</v>
      </c>
      <c r="AD1759" s="73">
        <f>IFERROR(VLOOKUP(Подбор[[#This Row],[Артикул]],[1]Подбор!$CJ:$CW,9,0),"")</f>
        <v>0</v>
      </c>
      <c r="AE1759" s="73">
        <f>IFERROR(VLOOKUP(Подбор[[#This Row],[Артикул]],[1]Подбор!$CJ:$CW,10,0),"")</f>
        <v>0</v>
      </c>
      <c r="AF1759" s="73">
        <f>IFERROR(VLOOKUP(Подбор[[#This Row],[Артикул]],[1]Подбор!$CJ:$CW,11,0),"")</f>
        <v>0</v>
      </c>
      <c r="AG1759" s="73">
        <f>IFERROR(VLOOKUP(Подбор[[#This Row],[Артикул]],[1]Подбор!$CJ:$CW,12,0),"")</f>
        <v>0</v>
      </c>
      <c r="AH1759" s="73">
        <f>IFERROR(VLOOKUP(Подбор[[#This Row],[Артикул]],[1]Подбор!$CJ:$CW,13,0),"")</f>
        <v>0</v>
      </c>
      <c r="AI1759" s="73">
        <f>IFERROR(VLOOKUP(Подбор[[#This Row],[Артикул]],[1]Подбор!$CJ:$CW,14,0),"")</f>
        <v>0</v>
      </c>
      <c r="AJ1759" s="73" t="str">
        <f>IFERROR(VLOOKUP(Подбор[[#This Row],[Артикул]],[1]Подбор!$CJ:$DA,15,0),"")</f>
        <v>http://ipmatika.ru/upload/iblock/326/TS-608%20TS-610%20TS-612%20TS-615.jpg</v>
      </c>
      <c r="AK1759" s="73" t="str">
        <f>IFERROR(VLOOKUP(Подбор[[#This Row],[Артикул]],[1]Подбор!$CJ:$DA,16,0),"")</f>
        <v>https://ipmatika.kz/products/akusticheskie-sistemy/TS-612/</v>
      </c>
      <c r="AL1759" s="73" t="str">
        <f>IFERROR(VLOOKUP(Подбор[[#This Row],[Артикул]],[1]Подбор!$CJ:$DA,17,0),"")</f>
        <v/>
      </c>
    </row>
    <row r="1760" spans="1:38">
      <c r="A1760" s="73" t="s">
        <v>1058</v>
      </c>
      <c r="B1760" t="s">
        <v>3084</v>
      </c>
      <c r="C1760" t="s">
        <v>1057</v>
      </c>
      <c r="D1760" t="s">
        <v>578</v>
      </c>
      <c r="E1760" t="s">
        <v>578</v>
      </c>
      <c r="F1760" t="s">
        <v>578</v>
      </c>
      <c r="G1760" t="s">
        <v>578</v>
      </c>
      <c r="H1760" t="s">
        <v>578</v>
      </c>
      <c r="I1760" t="s">
        <v>578</v>
      </c>
      <c r="J1760" t="s">
        <v>578</v>
      </c>
      <c r="K1760" t="s">
        <v>578</v>
      </c>
      <c r="L1760" t="s">
        <v>578</v>
      </c>
      <c r="M1760" t="s">
        <v>578</v>
      </c>
      <c r="N1760" t="s">
        <v>578</v>
      </c>
      <c r="O1760" t="s">
        <v>578</v>
      </c>
      <c r="P1760" t="s">
        <v>578</v>
      </c>
      <c r="Q1760" t="s">
        <v>578</v>
      </c>
      <c r="R1760" t="s">
        <v>578</v>
      </c>
      <c r="S1760" t="s">
        <v>578</v>
      </c>
      <c r="T1760" s="73"/>
      <c r="U1760" s="73"/>
      <c r="V1760"/>
      <c r="W1760" s="73" t="str">
        <f>IFERROR(VLOOKUP(Подбор[[#This Row],[Артикул]],[1]Подбор!$CJ:$CW,2,0),"")</f>
        <v/>
      </c>
      <c r="X1760" s="73" t="str">
        <f>IFERROR(VLOOKUP(Подбор[[#This Row],[Артикул]],[1]Подбор!$CJ:$CW,3,0),"")</f>
        <v/>
      </c>
      <c r="Y1760" s="73" t="str">
        <f>IFERROR(VLOOKUP(Подбор[[#This Row],[Артикул]],[1]Подбор!$CJ:$CW,4,0),"")</f>
        <v/>
      </c>
      <c r="Z1760" s="73" t="str">
        <f>IFERROR(VLOOKUP(Подбор[[#This Row],[Артикул]],[1]Подбор!$CJ:$CW,5,0),"")</f>
        <v/>
      </c>
      <c r="AA1760" s="73" t="str">
        <f>IFERROR(VLOOKUP(Подбор[[#This Row],[Артикул]],[1]Подбор!$CJ:$CW,6,0),"")</f>
        <v/>
      </c>
      <c r="AB1760" s="73" t="str">
        <f>IFERROR(VLOOKUP(Подбор[[#This Row],[Артикул]],[1]Подбор!$CJ:$CW,7,0),"")</f>
        <v/>
      </c>
      <c r="AC1760" s="73" t="str">
        <f>IFERROR(VLOOKUP(Подбор[[#This Row],[Артикул]],[1]Подбор!$CJ:$CW,8,0),"")</f>
        <v/>
      </c>
      <c r="AD1760" s="73" t="str">
        <f>IFERROR(VLOOKUP(Подбор[[#This Row],[Артикул]],[1]Подбор!$CJ:$CW,9,0),"")</f>
        <v/>
      </c>
      <c r="AE1760" s="73" t="str">
        <f>IFERROR(VLOOKUP(Подбор[[#This Row],[Артикул]],[1]Подбор!$CJ:$CW,10,0),"")</f>
        <v/>
      </c>
      <c r="AF1760" s="73" t="str">
        <f>IFERROR(VLOOKUP(Подбор[[#This Row],[Артикул]],[1]Подбор!$CJ:$CW,11,0),"")</f>
        <v/>
      </c>
      <c r="AG1760" s="73" t="str">
        <f>IFERROR(VLOOKUP(Подбор[[#This Row],[Артикул]],[1]Подбор!$CJ:$CW,12,0),"")</f>
        <v/>
      </c>
      <c r="AH1760" s="73" t="str">
        <f>IFERROR(VLOOKUP(Подбор[[#This Row],[Артикул]],[1]Подбор!$CJ:$CW,13,0),"")</f>
        <v/>
      </c>
      <c r="AI1760" s="73" t="str">
        <f>IFERROR(VLOOKUP(Подбор[[#This Row],[Артикул]],[1]Подбор!$CJ:$CW,14,0),"")</f>
        <v/>
      </c>
      <c r="AJ1760" s="73" t="str">
        <f>IFERROR(VLOOKUP(Подбор[[#This Row],[Артикул]],[1]Подбор!$CJ:$DA,15,0),"")</f>
        <v/>
      </c>
      <c r="AK1760" s="73" t="str">
        <f>IFERROR(VLOOKUP(Подбор[[#This Row],[Артикул]],[1]Подбор!$CJ:$DA,16,0),"")</f>
        <v/>
      </c>
      <c r="AL1760" s="73" t="str">
        <f>IFERROR(VLOOKUP(Подбор[[#This Row],[Артикул]],[1]Подбор!$CJ:$DA,17,0),"")</f>
        <v/>
      </c>
    </row>
    <row r="1761" spans="1:38">
      <c r="A1761" s="73" t="s">
        <v>1056</v>
      </c>
      <c r="B1761" t="s">
        <v>3084</v>
      </c>
      <c r="C1761" t="s">
        <v>1055</v>
      </c>
      <c r="D1761">
        <v>531300</v>
      </c>
      <c r="E1761">
        <v>426603.09930000006</v>
      </c>
      <c r="F1761">
        <v>-19.705797233201565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6737</v>
      </c>
      <c r="R1761" t="s">
        <v>6738</v>
      </c>
      <c r="S1761" t="s">
        <v>578</v>
      </c>
      <c r="T1761" s="73"/>
      <c r="U1761" s="73"/>
      <c r="V1761"/>
      <c r="W1761" s="73">
        <f>IFERROR(VLOOKUP(Подбор[[#This Row],[Артикул]],[1]Подбор!$CJ:$CW,2,0),"")</f>
        <v>531300</v>
      </c>
      <c r="X1761" s="73">
        <f>IFERROR(VLOOKUP(Подбор[[#This Row],[Артикул]],[1]Подбор!$CJ:$CW,3,0),"")</f>
        <v>426603.09930000006</v>
      </c>
      <c r="Y1761" s="73">
        <f>IFERROR(VLOOKUP(Подбор[[#This Row],[Артикул]],[1]Подбор!$CJ:$CW,4,0),"")</f>
        <v>-19.705797233201565</v>
      </c>
      <c r="Z1761" s="73">
        <f>IFERROR(VLOOKUP(Подбор[[#This Row],[Артикул]],[1]Подбор!$CJ:$CW,5,0),"")</f>
        <v>0</v>
      </c>
      <c r="AA1761" s="73">
        <f>IFERROR(VLOOKUP(Подбор[[#This Row],[Артикул]],[1]Подбор!$CJ:$CW,6,0),"")</f>
        <v>0</v>
      </c>
      <c r="AB1761" s="73">
        <f>IFERROR(VLOOKUP(Подбор[[#This Row],[Артикул]],[1]Подбор!$CJ:$CW,7,0),"")</f>
        <v>0</v>
      </c>
      <c r="AC1761" s="73">
        <f>IFERROR(VLOOKUP(Подбор[[#This Row],[Артикул]],[1]Подбор!$CJ:$CW,8,0),"")</f>
        <v>0</v>
      </c>
      <c r="AD1761" s="73">
        <f>IFERROR(VLOOKUP(Подбор[[#This Row],[Артикул]],[1]Подбор!$CJ:$CW,9,0),"")</f>
        <v>0</v>
      </c>
      <c r="AE1761" s="73">
        <f>IFERROR(VLOOKUP(Подбор[[#This Row],[Артикул]],[1]Подбор!$CJ:$CW,10,0),"")</f>
        <v>0</v>
      </c>
      <c r="AF1761" s="73">
        <f>IFERROR(VLOOKUP(Подбор[[#This Row],[Артикул]],[1]Подбор!$CJ:$CW,11,0),"")</f>
        <v>0</v>
      </c>
      <c r="AG1761" s="73">
        <f>IFERROR(VLOOKUP(Подбор[[#This Row],[Артикул]],[1]Подбор!$CJ:$CW,12,0),"")</f>
        <v>0</v>
      </c>
      <c r="AH1761" s="73">
        <f>IFERROR(VLOOKUP(Подбор[[#This Row],[Артикул]],[1]Подбор!$CJ:$CW,13,0),"")</f>
        <v>0</v>
      </c>
      <c r="AI1761" s="73">
        <f>IFERROR(VLOOKUP(Подбор[[#This Row],[Артикул]],[1]Подбор!$CJ:$CW,14,0),"")</f>
        <v>0</v>
      </c>
      <c r="AJ1761" s="73" t="str">
        <f>IFERROR(VLOOKUP(Подбор[[#This Row],[Артикул]],[1]Подбор!$CJ:$DA,15,0),"")</f>
        <v>http://ipmatika.ru/upload/iblock/472/TS-610P%20TS-612P%20TS-615P.jpg</v>
      </c>
      <c r="AK1761" s="73" t="str">
        <f>IFERROR(VLOOKUP(Подбор[[#This Row],[Артикул]],[1]Подбор!$CJ:$DA,16,0),"")</f>
        <v>https://ipmatika.kz/products/akusticheskie-sistemy/TS-612P/</v>
      </c>
      <c r="AL1761" s="73" t="str">
        <f>IFERROR(VLOOKUP(Подбор[[#This Row],[Артикул]],[1]Подбор!$CJ:$DA,17,0),"")</f>
        <v/>
      </c>
    </row>
    <row r="1762" spans="1:38">
      <c r="A1762" s="73" t="s">
        <v>1054</v>
      </c>
      <c r="B1762" t="s">
        <v>3084</v>
      </c>
      <c r="C1762" t="s">
        <v>1053</v>
      </c>
      <c r="D1762">
        <v>437250</v>
      </c>
      <c r="E1762">
        <v>359067.80069999996</v>
      </c>
      <c r="F1762">
        <v>-17.880434373927969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6739</v>
      </c>
      <c r="R1762" t="s">
        <v>6740</v>
      </c>
      <c r="S1762" t="s">
        <v>578</v>
      </c>
      <c r="T1762" s="73"/>
      <c r="U1762" s="73"/>
      <c r="V1762"/>
      <c r="W1762" s="73">
        <f>IFERROR(VLOOKUP(Подбор[[#This Row],[Артикул]],[1]Подбор!$CJ:$CW,2,0),"")</f>
        <v>437250</v>
      </c>
      <c r="X1762" s="73">
        <f>IFERROR(VLOOKUP(Подбор[[#This Row],[Артикул]],[1]Подбор!$CJ:$CW,3,0),"")</f>
        <v>359067.80069999996</v>
      </c>
      <c r="Y1762" s="73">
        <f>IFERROR(VLOOKUP(Подбор[[#This Row],[Артикул]],[1]Подбор!$CJ:$CW,4,0),"")</f>
        <v>-17.880434373927969</v>
      </c>
      <c r="Z1762" s="73">
        <f>IFERROR(VLOOKUP(Подбор[[#This Row],[Артикул]],[1]Подбор!$CJ:$CW,5,0),"")</f>
        <v>0</v>
      </c>
      <c r="AA1762" s="73">
        <f>IFERROR(VLOOKUP(Подбор[[#This Row],[Артикул]],[1]Подбор!$CJ:$CW,6,0),"")</f>
        <v>0</v>
      </c>
      <c r="AB1762" s="73">
        <f>IFERROR(VLOOKUP(Подбор[[#This Row],[Артикул]],[1]Подбор!$CJ:$CW,7,0),"")</f>
        <v>0</v>
      </c>
      <c r="AC1762" s="73">
        <f>IFERROR(VLOOKUP(Подбор[[#This Row],[Артикул]],[1]Подбор!$CJ:$CW,8,0),"")</f>
        <v>0</v>
      </c>
      <c r="AD1762" s="73">
        <f>IFERROR(VLOOKUP(Подбор[[#This Row],[Артикул]],[1]Подбор!$CJ:$CW,9,0),"")</f>
        <v>0</v>
      </c>
      <c r="AE1762" s="73">
        <f>IFERROR(VLOOKUP(Подбор[[#This Row],[Артикул]],[1]Подбор!$CJ:$CW,10,0),"")</f>
        <v>0</v>
      </c>
      <c r="AF1762" s="73">
        <f>IFERROR(VLOOKUP(Подбор[[#This Row],[Артикул]],[1]Подбор!$CJ:$CW,11,0),"")</f>
        <v>0</v>
      </c>
      <c r="AG1762" s="73">
        <f>IFERROR(VLOOKUP(Подбор[[#This Row],[Артикул]],[1]Подбор!$CJ:$CW,12,0),"")</f>
        <v>0</v>
      </c>
      <c r="AH1762" s="73">
        <f>IFERROR(VLOOKUP(Подбор[[#This Row],[Артикул]],[1]Подбор!$CJ:$CW,13,0),"")</f>
        <v>0</v>
      </c>
      <c r="AI1762" s="73">
        <f>IFERROR(VLOOKUP(Подбор[[#This Row],[Артикул]],[1]Подбор!$CJ:$CW,14,0),"")</f>
        <v>0</v>
      </c>
      <c r="AJ1762" s="73" t="str">
        <f>IFERROR(VLOOKUP(Подбор[[#This Row],[Артикул]],[1]Подбор!$CJ:$DA,15,0),"")</f>
        <v>http://ipmatika.ru/upload/iblock/0c1/TS-610T-TS-612T-TS-615T.jpg</v>
      </c>
      <c r="AK1762" s="73" t="str">
        <f>IFERROR(VLOOKUP(Подбор[[#This Row],[Артикул]],[1]Подбор!$CJ:$DA,16,0),"")</f>
        <v>https://ipmatika.kz/products/akusticheskie-sistemy/TS-612T/</v>
      </c>
      <c r="AL1762" s="73" t="str">
        <f>IFERROR(VLOOKUP(Подбор[[#This Row],[Артикул]],[1]Подбор!$CJ:$DA,17,0),"")</f>
        <v/>
      </c>
    </row>
    <row r="1763" spans="1:38">
      <c r="A1763" s="73" t="s">
        <v>1052</v>
      </c>
      <c r="B1763" t="s">
        <v>3084</v>
      </c>
      <c r="C1763" t="s">
        <v>1051</v>
      </c>
      <c r="D1763">
        <v>468600</v>
      </c>
      <c r="E1763">
        <v>347485.22970000003</v>
      </c>
      <c r="F1763">
        <v>-25.846088412291934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6741</v>
      </c>
      <c r="R1763" t="s">
        <v>6742</v>
      </c>
      <c r="S1763" t="s">
        <v>578</v>
      </c>
      <c r="T1763" s="73"/>
      <c r="U1763" s="73"/>
      <c r="V1763"/>
      <c r="W1763" s="73">
        <f>IFERROR(VLOOKUP(Подбор[[#This Row],[Артикул]],[1]Подбор!$CJ:$CW,2,0),"")</f>
        <v>468600</v>
      </c>
      <c r="X1763" s="73">
        <f>IFERROR(VLOOKUP(Подбор[[#This Row],[Артикул]],[1]Подбор!$CJ:$CW,3,0),"")</f>
        <v>347485.22970000003</v>
      </c>
      <c r="Y1763" s="73">
        <f>IFERROR(VLOOKUP(Подбор[[#This Row],[Артикул]],[1]Подбор!$CJ:$CW,4,0),"")</f>
        <v>-25.846088412291934</v>
      </c>
      <c r="Z1763" s="73">
        <f>IFERROR(VLOOKUP(Подбор[[#This Row],[Артикул]],[1]Подбор!$CJ:$CW,5,0),"")</f>
        <v>0</v>
      </c>
      <c r="AA1763" s="73">
        <f>IFERROR(VLOOKUP(Подбор[[#This Row],[Артикул]],[1]Подбор!$CJ:$CW,6,0),"")</f>
        <v>0</v>
      </c>
      <c r="AB1763" s="73">
        <f>IFERROR(VLOOKUP(Подбор[[#This Row],[Артикул]],[1]Подбор!$CJ:$CW,7,0),"")</f>
        <v>0</v>
      </c>
      <c r="AC1763" s="73">
        <f>IFERROR(VLOOKUP(Подбор[[#This Row],[Артикул]],[1]Подбор!$CJ:$CW,8,0),"")</f>
        <v>0</v>
      </c>
      <c r="AD1763" s="73">
        <f>IFERROR(VLOOKUP(Подбор[[#This Row],[Артикул]],[1]Подбор!$CJ:$CW,9,0),"")</f>
        <v>0</v>
      </c>
      <c r="AE1763" s="73">
        <f>IFERROR(VLOOKUP(Подбор[[#This Row],[Артикул]],[1]Подбор!$CJ:$CW,10,0),"")</f>
        <v>0</v>
      </c>
      <c r="AF1763" s="73">
        <f>IFERROR(VLOOKUP(Подбор[[#This Row],[Артикул]],[1]Подбор!$CJ:$CW,11,0),"")</f>
        <v>0</v>
      </c>
      <c r="AG1763" s="73">
        <f>IFERROR(VLOOKUP(Подбор[[#This Row],[Артикул]],[1]Подбор!$CJ:$CW,12,0),"")</f>
        <v>0</v>
      </c>
      <c r="AH1763" s="73">
        <f>IFERROR(VLOOKUP(Подбор[[#This Row],[Артикул]],[1]Подбор!$CJ:$CW,13,0),"")</f>
        <v>0</v>
      </c>
      <c r="AI1763" s="73">
        <f>IFERROR(VLOOKUP(Подбор[[#This Row],[Артикул]],[1]Подбор!$CJ:$CW,14,0),"")</f>
        <v>0</v>
      </c>
      <c r="AJ1763" s="73" t="str">
        <f>IFERROR(VLOOKUP(Подбор[[#This Row],[Артикул]],[1]Подбор!$CJ:$DA,15,0),"")</f>
        <v>http://ipmatika.ru/upload/iblock/dba/TS-608%20TS-610%20TS-612TS-615.jpg</v>
      </c>
      <c r="AK1763" s="73" t="str">
        <f>IFERROR(VLOOKUP(Подбор[[#This Row],[Артикул]],[1]Подбор!$CJ:$DA,16,0),"")</f>
        <v>https://ipmatika.kz/products/akusticheskie-sistemy/TS-615/</v>
      </c>
      <c r="AL1763" s="73" t="str">
        <f>IFERROR(VLOOKUP(Подбор[[#This Row],[Артикул]],[1]Подбор!$CJ:$DA,17,0),"")</f>
        <v/>
      </c>
    </row>
    <row r="1764" spans="1:38">
      <c r="A1764" s="73" t="s">
        <v>1050</v>
      </c>
      <c r="B1764" t="s">
        <v>3084</v>
      </c>
      <c r="C1764" t="s">
        <v>1049</v>
      </c>
      <c r="D1764" t="s">
        <v>578</v>
      </c>
      <c r="E1764" t="s">
        <v>578</v>
      </c>
      <c r="F1764" t="s">
        <v>578</v>
      </c>
      <c r="G1764" t="s">
        <v>578</v>
      </c>
      <c r="H1764" t="s">
        <v>578</v>
      </c>
      <c r="I1764" t="s">
        <v>578</v>
      </c>
      <c r="J1764" t="s">
        <v>578</v>
      </c>
      <c r="K1764" t="s">
        <v>578</v>
      </c>
      <c r="L1764" t="s">
        <v>578</v>
      </c>
      <c r="M1764" t="s">
        <v>578</v>
      </c>
      <c r="N1764" t="s">
        <v>578</v>
      </c>
      <c r="O1764" t="s">
        <v>578</v>
      </c>
      <c r="P1764" t="s">
        <v>578</v>
      </c>
      <c r="Q1764" t="s">
        <v>578</v>
      </c>
      <c r="R1764" t="s">
        <v>578</v>
      </c>
      <c r="S1764" t="s">
        <v>578</v>
      </c>
      <c r="T1764" s="73"/>
      <c r="U1764" s="73"/>
      <c r="V1764"/>
      <c r="W1764" s="73" t="str">
        <f>IFERROR(VLOOKUP(Подбор[[#This Row],[Артикул]],[1]Подбор!$CJ:$CW,2,0),"")</f>
        <v/>
      </c>
      <c r="X1764" s="73" t="str">
        <f>IFERROR(VLOOKUP(Подбор[[#This Row],[Артикул]],[1]Подбор!$CJ:$CW,3,0),"")</f>
        <v/>
      </c>
      <c r="Y1764" s="73" t="str">
        <f>IFERROR(VLOOKUP(Подбор[[#This Row],[Артикул]],[1]Подбор!$CJ:$CW,4,0),"")</f>
        <v/>
      </c>
      <c r="Z1764" s="73" t="str">
        <f>IFERROR(VLOOKUP(Подбор[[#This Row],[Артикул]],[1]Подбор!$CJ:$CW,5,0),"")</f>
        <v/>
      </c>
      <c r="AA1764" s="73" t="str">
        <f>IFERROR(VLOOKUP(Подбор[[#This Row],[Артикул]],[1]Подбор!$CJ:$CW,6,0),"")</f>
        <v/>
      </c>
      <c r="AB1764" s="73" t="str">
        <f>IFERROR(VLOOKUP(Подбор[[#This Row],[Артикул]],[1]Подбор!$CJ:$CW,7,0),"")</f>
        <v/>
      </c>
      <c r="AC1764" s="73" t="str">
        <f>IFERROR(VLOOKUP(Подбор[[#This Row],[Артикул]],[1]Подбор!$CJ:$CW,8,0),"")</f>
        <v/>
      </c>
      <c r="AD1764" s="73" t="str">
        <f>IFERROR(VLOOKUP(Подбор[[#This Row],[Артикул]],[1]Подбор!$CJ:$CW,9,0),"")</f>
        <v/>
      </c>
      <c r="AE1764" s="73" t="str">
        <f>IFERROR(VLOOKUP(Подбор[[#This Row],[Артикул]],[1]Подбор!$CJ:$CW,10,0),"")</f>
        <v/>
      </c>
      <c r="AF1764" s="73" t="str">
        <f>IFERROR(VLOOKUP(Подбор[[#This Row],[Артикул]],[1]Подбор!$CJ:$CW,11,0),"")</f>
        <v/>
      </c>
      <c r="AG1764" s="73" t="str">
        <f>IFERROR(VLOOKUP(Подбор[[#This Row],[Артикул]],[1]Подбор!$CJ:$CW,12,0),"")</f>
        <v/>
      </c>
      <c r="AH1764" s="73" t="str">
        <f>IFERROR(VLOOKUP(Подбор[[#This Row],[Артикул]],[1]Подбор!$CJ:$CW,13,0),"")</f>
        <v/>
      </c>
      <c r="AI1764" s="73" t="str">
        <f>IFERROR(VLOOKUP(Подбор[[#This Row],[Артикул]],[1]Подбор!$CJ:$CW,14,0),"")</f>
        <v/>
      </c>
      <c r="AJ1764" s="73" t="str">
        <f>IFERROR(VLOOKUP(Подбор[[#This Row],[Артикул]],[1]Подбор!$CJ:$DA,15,0),"")</f>
        <v/>
      </c>
      <c r="AK1764" s="73" t="str">
        <f>IFERROR(VLOOKUP(Подбор[[#This Row],[Артикул]],[1]Подбор!$CJ:$DA,16,0),"")</f>
        <v/>
      </c>
      <c r="AL1764" s="73" t="str">
        <f>IFERROR(VLOOKUP(Подбор[[#This Row],[Артикул]],[1]Подбор!$CJ:$DA,17,0),"")</f>
        <v/>
      </c>
    </row>
    <row r="1765" spans="1:38">
      <c r="A1765" s="73" t="s">
        <v>1048</v>
      </c>
      <c r="B1765" t="s">
        <v>3084</v>
      </c>
      <c r="C1765" t="s">
        <v>1047</v>
      </c>
      <c r="D1765">
        <v>718850</v>
      </c>
      <c r="E1765">
        <v>577225.12049999996</v>
      </c>
      <c r="F1765">
        <v>-19.701589970091121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6743</v>
      </c>
      <c r="R1765" t="s">
        <v>6744</v>
      </c>
      <c r="S1765" t="s">
        <v>578</v>
      </c>
      <c r="T1765" s="73"/>
      <c r="U1765" s="73"/>
      <c r="V1765"/>
      <c r="W1765" s="73">
        <f>IFERROR(VLOOKUP(Подбор[[#This Row],[Артикул]],[1]Подбор!$CJ:$CW,2,0),"")</f>
        <v>718850</v>
      </c>
      <c r="X1765" s="73">
        <f>IFERROR(VLOOKUP(Подбор[[#This Row],[Артикул]],[1]Подбор!$CJ:$CW,3,0),"")</f>
        <v>577225.12049999996</v>
      </c>
      <c r="Y1765" s="73">
        <f>IFERROR(VLOOKUP(Подбор[[#This Row],[Артикул]],[1]Подбор!$CJ:$CW,4,0),"")</f>
        <v>-19.701589970091121</v>
      </c>
      <c r="Z1765" s="73">
        <f>IFERROR(VLOOKUP(Подбор[[#This Row],[Артикул]],[1]Подбор!$CJ:$CW,5,0),"")</f>
        <v>0</v>
      </c>
      <c r="AA1765" s="73">
        <f>IFERROR(VLOOKUP(Подбор[[#This Row],[Артикул]],[1]Подбор!$CJ:$CW,6,0),"")</f>
        <v>0</v>
      </c>
      <c r="AB1765" s="73">
        <f>IFERROR(VLOOKUP(Подбор[[#This Row],[Артикул]],[1]Подбор!$CJ:$CW,7,0),"")</f>
        <v>0</v>
      </c>
      <c r="AC1765" s="73">
        <f>IFERROR(VLOOKUP(Подбор[[#This Row],[Артикул]],[1]Подбор!$CJ:$CW,8,0),"")</f>
        <v>0</v>
      </c>
      <c r="AD1765" s="73">
        <f>IFERROR(VLOOKUP(Подбор[[#This Row],[Артикул]],[1]Подбор!$CJ:$CW,9,0),"")</f>
        <v>0</v>
      </c>
      <c r="AE1765" s="73">
        <f>IFERROR(VLOOKUP(Подбор[[#This Row],[Артикул]],[1]Подбор!$CJ:$CW,10,0),"")</f>
        <v>0</v>
      </c>
      <c r="AF1765" s="73">
        <f>IFERROR(VLOOKUP(Подбор[[#This Row],[Артикул]],[1]Подбор!$CJ:$CW,11,0),"")</f>
        <v>0</v>
      </c>
      <c r="AG1765" s="73">
        <f>IFERROR(VLOOKUP(Подбор[[#This Row],[Артикул]],[1]Подбор!$CJ:$CW,12,0),"")</f>
        <v>0</v>
      </c>
      <c r="AH1765" s="73">
        <f>IFERROR(VLOOKUP(Подбор[[#This Row],[Артикул]],[1]Подбор!$CJ:$CW,13,0),"")</f>
        <v>0</v>
      </c>
      <c r="AI1765" s="73">
        <f>IFERROR(VLOOKUP(Подбор[[#This Row],[Артикул]],[1]Подбор!$CJ:$CW,14,0),"")</f>
        <v>0</v>
      </c>
      <c r="AJ1765" s="73" t="str">
        <f>IFERROR(VLOOKUP(Подбор[[#This Row],[Артикул]],[1]Подбор!$CJ:$DA,15,0),"")</f>
        <v>http://ipmatika.ru/upload/iblock/ff9/TS-610P%20TS-612P%20TS-615P.jpg</v>
      </c>
      <c r="AK1765" s="73" t="str">
        <f>IFERROR(VLOOKUP(Подбор[[#This Row],[Артикул]],[1]Подбор!$CJ:$DA,16,0),"")</f>
        <v>https://ipmatika.kz/products/akusticheskie-sistemy/TS-615P/</v>
      </c>
      <c r="AL1765" s="73" t="str">
        <f>IFERROR(VLOOKUP(Подбор[[#This Row],[Артикул]],[1]Подбор!$CJ:$DA,17,0),"")</f>
        <v/>
      </c>
    </row>
    <row r="1766" spans="1:38">
      <c r="A1766" s="73" t="s">
        <v>1046</v>
      </c>
      <c r="B1766" t="s">
        <v>3084</v>
      </c>
      <c r="C1766" t="s">
        <v>1045</v>
      </c>
      <c r="D1766">
        <v>484550</v>
      </c>
      <c r="E1766">
        <v>359067.80069999996</v>
      </c>
      <c r="F1766">
        <v>-25.896646228459403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6745</v>
      </c>
      <c r="R1766" t="s">
        <v>6746</v>
      </c>
      <c r="S1766" t="s">
        <v>578</v>
      </c>
      <c r="T1766" s="73"/>
      <c r="U1766" s="73"/>
      <c r="V1766"/>
      <c r="W1766" s="73">
        <f>IFERROR(VLOOKUP(Подбор[[#This Row],[Артикул]],[1]Подбор!$CJ:$CW,2,0),"")</f>
        <v>484550</v>
      </c>
      <c r="X1766" s="73">
        <f>IFERROR(VLOOKUP(Подбор[[#This Row],[Артикул]],[1]Подбор!$CJ:$CW,3,0),"")</f>
        <v>359067.80069999996</v>
      </c>
      <c r="Y1766" s="73">
        <f>IFERROR(VLOOKUP(Подбор[[#This Row],[Артикул]],[1]Подбор!$CJ:$CW,4,0),"")</f>
        <v>-25.896646228459403</v>
      </c>
      <c r="Z1766" s="73">
        <f>IFERROR(VLOOKUP(Подбор[[#This Row],[Артикул]],[1]Подбор!$CJ:$CW,5,0),"")</f>
        <v>0</v>
      </c>
      <c r="AA1766" s="73">
        <f>IFERROR(VLOOKUP(Подбор[[#This Row],[Артикул]],[1]Подбор!$CJ:$CW,6,0),"")</f>
        <v>0</v>
      </c>
      <c r="AB1766" s="73">
        <f>IFERROR(VLOOKUP(Подбор[[#This Row],[Артикул]],[1]Подбор!$CJ:$CW,7,0),"")</f>
        <v>0</v>
      </c>
      <c r="AC1766" s="73">
        <f>IFERROR(VLOOKUP(Подбор[[#This Row],[Артикул]],[1]Подбор!$CJ:$CW,8,0),"")</f>
        <v>0</v>
      </c>
      <c r="AD1766" s="73">
        <f>IFERROR(VLOOKUP(Подбор[[#This Row],[Артикул]],[1]Подбор!$CJ:$CW,9,0),"")</f>
        <v>0</v>
      </c>
      <c r="AE1766" s="73">
        <f>IFERROR(VLOOKUP(Подбор[[#This Row],[Артикул]],[1]Подбор!$CJ:$CW,10,0),"")</f>
        <v>0</v>
      </c>
      <c r="AF1766" s="73">
        <f>IFERROR(VLOOKUP(Подбор[[#This Row],[Артикул]],[1]Подбор!$CJ:$CW,11,0),"")</f>
        <v>0</v>
      </c>
      <c r="AG1766" s="73">
        <f>IFERROR(VLOOKUP(Подбор[[#This Row],[Артикул]],[1]Подбор!$CJ:$CW,12,0),"")</f>
        <v>0</v>
      </c>
      <c r="AH1766" s="73">
        <f>IFERROR(VLOOKUP(Подбор[[#This Row],[Артикул]],[1]Подбор!$CJ:$CW,13,0),"")</f>
        <v>0</v>
      </c>
      <c r="AI1766" s="73">
        <f>IFERROR(VLOOKUP(Подбор[[#This Row],[Артикул]],[1]Подбор!$CJ:$CW,14,0),"")</f>
        <v>0</v>
      </c>
      <c r="AJ1766" s="73" t="str">
        <f>IFERROR(VLOOKUP(Подбор[[#This Row],[Артикул]],[1]Подбор!$CJ:$DA,15,0),"")</f>
        <v>http://ipmatika.ru/upload/iblock/d50/TS-615S.jpg</v>
      </c>
      <c r="AK1766" s="73" t="str">
        <f>IFERROR(VLOOKUP(Подбор[[#This Row],[Артикул]],[1]Подбор!$CJ:$DA,16,0),"")</f>
        <v>https://ipmatika.kz/products/akusticheskie-sistemy/TS-615S/</v>
      </c>
      <c r="AL1766" s="73" t="str">
        <f>IFERROR(VLOOKUP(Подбор[[#This Row],[Артикул]],[1]Подбор!$CJ:$DA,17,0),"")</f>
        <v/>
      </c>
    </row>
    <row r="1767" spans="1:38">
      <c r="A1767" s="73" t="s">
        <v>1044</v>
      </c>
      <c r="B1767" t="s">
        <v>3084</v>
      </c>
      <c r="C1767" t="s">
        <v>1043</v>
      </c>
      <c r="D1767">
        <v>562100</v>
      </c>
      <c r="E1767">
        <v>602301.79170000006</v>
      </c>
      <c r="F1767">
        <v>7.1520711083437334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6747</v>
      </c>
      <c r="R1767" t="s">
        <v>6748</v>
      </c>
      <c r="S1767" t="s">
        <v>578</v>
      </c>
      <c r="T1767" s="73"/>
      <c r="U1767" s="73"/>
      <c r="V1767"/>
      <c r="W1767" s="73">
        <f>IFERROR(VLOOKUP(Подбор[[#This Row],[Артикул]],[1]Подбор!$CJ:$CW,2,0),"")</f>
        <v>562100</v>
      </c>
      <c r="X1767" s="73">
        <f>IFERROR(VLOOKUP(Подбор[[#This Row],[Артикул]],[1]Подбор!$CJ:$CW,3,0),"")</f>
        <v>602301.79170000006</v>
      </c>
      <c r="Y1767" s="73">
        <f>IFERROR(VLOOKUP(Подбор[[#This Row],[Артикул]],[1]Подбор!$CJ:$CW,4,0),"")</f>
        <v>7.1520711083437334</v>
      </c>
      <c r="Z1767" s="73">
        <f>IFERROR(VLOOKUP(Подбор[[#This Row],[Артикул]],[1]Подбор!$CJ:$CW,5,0),"")</f>
        <v>0</v>
      </c>
      <c r="AA1767" s="73">
        <f>IFERROR(VLOOKUP(Подбор[[#This Row],[Артикул]],[1]Подбор!$CJ:$CW,6,0),"")</f>
        <v>0</v>
      </c>
      <c r="AB1767" s="73">
        <f>IFERROR(VLOOKUP(Подбор[[#This Row],[Артикул]],[1]Подбор!$CJ:$CW,7,0),"")</f>
        <v>0</v>
      </c>
      <c r="AC1767" s="73">
        <f>IFERROR(VLOOKUP(Подбор[[#This Row],[Артикул]],[1]Подбор!$CJ:$CW,8,0),"")</f>
        <v>0</v>
      </c>
      <c r="AD1767" s="73">
        <f>IFERROR(VLOOKUP(Подбор[[#This Row],[Артикул]],[1]Подбор!$CJ:$CW,9,0),"")</f>
        <v>0</v>
      </c>
      <c r="AE1767" s="73">
        <f>IFERROR(VLOOKUP(Подбор[[#This Row],[Артикул]],[1]Подбор!$CJ:$CW,10,0),"")</f>
        <v>0</v>
      </c>
      <c r="AF1767" s="73">
        <f>IFERROR(VLOOKUP(Подбор[[#This Row],[Артикул]],[1]Подбор!$CJ:$CW,11,0),"")</f>
        <v>0</v>
      </c>
      <c r="AG1767" s="73">
        <f>IFERROR(VLOOKUP(Подбор[[#This Row],[Артикул]],[1]Подбор!$CJ:$CW,12,0),"")</f>
        <v>0</v>
      </c>
      <c r="AH1767" s="73">
        <f>IFERROR(VLOOKUP(Подбор[[#This Row],[Артикул]],[1]Подбор!$CJ:$CW,13,0),"")</f>
        <v>0</v>
      </c>
      <c r="AI1767" s="73">
        <f>IFERROR(VLOOKUP(Подбор[[#This Row],[Артикул]],[1]Подбор!$CJ:$CW,14,0),"")</f>
        <v>0</v>
      </c>
      <c r="AJ1767" s="73" t="str">
        <f>IFERROR(VLOOKUP(Подбор[[#This Row],[Артикул]],[1]Подбор!$CJ:$DA,15,0),"")</f>
        <v>http://ipmatika.ru/upload/iblock/a94/TS-610T-TS-612T-TS-615T.jpg</v>
      </c>
      <c r="AK1767" s="73" t="str">
        <f>IFERROR(VLOOKUP(Подбор[[#This Row],[Артикул]],[1]Подбор!$CJ:$DA,16,0),"")</f>
        <v>https://ipmatika.kz/products/akusticheskie-sistemy/TS-615T/</v>
      </c>
      <c r="AL1767" s="73" t="str">
        <f>IFERROR(VLOOKUP(Подбор[[#This Row],[Артикул]],[1]Подбор!$CJ:$DA,17,0),"")</f>
        <v/>
      </c>
    </row>
    <row r="1768" spans="1:38">
      <c r="A1768" s="73" t="s">
        <v>1042</v>
      </c>
      <c r="B1768" t="s">
        <v>3084</v>
      </c>
      <c r="C1768" t="s">
        <v>1041</v>
      </c>
      <c r="D1768">
        <v>562100</v>
      </c>
      <c r="E1768">
        <v>416980.6557</v>
      </c>
      <c r="F1768">
        <v>-25.817353549190528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6749</v>
      </c>
      <c r="R1768" t="s">
        <v>6750</v>
      </c>
      <c r="S1768" t="s">
        <v>578</v>
      </c>
      <c r="T1768" s="73"/>
      <c r="U1768" s="73"/>
      <c r="V1768"/>
      <c r="W1768" s="73">
        <f>IFERROR(VLOOKUP(Подбор[[#This Row],[Артикул]],[1]Подбор!$CJ:$CW,2,0),"")</f>
        <v>562100</v>
      </c>
      <c r="X1768" s="73">
        <f>IFERROR(VLOOKUP(Подбор[[#This Row],[Артикул]],[1]Подбор!$CJ:$CW,3,0),"")</f>
        <v>416980.6557</v>
      </c>
      <c r="Y1768" s="73">
        <f>IFERROR(VLOOKUP(Подбор[[#This Row],[Артикул]],[1]Подбор!$CJ:$CW,4,0),"")</f>
        <v>-25.817353549190528</v>
      </c>
      <c r="Z1768" s="73">
        <f>IFERROR(VLOOKUP(Подбор[[#This Row],[Артикул]],[1]Подбор!$CJ:$CW,5,0),"")</f>
        <v>0</v>
      </c>
      <c r="AA1768" s="73">
        <f>IFERROR(VLOOKUP(Подбор[[#This Row],[Артикул]],[1]Подбор!$CJ:$CW,6,0),"")</f>
        <v>0</v>
      </c>
      <c r="AB1768" s="73">
        <f>IFERROR(VLOOKUP(Подбор[[#This Row],[Артикул]],[1]Подбор!$CJ:$CW,7,0),"")</f>
        <v>0</v>
      </c>
      <c r="AC1768" s="73">
        <f>IFERROR(VLOOKUP(Подбор[[#This Row],[Артикул]],[1]Подбор!$CJ:$CW,8,0),"")</f>
        <v>0</v>
      </c>
      <c r="AD1768" s="73">
        <f>IFERROR(VLOOKUP(Подбор[[#This Row],[Артикул]],[1]Подбор!$CJ:$CW,9,0),"")</f>
        <v>0</v>
      </c>
      <c r="AE1768" s="73">
        <f>IFERROR(VLOOKUP(Подбор[[#This Row],[Артикул]],[1]Подбор!$CJ:$CW,10,0),"")</f>
        <v>0</v>
      </c>
      <c r="AF1768" s="73">
        <f>IFERROR(VLOOKUP(Подбор[[#This Row],[Артикул]],[1]Подбор!$CJ:$CW,11,0),"")</f>
        <v>0</v>
      </c>
      <c r="AG1768" s="73">
        <f>IFERROR(VLOOKUP(Подбор[[#This Row],[Артикул]],[1]Подбор!$CJ:$CW,12,0),"")</f>
        <v>0</v>
      </c>
      <c r="AH1768" s="73">
        <f>IFERROR(VLOOKUP(Подбор[[#This Row],[Артикул]],[1]Подбор!$CJ:$CW,13,0),"")</f>
        <v>0</v>
      </c>
      <c r="AI1768" s="73">
        <f>IFERROR(VLOOKUP(Подбор[[#This Row],[Артикул]],[1]Подбор!$CJ:$CW,14,0),"")</f>
        <v>0</v>
      </c>
      <c r="AJ1768" s="73" t="str">
        <f>IFERROR(VLOOKUP(Подбор[[#This Row],[Артикул]],[1]Подбор!$CJ:$DA,15,0),"")</f>
        <v>http://ipmatika.ru/upload/iblock/0af/TS-618S.jpg</v>
      </c>
      <c r="AK1768" s="73" t="str">
        <f>IFERROR(VLOOKUP(Подбор[[#This Row],[Артикул]],[1]Подбор!$CJ:$DA,16,0),"")</f>
        <v>https://ipmatika.kz/products/akusticheskie-sistemy/TS-618S/</v>
      </c>
      <c r="AL1768" s="73" t="str">
        <f>IFERROR(VLOOKUP(Подбор[[#This Row],[Артикул]],[1]Подбор!$CJ:$DA,17,0),"")</f>
        <v/>
      </c>
    </row>
    <row r="1769" spans="1:38">
      <c r="A1769" s="73" t="s">
        <v>2708</v>
      </c>
      <c r="B1769" t="s">
        <v>3084</v>
      </c>
      <c r="C1769" t="s">
        <v>2709</v>
      </c>
      <c r="D1769">
        <v>1118150</v>
      </c>
      <c r="E1769">
        <v>782650</v>
      </c>
      <c r="F1769">
        <v>-30.004918839153959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578</v>
      </c>
      <c r="R1769" t="s">
        <v>578</v>
      </c>
      <c r="S1769" t="s">
        <v>5610</v>
      </c>
      <c r="T1769" s="73"/>
      <c r="U1769" s="73"/>
      <c r="V1769"/>
      <c r="W1769" s="73">
        <f>IFERROR(VLOOKUP(Подбор[[#This Row],[Артикул]],[1]Подбор!$CJ:$CW,2,0),"")</f>
        <v>1118150</v>
      </c>
      <c r="X1769" s="73">
        <f>IFERROR(VLOOKUP(Подбор[[#This Row],[Артикул]],[1]Подбор!$CJ:$CW,3,0),"")</f>
        <v>782650</v>
      </c>
      <c r="Y1769" s="73">
        <f>IFERROR(VLOOKUP(Подбор[[#This Row],[Артикул]],[1]Подбор!$CJ:$CW,4,0),"")</f>
        <v>-30.004918839153959</v>
      </c>
      <c r="Z1769" s="73">
        <f>IFERROR(VLOOKUP(Подбор[[#This Row],[Артикул]],[1]Подбор!$CJ:$CW,5,0),"")</f>
        <v>0</v>
      </c>
      <c r="AA1769" s="73">
        <f>IFERROR(VLOOKUP(Подбор[[#This Row],[Артикул]],[1]Подбор!$CJ:$CW,6,0),"")</f>
        <v>0</v>
      </c>
      <c r="AB1769" s="73">
        <f>IFERROR(VLOOKUP(Подбор[[#This Row],[Артикул]],[1]Подбор!$CJ:$CW,7,0),"")</f>
        <v>0</v>
      </c>
      <c r="AC1769" s="73">
        <f>IFERROR(VLOOKUP(Подбор[[#This Row],[Артикул]],[1]Подбор!$CJ:$CW,8,0),"")</f>
        <v>0</v>
      </c>
      <c r="AD1769" s="73">
        <f>IFERROR(VLOOKUP(Подбор[[#This Row],[Артикул]],[1]Подбор!$CJ:$CW,9,0),"")</f>
        <v>0</v>
      </c>
      <c r="AE1769" s="73">
        <f>IFERROR(VLOOKUP(Подбор[[#This Row],[Артикул]],[1]Подбор!$CJ:$CW,10,0),"")</f>
        <v>0</v>
      </c>
      <c r="AF1769" s="73">
        <f>IFERROR(VLOOKUP(Подбор[[#This Row],[Артикул]],[1]Подбор!$CJ:$CW,11,0),"")</f>
        <v>0</v>
      </c>
      <c r="AG1769" s="73">
        <f>IFERROR(VLOOKUP(Подбор[[#This Row],[Артикул]],[1]Подбор!$CJ:$CW,12,0),"")</f>
        <v>0</v>
      </c>
      <c r="AH1769" s="73">
        <f>IFERROR(VLOOKUP(Подбор[[#This Row],[Артикул]],[1]Подбор!$CJ:$CW,13,0),"")</f>
        <v>0</v>
      </c>
      <c r="AI1769" s="73">
        <f>IFERROR(VLOOKUP(Подбор[[#This Row],[Артикул]],[1]Подбор!$CJ:$CW,14,0),"")</f>
        <v>0</v>
      </c>
      <c r="AJ1769" s="73" t="str">
        <f>IFERROR(VLOOKUP(Подбор[[#This Row],[Артикул]],[1]Подбор!$CJ:$DA,15,0),"")</f>
        <v/>
      </c>
      <c r="AK1769" s="73" t="str">
        <f>IFERROR(VLOOKUP(Подбор[[#This Row],[Артикул]],[1]Подбор!$CJ:$DA,16,0),"")</f>
        <v/>
      </c>
      <c r="AL1769" s="73" t="str">
        <f>IFERROR(VLOOKUP(Подбор[[#This Row],[Артикул]],[1]Подбор!$CJ:$DA,17,0),"")</f>
        <v>NEW. Под заказ</v>
      </c>
    </row>
    <row r="1770" spans="1:38">
      <c r="A1770" s="73" t="s">
        <v>1040</v>
      </c>
      <c r="B1770" t="s">
        <v>3084</v>
      </c>
      <c r="C1770" t="s">
        <v>1039</v>
      </c>
      <c r="D1770">
        <v>1186900</v>
      </c>
      <c r="E1770">
        <v>1389041.8521</v>
      </c>
      <c r="F1770">
        <v>17.031076931502241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6751</v>
      </c>
      <c r="R1770" t="s">
        <v>6752</v>
      </c>
      <c r="S1770" t="s">
        <v>578</v>
      </c>
      <c r="T1770" s="73"/>
      <c r="U1770" s="73"/>
      <c r="V1770"/>
      <c r="W1770" s="73">
        <f>IFERROR(VLOOKUP(Подбор[[#This Row],[Артикул]],[1]Подбор!$CJ:$CW,2,0),"")</f>
        <v>1186900</v>
      </c>
      <c r="X1770" s="73">
        <f>IFERROR(VLOOKUP(Подбор[[#This Row],[Артикул]],[1]Подбор!$CJ:$CW,3,0),"")</f>
        <v>1389041.8521</v>
      </c>
      <c r="Y1770" s="73">
        <f>IFERROR(VLOOKUP(Подбор[[#This Row],[Артикул]],[1]Подбор!$CJ:$CW,4,0),"")</f>
        <v>17.031076931502241</v>
      </c>
      <c r="Z1770" s="73">
        <f>IFERROR(VLOOKUP(Подбор[[#This Row],[Артикул]],[1]Подбор!$CJ:$CW,5,0),"")</f>
        <v>0</v>
      </c>
      <c r="AA1770" s="73">
        <f>IFERROR(VLOOKUP(Подбор[[#This Row],[Артикул]],[1]Подбор!$CJ:$CW,6,0),"")</f>
        <v>0</v>
      </c>
      <c r="AB1770" s="73">
        <f>IFERROR(VLOOKUP(Подбор[[#This Row],[Артикул]],[1]Подбор!$CJ:$CW,7,0),"")</f>
        <v>0</v>
      </c>
      <c r="AC1770" s="73">
        <f>IFERROR(VLOOKUP(Подбор[[#This Row],[Артикул]],[1]Подбор!$CJ:$CW,8,0),"")</f>
        <v>0</v>
      </c>
      <c r="AD1770" s="73">
        <f>IFERROR(VLOOKUP(Подбор[[#This Row],[Артикул]],[1]Подбор!$CJ:$CW,9,0),"")</f>
        <v>0</v>
      </c>
      <c r="AE1770" s="73">
        <f>IFERROR(VLOOKUP(Подбор[[#This Row],[Артикул]],[1]Подбор!$CJ:$CW,10,0),"")</f>
        <v>0</v>
      </c>
      <c r="AF1770" s="73">
        <f>IFERROR(VLOOKUP(Подбор[[#This Row],[Артикул]],[1]Подбор!$CJ:$CW,11,0),"")</f>
        <v>0</v>
      </c>
      <c r="AG1770" s="73">
        <f>IFERROR(VLOOKUP(Подбор[[#This Row],[Артикул]],[1]Подбор!$CJ:$CW,12,0),"")</f>
        <v>0</v>
      </c>
      <c r="AH1770" s="73">
        <f>IFERROR(VLOOKUP(Подбор[[#This Row],[Артикул]],[1]Подбор!$CJ:$CW,13,0),"")</f>
        <v>0</v>
      </c>
      <c r="AI1770" s="73">
        <f>IFERROR(VLOOKUP(Подбор[[#This Row],[Артикул]],[1]Подбор!$CJ:$CW,14,0),"")</f>
        <v>0</v>
      </c>
      <c r="AJ1770" s="73" t="str">
        <f>IFERROR(VLOOKUP(Подбор[[#This Row],[Артикул]],[1]Подбор!$CJ:$DA,15,0),"")</f>
        <v>http://ipmatika.ru/upload/iblock/7a7/TS-628S.jpg</v>
      </c>
      <c r="AK1770" s="73" t="str">
        <f>IFERROR(VLOOKUP(Подбор[[#This Row],[Артикул]],[1]Подбор!$CJ:$DA,16,0),"")</f>
        <v>https://ipmatika.kz/products/akusticheskie-sistemy/TS-628S/</v>
      </c>
      <c r="AL1770" s="73" t="str">
        <f>IFERROR(VLOOKUP(Подбор[[#This Row],[Артикул]],[1]Подбор!$CJ:$DA,17,0),"")</f>
        <v/>
      </c>
    </row>
    <row r="1771" spans="1:38">
      <c r="A1771" s="73" t="s">
        <v>1038</v>
      </c>
      <c r="B1771" t="s">
        <v>3084</v>
      </c>
      <c r="C1771" t="s">
        <v>1037</v>
      </c>
      <c r="D1771">
        <v>297000</v>
      </c>
      <c r="E1771">
        <v>230768.55270000003</v>
      </c>
      <c r="F1771">
        <v>-22.300150606060598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6753</v>
      </c>
      <c r="R1771" t="s">
        <v>6754</v>
      </c>
      <c r="S1771" t="s">
        <v>578</v>
      </c>
      <c r="T1771" s="73"/>
      <c r="U1771" s="73"/>
      <c r="V1771"/>
      <c r="W1771" s="73">
        <f>IFERROR(VLOOKUP(Подбор[[#This Row],[Артикул]],[1]Подбор!$CJ:$CW,2,0),"")</f>
        <v>297000</v>
      </c>
      <c r="X1771" s="73">
        <f>IFERROR(VLOOKUP(Подбор[[#This Row],[Артикул]],[1]Подбор!$CJ:$CW,3,0),"")</f>
        <v>230768.55270000003</v>
      </c>
      <c r="Y1771" s="73">
        <f>IFERROR(VLOOKUP(Подбор[[#This Row],[Артикул]],[1]Подбор!$CJ:$CW,4,0),"")</f>
        <v>-22.300150606060598</v>
      </c>
      <c r="Z1771" s="73">
        <f>IFERROR(VLOOKUP(Подбор[[#This Row],[Артикул]],[1]Подбор!$CJ:$CW,5,0),"")</f>
        <v>0</v>
      </c>
      <c r="AA1771" s="73">
        <f>IFERROR(VLOOKUP(Подбор[[#This Row],[Артикул]],[1]Подбор!$CJ:$CW,6,0),"")</f>
        <v>0</v>
      </c>
      <c r="AB1771" s="73">
        <f>IFERROR(VLOOKUP(Подбор[[#This Row],[Артикул]],[1]Подбор!$CJ:$CW,7,0),"")</f>
        <v>0</v>
      </c>
      <c r="AC1771" s="73">
        <f>IFERROR(VLOOKUP(Подбор[[#This Row],[Артикул]],[1]Подбор!$CJ:$CW,8,0),"")</f>
        <v>0</v>
      </c>
      <c r="AD1771" s="73">
        <f>IFERROR(VLOOKUP(Подбор[[#This Row],[Артикул]],[1]Подбор!$CJ:$CW,9,0),"")</f>
        <v>0</v>
      </c>
      <c r="AE1771" s="73">
        <f>IFERROR(VLOOKUP(Подбор[[#This Row],[Артикул]],[1]Подбор!$CJ:$CW,10,0),"")</f>
        <v>0</v>
      </c>
      <c r="AF1771" s="73">
        <f>IFERROR(VLOOKUP(Подбор[[#This Row],[Артикул]],[1]Подбор!$CJ:$CW,11,0),"")</f>
        <v>0</v>
      </c>
      <c r="AG1771" s="73">
        <f>IFERROR(VLOOKUP(Подбор[[#This Row],[Артикул]],[1]Подбор!$CJ:$CW,12,0),"")</f>
        <v>0</v>
      </c>
      <c r="AH1771" s="73">
        <f>IFERROR(VLOOKUP(Подбор[[#This Row],[Артикул]],[1]Подбор!$CJ:$CW,13,0),"")</f>
        <v>0</v>
      </c>
      <c r="AI1771" s="73">
        <f>IFERROR(VLOOKUP(Подбор[[#This Row],[Артикул]],[1]Подбор!$CJ:$CW,14,0),"")</f>
        <v>0</v>
      </c>
      <c r="AJ1771" s="73" t="str">
        <f>IFERROR(VLOOKUP(Подбор[[#This Row],[Артикул]],[1]Подбор!$CJ:$DA,15,0),"")</f>
        <v>http://ipmatika.ru/upload/iblock/979/TS-803C.jpg</v>
      </c>
      <c r="AK1771" s="73" t="str">
        <f>IFERROR(VLOOKUP(Подбор[[#This Row],[Артикул]],[1]Подбор!$CJ:$DA,16,0),"")</f>
        <v>https://ipmatika.kz/products/akusticheskie-sistemy/TS-803C/</v>
      </c>
      <c r="AL1771" s="73" t="str">
        <f>IFERROR(VLOOKUP(Подбор[[#This Row],[Артикул]],[1]Подбор!$CJ:$DA,17,0),"")</f>
        <v/>
      </c>
    </row>
    <row r="1772" spans="1:38">
      <c r="A1772" s="73" t="s">
        <v>1036</v>
      </c>
      <c r="B1772" t="s">
        <v>3084</v>
      </c>
      <c r="C1772" t="s">
        <v>1035</v>
      </c>
      <c r="D1772">
        <v>530750</v>
      </c>
      <c r="E1772">
        <v>413416.78770000004</v>
      </c>
      <c r="F1772">
        <v>-22.107058370230803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6755</v>
      </c>
      <c r="R1772" t="s">
        <v>6756</v>
      </c>
      <c r="S1772" t="s">
        <v>578</v>
      </c>
      <c r="T1772" s="73"/>
      <c r="U1772" s="73"/>
      <c r="V1772"/>
      <c r="W1772" s="73">
        <f>IFERROR(VLOOKUP(Подбор[[#This Row],[Артикул]],[1]Подбор!$CJ:$CW,2,0),"")</f>
        <v>530750</v>
      </c>
      <c r="X1772" s="73">
        <f>IFERROR(VLOOKUP(Подбор[[#This Row],[Артикул]],[1]Подбор!$CJ:$CW,3,0),"")</f>
        <v>413416.78770000004</v>
      </c>
      <c r="Y1772" s="73">
        <f>IFERROR(VLOOKUP(Подбор[[#This Row],[Артикул]],[1]Подбор!$CJ:$CW,4,0),"")</f>
        <v>-22.107058370230803</v>
      </c>
      <c r="Z1772" s="73">
        <f>IFERROR(VLOOKUP(Подбор[[#This Row],[Артикул]],[1]Подбор!$CJ:$CW,5,0),"")</f>
        <v>0</v>
      </c>
      <c r="AA1772" s="73">
        <f>IFERROR(VLOOKUP(Подбор[[#This Row],[Артикул]],[1]Подбор!$CJ:$CW,6,0),"")</f>
        <v>0</v>
      </c>
      <c r="AB1772" s="73">
        <f>IFERROR(VLOOKUP(Подбор[[#This Row],[Артикул]],[1]Подбор!$CJ:$CW,7,0),"")</f>
        <v>0</v>
      </c>
      <c r="AC1772" s="73">
        <f>IFERROR(VLOOKUP(Подбор[[#This Row],[Артикул]],[1]Подбор!$CJ:$CW,8,0),"")</f>
        <v>0</v>
      </c>
      <c r="AD1772" s="73">
        <f>IFERROR(VLOOKUP(Подбор[[#This Row],[Артикул]],[1]Подбор!$CJ:$CW,9,0),"")</f>
        <v>0</v>
      </c>
      <c r="AE1772" s="73">
        <f>IFERROR(VLOOKUP(Подбор[[#This Row],[Артикул]],[1]Подбор!$CJ:$CW,10,0),"")</f>
        <v>0</v>
      </c>
      <c r="AF1772" s="73">
        <f>IFERROR(VLOOKUP(Подбор[[#This Row],[Артикул]],[1]Подбор!$CJ:$CW,11,0),"")</f>
        <v>0</v>
      </c>
      <c r="AG1772" s="73">
        <f>IFERROR(VLOOKUP(Подбор[[#This Row],[Артикул]],[1]Подбор!$CJ:$CW,12,0),"")</f>
        <v>0</v>
      </c>
      <c r="AH1772" s="73">
        <f>IFERROR(VLOOKUP(Подбор[[#This Row],[Артикул]],[1]Подбор!$CJ:$CW,13,0),"")</f>
        <v>0</v>
      </c>
      <c r="AI1772" s="73">
        <f>IFERROR(VLOOKUP(Подбор[[#This Row],[Артикул]],[1]Подбор!$CJ:$CW,14,0),"")</f>
        <v>0</v>
      </c>
      <c r="AJ1772" s="73" t="str">
        <f>IFERROR(VLOOKUP(Подбор[[#This Row],[Артикул]],[1]Подбор!$CJ:$DA,15,0),"")</f>
        <v>http://ipmatika.ru/upload/iblock/4cc/TS-803H.jpg</v>
      </c>
      <c r="AK1772" s="73" t="str">
        <f>IFERROR(VLOOKUP(Подбор[[#This Row],[Артикул]],[1]Подбор!$CJ:$DA,16,0),"")</f>
        <v>https://ipmatika.kz/products/akusticheskie-sistemy/TS-803H/</v>
      </c>
      <c r="AL1772" s="73" t="str">
        <f>IFERROR(VLOOKUP(Подбор[[#This Row],[Артикул]],[1]Подбор!$CJ:$DA,17,0),"")</f>
        <v/>
      </c>
    </row>
    <row r="1773" spans="1:38">
      <c r="A1773" s="73" t="s">
        <v>1034</v>
      </c>
      <c r="B1773" t="s">
        <v>3084</v>
      </c>
      <c r="C1773" t="s">
        <v>1033</v>
      </c>
      <c r="D1773">
        <v>579470</v>
      </c>
      <c r="E1773">
        <v>451728.36869999999</v>
      </c>
      <c r="F1773">
        <v>-22.044563359621733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6757</v>
      </c>
      <c r="R1773" t="s">
        <v>6758</v>
      </c>
      <c r="S1773" t="s">
        <v>578</v>
      </c>
      <c r="T1773" s="73"/>
      <c r="U1773" s="73"/>
      <c r="V1773"/>
      <c r="W1773" s="73">
        <f>IFERROR(VLOOKUP(Подбор[[#This Row],[Артикул]],[1]Подбор!$CJ:$CW,2,0),"")</f>
        <v>579470</v>
      </c>
      <c r="X1773" s="73">
        <f>IFERROR(VLOOKUP(Подбор[[#This Row],[Артикул]],[1]Подбор!$CJ:$CW,3,0),"")</f>
        <v>451728.36869999999</v>
      </c>
      <c r="Y1773" s="73">
        <f>IFERROR(VLOOKUP(Подбор[[#This Row],[Артикул]],[1]Подбор!$CJ:$CW,4,0),"")</f>
        <v>-22.044563359621733</v>
      </c>
      <c r="Z1773" s="73">
        <f>IFERROR(VLOOKUP(Подбор[[#This Row],[Артикул]],[1]Подбор!$CJ:$CW,5,0),"")</f>
        <v>0</v>
      </c>
      <c r="AA1773" s="73">
        <f>IFERROR(VLOOKUP(Подбор[[#This Row],[Артикул]],[1]Подбор!$CJ:$CW,6,0),"")</f>
        <v>0</v>
      </c>
      <c r="AB1773" s="73">
        <f>IFERROR(VLOOKUP(Подбор[[#This Row],[Артикул]],[1]Подбор!$CJ:$CW,7,0),"")</f>
        <v>0</v>
      </c>
      <c r="AC1773" s="73">
        <f>IFERROR(VLOOKUP(Подбор[[#This Row],[Артикул]],[1]Подбор!$CJ:$CW,8,0),"")</f>
        <v>0</v>
      </c>
      <c r="AD1773" s="73">
        <f>IFERROR(VLOOKUP(Подбор[[#This Row],[Артикул]],[1]Подбор!$CJ:$CW,9,0),"")</f>
        <v>0</v>
      </c>
      <c r="AE1773" s="73">
        <f>IFERROR(VLOOKUP(Подбор[[#This Row],[Артикул]],[1]Подбор!$CJ:$CW,10,0),"")</f>
        <v>0</v>
      </c>
      <c r="AF1773" s="73">
        <f>IFERROR(VLOOKUP(Подбор[[#This Row],[Артикул]],[1]Подбор!$CJ:$CW,11,0),"")</f>
        <v>0</v>
      </c>
      <c r="AG1773" s="73">
        <f>IFERROR(VLOOKUP(Подбор[[#This Row],[Артикул]],[1]Подбор!$CJ:$CW,12,0),"")</f>
        <v>0</v>
      </c>
      <c r="AH1773" s="73">
        <f>IFERROR(VLOOKUP(Подбор[[#This Row],[Артикул]],[1]Подбор!$CJ:$CW,13,0),"")</f>
        <v>0</v>
      </c>
      <c r="AI1773" s="73">
        <f>IFERROR(VLOOKUP(Подбор[[#This Row],[Артикул]],[1]Подбор!$CJ:$CW,14,0),"")</f>
        <v>0</v>
      </c>
      <c r="AJ1773" s="73" t="str">
        <f>IFERROR(VLOOKUP(Подбор[[#This Row],[Артикул]],[1]Подбор!$CJ:$DA,15,0),"")</f>
        <v>http://ipmatika.ru/upload/iblock/be7/TS-818S.jpg</v>
      </c>
      <c r="AK1773" s="73" t="str">
        <f>IFERROR(VLOOKUP(Подбор[[#This Row],[Артикул]],[1]Подбор!$CJ:$DA,16,0),"")</f>
        <v>https://ipmatika.kz/products/akusticheskie-sistemy/TS-818S/</v>
      </c>
      <c r="AL1773" s="73" t="str">
        <f>IFERROR(VLOOKUP(Подбор[[#This Row],[Артикул]],[1]Подбор!$CJ:$DA,17,0),"")</f>
        <v/>
      </c>
    </row>
    <row r="1774" spans="1:38">
      <c r="A1774" s="73" t="s">
        <v>1032</v>
      </c>
      <c r="B1774" t="s">
        <v>3084</v>
      </c>
      <c r="C1774" t="s">
        <v>1031</v>
      </c>
      <c r="D1774">
        <v>1158390</v>
      </c>
      <c r="E1774">
        <v>903456.73739999998</v>
      </c>
      <c r="F1774">
        <v>-22.007550358687496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6759</v>
      </c>
      <c r="R1774" t="s">
        <v>6760</v>
      </c>
      <c r="S1774" t="s">
        <v>578</v>
      </c>
      <c r="T1774" s="73"/>
      <c r="U1774" s="73"/>
      <c r="V1774"/>
      <c r="W1774" s="73">
        <f>IFERROR(VLOOKUP(Подбор[[#This Row],[Артикул]],[1]Подбор!$CJ:$CW,2,0),"")</f>
        <v>1158390</v>
      </c>
      <c r="X1774" s="73">
        <f>IFERROR(VLOOKUP(Подбор[[#This Row],[Артикул]],[1]Подбор!$CJ:$CW,3,0),"")</f>
        <v>903456.73739999998</v>
      </c>
      <c r="Y1774" s="73">
        <f>IFERROR(VLOOKUP(Подбор[[#This Row],[Артикул]],[1]Подбор!$CJ:$CW,4,0),"")</f>
        <v>-22.007550358687496</v>
      </c>
      <c r="Z1774" s="73">
        <f>IFERROR(VLOOKUP(Подбор[[#This Row],[Артикул]],[1]Подбор!$CJ:$CW,5,0),"")</f>
        <v>0</v>
      </c>
      <c r="AA1774" s="73">
        <f>IFERROR(VLOOKUP(Подбор[[#This Row],[Артикул]],[1]Подбор!$CJ:$CW,6,0),"")</f>
        <v>0</v>
      </c>
      <c r="AB1774" s="73">
        <f>IFERROR(VLOOKUP(Подбор[[#This Row],[Артикул]],[1]Подбор!$CJ:$CW,7,0),"")</f>
        <v>0</v>
      </c>
      <c r="AC1774" s="73">
        <f>IFERROR(VLOOKUP(Подбор[[#This Row],[Артикул]],[1]Подбор!$CJ:$CW,8,0),"")</f>
        <v>0</v>
      </c>
      <c r="AD1774" s="73">
        <f>IFERROR(VLOOKUP(Подбор[[#This Row],[Артикул]],[1]Подбор!$CJ:$CW,9,0),"")</f>
        <v>0</v>
      </c>
      <c r="AE1774" s="73">
        <f>IFERROR(VLOOKUP(Подбор[[#This Row],[Артикул]],[1]Подбор!$CJ:$CW,10,0),"")</f>
        <v>0</v>
      </c>
      <c r="AF1774" s="73">
        <f>IFERROR(VLOOKUP(Подбор[[#This Row],[Артикул]],[1]Подбор!$CJ:$CW,11,0),"")</f>
        <v>0</v>
      </c>
      <c r="AG1774" s="73">
        <f>IFERROR(VLOOKUP(Подбор[[#This Row],[Артикул]],[1]Подбор!$CJ:$CW,12,0),"")</f>
        <v>0</v>
      </c>
      <c r="AH1774" s="73">
        <f>IFERROR(VLOOKUP(Подбор[[#This Row],[Артикул]],[1]Подбор!$CJ:$CW,13,0),"")</f>
        <v>0</v>
      </c>
      <c r="AI1774" s="73">
        <f>IFERROR(VLOOKUP(Подбор[[#This Row],[Артикул]],[1]Подбор!$CJ:$CW,14,0),"")</f>
        <v>0</v>
      </c>
      <c r="AJ1774" s="73" t="str">
        <f>IFERROR(VLOOKUP(Подбор[[#This Row],[Артикул]],[1]Подбор!$CJ:$DA,15,0),"")</f>
        <v>http://ipmatika.ru/upload/iblock/a28/TS-828S.jpg</v>
      </c>
      <c r="AK1774" s="73" t="str">
        <f>IFERROR(VLOOKUP(Подбор[[#This Row],[Артикул]],[1]Подбор!$CJ:$DA,16,0),"")</f>
        <v>https://ipmatika.kz/products/akusticheskie-sistemy/TS-828S/</v>
      </c>
      <c r="AL1774" s="73" t="str">
        <f>IFERROR(VLOOKUP(Подбор[[#This Row],[Артикул]],[1]Подбор!$CJ:$DA,17,0),"")</f>
        <v/>
      </c>
    </row>
    <row r="1775" spans="1:38">
      <c r="A1775" s="73" t="s">
        <v>1030</v>
      </c>
      <c r="B1775" t="s">
        <v>3084</v>
      </c>
      <c r="C1775" t="s">
        <v>1029</v>
      </c>
      <c r="D1775" t="s">
        <v>578</v>
      </c>
      <c r="E1775" t="s">
        <v>578</v>
      </c>
      <c r="F1775" t="s">
        <v>578</v>
      </c>
      <c r="G1775" t="s">
        <v>578</v>
      </c>
      <c r="H1775" t="s">
        <v>578</v>
      </c>
      <c r="I1775" t="s">
        <v>578</v>
      </c>
      <c r="J1775" t="s">
        <v>578</v>
      </c>
      <c r="K1775" t="s">
        <v>578</v>
      </c>
      <c r="L1775" t="s">
        <v>578</v>
      </c>
      <c r="M1775" t="s">
        <v>578</v>
      </c>
      <c r="N1775" t="s">
        <v>578</v>
      </c>
      <c r="O1775" t="s">
        <v>578</v>
      </c>
      <c r="P1775" t="s">
        <v>578</v>
      </c>
      <c r="Q1775" t="s">
        <v>578</v>
      </c>
      <c r="R1775" t="s">
        <v>578</v>
      </c>
      <c r="S1775" t="s">
        <v>578</v>
      </c>
      <c r="T1775" s="73"/>
      <c r="U1775" s="73"/>
      <c r="V1775"/>
      <c r="W1775" s="73" t="str">
        <f>IFERROR(VLOOKUP(Подбор[[#This Row],[Артикул]],[1]Подбор!$CJ:$CW,2,0),"")</f>
        <v/>
      </c>
      <c r="X1775" s="73" t="str">
        <f>IFERROR(VLOOKUP(Подбор[[#This Row],[Артикул]],[1]Подбор!$CJ:$CW,3,0),"")</f>
        <v/>
      </c>
      <c r="Y1775" s="73" t="str">
        <f>IFERROR(VLOOKUP(Подбор[[#This Row],[Артикул]],[1]Подбор!$CJ:$CW,4,0),"")</f>
        <v/>
      </c>
      <c r="Z1775" s="73" t="str">
        <f>IFERROR(VLOOKUP(Подбор[[#This Row],[Артикул]],[1]Подбор!$CJ:$CW,5,0),"")</f>
        <v/>
      </c>
      <c r="AA1775" s="73" t="str">
        <f>IFERROR(VLOOKUP(Подбор[[#This Row],[Артикул]],[1]Подбор!$CJ:$CW,6,0),"")</f>
        <v/>
      </c>
      <c r="AB1775" s="73" t="str">
        <f>IFERROR(VLOOKUP(Подбор[[#This Row],[Артикул]],[1]Подбор!$CJ:$CW,7,0),"")</f>
        <v/>
      </c>
      <c r="AC1775" s="73" t="str">
        <f>IFERROR(VLOOKUP(Подбор[[#This Row],[Артикул]],[1]Подбор!$CJ:$CW,8,0),"")</f>
        <v/>
      </c>
      <c r="AD1775" s="73" t="str">
        <f>IFERROR(VLOOKUP(Подбор[[#This Row],[Артикул]],[1]Подбор!$CJ:$CW,9,0),"")</f>
        <v/>
      </c>
      <c r="AE1775" s="73" t="str">
        <f>IFERROR(VLOOKUP(Подбор[[#This Row],[Артикул]],[1]Подбор!$CJ:$CW,10,0),"")</f>
        <v/>
      </c>
      <c r="AF1775" s="73" t="str">
        <f>IFERROR(VLOOKUP(Подбор[[#This Row],[Артикул]],[1]Подбор!$CJ:$CW,11,0),"")</f>
        <v/>
      </c>
      <c r="AG1775" s="73" t="str">
        <f>IFERROR(VLOOKUP(Подбор[[#This Row],[Артикул]],[1]Подбор!$CJ:$CW,12,0),"")</f>
        <v/>
      </c>
      <c r="AH1775" s="73" t="str">
        <f>IFERROR(VLOOKUP(Подбор[[#This Row],[Артикул]],[1]Подбор!$CJ:$CW,13,0),"")</f>
        <v/>
      </c>
      <c r="AI1775" s="73" t="str">
        <f>IFERROR(VLOOKUP(Подбор[[#This Row],[Артикул]],[1]Подбор!$CJ:$CW,14,0),"")</f>
        <v/>
      </c>
      <c r="AJ1775" s="73" t="str">
        <f>IFERROR(VLOOKUP(Подбор[[#This Row],[Артикул]],[1]Подбор!$CJ:$DA,15,0),"")</f>
        <v/>
      </c>
      <c r="AK1775" s="73" t="str">
        <f>IFERROR(VLOOKUP(Подбор[[#This Row],[Артикул]],[1]Подбор!$CJ:$DA,16,0),"")</f>
        <v/>
      </c>
      <c r="AL1775" s="73" t="str">
        <f>IFERROR(VLOOKUP(Подбор[[#This Row],[Артикул]],[1]Подбор!$CJ:$DA,17,0),"")</f>
        <v/>
      </c>
    </row>
    <row r="1776" spans="1:38">
      <c r="A1776" s="73" t="s">
        <v>1028</v>
      </c>
      <c r="B1776" t="s">
        <v>3084</v>
      </c>
      <c r="C1776" t="s">
        <v>1027</v>
      </c>
      <c r="D1776" t="s">
        <v>578</v>
      </c>
      <c r="E1776" t="s">
        <v>578</v>
      </c>
      <c r="F1776" t="s">
        <v>578</v>
      </c>
      <c r="G1776" t="s">
        <v>578</v>
      </c>
      <c r="H1776" t="s">
        <v>578</v>
      </c>
      <c r="I1776" t="s">
        <v>578</v>
      </c>
      <c r="J1776" t="s">
        <v>578</v>
      </c>
      <c r="K1776" t="s">
        <v>578</v>
      </c>
      <c r="L1776" t="s">
        <v>578</v>
      </c>
      <c r="M1776" t="s">
        <v>578</v>
      </c>
      <c r="N1776" t="s">
        <v>578</v>
      </c>
      <c r="O1776" t="s">
        <v>578</v>
      </c>
      <c r="P1776" t="s">
        <v>578</v>
      </c>
      <c r="Q1776" t="s">
        <v>578</v>
      </c>
      <c r="R1776" t="s">
        <v>578</v>
      </c>
      <c r="S1776" t="s">
        <v>578</v>
      </c>
      <c r="T1776" s="73"/>
      <c r="U1776" s="73"/>
      <c r="V1776"/>
      <c r="W1776" s="73" t="str">
        <f>IFERROR(VLOOKUP(Подбор[[#This Row],[Артикул]],[1]Подбор!$CJ:$CW,2,0),"")</f>
        <v/>
      </c>
      <c r="X1776" s="73" t="str">
        <f>IFERROR(VLOOKUP(Подбор[[#This Row],[Артикул]],[1]Подбор!$CJ:$CW,3,0),"")</f>
        <v/>
      </c>
      <c r="Y1776" s="73" t="str">
        <f>IFERROR(VLOOKUP(Подбор[[#This Row],[Артикул]],[1]Подбор!$CJ:$CW,4,0),"")</f>
        <v/>
      </c>
      <c r="Z1776" s="73" t="str">
        <f>IFERROR(VLOOKUP(Подбор[[#This Row],[Артикул]],[1]Подбор!$CJ:$CW,5,0),"")</f>
        <v/>
      </c>
      <c r="AA1776" s="73" t="str">
        <f>IFERROR(VLOOKUP(Подбор[[#This Row],[Артикул]],[1]Подбор!$CJ:$CW,6,0),"")</f>
        <v/>
      </c>
      <c r="AB1776" s="73" t="str">
        <f>IFERROR(VLOOKUP(Подбор[[#This Row],[Артикул]],[1]Подбор!$CJ:$CW,7,0),"")</f>
        <v/>
      </c>
      <c r="AC1776" s="73" t="str">
        <f>IFERROR(VLOOKUP(Подбор[[#This Row],[Артикул]],[1]Подбор!$CJ:$CW,8,0),"")</f>
        <v/>
      </c>
      <c r="AD1776" s="73" t="str">
        <f>IFERROR(VLOOKUP(Подбор[[#This Row],[Артикул]],[1]Подбор!$CJ:$CW,9,0),"")</f>
        <v/>
      </c>
      <c r="AE1776" s="73" t="str">
        <f>IFERROR(VLOOKUP(Подбор[[#This Row],[Артикул]],[1]Подбор!$CJ:$CW,10,0),"")</f>
        <v/>
      </c>
      <c r="AF1776" s="73" t="str">
        <f>IFERROR(VLOOKUP(Подбор[[#This Row],[Артикул]],[1]Подбор!$CJ:$CW,11,0),"")</f>
        <v/>
      </c>
      <c r="AG1776" s="73" t="str">
        <f>IFERROR(VLOOKUP(Подбор[[#This Row],[Артикул]],[1]Подбор!$CJ:$CW,12,0),"")</f>
        <v/>
      </c>
      <c r="AH1776" s="73" t="str">
        <f>IFERROR(VLOOKUP(Подбор[[#This Row],[Артикул]],[1]Подбор!$CJ:$CW,13,0),"")</f>
        <v/>
      </c>
      <c r="AI1776" s="73" t="str">
        <f>IFERROR(VLOOKUP(Подбор[[#This Row],[Артикул]],[1]Подбор!$CJ:$CW,14,0),"")</f>
        <v/>
      </c>
      <c r="AJ1776" s="73" t="str">
        <f>IFERROR(VLOOKUP(Подбор[[#This Row],[Артикул]],[1]Подбор!$CJ:$DA,15,0),"")</f>
        <v/>
      </c>
      <c r="AK1776" s="73" t="str">
        <f>IFERROR(VLOOKUP(Подбор[[#This Row],[Артикул]],[1]Подбор!$CJ:$DA,16,0),"")</f>
        <v/>
      </c>
      <c r="AL1776" s="73" t="str">
        <f>IFERROR(VLOOKUP(Подбор[[#This Row],[Артикул]],[1]Подбор!$CJ:$DA,17,0),"")</f>
        <v/>
      </c>
    </row>
    <row r="1777" spans="1:38">
      <c r="A1777" s="73" t="s">
        <v>1026</v>
      </c>
      <c r="B1777" t="s">
        <v>3084</v>
      </c>
      <c r="C1777" t="s">
        <v>1025</v>
      </c>
      <c r="D1777" t="s">
        <v>578</v>
      </c>
      <c r="E1777" t="s">
        <v>578</v>
      </c>
      <c r="F1777" t="s">
        <v>578</v>
      </c>
      <c r="G1777" t="s">
        <v>578</v>
      </c>
      <c r="H1777" t="s">
        <v>578</v>
      </c>
      <c r="I1777" t="s">
        <v>578</v>
      </c>
      <c r="J1777" t="s">
        <v>578</v>
      </c>
      <c r="K1777" t="s">
        <v>578</v>
      </c>
      <c r="L1777" t="s">
        <v>578</v>
      </c>
      <c r="M1777" t="s">
        <v>578</v>
      </c>
      <c r="N1777" t="s">
        <v>578</v>
      </c>
      <c r="O1777" t="s">
        <v>578</v>
      </c>
      <c r="P1777" t="s">
        <v>578</v>
      </c>
      <c r="Q1777" t="s">
        <v>578</v>
      </c>
      <c r="R1777" t="s">
        <v>578</v>
      </c>
      <c r="S1777" t="s">
        <v>578</v>
      </c>
      <c r="T1777" s="73"/>
      <c r="U1777" s="73"/>
      <c r="V1777"/>
      <c r="W1777" s="73" t="str">
        <f>IFERROR(VLOOKUP(Подбор[[#This Row],[Артикул]],[1]Подбор!$CJ:$CW,2,0),"")</f>
        <v/>
      </c>
      <c r="X1777" s="73" t="str">
        <f>IFERROR(VLOOKUP(Подбор[[#This Row],[Артикул]],[1]Подбор!$CJ:$CW,3,0),"")</f>
        <v/>
      </c>
      <c r="Y1777" s="73" t="str">
        <f>IFERROR(VLOOKUP(Подбор[[#This Row],[Артикул]],[1]Подбор!$CJ:$CW,4,0),"")</f>
        <v/>
      </c>
      <c r="Z1777" s="73" t="str">
        <f>IFERROR(VLOOKUP(Подбор[[#This Row],[Артикул]],[1]Подбор!$CJ:$CW,5,0),"")</f>
        <v/>
      </c>
      <c r="AA1777" s="73" t="str">
        <f>IFERROR(VLOOKUP(Подбор[[#This Row],[Артикул]],[1]Подбор!$CJ:$CW,6,0),"")</f>
        <v/>
      </c>
      <c r="AB1777" s="73" t="str">
        <f>IFERROR(VLOOKUP(Подбор[[#This Row],[Артикул]],[1]Подбор!$CJ:$CW,7,0),"")</f>
        <v/>
      </c>
      <c r="AC1777" s="73" t="str">
        <f>IFERROR(VLOOKUP(Подбор[[#This Row],[Артикул]],[1]Подбор!$CJ:$CW,8,0),"")</f>
        <v/>
      </c>
      <c r="AD1777" s="73" t="str">
        <f>IFERROR(VLOOKUP(Подбор[[#This Row],[Артикул]],[1]Подбор!$CJ:$CW,9,0),"")</f>
        <v/>
      </c>
      <c r="AE1777" s="73" t="str">
        <f>IFERROR(VLOOKUP(Подбор[[#This Row],[Артикул]],[1]Подбор!$CJ:$CW,10,0),"")</f>
        <v/>
      </c>
      <c r="AF1777" s="73" t="str">
        <f>IFERROR(VLOOKUP(Подбор[[#This Row],[Артикул]],[1]Подбор!$CJ:$CW,11,0),"")</f>
        <v/>
      </c>
      <c r="AG1777" s="73" t="str">
        <f>IFERROR(VLOOKUP(Подбор[[#This Row],[Артикул]],[1]Подбор!$CJ:$CW,12,0),"")</f>
        <v/>
      </c>
      <c r="AH1777" s="73" t="str">
        <f>IFERROR(VLOOKUP(Подбор[[#This Row],[Артикул]],[1]Подбор!$CJ:$CW,13,0),"")</f>
        <v/>
      </c>
      <c r="AI1777" s="73" t="str">
        <f>IFERROR(VLOOKUP(Подбор[[#This Row],[Артикул]],[1]Подбор!$CJ:$CW,14,0),"")</f>
        <v/>
      </c>
      <c r="AJ1777" s="73" t="str">
        <f>IFERROR(VLOOKUP(Подбор[[#This Row],[Артикул]],[1]Подбор!$CJ:$DA,15,0),"")</f>
        <v/>
      </c>
      <c r="AK1777" s="73" t="str">
        <f>IFERROR(VLOOKUP(Подбор[[#This Row],[Артикул]],[1]Подбор!$CJ:$DA,16,0),"")</f>
        <v/>
      </c>
      <c r="AL1777" s="73" t="str">
        <f>IFERROR(VLOOKUP(Подбор[[#This Row],[Артикул]],[1]Подбор!$CJ:$DA,17,0),"")</f>
        <v/>
      </c>
    </row>
    <row r="1778" spans="1:38">
      <c r="A1778" s="73" t="s">
        <v>1024</v>
      </c>
      <c r="B1778" t="s">
        <v>3084</v>
      </c>
      <c r="C1778" t="s">
        <v>1023</v>
      </c>
      <c r="D1778" t="s">
        <v>578</v>
      </c>
      <c r="E1778" t="s">
        <v>578</v>
      </c>
      <c r="F1778" t="s">
        <v>578</v>
      </c>
      <c r="G1778" t="s">
        <v>578</v>
      </c>
      <c r="H1778" t="s">
        <v>578</v>
      </c>
      <c r="I1778" t="s">
        <v>578</v>
      </c>
      <c r="J1778" t="s">
        <v>578</v>
      </c>
      <c r="K1778" t="s">
        <v>578</v>
      </c>
      <c r="L1778" t="s">
        <v>578</v>
      </c>
      <c r="M1778" t="s">
        <v>578</v>
      </c>
      <c r="N1778" t="s">
        <v>578</v>
      </c>
      <c r="O1778" t="s">
        <v>578</v>
      </c>
      <c r="P1778" t="s">
        <v>578</v>
      </c>
      <c r="Q1778" t="s">
        <v>578</v>
      </c>
      <c r="R1778" t="s">
        <v>578</v>
      </c>
      <c r="S1778" t="s">
        <v>578</v>
      </c>
      <c r="T1778" s="73"/>
      <c r="U1778" s="73"/>
      <c r="V1778"/>
      <c r="W1778" s="73" t="str">
        <f>IFERROR(VLOOKUP(Подбор[[#This Row],[Артикул]],[1]Подбор!$CJ:$CW,2,0),"")</f>
        <v/>
      </c>
      <c r="X1778" s="73" t="str">
        <f>IFERROR(VLOOKUP(Подбор[[#This Row],[Артикул]],[1]Подбор!$CJ:$CW,3,0),"")</f>
        <v/>
      </c>
      <c r="Y1778" s="73" t="str">
        <f>IFERROR(VLOOKUP(Подбор[[#This Row],[Артикул]],[1]Подбор!$CJ:$CW,4,0),"")</f>
        <v/>
      </c>
      <c r="Z1778" s="73" t="str">
        <f>IFERROR(VLOOKUP(Подбор[[#This Row],[Артикул]],[1]Подбор!$CJ:$CW,5,0),"")</f>
        <v/>
      </c>
      <c r="AA1778" s="73" t="str">
        <f>IFERROR(VLOOKUP(Подбор[[#This Row],[Артикул]],[1]Подбор!$CJ:$CW,6,0),"")</f>
        <v/>
      </c>
      <c r="AB1778" s="73" t="str">
        <f>IFERROR(VLOOKUP(Подбор[[#This Row],[Артикул]],[1]Подбор!$CJ:$CW,7,0),"")</f>
        <v/>
      </c>
      <c r="AC1778" s="73" t="str">
        <f>IFERROR(VLOOKUP(Подбор[[#This Row],[Артикул]],[1]Подбор!$CJ:$CW,8,0),"")</f>
        <v/>
      </c>
      <c r="AD1778" s="73" t="str">
        <f>IFERROR(VLOOKUP(Подбор[[#This Row],[Артикул]],[1]Подбор!$CJ:$CW,9,0),"")</f>
        <v/>
      </c>
      <c r="AE1778" s="73" t="str">
        <f>IFERROR(VLOOKUP(Подбор[[#This Row],[Артикул]],[1]Подбор!$CJ:$CW,10,0),"")</f>
        <v/>
      </c>
      <c r="AF1778" s="73" t="str">
        <f>IFERROR(VLOOKUP(Подбор[[#This Row],[Артикул]],[1]Подбор!$CJ:$CW,11,0),"")</f>
        <v/>
      </c>
      <c r="AG1778" s="73" t="str">
        <f>IFERROR(VLOOKUP(Подбор[[#This Row],[Артикул]],[1]Подбор!$CJ:$CW,12,0),"")</f>
        <v/>
      </c>
      <c r="AH1778" s="73" t="str">
        <f>IFERROR(VLOOKUP(Подбор[[#This Row],[Артикул]],[1]Подбор!$CJ:$CW,13,0),"")</f>
        <v/>
      </c>
      <c r="AI1778" s="73" t="str">
        <f>IFERROR(VLOOKUP(Подбор[[#This Row],[Артикул]],[1]Подбор!$CJ:$CW,14,0),"")</f>
        <v/>
      </c>
      <c r="AJ1778" s="73" t="str">
        <f>IFERROR(VLOOKUP(Подбор[[#This Row],[Артикул]],[1]Подбор!$CJ:$DA,15,0),"")</f>
        <v/>
      </c>
      <c r="AK1778" s="73" t="str">
        <f>IFERROR(VLOOKUP(Подбор[[#This Row],[Артикул]],[1]Подбор!$CJ:$DA,16,0),"")</f>
        <v/>
      </c>
      <c r="AL1778" s="73" t="str">
        <f>IFERROR(VLOOKUP(Подбор[[#This Row],[Артикул]],[1]Подбор!$CJ:$DA,17,0),"")</f>
        <v/>
      </c>
    </row>
    <row r="1779" spans="1:38">
      <c r="A1779" s="73" t="s">
        <v>1022</v>
      </c>
      <c r="B1779"/>
      <c r="C1779"/>
      <c r="D1779" t="s">
        <v>578</v>
      </c>
      <c r="E1779" t="s">
        <v>578</v>
      </c>
      <c r="F1779" t="s">
        <v>578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578</v>
      </c>
      <c r="R1779" t="s">
        <v>578</v>
      </c>
      <c r="S1779" t="s">
        <v>578</v>
      </c>
      <c r="T1779" s="73"/>
      <c r="U1779" s="73"/>
      <c r="V1779"/>
      <c r="W1779" s="73" t="str">
        <f>IFERROR(VLOOKUP(Подбор[[#This Row],[Артикул]],[1]Подбор!$CJ:$CW,2,0),"")</f>
        <v/>
      </c>
      <c r="X1779" s="73" t="str">
        <f>IFERROR(VLOOKUP(Подбор[[#This Row],[Артикул]],[1]Подбор!$CJ:$CW,3,0),"")</f>
        <v/>
      </c>
      <c r="Y1779" s="73" t="str">
        <f>IFERROR(VLOOKUP(Подбор[[#This Row],[Артикул]],[1]Подбор!$CJ:$CW,4,0),"")</f>
        <v/>
      </c>
      <c r="Z1779" s="73">
        <f>IFERROR(VLOOKUP(Подбор[[#This Row],[Артикул]],[1]Подбор!$CJ:$CW,5,0),"")</f>
        <v>0</v>
      </c>
      <c r="AA1779" s="73">
        <f>IFERROR(VLOOKUP(Подбор[[#This Row],[Артикул]],[1]Подбор!$CJ:$CW,6,0),"")</f>
        <v>0</v>
      </c>
      <c r="AB1779" s="73">
        <f>IFERROR(VLOOKUP(Подбор[[#This Row],[Артикул]],[1]Подбор!$CJ:$CW,7,0),"")</f>
        <v>0</v>
      </c>
      <c r="AC1779" s="73">
        <f>IFERROR(VLOOKUP(Подбор[[#This Row],[Артикул]],[1]Подбор!$CJ:$CW,8,0),"")</f>
        <v>0</v>
      </c>
      <c r="AD1779" s="73">
        <f>IFERROR(VLOOKUP(Подбор[[#This Row],[Артикул]],[1]Подбор!$CJ:$CW,9,0),"")</f>
        <v>0</v>
      </c>
      <c r="AE1779" s="73">
        <f>IFERROR(VLOOKUP(Подбор[[#This Row],[Артикул]],[1]Подбор!$CJ:$CW,10,0),"")</f>
        <v>0</v>
      </c>
      <c r="AF1779" s="73">
        <f>IFERROR(VLOOKUP(Подбор[[#This Row],[Артикул]],[1]Подбор!$CJ:$CW,11,0),"")</f>
        <v>0</v>
      </c>
      <c r="AG1779" s="73">
        <f>IFERROR(VLOOKUP(Подбор[[#This Row],[Артикул]],[1]Подбор!$CJ:$CW,12,0),"")</f>
        <v>0</v>
      </c>
      <c r="AH1779" s="73">
        <f>IFERROR(VLOOKUP(Подбор[[#This Row],[Артикул]],[1]Подбор!$CJ:$CW,13,0),"")</f>
        <v>0</v>
      </c>
      <c r="AI1779" s="73">
        <f>IFERROR(VLOOKUP(Подбор[[#This Row],[Артикул]],[1]Подбор!$CJ:$CW,14,0),"")</f>
        <v>0</v>
      </c>
      <c r="AJ1779" s="73" t="str">
        <f>IFERROR(VLOOKUP(Подбор[[#This Row],[Артикул]],[1]Подбор!$CJ:$DA,15,0),"")</f>
        <v/>
      </c>
      <c r="AK1779" s="73" t="str">
        <f>IFERROR(VLOOKUP(Подбор[[#This Row],[Артикул]],[1]Подбор!$CJ:$DA,16,0),"")</f>
        <v/>
      </c>
      <c r="AL1779" s="73" t="str">
        <f>IFERROR(VLOOKUP(Подбор[[#This Row],[Артикул]],[1]Подбор!$CJ:$DA,17,0),"")</f>
        <v/>
      </c>
    </row>
    <row r="1780" spans="1:38">
      <c r="A1780" s="73" t="s">
        <v>1021</v>
      </c>
      <c r="B1780" t="s">
        <v>3084</v>
      </c>
      <c r="C1780" t="s">
        <v>1020</v>
      </c>
      <c r="D1780">
        <v>125400</v>
      </c>
      <c r="E1780">
        <v>87450</v>
      </c>
      <c r="F1780">
        <v>-30.263157894736835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20</v>
      </c>
      <c r="O1780">
        <v>5</v>
      </c>
      <c r="P1780">
        <v>0</v>
      </c>
      <c r="Q1780" t="s">
        <v>6761</v>
      </c>
      <c r="R1780" t="s">
        <v>6762</v>
      </c>
      <c r="S1780" t="s">
        <v>578</v>
      </c>
      <c r="T1780" s="73"/>
      <c r="U1780" s="73"/>
      <c r="V1780"/>
      <c r="W1780" s="73">
        <f>IFERROR(VLOOKUP(Подбор[[#This Row],[Артикул]],[1]Подбор!$CJ:$CW,2,0),"")</f>
        <v>125400</v>
      </c>
      <c r="X1780" s="73">
        <f>IFERROR(VLOOKUP(Подбор[[#This Row],[Артикул]],[1]Подбор!$CJ:$CW,3,0),"")</f>
        <v>87450</v>
      </c>
      <c r="Y1780" s="73">
        <f>IFERROR(VLOOKUP(Подбор[[#This Row],[Артикул]],[1]Подбор!$CJ:$CW,4,0),"")</f>
        <v>-30.263157894736835</v>
      </c>
      <c r="Z1780" s="73">
        <f>IFERROR(VLOOKUP(Подбор[[#This Row],[Артикул]],[1]Подбор!$CJ:$CW,5,0),"")</f>
        <v>0</v>
      </c>
      <c r="AA1780" s="73">
        <f>IFERROR(VLOOKUP(Подбор[[#This Row],[Артикул]],[1]Подбор!$CJ:$CW,6,0),"")</f>
        <v>0</v>
      </c>
      <c r="AB1780" s="73">
        <f>IFERROR(VLOOKUP(Подбор[[#This Row],[Артикул]],[1]Подбор!$CJ:$CW,7,0),"")</f>
        <v>0</v>
      </c>
      <c r="AC1780" s="73">
        <f>IFERROR(VLOOKUP(Подбор[[#This Row],[Артикул]],[1]Подбор!$CJ:$CW,8,0),"")</f>
        <v>0</v>
      </c>
      <c r="AD1780" s="73">
        <f>IFERROR(VLOOKUP(Подбор[[#This Row],[Артикул]],[1]Подбор!$CJ:$CW,9,0),"")</f>
        <v>0</v>
      </c>
      <c r="AE1780" s="73">
        <f>IFERROR(VLOOKUP(Подбор[[#This Row],[Артикул]],[1]Подбор!$CJ:$CW,10,0),"")</f>
        <v>0</v>
      </c>
      <c r="AF1780" s="73">
        <f>IFERROR(VLOOKUP(Подбор[[#This Row],[Артикул]],[1]Подбор!$CJ:$CW,11,0),"")</f>
        <v>0</v>
      </c>
      <c r="AG1780" s="73">
        <f>IFERROR(VLOOKUP(Подбор[[#This Row],[Артикул]],[1]Подбор!$CJ:$CW,12,0),"")</f>
        <v>20</v>
      </c>
      <c r="AH1780" s="73">
        <f>IFERROR(VLOOKUP(Подбор[[#This Row],[Артикул]],[1]Подбор!$CJ:$CW,13,0),"")</f>
        <v>5</v>
      </c>
      <c r="AI1780" s="73">
        <f>IFERROR(VLOOKUP(Подбор[[#This Row],[Артикул]],[1]Подбор!$CJ:$CW,14,0),"")</f>
        <v>0</v>
      </c>
      <c r="AJ1780" s="73" t="str">
        <f>IFERROR(VLOOKUP(Подбор[[#This Row],[Артикул]],[1]Подбор!$CJ:$DA,15,0),"")</f>
        <v>http://ipmatika.ru/upload/iblock/88b/T-521CF_0.png</v>
      </c>
      <c r="AK1780" s="73" t="str">
        <f>IFERROR(VLOOKUP(Подбор[[#This Row],[Артикул]],[1]Подбор!$CJ:$DA,16,0),"")</f>
        <v>https://ipmatika.kz/products/aksessuary-dlya-radio-mikrofonnykh-sistem/T-521CF/</v>
      </c>
      <c r="AL1780" s="73" t="str">
        <f>IFERROR(VLOOKUP(Подбор[[#This Row],[Артикул]],[1]Подбор!$CJ:$DA,17,0),"")</f>
        <v/>
      </c>
    </row>
    <row r="1781" spans="1:38">
      <c r="A1781" s="73" t="s">
        <v>1019</v>
      </c>
      <c r="B1781" t="s">
        <v>3084</v>
      </c>
      <c r="C1781" t="s">
        <v>1018</v>
      </c>
      <c r="D1781">
        <v>392150</v>
      </c>
      <c r="E1781">
        <v>275000</v>
      </c>
      <c r="F1781">
        <v>-29.873772791023839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9</v>
      </c>
      <c r="O1781">
        <v>3</v>
      </c>
      <c r="P1781">
        <v>0</v>
      </c>
      <c r="Q1781" t="s">
        <v>6763</v>
      </c>
      <c r="R1781" t="s">
        <v>6764</v>
      </c>
      <c r="S1781" t="s">
        <v>578</v>
      </c>
      <c r="T1781" s="73"/>
      <c r="U1781" s="73"/>
      <c r="V1781"/>
      <c r="W1781" s="73">
        <f>IFERROR(VLOOKUP(Подбор[[#This Row],[Артикул]],[1]Подбор!$CJ:$CW,2,0),"")</f>
        <v>392150</v>
      </c>
      <c r="X1781" s="73">
        <f>IFERROR(VLOOKUP(Подбор[[#This Row],[Артикул]],[1]Подбор!$CJ:$CW,3,0),"")</f>
        <v>275000</v>
      </c>
      <c r="Y1781" s="73">
        <f>IFERROR(VLOOKUP(Подбор[[#This Row],[Артикул]],[1]Подбор!$CJ:$CW,4,0),"")</f>
        <v>-29.873772791023839</v>
      </c>
      <c r="Z1781" s="73">
        <f>IFERROR(VLOOKUP(Подбор[[#This Row],[Артикул]],[1]Подбор!$CJ:$CW,5,0),"")</f>
        <v>0</v>
      </c>
      <c r="AA1781" s="73">
        <f>IFERROR(VLOOKUP(Подбор[[#This Row],[Артикул]],[1]Подбор!$CJ:$CW,6,0),"")</f>
        <v>0</v>
      </c>
      <c r="AB1781" s="73">
        <f>IFERROR(VLOOKUP(Подбор[[#This Row],[Артикул]],[1]Подбор!$CJ:$CW,7,0),"")</f>
        <v>0</v>
      </c>
      <c r="AC1781" s="73">
        <f>IFERROR(VLOOKUP(Подбор[[#This Row],[Артикул]],[1]Подбор!$CJ:$CW,8,0),"")</f>
        <v>0</v>
      </c>
      <c r="AD1781" s="73">
        <f>IFERROR(VLOOKUP(Подбор[[#This Row],[Артикул]],[1]Подбор!$CJ:$CW,9,0),"")</f>
        <v>0</v>
      </c>
      <c r="AE1781" s="73">
        <f>IFERROR(VLOOKUP(Подбор[[#This Row],[Артикул]],[1]Подбор!$CJ:$CW,10,0),"")</f>
        <v>0</v>
      </c>
      <c r="AF1781" s="73">
        <f>IFERROR(VLOOKUP(Подбор[[#This Row],[Артикул]],[1]Подбор!$CJ:$CW,11,0),"")</f>
        <v>0</v>
      </c>
      <c r="AG1781" s="73">
        <f>IFERROR(VLOOKUP(Подбор[[#This Row],[Артикул]],[1]Подбор!$CJ:$CW,12,0),"")</f>
        <v>9</v>
      </c>
      <c r="AH1781" s="73">
        <f>IFERROR(VLOOKUP(Подбор[[#This Row],[Артикул]],[1]Подбор!$CJ:$CW,13,0),"")</f>
        <v>3</v>
      </c>
      <c r="AI1781" s="73">
        <f>IFERROR(VLOOKUP(Подбор[[#This Row],[Артикул]],[1]Подбор!$CJ:$CW,14,0),"")</f>
        <v>0</v>
      </c>
      <c r="AJ1781" s="73" t="str">
        <f>IFERROR(VLOOKUP(Подбор[[#This Row],[Артикул]],[1]Подбор!$CJ:$DA,15,0),"")</f>
        <v>http://ipmatika.ru/upload/iblock/5bf/T-521UH_2.png</v>
      </c>
      <c r="AK1781" s="73" t="str">
        <f>IFERROR(VLOOKUP(Подбор[[#This Row],[Артикул]],[1]Подбор!$CJ:$DA,16,0),"")</f>
        <v>https://ipmatika.kz/products/dvukhkanalnye-radio-mikrofonnye-sistemy/T-521UH/</v>
      </c>
      <c r="AL1781" s="73" t="str">
        <f>IFERROR(VLOOKUP(Подбор[[#This Row],[Артикул]],[1]Подбор!$CJ:$DA,17,0),"")</f>
        <v/>
      </c>
    </row>
    <row r="1782" spans="1:38">
      <c r="A1782" s="73" t="s">
        <v>1017</v>
      </c>
      <c r="B1782" t="s">
        <v>3084</v>
      </c>
      <c r="C1782" t="s">
        <v>1016</v>
      </c>
      <c r="D1782">
        <v>392150</v>
      </c>
      <c r="E1782">
        <v>275000</v>
      </c>
      <c r="F1782">
        <v>-29.873772791023839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5</v>
      </c>
      <c r="O1782">
        <v>1</v>
      </c>
      <c r="P1782">
        <v>0</v>
      </c>
      <c r="Q1782" t="s">
        <v>6765</v>
      </c>
      <c r="R1782" t="s">
        <v>6766</v>
      </c>
      <c r="S1782" t="s">
        <v>578</v>
      </c>
      <c r="T1782" s="73"/>
      <c r="U1782" s="73"/>
      <c r="V1782"/>
      <c r="W1782" s="73">
        <f>IFERROR(VLOOKUP(Подбор[[#This Row],[Артикул]],[1]Подбор!$CJ:$CW,2,0),"")</f>
        <v>392150</v>
      </c>
      <c r="X1782" s="73">
        <f>IFERROR(VLOOKUP(Подбор[[#This Row],[Артикул]],[1]Подбор!$CJ:$CW,3,0),"")</f>
        <v>275000</v>
      </c>
      <c r="Y1782" s="73">
        <f>IFERROR(VLOOKUP(Подбор[[#This Row],[Артикул]],[1]Подбор!$CJ:$CW,4,0),"")</f>
        <v>-29.873772791023839</v>
      </c>
      <c r="Z1782" s="73">
        <f>IFERROR(VLOOKUP(Подбор[[#This Row],[Артикул]],[1]Подбор!$CJ:$CW,5,0),"")</f>
        <v>0</v>
      </c>
      <c r="AA1782" s="73">
        <f>IFERROR(VLOOKUP(Подбор[[#This Row],[Артикул]],[1]Подбор!$CJ:$CW,6,0),"")</f>
        <v>0</v>
      </c>
      <c r="AB1782" s="73">
        <f>IFERROR(VLOOKUP(Подбор[[#This Row],[Артикул]],[1]Подбор!$CJ:$CW,7,0),"")</f>
        <v>0</v>
      </c>
      <c r="AC1782" s="73">
        <f>IFERROR(VLOOKUP(Подбор[[#This Row],[Артикул]],[1]Подбор!$CJ:$CW,8,0),"")</f>
        <v>0</v>
      </c>
      <c r="AD1782" s="73">
        <f>IFERROR(VLOOKUP(Подбор[[#This Row],[Артикул]],[1]Подбор!$CJ:$CW,9,0),"")</f>
        <v>0</v>
      </c>
      <c r="AE1782" s="73">
        <f>IFERROR(VLOOKUP(Подбор[[#This Row],[Артикул]],[1]Подбор!$CJ:$CW,10,0),"")</f>
        <v>0</v>
      </c>
      <c r="AF1782" s="73">
        <f>IFERROR(VLOOKUP(Подбор[[#This Row],[Артикул]],[1]Подбор!$CJ:$CW,11,0),"")</f>
        <v>0</v>
      </c>
      <c r="AG1782" s="73">
        <f>IFERROR(VLOOKUP(Подбор[[#This Row],[Артикул]],[1]Подбор!$CJ:$CW,12,0),"")</f>
        <v>5</v>
      </c>
      <c r="AH1782" s="73">
        <f>IFERROR(VLOOKUP(Подбор[[#This Row],[Артикул]],[1]Подбор!$CJ:$CW,13,0),"")</f>
        <v>1</v>
      </c>
      <c r="AI1782" s="73">
        <f>IFERROR(VLOOKUP(Подбор[[#This Row],[Артикул]],[1]Подбор!$CJ:$CW,14,0),"")</f>
        <v>0</v>
      </c>
      <c r="AJ1782" s="73" t="str">
        <f>IFERROR(VLOOKUP(Подбор[[#This Row],[Артикул]],[1]Подбор!$CJ:$DA,15,0),"")</f>
        <v>http://ipmatika.ru/upload/iblock/edd/T-521UL_2.png</v>
      </c>
      <c r="AK1782" s="73" t="str">
        <f>IFERROR(VLOOKUP(Подбор[[#This Row],[Артикул]],[1]Подбор!$CJ:$DA,16,0),"")</f>
        <v>https://ipmatika.kz/products/dvukhkanalnye-radio-mikrofonnye-sistemy/T-521UL/</v>
      </c>
      <c r="AL1782" s="73" t="str">
        <f>IFERROR(VLOOKUP(Подбор[[#This Row],[Артикул]],[1]Подбор!$CJ:$DA,17,0),"")</f>
        <v/>
      </c>
    </row>
    <row r="1783" spans="1:38">
      <c r="A1783" s="73" t="s">
        <v>1015</v>
      </c>
      <c r="B1783" t="s">
        <v>3084</v>
      </c>
      <c r="C1783" t="s">
        <v>1014</v>
      </c>
      <c r="D1783">
        <v>445500</v>
      </c>
      <c r="E1783">
        <v>311850</v>
      </c>
      <c r="F1783">
        <v>-30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6</v>
      </c>
      <c r="O1783">
        <v>0</v>
      </c>
      <c r="P1783">
        <v>0</v>
      </c>
      <c r="Q1783" t="s">
        <v>6767</v>
      </c>
      <c r="R1783" t="s">
        <v>6768</v>
      </c>
      <c r="S1783" t="s">
        <v>578</v>
      </c>
      <c r="T1783" s="73"/>
      <c r="U1783" s="73"/>
      <c r="V1783"/>
      <c r="W1783" s="73">
        <f>IFERROR(VLOOKUP(Подбор[[#This Row],[Артикул]],[1]Подбор!$CJ:$CW,2,0),"")</f>
        <v>445500</v>
      </c>
      <c r="X1783" s="73">
        <f>IFERROR(VLOOKUP(Подбор[[#This Row],[Артикул]],[1]Подбор!$CJ:$CW,3,0),"")</f>
        <v>311850</v>
      </c>
      <c r="Y1783" s="73">
        <f>IFERROR(VLOOKUP(Подбор[[#This Row],[Артикул]],[1]Подбор!$CJ:$CW,4,0),"")</f>
        <v>-30</v>
      </c>
      <c r="Z1783" s="73">
        <f>IFERROR(VLOOKUP(Подбор[[#This Row],[Артикул]],[1]Подбор!$CJ:$CW,5,0),"")</f>
        <v>0</v>
      </c>
      <c r="AA1783" s="73">
        <f>IFERROR(VLOOKUP(Подбор[[#This Row],[Артикул]],[1]Подбор!$CJ:$CW,6,0),"")</f>
        <v>0</v>
      </c>
      <c r="AB1783" s="73">
        <f>IFERROR(VLOOKUP(Подбор[[#This Row],[Артикул]],[1]Подбор!$CJ:$CW,7,0),"")</f>
        <v>0</v>
      </c>
      <c r="AC1783" s="73">
        <f>IFERROR(VLOOKUP(Подбор[[#This Row],[Артикул]],[1]Подбор!$CJ:$CW,8,0),"")</f>
        <v>0</v>
      </c>
      <c r="AD1783" s="73">
        <f>IFERROR(VLOOKUP(Подбор[[#This Row],[Артикул]],[1]Подбор!$CJ:$CW,9,0),"")</f>
        <v>0</v>
      </c>
      <c r="AE1783" s="73">
        <f>IFERROR(VLOOKUP(Подбор[[#This Row],[Артикул]],[1]Подбор!$CJ:$CW,10,0),"")</f>
        <v>0</v>
      </c>
      <c r="AF1783" s="73">
        <f>IFERROR(VLOOKUP(Подбор[[#This Row],[Артикул]],[1]Подбор!$CJ:$CW,11,0),"")</f>
        <v>0</v>
      </c>
      <c r="AG1783" s="73">
        <f>IFERROR(VLOOKUP(Подбор[[#This Row],[Артикул]],[1]Подбор!$CJ:$CW,12,0),"")</f>
        <v>6</v>
      </c>
      <c r="AH1783" s="73">
        <f>IFERROR(VLOOKUP(Подбор[[#This Row],[Артикул]],[1]Подбор!$CJ:$CW,13,0),"")</f>
        <v>0</v>
      </c>
      <c r="AI1783" s="73">
        <f>IFERROR(VLOOKUP(Подбор[[#This Row],[Артикул]],[1]Подбор!$CJ:$CW,14,0),"")</f>
        <v>0</v>
      </c>
      <c r="AJ1783" s="73" t="str">
        <f>IFERROR(VLOOKUP(Подбор[[#This Row],[Артикул]],[1]Подбор!$CJ:$DA,15,0),"")</f>
        <v>http://ipmatika.ru/upload/iblock/822/T-521US_2.png</v>
      </c>
      <c r="AK1783" s="73" t="str">
        <f>IFERROR(VLOOKUP(Подбор[[#This Row],[Артикул]],[1]Подбор!$CJ:$DA,16,0),"")</f>
        <v>https://ipmatika.kz/products/dvukhkanalnye-radio-mikrofonnye-sistemy/T-521US/</v>
      </c>
      <c r="AL1783" s="73" t="str">
        <f>IFERROR(VLOOKUP(Подбор[[#This Row],[Артикул]],[1]Подбор!$CJ:$DA,17,0),"")</f>
        <v/>
      </c>
    </row>
    <row r="1784" spans="1:38">
      <c r="A1784" s="73" t="s">
        <v>1013</v>
      </c>
      <c r="B1784" t="s">
        <v>3084</v>
      </c>
      <c r="C1784" t="s">
        <v>1012</v>
      </c>
      <c r="D1784">
        <v>392150</v>
      </c>
      <c r="E1784">
        <v>275000</v>
      </c>
      <c r="F1784">
        <v>-29.873772791023839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4</v>
      </c>
      <c r="O1784">
        <v>0</v>
      </c>
      <c r="P1784">
        <v>0</v>
      </c>
      <c r="Q1784" t="s">
        <v>6769</v>
      </c>
      <c r="R1784" t="s">
        <v>6770</v>
      </c>
      <c r="S1784" t="s">
        <v>578</v>
      </c>
      <c r="T1784" s="73"/>
      <c r="U1784" s="73"/>
      <c r="V1784"/>
      <c r="W1784" s="73">
        <f>IFERROR(VLOOKUP(Подбор[[#This Row],[Артикул]],[1]Подбор!$CJ:$CW,2,0),"")</f>
        <v>392150</v>
      </c>
      <c r="X1784" s="73">
        <f>IFERROR(VLOOKUP(Подбор[[#This Row],[Артикул]],[1]Подбор!$CJ:$CW,3,0),"")</f>
        <v>275000</v>
      </c>
      <c r="Y1784" s="73">
        <f>IFERROR(VLOOKUP(Подбор[[#This Row],[Артикул]],[1]Подбор!$CJ:$CW,4,0),"")</f>
        <v>-29.873772791023839</v>
      </c>
      <c r="Z1784" s="73">
        <f>IFERROR(VLOOKUP(Подбор[[#This Row],[Артикул]],[1]Подбор!$CJ:$CW,5,0),"")</f>
        <v>0</v>
      </c>
      <c r="AA1784" s="73">
        <f>IFERROR(VLOOKUP(Подбор[[#This Row],[Артикул]],[1]Подбор!$CJ:$CW,6,0),"")</f>
        <v>0</v>
      </c>
      <c r="AB1784" s="73">
        <f>IFERROR(VLOOKUP(Подбор[[#This Row],[Артикул]],[1]Подбор!$CJ:$CW,7,0),"")</f>
        <v>0</v>
      </c>
      <c r="AC1784" s="73">
        <f>IFERROR(VLOOKUP(Подбор[[#This Row],[Артикул]],[1]Подбор!$CJ:$CW,8,0),"")</f>
        <v>0</v>
      </c>
      <c r="AD1784" s="73">
        <f>IFERROR(VLOOKUP(Подбор[[#This Row],[Артикул]],[1]Подбор!$CJ:$CW,9,0),"")</f>
        <v>0</v>
      </c>
      <c r="AE1784" s="73">
        <f>IFERROR(VLOOKUP(Подбор[[#This Row],[Артикул]],[1]Подбор!$CJ:$CW,10,0),"")</f>
        <v>0</v>
      </c>
      <c r="AF1784" s="73">
        <f>IFERROR(VLOOKUP(Подбор[[#This Row],[Артикул]],[1]Подбор!$CJ:$CW,11,0),"")</f>
        <v>0</v>
      </c>
      <c r="AG1784" s="73">
        <f>IFERROR(VLOOKUP(Подбор[[#This Row],[Артикул]],[1]Подбор!$CJ:$CW,12,0),"")</f>
        <v>4</v>
      </c>
      <c r="AH1784" s="73">
        <f>IFERROR(VLOOKUP(Подбор[[#This Row],[Артикул]],[1]Подбор!$CJ:$CW,13,0),"")</f>
        <v>0</v>
      </c>
      <c r="AI1784" s="73">
        <f>IFERROR(VLOOKUP(Подбор[[#This Row],[Артикул]],[1]Подбор!$CJ:$CW,14,0),"")</f>
        <v>0</v>
      </c>
      <c r="AJ1784" s="73" t="str">
        <f>IFERROR(VLOOKUP(Подбор[[#This Row],[Артикул]],[1]Подбор!$CJ:$DA,15,0),"")</f>
        <v>http://ipmatika.ru/upload/iblock/756/T-521UT_2.png</v>
      </c>
      <c r="AK1784" s="73" t="str">
        <f>IFERROR(VLOOKUP(Подбор[[#This Row],[Артикул]],[1]Подбор!$CJ:$DA,16,0),"")</f>
        <v>https://ipmatika.kz/products/dvukhkanalnye-radio-mikrofonnye-sistemy/T-521UT/</v>
      </c>
      <c r="AL1784" s="73" t="str">
        <f>IFERROR(VLOOKUP(Подбор[[#This Row],[Артикул]],[1]Подбор!$CJ:$DA,17,0),"")</f>
        <v/>
      </c>
    </row>
    <row r="1785" spans="1:38">
      <c r="A1785" s="73" t="s">
        <v>1011</v>
      </c>
      <c r="B1785" t="s">
        <v>3084</v>
      </c>
      <c r="C1785" t="s">
        <v>1010</v>
      </c>
      <c r="D1785">
        <v>441650</v>
      </c>
      <c r="E1785">
        <v>309100</v>
      </c>
      <c r="F1785">
        <v>-30.012453300124534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6771</v>
      </c>
      <c r="R1785" t="s">
        <v>6772</v>
      </c>
      <c r="S1785" t="s">
        <v>578</v>
      </c>
      <c r="T1785" s="73"/>
      <c r="U1785" s="73"/>
      <c r="V1785"/>
      <c r="W1785" s="73">
        <f>IFERROR(VLOOKUP(Подбор[[#This Row],[Артикул]],[1]Подбор!$CJ:$CW,2,0),"")</f>
        <v>441650</v>
      </c>
      <c r="X1785" s="73">
        <f>IFERROR(VLOOKUP(Подбор[[#This Row],[Артикул]],[1]Подбор!$CJ:$CW,3,0),"")</f>
        <v>309100</v>
      </c>
      <c r="Y1785" s="73">
        <f>IFERROR(VLOOKUP(Подбор[[#This Row],[Артикул]],[1]Подбор!$CJ:$CW,4,0),"")</f>
        <v>-30.012453300124534</v>
      </c>
      <c r="Z1785" s="73">
        <f>IFERROR(VLOOKUP(Подбор[[#This Row],[Артикул]],[1]Подбор!$CJ:$CW,5,0),"")</f>
        <v>0</v>
      </c>
      <c r="AA1785" s="73">
        <f>IFERROR(VLOOKUP(Подбор[[#This Row],[Артикул]],[1]Подбор!$CJ:$CW,6,0),"")</f>
        <v>0</v>
      </c>
      <c r="AB1785" s="73">
        <f>IFERROR(VLOOKUP(Подбор[[#This Row],[Артикул]],[1]Подбор!$CJ:$CW,7,0),"")</f>
        <v>0</v>
      </c>
      <c r="AC1785" s="73">
        <f>IFERROR(VLOOKUP(Подбор[[#This Row],[Артикул]],[1]Подбор!$CJ:$CW,8,0),"")</f>
        <v>0</v>
      </c>
      <c r="AD1785" s="73">
        <f>IFERROR(VLOOKUP(Подбор[[#This Row],[Артикул]],[1]Подбор!$CJ:$CW,9,0),"")</f>
        <v>0</v>
      </c>
      <c r="AE1785" s="73">
        <f>IFERROR(VLOOKUP(Подбор[[#This Row],[Артикул]],[1]Подбор!$CJ:$CW,10,0),"")</f>
        <v>0</v>
      </c>
      <c r="AF1785" s="73">
        <f>IFERROR(VLOOKUP(Подбор[[#This Row],[Артикул]],[1]Подбор!$CJ:$CW,11,0),"")</f>
        <v>0</v>
      </c>
      <c r="AG1785" s="73">
        <f>IFERROR(VLOOKUP(Подбор[[#This Row],[Артикул]],[1]Подбор!$CJ:$CW,12,0),"")</f>
        <v>0</v>
      </c>
      <c r="AH1785" s="73">
        <f>IFERROR(VLOOKUP(Подбор[[#This Row],[Артикул]],[1]Подбор!$CJ:$CW,13,0),"")</f>
        <v>0</v>
      </c>
      <c r="AI1785" s="73">
        <f>IFERROR(VLOOKUP(Подбор[[#This Row],[Артикул]],[1]Подбор!$CJ:$CW,14,0),"")</f>
        <v>0</v>
      </c>
      <c r="AJ1785" s="73" t="str">
        <f>IFERROR(VLOOKUP(Подбор[[#This Row],[Артикул]],[1]Подбор!$CJ:$DA,15,0),"")</f>
        <v>http://ipmatika.ru/upload/iblock/5e2/T-521UV_2.png</v>
      </c>
      <c r="AK1785" s="73" t="str">
        <f>IFERROR(VLOOKUP(Подбор[[#This Row],[Артикул]],[1]Подбор!$CJ:$DA,16,0),"")</f>
        <v>https://ipmatika.kz/products/dvukhkanalnye-radio-mikrofonnye-sistemy/T-521UV/</v>
      </c>
      <c r="AL1785" s="73" t="str">
        <f>IFERROR(VLOOKUP(Подбор[[#This Row],[Артикул]],[1]Подбор!$CJ:$DA,17,0),"")</f>
        <v/>
      </c>
    </row>
    <row r="1786" spans="1:38">
      <c r="A1786" s="73" t="s">
        <v>1009</v>
      </c>
      <c r="B1786" t="s">
        <v>3084</v>
      </c>
      <c r="C1786" t="s">
        <v>1008</v>
      </c>
      <c r="D1786">
        <v>441650</v>
      </c>
      <c r="E1786">
        <v>309100</v>
      </c>
      <c r="F1786">
        <v>-30.012453300124534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9</v>
      </c>
      <c r="O1786">
        <v>0</v>
      </c>
      <c r="P1786">
        <v>0</v>
      </c>
      <c r="Q1786" t="s">
        <v>6773</v>
      </c>
      <c r="R1786" t="s">
        <v>6774</v>
      </c>
      <c r="S1786" t="s">
        <v>578</v>
      </c>
      <c r="T1786" s="73"/>
      <c r="U1786" s="73"/>
      <c r="V1786"/>
      <c r="W1786" s="73">
        <f>IFERROR(VLOOKUP(Подбор[[#This Row],[Артикул]],[1]Подбор!$CJ:$CW,2,0),"")</f>
        <v>441650</v>
      </c>
      <c r="X1786" s="73">
        <f>IFERROR(VLOOKUP(Подбор[[#This Row],[Артикул]],[1]Подбор!$CJ:$CW,3,0),"")</f>
        <v>309100</v>
      </c>
      <c r="Y1786" s="73">
        <f>IFERROR(VLOOKUP(Подбор[[#This Row],[Артикул]],[1]Подбор!$CJ:$CW,4,0),"")</f>
        <v>-30.012453300124534</v>
      </c>
      <c r="Z1786" s="73">
        <f>IFERROR(VLOOKUP(Подбор[[#This Row],[Артикул]],[1]Подбор!$CJ:$CW,5,0),"")</f>
        <v>0</v>
      </c>
      <c r="AA1786" s="73">
        <f>IFERROR(VLOOKUP(Подбор[[#This Row],[Артикул]],[1]Подбор!$CJ:$CW,6,0),"")</f>
        <v>0</v>
      </c>
      <c r="AB1786" s="73">
        <f>IFERROR(VLOOKUP(Подбор[[#This Row],[Артикул]],[1]Подбор!$CJ:$CW,7,0),"")</f>
        <v>0</v>
      </c>
      <c r="AC1786" s="73">
        <f>IFERROR(VLOOKUP(Подбор[[#This Row],[Артикул]],[1]Подбор!$CJ:$CW,8,0),"")</f>
        <v>0</v>
      </c>
      <c r="AD1786" s="73">
        <f>IFERROR(VLOOKUP(Подбор[[#This Row],[Артикул]],[1]Подбор!$CJ:$CW,9,0),"")</f>
        <v>0</v>
      </c>
      <c r="AE1786" s="73">
        <f>IFERROR(VLOOKUP(Подбор[[#This Row],[Артикул]],[1]Подбор!$CJ:$CW,10,0),"")</f>
        <v>0</v>
      </c>
      <c r="AF1786" s="73">
        <f>IFERROR(VLOOKUP(Подбор[[#This Row],[Артикул]],[1]Подбор!$CJ:$CW,11,0),"")</f>
        <v>0</v>
      </c>
      <c r="AG1786" s="73">
        <f>IFERROR(VLOOKUP(Подбор[[#This Row],[Артикул]],[1]Подбор!$CJ:$CW,12,0),"")</f>
        <v>9</v>
      </c>
      <c r="AH1786" s="73">
        <f>IFERROR(VLOOKUP(Подбор[[#This Row],[Артикул]],[1]Подбор!$CJ:$CW,13,0),"")</f>
        <v>0</v>
      </c>
      <c r="AI1786" s="73">
        <f>IFERROR(VLOOKUP(Подбор[[#This Row],[Артикул]],[1]Подбор!$CJ:$CW,14,0),"")</f>
        <v>0</v>
      </c>
      <c r="AJ1786" s="73" t="str">
        <f>IFERROR(VLOOKUP(Подбор[[#This Row],[Артикул]],[1]Подбор!$CJ:$DA,15,0),"")</f>
        <v>http://ipmatika.ru/upload/iblock/0b3/T-521UW_2.png</v>
      </c>
      <c r="AK1786" s="73" t="str">
        <f>IFERROR(VLOOKUP(Подбор[[#This Row],[Артикул]],[1]Подбор!$CJ:$DA,16,0),"")</f>
        <v>https://ipmatika.kz/products/dvukhkanalnye-radio-mikrofonnye-sistemy/T-521UW/</v>
      </c>
      <c r="AL1786" s="73" t="str">
        <f>IFERROR(VLOOKUP(Подбор[[#This Row],[Артикул]],[1]Подбор!$CJ:$DA,17,0),"")</f>
        <v/>
      </c>
    </row>
    <row r="1787" spans="1:38">
      <c r="A1787" s="73" t="s">
        <v>1007</v>
      </c>
      <c r="B1787" t="s">
        <v>3084</v>
      </c>
      <c r="C1787" t="s">
        <v>1006</v>
      </c>
      <c r="D1787">
        <v>223300</v>
      </c>
      <c r="E1787">
        <v>156200</v>
      </c>
      <c r="F1787">
        <v>-30.049261083743843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4</v>
      </c>
      <c r="O1787">
        <v>0</v>
      </c>
      <c r="P1787">
        <v>0</v>
      </c>
      <c r="Q1787" t="s">
        <v>6775</v>
      </c>
      <c r="R1787" t="s">
        <v>6776</v>
      </c>
      <c r="S1787" t="s">
        <v>578</v>
      </c>
      <c r="T1787" s="73"/>
      <c r="U1787" s="73"/>
      <c r="V1787"/>
      <c r="W1787" s="73">
        <f>IFERROR(VLOOKUP(Подбор[[#This Row],[Артикул]],[1]Подбор!$CJ:$CW,2,0),"")</f>
        <v>223300</v>
      </c>
      <c r="X1787" s="73">
        <f>IFERROR(VLOOKUP(Подбор[[#This Row],[Артикул]],[1]Подбор!$CJ:$CW,3,0),"")</f>
        <v>156200</v>
      </c>
      <c r="Y1787" s="73">
        <f>IFERROR(VLOOKUP(Подбор[[#This Row],[Артикул]],[1]Подбор!$CJ:$CW,4,0),"")</f>
        <v>-30.049261083743843</v>
      </c>
      <c r="Z1787" s="73">
        <f>IFERROR(VLOOKUP(Подбор[[#This Row],[Артикул]],[1]Подбор!$CJ:$CW,5,0),"")</f>
        <v>0</v>
      </c>
      <c r="AA1787" s="73">
        <f>IFERROR(VLOOKUP(Подбор[[#This Row],[Артикул]],[1]Подбор!$CJ:$CW,6,0),"")</f>
        <v>0</v>
      </c>
      <c r="AB1787" s="73">
        <f>IFERROR(VLOOKUP(Подбор[[#This Row],[Артикул]],[1]Подбор!$CJ:$CW,7,0),"")</f>
        <v>0</v>
      </c>
      <c r="AC1787" s="73">
        <f>IFERROR(VLOOKUP(Подбор[[#This Row],[Артикул]],[1]Подбор!$CJ:$CW,8,0),"")</f>
        <v>0</v>
      </c>
      <c r="AD1787" s="73">
        <f>IFERROR(VLOOKUP(Подбор[[#This Row],[Артикул]],[1]Подбор!$CJ:$CW,9,0),"")</f>
        <v>0</v>
      </c>
      <c r="AE1787" s="73">
        <f>IFERROR(VLOOKUP(Подбор[[#This Row],[Артикул]],[1]Подбор!$CJ:$CW,10,0),"")</f>
        <v>0</v>
      </c>
      <c r="AF1787" s="73">
        <f>IFERROR(VLOOKUP(Подбор[[#This Row],[Артикул]],[1]Подбор!$CJ:$CW,11,0),"")</f>
        <v>0</v>
      </c>
      <c r="AG1787" s="73">
        <f>IFERROR(VLOOKUP(Подбор[[#This Row],[Артикул]],[1]Подбор!$CJ:$CW,12,0),"")</f>
        <v>4</v>
      </c>
      <c r="AH1787" s="73">
        <f>IFERROR(VLOOKUP(Подбор[[#This Row],[Артикул]],[1]Подбор!$CJ:$CW,13,0),"")</f>
        <v>0</v>
      </c>
      <c r="AI1787" s="73">
        <f>IFERROR(VLOOKUP(Подбор[[#This Row],[Артикул]],[1]Подбор!$CJ:$CW,14,0),"")</f>
        <v>0</v>
      </c>
      <c r="AJ1787" s="73" t="str">
        <f>IFERROR(VLOOKUP(Подбор[[#This Row],[Артикул]],[1]Подбор!$CJ:$DA,15,0),"")</f>
        <v>http://ipmatika.ru/upload/iblock/7bf/T-522A-1.jpg</v>
      </c>
      <c r="AK1787" s="73" t="str">
        <f>IFERROR(VLOOKUP(Подбор[[#This Row],[Артикул]],[1]Подбор!$CJ:$DA,16,0),"")</f>
        <v>https://ipmatika.kz/products/aksessuary-dlya-radio-mikrofonnykh-sistem/T-522A/</v>
      </c>
      <c r="AL1787" s="73" t="str">
        <f>IFERROR(VLOOKUP(Подбор[[#This Row],[Артикул]],[1]Подбор!$CJ:$DA,17,0),"")</f>
        <v/>
      </c>
    </row>
    <row r="1788" spans="1:38">
      <c r="A1788" s="73" t="s">
        <v>1005</v>
      </c>
      <c r="B1788" t="s">
        <v>3084</v>
      </c>
      <c r="C1788" t="s">
        <v>1004</v>
      </c>
      <c r="D1788">
        <v>190850</v>
      </c>
      <c r="E1788">
        <v>133650</v>
      </c>
      <c r="F1788">
        <v>-29.971181556195972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5</v>
      </c>
      <c r="O1788">
        <v>0</v>
      </c>
      <c r="P1788">
        <v>0</v>
      </c>
      <c r="Q1788" t="s">
        <v>6777</v>
      </c>
      <c r="R1788" t="s">
        <v>6778</v>
      </c>
      <c r="S1788" t="s">
        <v>578</v>
      </c>
      <c r="T1788" s="73"/>
      <c r="U1788" s="73"/>
      <c r="V1788"/>
      <c r="W1788" s="73">
        <f>IFERROR(VLOOKUP(Подбор[[#This Row],[Артикул]],[1]Подбор!$CJ:$CW,2,0),"")</f>
        <v>190850</v>
      </c>
      <c r="X1788" s="73">
        <f>IFERROR(VLOOKUP(Подбор[[#This Row],[Артикул]],[1]Подбор!$CJ:$CW,3,0),"")</f>
        <v>133650</v>
      </c>
      <c r="Y1788" s="73">
        <f>IFERROR(VLOOKUP(Подбор[[#This Row],[Артикул]],[1]Подбор!$CJ:$CW,4,0),"")</f>
        <v>-29.971181556195972</v>
      </c>
      <c r="Z1788" s="73">
        <f>IFERROR(VLOOKUP(Подбор[[#This Row],[Артикул]],[1]Подбор!$CJ:$CW,5,0),"")</f>
        <v>0</v>
      </c>
      <c r="AA1788" s="73">
        <f>IFERROR(VLOOKUP(Подбор[[#This Row],[Артикул]],[1]Подбор!$CJ:$CW,6,0),"")</f>
        <v>0</v>
      </c>
      <c r="AB1788" s="73">
        <f>IFERROR(VLOOKUP(Подбор[[#This Row],[Артикул]],[1]Подбор!$CJ:$CW,7,0),"")</f>
        <v>0</v>
      </c>
      <c r="AC1788" s="73">
        <f>IFERROR(VLOOKUP(Подбор[[#This Row],[Артикул]],[1]Подбор!$CJ:$CW,8,0),"")</f>
        <v>0</v>
      </c>
      <c r="AD1788" s="73">
        <f>IFERROR(VLOOKUP(Подбор[[#This Row],[Артикул]],[1]Подбор!$CJ:$CW,9,0),"")</f>
        <v>0</v>
      </c>
      <c r="AE1788" s="73">
        <f>IFERROR(VLOOKUP(Подбор[[#This Row],[Артикул]],[1]Подбор!$CJ:$CW,10,0),"")</f>
        <v>0</v>
      </c>
      <c r="AF1788" s="73">
        <f>IFERROR(VLOOKUP(Подбор[[#This Row],[Артикул]],[1]Подбор!$CJ:$CW,11,0),"")</f>
        <v>0</v>
      </c>
      <c r="AG1788" s="73">
        <f>IFERROR(VLOOKUP(Подбор[[#This Row],[Артикул]],[1]Подбор!$CJ:$CW,12,0),"")</f>
        <v>5</v>
      </c>
      <c r="AH1788" s="73">
        <f>IFERROR(VLOOKUP(Подбор[[#This Row],[Артикул]],[1]Подбор!$CJ:$CW,13,0),"")</f>
        <v>0</v>
      </c>
      <c r="AI1788" s="73">
        <f>IFERROR(VLOOKUP(Подбор[[#This Row],[Артикул]],[1]Подбор!$CJ:$CW,14,0),"")</f>
        <v>0</v>
      </c>
      <c r="AJ1788" s="73" t="str">
        <f>IFERROR(VLOOKUP(Подбор[[#This Row],[Артикул]],[1]Подбор!$CJ:$DA,15,0),"")</f>
        <v>http://ipmatika.ru/upload/iblock/e4d/T-522B.jpg</v>
      </c>
      <c r="AK1788" s="73" t="str">
        <f>IFERROR(VLOOKUP(Подбор[[#This Row],[Артикул]],[1]Подбор!$CJ:$DA,16,0),"")</f>
        <v>https://ipmatika.kz/products/aksessuary-dlya-radio-mikrofonnykh-sistem/T-522B/</v>
      </c>
      <c r="AL1788" s="73" t="str">
        <f>IFERROR(VLOOKUP(Подбор[[#This Row],[Артикул]],[1]Подбор!$CJ:$DA,17,0),"")</f>
        <v/>
      </c>
    </row>
    <row r="1789" spans="1:38">
      <c r="A1789" s="73" t="s">
        <v>1003</v>
      </c>
      <c r="B1789" t="s">
        <v>3084</v>
      </c>
      <c r="C1789" t="s">
        <v>1002</v>
      </c>
      <c r="D1789">
        <v>51150</v>
      </c>
      <c r="E1789">
        <v>35750</v>
      </c>
      <c r="F1789">
        <v>-30.107526881720432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8</v>
      </c>
      <c r="O1789">
        <v>0</v>
      </c>
      <c r="P1789">
        <v>0</v>
      </c>
      <c r="Q1789" t="s">
        <v>6779</v>
      </c>
      <c r="R1789" t="s">
        <v>6780</v>
      </c>
      <c r="S1789" t="s">
        <v>578</v>
      </c>
      <c r="T1789" s="73"/>
      <c r="U1789" s="73"/>
      <c r="V1789"/>
      <c r="W1789" s="73">
        <f>IFERROR(VLOOKUP(Подбор[[#This Row],[Артикул]],[1]Подбор!$CJ:$CW,2,0),"")</f>
        <v>51150</v>
      </c>
      <c r="X1789" s="73">
        <f>IFERROR(VLOOKUP(Подбор[[#This Row],[Артикул]],[1]Подбор!$CJ:$CW,3,0),"")</f>
        <v>35750</v>
      </c>
      <c r="Y1789" s="73">
        <f>IFERROR(VLOOKUP(Подбор[[#This Row],[Артикул]],[1]Подбор!$CJ:$CW,4,0),"")</f>
        <v>-30.107526881720432</v>
      </c>
      <c r="Z1789" s="73">
        <f>IFERROR(VLOOKUP(Подбор[[#This Row],[Артикул]],[1]Подбор!$CJ:$CW,5,0),"")</f>
        <v>0</v>
      </c>
      <c r="AA1789" s="73">
        <f>IFERROR(VLOOKUP(Подбор[[#This Row],[Артикул]],[1]Подбор!$CJ:$CW,6,0),"")</f>
        <v>0</v>
      </c>
      <c r="AB1789" s="73">
        <f>IFERROR(VLOOKUP(Подбор[[#This Row],[Артикул]],[1]Подбор!$CJ:$CW,7,0),"")</f>
        <v>0</v>
      </c>
      <c r="AC1789" s="73">
        <f>IFERROR(VLOOKUP(Подбор[[#This Row],[Артикул]],[1]Подбор!$CJ:$CW,8,0),"")</f>
        <v>0</v>
      </c>
      <c r="AD1789" s="73">
        <f>IFERROR(VLOOKUP(Подбор[[#This Row],[Артикул]],[1]Подбор!$CJ:$CW,9,0),"")</f>
        <v>0</v>
      </c>
      <c r="AE1789" s="73">
        <f>IFERROR(VLOOKUP(Подбор[[#This Row],[Артикул]],[1]Подбор!$CJ:$CW,10,0),"")</f>
        <v>0</v>
      </c>
      <c r="AF1789" s="73">
        <f>IFERROR(VLOOKUP(Подбор[[#This Row],[Артикул]],[1]Подбор!$CJ:$CW,11,0),"")</f>
        <v>0</v>
      </c>
      <c r="AG1789" s="73">
        <f>IFERROR(VLOOKUP(Подбор[[#This Row],[Артикул]],[1]Подбор!$CJ:$CW,12,0),"")</f>
        <v>8</v>
      </c>
      <c r="AH1789" s="73">
        <f>IFERROR(VLOOKUP(Подбор[[#This Row],[Артикул]],[1]Подбор!$CJ:$CW,13,0),"")</f>
        <v>0</v>
      </c>
      <c r="AI1789" s="73">
        <f>IFERROR(VLOOKUP(Подбор[[#This Row],[Артикул]],[1]Подбор!$CJ:$CW,14,0),"")</f>
        <v>0</v>
      </c>
      <c r="AJ1789" s="73" t="str">
        <f>IFERROR(VLOOKUP(Подбор[[#This Row],[Артикул]],[1]Подбор!$CJ:$DA,15,0),"")</f>
        <v>http://ipmatika.ru/upload/iblock/711/T-522FD_%D0%BD%D0%BE%D0%B2.jpg</v>
      </c>
      <c r="AK1789" s="73" t="str">
        <f>IFERROR(VLOOKUP(Подбор[[#This Row],[Артикул]],[1]Подбор!$CJ:$DA,16,0),"")</f>
        <v>https://ipmatika.kz/products/aksessuary-dlya-radio-mikrofonnykh-sistem/T-522FD/</v>
      </c>
      <c r="AL1789" s="73" t="str">
        <f>IFERROR(VLOOKUP(Подбор[[#This Row],[Артикул]],[1]Подбор!$CJ:$DA,17,0),"")</f>
        <v/>
      </c>
    </row>
    <row r="1790" spans="1:38">
      <c r="A1790" s="73" t="s">
        <v>1001</v>
      </c>
      <c r="B1790" t="s">
        <v>3084</v>
      </c>
      <c r="C1790" t="s">
        <v>1000</v>
      </c>
      <c r="D1790">
        <v>233750</v>
      </c>
      <c r="E1790">
        <v>163350</v>
      </c>
      <c r="F1790">
        <v>-30.117647058823536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5</v>
      </c>
      <c r="O1790">
        <v>0</v>
      </c>
      <c r="P1790">
        <v>0</v>
      </c>
      <c r="Q1790" t="s">
        <v>6781</v>
      </c>
      <c r="R1790" t="s">
        <v>6782</v>
      </c>
      <c r="S1790" t="s">
        <v>578</v>
      </c>
      <c r="T1790" s="73"/>
      <c r="U1790" s="73"/>
      <c r="V1790"/>
      <c r="W1790" s="73">
        <f>IFERROR(VLOOKUP(Подбор[[#This Row],[Артикул]],[1]Подбор!$CJ:$CW,2,0),"")</f>
        <v>233750</v>
      </c>
      <c r="X1790" s="73">
        <f>IFERROR(VLOOKUP(Подбор[[#This Row],[Артикул]],[1]Подбор!$CJ:$CW,3,0),"")</f>
        <v>163350</v>
      </c>
      <c r="Y1790" s="73">
        <f>IFERROR(VLOOKUP(Подбор[[#This Row],[Артикул]],[1]Подбор!$CJ:$CW,4,0),"")</f>
        <v>-30.117647058823536</v>
      </c>
      <c r="Z1790" s="73">
        <f>IFERROR(VLOOKUP(Подбор[[#This Row],[Артикул]],[1]Подбор!$CJ:$CW,5,0),"")</f>
        <v>0</v>
      </c>
      <c r="AA1790" s="73">
        <f>IFERROR(VLOOKUP(Подбор[[#This Row],[Артикул]],[1]Подбор!$CJ:$CW,6,0),"")</f>
        <v>0</v>
      </c>
      <c r="AB1790" s="73">
        <f>IFERROR(VLOOKUP(Подбор[[#This Row],[Артикул]],[1]Подбор!$CJ:$CW,7,0),"")</f>
        <v>0</v>
      </c>
      <c r="AC1790" s="73">
        <f>IFERROR(VLOOKUP(Подбор[[#This Row],[Артикул]],[1]Подбор!$CJ:$CW,8,0),"")</f>
        <v>0</v>
      </c>
      <c r="AD1790" s="73">
        <f>IFERROR(VLOOKUP(Подбор[[#This Row],[Артикул]],[1]Подбор!$CJ:$CW,9,0),"")</f>
        <v>0</v>
      </c>
      <c r="AE1790" s="73">
        <f>IFERROR(VLOOKUP(Подбор[[#This Row],[Артикул]],[1]Подбор!$CJ:$CW,10,0),"")</f>
        <v>0</v>
      </c>
      <c r="AF1790" s="73">
        <f>IFERROR(VLOOKUP(Подбор[[#This Row],[Артикул]],[1]Подбор!$CJ:$CW,11,0),"")</f>
        <v>0</v>
      </c>
      <c r="AG1790" s="73">
        <f>IFERROR(VLOOKUP(Подбор[[#This Row],[Артикул]],[1]Подбор!$CJ:$CW,12,0),"")</f>
        <v>5</v>
      </c>
      <c r="AH1790" s="73">
        <f>IFERROR(VLOOKUP(Подбор[[#This Row],[Артикул]],[1]Подбор!$CJ:$CW,13,0),"")</f>
        <v>0</v>
      </c>
      <c r="AI1790" s="73">
        <f>IFERROR(VLOOKUP(Подбор[[#This Row],[Артикул]],[1]Подбор!$CJ:$CW,14,0),"")</f>
        <v>0</v>
      </c>
      <c r="AJ1790" s="73" t="str">
        <f>IFERROR(VLOOKUP(Подбор[[#This Row],[Артикул]],[1]Подбор!$CJ:$DA,15,0),"")</f>
        <v>http://ipmatika.ru/upload/iblock/38c/T-522S.jpg</v>
      </c>
      <c r="AK1790" s="73" t="str">
        <f>IFERROR(VLOOKUP(Подбор[[#This Row],[Артикул]],[1]Подбор!$CJ:$DA,16,0),"")</f>
        <v>https://ipmatika.kz/products/aksessuary-dlya-radio-mikrofonnykh-sistem/T-522S/</v>
      </c>
      <c r="AL1790" s="73" t="str">
        <f>IFERROR(VLOOKUP(Подбор[[#This Row],[Артикул]],[1]Подбор!$CJ:$DA,17,0),"")</f>
        <v/>
      </c>
    </row>
    <row r="1791" spans="1:38">
      <c r="A1791" s="73" t="s">
        <v>999</v>
      </c>
      <c r="B1791" t="s">
        <v>3084</v>
      </c>
      <c r="C1791" t="s">
        <v>998</v>
      </c>
      <c r="D1791">
        <v>255750</v>
      </c>
      <c r="E1791">
        <v>179300</v>
      </c>
      <c r="F1791">
        <v>-29.892473118279568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7</v>
      </c>
      <c r="O1791">
        <v>0</v>
      </c>
      <c r="P1791">
        <v>0</v>
      </c>
      <c r="Q1791" t="s">
        <v>6783</v>
      </c>
      <c r="R1791" t="s">
        <v>6784</v>
      </c>
      <c r="S1791" t="s">
        <v>578</v>
      </c>
      <c r="T1791" s="73"/>
      <c r="U1791" s="73"/>
      <c r="V1791"/>
      <c r="W1791" s="73">
        <f>IFERROR(VLOOKUP(Подбор[[#This Row],[Артикул]],[1]Подбор!$CJ:$CW,2,0),"")</f>
        <v>255750</v>
      </c>
      <c r="X1791" s="73">
        <f>IFERROR(VLOOKUP(Подбор[[#This Row],[Артикул]],[1]Подбор!$CJ:$CW,3,0),"")</f>
        <v>179300</v>
      </c>
      <c r="Y1791" s="73">
        <f>IFERROR(VLOOKUP(Подбор[[#This Row],[Артикул]],[1]Подбор!$CJ:$CW,4,0),"")</f>
        <v>-29.892473118279568</v>
      </c>
      <c r="Z1791" s="73">
        <f>IFERROR(VLOOKUP(Подбор[[#This Row],[Артикул]],[1]Подбор!$CJ:$CW,5,0),"")</f>
        <v>0</v>
      </c>
      <c r="AA1791" s="73">
        <f>IFERROR(VLOOKUP(Подбор[[#This Row],[Артикул]],[1]Подбор!$CJ:$CW,6,0),"")</f>
        <v>0</v>
      </c>
      <c r="AB1791" s="73">
        <f>IFERROR(VLOOKUP(Подбор[[#This Row],[Артикул]],[1]Подбор!$CJ:$CW,7,0),"")</f>
        <v>0</v>
      </c>
      <c r="AC1791" s="73">
        <f>IFERROR(VLOOKUP(Подбор[[#This Row],[Артикул]],[1]Подбор!$CJ:$CW,8,0),"")</f>
        <v>0</v>
      </c>
      <c r="AD1791" s="73">
        <f>IFERROR(VLOOKUP(Подбор[[#This Row],[Артикул]],[1]Подбор!$CJ:$CW,9,0),"")</f>
        <v>0</v>
      </c>
      <c r="AE1791" s="73">
        <f>IFERROR(VLOOKUP(Подбор[[#This Row],[Артикул]],[1]Подбор!$CJ:$CW,10,0),"")</f>
        <v>0</v>
      </c>
      <c r="AF1791" s="73">
        <f>IFERROR(VLOOKUP(Подбор[[#This Row],[Артикул]],[1]Подбор!$CJ:$CW,11,0),"")</f>
        <v>0</v>
      </c>
      <c r="AG1791" s="73">
        <f>IFERROR(VLOOKUP(Подбор[[#This Row],[Артикул]],[1]Подбор!$CJ:$CW,12,0),"")</f>
        <v>7</v>
      </c>
      <c r="AH1791" s="73">
        <f>IFERROR(VLOOKUP(Подбор[[#This Row],[Артикул]],[1]Подбор!$CJ:$CW,13,0),"")</f>
        <v>0</v>
      </c>
      <c r="AI1791" s="73">
        <f>IFERROR(VLOOKUP(Подбор[[#This Row],[Артикул]],[1]Подбор!$CJ:$CW,14,0),"")</f>
        <v>0</v>
      </c>
      <c r="AJ1791" s="73" t="str">
        <f>IFERROR(VLOOKUP(Подбор[[#This Row],[Артикул]],[1]Подбор!$CJ:$DA,15,0),"")</f>
        <v>http://ipmatika.ru/upload/iblock/4c4/T-530A_2.png</v>
      </c>
      <c r="AK1791" s="73" t="str">
        <f>IFERROR(VLOOKUP(Подбор[[#This Row],[Артикул]],[1]Подбор!$CJ:$DA,16,0),"")</f>
        <v>https://ipmatika.kz/products/odnokanalnye-radio-mikrofonnye-sistemy/T-530A/</v>
      </c>
      <c r="AL1791" s="73" t="str">
        <f>IFERROR(VLOOKUP(Подбор[[#This Row],[Артикул]],[1]Подбор!$CJ:$DA,17,0),"")</f>
        <v/>
      </c>
    </row>
    <row r="1792" spans="1:38">
      <c r="A1792" s="73" t="s">
        <v>997</v>
      </c>
      <c r="B1792" t="s">
        <v>3084</v>
      </c>
      <c r="C1792" t="s">
        <v>996</v>
      </c>
      <c r="D1792">
        <v>255750</v>
      </c>
      <c r="E1792">
        <v>179300</v>
      </c>
      <c r="F1792">
        <v>-29.892473118279568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6</v>
      </c>
      <c r="O1792">
        <v>1</v>
      </c>
      <c r="P1792">
        <v>0</v>
      </c>
      <c r="Q1792" t="s">
        <v>6785</v>
      </c>
      <c r="R1792" t="s">
        <v>6786</v>
      </c>
      <c r="S1792" t="s">
        <v>578</v>
      </c>
      <c r="T1792" s="73"/>
      <c r="U1792" s="73"/>
      <c r="V1792"/>
      <c r="W1792" s="73">
        <f>IFERROR(VLOOKUP(Подбор[[#This Row],[Артикул]],[1]Подбор!$CJ:$CW,2,0),"")</f>
        <v>255750</v>
      </c>
      <c r="X1792" s="73">
        <f>IFERROR(VLOOKUP(Подбор[[#This Row],[Артикул]],[1]Подбор!$CJ:$CW,3,0),"")</f>
        <v>179300</v>
      </c>
      <c r="Y1792" s="73">
        <f>IFERROR(VLOOKUP(Подбор[[#This Row],[Артикул]],[1]Подбор!$CJ:$CW,4,0),"")</f>
        <v>-29.892473118279568</v>
      </c>
      <c r="Z1792" s="73">
        <f>IFERROR(VLOOKUP(Подбор[[#This Row],[Артикул]],[1]Подбор!$CJ:$CW,5,0),"")</f>
        <v>0</v>
      </c>
      <c r="AA1792" s="73">
        <f>IFERROR(VLOOKUP(Подбор[[#This Row],[Артикул]],[1]Подбор!$CJ:$CW,6,0),"")</f>
        <v>0</v>
      </c>
      <c r="AB1792" s="73">
        <f>IFERROR(VLOOKUP(Подбор[[#This Row],[Артикул]],[1]Подбор!$CJ:$CW,7,0),"")</f>
        <v>0</v>
      </c>
      <c r="AC1792" s="73">
        <f>IFERROR(VLOOKUP(Подбор[[#This Row],[Артикул]],[1]Подбор!$CJ:$CW,8,0),"")</f>
        <v>0</v>
      </c>
      <c r="AD1792" s="73">
        <f>IFERROR(VLOOKUP(Подбор[[#This Row],[Артикул]],[1]Подбор!$CJ:$CW,9,0),"")</f>
        <v>0</v>
      </c>
      <c r="AE1792" s="73">
        <f>IFERROR(VLOOKUP(Подбор[[#This Row],[Артикул]],[1]Подбор!$CJ:$CW,10,0),"")</f>
        <v>0</v>
      </c>
      <c r="AF1792" s="73">
        <f>IFERROR(VLOOKUP(Подбор[[#This Row],[Артикул]],[1]Подбор!$CJ:$CW,11,0),"")</f>
        <v>0</v>
      </c>
      <c r="AG1792" s="73">
        <f>IFERROR(VLOOKUP(Подбор[[#This Row],[Артикул]],[1]Подбор!$CJ:$CW,12,0),"")</f>
        <v>6</v>
      </c>
      <c r="AH1792" s="73">
        <f>IFERROR(VLOOKUP(Подбор[[#This Row],[Артикул]],[1]Подбор!$CJ:$CW,13,0),"")</f>
        <v>1</v>
      </c>
      <c r="AI1792" s="73">
        <f>IFERROR(VLOOKUP(Подбор[[#This Row],[Артикул]],[1]Подбор!$CJ:$CW,14,0),"")</f>
        <v>0</v>
      </c>
      <c r="AJ1792" s="73" t="str">
        <f>IFERROR(VLOOKUP(Подбор[[#This Row],[Артикул]],[1]Подбор!$CJ:$DA,15,0),"")</f>
        <v>http://ipmatika.ru/upload/iblock/47e/T-530B_2.png</v>
      </c>
      <c r="AK1792" s="73" t="str">
        <f>IFERROR(VLOOKUP(Подбор[[#This Row],[Артикул]],[1]Подбор!$CJ:$DA,16,0),"")</f>
        <v>https://ipmatika.kz/products/odnokanalnye-radio-mikrofonnye-sistemy/T-530B/</v>
      </c>
      <c r="AL1792" s="73" t="str">
        <f>IFERROR(VLOOKUP(Подбор[[#This Row],[Артикул]],[1]Подбор!$CJ:$DA,17,0),"")</f>
        <v/>
      </c>
    </row>
    <row r="1793" spans="1:38">
      <c r="A1793" s="73" t="s">
        <v>995</v>
      </c>
      <c r="B1793" t="s">
        <v>3084</v>
      </c>
      <c r="C1793" t="s">
        <v>994</v>
      </c>
      <c r="D1793">
        <v>255750</v>
      </c>
      <c r="E1793">
        <v>179300</v>
      </c>
      <c r="F1793">
        <v>-29.892473118279568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15</v>
      </c>
      <c r="O1793">
        <v>0</v>
      </c>
      <c r="P1793">
        <v>0</v>
      </c>
      <c r="Q1793" t="s">
        <v>6787</v>
      </c>
      <c r="R1793" t="s">
        <v>6788</v>
      </c>
      <c r="S1793" t="s">
        <v>578</v>
      </c>
      <c r="T1793" s="73"/>
      <c r="U1793" s="73"/>
      <c r="V1793"/>
      <c r="W1793" s="73">
        <f>IFERROR(VLOOKUP(Подбор[[#This Row],[Артикул]],[1]Подбор!$CJ:$CW,2,0),"")</f>
        <v>255750</v>
      </c>
      <c r="X1793" s="73">
        <f>IFERROR(VLOOKUP(Подбор[[#This Row],[Артикул]],[1]Подбор!$CJ:$CW,3,0),"")</f>
        <v>179300</v>
      </c>
      <c r="Y1793" s="73">
        <f>IFERROR(VLOOKUP(Подбор[[#This Row],[Артикул]],[1]Подбор!$CJ:$CW,4,0),"")</f>
        <v>-29.892473118279568</v>
      </c>
      <c r="Z1793" s="73">
        <f>IFERROR(VLOOKUP(Подбор[[#This Row],[Артикул]],[1]Подбор!$CJ:$CW,5,0),"")</f>
        <v>0</v>
      </c>
      <c r="AA1793" s="73">
        <f>IFERROR(VLOOKUP(Подбор[[#This Row],[Артикул]],[1]Подбор!$CJ:$CW,6,0),"")</f>
        <v>0</v>
      </c>
      <c r="AB1793" s="73">
        <f>IFERROR(VLOOKUP(Подбор[[#This Row],[Артикул]],[1]Подбор!$CJ:$CW,7,0),"")</f>
        <v>0</v>
      </c>
      <c r="AC1793" s="73">
        <f>IFERROR(VLOOKUP(Подбор[[#This Row],[Артикул]],[1]Подбор!$CJ:$CW,8,0),"")</f>
        <v>0</v>
      </c>
      <c r="AD1793" s="73">
        <f>IFERROR(VLOOKUP(Подбор[[#This Row],[Артикул]],[1]Подбор!$CJ:$CW,9,0),"")</f>
        <v>0</v>
      </c>
      <c r="AE1793" s="73">
        <f>IFERROR(VLOOKUP(Подбор[[#This Row],[Артикул]],[1]Подбор!$CJ:$CW,10,0),"")</f>
        <v>0</v>
      </c>
      <c r="AF1793" s="73">
        <f>IFERROR(VLOOKUP(Подбор[[#This Row],[Артикул]],[1]Подбор!$CJ:$CW,11,0),"")</f>
        <v>0</v>
      </c>
      <c r="AG1793" s="73">
        <f>IFERROR(VLOOKUP(Подбор[[#This Row],[Артикул]],[1]Подбор!$CJ:$CW,12,0),"")</f>
        <v>15</v>
      </c>
      <c r="AH1793" s="73">
        <f>IFERROR(VLOOKUP(Подбор[[#This Row],[Артикул]],[1]Подбор!$CJ:$CW,13,0),"")</f>
        <v>0</v>
      </c>
      <c r="AI1793" s="73">
        <f>IFERROR(VLOOKUP(Подбор[[#This Row],[Артикул]],[1]Подбор!$CJ:$CW,14,0),"")</f>
        <v>0</v>
      </c>
      <c r="AJ1793" s="73" t="str">
        <f>IFERROR(VLOOKUP(Подбор[[#This Row],[Артикул]],[1]Подбор!$CJ:$DA,15,0),"")</f>
        <v>http://ipmatika.ru/upload/iblock/8bb/T-530C_2.png</v>
      </c>
      <c r="AK1793" s="73" t="str">
        <f>IFERROR(VLOOKUP(Подбор[[#This Row],[Артикул]],[1]Подбор!$CJ:$DA,16,0),"")</f>
        <v>https://ipmatika.kz/products/odnokanalnye-radio-mikrofonnye-sistemy/T-530C/</v>
      </c>
      <c r="AL1793" s="73" t="str">
        <f>IFERROR(VLOOKUP(Подбор[[#This Row],[Артикул]],[1]Подбор!$CJ:$DA,17,0),"")</f>
        <v/>
      </c>
    </row>
    <row r="1794" spans="1:38">
      <c r="A1794" s="73" t="s">
        <v>993</v>
      </c>
      <c r="B1794"/>
      <c r="C1794"/>
      <c r="D1794" t="s">
        <v>578</v>
      </c>
      <c r="E1794" t="s">
        <v>578</v>
      </c>
      <c r="F1794" t="s">
        <v>578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578</v>
      </c>
      <c r="R1794" t="s">
        <v>578</v>
      </c>
      <c r="S1794" t="s">
        <v>578</v>
      </c>
      <c r="T1794" s="73"/>
      <c r="U1794" s="73"/>
      <c r="V1794"/>
      <c r="W1794" s="73" t="str">
        <f>IFERROR(VLOOKUP(Подбор[[#This Row],[Артикул]],[1]Подбор!$CJ:$CW,2,0),"")</f>
        <v/>
      </c>
      <c r="X1794" s="73" t="str">
        <f>IFERROR(VLOOKUP(Подбор[[#This Row],[Артикул]],[1]Подбор!$CJ:$CW,3,0),"")</f>
        <v/>
      </c>
      <c r="Y1794" s="73" t="str">
        <f>IFERROR(VLOOKUP(Подбор[[#This Row],[Артикул]],[1]Подбор!$CJ:$CW,4,0),"")</f>
        <v/>
      </c>
      <c r="Z1794" s="73">
        <f>IFERROR(VLOOKUP(Подбор[[#This Row],[Артикул]],[1]Подбор!$CJ:$CW,5,0),"")</f>
        <v>0</v>
      </c>
      <c r="AA1794" s="73">
        <f>IFERROR(VLOOKUP(Подбор[[#This Row],[Артикул]],[1]Подбор!$CJ:$CW,6,0),"")</f>
        <v>0</v>
      </c>
      <c r="AB1794" s="73">
        <f>IFERROR(VLOOKUP(Подбор[[#This Row],[Артикул]],[1]Подбор!$CJ:$CW,7,0),"")</f>
        <v>0</v>
      </c>
      <c r="AC1794" s="73">
        <f>IFERROR(VLOOKUP(Подбор[[#This Row],[Артикул]],[1]Подбор!$CJ:$CW,8,0),"")</f>
        <v>0</v>
      </c>
      <c r="AD1794" s="73">
        <f>IFERROR(VLOOKUP(Подбор[[#This Row],[Артикул]],[1]Подбор!$CJ:$CW,9,0),"")</f>
        <v>0</v>
      </c>
      <c r="AE1794" s="73">
        <f>IFERROR(VLOOKUP(Подбор[[#This Row],[Артикул]],[1]Подбор!$CJ:$CW,10,0),"")</f>
        <v>0</v>
      </c>
      <c r="AF1794" s="73">
        <f>IFERROR(VLOOKUP(Подбор[[#This Row],[Артикул]],[1]Подбор!$CJ:$CW,11,0),"")</f>
        <v>0</v>
      </c>
      <c r="AG1794" s="73">
        <f>IFERROR(VLOOKUP(Подбор[[#This Row],[Артикул]],[1]Подбор!$CJ:$CW,12,0),"")</f>
        <v>0</v>
      </c>
      <c r="AH1794" s="73">
        <f>IFERROR(VLOOKUP(Подбор[[#This Row],[Артикул]],[1]Подбор!$CJ:$CW,13,0),"")</f>
        <v>0</v>
      </c>
      <c r="AI1794" s="73">
        <f>IFERROR(VLOOKUP(Подбор[[#This Row],[Артикул]],[1]Подбор!$CJ:$CW,14,0),"")</f>
        <v>0</v>
      </c>
      <c r="AJ1794" s="73" t="str">
        <f>IFERROR(VLOOKUP(Подбор[[#This Row],[Артикул]],[1]Подбор!$CJ:$DA,15,0),"")</f>
        <v/>
      </c>
      <c r="AK1794" s="73" t="str">
        <f>IFERROR(VLOOKUP(Подбор[[#This Row],[Артикул]],[1]Подбор!$CJ:$DA,16,0),"")</f>
        <v/>
      </c>
      <c r="AL1794" s="73" t="str">
        <f>IFERROR(VLOOKUP(Подбор[[#This Row],[Артикул]],[1]Подбор!$CJ:$DA,17,0),"")</f>
        <v/>
      </c>
    </row>
    <row r="1795" spans="1:38">
      <c r="A1795" s="73" t="s">
        <v>992</v>
      </c>
      <c r="B1795" t="s">
        <v>3084</v>
      </c>
      <c r="C1795" t="s">
        <v>991</v>
      </c>
      <c r="D1795">
        <v>5049000</v>
      </c>
      <c r="E1795">
        <v>2753898</v>
      </c>
      <c r="F1795">
        <v>-45.456565656565658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578</v>
      </c>
      <c r="R1795" t="s">
        <v>6789</v>
      </c>
      <c r="S1795" t="s">
        <v>578</v>
      </c>
      <c r="T1795" s="73"/>
      <c r="U1795" s="73"/>
      <c r="V1795"/>
      <c r="W1795" s="73">
        <f>IFERROR(VLOOKUP(Подбор[[#This Row],[Артикул]],[1]Подбор!$CJ:$CW,2,0),"")</f>
        <v>5049000</v>
      </c>
      <c r="X1795" s="73">
        <f>IFERROR(VLOOKUP(Подбор[[#This Row],[Артикул]],[1]Подбор!$CJ:$CW,3,0),"")</f>
        <v>3029400</v>
      </c>
      <c r="Y1795" s="73">
        <f>IFERROR(VLOOKUP(Подбор[[#This Row],[Артикул]],[1]Подбор!$CJ:$CW,4,0),"")</f>
        <v>-40</v>
      </c>
      <c r="Z1795" s="73">
        <f>IFERROR(VLOOKUP(Подбор[[#This Row],[Артикул]],[1]Подбор!$CJ:$CW,5,0),"")</f>
        <v>0</v>
      </c>
      <c r="AA1795" s="73">
        <f>IFERROR(VLOOKUP(Подбор[[#This Row],[Артикул]],[1]Подбор!$CJ:$CW,6,0),"")</f>
        <v>0</v>
      </c>
      <c r="AB1795" s="73">
        <f>IFERROR(VLOOKUP(Подбор[[#This Row],[Артикул]],[1]Подбор!$CJ:$CW,7,0),"")</f>
        <v>0</v>
      </c>
      <c r="AC1795" s="73">
        <f>IFERROR(VLOOKUP(Подбор[[#This Row],[Артикул]],[1]Подбор!$CJ:$CW,8,0),"")</f>
        <v>0</v>
      </c>
      <c r="AD1795" s="73">
        <f>IFERROR(VLOOKUP(Подбор[[#This Row],[Артикул]],[1]Подбор!$CJ:$CW,9,0),"")</f>
        <v>0</v>
      </c>
      <c r="AE1795" s="73">
        <f>IFERROR(VLOOKUP(Подбор[[#This Row],[Артикул]],[1]Подбор!$CJ:$CW,10,0),"")</f>
        <v>0</v>
      </c>
      <c r="AF1795" s="73">
        <f>IFERROR(VLOOKUP(Подбор[[#This Row],[Артикул]],[1]Подбор!$CJ:$CW,11,0),"")</f>
        <v>0</v>
      </c>
      <c r="AG1795" s="73">
        <f>IFERROR(VLOOKUP(Подбор[[#This Row],[Артикул]],[1]Подбор!$CJ:$CW,12,0),"")</f>
        <v>0</v>
      </c>
      <c r="AH1795" s="73">
        <f>IFERROR(VLOOKUP(Подбор[[#This Row],[Артикул]],[1]Подбор!$CJ:$CW,13,0),"")</f>
        <v>0</v>
      </c>
      <c r="AI1795" s="73">
        <f>IFERROR(VLOOKUP(Подбор[[#This Row],[Артикул]],[1]Подбор!$CJ:$CW,14,0),"")</f>
        <v>0</v>
      </c>
      <c r="AJ1795" s="73" t="str">
        <f>IFERROR(VLOOKUP(Подбор[[#This Row],[Артикул]],[1]Подбор!$CJ:$DA,15,0),"")</f>
        <v/>
      </c>
      <c r="AK1795" s="73" t="str">
        <f>IFERROR(VLOOKUP(Подбор[[#This Row],[Артикул]],[1]Подбор!$CJ:$DA,16,0),"")</f>
        <v>https://ipmatika.kz/products/servery-upravleniya-bezbumazhnoy-konferents-sistemy/TS-8300%20WS/</v>
      </c>
      <c r="AL1795" s="73" t="str">
        <f>IFERROR(VLOOKUP(Подбор[[#This Row],[Артикул]],[1]Подбор!$CJ:$DA,17,0),"")</f>
        <v/>
      </c>
    </row>
    <row r="1796" spans="1:38">
      <c r="A1796" s="73" t="s">
        <v>990</v>
      </c>
      <c r="B1796" t="s">
        <v>3084</v>
      </c>
      <c r="C1796" t="s">
        <v>989</v>
      </c>
      <c r="D1796">
        <v>1476750</v>
      </c>
      <c r="E1796">
        <v>1047793.3914</v>
      </c>
      <c r="F1796">
        <v>-29.047341025901474</v>
      </c>
      <c r="G1796">
        <v>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6790</v>
      </c>
      <c r="R1796" t="s">
        <v>6791</v>
      </c>
      <c r="S1796" t="s">
        <v>578</v>
      </c>
      <c r="T1796" s="73"/>
      <c r="U1796" s="73"/>
      <c r="V1796"/>
      <c r="W1796" s="73">
        <f>IFERROR(VLOOKUP(Подбор[[#This Row],[Артикул]],[1]Подбор!$CJ:$CW,2,0),"")</f>
        <v>1476750</v>
      </c>
      <c r="X1796" s="73">
        <f>IFERROR(VLOOKUP(Подбор[[#This Row],[Артикул]],[1]Подбор!$CJ:$CW,3,0),"")</f>
        <v>1047793.3914</v>
      </c>
      <c r="Y1796" s="73">
        <f>IFERROR(VLOOKUP(Подбор[[#This Row],[Артикул]],[1]Подбор!$CJ:$CW,4,0),"")</f>
        <v>-29.047341025901474</v>
      </c>
      <c r="Z1796" s="73">
        <f>IFERROR(VLOOKUP(Подбор[[#This Row],[Артикул]],[1]Подбор!$CJ:$CW,5,0),"")</f>
        <v>2</v>
      </c>
      <c r="AA1796" s="73">
        <f>IFERROR(VLOOKUP(Подбор[[#This Row],[Артикул]],[1]Подбор!$CJ:$CW,6,0),"")</f>
        <v>0</v>
      </c>
      <c r="AB1796" s="73">
        <f>IFERROR(VLOOKUP(Подбор[[#This Row],[Артикул]],[1]Подбор!$CJ:$CW,7,0),"")</f>
        <v>0</v>
      </c>
      <c r="AC1796" s="73">
        <f>IFERROR(VLOOKUP(Подбор[[#This Row],[Артикул]],[1]Подбор!$CJ:$CW,8,0),"")</f>
        <v>0</v>
      </c>
      <c r="AD1796" s="73">
        <f>IFERROR(VLOOKUP(Подбор[[#This Row],[Артикул]],[1]Подбор!$CJ:$CW,9,0),"")</f>
        <v>0</v>
      </c>
      <c r="AE1796" s="73">
        <f>IFERROR(VLOOKUP(Подбор[[#This Row],[Артикул]],[1]Подбор!$CJ:$CW,10,0),"")</f>
        <v>0</v>
      </c>
      <c r="AF1796" s="73">
        <f>IFERROR(VLOOKUP(Подбор[[#This Row],[Артикул]],[1]Подбор!$CJ:$CW,11,0),"")</f>
        <v>0</v>
      </c>
      <c r="AG1796" s="73">
        <f>IFERROR(VLOOKUP(Подбор[[#This Row],[Артикул]],[1]Подбор!$CJ:$CW,12,0),"")</f>
        <v>0</v>
      </c>
      <c r="AH1796" s="73">
        <f>IFERROR(VLOOKUP(Подбор[[#This Row],[Артикул]],[1]Подбор!$CJ:$CW,13,0),"")</f>
        <v>0</v>
      </c>
      <c r="AI1796" s="73">
        <f>IFERROR(VLOOKUP(Подбор[[#This Row],[Артикул]],[1]Подбор!$CJ:$CW,14,0),"")</f>
        <v>0</v>
      </c>
      <c r="AJ1796" s="73" t="str">
        <f>IFERROR(VLOOKUP(Подбор[[#This Row],[Артикул]],[1]Подбор!$CJ:$DA,15,0),"")</f>
        <v>http://ipmatika.ru/upload/iblock/192/TS-8304%20B1_foto.png</v>
      </c>
      <c r="AK1796" s="73" t="str">
        <f>IFERROR(VLOOKUP(Подбор[[#This Row],[Артикул]],[1]Подбор!$CJ:$DA,16,0),"")</f>
        <v>https://ipmatika.kz/products/terminaly-bezbumazhnoy-konferents-sistemy/TS-8304B1/</v>
      </c>
      <c r="AL1796" s="73" t="str">
        <f>IFERROR(VLOOKUP(Подбор[[#This Row],[Артикул]],[1]Подбор!$CJ:$DA,17,0),"")</f>
        <v/>
      </c>
    </row>
    <row r="1797" spans="1:38">
      <c r="A1797" s="73" t="s">
        <v>988</v>
      </c>
      <c r="B1797" t="s">
        <v>3084</v>
      </c>
      <c r="C1797" t="s">
        <v>987</v>
      </c>
      <c r="D1797">
        <v>1212200</v>
      </c>
      <c r="E1797">
        <v>1070067.5663999999</v>
      </c>
      <c r="F1797">
        <v>-11.725163636363646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0</v>
      </c>
      <c r="Q1797" t="s">
        <v>6792</v>
      </c>
      <c r="R1797" t="s">
        <v>6793</v>
      </c>
      <c r="S1797" t="s">
        <v>578</v>
      </c>
      <c r="T1797" s="73"/>
      <c r="U1797" s="73"/>
      <c r="V1797"/>
      <c r="W1797" s="73">
        <f>IFERROR(VLOOKUP(Подбор[[#This Row],[Артикул]],[1]Подбор!$CJ:$CW,2,0),"")</f>
        <v>1571350</v>
      </c>
      <c r="X1797" s="73">
        <f>IFERROR(VLOOKUP(Подбор[[#This Row],[Артикул]],[1]Подбор!$CJ:$CW,3,0),"")</f>
        <v>1070067.5663999999</v>
      </c>
      <c r="Y1797" s="73">
        <f>IFERROR(VLOOKUP(Подбор[[#This Row],[Артикул]],[1]Подбор!$CJ:$CW,4,0),"")</f>
        <v>-31.901386298405839</v>
      </c>
      <c r="Z1797" s="73">
        <f>IFERROR(VLOOKUP(Подбор[[#This Row],[Артикул]],[1]Подбор!$CJ:$CW,5,0),"")</f>
        <v>0</v>
      </c>
      <c r="AA1797" s="73">
        <f>IFERROR(VLOOKUP(Подбор[[#This Row],[Артикул]],[1]Подбор!$CJ:$CW,6,0),"")</f>
        <v>0</v>
      </c>
      <c r="AB1797" s="73">
        <f>IFERROR(VLOOKUP(Подбор[[#This Row],[Артикул]],[1]Подбор!$CJ:$CW,7,0),"")</f>
        <v>0</v>
      </c>
      <c r="AC1797" s="73">
        <f>IFERROR(VLOOKUP(Подбор[[#This Row],[Артикул]],[1]Подбор!$CJ:$CW,8,0),"")</f>
        <v>0</v>
      </c>
      <c r="AD1797" s="73">
        <f>IFERROR(VLOOKUP(Подбор[[#This Row],[Артикул]],[1]Подбор!$CJ:$CW,9,0),"")</f>
        <v>0</v>
      </c>
      <c r="AE1797" s="73">
        <f>IFERROR(VLOOKUP(Подбор[[#This Row],[Артикул]],[1]Подбор!$CJ:$CW,10,0),"")</f>
        <v>0</v>
      </c>
      <c r="AF1797" s="73">
        <f>IFERROR(VLOOKUP(Подбор[[#This Row],[Артикул]],[1]Подбор!$CJ:$CW,11,0),"")</f>
        <v>0</v>
      </c>
      <c r="AG1797" s="73">
        <f>IFERROR(VLOOKUP(Подбор[[#This Row],[Артикул]],[1]Подбор!$CJ:$CW,12,0),"")</f>
        <v>1</v>
      </c>
      <c r="AH1797" s="73">
        <f>IFERROR(VLOOKUP(Подбор[[#This Row],[Артикул]],[1]Подбор!$CJ:$CW,13,0),"")</f>
        <v>0</v>
      </c>
      <c r="AI1797" s="73">
        <f>IFERROR(VLOOKUP(Подбор[[#This Row],[Артикул]],[1]Подбор!$CJ:$CW,14,0),"")</f>
        <v>0</v>
      </c>
      <c r="AJ1797" s="73" t="str">
        <f>IFERROR(VLOOKUP(Подбор[[#This Row],[Артикул]],[1]Подбор!$CJ:$DA,15,0),"")</f>
        <v>http://ipmatika.ru/upload/iblock/676/TS-8304%20B1_foto.png</v>
      </c>
      <c r="AK1797" s="73" t="str">
        <f>IFERROR(VLOOKUP(Подбор[[#This Row],[Артикул]],[1]Подбор!$CJ:$DA,16,0),"")</f>
        <v>https://ipmatika.kz/products/terminaly-bezbumazhnoy-konferents-sistemy/TS-8304B2/</v>
      </c>
      <c r="AL1797" s="73" t="str">
        <f>IFERROR(VLOOKUP(Подбор[[#This Row],[Артикул]],[1]Подбор!$CJ:$DA,17,0),"")</f>
        <v/>
      </c>
    </row>
    <row r="1798" spans="1:38">
      <c r="A1798" s="73" t="s">
        <v>986</v>
      </c>
      <c r="B1798" t="s">
        <v>3084</v>
      </c>
      <c r="C1798" t="s">
        <v>985</v>
      </c>
      <c r="D1798">
        <v>3614050</v>
      </c>
      <c r="E1798">
        <v>1943928</v>
      </c>
      <c r="F1798">
        <v>-46.211922911968564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578</v>
      </c>
      <c r="R1798" t="s">
        <v>6794</v>
      </c>
      <c r="S1798" t="s">
        <v>578</v>
      </c>
      <c r="T1798" s="73"/>
      <c r="U1798" s="73"/>
      <c r="V1798"/>
      <c r="W1798" s="73">
        <f>IFERROR(VLOOKUP(Подбор[[#This Row],[Артикул]],[1]Подбор!$CJ:$CW,2,0),"")</f>
        <v>3614050</v>
      </c>
      <c r="X1798" s="73">
        <f>IFERROR(VLOOKUP(Подбор[[#This Row],[Артикул]],[1]Подбор!$CJ:$CW,3,0),"")</f>
        <v>2168100</v>
      </c>
      <c r="Y1798" s="73">
        <f>IFERROR(VLOOKUP(Подбор[[#This Row],[Артикул]],[1]Подбор!$CJ:$CW,4,0),"")</f>
        <v>-40.009131030284586</v>
      </c>
      <c r="Z1798" s="73">
        <f>IFERROR(VLOOKUP(Подбор[[#This Row],[Артикул]],[1]Подбор!$CJ:$CW,5,0),"")</f>
        <v>0</v>
      </c>
      <c r="AA1798" s="73">
        <f>IFERROR(VLOOKUP(Подбор[[#This Row],[Артикул]],[1]Подбор!$CJ:$CW,6,0),"")</f>
        <v>0</v>
      </c>
      <c r="AB1798" s="73">
        <f>IFERROR(VLOOKUP(Подбор[[#This Row],[Артикул]],[1]Подбор!$CJ:$CW,7,0),"")</f>
        <v>0</v>
      </c>
      <c r="AC1798" s="73">
        <f>IFERROR(VLOOKUP(Подбор[[#This Row],[Артикул]],[1]Подбор!$CJ:$CW,8,0),"")</f>
        <v>0</v>
      </c>
      <c r="AD1798" s="73">
        <f>IFERROR(VLOOKUP(Подбор[[#This Row],[Артикул]],[1]Подбор!$CJ:$CW,9,0),"")</f>
        <v>0</v>
      </c>
      <c r="AE1798" s="73">
        <f>IFERROR(VLOOKUP(Подбор[[#This Row],[Артикул]],[1]Подбор!$CJ:$CW,10,0),"")</f>
        <v>0</v>
      </c>
      <c r="AF1798" s="73">
        <f>IFERROR(VLOOKUP(Подбор[[#This Row],[Артикул]],[1]Подбор!$CJ:$CW,11,0),"")</f>
        <v>0</v>
      </c>
      <c r="AG1798" s="73">
        <f>IFERROR(VLOOKUP(Подбор[[#This Row],[Артикул]],[1]Подбор!$CJ:$CW,12,0),"")</f>
        <v>0</v>
      </c>
      <c r="AH1798" s="73">
        <f>IFERROR(VLOOKUP(Подбор[[#This Row],[Артикул]],[1]Подбор!$CJ:$CW,13,0),"")</f>
        <v>0</v>
      </c>
      <c r="AI1798" s="73">
        <f>IFERROR(VLOOKUP(Подбор[[#This Row],[Артикул]],[1]Подбор!$CJ:$CW,14,0),"")</f>
        <v>0</v>
      </c>
      <c r="AJ1798" s="73" t="str">
        <f>IFERROR(VLOOKUP(Подбор[[#This Row],[Артикул]],[1]Подбор!$CJ:$DA,15,0),"")</f>
        <v/>
      </c>
      <c r="AK1798" s="73" t="str">
        <f>IFERROR(VLOOKUP(Подбор[[#This Row],[Артикул]],[1]Подбор!$CJ:$DA,16,0),"")</f>
        <v>https://ipmatika.kz/products/servery-upravleniya-bezbumazhnoy-konferents-sistemy/TS-8308/</v>
      </c>
      <c r="AL1798" s="73" t="str">
        <f>IFERROR(VLOOKUP(Подбор[[#This Row],[Артикул]],[1]Подбор!$CJ:$DA,17,0),"")</f>
        <v/>
      </c>
    </row>
    <row r="1799" spans="1:38">
      <c r="A1799" s="73" t="s">
        <v>984</v>
      </c>
      <c r="B1799"/>
      <c r="C1799"/>
      <c r="D1799" t="s">
        <v>578</v>
      </c>
      <c r="E1799" t="s">
        <v>578</v>
      </c>
      <c r="F1799" t="s">
        <v>578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578</v>
      </c>
      <c r="R1799" t="s">
        <v>578</v>
      </c>
      <c r="S1799" t="s">
        <v>578</v>
      </c>
      <c r="T1799" s="73"/>
      <c r="U1799" s="73"/>
      <c r="V1799"/>
      <c r="W1799" s="73" t="str">
        <f>IFERROR(VLOOKUP(Подбор[[#This Row],[Артикул]],[1]Подбор!$CJ:$CW,2,0),"")</f>
        <v/>
      </c>
      <c r="X1799" s="73" t="str">
        <f>IFERROR(VLOOKUP(Подбор[[#This Row],[Артикул]],[1]Подбор!$CJ:$CW,3,0),"")</f>
        <v/>
      </c>
      <c r="Y1799" s="73" t="str">
        <f>IFERROR(VLOOKUP(Подбор[[#This Row],[Артикул]],[1]Подбор!$CJ:$CW,4,0),"")</f>
        <v/>
      </c>
      <c r="Z1799" s="73">
        <f>IFERROR(VLOOKUP(Подбор[[#This Row],[Артикул]],[1]Подбор!$CJ:$CW,5,0),"")</f>
        <v>0</v>
      </c>
      <c r="AA1799" s="73">
        <f>IFERROR(VLOOKUP(Подбор[[#This Row],[Артикул]],[1]Подбор!$CJ:$CW,6,0),"")</f>
        <v>0</v>
      </c>
      <c r="AB1799" s="73">
        <f>IFERROR(VLOOKUP(Подбор[[#This Row],[Артикул]],[1]Подбор!$CJ:$CW,7,0),"")</f>
        <v>0</v>
      </c>
      <c r="AC1799" s="73">
        <f>IFERROR(VLOOKUP(Подбор[[#This Row],[Артикул]],[1]Подбор!$CJ:$CW,8,0),"")</f>
        <v>0</v>
      </c>
      <c r="AD1799" s="73">
        <f>IFERROR(VLOOKUP(Подбор[[#This Row],[Артикул]],[1]Подбор!$CJ:$CW,9,0),"")</f>
        <v>0</v>
      </c>
      <c r="AE1799" s="73">
        <f>IFERROR(VLOOKUP(Подбор[[#This Row],[Артикул]],[1]Подбор!$CJ:$CW,10,0),"")</f>
        <v>0</v>
      </c>
      <c r="AF1799" s="73">
        <f>IFERROR(VLOOKUP(Подбор[[#This Row],[Артикул]],[1]Подбор!$CJ:$CW,11,0),"")</f>
        <v>0</v>
      </c>
      <c r="AG1799" s="73">
        <f>IFERROR(VLOOKUP(Подбор[[#This Row],[Артикул]],[1]Подбор!$CJ:$CW,12,0),"")</f>
        <v>0</v>
      </c>
      <c r="AH1799" s="73">
        <f>IFERROR(VLOOKUP(Подбор[[#This Row],[Артикул]],[1]Подбор!$CJ:$CW,13,0),"")</f>
        <v>0</v>
      </c>
      <c r="AI1799" s="73">
        <f>IFERROR(VLOOKUP(Подбор[[#This Row],[Артикул]],[1]Подбор!$CJ:$CW,14,0),"")</f>
        <v>0</v>
      </c>
      <c r="AJ1799" s="73" t="str">
        <f>IFERROR(VLOOKUP(Подбор[[#This Row],[Артикул]],[1]Подбор!$CJ:$DA,15,0),"")</f>
        <v/>
      </c>
      <c r="AK1799" s="73" t="str">
        <f>IFERROR(VLOOKUP(Подбор[[#This Row],[Артикул]],[1]Подбор!$CJ:$DA,16,0),"")</f>
        <v/>
      </c>
      <c r="AL1799" s="73" t="str">
        <f>IFERROR(VLOOKUP(Подбор[[#This Row],[Артикул]],[1]Подбор!$CJ:$DA,17,0),"")</f>
        <v/>
      </c>
    </row>
    <row r="1800" spans="1:38">
      <c r="A1800" s="73" t="s">
        <v>983</v>
      </c>
      <c r="B1800" t="s">
        <v>3084</v>
      </c>
      <c r="C1800" t="s">
        <v>982</v>
      </c>
      <c r="D1800">
        <v>201730</v>
      </c>
      <c r="E1800">
        <v>131285</v>
      </c>
      <c r="F1800">
        <v>-34.920438209487926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6795</v>
      </c>
      <c r="R1800" t="s">
        <v>6796</v>
      </c>
      <c r="S1800" t="s">
        <v>5612</v>
      </c>
      <c r="T1800" s="73"/>
      <c r="U1800" s="73"/>
      <c r="V1800"/>
      <c r="W1800" s="73">
        <f>IFERROR(VLOOKUP(Подбор[[#This Row],[Артикул]],[1]Подбор!$CJ:$CW,2,0),"")</f>
        <v>201730</v>
      </c>
      <c r="X1800" s="73">
        <f>IFERROR(VLOOKUP(Подбор[[#This Row],[Артикул]],[1]Подбор!$CJ:$CW,3,0),"")</f>
        <v>131285</v>
      </c>
      <c r="Y1800" s="73">
        <f>IFERROR(VLOOKUP(Подбор[[#This Row],[Артикул]],[1]Подбор!$CJ:$CW,4,0),"")</f>
        <v>-34.920438209487926</v>
      </c>
      <c r="Z1800" s="73">
        <f>IFERROR(VLOOKUP(Подбор[[#This Row],[Артикул]],[1]Подбор!$CJ:$CW,5,0),"")</f>
        <v>0</v>
      </c>
      <c r="AA1800" s="73">
        <f>IFERROR(VLOOKUP(Подбор[[#This Row],[Артикул]],[1]Подбор!$CJ:$CW,6,0),"")</f>
        <v>0</v>
      </c>
      <c r="AB1800" s="73">
        <f>IFERROR(VLOOKUP(Подбор[[#This Row],[Артикул]],[1]Подбор!$CJ:$CW,7,0),"")</f>
        <v>0</v>
      </c>
      <c r="AC1800" s="73">
        <f>IFERROR(VLOOKUP(Подбор[[#This Row],[Артикул]],[1]Подбор!$CJ:$CW,8,0),"")</f>
        <v>0</v>
      </c>
      <c r="AD1800" s="73">
        <f>IFERROR(VLOOKUP(Подбор[[#This Row],[Артикул]],[1]Подбор!$CJ:$CW,9,0),"")</f>
        <v>0</v>
      </c>
      <c r="AE1800" s="73">
        <f>IFERROR(VLOOKUP(Подбор[[#This Row],[Артикул]],[1]Подбор!$CJ:$CW,10,0),"")</f>
        <v>0</v>
      </c>
      <c r="AF1800" s="73">
        <f>IFERROR(VLOOKUP(Подбор[[#This Row],[Артикул]],[1]Подбор!$CJ:$CW,11,0),"")</f>
        <v>0</v>
      </c>
      <c r="AG1800" s="73">
        <f>IFERROR(VLOOKUP(Подбор[[#This Row],[Артикул]],[1]Подбор!$CJ:$CW,12,0),"")</f>
        <v>0</v>
      </c>
      <c r="AH1800" s="73">
        <f>IFERROR(VLOOKUP(Подбор[[#This Row],[Артикул]],[1]Подбор!$CJ:$CW,13,0),"")</f>
        <v>0</v>
      </c>
      <c r="AI1800" s="73">
        <f>IFERROR(VLOOKUP(Подбор[[#This Row],[Артикул]],[1]Подбор!$CJ:$CW,14,0),"")</f>
        <v>0</v>
      </c>
      <c r="AJ1800" s="73" t="str">
        <f>IFERROR(VLOOKUP(Подбор[[#This Row],[Артикул]],[1]Подбор!$CJ:$DA,15,0),"")</f>
        <v>http://ipmatika.ru/upload/iblock/cff/TS-01F_1.jpg</v>
      </c>
      <c r="AK1800" s="73" t="str">
        <f>IFERROR(VLOOKUP(Подбор[[#This Row],[Артикул]],[1]Подбор!$CJ:$DA,16,0),"")</f>
        <v>https://ipmatika.kz/products/sistema-sinkhronnogo-perevoda-serii-ts-067/TS-01F/</v>
      </c>
      <c r="AL1800" s="73" t="str">
        <f>IFERROR(VLOOKUP(Подбор[[#This Row],[Артикул]],[1]Подбор!$CJ:$DA,17,0),"")</f>
        <v>Под заказ</v>
      </c>
    </row>
    <row r="1801" spans="1:38">
      <c r="A1801" s="73" t="s">
        <v>981</v>
      </c>
      <c r="B1801" t="s">
        <v>3084</v>
      </c>
      <c r="C1801" t="s">
        <v>980</v>
      </c>
      <c r="D1801">
        <v>1053250</v>
      </c>
      <c r="E1801">
        <v>631950</v>
      </c>
      <c r="F1801">
        <v>-40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6797</v>
      </c>
      <c r="R1801" t="s">
        <v>6798</v>
      </c>
      <c r="S1801" t="s">
        <v>5612</v>
      </c>
      <c r="T1801" s="73"/>
      <c r="U1801" s="73"/>
      <c r="V1801"/>
      <c r="W1801" s="73">
        <f>IFERROR(VLOOKUP(Подбор[[#This Row],[Артикул]],[1]Подбор!$CJ:$CW,2,0),"")</f>
        <v>1053250</v>
      </c>
      <c r="X1801" s="73">
        <f>IFERROR(VLOOKUP(Подбор[[#This Row],[Артикул]],[1]Подбор!$CJ:$CW,3,0),"")</f>
        <v>631950</v>
      </c>
      <c r="Y1801" s="73">
        <f>IFERROR(VLOOKUP(Подбор[[#This Row],[Артикул]],[1]Подбор!$CJ:$CW,4,0),"")</f>
        <v>-40</v>
      </c>
      <c r="Z1801" s="73">
        <f>IFERROR(VLOOKUP(Подбор[[#This Row],[Артикул]],[1]Подбор!$CJ:$CW,5,0),"")</f>
        <v>0</v>
      </c>
      <c r="AA1801" s="73">
        <f>IFERROR(VLOOKUP(Подбор[[#This Row],[Артикул]],[1]Подбор!$CJ:$CW,6,0),"")</f>
        <v>0</v>
      </c>
      <c r="AB1801" s="73">
        <f>IFERROR(VLOOKUP(Подбор[[#This Row],[Артикул]],[1]Подбор!$CJ:$CW,7,0),"")</f>
        <v>0</v>
      </c>
      <c r="AC1801" s="73">
        <f>IFERROR(VLOOKUP(Подбор[[#This Row],[Артикул]],[1]Подбор!$CJ:$CW,8,0),"")</f>
        <v>0</v>
      </c>
      <c r="AD1801" s="73">
        <f>IFERROR(VLOOKUP(Подбор[[#This Row],[Артикул]],[1]Подбор!$CJ:$CW,9,0),"")</f>
        <v>0</v>
      </c>
      <c r="AE1801" s="73">
        <f>IFERROR(VLOOKUP(Подбор[[#This Row],[Артикул]],[1]Подбор!$CJ:$CW,10,0),"")</f>
        <v>0</v>
      </c>
      <c r="AF1801" s="73">
        <f>IFERROR(VLOOKUP(Подбор[[#This Row],[Артикул]],[1]Подбор!$CJ:$CW,11,0),"")</f>
        <v>0</v>
      </c>
      <c r="AG1801" s="73">
        <f>IFERROR(VLOOKUP(Подбор[[#This Row],[Артикул]],[1]Подбор!$CJ:$CW,12,0),"")</f>
        <v>0</v>
      </c>
      <c r="AH1801" s="73">
        <f>IFERROR(VLOOKUP(Подбор[[#This Row],[Артикул]],[1]Подбор!$CJ:$CW,13,0),"")</f>
        <v>0</v>
      </c>
      <c r="AI1801" s="73">
        <f>IFERROR(VLOOKUP(Подбор[[#This Row],[Артикул]],[1]Подбор!$CJ:$CW,14,0),"")</f>
        <v>0</v>
      </c>
      <c r="AJ1801" s="73" t="str">
        <f>IFERROR(VLOOKUP(Подбор[[#This Row],[Артикул]],[1]Подбор!$CJ:$DA,15,0),"")</f>
        <v>http://ipmatika.ru/upload/iblock/845/wxl4uf14149yenb1cur1er7oefyl1zb5/TS-0370H-16.png</v>
      </c>
      <c r="AK1801" s="73" t="str">
        <f>IFERROR(VLOOKUP(Подбор[[#This Row],[Артикул]],[1]Подбор!$CJ:$DA,16,0),"")</f>
        <v>https://ipmatika.kz/products/sistema-sinkhronnogo-perevoda-itc-serii-ts-0370/TS-0370H-16/</v>
      </c>
      <c r="AL1801" s="73" t="str">
        <f>IFERROR(VLOOKUP(Подбор[[#This Row],[Артикул]],[1]Подбор!$CJ:$DA,17,0),"")</f>
        <v>Под заказ</v>
      </c>
    </row>
    <row r="1802" spans="1:38">
      <c r="A1802" s="73" t="s">
        <v>979</v>
      </c>
      <c r="B1802" t="s">
        <v>3084</v>
      </c>
      <c r="C1802" t="s">
        <v>978</v>
      </c>
      <c r="D1802">
        <v>933350</v>
      </c>
      <c r="E1802">
        <v>559900</v>
      </c>
      <c r="F1802">
        <v>-40.011785503830289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6799</v>
      </c>
      <c r="R1802" t="s">
        <v>6800</v>
      </c>
      <c r="S1802" t="s">
        <v>5612</v>
      </c>
      <c r="T1802" s="73"/>
      <c r="U1802" s="73"/>
      <c r="V1802"/>
      <c r="W1802" s="73">
        <f>IFERROR(VLOOKUP(Подбор[[#This Row],[Артикул]],[1]Подбор!$CJ:$CW,2,0),"")</f>
        <v>933350</v>
      </c>
      <c r="X1802" s="73">
        <f>IFERROR(VLOOKUP(Подбор[[#This Row],[Артикул]],[1]Подбор!$CJ:$CW,3,0),"")</f>
        <v>559900</v>
      </c>
      <c r="Y1802" s="73">
        <f>IFERROR(VLOOKUP(Подбор[[#This Row],[Артикул]],[1]Подбор!$CJ:$CW,4,0),"")</f>
        <v>-40.011785503830289</v>
      </c>
      <c r="Z1802" s="73">
        <f>IFERROR(VLOOKUP(Подбор[[#This Row],[Артикул]],[1]Подбор!$CJ:$CW,5,0),"")</f>
        <v>0</v>
      </c>
      <c r="AA1802" s="73">
        <f>IFERROR(VLOOKUP(Подбор[[#This Row],[Артикул]],[1]Подбор!$CJ:$CW,6,0),"")</f>
        <v>0</v>
      </c>
      <c r="AB1802" s="73">
        <f>IFERROR(VLOOKUP(Подбор[[#This Row],[Артикул]],[1]Подбор!$CJ:$CW,7,0),"")</f>
        <v>0</v>
      </c>
      <c r="AC1802" s="73">
        <f>IFERROR(VLOOKUP(Подбор[[#This Row],[Артикул]],[1]Подбор!$CJ:$CW,8,0),"")</f>
        <v>0</v>
      </c>
      <c r="AD1802" s="73">
        <f>IFERROR(VLOOKUP(Подбор[[#This Row],[Артикул]],[1]Подбор!$CJ:$CW,9,0),"")</f>
        <v>0</v>
      </c>
      <c r="AE1802" s="73">
        <f>IFERROR(VLOOKUP(Подбор[[#This Row],[Артикул]],[1]Подбор!$CJ:$CW,10,0),"")</f>
        <v>0</v>
      </c>
      <c r="AF1802" s="73">
        <f>IFERROR(VLOOKUP(Подбор[[#This Row],[Артикул]],[1]Подбор!$CJ:$CW,11,0),"")</f>
        <v>0</v>
      </c>
      <c r="AG1802" s="73">
        <f>IFERROR(VLOOKUP(Подбор[[#This Row],[Артикул]],[1]Подбор!$CJ:$CW,12,0),"")</f>
        <v>0</v>
      </c>
      <c r="AH1802" s="73">
        <f>IFERROR(VLOOKUP(Подбор[[#This Row],[Артикул]],[1]Подбор!$CJ:$CW,13,0),"")</f>
        <v>0</v>
      </c>
      <c r="AI1802" s="73">
        <f>IFERROR(VLOOKUP(Подбор[[#This Row],[Артикул]],[1]Подбор!$CJ:$CW,14,0),"")</f>
        <v>0</v>
      </c>
      <c r="AJ1802" s="73" t="str">
        <f>IFERROR(VLOOKUP(Подбор[[#This Row],[Артикул]],[1]Подбор!$CJ:$DA,15,0),"")</f>
        <v>http://ipmatika.ru/upload/iblock/daa/y95nod3o00g0nfpgbuj74qqzsngh3olt/TS-0370H-8.png</v>
      </c>
      <c r="AK1802" s="73" t="str">
        <f>IFERROR(VLOOKUP(Подбор[[#This Row],[Артикул]],[1]Подбор!$CJ:$DA,16,0),"")</f>
        <v>https://ipmatika.kz/products/sistema-sinkhronnogo-perevoda-itc-serii-ts-0370/TS-0370H-8/</v>
      </c>
      <c r="AL1802" s="73" t="str">
        <f>IFERROR(VLOOKUP(Подбор[[#This Row],[Артикул]],[1]Подбор!$CJ:$DA,17,0),"")</f>
        <v>Под заказ</v>
      </c>
    </row>
    <row r="1803" spans="1:38">
      <c r="A1803" s="73" t="s">
        <v>977</v>
      </c>
      <c r="B1803" t="s">
        <v>3084</v>
      </c>
      <c r="C1803" t="s">
        <v>976</v>
      </c>
      <c r="D1803">
        <v>861850</v>
      </c>
      <c r="E1803">
        <v>517000</v>
      </c>
      <c r="F1803">
        <v>-40.012763241863432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6801</v>
      </c>
      <c r="R1803" t="s">
        <v>6802</v>
      </c>
      <c r="S1803" t="s">
        <v>5612</v>
      </c>
      <c r="T1803" s="73"/>
      <c r="U1803" s="73"/>
      <c r="V1803"/>
      <c r="W1803" s="73">
        <f>IFERROR(VLOOKUP(Подбор[[#This Row],[Артикул]],[1]Подбор!$CJ:$CW,2,0),"")</f>
        <v>861850</v>
      </c>
      <c r="X1803" s="73">
        <f>IFERROR(VLOOKUP(Подбор[[#This Row],[Артикул]],[1]Подбор!$CJ:$CW,3,0),"")</f>
        <v>517000</v>
      </c>
      <c r="Y1803" s="73">
        <f>IFERROR(VLOOKUP(Подбор[[#This Row],[Артикул]],[1]Подбор!$CJ:$CW,4,0),"")</f>
        <v>-40.012763241863432</v>
      </c>
      <c r="Z1803" s="73">
        <f>IFERROR(VLOOKUP(Подбор[[#This Row],[Артикул]],[1]Подбор!$CJ:$CW,5,0),"")</f>
        <v>0</v>
      </c>
      <c r="AA1803" s="73">
        <f>IFERROR(VLOOKUP(Подбор[[#This Row],[Артикул]],[1]Подбор!$CJ:$CW,6,0),"")</f>
        <v>0</v>
      </c>
      <c r="AB1803" s="73">
        <f>IFERROR(VLOOKUP(Подбор[[#This Row],[Артикул]],[1]Подбор!$CJ:$CW,7,0),"")</f>
        <v>0</v>
      </c>
      <c r="AC1803" s="73">
        <f>IFERROR(VLOOKUP(Подбор[[#This Row],[Артикул]],[1]Подбор!$CJ:$CW,8,0),"")</f>
        <v>0</v>
      </c>
      <c r="AD1803" s="73">
        <f>IFERROR(VLOOKUP(Подбор[[#This Row],[Артикул]],[1]Подбор!$CJ:$CW,9,0),"")</f>
        <v>0</v>
      </c>
      <c r="AE1803" s="73">
        <f>IFERROR(VLOOKUP(Подбор[[#This Row],[Артикул]],[1]Подбор!$CJ:$CW,10,0),"")</f>
        <v>0</v>
      </c>
      <c r="AF1803" s="73">
        <f>IFERROR(VLOOKUP(Подбор[[#This Row],[Артикул]],[1]Подбор!$CJ:$CW,11,0),"")</f>
        <v>0</v>
      </c>
      <c r="AG1803" s="73">
        <f>IFERROR(VLOOKUP(Подбор[[#This Row],[Артикул]],[1]Подбор!$CJ:$CW,12,0),"")</f>
        <v>0</v>
      </c>
      <c r="AH1803" s="73">
        <f>IFERROR(VLOOKUP(Подбор[[#This Row],[Артикул]],[1]Подбор!$CJ:$CW,13,0),"")</f>
        <v>0</v>
      </c>
      <c r="AI1803" s="73">
        <f>IFERROR(VLOOKUP(Подбор[[#This Row],[Артикул]],[1]Подбор!$CJ:$CW,14,0),"")</f>
        <v>0</v>
      </c>
      <c r="AJ1803" s="73" t="str">
        <f>IFERROR(VLOOKUP(Подбор[[#This Row],[Артикул]],[1]Подбор!$CJ:$DA,15,0),"")</f>
        <v>http://ipmatika.ru/upload/iblock/1f2/kufslg7p4dolo062o6s54ye3ya2chwkj/TS-0370HC.png</v>
      </c>
      <c r="AK1803" s="73" t="str">
        <f>IFERROR(VLOOKUP(Подбор[[#This Row],[Артикул]],[1]Подбор!$CJ:$DA,16,0),"")</f>
        <v>https://ipmatika.kz/products/sistema-sinkhronnogo-perevoda-itc-serii-ts-0370/TS-0370HC/</v>
      </c>
      <c r="AL1803" s="73" t="str">
        <f>IFERROR(VLOOKUP(Подбор[[#This Row],[Артикул]],[1]Подбор!$CJ:$DA,17,0),"")</f>
        <v>Под заказ</v>
      </c>
    </row>
    <row r="1804" spans="1:38">
      <c r="A1804" s="73" t="s">
        <v>975</v>
      </c>
      <c r="B1804" t="s">
        <v>3084</v>
      </c>
      <c r="C1804" t="s">
        <v>974</v>
      </c>
      <c r="D1804">
        <v>229900</v>
      </c>
      <c r="E1804">
        <v>138050</v>
      </c>
      <c r="F1804">
        <v>-39.952153110047846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4</v>
      </c>
      <c r="P1804">
        <v>0</v>
      </c>
      <c r="Q1804" t="s">
        <v>6803</v>
      </c>
      <c r="R1804" t="s">
        <v>6804</v>
      </c>
      <c r="S1804" t="s">
        <v>5612</v>
      </c>
      <c r="T1804" s="73"/>
      <c r="U1804" s="73"/>
      <c r="V1804"/>
      <c r="W1804" s="73">
        <f>IFERROR(VLOOKUP(Подбор[[#This Row],[Артикул]],[1]Подбор!$CJ:$CW,2,0),"")</f>
        <v>229900</v>
      </c>
      <c r="X1804" s="73">
        <f>IFERROR(VLOOKUP(Подбор[[#This Row],[Артикул]],[1]Подбор!$CJ:$CW,3,0),"")</f>
        <v>138050</v>
      </c>
      <c r="Y1804" s="73">
        <f>IFERROR(VLOOKUP(Подбор[[#This Row],[Артикул]],[1]Подбор!$CJ:$CW,4,0),"")</f>
        <v>-39.952153110047846</v>
      </c>
      <c r="Z1804" s="73">
        <f>IFERROR(VLOOKUP(Подбор[[#This Row],[Артикул]],[1]Подбор!$CJ:$CW,5,0),"")</f>
        <v>0</v>
      </c>
      <c r="AA1804" s="73">
        <f>IFERROR(VLOOKUP(Подбор[[#This Row],[Артикул]],[1]Подбор!$CJ:$CW,6,0),"")</f>
        <v>0</v>
      </c>
      <c r="AB1804" s="73">
        <f>IFERROR(VLOOKUP(Подбор[[#This Row],[Артикул]],[1]Подбор!$CJ:$CW,7,0),"")</f>
        <v>0</v>
      </c>
      <c r="AC1804" s="73">
        <f>IFERROR(VLOOKUP(Подбор[[#This Row],[Артикул]],[1]Подбор!$CJ:$CW,8,0),"")</f>
        <v>0</v>
      </c>
      <c r="AD1804" s="73">
        <f>IFERROR(VLOOKUP(Подбор[[#This Row],[Артикул]],[1]Подбор!$CJ:$CW,9,0),"")</f>
        <v>0</v>
      </c>
      <c r="AE1804" s="73">
        <f>IFERROR(VLOOKUP(Подбор[[#This Row],[Артикул]],[1]Подбор!$CJ:$CW,10,0),"")</f>
        <v>0</v>
      </c>
      <c r="AF1804" s="73">
        <f>IFERROR(VLOOKUP(Подбор[[#This Row],[Артикул]],[1]Подбор!$CJ:$CW,11,0),"")</f>
        <v>0</v>
      </c>
      <c r="AG1804" s="73">
        <f>IFERROR(VLOOKUP(Подбор[[#This Row],[Артикул]],[1]Подбор!$CJ:$CW,12,0),"")</f>
        <v>0</v>
      </c>
      <c r="AH1804" s="73">
        <f>IFERROR(VLOOKUP(Подбор[[#This Row],[Артикул]],[1]Подбор!$CJ:$CW,13,0),"")</f>
        <v>4</v>
      </c>
      <c r="AI1804" s="73">
        <f>IFERROR(VLOOKUP(Подбор[[#This Row],[Артикул]],[1]Подбор!$CJ:$CW,14,0),"")</f>
        <v>0</v>
      </c>
      <c r="AJ1804" s="73" t="str">
        <f>IFERROR(VLOOKUP(Подбор[[#This Row],[Артикул]],[1]Подбор!$CJ:$DA,15,0),"")</f>
        <v>http://ipmatika.ru/upload/iblock/378/qqezwzy37k1r8ul5l6n7mqmxdor4g9wa/TS-0370HD.png</v>
      </c>
      <c r="AK1804" s="73" t="str">
        <f>IFERROR(VLOOKUP(Подбор[[#This Row],[Артикул]],[1]Подбор!$CJ:$DA,16,0),"")</f>
        <v>https://ipmatika.kz/products/sistema-sinkhronnogo-perevoda-itc-serii-ts-0370/TS-0370HD/</v>
      </c>
      <c r="AL1804" s="73" t="str">
        <f>IFERROR(VLOOKUP(Подбор[[#This Row],[Артикул]],[1]Подбор!$CJ:$DA,17,0),"")</f>
        <v>Под заказ</v>
      </c>
    </row>
    <row r="1805" spans="1:38">
      <c r="A1805" s="73" t="s">
        <v>973</v>
      </c>
      <c r="B1805" t="s">
        <v>3084</v>
      </c>
      <c r="C1805" t="s">
        <v>972</v>
      </c>
      <c r="D1805">
        <v>957550</v>
      </c>
      <c r="E1805">
        <v>574200</v>
      </c>
      <c r="F1805">
        <v>-40.034462952326251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6805</v>
      </c>
      <c r="R1805" t="s">
        <v>6806</v>
      </c>
      <c r="S1805" t="s">
        <v>5612</v>
      </c>
      <c r="T1805" s="73"/>
      <c r="U1805" s="73"/>
      <c r="V1805"/>
      <c r="W1805" s="73">
        <f>IFERROR(VLOOKUP(Подбор[[#This Row],[Артикул]],[1]Подбор!$CJ:$CW,2,0),"")</f>
        <v>957550</v>
      </c>
      <c r="X1805" s="73">
        <f>IFERROR(VLOOKUP(Подбор[[#This Row],[Артикул]],[1]Подбор!$CJ:$CW,3,0),"")</f>
        <v>574200</v>
      </c>
      <c r="Y1805" s="73">
        <f>IFERROR(VLOOKUP(Подбор[[#This Row],[Артикул]],[1]Подбор!$CJ:$CW,4,0),"")</f>
        <v>-40.034462952326251</v>
      </c>
      <c r="Z1805" s="73">
        <f>IFERROR(VLOOKUP(Подбор[[#This Row],[Артикул]],[1]Подбор!$CJ:$CW,5,0),"")</f>
        <v>0</v>
      </c>
      <c r="AA1805" s="73">
        <f>IFERROR(VLOOKUP(Подбор[[#This Row],[Артикул]],[1]Подбор!$CJ:$CW,6,0),"")</f>
        <v>0</v>
      </c>
      <c r="AB1805" s="73">
        <f>IFERROR(VLOOKUP(Подбор[[#This Row],[Артикул]],[1]Подбор!$CJ:$CW,7,0),"")</f>
        <v>0</v>
      </c>
      <c r="AC1805" s="73">
        <f>IFERROR(VLOOKUP(Подбор[[#This Row],[Артикул]],[1]Подбор!$CJ:$CW,8,0),"")</f>
        <v>0</v>
      </c>
      <c r="AD1805" s="73">
        <f>IFERROR(VLOOKUP(Подбор[[#This Row],[Артикул]],[1]Подбор!$CJ:$CW,9,0),"")</f>
        <v>0</v>
      </c>
      <c r="AE1805" s="73">
        <f>IFERROR(VLOOKUP(Подбор[[#This Row],[Артикул]],[1]Подбор!$CJ:$CW,10,0),"")</f>
        <v>0</v>
      </c>
      <c r="AF1805" s="73">
        <f>IFERROR(VLOOKUP(Подбор[[#This Row],[Артикул]],[1]Подбор!$CJ:$CW,11,0),"")</f>
        <v>0</v>
      </c>
      <c r="AG1805" s="73">
        <f>IFERROR(VLOOKUP(Подбор[[#This Row],[Артикул]],[1]Подбор!$CJ:$CW,12,0),"")</f>
        <v>0</v>
      </c>
      <c r="AH1805" s="73">
        <f>IFERROR(VLOOKUP(Подбор[[#This Row],[Артикул]],[1]Подбор!$CJ:$CW,13,0),"")</f>
        <v>0</v>
      </c>
      <c r="AI1805" s="73">
        <f>IFERROR(VLOOKUP(Подбор[[#This Row],[Артикул]],[1]Подбор!$CJ:$CW,14,0),"")</f>
        <v>0</v>
      </c>
      <c r="AJ1805" s="73" t="str">
        <f>IFERROR(VLOOKUP(Подбор[[#This Row],[Артикул]],[1]Подбор!$CJ:$DA,15,0),"")</f>
        <v>http://ipmatika.ru/upload/iblock/500/ev5svncac35o9ge7g8gctgmjodkece3f/TS-0370HS.png</v>
      </c>
      <c r="AK1805" s="73" t="str">
        <f>IFERROR(VLOOKUP(Подбор[[#This Row],[Артикул]],[1]Подбор!$CJ:$DA,16,0),"")</f>
        <v>https://ipmatika.kz/products/sistema-sinkhronnogo-perevoda-itc-serii-ts-0370/TS-0370HS/</v>
      </c>
      <c r="AL1805" s="73" t="str">
        <f>IFERROR(VLOOKUP(Подбор[[#This Row],[Артикул]],[1]Подбор!$CJ:$DA,17,0),"")</f>
        <v>Под заказ</v>
      </c>
    </row>
    <row r="1806" spans="1:38">
      <c r="A1806" s="73" t="s">
        <v>971</v>
      </c>
      <c r="B1806" t="s">
        <v>3084</v>
      </c>
      <c r="C1806" t="s">
        <v>970</v>
      </c>
      <c r="D1806">
        <v>861850</v>
      </c>
      <c r="E1806">
        <v>517000</v>
      </c>
      <c r="F1806">
        <v>-40.012763241863432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6807</v>
      </c>
      <c r="R1806" t="s">
        <v>6808</v>
      </c>
      <c r="S1806" t="s">
        <v>5612</v>
      </c>
      <c r="T1806" s="73"/>
      <c r="U1806" s="73"/>
      <c r="V1806"/>
      <c r="W1806" s="73">
        <f>IFERROR(VLOOKUP(Подбор[[#This Row],[Артикул]],[1]Подбор!$CJ:$CW,2,0),"")</f>
        <v>861850</v>
      </c>
      <c r="X1806" s="73">
        <f>IFERROR(VLOOKUP(Подбор[[#This Row],[Артикул]],[1]Подбор!$CJ:$CW,3,0),"")</f>
        <v>517000</v>
      </c>
      <c r="Y1806" s="73">
        <f>IFERROR(VLOOKUP(Подбор[[#This Row],[Артикул]],[1]Подбор!$CJ:$CW,4,0),"")</f>
        <v>-40.012763241863432</v>
      </c>
      <c r="Z1806" s="73">
        <f>IFERROR(VLOOKUP(Подбор[[#This Row],[Артикул]],[1]Подбор!$CJ:$CW,5,0),"")</f>
        <v>0</v>
      </c>
      <c r="AA1806" s="73">
        <f>IFERROR(VLOOKUP(Подбор[[#This Row],[Артикул]],[1]Подбор!$CJ:$CW,6,0),"")</f>
        <v>0</v>
      </c>
      <c r="AB1806" s="73">
        <f>IFERROR(VLOOKUP(Подбор[[#This Row],[Артикул]],[1]Подбор!$CJ:$CW,7,0),"")</f>
        <v>0</v>
      </c>
      <c r="AC1806" s="73">
        <f>IFERROR(VLOOKUP(Подбор[[#This Row],[Артикул]],[1]Подбор!$CJ:$CW,8,0),"")</f>
        <v>0</v>
      </c>
      <c r="AD1806" s="73">
        <f>IFERROR(VLOOKUP(Подбор[[#This Row],[Артикул]],[1]Подбор!$CJ:$CW,9,0),"")</f>
        <v>0</v>
      </c>
      <c r="AE1806" s="73">
        <f>IFERROR(VLOOKUP(Подбор[[#This Row],[Артикул]],[1]Подбор!$CJ:$CW,10,0),"")</f>
        <v>0</v>
      </c>
      <c r="AF1806" s="73">
        <f>IFERROR(VLOOKUP(Подбор[[#This Row],[Артикул]],[1]Подбор!$CJ:$CW,11,0),"")</f>
        <v>0</v>
      </c>
      <c r="AG1806" s="73">
        <f>IFERROR(VLOOKUP(Подбор[[#This Row],[Артикул]],[1]Подбор!$CJ:$CW,12,0),"")</f>
        <v>0</v>
      </c>
      <c r="AH1806" s="73">
        <f>IFERROR(VLOOKUP(Подбор[[#This Row],[Артикул]],[1]Подбор!$CJ:$CW,13,0),"")</f>
        <v>0</v>
      </c>
      <c r="AI1806" s="73">
        <f>IFERROR(VLOOKUP(Подбор[[#This Row],[Артикул]],[1]Подбор!$CJ:$CW,14,0),"")</f>
        <v>0</v>
      </c>
      <c r="AJ1806" s="73" t="str">
        <f>IFERROR(VLOOKUP(Подбор[[#This Row],[Артикул]],[1]Подбор!$CJ:$DA,15,0),"")</f>
        <v>http://ipmatika.ru/upload/iblock/98e/TS-0370HY.png</v>
      </c>
      <c r="AK1806" s="73" t="str">
        <f>IFERROR(VLOOKUP(Подбор[[#This Row],[Артикул]],[1]Подбор!$CJ:$DA,16,0),"")</f>
        <v>https://ipmatika.kz/products/sistema-sinkhronnogo-perevoda-itc-serii-ts-0370/TS-0370HY/</v>
      </c>
      <c r="AL1806" s="73" t="str">
        <f>IFERROR(VLOOKUP(Подбор[[#This Row],[Артикул]],[1]Подбор!$CJ:$DA,17,0),"")</f>
        <v>Под заказ</v>
      </c>
    </row>
    <row r="1807" spans="1:38">
      <c r="A1807" s="73" t="s">
        <v>969</v>
      </c>
      <c r="B1807" t="s">
        <v>3084</v>
      </c>
      <c r="C1807" t="s">
        <v>968</v>
      </c>
      <c r="D1807">
        <v>51970</v>
      </c>
      <c r="E1807">
        <v>33880</v>
      </c>
      <c r="F1807">
        <v>-34.808543390417555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6809</v>
      </c>
      <c r="R1807" t="s">
        <v>6810</v>
      </c>
      <c r="S1807" t="s">
        <v>5612</v>
      </c>
      <c r="T1807" s="73"/>
      <c r="U1807" s="73"/>
      <c r="V1807"/>
      <c r="W1807" s="73">
        <f>IFERROR(VLOOKUP(Подбор[[#This Row],[Артикул]],[1]Подбор!$CJ:$CW,2,0),"")</f>
        <v>51970</v>
      </c>
      <c r="X1807" s="73">
        <f>IFERROR(VLOOKUP(Подбор[[#This Row],[Артикул]],[1]Подбор!$CJ:$CW,3,0),"")</f>
        <v>33880</v>
      </c>
      <c r="Y1807" s="73">
        <f>IFERROR(VLOOKUP(Подбор[[#This Row],[Артикул]],[1]Подбор!$CJ:$CW,4,0),"")</f>
        <v>-34.808543390417555</v>
      </c>
      <c r="Z1807" s="73">
        <f>IFERROR(VLOOKUP(Подбор[[#This Row],[Артикул]],[1]Подбор!$CJ:$CW,5,0),"")</f>
        <v>0</v>
      </c>
      <c r="AA1807" s="73">
        <f>IFERROR(VLOOKUP(Подбор[[#This Row],[Артикул]],[1]Подбор!$CJ:$CW,6,0),"")</f>
        <v>0</v>
      </c>
      <c r="AB1807" s="73">
        <f>IFERROR(VLOOKUP(Подбор[[#This Row],[Артикул]],[1]Подбор!$CJ:$CW,7,0),"")</f>
        <v>0</v>
      </c>
      <c r="AC1807" s="73">
        <f>IFERROR(VLOOKUP(Подбор[[#This Row],[Артикул]],[1]Подбор!$CJ:$CW,8,0),"")</f>
        <v>0</v>
      </c>
      <c r="AD1807" s="73">
        <f>IFERROR(VLOOKUP(Подбор[[#This Row],[Артикул]],[1]Подбор!$CJ:$CW,9,0),"")</f>
        <v>0</v>
      </c>
      <c r="AE1807" s="73">
        <f>IFERROR(VLOOKUP(Подбор[[#This Row],[Артикул]],[1]Подбор!$CJ:$CW,10,0),"")</f>
        <v>0</v>
      </c>
      <c r="AF1807" s="73">
        <f>IFERROR(VLOOKUP(Подбор[[#This Row],[Артикул]],[1]Подбор!$CJ:$CW,11,0),"")</f>
        <v>0</v>
      </c>
      <c r="AG1807" s="73">
        <f>IFERROR(VLOOKUP(Подбор[[#This Row],[Артикул]],[1]Подбор!$CJ:$CW,12,0),"")</f>
        <v>0</v>
      </c>
      <c r="AH1807" s="73">
        <f>IFERROR(VLOOKUP(Подбор[[#This Row],[Артикул]],[1]Подбор!$CJ:$CW,13,0),"")</f>
        <v>0</v>
      </c>
      <c r="AI1807" s="73">
        <f>IFERROR(VLOOKUP(Подбор[[#This Row],[Артикул]],[1]Подбор!$CJ:$CW,14,0),"")</f>
        <v>0</v>
      </c>
      <c r="AJ1807" s="73" t="str">
        <f>IFERROR(VLOOKUP(Подбор[[#This Row],[Артикул]],[1]Подбор!$CJ:$DA,15,0),"")</f>
        <v>http://ipmatika.ru/upload/iblock/06c/a4qp7jda8135mtqmauk8cj4oiyi965t9/TS-930_03.png</v>
      </c>
      <c r="AK1807" s="73" t="str">
        <f>IFERROR(VLOOKUP(Подбор[[#This Row],[Артикул]],[1]Подбор!$CJ:$DA,16,0),"")</f>
        <v>https://ipmatika.kz/products/sistema-sinkhronnogo-perevoda-serii-ts-067/TS-930/</v>
      </c>
      <c r="AL1807" s="73" t="str">
        <f>IFERROR(VLOOKUP(Подбор[[#This Row],[Артикул]],[1]Подбор!$CJ:$DA,17,0),"")</f>
        <v>Под заказ</v>
      </c>
    </row>
    <row r="1808" spans="1:38">
      <c r="A1808" s="73" t="s">
        <v>967</v>
      </c>
      <c r="B1808"/>
      <c r="C1808"/>
      <c r="D1808" t="s">
        <v>578</v>
      </c>
      <c r="E1808" t="s">
        <v>578</v>
      </c>
      <c r="F1808" t="s">
        <v>578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578</v>
      </c>
      <c r="R1808" t="s">
        <v>578</v>
      </c>
      <c r="S1808" t="s">
        <v>578</v>
      </c>
      <c r="T1808" s="73"/>
      <c r="U1808" s="73"/>
      <c r="V1808"/>
      <c r="W1808" s="73" t="str">
        <f>IFERROR(VLOOKUP(Подбор[[#This Row],[Артикул]],[1]Подбор!$CJ:$CW,2,0),"")</f>
        <v/>
      </c>
      <c r="X1808" s="73" t="str">
        <f>IFERROR(VLOOKUP(Подбор[[#This Row],[Артикул]],[1]Подбор!$CJ:$CW,3,0),"")</f>
        <v/>
      </c>
      <c r="Y1808" s="73" t="str">
        <f>IFERROR(VLOOKUP(Подбор[[#This Row],[Артикул]],[1]Подбор!$CJ:$CW,4,0),"")</f>
        <v/>
      </c>
      <c r="Z1808" s="73">
        <f>IFERROR(VLOOKUP(Подбор[[#This Row],[Артикул]],[1]Подбор!$CJ:$CW,5,0),"")</f>
        <v>0</v>
      </c>
      <c r="AA1808" s="73">
        <f>IFERROR(VLOOKUP(Подбор[[#This Row],[Артикул]],[1]Подбор!$CJ:$CW,6,0),"")</f>
        <v>0</v>
      </c>
      <c r="AB1808" s="73">
        <f>IFERROR(VLOOKUP(Подбор[[#This Row],[Артикул]],[1]Подбор!$CJ:$CW,7,0),"")</f>
        <v>0</v>
      </c>
      <c r="AC1808" s="73">
        <f>IFERROR(VLOOKUP(Подбор[[#This Row],[Артикул]],[1]Подбор!$CJ:$CW,8,0),"")</f>
        <v>0</v>
      </c>
      <c r="AD1808" s="73">
        <f>IFERROR(VLOOKUP(Подбор[[#This Row],[Артикул]],[1]Подбор!$CJ:$CW,9,0),"")</f>
        <v>0</v>
      </c>
      <c r="AE1808" s="73">
        <f>IFERROR(VLOOKUP(Подбор[[#This Row],[Артикул]],[1]Подбор!$CJ:$CW,10,0),"")</f>
        <v>0</v>
      </c>
      <c r="AF1808" s="73">
        <f>IFERROR(VLOOKUP(Подбор[[#This Row],[Артикул]],[1]Подбор!$CJ:$CW,11,0),"")</f>
        <v>0</v>
      </c>
      <c r="AG1808" s="73">
        <f>IFERROR(VLOOKUP(Подбор[[#This Row],[Артикул]],[1]Подбор!$CJ:$CW,12,0),"")</f>
        <v>0</v>
      </c>
      <c r="AH1808" s="73">
        <f>IFERROR(VLOOKUP(Подбор[[#This Row],[Артикул]],[1]Подбор!$CJ:$CW,13,0),"")</f>
        <v>0</v>
      </c>
      <c r="AI1808" s="73">
        <f>IFERROR(VLOOKUP(Подбор[[#This Row],[Артикул]],[1]Подбор!$CJ:$CW,14,0),"")</f>
        <v>0</v>
      </c>
      <c r="AJ1808" s="73" t="str">
        <f>IFERROR(VLOOKUP(Подбор[[#This Row],[Артикул]],[1]Подбор!$CJ:$DA,15,0),"")</f>
        <v/>
      </c>
      <c r="AK1808" s="73" t="str">
        <f>IFERROR(VLOOKUP(Подбор[[#This Row],[Артикул]],[1]Подбор!$CJ:$DA,16,0),"")</f>
        <v/>
      </c>
      <c r="AL1808" s="73" t="str">
        <f>IFERROR(VLOOKUP(Подбор[[#This Row],[Артикул]],[1]Подбор!$CJ:$DA,17,0),"")</f>
        <v/>
      </c>
    </row>
    <row r="1809" spans="1:38">
      <c r="A1809" s="73" t="s">
        <v>966</v>
      </c>
      <c r="B1809" t="s">
        <v>3084</v>
      </c>
      <c r="C1809" t="s">
        <v>965</v>
      </c>
      <c r="D1809">
        <v>487300</v>
      </c>
      <c r="E1809">
        <v>356386.80000000005</v>
      </c>
      <c r="F1809">
        <v>-26.865011286681707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3</v>
      </c>
      <c r="O1809">
        <v>0</v>
      </c>
      <c r="P1809">
        <v>0</v>
      </c>
      <c r="Q1809" t="s">
        <v>6811</v>
      </c>
      <c r="R1809" t="s">
        <v>6812</v>
      </c>
      <c r="S1809" t="s">
        <v>578</v>
      </c>
      <c r="T1809" s="73"/>
      <c r="U1809" s="73"/>
      <c r="V1809"/>
      <c r="W1809" s="73">
        <f>IFERROR(VLOOKUP(Подбор[[#This Row],[Артикул]],[1]Подбор!$CJ:$CW,2,0),"")</f>
        <v>487300</v>
      </c>
      <c r="X1809" s="73">
        <f>IFERROR(VLOOKUP(Подбор[[#This Row],[Артикул]],[1]Подбор!$CJ:$CW,3,0),"")</f>
        <v>356386.80000000005</v>
      </c>
      <c r="Y1809" s="73">
        <f>IFERROR(VLOOKUP(Подбор[[#This Row],[Артикул]],[1]Подбор!$CJ:$CW,4,0),"")</f>
        <v>-26.865011286681707</v>
      </c>
      <c r="Z1809" s="73">
        <f>IFERROR(VLOOKUP(Подбор[[#This Row],[Артикул]],[1]Подбор!$CJ:$CW,5,0),"")</f>
        <v>0</v>
      </c>
      <c r="AA1809" s="73">
        <f>IFERROR(VLOOKUP(Подбор[[#This Row],[Артикул]],[1]Подбор!$CJ:$CW,6,0),"")</f>
        <v>0</v>
      </c>
      <c r="AB1809" s="73">
        <f>IFERROR(VLOOKUP(Подбор[[#This Row],[Артикул]],[1]Подбор!$CJ:$CW,7,0),"")</f>
        <v>0</v>
      </c>
      <c r="AC1809" s="73">
        <f>IFERROR(VLOOKUP(Подбор[[#This Row],[Артикул]],[1]Подбор!$CJ:$CW,8,0),"")</f>
        <v>0</v>
      </c>
      <c r="AD1809" s="73">
        <f>IFERROR(VLOOKUP(Подбор[[#This Row],[Артикул]],[1]Подбор!$CJ:$CW,9,0),"")</f>
        <v>0</v>
      </c>
      <c r="AE1809" s="73">
        <f>IFERROR(VLOOKUP(Подбор[[#This Row],[Артикул]],[1]Подбор!$CJ:$CW,10,0),"")</f>
        <v>0</v>
      </c>
      <c r="AF1809" s="73">
        <f>IFERROR(VLOOKUP(Подбор[[#This Row],[Артикул]],[1]Подбор!$CJ:$CW,11,0),"")</f>
        <v>0</v>
      </c>
      <c r="AG1809" s="73">
        <f>IFERROR(VLOOKUP(Подбор[[#This Row],[Артикул]],[1]Подбор!$CJ:$CW,12,0),"")</f>
        <v>3</v>
      </c>
      <c r="AH1809" s="73">
        <f>IFERROR(VLOOKUP(Подбор[[#This Row],[Артикул]],[1]Подбор!$CJ:$CW,13,0),"")</f>
        <v>0</v>
      </c>
      <c r="AI1809" s="73">
        <f>IFERROR(VLOOKUP(Подбор[[#This Row],[Артикул]],[1]Подбор!$CJ:$CW,14,0),"")</f>
        <v>0</v>
      </c>
      <c r="AJ1809" s="73" t="str">
        <f>IFERROR(VLOOKUP(Подбор[[#This Row],[Артикул]],[1]Подбор!$CJ:$DA,15,0),"")</f>
        <v>http://ipmatika.ru/upload/iblock/5fd/a4hphf2q3ssdxucoxz2a2qg43rvk9nki/T-6412P_01.jpg</v>
      </c>
      <c r="AK1809" s="73" t="str">
        <f>IFERROR(VLOOKUP(Подбор[[#This Row],[Артикул]],[1]Подбор!$CJ:$DA,16,0),"")</f>
        <v>https://ipmatika.kz/products/zvukovye-protsessory/TS-820/</v>
      </c>
      <c r="AL1809" s="73" t="str">
        <f>IFERROR(VLOOKUP(Подбор[[#This Row],[Артикул]],[1]Подбор!$CJ:$DA,17,0),"")</f>
        <v/>
      </c>
    </row>
    <row r="1810" spans="1:38">
      <c r="A1810" s="73" t="s">
        <v>964</v>
      </c>
      <c r="B1810" t="s">
        <v>3084</v>
      </c>
      <c r="C1810" t="s">
        <v>963</v>
      </c>
      <c r="D1810">
        <v>878350</v>
      </c>
      <c r="E1810">
        <v>615577.19999999995</v>
      </c>
      <c r="F1810">
        <v>-29.916639152957259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3</v>
      </c>
      <c r="O1810">
        <v>0</v>
      </c>
      <c r="P1810">
        <v>0</v>
      </c>
      <c r="Q1810" t="s">
        <v>578</v>
      </c>
      <c r="R1810" t="s">
        <v>6813</v>
      </c>
      <c r="S1810" t="s">
        <v>578</v>
      </c>
      <c r="T1810" s="73"/>
      <c r="U1810" s="73"/>
      <c r="V1810"/>
      <c r="W1810" s="73">
        <f>IFERROR(VLOOKUP(Подбор[[#This Row],[Артикул]],[1]Подбор!$CJ:$CW,2,0),"")</f>
        <v>878350</v>
      </c>
      <c r="X1810" s="73">
        <f>IFERROR(VLOOKUP(Подбор[[#This Row],[Артикул]],[1]Подбор!$CJ:$CW,3,0),"")</f>
        <v>615577.19999999995</v>
      </c>
      <c r="Y1810" s="73">
        <f>IFERROR(VLOOKUP(Подбор[[#This Row],[Артикул]],[1]Подбор!$CJ:$CW,4,0),"")</f>
        <v>-29.916639152957259</v>
      </c>
      <c r="Z1810" s="73">
        <f>IFERROR(VLOOKUP(Подбор[[#This Row],[Артикул]],[1]Подбор!$CJ:$CW,5,0),"")</f>
        <v>0</v>
      </c>
      <c r="AA1810" s="73">
        <f>IFERROR(VLOOKUP(Подбор[[#This Row],[Артикул]],[1]Подбор!$CJ:$CW,6,0),"")</f>
        <v>0</v>
      </c>
      <c r="AB1810" s="73">
        <f>IFERROR(VLOOKUP(Подбор[[#This Row],[Артикул]],[1]Подбор!$CJ:$CW,7,0),"")</f>
        <v>0</v>
      </c>
      <c r="AC1810" s="73">
        <f>IFERROR(VLOOKUP(Подбор[[#This Row],[Артикул]],[1]Подбор!$CJ:$CW,8,0),"")</f>
        <v>0</v>
      </c>
      <c r="AD1810" s="73">
        <f>IFERROR(VLOOKUP(Подбор[[#This Row],[Артикул]],[1]Подбор!$CJ:$CW,9,0),"")</f>
        <v>0</v>
      </c>
      <c r="AE1810" s="73">
        <f>IFERROR(VLOOKUP(Подбор[[#This Row],[Артикул]],[1]Подбор!$CJ:$CW,10,0),"")</f>
        <v>0</v>
      </c>
      <c r="AF1810" s="73">
        <f>IFERROR(VLOOKUP(Подбор[[#This Row],[Артикул]],[1]Подбор!$CJ:$CW,11,0),"")</f>
        <v>0</v>
      </c>
      <c r="AG1810" s="73">
        <f>IFERROR(VLOOKUP(Подбор[[#This Row],[Артикул]],[1]Подбор!$CJ:$CW,12,0),"")</f>
        <v>3</v>
      </c>
      <c r="AH1810" s="73">
        <f>IFERROR(VLOOKUP(Подбор[[#This Row],[Артикул]],[1]Подбор!$CJ:$CW,13,0),"")</f>
        <v>0</v>
      </c>
      <c r="AI1810" s="73">
        <f>IFERROR(VLOOKUP(Подбор[[#This Row],[Артикул]],[1]Подбор!$CJ:$CW,14,0),"")</f>
        <v>0</v>
      </c>
      <c r="AJ1810" s="73" t="str">
        <f>IFERROR(VLOOKUP(Подбор[[#This Row],[Артикул]],[1]Подбор!$CJ:$DA,15,0),"")</f>
        <v/>
      </c>
      <c r="AK1810" s="73" t="str">
        <f>IFERROR(VLOOKUP(Подбор[[#This Row],[Артикул]],[1]Подбор!$CJ:$DA,16,0),"")</f>
        <v>https://ipmatika.kz/products/usiliteli/TC-21000/</v>
      </c>
      <c r="AL1810" s="73" t="str">
        <f>IFERROR(VLOOKUP(Подбор[[#This Row],[Артикул]],[1]Подбор!$CJ:$DA,17,0),"")</f>
        <v/>
      </c>
    </row>
    <row r="1811" spans="1:38">
      <c r="A1811" s="73" t="s">
        <v>962</v>
      </c>
      <c r="B1811" t="s">
        <v>3084</v>
      </c>
      <c r="C1811" t="s">
        <v>961</v>
      </c>
      <c r="D1811">
        <v>963050</v>
      </c>
      <c r="E1811">
        <v>674705.01</v>
      </c>
      <c r="F1811">
        <v>-29.940812003530453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578</v>
      </c>
      <c r="R1811" t="s">
        <v>6814</v>
      </c>
      <c r="S1811" t="s">
        <v>578</v>
      </c>
      <c r="T1811" s="73"/>
      <c r="U1811" s="73"/>
      <c r="V1811"/>
      <c r="W1811" s="73">
        <f>IFERROR(VLOOKUP(Подбор[[#This Row],[Артикул]],[1]Подбор!$CJ:$CW,2,0),"")</f>
        <v>963050</v>
      </c>
      <c r="X1811" s="73">
        <f>IFERROR(VLOOKUP(Подбор[[#This Row],[Артикул]],[1]Подбор!$CJ:$CW,3,0),"")</f>
        <v>674705.01</v>
      </c>
      <c r="Y1811" s="73">
        <f>IFERROR(VLOOKUP(Подбор[[#This Row],[Артикул]],[1]Подбор!$CJ:$CW,4,0),"")</f>
        <v>-29.940812003530453</v>
      </c>
      <c r="Z1811" s="73">
        <f>IFERROR(VLOOKUP(Подбор[[#This Row],[Артикул]],[1]Подбор!$CJ:$CW,5,0),"")</f>
        <v>0</v>
      </c>
      <c r="AA1811" s="73">
        <f>IFERROR(VLOOKUP(Подбор[[#This Row],[Артикул]],[1]Подбор!$CJ:$CW,6,0),"")</f>
        <v>0</v>
      </c>
      <c r="AB1811" s="73">
        <f>IFERROR(VLOOKUP(Подбор[[#This Row],[Артикул]],[1]Подбор!$CJ:$CW,7,0),"")</f>
        <v>0</v>
      </c>
      <c r="AC1811" s="73">
        <f>IFERROR(VLOOKUP(Подбор[[#This Row],[Артикул]],[1]Подбор!$CJ:$CW,8,0),"")</f>
        <v>0</v>
      </c>
      <c r="AD1811" s="73">
        <f>IFERROR(VLOOKUP(Подбор[[#This Row],[Артикул]],[1]Подбор!$CJ:$CW,9,0),"")</f>
        <v>0</v>
      </c>
      <c r="AE1811" s="73">
        <f>IFERROR(VLOOKUP(Подбор[[#This Row],[Артикул]],[1]Подбор!$CJ:$CW,10,0),"")</f>
        <v>0</v>
      </c>
      <c r="AF1811" s="73">
        <f>IFERROR(VLOOKUP(Подбор[[#This Row],[Артикул]],[1]Подбор!$CJ:$CW,11,0),"")</f>
        <v>0</v>
      </c>
      <c r="AG1811" s="73">
        <f>IFERROR(VLOOKUP(Подбор[[#This Row],[Артикул]],[1]Подбор!$CJ:$CW,12,0),"")</f>
        <v>0</v>
      </c>
      <c r="AH1811" s="73">
        <f>IFERROR(VLOOKUP(Подбор[[#This Row],[Артикул]],[1]Подбор!$CJ:$CW,13,0),"")</f>
        <v>0</v>
      </c>
      <c r="AI1811" s="73">
        <f>IFERROR(VLOOKUP(Подбор[[#This Row],[Артикул]],[1]Подбор!$CJ:$CW,14,0),"")</f>
        <v>0</v>
      </c>
      <c r="AJ1811" s="73" t="str">
        <f>IFERROR(VLOOKUP(Подбор[[#This Row],[Артикул]],[1]Подбор!$CJ:$DA,15,0),"")</f>
        <v/>
      </c>
      <c r="AK1811" s="73" t="str">
        <f>IFERROR(VLOOKUP(Подбор[[#This Row],[Артикул]],[1]Подбор!$CJ:$DA,16,0),"")</f>
        <v>https://ipmatika.kz/products/usiliteli/TC-21200/</v>
      </c>
      <c r="AL1811" s="73" t="str">
        <f>IFERROR(VLOOKUP(Подбор[[#This Row],[Артикул]],[1]Подбор!$CJ:$DA,17,0),"")</f>
        <v/>
      </c>
    </row>
    <row r="1812" spans="1:38">
      <c r="A1812" s="73" t="s">
        <v>960</v>
      </c>
      <c r="B1812" t="s">
        <v>3084</v>
      </c>
      <c r="C1812" t="s">
        <v>959</v>
      </c>
      <c r="D1812">
        <v>276650</v>
      </c>
      <c r="E1812">
        <v>194392.80000000002</v>
      </c>
      <c r="F1812">
        <v>-29.733309235496108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7</v>
      </c>
      <c r="O1812">
        <v>1</v>
      </c>
      <c r="P1812">
        <v>0</v>
      </c>
      <c r="Q1812" t="s">
        <v>578</v>
      </c>
      <c r="R1812" t="s">
        <v>6815</v>
      </c>
      <c r="S1812" t="s">
        <v>578</v>
      </c>
      <c r="T1812" s="73"/>
      <c r="U1812" s="73"/>
      <c r="V1812"/>
      <c r="W1812" s="73">
        <f>IFERROR(VLOOKUP(Подбор[[#This Row],[Артикул]],[1]Подбор!$CJ:$CW,2,0),"")</f>
        <v>276650</v>
      </c>
      <c r="X1812" s="73">
        <f>IFERROR(VLOOKUP(Подбор[[#This Row],[Артикул]],[1]Подбор!$CJ:$CW,3,0),"")</f>
        <v>194392.80000000002</v>
      </c>
      <c r="Y1812" s="73">
        <f>IFERROR(VLOOKUP(Подбор[[#This Row],[Артикул]],[1]Подбор!$CJ:$CW,4,0),"")</f>
        <v>-29.733309235496108</v>
      </c>
      <c r="Z1812" s="73">
        <f>IFERROR(VLOOKUP(Подбор[[#This Row],[Артикул]],[1]Подбор!$CJ:$CW,5,0),"")</f>
        <v>0</v>
      </c>
      <c r="AA1812" s="73">
        <f>IFERROR(VLOOKUP(Подбор[[#This Row],[Артикул]],[1]Подбор!$CJ:$CW,6,0),"")</f>
        <v>0</v>
      </c>
      <c r="AB1812" s="73">
        <f>IFERROR(VLOOKUP(Подбор[[#This Row],[Артикул]],[1]Подбор!$CJ:$CW,7,0),"")</f>
        <v>0</v>
      </c>
      <c r="AC1812" s="73">
        <f>IFERROR(VLOOKUP(Подбор[[#This Row],[Артикул]],[1]Подбор!$CJ:$CW,8,0),"")</f>
        <v>0</v>
      </c>
      <c r="AD1812" s="73">
        <f>IFERROR(VLOOKUP(Подбор[[#This Row],[Артикул]],[1]Подбор!$CJ:$CW,9,0),"")</f>
        <v>0</v>
      </c>
      <c r="AE1812" s="73">
        <f>IFERROR(VLOOKUP(Подбор[[#This Row],[Артикул]],[1]Подбор!$CJ:$CW,10,0),"")</f>
        <v>0</v>
      </c>
      <c r="AF1812" s="73">
        <f>IFERROR(VLOOKUP(Подбор[[#This Row],[Артикул]],[1]Подбор!$CJ:$CW,11,0),"")</f>
        <v>0</v>
      </c>
      <c r="AG1812" s="73">
        <f>IFERROR(VLOOKUP(Подбор[[#This Row],[Артикул]],[1]Подбор!$CJ:$CW,12,0),"")</f>
        <v>7</v>
      </c>
      <c r="AH1812" s="73">
        <f>IFERROR(VLOOKUP(Подбор[[#This Row],[Артикул]],[1]Подбор!$CJ:$CW,13,0),"")</f>
        <v>1</v>
      </c>
      <c r="AI1812" s="73">
        <f>IFERROR(VLOOKUP(Подбор[[#This Row],[Артикул]],[1]Подбор!$CJ:$CW,14,0),"")</f>
        <v>0</v>
      </c>
      <c r="AJ1812" s="73" t="str">
        <f>IFERROR(VLOOKUP(Подбор[[#This Row],[Артикул]],[1]Подбор!$CJ:$DA,15,0),"")</f>
        <v/>
      </c>
      <c r="AK1812" s="73" t="str">
        <f>IFERROR(VLOOKUP(Подбор[[#This Row],[Артикул]],[1]Подбор!$CJ:$DA,16,0),"")</f>
        <v>https://ipmatika.kz/products/usiliteli/TC-2200B/</v>
      </c>
      <c r="AL1812" s="73" t="str">
        <f>IFERROR(VLOOKUP(Подбор[[#This Row],[Артикул]],[1]Подбор!$CJ:$DA,17,0),"")</f>
        <v/>
      </c>
    </row>
    <row r="1813" spans="1:38">
      <c r="A1813" s="73" t="s">
        <v>958</v>
      </c>
      <c r="B1813" t="s">
        <v>3084</v>
      </c>
      <c r="C1813" t="s">
        <v>957</v>
      </c>
      <c r="D1813">
        <v>319000</v>
      </c>
      <c r="E1813">
        <v>223551.71999999997</v>
      </c>
      <c r="F1813">
        <v>-29.921090909090921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3</v>
      </c>
      <c r="O1813">
        <v>1</v>
      </c>
      <c r="P1813">
        <v>0</v>
      </c>
      <c r="Q1813" t="s">
        <v>578</v>
      </c>
      <c r="R1813" t="s">
        <v>6816</v>
      </c>
      <c r="S1813" t="s">
        <v>578</v>
      </c>
      <c r="T1813" s="73"/>
      <c r="U1813" s="73"/>
      <c r="V1813"/>
      <c r="W1813" s="73">
        <f>IFERROR(VLOOKUP(Подбор[[#This Row],[Артикул]],[1]Подбор!$CJ:$CW,2,0),"")</f>
        <v>319000</v>
      </c>
      <c r="X1813" s="73">
        <f>IFERROR(VLOOKUP(Подбор[[#This Row],[Артикул]],[1]Подбор!$CJ:$CW,3,0),"")</f>
        <v>223551.71999999997</v>
      </c>
      <c r="Y1813" s="73">
        <f>IFERROR(VLOOKUP(Подбор[[#This Row],[Артикул]],[1]Подбор!$CJ:$CW,4,0),"")</f>
        <v>-29.921090909090921</v>
      </c>
      <c r="Z1813" s="73">
        <f>IFERROR(VLOOKUP(Подбор[[#This Row],[Артикул]],[1]Подбор!$CJ:$CW,5,0),"")</f>
        <v>0</v>
      </c>
      <c r="AA1813" s="73">
        <f>IFERROR(VLOOKUP(Подбор[[#This Row],[Артикул]],[1]Подбор!$CJ:$CW,6,0),"")</f>
        <v>0</v>
      </c>
      <c r="AB1813" s="73">
        <f>IFERROR(VLOOKUP(Подбор[[#This Row],[Артикул]],[1]Подбор!$CJ:$CW,7,0),"")</f>
        <v>0</v>
      </c>
      <c r="AC1813" s="73">
        <f>IFERROR(VLOOKUP(Подбор[[#This Row],[Артикул]],[1]Подбор!$CJ:$CW,8,0),"")</f>
        <v>0</v>
      </c>
      <c r="AD1813" s="73">
        <f>IFERROR(VLOOKUP(Подбор[[#This Row],[Артикул]],[1]Подбор!$CJ:$CW,9,0),"")</f>
        <v>0</v>
      </c>
      <c r="AE1813" s="73">
        <f>IFERROR(VLOOKUP(Подбор[[#This Row],[Артикул]],[1]Подбор!$CJ:$CW,10,0),"")</f>
        <v>0</v>
      </c>
      <c r="AF1813" s="73">
        <f>IFERROR(VLOOKUP(Подбор[[#This Row],[Артикул]],[1]Подбор!$CJ:$CW,11,0),"")</f>
        <v>0</v>
      </c>
      <c r="AG1813" s="73">
        <f>IFERROR(VLOOKUP(Подбор[[#This Row],[Артикул]],[1]Подбор!$CJ:$CW,12,0),"")</f>
        <v>3</v>
      </c>
      <c r="AH1813" s="73">
        <f>IFERROR(VLOOKUP(Подбор[[#This Row],[Артикул]],[1]Подбор!$CJ:$CW,13,0),"")</f>
        <v>1</v>
      </c>
      <c r="AI1813" s="73">
        <f>IFERROR(VLOOKUP(Подбор[[#This Row],[Артикул]],[1]Подбор!$CJ:$CW,14,0),"")</f>
        <v>0</v>
      </c>
      <c r="AJ1813" s="73" t="str">
        <f>IFERROR(VLOOKUP(Подбор[[#This Row],[Артикул]],[1]Подбор!$CJ:$DA,15,0),"")</f>
        <v/>
      </c>
      <c r="AK1813" s="73" t="str">
        <f>IFERROR(VLOOKUP(Подбор[[#This Row],[Артикул]],[1]Подбор!$CJ:$DA,16,0),"")</f>
        <v>https://ipmatika.kz/products/usiliteli/TC-2350B/</v>
      </c>
      <c r="AL1813" s="73" t="str">
        <f>IFERROR(VLOOKUP(Подбор[[#This Row],[Артикул]],[1]Подбор!$CJ:$DA,17,0),"")</f>
        <v/>
      </c>
    </row>
    <row r="1814" spans="1:38">
      <c r="A1814" s="73" t="s">
        <v>956</v>
      </c>
      <c r="B1814" t="s">
        <v>3084</v>
      </c>
      <c r="C1814" t="s">
        <v>955</v>
      </c>
      <c r="D1814">
        <v>500500</v>
      </c>
      <c r="E1814">
        <v>350717.01</v>
      </c>
      <c r="F1814">
        <v>-29.926671328671333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1</v>
      </c>
      <c r="P1814">
        <v>0</v>
      </c>
      <c r="Q1814" t="s">
        <v>578</v>
      </c>
      <c r="R1814" t="s">
        <v>6817</v>
      </c>
      <c r="S1814" t="s">
        <v>578</v>
      </c>
      <c r="T1814" s="73"/>
      <c r="U1814" s="73"/>
      <c r="V1814"/>
      <c r="W1814" s="73">
        <f>IFERROR(VLOOKUP(Подбор[[#This Row],[Артикул]],[1]Подбор!$CJ:$CW,2,0),"")</f>
        <v>500500</v>
      </c>
      <c r="X1814" s="73">
        <f>IFERROR(VLOOKUP(Подбор[[#This Row],[Артикул]],[1]Подбор!$CJ:$CW,3,0),"")</f>
        <v>350717.01</v>
      </c>
      <c r="Y1814" s="73">
        <f>IFERROR(VLOOKUP(Подбор[[#This Row],[Артикул]],[1]Подбор!$CJ:$CW,4,0),"")</f>
        <v>-29.926671328671333</v>
      </c>
      <c r="Z1814" s="73">
        <f>IFERROR(VLOOKUP(Подбор[[#This Row],[Артикул]],[1]Подбор!$CJ:$CW,5,0),"")</f>
        <v>0</v>
      </c>
      <c r="AA1814" s="73">
        <f>IFERROR(VLOOKUP(Подбор[[#This Row],[Артикул]],[1]Подбор!$CJ:$CW,6,0),"")</f>
        <v>0</v>
      </c>
      <c r="AB1814" s="73">
        <f>IFERROR(VLOOKUP(Подбор[[#This Row],[Артикул]],[1]Подбор!$CJ:$CW,7,0),"")</f>
        <v>0</v>
      </c>
      <c r="AC1814" s="73">
        <f>IFERROR(VLOOKUP(Подбор[[#This Row],[Артикул]],[1]Подбор!$CJ:$CW,8,0),"")</f>
        <v>0</v>
      </c>
      <c r="AD1814" s="73">
        <f>IFERROR(VLOOKUP(Подбор[[#This Row],[Артикул]],[1]Подбор!$CJ:$CW,9,0),"")</f>
        <v>0</v>
      </c>
      <c r="AE1814" s="73">
        <f>IFERROR(VLOOKUP(Подбор[[#This Row],[Артикул]],[1]Подбор!$CJ:$CW,10,0),"")</f>
        <v>0</v>
      </c>
      <c r="AF1814" s="73">
        <f>IFERROR(VLOOKUP(Подбор[[#This Row],[Артикул]],[1]Подбор!$CJ:$CW,11,0),"")</f>
        <v>0</v>
      </c>
      <c r="AG1814" s="73">
        <f>IFERROR(VLOOKUP(Подбор[[#This Row],[Артикул]],[1]Подбор!$CJ:$CW,12,0),"")</f>
        <v>1</v>
      </c>
      <c r="AH1814" s="73">
        <f>IFERROR(VLOOKUP(Подбор[[#This Row],[Артикул]],[1]Подбор!$CJ:$CW,13,0),"")</f>
        <v>1</v>
      </c>
      <c r="AI1814" s="73">
        <f>IFERROR(VLOOKUP(Подбор[[#This Row],[Артикул]],[1]Подбор!$CJ:$CW,14,0),"")</f>
        <v>0</v>
      </c>
      <c r="AJ1814" s="73" t="str">
        <f>IFERROR(VLOOKUP(Подбор[[#This Row],[Артикул]],[1]Подбор!$CJ:$DA,15,0),"")</f>
        <v/>
      </c>
      <c r="AK1814" s="73" t="str">
        <f>IFERROR(VLOOKUP(Подбор[[#This Row],[Артикул]],[1]Подбор!$CJ:$DA,16,0),"")</f>
        <v>https://ipmatika.kz/products/usiliteli/TC-2500/</v>
      </c>
      <c r="AL1814" s="73" t="str">
        <f>IFERROR(VLOOKUP(Подбор[[#This Row],[Артикул]],[1]Подбор!$CJ:$DA,17,0),"")</f>
        <v/>
      </c>
    </row>
    <row r="1815" spans="1:38">
      <c r="A1815" s="73" t="s">
        <v>954</v>
      </c>
      <c r="B1815" t="s">
        <v>3084</v>
      </c>
      <c r="C1815" t="s">
        <v>953</v>
      </c>
      <c r="D1815">
        <v>390500</v>
      </c>
      <c r="E1815">
        <v>273769.86</v>
      </c>
      <c r="F1815">
        <v>-29.892481434058894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5</v>
      </c>
      <c r="O1815">
        <v>2</v>
      </c>
      <c r="P1815">
        <v>0</v>
      </c>
      <c r="Q1815" t="s">
        <v>578</v>
      </c>
      <c r="R1815" t="s">
        <v>6818</v>
      </c>
      <c r="S1815" t="s">
        <v>578</v>
      </c>
      <c r="T1815" s="73"/>
      <c r="U1815" s="73"/>
      <c r="V1815"/>
      <c r="W1815" s="73">
        <f>IFERROR(VLOOKUP(Подбор[[#This Row],[Артикул]],[1]Подбор!$CJ:$CW,2,0),"")</f>
        <v>390500</v>
      </c>
      <c r="X1815" s="73">
        <f>IFERROR(VLOOKUP(Подбор[[#This Row],[Артикул]],[1]Подбор!$CJ:$CW,3,0),"")</f>
        <v>273769.86</v>
      </c>
      <c r="Y1815" s="73">
        <f>IFERROR(VLOOKUP(Подбор[[#This Row],[Артикул]],[1]Подбор!$CJ:$CW,4,0),"")</f>
        <v>-29.892481434058894</v>
      </c>
      <c r="Z1815" s="73">
        <f>IFERROR(VLOOKUP(Подбор[[#This Row],[Артикул]],[1]Подбор!$CJ:$CW,5,0),"")</f>
        <v>0</v>
      </c>
      <c r="AA1815" s="73">
        <f>IFERROR(VLOOKUP(Подбор[[#This Row],[Артикул]],[1]Подбор!$CJ:$CW,6,0),"")</f>
        <v>0</v>
      </c>
      <c r="AB1815" s="73">
        <f>IFERROR(VLOOKUP(Подбор[[#This Row],[Артикул]],[1]Подбор!$CJ:$CW,7,0),"")</f>
        <v>0</v>
      </c>
      <c r="AC1815" s="73">
        <f>IFERROR(VLOOKUP(Подбор[[#This Row],[Артикул]],[1]Подбор!$CJ:$CW,8,0),"")</f>
        <v>0</v>
      </c>
      <c r="AD1815" s="73">
        <f>IFERROR(VLOOKUP(Подбор[[#This Row],[Артикул]],[1]Подбор!$CJ:$CW,9,0),"")</f>
        <v>0</v>
      </c>
      <c r="AE1815" s="73">
        <f>IFERROR(VLOOKUP(Подбор[[#This Row],[Артикул]],[1]Подбор!$CJ:$CW,10,0),"")</f>
        <v>0</v>
      </c>
      <c r="AF1815" s="73">
        <f>IFERROR(VLOOKUP(Подбор[[#This Row],[Артикул]],[1]Подбор!$CJ:$CW,11,0),"")</f>
        <v>0</v>
      </c>
      <c r="AG1815" s="73">
        <f>IFERROR(VLOOKUP(Подбор[[#This Row],[Артикул]],[1]Подбор!$CJ:$CW,12,0),"")</f>
        <v>5</v>
      </c>
      <c r="AH1815" s="73">
        <f>IFERROR(VLOOKUP(Подбор[[#This Row],[Артикул]],[1]Подбор!$CJ:$CW,13,0),"")</f>
        <v>2</v>
      </c>
      <c r="AI1815" s="73">
        <f>IFERROR(VLOOKUP(Подбор[[#This Row],[Артикул]],[1]Подбор!$CJ:$CW,14,0),"")</f>
        <v>0</v>
      </c>
      <c r="AJ1815" s="73" t="str">
        <f>IFERROR(VLOOKUP(Подбор[[#This Row],[Артикул]],[1]Подбор!$CJ:$DA,15,0),"")</f>
        <v/>
      </c>
      <c r="AK1815" s="73" t="str">
        <f>IFERROR(VLOOKUP(Подбор[[#This Row],[Артикул]],[1]Подбор!$CJ:$DA,16,0),"")</f>
        <v>https://ipmatika.kz/products/usiliteli/TC-2500B/</v>
      </c>
      <c r="AL1815" s="73" t="str">
        <f>IFERROR(VLOOKUP(Подбор[[#This Row],[Артикул]],[1]Подбор!$CJ:$DA,17,0),"")</f>
        <v/>
      </c>
    </row>
    <row r="1816" spans="1:38">
      <c r="A1816" s="73" t="s">
        <v>952</v>
      </c>
      <c r="B1816" t="s">
        <v>3084</v>
      </c>
      <c r="C1816" t="s">
        <v>951</v>
      </c>
      <c r="D1816">
        <v>595100</v>
      </c>
      <c r="E1816">
        <v>417134.55000000005</v>
      </c>
      <c r="F1816">
        <v>-29.905133590993103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5</v>
      </c>
      <c r="O1816">
        <v>0</v>
      </c>
      <c r="P1816">
        <v>0</v>
      </c>
      <c r="Q1816" t="s">
        <v>578</v>
      </c>
      <c r="R1816" t="s">
        <v>6819</v>
      </c>
      <c r="S1816" t="s">
        <v>578</v>
      </c>
      <c r="T1816" s="73"/>
      <c r="U1816" s="73"/>
      <c r="V1816"/>
      <c r="W1816" s="73">
        <f>IFERROR(VLOOKUP(Подбор[[#This Row],[Артикул]],[1]Подбор!$CJ:$CW,2,0),"")</f>
        <v>595100</v>
      </c>
      <c r="X1816" s="73">
        <f>IFERROR(VLOOKUP(Подбор[[#This Row],[Артикул]],[1]Подбор!$CJ:$CW,3,0),"")</f>
        <v>417134.55000000005</v>
      </c>
      <c r="Y1816" s="73">
        <f>IFERROR(VLOOKUP(Подбор[[#This Row],[Артикул]],[1]Подбор!$CJ:$CW,4,0),"")</f>
        <v>-29.905133590993103</v>
      </c>
      <c r="Z1816" s="73">
        <f>IFERROR(VLOOKUP(Подбор[[#This Row],[Артикул]],[1]Подбор!$CJ:$CW,5,0),"")</f>
        <v>0</v>
      </c>
      <c r="AA1816" s="73">
        <f>IFERROR(VLOOKUP(Подбор[[#This Row],[Артикул]],[1]Подбор!$CJ:$CW,6,0),"")</f>
        <v>0</v>
      </c>
      <c r="AB1816" s="73">
        <f>IFERROR(VLOOKUP(Подбор[[#This Row],[Артикул]],[1]Подбор!$CJ:$CW,7,0),"")</f>
        <v>0</v>
      </c>
      <c r="AC1816" s="73">
        <f>IFERROR(VLOOKUP(Подбор[[#This Row],[Артикул]],[1]Подбор!$CJ:$CW,8,0),"")</f>
        <v>0</v>
      </c>
      <c r="AD1816" s="73">
        <f>IFERROR(VLOOKUP(Подбор[[#This Row],[Артикул]],[1]Подбор!$CJ:$CW,9,0),"")</f>
        <v>0</v>
      </c>
      <c r="AE1816" s="73">
        <f>IFERROR(VLOOKUP(Подбор[[#This Row],[Артикул]],[1]Подбор!$CJ:$CW,10,0),"")</f>
        <v>0</v>
      </c>
      <c r="AF1816" s="73">
        <f>IFERROR(VLOOKUP(Подбор[[#This Row],[Артикул]],[1]Подбор!$CJ:$CW,11,0),"")</f>
        <v>0</v>
      </c>
      <c r="AG1816" s="73">
        <f>IFERROR(VLOOKUP(Подбор[[#This Row],[Артикул]],[1]Подбор!$CJ:$CW,12,0),"")</f>
        <v>5</v>
      </c>
      <c r="AH1816" s="73">
        <f>IFERROR(VLOOKUP(Подбор[[#This Row],[Артикул]],[1]Подбор!$CJ:$CW,13,0),"")</f>
        <v>0</v>
      </c>
      <c r="AI1816" s="73">
        <f>IFERROR(VLOOKUP(Подбор[[#This Row],[Артикул]],[1]Подбор!$CJ:$CW,14,0),"")</f>
        <v>0</v>
      </c>
      <c r="AJ1816" s="73" t="str">
        <f>IFERROR(VLOOKUP(Подбор[[#This Row],[Артикул]],[1]Подбор!$CJ:$DA,15,0),"")</f>
        <v/>
      </c>
      <c r="AK1816" s="73" t="str">
        <f>IFERROR(VLOOKUP(Подбор[[#This Row],[Артикул]],[1]Подбор!$CJ:$DA,16,0),"")</f>
        <v>https://ipmatika.kz/products/usiliteli/TC-2700/</v>
      </c>
      <c r="AL1816" s="73" t="str">
        <f>IFERROR(VLOOKUP(Подбор[[#This Row],[Артикул]],[1]Подбор!$CJ:$DA,17,0),"")</f>
        <v/>
      </c>
    </row>
    <row r="1817" spans="1:38">
      <c r="A1817" s="73" t="s">
        <v>3141</v>
      </c>
      <c r="B1817" t="s">
        <v>3084</v>
      </c>
      <c r="C1817" t="s">
        <v>3142</v>
      </c>
      <c r="D1817">
        <v>585750</v>
      </c>
      <c r="E1817">
        <v>410654.79000000004</v>
      </c>
      <c r="F1817">
        <v>-29.892481434058894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 t="s">
        <v>578</v>
      </c>
      <c r="R1817" t="s">
        <v>6820</v>
      </c>
      <c r="S1817" t="s">
        <v>5514</v>
      </c>
      <c r="T1817" s="73"/>
      <c r="U1817" s="73"/>
      <c r="V1817"/>
      <c r="W1817" s="73">
        <f>IFERROR(VLOOKUP(Подбор[[#This Row],[Артикул]],[1]Подбор!$CJ:$CW,2,0),"")</f>
        <v>585750</v>
      </c>
      <c r="X1817" s="73">
        <f>IFERROR(VLOOKUP(Подбор[[#This Row],[Артикул]],[1]Подбор!$CJ:$CW,3,0),"")</f>
        <v>410654.79000000004</v>
      </c>
      <c r="Y1817" s="73">
        <f>IFERROR(VLOOKUP(Подбор[[#This Row],[Артикул]],[1]Подбор!$CJ:$CW,4,0),"")</f>
        <v>-29.892481434058894</v>
      </c>
      <c r="Z1817" s="73">
        <f>IFERROR(VLOOKUP(Подбор[[#This Row],[Артикул]],[1]Подбор!$CJ:$CW,5,0),"")</f>
        <v>0</v>
      </c>
      <c r="AA1817" s="73">
        <f>IFERROR(VLOOKUP(Подбор[[#This Row],[Артикул]],[1]Подбор!$CJ:$CW,6,0),"")</f>
        <v>0</v>
      </c>
      <c r="AB1817" s="73">
        <f>IFERROR(VLOOKUP(Подбор[[#This Row],[Артикул]],[1]Подбор!$CJ:$CW,7,0),"")</f>
        <v>0</v>
      </c>
      <c r="AC1817" s="73">
        <f>IFERROR(VLOOKUP(Подбор[[#This Row],[Артикул]],[1]Подбор!$CJ:$CW,8,0),"")</f>
        <v>0</v>
      </c>
      <c r="AD1817" s="73">
        <f>IFERROR(VLOOKUP(Подбор[[#This Row],[Артикул]],[1]Подбор!$CJ:$CW,9,0),"")</f>
        <v>0</v>
      </c>
      <c r="AE1817" s="73">
        <f>IFERROR(VLOOKUP(Подбор[[#This Row],[Артикул]],[1]Подбор!$CJ:$CW,10,0),"")</f>
        <v>0</v>
      </c>
      <c r="AF1817" s="73">
        <f>IFERROR(VLOOKUP(Подбор[[#This Row],[Артикул]],[1]Подбор!$CJ:$CW,11,0),"")</f>
        <v>0</v>
      </c>
      <c r="AG1817" s="73">
        <f>IFERROR(VLOOKUP(Подбор[[#This Row],[Артикул]],[1]Подбор!$CJ:$CW,12,0),"")</f>
        <v>0</v>
      </c>
      <c r="AH1817" s="73">
        <f>IFERROR(VLOOKUP(Подбор[[#This Row],[Артикул]],[1]Подбор!$CJ:$CW,13,0),"")</f>
        <v>0</v>
      </c>
      <c r="AI1817" s="73">
        <f>IFERROR(VLOOKUP(Подбор[[#This Row],[Артикул]],[1]Подбор!$CJ:$CW,14,0),"")</f>
        <v>1</v>
      </c>
      <c r="AJ1817" s="73" t="str">
        <f>IFERROR(VLOOKUP(Подбор[[#This Row],[Артикул]],[1]Подбор!$CJ:$DA,15,0),"")</f>
        <v/>
      </c>
      <c r="AK1817" s="73" t="str">
        <f>IFERROR(VLOOKUP(Подбор[[#This Row],[Артикул]],[1]Подбор!$CJ:$DA,16,0),"")</f>
        <v>https://ipmatika.kz/products/usiliteli/TC-4200B/</v>
      </c>
      <c r="AL1817" s="73" t="str">
        <f>IFERROR(VLOOKUP(Подбор[[#This Row],[Артикул]],[1]Подбор!$CJ:$DA,17,0),"")</f>
        <v>NEW</v>
      </c>
    </row>
    <row r="1818" spans="1:38">
      <c r="A1818" s="73" t="s">
        <v>3273</v>
      </c>
      <c r="B1818" t="s">
        <v>3084</v>
      </c>
      <c r="C1818" t="s">
        <v>3274</v>
      </c>
      <c r="D1818">
        <v>618200</v>
      </c>
      <c r="E1818">
        <v>433333.94999999995</v>
      </c>
      <c r="F1818">
        <v>-29.903922678744749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578</v>
      </c>
      <c r="R1818" t="s">
        <v>6821</v>
      </c>
      <c r="S1818" t="s">
        <v>5514</v>
      </c>
      <c r="T1818" s="73"/>
      <c r="U1818" s="73"/>
      <c r="V1818"/>
      <c r="W1818" s="73">
        <f>IFERROR(VLOOKUP(Подбор[[#This Row],[Артикул]],[1]Подбор!$CJ:$CW,2,0),"")</f>
        <v>618200</v>
      </c>
      <c r="X1818" s="73">
        <f>IFERROR(VLOOKUP(Подбор[[#This Row],[Артикул]],[1]Подбор!$CJ:$CW,3,0),"")</f>
        <v>433333.94999999995</v>
      </c>
      <c r="Y1818" s="73">
        <f>IFERROR(VLOOKUP(Подбор[[#This Row],[Артикул]],[1]Подбор!$CJ:$CW,4,0),"")</f>
        <v>-29.903922678744749</v>
      </c>
      <c r="Z1818" s="73">
        <f>IFERROR(VLOOKUP(Подбор[[#This Row],[Артикул]],[1]Подбор!$CJ:$CW,5,0),"")</f>
        <v>0</v>
      </c>
      <c r="AA1818" s="73">
        <f>IFERROR(VLOOKUP(Подбор[[#This Row],[Артикул]],[1]Подбор!$CJ:$CW,6,0),"")</f>
        <v>0</v>
      </c>
      <c r="AB1818" s="73">
        <f>IFERROR(VLOOKUP(Подбор[[#This Row],[Артикул]],[1]Подбор!$CJ:$CW,7,0),"")</f>
        <v>0</v>
      </c>
      <c r="AC1818" s="73">
        <f>IFERROR(VLOOKUP(Подбор[[#This Row],[Артикул]],[1]Подбор!$CJ:$CW,8,0),"")</f>
        <v>0</v>
      </c>
      <c r="AD1818" s="73">
        <f>IFERROR(VLOOKUP(Подбор[[#This Row],[Артикул]],[1]Подбор!$CJ:$CW,9,0),"")</f>
        <v>0</v>
      </c>
      <c r="AE1818" s="73">
        <f>IFERROR(VLOOKUP(Подбор[[#This Row],[Артикул]],[1]Подбор!$CJ:$CW,10,0),"")</f>
        <v>0</v>
      </c>
      <c r="AF1818" s="73">
        <f>IFERROR(VLOOKUP(Подбор[[#This Row],[Артикул]],[1]Подбор!$CJ:$CW,11,0),"")</f>
        <v>0</v>
      </c>
      <c r="AG1818" s="73">
        <f>IFERROR(VLOOKUP(Подбор[[#This Row],[Артикул]],[1]Подбор!$CJ:$CW,12,0),"")</f>
        <v>0</v>
      </c>
      <c r="AH1818" s="73">
        <f>IFERROR(VLOOKUP(Подбор[[#This Row],[Артикул]],[1]Подбор!$CJ:$CW,13,0),"")</f>
        <v>0</v>
      </c>
      <c r="AI1818" s="73">
        <f>IFERROR(VLOOKUP(Подбор[[#This Row],[Артикул]],[1]Подбор!$CJ:$CW,14,0),"")</f>
        <v>0</v>
      </c>
      <c r="AJ1818" s="73" t="str">
        <f>IFERROR(VLOOKUP(Подбор[[#This Row],[Артикул]],[1]Подбор!$CJ:$DA,15,0),"")</f>
        <v/>
      </c>
      <c r="AK1818" s="73" t="str">
        <f>IFERROR(VLOOKUP(Подбор[[#This Row],[Артикул]],[1]Подбор!$CJ:$DA,16,0),"")</f>
        <v>https://ipmatika.kz/products/usiliteli/TC-4350B/</v>
      </c>
      <c r="AL1818" s="73" t="str">
        <f>IFERROR(VLOOKUP(Подбор[[#This Row],[Артикул]],[1]Подбор!$CJ:$DA,17,0),"")</f>
        <v>NEW</v>
      </c>
    </row>
    <row r="1819" spans="1:38">
      <c r="A1819" s="73" t="s">
        <v>950</v>
      </c>
      <c r="B1819" t="s">
        <v>3084</v>
      </c>
      <c r="C1819" t="s">
        <v>949</v>
      </c>
      <c r="D1819">
        <v>878350</v>
      </c>
      <c r="E1819">
        <v>615577.19999999995</v>
      </c>
      <c r="F1819">
        <v>-29.916639152957259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578</v>
      </c>
      <c r="R1819" t="s">
        <v>6822</v>
      </c>
      <c r="S1819" t="s">
        <v>578</v>
      </c>
      <c r="T1819" s="73"/>
      <c r="U1819" s="73"/>
      <c r="V1819"/>
      <c r="W1819" s="73">
        <f>IFERROR(VLOOKUP(Подбор[[#This Row],[Артикул]],[1]Подбор!$CJ:$CW,2,0),"")</f>
        <v>878350</v>
      </c>
      <c r="X1819" s="73">
        <f>IFERROR(VLOOKUP(Подбор[[#This Row],[Артикул]],[1]Подбор!$CJ:$CW,3,0),"")</f>
        <v>615577.19999999995</v>
      </c>
      <c r="Y1819" s="73">
        <f>IFERROR(VLOOKUP(Подбор[[#This Row],[Артикул]],[1]Подбор!$CJ:$CW,4,0),"")</f>
        <v>-29.916639152957259</v>
      </c>
      <c r="Z1819" s="73">
        <f>IFERROR(VLOOKUP(Подбор[[#This Row],[Артикул]],[1]Подбор!$CJ:$CW,5,0),"")</f>
        <v>0</v>
      </c>
      <c r="AA1819" s="73">
        <f>IFERROR(VLOOKUP(Подбор[[#This Row],[Артикул]],[1]Подбор!$CJ:$CW,6,0),"")</f>
        <v>0</v>
      </c>
      <c r="AB1819" s="73">
        <f>IFERROR(VLOOKUP(Подбор[[#This Row],[Артикул]],[1]Подбор!$CJ:$CW,7,0),"")</f>
        <v>0</v>
      </c>
      <c r="AC1819" s="73">
        <f>IFERROR(VLOOKUP(Подбор[[#This Row],[Артикул]],[1]Подбор!$CJ:$CW,8,0),"")</f>
        <v>0</v>
      </c>
      <c r="AD1819" s="73">
        <f>IFERROR(VLOOKUP(Подбор[[#This Row],[Артикул]],[1]Подбор!$CJ:$CW,9,0),"")</f>
        <v>0</v>
      </c>
      <c r="AE1819" s="73">
        <f>IFERROR(VLOOKUP(Подбор[[#This Row],[Артикул]],[1]Подбор!$CJ:$CW,10,0),"")</f>
        <v>0</v>
      </c>
      <c r="AF1819" s="73">
        <f>IFERROR(VLOOKUP(Подбор[[#This Row],[Артикул]],[1]Подбор!$CJ:$CW,11,0),"")</f>
        <v>0</v>
      </c>
      <c r="AG1819" s="73">
        <f>IFERROR(VLOOKUP(Подбор[[#This Row],[Артикул]],[1]Подбор!$CJ:$CW,12,0),"")</f>
        <v>0</v>
      </c>
      <c r="AH1819" s="73">
        <f>IFERROR(VLOOKUP(Подбор[[#This Row],[Артикул]],[1]Подбор!$CJ:$CW,13,0),"")</f>
        <v>0</v>
      </c>
      <c r="AI1819" s="73">
        <f>IFERROR(VLOOKUP(Подбор[[#This Row],[Артикул]],[1]Подбор!$CJ:$CW,14,0),"")</f>
        <v>0</v>
      </c>
      <c r="AJ1819" s="73" t="str">
        <f>IFERROR(VLOOKUP(Подбор[[#This Row],[Артикул]],[1]Подбор!$CJ:$DA,15,0),"")</f>
        <v/>
      </c>
      <c r="AK1819" s="73" t="str">
        <f>IFERROR(VLOOKUP(Подбор[[#This Row],[Артикул]],[1]Подбор!$CJ:$DA,16,0),"")</f>
        <v>https://ipmatika.kz/products/usiliteli/TC-4500/</v>
      </c>
      <c r="AL1819" s="73" t="str">
        <f>IFERROR(VLOOKUP(Подбор[[#This Row],[Артикул]],[1]Подбор!$CJ:$DA,17,0),"")</f>
        <v/>
      </c>
    </row>
    <row r="1820" spans="1:38">
      <c r="A1820" s="73" t="s">
        <v>3275</v>
      </c>
      <c r="B1820" t="s">
        <v>3084</v>
      </c>
      <c r="C1820" t="s">
        <v>3276</v>
      </c>
      <c r="D1820">
        <v>845900</v>
      </c>
      <c r="E1820">
        <v>595327.94999999995</v>
      </c>
      <c r="F1820">
        <v>-29.621947038657055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578</v>
      </c>
      <c r="R1820" t="s">
        <v>6823</v>
      </c>
      <c r="S1820" t="s">
        <v>5514</v>
      </c>
      <c r="T1820" s="73"/>
      <c r="U1820" s="73"/>
      <c r="V1820"/>
      <c r="W1820" s="73">
        <f>IFERROR(VLOOKUP(Подбор[[#This Row],[Артикул]],[1]Подбор!$CJ:$CW,2,0),"")</f>
        <v>845900</v>
      </c>
      <c r="X1820" s="73">
        <f>IFERROR(VLOOKUP(Подбор[[#This Row],[Артикул]],[1]Подбор!$CJ:$CW,3,0),"")</f>
        <v>595327.94999999995</v>
      </c>
      <c r="Y1820" s="73">
        <f>IFERROR(VLOOKUP(Подбор[[#This Row],[Артикул]],[1]Подбор!$CJ:$CW,4,0),"")</f>
        <v>-29.621947038657055</v>
      </c>
      <c r="Z1820" s="73">
        <f>IFERROR(VLOOKUP(Подбор[[#This Row],[Артикул]],[1]Подбор!$CJ:$CW,5,0),"")</f>
        <v>0</v>
      </c>
      <c r="AA1820" s="73">
        <f>IFERROR(VLOOKUP(Подбор[[#This Row],[Артикул]],[1]Подбор!$CJ:$CW,6,0),"")</f>
        <v>0</v>
      </c>
      <c r="AB1820" s="73">
        <f>IFERROR(VLOOKUP(Подбор[[#This Row],[Артикул]],[1]Подбор!$CJ:$CW,7,0),"")</f>
        <v>0</v>
      </c>
      <c r="AC1820" s="73">
        <f>IFERROR(VLOOKUP(Подбор[[#This Row],[Артикул]],[1]Подбор!$CJ:$CW,8,0),"")</f>
        <v>0</v>
      </c>
      <c r="AD1820" s="73">
        <f>IFERROR(VLOOKUP(Подбор[[#This Row],[Артикул]],[1]Подбор!$CJ:$CW,9,0),"")</f>
        <v>0</v>
      </c>
      <c r="AE1820" s="73">
        <f>IFERROR(VLOOKUP(Подбор[[#This Row],[Артикул]],[1]Подбор!$CJ:$CW,10,0),"")</f>
        <v>0</v>
      </c>
      <c r="AF1820" s="73">
        <f>IFERROR(VLOOKUP(Подбор[[#This Row],[Артикул]],[1]Подбор!$CJ:$CW,11,0),"")</f>
        <v>0</v>
      </c>
      <c r="AG1820" s="73">
        <f>IFERROR(VLOOKUP(Подбор[[#This Row],[Артикул]],[1]Подбор!$CJ:$CW,12,0),"")</f>
        <v>0</v>
      </c>
      <c r="AH1820" s="73">
        <f>IFERROR(VLOOKUP(Подбор[[#This Row],[Артикул]],[1]Подбор!$CJ:$CW,13,0),"")</f>
        <v>0</v>
      </c>
      <c r="AI1820" s="73">
        <f>IFERROR(VLOOKUP(Подбор[[#This Row],[Артикул]],[1]Подбор!$CJ:$CW,14,0),"")</f>
        <v>0</v>
      </c>
      <c r="AJ1820" s="73" t="str">
        <f>IFERROR(VLOOKUP(Подбор[[#This Row],[Артикул]],[1]Подбор!$CJ:$DA,15,0),"")</f>
        <v/>
      </c>
      <c r="AK1820" s="73" t="str">
        <f>IFERROR(VLOOKUP(Подбор[[#This Row],[Артикул]],[1]Подбор!$CJ:$DA,16,0),"")</f>
        <v>https://ipmatika.kz/products/usiliteli/TC-4500B/</v>
      </c>
      <c r="AL1820" s="73" t="str">
        <f>IFERROR(VLOOKUP(Подбор[[#This Row],[Артикул]],[1]Подбор!$CJ:$DA,17,0),"")</f>
        <v>NEW</v>
      </c>
    </row>
    <row r="1821" spans="1:38">
      <c r="A1821" s="73" t="s">
        <v>948</v>
      </c>
      <c r="B1821" t="s">
        <v>3084</v>
      </c>
      <c r="C1821" t="s">
        <v>947</v>
      </c>
      <c r="D1821">
        <v>1336500</v>
      </c>
      <c r="E1821">
        <v>1025422.02</v>
      </c>
      <c r="F1821">
        <v>-23.27556902356902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2</v>
      </c>
      <c r="O1821">
        <v>0</v>
      </c>
      <c r="P1821">
        <v>0</v>
      </c>
      <c r="Q1821" t="s">
        <v>578</v>
      </c>
      <c r="R1821" t="s">
        <v>6824</v>
      </c>
      <c r="S1821" t="s">
        <v>5610</v>
      </c>
      <c r="T1821" s="73"/>
      <c r="U1821" s="73"/>
      <c r="V1821"/>
      <c r="W1821" s="73">
        <f>IFERROR(VLOOKUP(Подбор[[#This Row],[Артикул]],[1]Подбор!$CJ:$CW,2,0),"")</f>
        <v>1336500</v>
      </c>
      <c r="X1821" s="73">
        <f>IFERROR(VLOOKUP(Подбор[[#This Row],[Артикул]],[1]Подбор!$CJ:$CW,3,0),"")</f>
        <v>1025422.02</v>
      </c>
      <c r="Y1821" s="73">
        <f>IFERROR(VLOOKUP(Подбор[[#This Row],[Артикул]],[1]Подбор!$CJ:$CW,4,0),"")</f>
        <v>-23.27556902356902</v>
      </c>
      <c r="Z1821" s="73">
        <f>IFERROR(VLOOKUP(Подбор[[#This Row],[Артикул]],[1]Подбор!$CJ:$CW,5,0),"")</f>
        <v>0</v>
      </c>
      <c r="AA1821" s="73">
        <f>IFERROR(VLOOKUP(Подбор[[#This Row],[Артикул]],[1]Подбор!$CJ:$CW,6,0),"")</f>
        <v>0</v>
      </c>
      <c r="AB1821" s="73">
        <f>IFERROR(VLOOKUP(Подбор[[#This Row],[Артикул]],[1]Подбор!$CJ:$CW,7,0),"")</f>
        <v>0</v>
      </c>
      <c r="AC1821" s="73">
        <f>IFERROR(VLOOKUP(Подбор[[#This Row],[Артикул]],[1]Подбор!$CJ:$CW,8,0),"")</f>
        <v>0</v>
      </c>
      <c r="AD1821" s="73">
        <f>IFERROR(VLOOKUP(Подбор[[#This Row],[Артикул]],[1]Подбор!$CJ:$CW,9,0),"")</f>
        <v>0</v>
      </c>
      <c r="AE1821" s="73">
        <f>IFERROR(VLOOKUP(Подбор[[#This Row],[Артикул]],[1]Подбор!$CJ:$CW,10,0),"")</f>
        <v>0</v>
      </c>
      <c r="AF1821" s="73">
        <f>IFERROR(VLOOKUP(Подбор[[#This Row],[Артикул]],[1]Подбор!$CJ:$CW,11,0),"")</f>
        <v>0</v>
      </c>
      <c r="AG1821" s="73">
        <f>IFERROR(VLOOKUP(Подбор[[#This Row],[Артикул]],[1]Подбор!$CJ:$CW,12,0),"")</f>
        <v>2</v>
      </c>
      <c r="AH1821" s="73">
        <f>IFERROR(VLOOKUP(Подбор[[#This Row],[Артикул]],[1]Подбор!$CJ:$CW,13,0),"")</f>
        <v>0</v>
      </c>
      <c r="AI1821" s="73">
        <f>IFERROR(VLOOKUP(Подбор[[#This Row],[Артикул]],[1]Подбор!$CJ:$CW,14,0),"")</f>
        <v>0</v>
      </c>
      <c r="AJ1821" s="73" t="str">
        <f>IFERROR(VLOOKUP(Подбор[[#This Row],[Артикул]],[1]Подбор!$CJ:$DA,15,0),"")</f>
        <v/>
      </c>
      <c r="AK1821" s="73" t="str">
        <f>IFERROR(VLOOKUP(Подбор[[#This Row],[Артикул]],[1]Подбор!$CJ:$DA,16,0),"")</f>
        <v>https://ipmatika.kz/products/oborudovanie-itc-s-podderzhkoy-protokola-dante-/TC-4500DT/</v>
      </c>
      <c r="AL1821" s="73" t="str">
        <f>IFERROR(VLOOKUP(Подбор[[#This Row],[Артикул]],[1]Подбор!$CJ:$DA,17,0),"")</f>
        <v>NEW. Под заказ</v>
      </c>
    </row>
    <row r="1822" spans="1:38">
      <c r="A1822" s="73" t="s">
        <v>946</v>
      </c>
      <c r="B1822" t="s">
        <v>3084</v>
      </c>
      <c r="C1822" t="s">
        <v>945</v>
      </c>
      <c r="D1822">
        <v>1138500</v>
      </c>
      <c r="E1822">
        <v>797010.47999999986</v>
      </c>
      <c r="F1822">
        <v>-29.994687747035584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3</v>
      </c>
      <c r="O1822">
        <v>1</v>
      </c>
      <c r="P1822">
        <v>0</v>
      </c>
      <c r="Q1822" t="s">
        <v>578</v>
      </c>
      <c r="R1822" t="s">
        <v>6825</v>
      </c>
      <c r="S1822" t="s">
        <v>578</v>
      </c>
      <c r="T1822" s="73"/>
      <c r="U1822" s="73"/>
      <c r="V1822"/>
      <c r="W1822" s="73">
        <f>IFERROR(VLOOKUP(Подбор[[#This Row],[Артикул]],[1]Подбор!$CJ:$CW,2,0),"")</f>
        <v>1138500</v>
      </c>
      <c r="X1822" s="73">
        <f>IFERROR(VLOOKUP(Подбор[[#This Row],[Артикул]],[1]Подбор!$CJ:$CW,3,0),"")</f>
        <v>797010.47999999986</v>
      </c>
      <c r="Y1822" s="73">
        <f>IFERROR(VLOOKUP(Подбор[[#This Row],[Артикул]],[1]Подбор!$CJ:$CW,4,0),"")</f>
        <v>-29.994687747035584</v>
      </c>
      <c r="Z1822" s="73">
        <f>IFERROR(VLOOKUP(Подбор[[#This Row],[Артикул]],[1]Подбор!$CJ:$CW,5,0),"")</f>
        <v>0</v>
      </c>
      <c r="AA1822" s="73">
        <f>IFERROR(VLOOKUP(Подбор[[#This Row],[Артикул]],[1]Подбор!$CJ:$CW,6,0),"")</f>
        <v>0</v>
      </c>
      <c r="AB1822" s="73">
        <f>IFERROR(VLOOKUP(Подбор[[#This Row],[Артикул]],[1]Подбор!$CJ:$CW,7,0),"")</f>
        <v>0</v>
      </c>
      <c r="AC1822" s="73">
        <f>IFERROR(VLOOKUP(Подбор[[#This Row],[Артикул]],[1]Подбор!$CJ:$CW,8,0),"")</f>
        <v>0</v>
      </c>
      <c r="AD1822" s="73">
        <f>IFERROR(VLOOKUP(Подбор[[#This Row],[Артикул]],[1]Подбор!$CJ:$CW,9,0),"")</f>
        <v>0</v>
      </c>
      <c r="AE1822" s="73">
        <f>IFERROR(VLOOKUP(Подбор[[#This Row],[Артикул]],[1]Подбор!$CJ:$CW,10,0),"")</f>
        <v>0</v>
      </c>
      <c r="AF1822" s="73">
        <f>IFERROR(VLOOKUP(Подбор[[#This Row],[Артикул]],[1]Подбор!$CJ:$CW,11,0),"")</f>
        <v>0</v>
      </c>
      <c r="AG1822" s="73">
        <f>IFERROR(VLOOKUP(Подбор[[#This Row],[Артикул]],[1]Подбор!$CJ:$CW,12,0),"")</f>
        <v>3</v>
      </c>
      <c r="AH1822" s="73">
        <f>IFERROR(VLOOKUP(Подбор[[#This Row],[Артикул]],[1]Подбор!$CJ:$CW,13,0),"")</f>
        <v>1</v>
      </c>
      <c r="AI1822" s="73">
        <f>IFERROR(VLOOKUP(Подбор[[#This Row],[Артикул]],[1]Подбор!$CJ:$CW,14,0),"")</f>
        <v>0</v>
      </c>
      <c r="AJ1822" s="73" t="str">
        <f>IFERROR(VLOOKUP(Подбор[[#This Row],[Артикул]],[1]Подбор!$CJ:$DA,15,0),"")</f>
        <v/>
      </c>
      <c r="AK1822" s="73" t="str">
        <f>IFERROR(VLOOKUP(Подбор[[#This Row],[Артикул]],[1]Подбор!$CJ:$DA,16,0),"")</f>
        <v>https://ipmatika.kz/products/usiliteli/TC-4700/</v>
      </c>
      <c r="AL1822" s="73" t="str">
        <f>IFERROR(VLOOKUP(Подбор[[#This Row],[Артикул]],[1]Подбор!$CJ:$DA,17,0),"")</f>
        <v/>
      </c>
    </row>
    <row r="1823" spans="1:38">
      <c r="A1823" s="73" t="s">
        <v>944</v>
      </c>
      <c r="B1823" t="s">
        <v>3084</v>
      </c>
      <c r="C1823" t="s">
        <v>943</v>
      </c>
      <c r="D1823">
        <v>1485000</v>
      </c>
      <c r="E1823">
        <v>1139627.79</v>
      </c>
      <c r="F1823">
        <v>-23.257387878787881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2</v>
      </c>
      <c r="O1823">
        <v>0</v>
      </c>
      <c r="P1823">
        <v>0</v>
      </c>
      <c r="Q1823" t="s">
        <v>578</v>
      </c>
      <c r="R1823" t="s">
        <v>6826</v>
      </c>
      <c r="S1823" t="s">
        <v>5610</v>
      </c>
      <c r="T1823" s="73"/>
      <c r="U1823" s="73"/>
      <c r="V1823"/>
      <c r="W1823" s="73">
        <f>IFERROR(VLOOKUP(Подбор[[#This Row],[Артикул]],[1]Подбор!$CJ:$CW,2,0),"")</f>
        <v>1485000</v>
      </c>
      <c r="X1823" s="73">
        <f>IFERROR(VLOOKUP(Подбор[[#This Row],[Артикул]],[1]Подбор!$CJ:$CW,3,0),"")</f>
        <v>1139627.79</v>
      </c>
      <c r="Y1823" s="73">
        <f>IFERROR(VLOOKUP(Подбор[[#This Row],[Артикул]],[1]Подбор!$CJ:$CW,4,0),"")</f>
        <v>-23.257387878787881</v>
      </c>
      <c r="Z1823" s="73">
        <f>IFERROR(VLOOKUP(Подбор[[#This Row],[Артикул]],[1]Подбор!$CJ:$CW,5,0),"")</f>
        <v>0</v>
      </c>
      <c r="AA1823" s="73">
        <f>IFERROR(VLOOKUP(Подбор[[#This Row],[Артикул]],[1]Подбор!$CJ:$CW,6,0),"")</f>
        <v>0</v>
      </c>
      <c r="AB1823" s="73">
        <f>IFERROR(VLOOKUP(Подбор[[#This Row],[Артикул]],[1]Подбор!$CJ:$CW,7,0),"")</f>
        <v>0</v>
      </c>
      <c r="AC1823" s="73">
        <f>IFERROR(VLOOKUP(Подбор[[#This Row],[Артикул]],[1]Подбор!$CJ:$CW,8,0),"")</f>
        <v>0</v>
      </c>
      <c r="AD1823" s="73">
        <f>IFERROR(VLOOKUP(Подбор[[#This Row],[Артикул]],[1]Подбор!$CJ:$CW,9,0),"")</f>
        <v>0</v>
      </c>
      <c r="AE1823" s="73">
        <f>IFERROR(VLOOKUP(Подбор[[#This Row],[Артикул]],[1]Подбор!$CJ:$CW,10,0),"")</f>
        <v>0</v>
      </c>
      <c r="AF1823" s="73">
        <f>IFERROR(VLOOKUP(Подбор[[#This Row],[Артикул]],[1]Подбор!$CJ:$CW,11,0),"")</f>
        <v>0</v>
      </c>
      <c r="AG1823" s="73">
        <f>IFERROR(VLOOKUP(Подбор[[#This Row],[Артикул]],[1]Подбор!$CJ:$CW,12,0),"")</f>
        <v>2</v>
      </c>
      <c r="AH1823" s="73">
        <f>IFERROR(VLOOKUP(Подбор[[#This Row],[Артикул]],[1]Подбор!$CJ:$CW,13,0),"")</f>
        <v>0</v>
      </c>
      <c r="AI1823" s="73">
        <f>IFERROR(VLOOKUP(Подбор[[#This Row],[Артикул]],[1]Подбор!$CJ:$CW,14,0),"")</f>
        <v>0</v>
      </c>
      <c r="AJ1823" s="73" t="str">
        <f>IFERROR(VLOOKUP(Подбор[[#This Row],[Артикул]],[1]Подбор!$CJ:$DA,15,0),"")</f>
        <v/>
      </c>
      <c r="AK1823" s="73" t="str">
        <f>IFERROR(VLOOKUP(Подбор[[#This Row],[Артикул]],[1]Подбор!$CJ:$DA,16,0),"")</f>
        <v>https://ipmatika.kz/products/oborudovanie-itc-s-podderzhkoy-protokola-dante-/TC-4700DT/</v>
      </c>
      <c r="AL1823" s="73" t="str">
        <f>IFERROR(VLOOKUP(Подбор[[#This Row],[Артикул]],[1]Подбор!$CJ:$DA,17,0),"")</f>
        <v>NEW. Под заказ</v>
      </c>
    </row>
    <row r="1824" spans="1:38">
      <c r="A1824" s="73" t="s">
        <v>942</v>
      </c>
      <c r="B1824" t="s">
        <v>3084</v>
      </c>
      <c r="C1824" t="s">
        <v>941</v>
      </c>
      <c r="D1824">
        <v>287650</v>
      </c>
      <c r="E1824">
        <v>224531.7837</v>
      </c>
      <c r="F1824">
        <v>-21.94271381887711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3</v>
      </c>
      <c r="P1824">
        <v>0</v>
      </c>
      <c r="Q1824" t="s">
        <v>6827</v>
      </c>
      <c r="R1824" t="s">
        <v>6828</v>
      </c>
      <c r="S1824" t="s">
        <v>578</v>
      </c>
      <c r="T1824" s="73"/>
      <c r="U1824" s="73"/>
      <c r="V1824"/>
      <c r="W1824" s="73">
        <f>IFERROR(VLOOKUP(Подбор[[#This Row],[Артикул]],[1]Подбор!$CJ:$CW,2,0),"")</f>
        <v>287650</v>
      </c>
      <c r="X1824" s="73">
        <f>IFERROR(VLOOKUP(Подбор[[#This Row],[Артикул]],[1]Подбор!$CJ:$CW,3,0),"")</f>
        <v>224531.7837</v>
      </c>
      <c r="Y1824" s="73">
        <f>IFERROR(VLOOKUP(Подбор[[#This Row],[Артикул]],[1]Подбор!$CJ:$CW,4,0),"")</f>
        <v>-21.94271381887711</v>
      </c>
      <c r="Z1824" s="73">
        <f>IFERROR(VLOOKUP(Подбор[[#This Row],[Артикул]],[1]Подбор!$CJ:$CW,5,0),"")</f>
        <v>1</v>
      </c>
      <c r="AA1824" s="73">
        <f>IFERROR(VLOOKUP(Подбор[[#This Row],[Артикул]],[1]Подбор!$CJ:$CW,6,0),"")</f>
        <v>0</v>
      </c>
      <c r="AB1824" s="73">
        <f>IFERROR(VLOOKUP(Подбор[[#This Row],[Артикул]],[1]Подбор!$CJ:$CW,7,0),"")</f>
        <v>0</v>
      </c>
      <c r="AC1824" s="73">
        <f>IFERROR(VLOOKUP(Подбор[[#This Row],[Артикул]],[1]Подбор!$CJ:$CW,8,0),"")</f>
        <v>0</v>
      </c>
      <c r="AD1824" s="73">
        <f>IFERROR(VLOOKUP(Подбор[[#This Row],[Артикул]],[1]Подбор!$CJ:$CW,9,0),"")</f>
        <v>0</v>
      </c>
      <c r="AE1824" s="73">
        <f>IFERROR(VLOOKUP(Подбор[[#This Row],[Артикул]],[1]Подбор!$CJ:$CW,10,0),"")</f>
        <v>0</v>
      </c>
      <c r="AF1824" s="73">
        <f>IFERROR(VLOOKUP(Подбор[[#This Row],[Артикул]],[1]Подбор!$CJ:$CW,11,0),"")</f>
        <v>0</v>
      </c>
      <c r="AG1824" s="73">
        <f>IFERROR(VLOOKUP(Подбор[[#This Row],[Артикул]],[1]Подбор!$CJ:$CW,12,0),"")</f>
        <v>0</v>
      </c>
      <c r="AH1824" s="73">
        <f>IFERROR(VLOOKUP(Подбор[[#This Row],[Артикул]],[1]Подбор!$CJ:$CW,13,0),"")</f>
        <v>3</v>
      </c>
      <c r="AI1824" s="73">
        <f>IFERROR(VLOOKUP(Подбор[[#This Row],[Артикул]],[1]Подбор!$CJ:$CW,14,0),"")</f>
        <v>0</v>
      </c>
      <c r="AJ1824" s="73" t="str">
        <f>IFERROR(VLOOKUP(Подбор[[#This Row],[Артикул]],[1]Подбор!$CJ:$DA,15,0),"")</f>
        <v>http://ipmatika.ru/upload/iblock/82a/TS-12PFX.jpg</v>
      </c>
      <c r="AK1824" s="73" t="str">
        <f>IFERROR(VLOOKUP(Подбор[[#This Row],[Артикул]],[1]Подбор!$CJ:$DA,16,0),"")</f>
        <v>https://ipmatika.kz/products/mikshernye-pulty/TS-12PFX/</v>
      </c>
      <c r="AL1824" s="73" t="str">
        <f>IFERROR(VLOOKUP(Подбор[[#This Row],[Артикул]],[1]Подбор!$CJ:$DA,17,0),"")</f>
        <v/>
      </c>
    </row>
    <row r="1825" spans="1:38">
      <c r="A1825" s="73" t="s">
        <v>940</v>
      </c>
      <c r="B1825" t="s">
        <v>3084</v>
      </c>
      <c r="C1825" t="s">
        <v>939</v>
      </c>
      <c r="D1825">
        <v>672100</v>
      </c>
      <c r="E1825">
        <v>523005.72870000004</v>
      </c>
      <c r="F1825">
        <v>-22.18334642166343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3</v>
      </c>
      <c r="O1825">
        <v>2</v>
      </c>
      <c r="P1825">
        <v>0</v>
      </c>
      <c r="Q1825" t="s">
        <v>6829</v>
      </c>
      <c r="R1825" t="s">
        <v>6830</v>
      </c>
      <c r="S1825" t="s">
        <v>578</v>
      </c>
      <c r="T1825" s="73"/>
      <c r="U1825" s="73"/>
      <c r="V1825"/>
      <c r="W1825" s="73">
        <f>IFERROR(VLOOKUP(Подбор[[#This Row],[Артикул]],[1]Подбор!$CJ:$CW,2,0),"")</f>
        <v>672100</v>
      </c>
      <c r="X1825" s="73">
        <f>IFERROR(VLOOKUP(Подбор[[#This Row],[Артикул]],[1]Подбор!$CJ:$CW,3,0),"")</f>
        <v>523005.72870000004</v>
      </c>
      <c r="Y1825" s="73">
        <f>IFERROR(VLOOKUP(Подбор[[#This Row],[Артикул]],[1]Подбор!$CJ:$CW,4,0),"")</f>
        <v>-22.18334642166343</v>
      </c>
      <c r="Z1825" s="73">
        <f>IFERROR(VLOOKUP(Подбор[[#This Row],[Артикул]],[1]Подбор!$CJ:$CW,5,0),"")</f>
        <v>0</v>
      </c>
      <c r="AA1825" s="73">
        <f>IFERROR(VLOOKUP(Подбор[[#This Row],[Артикул]],[1]Подбор!$CJ:$CW,6,0),"")</f>
        <v>0</v>
      </c>
      <c r="AB1825" s="73">
        <f>IFERROR(VLOOKUP(Подбор[[#This Row],[Артикул]],[1]Подбор!$CJ:$CW,7,0),"")</f>
        <v>0</v>
      </c>
      <c r="AC1825" s="73">
        <f>IFERROR(VLOOKUP(Подбор[[#This Row],[Артикул]],[1]Подбор!$CJ:$CW,8,0),"")</f>
        <v>0</v>
      </c>
      <c r="AD1825" s="73">
        <f>IFERROR(VLOOKUP(Подбор[[#This Row],[Артикул]],[1]Подбор!$CJ:$CW,9,0),"")</f>
        <v>0</v>
      </c>
      <c r="AE1825" s="73">
        <f>IFERROR(VLOOKUP(Подбор[[#This Row],[Артикул]],[1]Подбор!$CJ:$CW,10,0),"")</f>
        <v>0</v>
      </c>
      <c r="AF1825" s="73">
        <f>IFERROR(VLOOKUP(Подбор[[#This Row],[Артикул]],[1]Подбор!$CJ:$CW,11,0),"")</f>
        <v>0</v>
      </c>
      <c r="AG1825" s="73">
        <f>IFERROR(VLOOKUP(Подбор[[#This Row],[Артикул]],[1]Подбор!$CJ:$CW,12,0),"")</f>
        <v>3</v>
      </c>
      <c r="AH1825" s="73">
        <f>IFERROR(VLOOKUP(Подбор[[#This Row],[Артикул]],[1]Подбор!$CJ:$CW,13,0),"")</f>
        <v>2</v>
      </c>
      <c r="AI1825" s="73">
        <f>IFERROR(VLOOKUP(Подбор[[#This Row],[Артикул]],[1]Подбор!$CJ:$CW,14,0),"")</f>
        <v>0</v>
      </c>
      <c r="AJ1825" s="73" t="str">
        <f>IFERROR(VLOOKUP(Подбор[[#This Row],[Артикул]],[1]Подбор!$CJ:$DA,15,0),"")</f>
        <v>http://ipmatika.ru/upload/iblock/7fc/TS-14PFX-4.jpg</v>
      </c>
      <c r="AK1825" s="73" t="str">
        <f>IFERROR(VLOOKUP(Подбор[[#This Row],[Артикул]],[1]Подбор!$CJ:$DA,16,0),"")</f>
        <v>https://ipmatika.kz/products/mikshernye-pulty/TS-14PFX-4/</v>
      </c>
      <c r="AL1825" s="73" t="str">
        <f>IFERROR(VLOOKUP(Подбор[[#This Row],[Артикул]],[1]Подбор!$CJ:$DA,17,0),"")</f>
        <v/>
      </c>
    </row>
    <row r="1826" spans="1:38">
      <c r="A1826" s="73" t="s">
        <v>938</v>
      </c>
      <c r="B1826" t="s">
        <v>3084</v>
      </c>
      <c r="C1826" t="s">
        <v>937</v>
      </c>
      <c r="D1826">
        <v>937200</v>
      </c>
      <c r="E1826">
        <v>682804.71</v>
      </c>
      <c r="F1826">
        <v>-27.144183738796414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2</v>
      </c>
      <c r="O1826">
        <v>0</v>
      </c>
      <c r="P1826">
        <v>0</v>
      </c>
      <c r="Q1826" t="s">
        <v>6831</v>
      </c>
      <c r="R1826" t="s">
        <v>6832</v>
      </c>
      <c r="S1826" t="s">
        <v>578</v>
      </c>
      <c r="T1826" s="73"/>
      <c r="U1826" s="73"/>
      <c r="V1826"/>
      <c r="W1826" s="73">
        <f>IFERROR(VLOOKUP(Подбор[[#This Row],[Артикул]],[1]Подбор!$CJ:$CW,2,0),"")</f>
        <v>937200</v>
      </c>
      <c r="X1826" s="73">
        <f>IFERROR(VLOOKUP(Подбор[[#This Row],[Артикул]],[1]Подбор!$CJ:$CW,3,0),"")</f>
        <v>682804.71</v>
      </c>
      <c r="Y1826" s="73">
        <f>IFERROR(VLOOKUP(Подбор[[#This Row],[Артикул]],[1]Подбор!$CJ:$CW,4,0),"")</f>
        <v>-27.144183738796414</v>
      </c>
      <c r="Z1826" s="73">
        <f>IFERROR(VLOOKUP(Подбор[[#This Row],[Артикул]],[1]Подбор!$CJ:$CW,5,0),"")</f>
        <v>0</v>
      </c>
      <c r="AA1826" s="73">
        <f>IFERROR(VLOOKUP(Подбор[[#This Row],[Артикул]],[1]Подбор!$CJ:$CW,6,0),"")</f>
        <v>0</v>
      </c>
      <c r="AB1826" s="73">
        <f>IFERROR(VLOOKUP(Подбор[[#This Row],[Артикул]],[1]Подбор!$CJ:$CW,7,0),"")</f>
        <v>0</v>
      </c>
      <c r="AC1826" s="73">
        <f>IFERROR(VLOOKUP(Подбор[[#This Row],[Артикул]],[1]Подбор!$CJ:$CW,8,0),"")</f>
        <v>0</v>
      </c>
      <c r="AD1826" s="73">
        <f>IFERROR(VLOOKUP(Подбор[[#This Row],[Артикул]],[1]Подбор!$CJ:$CW,9,0),"")</f>
        <v>0</v>
      </c>
      <c r="AE1826" s="73">
        <f>IFERROR(VLOOKUP(Подбор[[#This Row],[Артикул]],[1]Подбор!$CJ:$CW,10,0),"")</f>
        <v>0</v>
      </c>
      <c r="AF1826" s="73">
        <f>IFERROR(VLOOKUP(Подбор[[#This Row],[Артикул]],[1]Подбор!$CJ:$CW,11,0),"")</f>
        <v>0</v>
      </c>
      <c r="AG1826" s="73">
        <f>IFERROR(VLOOKUP(Подбор[[#This Row],[Артикул]],[1]Подбор!$CJ:$CW,12,0),"")</f>
        <v>2</v>
      </c>
      <c r="AH1826" s="73">
        <f>IFERROR(VLOOKUP(Подбор[[#This Row],[Артикул]],[1]Подбор!$CJ:$CW,13,0),"")</f>
        <v>0</v>
      </c>
      <c r="AI1826" s="73">
        <f>IFERROR(VLOOKUP(Подбор[[#This Row],[Артикул]],[1]Подбор!$CJ:$CW,14,0),"")</f>
        <v>0</v>
      </c>
      <c r="AJ1826" s="73" t="str">
        <f>IFERROR(VLOOKUP(Подбор[[#This Row],[Артикул]],[1]Подбор!$CJ:$DA,15,0),"")</f>
        <v>http://ipmatika.ru/upload/iblock/a34/z73yu5ih5vtscr4xoupbv860l3l3i9x7/TS-16PD-4_1.jpg</v>
      </c>
      <c r="AK1826" s="73" t="str">
        <f>IFERROR(VLOOKUP(Подбор[[#This Row],[Артикул]],[1]Подбор!$CJ:$DA,16,0),"")</f>
        <v>https://ipmatika.kz/products/mikshernye-pulty/TS-16PD-4/</v>
      </c>
      <c r="AL1826" s="73" t="str">
        <f>IFERROR(VLOOKUP(Подбор[[#This Row],[Артикул]],[1]Подбор!$CJ:$DA,17,0),"")</f>
        <v/>
      </c>
    </row>
    <row r="1827" spans="1:38">
      <c r="A1827" s="73" t="s">
        <v>936</v>
      </c>
      <c r="B1827" t="s">
        <v>3084</v>
      </c>
      <c r="C1827" t="s">
        <v>935</v>
      </c>
      <c r="D1827">
        <v>781000</v>
      </c>
      <c r="E1827">
        <v>638256.36</v>
      </c>
      <c r="F1827">
        <v>-18.277034571062742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4</v>
      </c>
      <c r="O1827">
        <v>0</v>
      </c>
      <c r="P1827">
        <v>0</v>
      </c>
      <c r="Q1827" t="s">
        <v>6833</v>
      </c>
      <c r="R1827" t="s">
        <v>6834</v>
      </c>
      <c r="S1827" t="s">
        <v>578</v>
      </c>
      <c r="T1827" s="73"/>
      <c r="U1827" s="73"/>
      <c r="V1827"/>
      <c r="W1827" s="73">
        <f>IFERROR(VLOOKUP(Подбор[[#This Row],[Артикул]],[1]Подбор!$CJ:$CW,2,0),"")</f>
        <v>781000</v>
      </c>
      <c r="X1827" s="73">
        <f>IFERROR(VLOOKUP(Подбор[[#This Row],[Артикул]],[1]Подбор!$CJ:$CW,3,0),"")</f>
        <v>638256.36</v>
      </c>
      <c r="Y1827" s="73">
        <f>IFERROR(VLOOKUP(Подбор[[#This Row],[Артикул]],[1]Подбор!$CJ:$CW,4,0),"")</f>
        <v>-18.277034571062742</v>
      </c>
      <c r="Z1827" s="73">
        <f>IFERROR(VLOOKUP(Подбор[[#This Row],[Артикул]],[1]Подбор!$CJ:$CW,5,0),"")</f>
        <v>0</v>
      </c>
      <c r="AA1827" s="73">
        <f>IFERROR(VLOOKUP(Подбор[[#This Row],[Артикул]],[1]Подбор!$CJ:$CW,6,0),"")</f>
        <v>0</v>
      </c>
      <c r="AB1827" s="73">
        <f>IFERROR(VLOOKUP(Подбор[[#This Row],[Артикул]],[1]Подбор!$CJ:$CW,7,0),"")</f>
        <v>0</v>
      </c>
      <c r="AC1827" s="73">
        <f>IFERROR(VLOOKUP(Подбор[[#This Row],[Артикул]],[1]Подбор!$CJ:$CW,8,0),"")</f>
        <v>0</v>
      </c>
      <c r="AD1827" s="73">
        <f>IFERROR(VLOOKUP(Подбор[[#This Row],[Артикул]],[1]Подбор!$CJ:$CW,9,0),"")</f>
        <v>0</v>
      </c>
      <c r="AE1827" s="73">
        <f>IFERROR(VLOOKUP(Подбор[[#This Row],[Артикул]],[1]Подбор!$CJ:$CW,10,0),"")</f>
        <v>0</v>
      </c>
      <c r="AF1827" s="73">
        <f>IFERROR(VLOOKUP(Подбор[[#This Row],[Артикул]],[1]Подбор!$CJ:$CW,11,0),"")</f>
        <v>0</v>
      </c>
      <c r="AG1827" s="73">
        <f>IFERROR(VLOOKUP(Подбор[[#This Row],[Артикул]],[1]Подбор!$CJ:$CW,12,0),"")</f>
        <v>4</v>
      </c>
      <c r="AH1827" s="73">
        <f>IFERROR(VLOOKUP(Подбор[[#This Row],[Артикул]],[1]Подбор!$CJ:$CW,13,0),"")</f>
        <v>0</v>
      </c>
      <c r="AI1827" s="73">
        <f>IFERROR(VLOOKUP(Подбор[[#This Row],[Артикул]],[1]Подбор!$CJ:$CW,14,0),"")</f>
        <v>0</v>
      </c>
      <c r="AJ1827" s="73" t="str">
        <f>IFERROR(VLOOKUP(Подбор[[#This Row],[Артикул]],[1]Подбор!$CJ:$DA,15,0),"")</f>
        <v>http://ipmatika.ru/upload/iblock/f38/TS-16PFX-4.jpg</v>
      </c>
      <c r="AK1827" s="73" t="str">
        <f>IFERROR(VLOOKUP(Подбор[[#This Row],[Артикул]],[1]Подбор!$CJ:$DA,16,0),"")</f>
        <v>https://ipmatika.kz/products/mikshernye-pulty/TS-16PFX-4/</v>
      </c>
      <c r="AL1827" s="73" t="str">
        <f>IFERROR(VLOOKUP(Подбор[[#This Row],[Артикул]],[1]Подбор!$CJ:$DA,17,0),"")</f>
        <v/>
      </c>
    </row>
    <row r="1828" spans="1:38">
      <c r="A1828" s="73" t="s">
        <v>934</v>
      </c>
      <c r="B1828" t="s">
        <v>3084</v>
      </c>
      <c r="C1828" t="s">
        <v>933</v>
      </c>
      <c r="D1828" t="s">
        <v>578</v>
      </c>
      <c r="E1828" t="s">
        <v>578</v>
      </c>
      <c r="F1828" t="s">
        <v>578</v>
      </c>
      <c r="G1828" t="s">
        <v>578</v>
      </c>
      <c r="H1828" t="s">
        <v>578</v>
      </c>
      <c r="I1828" t="s">
        <v>578</v>
      </c>
      <c r="J1828" t="s">
        <v>578</v>
      </c>
      <c r="K1828" t="s">
        <v>578</v>
      </c>
      <c r="L1828" t="s">
        <v>578</v>
      </c>
      <c r="M1828" t="s">
        <v>578</v>
      </c>
      <c r="N1828" t="s">
        <v>578</v>
      </c>
      <c r="O1828" t="s">
        <v>578</v>
      </c>
      <c r="P1828" t="s">
        <v>578</v>
      </c>
      <c r="Q1828" t="s">
        <v>578</v>
      </c>
      <c r="R1828" t="s">
        <v>578</v>
      </c>
      <c r="S1828" t="s">
        <v>578</v>
      </c>
      <c r="T1828" s="73"/>
      <c r="U1828" s="73"/>
      <c r="V1828"/>
      <c r="W1828" s="73" t="str">
        <f>IFERROR(VLOOKUP(Подбор[[#This Row],[Артикул]],[1]Подбор!$CJ:$CW,2,0),"")</f>
        <v/>
      </c>
      <c r="X1828" s="73" t="str">
        <f>IFERROR(VLOOKUP(Подбор[[#This Row],[Артикул]],[1]Подбор!$CJ:$CW,3,0),"")</f>
        <v/>
      </c>
      <c r="Y1828" s="73" t="str">
        <f>IFERROR(VLOOKUP(Подбор[[#This Row],[Артикул]],[1]Подбор!$CJ:$CW,4,0),"")</f>
        <v/>
      </c>
      <c r="Z1828" s="73" t="str">
        <f>IFERROR(VLOOKUP(Подбор[[#This Row],[Артикул]],[1]Подбор!$CJ:$CW,5,0),"")</f>
        <v/>
      </c>
      <c r="AA1828" s="73" t="str">
        <f>IFERROR(VLOOKUP(Подбор[[#This Row],[Артикул]],[1]Подбор!$CJ:$CW,6,0),"")</f>
        <v/>
      </c>
      <c r="AB1828" s="73" t="str">
        <f>IFERROR(VLOOKUP(Подбор[[#This Row],[Артикул]],[1]Подбор!$CJ:$CW,7,0),"")</f>
        <v/>
      </c>
      <c r="AC1828" s="73" t="str">
        <f>IFERROR(VLOOKUP(Подбор[[#This Row],[Артикул]],[1]Подбор!$CJ:$CW,8,0),"")</f>
        <v/>
      </c>
      <c r="AD1828" s="73" t="str">
        <f>IFERROR(VLOOKUP(Подбор[[#This Row],[Артикул]],[1]Подбор!$CJ:$CW,9,0),"")</f>
        <v/>
      </c>
      <c r="AE1828" s="73" t="str">
        <f>IFERROR(VLOOKUP(Подбор[[#This Row],[Артикул]],[1]Подбор!$CJ:$CW,10,0),"")</f>
        <v/>
      </c>
      <c r="AF1828" s="73" t="str">
        <f>IFERROR(VLOOKUP(Подбор[[#This Row],[Артикул]],[1]Подбор!$CJ:$CW,11,0),"")</f>
        <v/>
      </c>
      <c r="AG1828" s="73" t="str">
        <f>IFERROR(VLOOKUP(Подбор[[#This Row],[Артикул]],[1]Подбор!$CJ:$CW,12,0),"")</f>
        <v/>
      </c>
      <c r="AH1828" s="73" t="str">
        <f>IFERROR(VLOOKUP(Подбор[[#This Row],[Артикул]],[1]Подбор!$CJ:$CW,13,0),"")</f>
        <v/>
      </c>
      <c r="AI1828" s="73" t="str">
        <f>IFERROR(VLOOKUP(Подбор[[#This Row],[Артикул]],[1]Подбор!$CJ:$CW,14,0),"")</f>
        <v/>
      </c>
      <c r="AJ1828" s="73" t="str">
        <f>IFERROR(VLOOKUP(Подбор[[#This Row],[Артикул]],[1]Подбор!$CJ:$DA,15,0),"")</f>
        <v/>
      </c>
      <c r="AK1828" s="73" t="str">
        <f>IFERROR(VLOOKUP(Подбор[[#This Row],[Артикул]],[1]Подбор!$CJ:$DA,16,0),"")</f>
        <v/>
      </c>
      <c r="AL1828" s="73" t="str">
        <f>IFERROR(VLOOKUP(Подбор[[#This Row],[Артикул]],[1]Подбор!$CJ:$DA,17,0),"")</f>
        <v/>
      </c>
    </row>
    <row r="1829" spans="1:38">
      <c r="A1829" s="73" t="s">
        <v>932</v>
      </c>
      <c r="B1829" t="s">
        <v>3084</v>
      </c>
      <c r="C1829" t="s">
        <v>931</v>
      </c>
      <c r="D1829">
        <v>207350</v>
      </c>
      <c r="E1829">
        <v>145200</v>
      </c>
      <c r="F1829">
        <v>-29.973474801061002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4</v>
      </c>
      <c r="O1829">
        <v>0</v>
      </c>
      <c r="P1829">
        <v>0</v>
      </c>
      <c r="Q1829" t="s">
        <v>6835</v>
      </c>
      <c r="R1829" t="s">
        <v>6836</v>
      </c>
      <c r="S1829" t="s">
        <v>578</v>
      </c>
      <c r="T1829" s="73"/>
      <c r="U1829" s="73"/>
      <c r="V1829"/>
      <c r="W1829" s="73">
        <f>IFERROR(VLOOKUP(Подбор[[#This Row],[Артикул]],[1]Подбор!$CJ:$CW,2,0),"")</f>
        <v>207350</v>
      </c>
      <c r="X1829" s="73">
        <f>IFERROR(VLOOKUP(Подбор[[#This Row],[Артикул]],[1]Подбор!$CJ:$CW,3,0),"")</f>
        <v>145200</v>
      </c>
      <c r="Y1829" s="73">
        <f>IFERROR(VLOOKUP(Подбор[[#This Row],[Артикул]],[1]Подбор!$CJ:$CW,4,0),"")</f>
        <v>-29.973474801061002</v>
      </c>
      <c r="Z1829" s="73">
        <f>IFERROR(VLOOKUP(Подбор[[#This Row],[Артикул]],[1]Подбор!$CJ:$CW,5,0),"")</f>
        <v>0</v>
      </c>
      <c r="AA1829" s="73">
        <f>IFERROR(VLOOKUP(Подбор[[#This Row],[Артикул]],[1]Подбор!$CJ:$CW,6,0),"")</f>
        <v>0</v>
      </c>
      <c r="AB1829" s="73">
        <f>IFERROR(VLOOKUP(Подбор[[#This Row],[Артикул]],[1]Подбор!$CJ:$CW,7,0),"")</f>
        <v>0</v>
      </c>
      <c r="AC1829" s="73">
        <f>IFERROR(VLOOKUP(Подбор[[#This Row],[Артикул]],[1]Подбор!$CJ:$CW,8,0),"")</f>
        <v>0</v>
      </c>
      <c r="AD1829" s="73">
        <f>IFERROR(VLOOKUP(Подбор[[#This Row],[Артикул]],[1]Подбор!$CJ:$CW,9,0),"")</f>
        <v>0</v>
      </c>
      <c r="AE1829" s="73">
        <f>IFERROR(VLOOKUP(Подбор[[#This Row],[Артикул]],[1]Подбор!$CJ:$CW,10,0),"")</f>
        <v>0</v>
      </c>
      <c r="AF1829" s="73">
        <f>IFERROR(VLOOKUP(Подбор[[#This Row],[Артикул]],[1]Подбор!$CJ:$CW,11,0),"")</f>
        <v>0</v>
      </c>
      <c r="AG1829" s="73">
        <f>IFERROR(VLOOKUP(Подбор[[#This Row],[Артикул]],[1]Подбор!$CJ:$CW,12,0),"")</f>
        <v>4</v>
      </c>
      <c r="AH1829" s="73">
        <f>IFERROR(VLOOKUP(Подбор[[#This Row],[Артикул]],[1]Подбор!$CJ:$CW,13,0),"")</f>
        <v>0</v>
      </c>
      <c r="AI1829" s="73">
        <f>IFERROR(VLOOKUP(Подбор[[#This Row],[Артикул]],[1]Подбор!$CJ:$CW,14,0),"")</f>
        <v>0</v>
      </c>
      <c r="AJ1829" s="73" t="str">
        <f>IFERROR(VLOOKUP(Подбор[[#This Row],[Артикул]],[1]Подбор!$CJ:$DA,15,0),"")</f>
        <v>http://ipmatika.ru/upload/iblock/8dc/oh9vvrddp0xj36fzpulqhc3bpeyh9u72/TS-2060W.png</v>
      </c>
      <c r="AK1829" s="73" t="str">
        <f>IFERROR(VLOOKUP(Подбор[[#This Row],[Артикул]],[1]Подбор!$CJ:$DA,16,0),"")</f>
        <v>https://ipmatika.kz/products/usiliteli/TS-2060W/</v>
      </c>
      <c r="AL1829" s="73" t="str">
        <f>IFERROR(VLOOKUP(Подбор[[#This Row],[Артикул]],[1]Подбор!$CJ:$DA,17,0),"")</f>
        <v/>
      </c>
    </row>
    <row r="1830" spans="1:38">
      <c r="A1830" s="73" t="s">
        <v>930</v>
      </c>
      <c r="B1830" t="s">
        <v>3084</v>
      </c>
      <c r="C1830" t="s">
        <v>929</v>
      </c>
      <c r="D1830">
        <v>240350</v>
      </c>
      <c r="E1830">
        <v>168473.75999999998</v>
      </c>
      <c r="F1830">
        <v>-29.904822134387373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2</v>
      </c>
      <c r="O1830">
        <v>0</v>
      </c>
      <c r="P1830">
        <v>0</v>
      </c>
      <c r="Q1830" t="s">
        <v>6837</v>
      </c>
      <c r="R1830" t="s">
        <v>6838</v>
      </c>
      <c r="S1830" t="s">
        <v>578</v>
      </c>
      <c r="T1830" s="73"/>
      <c r="U1830" s="73"/>
      <c r="V1830"/>
      <c r="W1830" s="73">
        <f>IFERROR(VLOOKUP(Подбор[[#This Row],[Артикул]],[1]Подбор!$CJ:$CW,2,0),"")</f>
        <v>240350</v>
      </c>
      <c r="X1830" s="73">
        <f>IFERROR(VLOOKUP(Подбор[[#This Row],[Артикул]],[1]Подбор!$CJ:$CW,3,0),"")</f>
        <v>168473.75999999998</v>
      </c>
      <c r="Y1830" s="73">
        <f>IFERROR(VLOOKUP(Подбор[[#This Row],[Артикул]],[1]Подбор!$CJ:$CW,4,0),"")</f>
        <v>-29.904822134387373</v>
      </c>
      <c r="Z1830" s="73">
        <f>IFERROR(VLOOKUP(Подбор[[#This Row],[Артикул]],[1]Подбор!$CJ:$CW,5,0),"")</f>
        <v>0</v>
      </c>
      <c r="AA1830" s="73">
        <f>IFERROR(VLOOKUP(Подбор[[#This Row],[Артикул]],[1]Подбор!$CJ:$CW,6,0),"")</f>
        <v>0</v>
      </c>
      <c r="AB1830" s="73">
        <f>IFERROR(VLOOKUP(Подбор[[#This Row],[Артикул]],[1]Подбор!$CJ:$CW,7,0),"")</f>
        <v>0</v>
      </c>
      <c r="AC1830" s="73">
        <f>IFERROR(VLOOKUP(Подбор[[#This Row],[Артикул]],[1]Подбор!$CJ:$CW,8,0),"")</f>
        <v>0</v>
      </c>
      <c r="AD1830" s="73">
        <f>IFERROR(VLOOKUP(Подбор[[#This Row],[Артикул]],[1]Подбор!$CJ:$CW,9,0),"")</f>
        <v>0</v>
      </c>
      <c r="AE1830" s="73">
        <f>IFERROR(VLOOKUP(Подбор[[#This Row],[Артикул]],[1]Подбор!$CJ:$CW,10,0),"")</f>
        <v>0</v>
      </c>
      <c r="AF1830" s="73">
        <f>IFERROR(VLOOKUP(Подбор[[#This Row],[Артикул]],[1]Подбор!$CJ:$CW,11,0),"")</f>
        <v>0</v>
      </c>
      <c r="AG1830" s="73">
        <f>IFERROR(VLOOKUP(Подбор[[#This Row],[Артикул]],[1]Подбор!$CJ:$CW,12,0),"")</f>
        <v>2</v>
      </c>
      <c r="AH1830" s="73">
        <f>IFERROR(VLOOKUP(Подбор[[#This Row],[Артикул]],[1]Подбор!$CJ:$CW,13,0),"")</f>
        <v>0</v>
      </c>
      <c r="AI1830" s="73">
        <f>IFERROR(VLOOKUP(Подбор[[#This Row],[Артикул]],[1]Подбор!$CJ:$CW,14,0),"")</f>
        <v>0</v>
      </c>
      <c r="AJ1830" s="73" t="str">
        <f>IFERROR(VLOOKUP(Подбор[[#This Row],[Артикул]],[1]Подбор!$CJ:$DA,15,0),"")</f>
        <v>http://ipmatika.ru/upload/iblock/439/w1st4dnylq9iuox96bho5saio7r1gc49/TS-2120W.png</v>
      </c>
      <c r="AK1830" s="73" t="str">
        <f>IFERROR(VLOOKUP(Подбор[[#This Row],[Артикул]],[1]Подбор!$CJ:$DA,16,0),"")</f>
        <v>https://ipmatika.kz/products/usiliteli/TS-2120W/</v>
      </c>
      <c r="AL1830" s="73" t="str">
        <f>IFERROR(VLOOKUP(Подбор[[#This Row],[Артикул]],[1]Подбор!$CJ:$DA,17,0),"")</f>
        <v/>
      </c>
    </row>
    <row r="1831" spans="1:38">
      <c r="A1831" s="73" t="s">
        <v>928</v>
      </c>
      <c r="B1831" t="s">
        <v>3084</v>
      </c>
      <c r="C1831" t="s">
        <v>927</v>
      </c>
      <c r="D1831">
        <v>437250</v>
      </c>
      <c r="E1831">
        <v>323988</v>
      </c>
      <c r="F1831">
        <v>-25.903259005145799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4</v>
      </c>
      <c r="P1831">
        <v>1</v>
      </c>
      <c r="Q1831" t="s">
        <v>6839</v>
      </c>
      <c r="R1831" t="s">
        <v>6840</v>
      </c>
      <c r="S1831" t="s">
        <v>5514</v>
      </c>
      <c r="T1831" s="73"/>
      <c r="U1831" s="73"/>
      <c r="V1831"/>
      <c r="W1831" s="73">
        <f>IFERROR(VLOOKUP(Подбор[[#This Row],[Артикул]],[1]Подбор!$CJ:$CW,2,0),"")</f>
        <v>437250</v>
      </c>
      <c r="X1831" s="73">
        <f>IFERROR(VLOOKUP(Подбор[[#This Row],[Артикул]],[1]Подбор!$CJ:$CW,3,0),"")</f>
        <v>323988</v>
      </c>
      <c r="Y1831" s="73">
        <f>IFERROR(VLOOKUP(Подбор[[#This Row],[Артикул]],[1]Подбор!$CJ:$CW,4,0),"")</f>
        <v>-25.903259005145799</v>
      </c>
      <c r="Z1831" s="73">
        <f>IFERROR(VLOOKUP(Подбор[[#This Row],[Артикул]],[1]Подбор!$CJ:$CW,5,0),"")</f>
        <v>0</v>
      </c>
      <c r="AA1831" s="73">
        <f>IFERROR(VLOOKUP(Подбор[[#This Row],[Артикул]],[1]Подбор!$CJ:$CW,6,0),"")</f>
        <v>0</v>
      </c>
      <c r="AB1831" s="73">
        <f>IFERROR(VLOOKUP(Подбор[[#This Row],[Артикул]],[1]Подбор!$CJ:$CW,7,0),"")</f>
        <v>0</v>
      </c>
      <c r="AC1831" s="73">
        <f>IFERROR(VLOOKUP(Подбор[[#This Row],[Артикул]],[1]Подбор!$CJ:$CW,8,0),"")</f>
        <v>0</v>
      </c>
      <c r="AD1831" s="73">
        <f>IFERROR(VLOOKUP(Подбор[[#This Row],[Артикул]],[1]Подбор!$CJ:$CW,9,0),"")</f>
        <v>0</v>
      </c>
      <c r="AE1831" s="73">
        <f>IFERROR(VLOOKUP(Подбор[[#This Row],[Артикул]],[1]Подбор!$CJ:$CW,10,0),"")</f>
        <v>0</v>
      </c>
      <c r="AF1831" s="73">
        <f>IFERROR(VLOOKUP(Подбор[[#This Row],[Артикул]],[1]Подбор!$CJ:$CW,11,0),"")</f>
        <v>0</v>
      </c>
      <c r="AG1831" s="73">
        <f>IFERROR(VLOOKUP(Подбор[[#This Row],[Артикул]],[1]Подбор!$CJ:$CW,12,0),"")</f>
        <v>0</v>
      </c>
      <c r="AH1831" s="73">
        <f>IFERROR(VLOOKUP(Подбор[[#This Row],[Артикул]],[1]Подбор!$CJ:$CW,13,0),"")</f>
        <v>4</v>
      </c>
      <c r="AI1831" s="73">
        <f>IFERROR(VLOOKUP(Подбор[[#This Row],[Артикул]],[1]Подбор!$CJ:$CW,14,0),"")</f>
        <v>1</v>
      </c>
      <c r="AJ1831" s="73" t="str">
        <f>IFERROR(VLOOKUP(Подбор[[#This Row],[Артикул]],[1]Подбор!$CJ:$DA,15,0),"")</f>
        <v>http://ipmatika.ru/upload/iblock/d80/w1kvvau2i66r7s4l7my0peevj7jisyc6/TS-224D.png</v>
      </c>
      <c r="AK1831" s="73" t="str">
        <f>IFERROR(VLOOKUP(Подбор[[#This Row],[Артикул]],[1]Подбор!$CJ:$DA,16,0),"")</f>
        <v>https://ipmatika.kz/products/zvukovye-protsessory/TS-224D/</v>
      </c>
      <c r="AL1831" s="73" t="str">
        <f>IFERROR(VLOOKUP(Подбор[[#This Row],[Артикул]],[1]Подбор!$CJ:$DA,17,0),"")</f>
        <v>NEW</v>
      </c>
    </row>
    <row r="1832" spans="1:38">
      <c r="A1832" s="73" t="s">
        <v>926</v>
      </c>
      <c r="B1832" t="s">
        <v>3084</v>
      </c>
      <c r="C1832" t="s">
        <v>925</v>
      </c>
      <c r="D1832">
        <v>396190</v>
      </c>
      <c r="E1832">
        <v>324635.97600000002</v>
      </c>
      <c r="F1832">
        <v>-18.060532572755491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 t="s">
        <v>6841</v>
      </c>
      <c r="R1832" t="s">
        <v>6842</v>
      </c>
      <c r="S1832" t="s">
        <v>578</v>
      </c>
      <c r="T1832" s="73"/>
      <c r="U1832" s="73"/>
      <c r="V1832"/>
      <c r="W1832" s="73">
        <f>IFERROR(VLOOKUP(Подбор[[#This Row],[Артикул]],[1]Подбор!$CJ:$CW,2,0),"")</f>
        <v>396190</v>
      </c>
      <c r="X1832" s="73">
        <f>IFERROR(VLOOKUP(Подбор[[#This Row],[Артикул]],[1]Подбор!$CJ:$CW,3,0),"")</f>
        <v>324635.97600000002</v>
      </c>
      <c r="Y1832" s="73">
        <f>IFERROR(VLOOKUP(Подбор[[#This Row],[Артикул]],[1]Подбор!$CJ:$CW,4,0),"")</f>
        <v>-18.060532572755491</v>
      </c>
      <c r="Z1832" s="73">
        <f>IFERROR(VLOOKUP(Подбор[[#This Row],[Артикул]],[1]Подбор!$CJ:$CW,5,0),"")</f>
        <v>0</v>
      </c>
      <c r="AA1832" s="73">
        <f>IFERROR(VLOOKUP(Подбор[[#This Row],[Артикул]],[1]Подбор!$CJ:$CW,6,0),"")</f>
        <v>0</v>
      </c>
      <c r="AB1832" s="73">
        <f>IFERROR(VLOOKUP(Подбор[[#This Row],[Артикул]],[1]Подбор!$CJ:$CW,7,0),"")</f>
        <v>0</v>
      </c>
      <c r="AC1832" s="73">
        <f>IFERROR(VLOOKUP(Подбор[[#This Row],[Артикул]],[1]Подбор!$CJ:$CW,8,0),"")</f>
        <v>0</v>
      </c>
      <c r="AD1832" s="73">
        <f>IFERROR(VLOOKUP(Подбор[[#This Row],[Артикул]],[1]Подбор!$CJ:$CW,9,0),"")</f>
        <v>0</v>
      </c>
      <c r="AE1832" s="73">
        <f>IFERROR(VLOOKUP(Подбор[[#This Row],[Артикул]],[1]Подбор!$CJ:$CW,10,0),"")</f>
        <v>0</v>
      </c>
      <c r="AF1832" s="73">
        <f>IFERROR(VLOOKUP(Подбор[[#This Row],[Артикул]],[1]Подбор!$CJ:$CW,11,0),"")</f>
        <v>0</v>
      </c>
      <c r="AG1832" s="73">
        <f>IFERROR(VLOOKUP(Подбор[[#This Row],[Артикул]],[1]Подбор!$CJ:$CW,12,0),"")</f>
        <v>1</v>
      </c>
      <c r="AH1832" s="73">
        <f>IFERROR(VLOOKUP(Подбор[[#This Row],[Артикул]],[1]Подбор!$CJ:$CW,13,0),"")</f>
        <v>0</v>
      </c>
      <c r="AI1832" s="73">
        <f>IFERROR(VLOOKUP(Подбор[[#This Row],[Артикул]],[1]Подбор!$CJ:$CW,14,0),"")</f>
        <v>0</v>
      </c>
      <c r="AJ1832" s="73" t="str">
        <f>IFERROR(VLOOKUP(Подбор[[#This Row],[Артикул]],[1]Подбор!$CJ:$DA,15,0),"")</f>
        <v>http://ipmatika.ru/upload/iblock/756/TS-234.jpg</v>
      </c>
      <c r="AK1832" s="73" t="str">
        <f>IFERROR(VLOOKUP(Подбор[[#This Row],[Артикул]],[1]Подбор!$CJ:$DA,16,0),"")</f>
        <v>https://ipmatika.kz/products/zvukovye-protsessory/TS-234/</v>
      </c>
      <c r="AL1832" s="73" t="str">
        <f>IFERROR(VLOOKUP(Подбор[[#This Row],[Артикул]],[1]Подбор!$CJ:$DA,17,0),"")</f>
        <v/>
      </c>
    </row>
    <row r="1833" spans="1:38">
      <c r="A1833" s="73" t="s">
        <v>924</v>
      </c>
      <c r="B1833" t="s">
        <v>3084</v>
      </c>
      <c r="C1833" t="s">
        <v>923</v>
      </c>
      <c r="D1833">
        <v>2989800</v>
      </c>
      <c r="E1833">
        <v>2689100.4000000004</v>
      </c>
      <c r="F1833">
        <v>-10.057515552879778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6843</v>
      </c>
      <c r="R1833" t="s">
        <v>6844</v>
      </c>
      <c r="S1833" t="s">
        <v>578</v>
      </c>
      <c r="T1833" s="73"/>
      <c r="U1833" s="73"/>
      <c r="V1833"/>
      <c r="W1833" s="73">
        <f>IFERROR(VLOOKUP(Подбор[[#This Row],[Артикул]],[1]Подбор!$CJ:$CW,2,0),"")</f>
        <v>2989800</v>
      </c>
      <c r="X1833" s="73">
        <f>IFERROR(VLOOKUP(Подбор[[#This Row],[Артикул]],[1]Подбор!$CJ:$CW,3,0),"")</f>
        <v>2689100.4000000004</v>
      </c>
      <c r="Y1833" s="73">
        <f>IFERROR(VLOOKUP(Подбор[[#This Row],[Артикул]],[1]Подбор!$CJ:$CW,4,0),"")</f>
        <v>-10.057515552879778</v>
      </c>
      <c r="Z1833" s="73">
        <f>IFERROR(VLOOKUP(Подбор[[#This Row],[Артикул]],[1]Подбор!$CJ:$CW,5,0),"")</f>
        <v>0</v>
      </c>
      <c r="AA1833" s="73">
        <f>IFERROR(VLOOKUP(Подбор[[#This Row],[Артикул]],[1]Подбор!$CJ:$CW,6,0),"")</f>
        <v>0</v>
      </c>
      <c r="AB1833" s="73">
        <f>IFERROR(VLOOKUP(Подбор[[#This Row],[Артикул]],[1]Подбор!$CJ:$CW,7,0),"")</f>
        <v>0</v>
      </c>
      <c r="AC1833" s="73">
        <f>IFERROR(VLOOKUP(Подбор[[#This Row],[Артикул]],[1]Подбор!$CJ:$CW,8,0),"")</f>
        <v>0</v>
      </c>
      <c r="AD1833" s="73">
        <f>IFERROR(VLOOKUP(Подбор[[#This Row],[Артикул]],[1]Подбор!$CJ:$CW,9,0),"")</f>
        <v>0</v>
      </c>
      <c r="AE1833" s="73">
        <f>IFERROR(VLOOKUP(Подбор[[#This Row],[Артикул]],[1]Подбор!$CJ:$CW,10,0),"")</f>
        <v>0</v>
      </c>
      <c r="AF1833" s="73">
        <f>IFERROR(VLOOKUP(Подбор[[#This Row],[Артикул]],[1]Подбор!$CJ:$CW,11,0),"")</f>
        <v>0</v>
      </c>
      <c r="AG1833" s="73">
        <f>IFERROR(VLOOKUP(Подбор[[#This Row],[Артикул]],[1]Подбор!$CJ:$CW,12,0),"")</f>
        <v>0</v>
      </c>
      <c r="AH1833" s="73">
        <f>IFERROR(VLOOKUP(Подбор[[#This Row],[Артикул]],[1]Подбор!$CJ:$CW,13,0),"")</f>
        <v>0</v>
      </c>
      <c r="AI1833" s="73">
        <f>IFERROR(VLOOKUP(Подбор[[#This Row],[Артикул]],[1]Подбор!$CJ:$CW,14,0),"")</f>
        <v>0</v>
      </c>
      <c r="AJ1833" s="73" t="str">
        <f>IFERROR(VLOOKUP(Подбор[[#This Row],[Артикул]],[1]Подбор!$CJ:$DA,15,0),"")</f>
        <v>http://ipmatika.ru/upload/iblock/29d/bv7geer271uacvmgytxn6e5nnujz4ahq/TS-24PD-12.png</v>
      </c>
      <c r="AK1833" s="73" t="str">
        <f>IFERROR(VLOOKUP(Подбор[[#This Row],[Артикул]],[1]Подбор!$CJ:$DA,16,0),"")</f>
        <v>https://ipmatika.kz/products/mikshernye-pulty/TS-24PD-12/</v>
      </c>
      <c r="AL1833" s="73" t="str">
        <f>IFERROR(VLOOKUP(Подбор[[#This Row],[Артикул]],[1]Подбор!$CJ:$DA,17,0),"")</f>
        <v/>
      </c>
    </row>
    <row r="1834" spans="1:38">
      <c r="A1834" s="73" t="s">
        <v>922</v>
      </c>
      <c r="B1834" t="s">
        <v>3084</v>
      </c>
      <c r="C1834" t="s">
        <v>921</v>
      </c>
      <c r="D1834">
        <v>3966050</v>
      </c>
      <c r="E1834">
        <v>3189661.8600000003</v>
      </c>
      <c r="F1834">
        <v>-19.575853557065585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6845</v>
      </c>
      <c r="R1834" t="s">
        <v>6846</v>
      </c>
      <c r="S1834" t="s">
        <v>578</v>
      </c>
      <c r="T1834" s="73"/>
      <c r="U1834" s="73"/>
      <c r="V1834"/>
      <c r="W1834" s="73">
        <f>IFERROR(VLOOKUP(Подбор[[#This Row],[Артикул]],[1]Подбор!$CJ:$CW,2,0),"")</f>
        <v>3966050</v>
      </c>
      <c r="X1834" s="73">
        <f>IFERROR(VLOOKUP(Подбор[[#This Row],[Артикул]],[1]Подбор!$CJ:$CW,3,0),"")</f>
        <v>3189661.8600000003</v>
      </c>
      <c r="Y1834" s="73">
        <f>IFERROR(VLOOKUP(Подбор[[#This Row],[Артикул]],[1]Подбор!$CJ:$CW,4,0),"")</f>
        <v>-19.575853557065585</v>
      </c>
      <c r="Z1834" s="73">
        <f>IFERROR(VLOOKUP(Подбор[[#This Row],[Артикул]],[1]Подбор!$CJ:$CW,5,0),"")</f>
        <v>0</v>
      </c>
      <c r="AA1834" s="73">
        <f>IFERROR(VLOOKUP(Подбор[[#This Row],[Артикул]],[1]Подбор!$CJ:$CW,6,0),"")</f>
        <v>0</v>
      </c>
      <c r="AB1834" s="73">
        <f>IFERROR(VLOOKUP(Подбор[[#This Row],[Артикул]],[1]Подбор!$CJ:$CW,7,0),"")</f>
        <v>0</v>
      </c>
      <c r="AC1834" s="73">
        <f>IFERROR(VLOOKUP(Подбор[[#This Row],[Артикул]],[1]Подбор!$CJ:$CW,8,0),"")</f>
        <v>0</v>
      </c>
      <c r="AD1834" s="73">
        <f>IFERROR(VLOOKUP(Подбор[[#This Row],[Артикул]],[1]Подбор!$CJ:$CW,9,0),"")</f>
        <v>0</v>
      </c>
      <c r="AE1834" s="73">
        <f>IFERROR(VLOOKUP(Подбор[[#This Row],[Артикул]],[1]Подбор!$CJ:$CW,10,0),"")</f>
        <v>0</v>
      </c>
      <c r="AF1834" s="73">
        <f>IFERROR(VLOOKUP(Подбор[[#This Row],[Артикул]],[1]Подбор!$CJ:$CW,11,0),"")</f>
        <v>0</v>
      </c>
      <c r="AG1834" s="73">
        <f>IFERROR(VLOOKUP(Подбор[[#This Row],[Артикул]],[1]Подбор!$CJ:$CW,12,0),"")</f>
        <v>0</v>
      </c>
      <c r="AH1834" s="73">
        <f>IFERROR(VLOOKUP(Подбор[[#This Row],[Артикул]],[1]Подбор!$CJ:$CW,13,0),"")</f>
        <v>0</v>
      </c>
      <c r="AI1834" s="73">
        <f>IFERROR(VLOOKUP(Подбор[[#This Row],[Артикул]],[1]Подбор!$CJ:$CW,14,0),"")</f>
        <v>0</v>
      </c>
      <c r="AJ1834" s="73" t="str">
        <f>IFERROR(VLOOKUP(Подбор[[#This Row],[Артикул]],[1]Подбор!$CJ:$DA,15,0),"")</f>
        <v>http://ipmatika.ru/upload/iblock/649/fbljix2lk15z63hq9f7nc84w7kvyoi86/TS-32PD-12.jpg</v>
      </c>
      <c r="AK1834" s="73" t="str">
        <f>IFERROR(VLOOKUP(Подбор[[#This Row],[Артикул]],[1]Подбор!$CJ:$DA,16,0),"")</f>
        <v>https://ipmatika.kz/products/mikshernye-pulty/TS-32PD-12/</v>
      </c>
      <c r="AL1834" s="73" t="str">
        <f>IFERROR(VLOOKUP(Подбор[[#This Row],[Артикул]],[1]Подбор!$CJ:$DA,17,0),"")</f>
        <v/>
      </c>
    </row>
    <row r="1835" spans="1:38">
      <c r="A1835" s="73" t="s">
        <v>920</v>
      </c>
      <c r="B1835" t="s">
        <v>3084</v>
      </c>
      <c r="C1835" t="s">
        <v>919</v>
      </c>
      <c r="D1835">
        <v>1101100</v>
      </c>
      <c r="E1835">
        <v>661100</v>
      </c>
      <c r="F1835">
        <v>-39.960039960039957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6</v>
      </c>
      <c r="O1835">
        <v>0</v>
      </c>
      <c r="P1835">
        <v>0</v>
      </c>
      <c r="Q1835" t="s">
        <v>6847</v>
      </c>
      <c r="R1835" t="s">
        <v>6848</v>
      </c>
      <c r="S1835" t="s">
        <v>578</v>
      </c>
      <c r="T1835" s="73"/>
      <c r="U1835" s="73"/>
      <c r="V1835"/>
      <c r="W1835" s="73">
        <f>IFERROR(VLOOKUP(Подбор[[#This Row],[Артикул]],[1]Подбор!$CJ:$CW,2,0),"")</f>
        <v>1101100</v>
      </c>
      <c r="X1835" s="73">
        <f>IFERROR(VLOOKUP(Подбор[[#This Row],[Артикул]],[1]Подбор!$CJ:$CW,3,0),"")</f>
        <v>661100</v>
      </c>
      <c r="Y1835" s="73">
        <f>IFERROR(VLOOKUP(Подбор[[#This Row],[Артикул]],[1]Подбор!$CJ:$CW,4,0),"")</f>
        <v>-39.960039960039957</v>
      </c>
      <c r="Z1835" s="73">
        <f>IFERROR(VLOOKUP(Подбор[[#This Row],[Артикул]],[1]Подбор!$CJ:$CW,5,0),"")</f>
        <v>0</v>
      </c>
      <c r="AA1835" s="73">
        <f>IFERROR(VLOOKUP(Подбор[[#This Row],[Артикул]],[1]Подбор!$CJ:$CW,6,0),"")</f>
        <v>0</v>
      </c>
      <c r="AB1835" s="73">
        <f>IFERROR(VLOOKUP(Подбор[[#This Row],[Артикул]],[1]Подбор!$CJ:$CW,7,0),"")</f>
        <v>0</v>
      </c>
      <c r="AC1835" s="73">
        <f>IFERROR(VLOOKUP(Подбор[[#This Row],[Артикул]],[1]Подбор!$CJ:$CW,8,0),"")</f>
        <v>0</v>
      </c>
      <c r="AD1835" s="73">
        <f>IFERROR(VLOOKUP(Подбор[[#This Row],[Артикул]],[1]Подбор!$CJ:$CW,9,0),"")</f>
        <v>0</v>
      </c>
      <c r="AE1835" s="73">
        <f>IFERROR(VLOOKUP(Подбор[[#This Row],[Артикул]],[1]Подбор!$CJ:$CW,10,0),"")</f>
        <v>0</v>
      </c>
      <c r="AF1835" s="73">
        <f>IFERROR(VLOOKUP(Подбор[[#This Row],[Артикул]],[1]Подбор!$CJ:$CW,11,0),"")</f>
        <v>0</v>
      </c>
      <c r="AG1835" s="73">
        <f>IFERROR(VLOOKUP(Подбор[[#This Row],[Артикул]],[1]Подбор!$CJ:$CW,12,0),"")</f>
        <v>6</v>
      </c>
      <c r="AH1835" s="73">
        <f>IFERROR(VLOOKUP(Подбор[[#This Row],[Артикул]],[1]Подбор!$CJ:$CW,13,0),"")</f>
        <v>0</v>
      </c>
      <c r="AI1835" s="73">
        <f>IFERROR(VLOOKUP(Подбор[[#This Row],[Артикул]],[1]Подбор!$CJ:$CW,14,0),"")</f>
        <v>0</v>
      </c>
      <c r="AJ1835" s="73" t="str">
        <f>IFERROR(VLOOKUP(Подбор[[#This Row],[Артикул]],[1]Подбор!$CJ:$DA,15,0),"")</f>
        <v>http://ipmatika.ru/upload/iblock/871/TS-3400MIXD.jpeg</v>
      </c>
      <c r="AK1835" s="73" t="str">
        <f>IFERROR(VLOOKUP(Подбор[[#This Row],[Артикул]],[1]Подбор!$CJ:$DA,16,0),"")</f>
        <v>https://ipmatika.kz/products/tsifrovaya-konferents-sistema-itc-serii-ts-03/TS-3400MIXD/</v>
      </c>
      <c r="AL1835" s="73" t="str">
        <f>IFERROR(VLOOKUP(Подбор[[#This Row],[Артикул]],[1]Подбор!$CJ:$DA,17,0),"")</f>
        <v/>
      </c>
    </row>
    <row r="1836" spans="1:38">
      <c r="A1836" s="73" t="s">
        <v>918</v>
      </c>
      <c r="B1836" t="s">
        <v>3084</v>
      </c>
      <c r="C1836" t="s">
        <v>917</v>
      </c>
      <c r="D1836">
        <v>312950</v>
      </c>
      <c r="E1836">
        <v>260170.46369999999</v>
      </c>
      <c r="F1836">
        <v>-16.865165777280708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 t="s">
        <v>6849</v>
      </c>
      <c r="R1836" t="s">
        <v>6850</v>
      </c>
      <c r="S1836" t="s">
        <v>5491</v>
      </c>
      <c r="T1836" s="73"/>
      <c r="U1836" s="73"/>
      <c r="V1836"/>
      <c r="W1836" s="73">
        <f>IFERROR(VLOOKUP(Подбор[[#This Row],[Артикул]],[1]Подбор!$CJ:$CW,2,0),"")</f>
        <v>312950</v>
      </c>
      <c r="X1836" s="73">
        <f>IFERROR(VLOOKUP(Подбор[[#This Row],[Артикул]],[1]Подбор!$CJ:$CW,3,0),"")</f>
        <v>260170.46369999999</v>
      </c>
      <c r="Y1836" s="73">
        <f>IFERROR(VLOOKUP(Подбор[[#This Row],[Артикул]],[1]Подбор!$CJ:$CW,4,0),"")</f>
        <v>-16.865165777280708</v>
      </c>
      <c r="Z1836" s="73">
        <f>IFERROR(VLOOKUP(Подбор[[#This Row],[Артикул]],[1]Подбор!$CJ:$CW,5,0),"")</f>
        <v>0</v>
      </c>
      <c r="AA1836" s="73">
        <f>IFERROR(VLOOKUP(Подбор[[#This Row],[Артикул]],[1]Подбор!$CJ:$CW,6,0),"")</f>
        <v>0</v>
      </c>
      <c r="AB1836" s="73">
        <f>IFERROR(VLOOKUP(Подбор[[#This Row],[Артикул]],[1]Подбор!$CJ:$CW,7,0),"")</f>
        <v>0</v>
      </c>
      <c r="AC1836" s="73">
        <f>IFERROR(VLOOKUP(Подбор[[#This Row],[Артикул]],[1]Подбор!$CJ:$CW,8,0),"")</f>
        <v>0</v>
      </c>
      <c r="AD1836" s="73">
        <f>IFERROR(VLOOKUP(Подбор[[#This Row],[Артикул]],[1]Подбор!$CJ:$CW,9,0),"")</f>
        <v>0</v>
      </c>
      <c r="AE1836" s="73">
        <f>IFERROR(VLOOKUP(Подбор[[#This Row],[Артикул]],[1]Подбор!$CJ:$CW,10,0),"")</f>
        <v>0</v>
      </c>
      <c r="AF1836" s="73">
        <f>IFERROR(VLOOKUP(Подбор[[#This Row],[Артикул]],[1]Подбор!$CJ:$CW,11,0),"")</f>
        <v>0</v>
      </c>
      <c r="AG1836" s="73">
        <f>IFERROR(VLOOKUP(Подбор[[#This Row],[Артикул]],[1]Подбор!$CJ:$CW,12,0),"")</f>
        <v>1</v>
      </c>
      <c r="AH1836" s="73">
        <f>IFERROR(VLOOKUP(Подбор[[#This Row],[Артикул]],[1]Подбор!$CJ:$CW,13,0),"")</f>
        <v>0</v>
      </c>
      <c r="AI1836" s="73">
        <f>IFERROR(VLOOKUP(Подбор[[#This Row],[Артикул]],[1]Подбор!$CJ:$CW,14,0),"")</f>
        <v>0</v>
      </c>
      <c r="AJ1836" s="73" t="str">
        <f>IFERROR(VLOOKUP(Подбор[[#This Row],[Артикул]],[1]Подбор!$CJ:$DA,15,0),"")</f>
        <v>http://ipmatika.ru/upload/iblock/10a/TS-200PI-TS-350PI-TS-500PI-TS-700PI-1.jpg</v>
      </c>
      <c r="AK1836" s="73" t="str">
        <f>IFERROR(VLOOKUP(Подбор[[#This Row],[Артикул]],[1]Подбор!$CJ:$DA,16,0),"")</f>
        <v>https://ipmatika.kz/products/usiliteli/TS-350PI/</v>
      </c>
      <c r="AL1836" s="73" t="str">
        <f>IFERROR(VLOOKUP(Подбор[[#This Row],[Артикул]],[1]Подбор!$CJ:$DA,17,0),"")</f>
        <v>EOL</v>
      </c>
    </row>
    <row r="1837" spans="1:38">
      <c r="A1837" s="73" t="s">
        <v>916</v>
      </c>
      <c r="B1837" t="s">
        <v>3084</v>
      </c>
      <c r="C1837" t="s">
        <v>915</v>
      </c>
      <c r="D1837">
        <v>581350</v>
      </c>
      <c r="E1837">
        <v>460638.03870000003</v>
      </c>
      <c r="F1837">
        <v>-20.764076941601431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6851</v>
      </c>
      <c r="R1837" t="s">
        <v>6852</v>
      </c>
      <c r="S1837" t="s">
        <v>5491</v>
      </c>
      <c r="T1837" s="73"/>
      <c r="U1837" s="73"/>
      <c r="V1837"/>
      <c r="W1837" s="73">
        <f>IFERROR(VLOOKUP(Подбор[[#This Row],[Артикул]],[1]Подбор!$CJ:$CW,2,0),"")</f>
        <v>581350</v>
      </c>
      <c r="X1837" s="73">
        <f>IFERROR(VLOOKUP(Подбор[[#This Row],[Артикул]],[1]Подбор!$CJ:$CW,3,0),"")</f>
        <v>460638.03870000003</v>
      </c>
      <c r="Y1837" s="73">
        <f>IFERROR(VLOOKUP(Подбор[[#This Row],[Артикул]],[1]Подбор!$CJ:$CW,4,0),"")</f>
        <v>-20.764076941601431</v>
      </c>
      <c r="Z1837" s="73">
        <f>IFERROR(VLOOKUP(Подбор[[#This Row],[Артикул]],[1]Подбор!$CJ:$CW,5,0),"")</f>
        <v>0</v>
      </c>
      <c r="AA1837" s="73">
        <f>IFERROR(VLOOKUP(Подбор[[#This Row],[Артикул]],[1]Подбор!$CJ:$CW,6,0),"")</f>
        <v>0</v>
      </c>
      <c r="AB1837" s="73">
        <f>IFERROR(VLOOKUP(Подбор[[#This Row],[Артикул]],[1]Подбор!$CJ:$CW,7,0),"")</f>
        <v>0</v>
      </c>
      <c r="AC1837" s="73">
        <f>IFERROR(VLOOKUP(Подбор[[#This Row],[Артикул]],[1]Подбор!$CJ:$CW,8,0),"")</f>
        <v>0</v>
      </c>
      <c r="AD1837" s="73">
        <f>IFERROR(VLOOKUP(Подбор[[#This Row],[Артикул]],[1]Подбор!$CJ:$CW,9,0),"")</f>
        <v>0</v>
      </c>
      <c r="AE1837" s="73">
        <f>IFERROR(VLOOKUP(Подбор[[#This Row],[Артикул]],[1]Подбор!$CJ:$CW,10,0),"")</f>
        <v>0</v>
      </c>
      <c r="AF1837" s="73">
        <f>IFERROR(VLOOKUP(Подбор[[#This Row],[Артикул]],[1]Подбор!$CJ:$CW,11,0),"")</f>
        <v>0</v>
      </c>
      <c r="AG1837" s="73">
        <f>IFERROR(VLOOKUP(Подбор[[#This Row],[Артикул]],[1]Подбор!$CJ:$CW,12,0),"")</f>
        <v>0</v>
      </c>
      <c r="AH1837" s="73">
        <f>IFERROR(VLOOKUP(Подбор[[#This Row],[Артикул]],[1]Подбор!$CJ:$CW,13,0),"")</f>
        <v>0</v>
      </c>
      <c r="AI1837" s="73">
        <f>IFERROR(VLOOKUP(Подбор[[#This Row],[Артикул]],[1]Подбор!$CJ:$CW,14,0),"")</f>
        <v>0</v>
      </c>
      <c r="AJ1837" s="73" t="str">
        <f>IFERROR(VLOOKUP(Подбор[[#This Row],[Артикул]],[1]Подбор!$CJ:$DA,15,0),"")</f>
        <v>http://ipmatika.ru/upload/iblock/90a/TS-4200PD%20TS-4350PD%20TS-4500PD.jpg</v>
      </c>
      <c r="AK1837" s="73" t="str">
        <f>IFERROR(VLOOKUP(Подбор[[#This Row],[Артикул]],[1]Подбор!$CJ:$DA,16,0),"")</f>
        <v>https://ipmatika.kz/products/usiliteli/TS-4200PD/</v>
      </c>
      <c r="AL1837" s="73" t="str">
        <f>IFERROR(VLOOKUP(Подбор[[#This Row],[Артикул]],[1]Подбор!$CJ:$DA,17,0),"")</f>
        <v>EOL</v>
      </c>
    </row>
    <row r="1838" spans="1:38">
      <c r="A1838" s="73" t="s">
        <v>914</v>
      </c>
      <c r="B1838" t="s">
        <v>3084</v>
      </c>
      <c r="C1838" t="s">
        <v>913</v>
      </c>
      <c r="D1838">
        <v>750200</v>
      </c>
      <c r="E1838">
        <v>594283.08870000008</v>
      </c>
      <c r="F1838">
        <v>-20.783379272194068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2</v>
      </c>
      <c r="O1838">
        <v>0</v>
      </c>
      <c r="P1838">
        <v>0</v>
      </c>
      <c r="Q1838" t="s">
        <v>6853</v>
      </c>
      <c r="R1838" t="s">
        <v>6854</v>
      </c>
      <c r="S1838" t="s">
        <v>5491</v>
      </c>
      <c r="T1838" s="73"/>
      <c r="U1838" s="73"/>
      <c r="V1838"/>
      <c r="W1838" s="73">
        <f>IFERROR(VLOOKUP(Подбор[[#This Row],[Артикул]],[1]Подбор!$CJ:$CW,2,0),"")</f>
        <v>750200</v>
      </c>
      <c r="X1838" s="73">
        <f>IFERROR(VLOOKUP(Подбор[[#This Row],[Артикул]],[1]Подбор!$CJ:$CW,3,0),"")</f>
        <v>594283.08870000008</v>
      </c>
      <c r="Y1838" s="73">
        <f>IFERROR(VLOOKUP(Подбор[[#This Row],[Артикул]],[1]Подбор!$CJ:$CW,4,0),"")</f>
        <v>-20.783379272194068</v>
      </c>
      <c r="Z1838" s="73">
        <f>IFERROR(VLOOKUP(Подбор[[#This Row],[Артикул]],[1]Подбор!$CJ:$CW,5,0),"")</f>
        <v>0</v>
      </c>
      <c r="AA1838" s="73">
        <f>IFERROR(VLOOKUP(Подбор[[#This Row],[Артикул]],[1]Подбор!$CJ:$CW,6,0),"")</f>
        <v>0</v>
      </c>
      <c r="AB1838" s="73">
        <f>IFERROR(VLOOKUP(Подбор[[#This Row],[Артикул]],[1]Подбор!$CJ:$CW,7,0),"")</f>
        <v>0</v>
      </c>
      <c r="AC1838" s="73">
        <f>IFERROR(VLOOKUP(Подбор[[#This Row],[Артикул]],[1]Подбор!$CJ:$CW,8,0),"")</f>
        <v>0</v>
      </c>
      <c r="AD1838" s="73">
        <f>IFERROR(VLOOKUP(Подбор[[#This Row],[Артикул]],[1]Подбор!$CJ:$CW,9,0),"")</f>
        <v>0</v>
      </c>
      <c r="AE1838" s="73">
        <f>IFERROR(VLOOKUP(Подбор[[#This Row],[Артикул]],[1]Подбор!$CJ:$CW,10,0),"")</f>
        <v>0</v>
      </c>
      <c r="AF1838" s="73">
        <f>IFERROR(VLOOKUP(Подбор[[#This Row],[Артикул]],[1]Подбор!$CJ:$CW,11,0),"")</f>
        <v>0</v>
      </c>
      <c r="AG1838" s="73">
        <f>IFERROR(VLOOKUP(Подбор[[#This Row],[Артикул]],[1]Подбор!$CJ:$CW,12,0),"")</f>
        <v>2</v>
      </c>
      <c r="AH1838" s="73">
        <f>IFERROR(VLOOKUP(Подбор[[#This Row],[Артикул]],[1]Подбор!$CJ:$CW,13,0),"")</f>
        <v>0</v>
      </c>
      <c r="AI1838" s="73">
        <f>IFERROR(VLOOKUP(Подбор[[#This Row],[Артикул]],[1]Подбор!$CJ:$CW,14,0),"")</f>
        <v>0</v>
      </c>
      <c r="AJ1838" s="73" t="str">
        <f>IFERROR(VLOOKUP(Подбор[[#This Row],[Артикул]],[1]Подбор!$CJ:$DA,15,0),"")</f>
        <v>http://ipmatika.ru/upload/iblock/5af/TS-4200PD%20TS-4350PD%20TS-4500PD.jpg</v>
      </c>
      <c r="AK1838" s="73" t="str">
        <f>IFERROR(VLOOKUP(Подбор[[#This Row],[Артикул]],[1]Подбор!$CJ:$DA,16,0),"")</f>
        <v>https://ipmatika.kz/products/usiliteli/TS-4500PD/</v>
      </c>
      <c r="AL1838" s="73" t="str">
        <f>IFERROR(VLOOKUP(Подбор[[#This Row],[Артикул]],[1]Подбор!$CJ:$DA,17,0),"")</f>
        <v>EOL</v>
      </c>
    </row>
    <row r="1839" spans="1:38">
      <c r="A1839" s="73" t="s">
        <v>912</v>
      </c>
      <c r="B1839" t="s">
        <v>3084</v>
      </c>
      <c r="C1839" t="s">
        <v>911</v>
      </c>
      <c r="D1839">
        <v>457050</v>
      </c>
      <c r="E1839">
        <v>328847.82</v>
      </c>
      <c r="F1839">
        <v>-28.049924515917297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4</v>
      </c>
      <c r="O1839">
        <v>0</v>
      </c>
      <c r="P1839">
        <v>0</v>
      </c>
      <c r="Q1839" t="s">
        <v>578</v>
      </c>
      <c r="R1839" t="s">
        <v>578</v>
      </c>
      <c r="S1839" t="s">
        <v>5491</v>
      </c>
      <c r="T1839" s="73"/>
      <c r="U1839" s="73"/>
      <c r="V1839"/>
      <c r="W1839" s="73">
        <f>IFERROR(VLOOKUP(Подбор[[#This Row],[Артикул]],[1]Подбор!$CJ:$CW,2,0),"")</f>
        <v>457050</v>
      </c>
      <c r="X1839" s="73">
        <f>IFERROR(VLOOKUP(Подбор[[#This Row],[Артикул]],[1]Подбор!$CJ:$CW,3,0),"")</f>
        <v>328847.82</v>
      </c>
      <c r="Y1839" s="73">
        <f>IFERROR(VLOOKUP(Подбор[[#This Row],[Артикул]],[1]Подбор!$CJ:$CW,4,0),"")</f>
        <v>-28.049924515917297</v>
      </c>
      <c r="Z1839" s="73">
        <f>IFERROR(VLOOKUP(Подбор[[#This Row],[Артикул]],[1]Подбор!$CJ:$CW,5,0),"")</f>
        <v>0</v>
      </c>
      <c r="AA1839" s="73">
        <f>IFERROR(VLOOKUP(Подбор[[#This Row],[Артикул]],[1]Подбор!$CJ:$CW,6,0),"")</f>
        <v>0</v>
      </c>
      <c r="AB1839" s="73">
        <f>IFERROR(VLOOKUP(Подбор[[#This Row],[Артикул]],[1]Подбор!$CJ:$CW,7,0),"")</f>
        <v>0</v>
      </c>
      <c r="AC1839" s="73">
        <f>IFERROR(VLOOKUP(Подбор[[#This Row],[Артикул]],[1]Подбор!$CJ:$CW,8,0),"")</f>
        <v>0</v>
      </c>
      <c r="AD1839" s="73">
        <f>IFERROR(VLOOKUP(Подбор[[#This Row],[Артикул]],[1]Подбор!$CJ:$CW,9,0),"")</f>
        <v>0</v>
      </c>
      <c r="AE1839" s="73">
        <f>IFERROR(VLOOKUP(Подбор[[#This Row],[Артикул]],[1]Подбор!$CJ:$CW,10,0),"")</f>
        <v>0</v>
      </c>
      <c r="AF1839" s="73">
        <f>IFERROR(VLOOKUP(Подбор[[#This Row],[Артикул]],[1]Подбор!$CJ:$CW,11,0),"")</f>
        <v>0</v>
      </c>
      <c r="AG1839" s="73">
        <f>IFERROR(VLOOKUP(Подбор[[#This Row],[Артикул]],[1]Подбор!$CJ:$CW,12,0),"")</f>
        <v>4</v>
      </c>
      <c r="AH1839" s="73">
        <f>IFERROR(VLOOKUP(Подбор[[#This Row],[Артикул]],[1]Подбор!$CJ:$CW,13,0),"")</f>
        <v>0</v>
      </c>
      <c r="AI1839" s="73">
        <f>IFERROR(VLOOKUP(Подбор[[#This Row],[Артикул]],[1]Подбор!$CJ:$CW,14,0),"")</f>
        <v>0</v>
      </c>
      <c r="AJ1839" s="73" t="str">
        <f>IFERROR(VLOOKUP(Подбор[[#This Row],[Артикул]],[1]Подбор!$CJ:$DA,15,0),"")</f>
        <v/>
      </c>
      <c r="AK1839" s="73" t="str">
        <f>IFERROR(VLOOKUP(Подбор[[#This Row],[Артикул]],[1]Подбор!$CJ:$DA,16,0),"")</f>
        <v/>
      </c>
      <c r="AL1839" s="73" t="str">
        <f>IFERROR(VLOOKUP(Подбор[[#This Row],[Артикул]],[1]Подбор!$CJ:$DA,17,0),"")</f>
        <v>EOL</v>
      </c>
    </row>
    <row r="1840" spans="1:38">
      <c r="A1840" s="73" t="s">
        <v>910</v>
      </c>
      <c r="B1840" t="s">
        <v>3084</v>
      </c>
      <c r="C1840" t="s">
        <v>909</v>
      </c>
      <c r="D1840">
        <v>438350</v>
      </c>
      <c r="E1840">
        <v>364413.60269999993</v>
      </c>
      <c r="F1840">
        <v>-16.866977825938193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3</v>
      </c>
      <c r="O1840">
        <v>0</v>
      </c>
      <c r="P1840">
        <v>0</v>
      </c>
      <c r="Q1840" t="s">
        <v>6855</v>
      </c>
      <c r="R1840" t="s">
        <v>6856</v>
      </c>
      <c r="S1840" t="s">
        <v>5491</v>
      </c>
      <c r="T1840" s="73"/>
      <c r="U1840" s="73"/>
      <c r="V1840"/>
      <c r="W1840" s="73">
        <f>IFERROR(VLOOKUP(Подбор[[#This Row],[Артикул]],[1]Подбор!$CJ:$CW,2,0),"")</f>
        <v>438350</v>
      </c>
      <c r="X1840" s="73">
        <f>IFERROR(VLOOKUP(Подбор[[#This Row],[Артикул]],[1]Подбор!$CJ:$CW,3,0),"")</f>
        <v>364413.60269999993</v>
      </c>
      <c r="Y1840" s="73">
        <f>IFERROR(VLOOKUP(Подбор[[#This Row],[Артикул]],[1]Подбор!$CJ:$CW,4,0),"")</f>
        <v>-16.866977825938193</v>
      </c>
      <c r="Z1840" s="73">
        <f>IFERROR(VLOOKUP(Подбор[[#This Row],[Артикул]],[1]Подбор!$CJ:$CW,5,0),"")</f>
        <v>0</v>
      </c>
      <c r="AA1840" s="73">
        <f>IFERROR(VLOOKUP(Подбор[[#This Row],[Артикул]],[1]Подбор!$CJ:$CW,6,0),"")</f>
        <v>0</v>
      </c>
      <c r="AB1840" s="73">
        <f>IFERROR(VLOOKUP(Подбор[[#This Row],[Артикул]],[1]Подбор!$CJ:$CW,7,0),"")</f>
        <v>0</v>
      </c>
      <c r="AC1840" s="73">
        <f>IFERROR(VLOOKUP(Подбор[[#This Row],[Артикул]],[1]Подбор!$CJ:$CW,8,0),"")</f>
        <v>0</v>
      </c>
      <c r="AD1840" s="73">
        <f>IFERROR(VLOOKUP(Подбор[[#This Row],[Артикул]],[1]Подбор!$CJ:$CW,9,0),"")</f>
        <v>0</v>
      </c>
      <c r="AE1840" s="73">
        <f>IFERROR(VLOOKUP(Подбор[[#This Row],[Артикул]],[1]Подбор!$CJ:$CW,10,0),"")</f>
        <v>0</v>
      </c>
      <c r="AF1840" s="73">
        <f>IFERROR(VLOOKUP(Подбор[[#This Row],[Артикул]],[1]Подбор!$CJ:$CW,11,0),"")</f>
        <v>0</v>
      </c>
      <c r="AG1840" s="73">
        <f>IFERROR(VLOOKUP(Подбор[[#This Row],[Артикул]],[1]Подбор!$CJ:$CW,12,0),"")</f>
        <v>3</v>
      </c>
      <c r="AH1840" s="73">
        <f>IFERROR(VLOOKUP(Подбор[[#This Row],[Артикул]],[1]Подбор!$CJ:$CW,13,0),"")</f>
        <v>0</v>
      </c>
      <c r="AI1840" s="73">
        <f>IFERROR(VLOOKUP(Подбор[[#This Row],[Артикул]],[1]Подбор!$CJ:$CW,14,0),"")</f>
        <v>0</v>
      </c>
      <c r="AJ1840" s="73" t="str">
        <f>IFERROR(VLOOKUP(Подбор[[#This Row],[Артикул]],[1]Подбор!$CJ:$DA,15,0),"")</f>
        <v>http://ipmatika.ru/upload/iblock/0d6/TS-200PI-TS-350PI-TS-500PI-TS-700PI-1.jpg</v>
      </c>
      <c r="AK1840" s="73" t="str">
        <f>IFERROR(VLOOKUP(Подбор[[#This Row],[Артикул]],[1]Подбор!$CJ:$DA,16,0),"")</f>
        <v>https://ipmatika.kz/products/usiliteli/TS-700PI/</v>
      </c>
      <c r="AL1840" s="73" t="str">
        <f>IFERROR(VLOOKUP(Подбор[[#This Row],[Артикул]],[1]Подбор!$CJ:$DA,17,0),"")</f>
        <v>EOL</v>
      </c>
    </row>
    <row r="1841" spans="1:38">
      <c r="A1841" s="73" t="s">
        <v>908</v>
      </c>
      <c r="B1841" t="s">
        <v>3084</v>
      </c>
      <c r="C1841" t="s">
        <v>907</v>
      </c>
      <c r="D1841">
        <v>1019150</v>
      </c>
      <c r="E1841">
        <v>713350</v>
      </c>
      <c r="F1841">
        <v>-30.005396654074474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6857</v>
      </c>
      <c r="R1841" t="s">
        <v>6858</v>
      </c>
      <c r="S1841" t="s">
        <v>578</v>
      </c>
      <c r="T1841" s="73"/>
      <c r="U1841" s="73"/>
      <c r="V1841"/>
      <c r="W1841" s="73">
        <f>IFERROR(VLOOKUP(Подбор[[#This Row],[Артикул]],[1]Подбор!$CJ:$CW,2,0),"")</f>
        <v>1019150</v>
      </c>
      <c r="X1841" s="73">
        <f>IFERROR(VLOOKUP(Подбор[[#This Row],[Артикул]],[1]Подбор!$CJ:$CW,3,0),"")</f>
        <v>713350</v>
      </c>
      <c r="Y1841" s="73">
        <f>IFERROR(VLOOKUP(Подбор[[#This Row],[Артикул]],[1]Подбор!$CJ:$CW,4,0),"")</f>
        <v>-30.005396654074474</v>
      </c>
      <c r="Z1841" s="73">
        <f>IFERROR(VLOOKUP(Подбор[[#This Row],[Артикул]],[1]Подбор!$CJ:$CW,5,0),"")</f>
        <v>0</v>
      </c>
      <c r="AA1841" s="73">
        <f>IFERROR(VLOOKUP(Подбор[[#This Row],[Артикул]],[1]Подбор!$CJ:$CW,6,0),"")</f>
        <v>0</v>
      </c>
      <c r="AB1841" s="73">
        <f>IFERROR(VLOOKUP(Подбор[[#This Row],[Артикул]],[1]Подбор!$CJ:$CW,7,0),"")</f>
        <v>0</v>
      </c>
      <c r="AC1841" s="73">
        <f>IFERROR(VLOOKUP(Подбор[[#This Row],[Артикул]],[1]Подбор!$CJ:$CW,8,0),"")</f>
        <v>0</v>
      </c>
      <c r="AD1841" s="73">
        <f>IFERROR(VLOOKUP(Подбор[[#This Row],[Артикул]],[1]Подбор!$CJ:$CW,9,0),"")</f>
        <v>0</v>
      </c>
      <c r="AE1841" s="73">
        <f>IFERROR(VLOOKUP(Подбор[[#This Row],[Артикул]],[1]Подбор!$CJ:$CW,10,0),"")</f>
        <v>0</v>
      </c>
      <c r="AF1841" s="73">
        <f>IFERROR(VLOOKUP(Подбор[[#This Row],[Артикул]],[1]Подбор!$CJ:$CW,11,0),"")</f>
        <v>0</v>
      </c>
      <c r="AG1841" s="73">
        <f>IFERROR(VLOOKUP(Подбор[[#This Row],[Артикул]],[1]Подбор!$CJ:$CW,12,0),"")</f>
        <v>0</v>
      </c>
      <c r="AH1841" s="73">
        <f>IFERROR(VLOOKUP(Подбор[[#This Row],[Артикул]],[1]Подбор!$CJ:$CW,13,0),"")</f>
        <v>0</v>
      </c>
      <c r="AI1841" s="73">
        <f>IFERROR(VLOOKUP(Подбор[[#This Row],[Артикул]],[1]Подбор!$CJ:$CW,14,0),"")</f>
        <v>0</v>
      </c>
      <c r="AJ1841" s="73" t="str">
        <f>IFERROR(VLOOKUP(Подбор[[#This Row],[Артикул]],[1]Подбор!$CJ:$DA,15,0),"")</f>
        <v>http://ipmatika.ru/upload/iblock/0ae/fkj1gcpz951ydzdmu14k6llugy3gn4k6/TS-8120S_1.png</v>
      </c>
      <c r="AK1841" s="73" t="str">
        <f>IFERROR(VLOOKUP(Подбор[[#This Row],[Артикул]],[1]Подбор!$CJ:$DA,16,0),"")</f>
        <v>https://ipmatika.kz/products/usiliteli/TS-8120S/</v>
      </c>
      <c r="AL1841" s="73" t="str">
        <f>IFERROR(VLOOKUP(Подбор[[#This Row],[Артикул]],[1]Подбор!$CJ:$DA,17,0),"")</f>
        <v/>
      </c>
    </row>
    <row r="1842" spans="1:38">
      <c r="A1842" s="73" t="s">
        <v>906</v>
      </c>
      <c r="B1842" t="s">
        <v>3084</v>
      </c>
      <c r="C1842" t="s">
        <v>905</v>
      </c>
      <c r="D1842">
        <v>109440</v>
      </c>
      <c r="E1842">
        <v>81077.997000000003</v>
      </c>
      <c r="F1842">
        <v>-25.915572916666662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8</v>
      </c>
      <c r="O1842">
        <v>0</v>
      </c>
      <c r="P1842">
        <v>0</v>
      </c>
      <c r="Q1842" t="s">
        <v>6859</v>
      </c>
      <c r="R1842" t="s">
        <v>6812</v>
      </c>
      <c r="S1842" t="s">
        <v>578</v>
      </c>
      <c r="T1842" s="73"/>
      <c r="U1842" s="73"/>
      <c r="V1842"/>
      <c r="W1842" s="73">
        <f>IFERROR(VLOOKUP(Подбор[[#This Row],[Артикул]],[1]Подбор!$CJ:$CW,2,0),"")</f>
        <v>109440</v>
      </c>
      <c r="X1842" s="73">
        <f>IFERROR(VLOOKUP(Подбор[[#This Row],[Артикул]],[1]Подбор!$CJ:$CW,3,0),"")</f>
        <v>81077.997000000003</v>
      </c>
      <c r="Y1842" s="73">
        <f>IFERROR(VLOOKUP(Подбор[[#This Row],[Артикул]],[1]Подбор!$CJ:$CW,4,0),"")</f>
        <v>-25.915572916666662</v>
      </c>
      <c r="Z1842" s="73">
        <f>IFERROR(VLOOKUP(Подбор[[#This Row],[Артикул]],[1]Подбор!$CJ:$CW,5,0),"")</f>
        <v>1</v>
      </c>
      <c r="AA1842" s="73">
        <f>IFERROR(VLOOKUP(Подбор[[#This Row],[Артикул]],[1]Подбор!$CJ:$CW,6,0),"")</f>
        <v>0</v>
      </c>
      <c r="AB1842" s="73">
        <f>IFERROR(VLOOKUP(Подбор[[#This Row],[Артикул]],[1]Подбор!$CJ:$CW,7,0),"")</f>
        <v>0</v>
      </c>
      <c r="AC1842" s="73">
        <f>IFERROR(VLOOKUP(Подбор[[#This Row],[Артикул]],[1]Подбор!$CJ:$CW,8,0),"")</f>
        <v>0</v>
      </c>
      <c r="AD1842" s="73">
        <f>IFERROR(VLOOKUP(Подбор[[#This Row],[Артикул]],[1]Подбор!$CJ:$CW,9,0),"")</f>
        <v>0</v>
      </c>
      <c r="AE1842" s="73">
        <f>IFERROR(VLOOKUP(Подбор[[#This Row],[Артикул]],[1]Подбор!$CJ:$CW,10,0),"")</f>
        <v>0</v>
      </c>
      <c r="AF1842" s="73">
        <f>IFERROR(VLOOKUP(Подбор[[#This Row],[Артикул]],[1]Подбор!$CJ:$CW,11,0),"")</f>
        <v>0</v>
      </c>
      <c r="AG1842" s="73">
        <f>IFERROR(VLOOKUP(Подбор[[#This Row],[Артикул]],[1]Подбор!$CJ:$CW,12,0),"")</f>
        <v>8</v>
      </c>
      <c r="AH1842" s="73">
        <f>IFERROR(VLOOKUP(Подбор[[#This Row],[Артикул]],[1]Подбор!$CJ:$CW,13,0),"")</f>
        <v>0</v>
      </c>
      <c r="AI1842" s="73">
        <f>IFERROR(VLOOKUP(Подбор[[#This Row],[Артикул]],[1]Подбор!$CJ:$CW,14,0),"")</f>
        <v>0</v>
      </c>
      <c r="AJ1842" s="73" t="str">
        <f>IFERROR(VLOOKUP(Подбор[[#This Row],[Артикул]],[1]Подбор!$CJ:$DA,15,0),"")</f>
        <v>http://ipmatika.ru/upload/iblock/067/TS-820.jpg</v>
      </c>
      <c r="AK1842" s="73" t="str">
        <f>IFERROR(VLOOKUP(Подбор[[#This Row],[Артикул]],[1]Подбор!$CJ:$DA,16,0),"")</f>
        <v>https://ipmatika.kz/products/zvukovye-protsessory/TS-820/</v>
      </c>
      <c r="AL1842" s="73" t="str">
        <f>IFERROR(VLOOKUP(Подбор[[#This Row],[Артикул]],[1]Подбор!$CJ:$DA,17,0),"")</f>
        <v/>
      </c>
    </row>
    <row r="1843" spans="1:38">
      <c r="A1843" s="73" t="s">
        <v>904</v>
      </c>
      <c r="B1843" t="s">
        <v>3084</v>
      </c>
      <c r="C1843" t="s">
        <v>903</v>
      </c>
      <c r="D1843">
        <v>140800</v>
      </c>
      <c r="E1843">
        <v>98450</v>
      </c>
      <c r="F1843">
        <v>-30.078125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3</v>
      </c>
      <c r="O1843">
        <v>0</v>
      </c>
      <c r="P1843">
        <v>0</v>
      </c>
      <c r="Q1843" t="s">
        <v>6860</v>
      </c>
      <c r="R1843" t="s">
        <v>6861</v>
      </c>
      <c r="S1843" t="s">
        <v>578</v>
      </c>
      <c r="T1843" s="73"/>
      <c r="U1843" s="73"/>
      <c r="V1843"/>
      <c r="W1843" s="73">
        <f>IFERROR(VLOOKUP(Подбор[[#This Row],[Артикул]],[1]Подбор!$CJ:$CW,2,0),"")</f>
        <v>140800</v>
      </c>
      <c r="X1843" s="73">
        <f>IFERROR(VLOOKUP(Подбор[[#This Row],[Артикул]],[1]Подбор!$CJ:$CW,3,0),"")</f>
        <v>98450</v>
      </c>
      <c r="Y1843" s="73">
        <f>IFERROR(VLOOKUP(Подбор[[#This Row],[Артикул]],[1]Подбор!$CJ:$CW,4,0),"")</f>
        <v>-30.078125</v>
      </c>
      <c r="Z1843" s="73">
        <f>IFERROR(VLOOKUP(Подбор[[#This Row],[Артикул]],[1]Подбор!$CJ:$CW,5,0),"")</f>
        <v>0</v>
      </c>
      <c r="AA1843" s="73">
        <f>IFERROR(VLOOKUP(Подбор[[#This Row],[Артикул]],[1]Подбор!$CJ:$CW,6,0),"")</f>
        <v>0</v>
      </c>
      <c r="AB1843" s="73">
        <f>IFERROR(VLOOKUP(Подбор[[#This Row],[Артикул]],[1]Подбор!$CJ:$CW,7,0),"")</f>
        <v>0</v>
      </c>
      <c r="AC1843" s="73">
        <f>IFERROR(VLOOKUP(Подбор[[#This Row],[Артикул]],[1]Подбор!$CJ:$CW,8,0),"")</f>
        <v>0</v>
      </c>
      <c r="AD1843" s="73">
        <f>IFERROR(VLOOKUP(Подбор[[#This Row],[Артикул]],[1]Подбор!$CJ:$CW,9,0),"")</f>
        <v>0</v>
      </c>
      <c r="AE1843" s="73">
        <f>IFERROR(VLOOKUP(Подбор[[#This Row],[Артикул]],[1]Подбор!$CJ:$CW,10,0),"")</f>
        <v>0</v>
      </c>
      <c r="AF1843" s="73">
        <f>IFERROR(VLOOKUP(Подбор[[#This Row],[Артикул]],[1]Подбор!$CJ:$CW,11,0),"")</f>
        <v>0</v>
      </c>
      <c r="AG1843" s="73">
        <f>IFERROR(VLOOKUP(Подбор[[#This Row],[Артикул]],[1]Подбор!$CJ:$CW,12,0),"")</f>
        <v>3</v>
      </c>
      <c r="AH1843" s="73">
        <f>IFERROR(VLOOKUP(Подбор[[#This Row],[Артикул]],[1]Подбор!$CJ:$CW,13,0),"")</f>
        <v>0</v>
      </c>
      <c r="AI1843" s="73">
        <f>IFERROR(VLOOKUP(Подбор[[#This Row],[Артикул]],[1]Подбор!$CJ:$CW,14,0),"")</f>
        <v>0</v>
      </c>
      <c r="AJ1843" s="73" t="str">
        <f>IFERROR(VLOOKUP(Подбор[[#This Row],[Артикул]],[1]Подбор!$CJ:$DA,15,0),"")</f>
        <v>http://ipmatika.ru/upload/iblock/f23/TS-830.jpg</v>
      </c>
      <c r="AK1843" s="73" t="str">
        <f>IFERROR(VLOOKUP(Подбор[[#This Row],[Артикул]],[1]Подбор!$CJ:$DA,16,0),"")</f>
        <v>https://ipmatika.kz/products/zvukovye-protsessory/TS-830/</v>
      </c>
      <c r="AL1843" s="73" t="str">
        <f>IFERROR(VLOOKUP(Подбор[[#This Row],[Артикул]],[1]Подбор!$CJ:$DA,17,0),"")</f>
        <v/>
      </c>
    </row>
    <row r="1844" spans="1:38">
      <c r="A1844" s="73" t="s">
        <v>2710</v>
      </c>
      <c r="B1844" t="s">
        <v>3084</v>
      </c>
      <c r="C1844" t="s">
        <v>2711</v>
      </c>
      <c r="D1844">
        <v>852500</v>
      </c>
      <c r="E1844">
        <v>596750</v>
      </c>
      <c r="F1844">
        <v>-30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6862</v>
      </c>
      <c r="R1844" t="s">
        <v>6863</v>
      </c>
      <c r="S1844" t="s">
        <v>5514</v>
      </c>
      <c r="T1844" s="73"/>
      <c r="U1844" s="73"/>
      <c r="V1844"/>
      <c r="W1844" s="73">
        <f>IFERROR(VLOOKUP(Подбор[[#This Row],[Артикул]],[1]Подбор!$CJ:$CW,2,0),"")</f>
        <v>852500</v>
      </c>
      <c r="X1844" s="73">
        <f>IFERROR(VLOOKUP(Подбор[[#This Row],[Артикул]],[1]Подбор!$CJ:$CW,3,0),"")</f>
        <v>596750</v>
      </c>
      <c r="Y1844" s="73">
        <f>IFERROR(VLOOKUP(Подбор[[#This Row],[Артикул]],[1]Подбор!$CJ:$CW,4,0),"")</f>
        <v>-30</v>
      </c>
      <c r="Z1844" s="73">
        <f>IFERROR(VLOOKUP(Подбор[[#This Row],[Артикул]],[1]Подбор!$CJ:$CW,5,0),"")</f>
        <v>0</v>
      </c>
      <c r="AA1844" s="73">
        <f>IFERROR(VLOOKUP(Подбор[[#This Row],[Артикул]],[1]Подбор!$CJ:$CW,6,0),"")</f>
        <v>0</v>
      </c>
      <c r="AB1844" s="73">
        <f>IFERROR(VLOOKUP(Подбор[[#This Row],[Артикул]],[1]Подбор!$CJ:$CW,7,0),"")</f>
        <v>0</v>
      </c>
      <c r="AC1844" s="73">
        <f>IFERROR(VLOOKUP(Подбор[[#This Row],[Артикул]],[1]Подбор!$CJ:$CW,8,0),"")</f>
        <v>0</v>
      </c>
      <c r="AD1844" s="73">
        <f>IFERROR(VLOOKUP(Подбор[[#This Row],[Артикул]],[1]Подбор!$CJ:$CW,9,0),"")</f>
        <v>0</v>
      </c>
      <c r="AE1844" s="73">
        <f>IFERROR(VLOOKUP(Подбор[[#This Row],[Артикул]],[1]Подбор!$CJ:$CW,10,0),"")</f>
        <v>0</v>
      </c>
      <c r="AF1844" s="73">
        <f>IFERROR(VLOOKUP(Подбор[[#This Row],[Артикул]],[1]Подбор!$CJ:$CW,11,0),"")</f>
        <v>0</v>
      </c>
      <c r="AG1844" s="73">
        <f>IFERROR(VLOOKUP(Подбор[[#This Row],[Артикул]],[1]Подбор!$CJ:$CW,12,0),"")</f>
        <v>0</v>
      </c>
      <c r="AH1844" s="73">
        <f>IFERROR(VLOOKUP(Подбор[[#This Row],[Артикул]],[1]Подбор!$CJ:$CW,13,0),"")</f>
        <v>0</v>
      </c>
      <c r="AI1844" s="73">
        <f>IFERROR(VLOOKUP(Подбор[[#This Row],[Артикул]],[1]Подбор!$CJ:$CW,14,0),"")</f>
        <v>0</v>
      </c>
      <c r="AJ1844" s="73" t="str">
        <f>IFERROR(VLOOKUP(Подбор[[#This Row],[Артикул]],[1]Подбор!$CJ:$DA,15,0),"")</f>
        <v>http://ipmatika.ru/upload/iblock/314/hsf6nn1k3ldedlcokeqr6fdh3oh4ydnl/TS-DP880_1.jpg</v>
      </c>
      <c r="AK1844" s="73" t="str">
        <f>IFERROR(VLOOKUP(Подбор[[#This Row],[Артикул]],[1]Подбор!$CJ:$DA,16,0),"")</f>
        <v>https://ipmatika.kz/products/zvukovye-protsessory/TS-DP880/</v>
      </c>
      <c r="AL1844" s="73" t="str">
        <f>IFERROR(VLOOKUP(Подбор[[#This Row],[Артикул]],[1]Подбор!$CJ:$DA,17,0),"")</f>
        <v>NEW</v>
      </c>
    </row>
    <row r="1845" spans="1:38">
      <c r="A1845" s="73" t="s">
        <v>902</v>
      </c>
      <c r="B1845" t="s">
        <v>3084</v>
      </c>
      <c r="C1845" t="s">
        <v>901</v>
      </c>
      <c r="D1845" t="s">
        <v>578</v>
      </c>
      <c r="E1845" t="s">
        <v>578</v>
      </c>
      <c r="F1845" t="s">
        <v>578</v>
      </c>
      <c r="G1845" t="s">
        <v>578</v>
      </c>
      <c r="H1845" t="s">
        <v>578</v>
      </c>
      <c r="I1845" t="s">
        <v>578</v>
      </c>
      <c r="J1845" t="s">
        <v>578</v>
      </c>
      <c r="K1845" t="s">
        <v>578</v>
      </c>
      <c r="L1845" t="s">
        <v>578</v>
      </c>
      <c r="M1845" t="s">
        <v>578</v>
      </c>
      <c r="N1845" t="s">
        <v>578</v>
      </c>
      <c r="O1845" t="s">
        <v>578</v>
      </c>
      <c r="P1845" t="s">
        <v>578</v>
      </c>
      <c r="Q1845" t="s">
        <v>578</v>
      </c>
      <c r="R1845" t="s">
        <v>578</v>
      </c>
      <c r="S1845" t="s">
        <v>578</v>
      </c>
      <c r="T1845" s="73"/>
      <c r="U1845" s="73"/>
      <c r="V1845"/>
      <c r="W1845" s="73" t="str">
        <f>IFERROR(VLOOKUP(Подбор[[#This Row],[Артикул]],[1]Подбор!$CJ:$CW,2,0),"")</f>
        <v/>
      </c>
      <c r="X1845" s="73" t="str">
        <f>IFERROR(VLOOKUP(Подбор[[#This Row],[Артикул]],[1]Подбор!$CJ:$CW,3,0),"")</f>
        <v/>
      </c>
      <c r="Y1845" s="73" t="str">
        <f>IFERROR(VLOOKUP(Подбор[[#This Row],[Артикул]],[1]Подбор!$CJ:$CW,4,0),"")</f>
        <v/>
      </c>
      <c r="Z1845" s="73" t="str">
        <f>IFERROR(VLOOKUP(Подбор[[#This Row],[Артикул]],[1]Подбор!$CJ:$CW,5,0),"")</f>
        <v/>
      </c>
      <c r="AA1845" s="73" t="str">
        <f>IFERROR(VLOOKUP(Подбор[[#This Row],[Артикул]],[1]Подбор!$CJ:$CW,6,0),"")</f>
        <v/>
      </c>
      <c r="AB1845" s="73" t="str">
        <f>IFERROR(VLOOKUP(Подбор[[#This Row],[Артикул]],[1]Подбор!$CJ:$CW,7,0),"")</f>
        <v/>
      </c>
      <c r="AC1845" s="73" t="str">
        <f>IFERROR(VLOOKUP(Подбор[[#This Row],[Артикул]],[1]Подбор!$CJ:$CW,8,0),"")</f>
        <v/>
      </c>
      <c r="AD1845" s="73" t="str">
        <f>IFERROR(VLOOKUP(Подбор[[#This Row],[Артикул]],[1]Подбор!$CJ:$CW,9,0),"")</f>
        <v/>
      </c>
      <c r="AE1845" s="73" t="str">
        <f>IFERROR(VLOOKUP(Подбор[[#This Row],[Артикул]],[1]Подбор!$CJ:$CW,10,0),"")</f>
        <v/>
      </c>
      <c r="AF1845" s="73" t="str">
        <f>IFERROR(VLOOKUP(Подбор[[#This Row],[Артикул]],[1]Подбор!$CJ:$CW,11,0),"")</f>
        <v/>
      </c>
      <c r="AG1845" s="73" t="str">
        <f>IFERROR(VLOOKUP(Подбор[[#This Row],[Артикул]],[1]Подбор!$CJ:$CW,12,0),"")</f>
        <v/>
      </c>
      <c r="AH1845" s="73" t="str">
        <f>IFERROR(VLOOKUP(Подбор[[#This Row],[Артикул]],[1]Подбор!$CJ:$CW,13,0),"")</f>
        <v/>
      </c>
      <c r="AI1845" s="73" t="str">
        <f>IFERROR(VLOOKUP(Подбор[[#This Row],[Артикул]],[1]Подбор!$CJ:$CW,14,0),"")</f>
        <v/>
      </c>
      <c r="AJ1845" s="73" t="str">
        <f>IFERROR(VLOOKUP(Подбор[[#This Row],[Артикул]],[1]Подбор!$CJ:$DA,15,0),"")</f>
        <v/>
      </c>
      <c r="AK1845" s="73" t="str">
        <f>IFERROR(VLOOKUP(Подбор[[#This Row],[Артикул]],[1]Подбор!$CJ:$DA,16,0),"")</f>
        <v/>
      </c>
      <c r="AL1845" s="73" t="str">
        <f>IFERROR(VLOOKUP(Подбор[[#This Row],[Артикул]],[1]Подбор!$CJ:$DA,17,0),"")</f>
        <v/>
      </c>
    </row>
    <row r="1846" spans="1:38">
      <c r="A1846" s="73" t="s">
        <v>900</v>
      </c>
      <c r="B1846" t="s">
        <v>3084</v>
      </c>
      <c r="C1846" t="s">
        <v>899</v>
      </c>
      <c r="D1846">
        <v>2186800</v>
      </c>
      <c r="E1846">
        <v>1702200.5531999997</v>
      </c>
      <c r="F1846">
        <v>-22.160208834827159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6864</v>
      </c>
      <c r="R1846" t="s">
        <v>6865</v>
      </c>
      <c r="S1846" t="s">
        <v>578</v>
      </c>
      <c r="T1846" s="73"/>
      <c r="U1846" s="73"/>
      <c r="V1846"/>
      <c r="W1846" s="73">
        <f>IFERROR(VLOOKUP(Подбор[[#This Row],[Артикул]],[1]Подбор!$CJ:$CW,2,0),"")</f>
        <v>2186800</v>
      </c>
      <c r="X1846" s="73">
        <f>IFERROR(VLOOKUP(Подбор[[#This Row],[Артикул]],[1]Подбор!$CJ:$CW,3,0),"")</f>
        <v>1702200.5531999997</v>
      </c>
      <c r="Y1846" s="73">
        <f>IFERROR(VLOOKUP(Подбор[[#This Row],[Артикул]],[1]Подбор!$CJ:$CW,4,0),"")</f>
        <v>-22.160208834827159</v>
      </c>
      <c r="Z1846" s="73">
        <f>IFERROR(VLOOKUP(Подбор[[#This Row],[Артикул]],[1]Подбор!$CJ:$CW,5,0),"")</f>
        <v>0</v>
      </c>
      <c r="AA1846" s="73">
        <f>IFERROR(VLOOKUP(Подбор[[#This Row],[Артикул]],[1]Подбор!$CJ:$CW,6,0),"")</f>
        <v>0</v>
      </c>
      <c r="AB1846" s="73">
        <f>IFERROR(VLOOKUP(Подбор[[#This Row],[Артикул]],[1]Подбор!$CJ:$CW,7,0),"")</f>
        <v>0</v>
      </c>
      <c r="AC1846" s="73">
        <f>IFERROR(VLOOKUP(Подбор[[#This Row],[Артикул]],[1]Подбор!$CJ:$CW,8,0),"")</f>
        <v>0</v>
      </c>
      <c r="AD1846" s="73">
        <f>IFERROR(VLOOKUP(Подбор[[#This Row],[Артикул]],[1]Подбор!$CJ:$CW,9,0),"")</f>
        <v>0</v>
      </c>
      <c r="AE1846" s="73">
        <f>IFERROR(VLOOKUP(Подбор[[#This Row],[Артикул]],[1]Подбор!$CJ:$CW,10,0),"")</f>
        <v>0</v>
      </c>
      <c r="AF1846" s="73">
        <f>IFERROR(VLOOKUP(Подбор[[#This Row],[Артикул]],[1]Подбор!$CJ:$CW,11,0),"")</f>
        <v>0</v>
      </c>
      <c r="AG1846" s="73">
        <f>IFERROR(VLOOKUP(Подбор[[#This Row],[Артикул]],[1]Подбор!$CJ:$CW,12,0),"")</f>
        <v>0</v>
      </c>
      <c r="AH1846" s="73">
        <f>IFERROR(VLOOKUP(Подбор[[#This Row],[Артикул]],[1]Подбор!$CJ:$CW,13,0),"")</f>
        <v>0</v>
      </c>
      <c r="AI1846" s="73">
        <f>IFERROR(VLOOKUP(Подбор[[#This Row],[Артикул]],[1]Подбор!$CJ:$CW,14,0),"")</f>
        <v>0</v>
      </c>
      <c r="AJ1846" s="73" t="str">
        <f>IFERROR(VLOOKUP(Подбор[[#This Row],[Артикул]],[1]Подбор!$CJ:$DA,15,0),"")</f>
        <v>http://ipmatika.ru/upload/iblock/654/TS-P1212D.jpeg</v>
      </c>
      <c r="AK1846" s="73" t="str">
        <f>IFERROR(VLOOKUP(Подбор[[#This Row],[Артикул]],[1]Подбор!$CJ:$DA,16,0),"")</f>
        <v>https://ipmatika.kz/products/oborudovanie-itc-s-podderzhkoy-protokola-dante-/TS-P1212D/</v>
      </c>
      <c r="AL1846" s="73" t="str">
        <f>IFERROR(VLOOKUP(Подбор[[#This Row],[Артикул]],[1]Подбор!$CJ:$DA,17,0),"")</f>
        <v/>
      </c>
    </row>
    <row r="1847" spans="1:38">
      <c r="A1847" s="73" t="s">
        <v>898</v>
      </c>
      <c r="B1847" t="s">
        <v>3084</v>
      </c>
      <c r="C1847" t="s">
        <v>897</v>
      </c>
      <c r="D1847">
        <v>1930650</v>
      </c>
      <c r="E1847">
        <v>1504867.5621000002</v>
      </c>
      <c r="F1847">
        <v>-22.053838753787574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2</v>
      </c>
      <c r="O1847">
        <v>1</v>
      </c>
      <c r="P1847">
        <v>0</v>
      </c>
      <c r="Q1847" t="s">
        <v>6866</v>
      </c>
      <c r="R1847" t="s">
        <v>6867</v>
      </c>
      <c r="S1847" t="s">
        <v>578</v>
      </c>
      <c r="T1847" s="73"/>
      <c r="U1847" s="73"/>
      <c r="V1847"/>
      <c r="W1847" s="73">
        <f>IFERROR(VLOOKUP(Подбор[[#This Row],[Артикул]],[1]Подбор!$CJ:$CW,2,0),"")</f>
        <v>1931050</v>
      </c>
      <c r="X1847" s="73">
        <f>IFERROR(VLOOKUP(Подбор[[#This Row],[Артикул]],[1]Подбор!$CJ:$CW,3,0),"")</f>
        <v>1504867.5621000002</v>
      </c>
      <c r="Y1847" s="73">
        <f>IFERROR(VLOOKUP(Подбор[[#This Row],[Артикул]],[1]Подбор!$CJ:$CW,4,0),"")</f>
        <v>-22.069984614587909</v>
      </c>
      <c r="Z1847" s="73">
        <f>IFERROR(VLOOKUP(Подбор[[#This Row],[Артикул]],[1]Подбор!$CJ:$CW,5,0),"")</f>
        <v>0</v>
      </c>
      <c r="AA1847" s="73">
        <f>IFERROR(VLOOKUP(Подбор[[#This Row],[Артикул]],[1]Подбор!$CJ:$CW,6,0),"")</f>
        <v>0</v>
      </c>
      <c r="AB1847" s="73">
        <f>IFERROR(VLOOKUP(Подбор[[#This Row],[Артикул]],[1]Подбор!$CJ:$CW,7,0),"")</f>
        <v>0</v>
      </c>
      <c r="AC1847" s="73">
        <f>IFERROR(VLOOKUP(Подбор[[#This Row],[Артикул]],[1]Подбор!$CJ:$CW,8,0),"")</f>
        <v>0</v>
      </c>
      <c r="AD1847" s="73">
        <f>IFERROR(VLOOKUP(Подбор[[#This Row],[Артикул]],[1]Подбор!$CJ:$CW,9,0),"")</f>
        <v>0</v>
      </c>
      <c r="AE1847" s="73">
        <f>IFERROR(VLOOKUP(Подбор[[#This Row],[Артикул]],[1]Подбор!$CJ:$CW,10,0),"")</f>
        <v>0</v>
      </c>
      <c r="AF1847" s="73">
        <f>IFERROR(VLOOKUP(Подбор[[#This Row],[Артикул]],[1]Подбор!$CJ:$CW,11,0),"")</f>
        <v>0</v>
      </c>
      <c r="AG1847" s="73">
        <f>IFERROR(VLOOKUP(Подбор[[#This Row],[Артикул]],[1]Подбор!$CJ:$CW,12,0),"")</f>
        <v>2</v>
      </c>
      <c r="AH1847" s="73">
        <f>IFERROR(VLOOKUP(Подбор[[#This Row],[Артикул]],[1]Подбор!$CJ:$CW,13,0),"")</f>
        <v>1</v>
      </c>
      <c r="AI1847" s="73">
        <f>IFERROR(VLOOKUP(Подбор[[#This Row],[Артикул]],[1]Подбор!$CJ:$CW,14,0),"")</f>
        <v>0</v>
      </c>
      <c r="AJ1847" s="73" t="str">
        <f>IFERROR(VLOOKUP(Подбор[[#This Row],[Артикул]],[1]Подбор!$CJ:$DA,15,0),"")</f>
        <v>http://ipmatika.ru/upload/iblock/75d/TS-P1616.jpg</v>
      </c>
      <c r="AK1847" s="73" t="str">
        <f>IFERROR(VLOOKUP(Подбор[[#This Row],[Артикул]],[1]Подбор!$CJ:$DA,16,0),"")</f>
        <v>https://ipmatika.kz/products/zvukovye-protsessory/TS-P1616/</v>
      </c>
      <c r="AL1847" s="73" t="str">
        <f>IFERROR(VLOOKUP(Подбор[[#This Row],[Артикул]],[1]Подбор!$CJ:$DA,17,0),"")</f>
        <v/>
      </c>
    </row>
    <row r="1848" spans="1:38">
      <c r="A1848" s="73" t="s">
        <v>896</v>
      </c>
      <c r="B1848" t="s">
        <v>3084</v>
      </c>
      <c r="C1848" t="s">
        <v>895</v>
      </c>
      <c r="D1848">
        <v>3436400</v>
      </c>
      <c r="E1848">
        <v>2547331.3509</v>
      </c>
      <c r="F1848">
        <v>-25.872094316726802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7</v>
      </c>
      <c r="O1848">
        <v>0</v>
      </c>
      <c r="P1848">
        <v>0</v>
      </c>
      <c r="Q1848" t="s">
        <v>6868</v>
      </c>
      <c r="R1848" t="s">
        <v>6869</v>
      </c>
      <c r="S1848" t="s">
        <v>578</v>
      </c>
      <c r="T1848" s="73"/>
      <c r="U1848" s="73"/>
      <c r="V1848"/>
      <c r="W1848" s="73">
        <f>IFERROR(VLOOKUP(Подбор[[#This Row],[Артикул]],[1]Подбор!$CJ:$CW,2,0),"")</f>
        <v>3436400</v>
      </c>
      <c r="X1848" s="73">
        <f>IFERROR(VLOOKUP(Подбор[[#This Row],[Артикул]],[1]Подбор!$CJ:$CW,3,0),"")</f>
        <v>2547331.3509</v>
      </c>
      <c r="Y1848" s="73">
        <f>IFERROR(VLOOKUP(Подбор[[#This Row],[Артикул]],[1]Подбор!$CJ:$CW,4,0),"")</f>
        <v>-25.872094316726802</v>
      </c>
      <c r="Z1848" s="73">
        <f>IFERROR(VLOOKUP(Подбор[[#This Row],[Артикул]],[1]Подбор!$CJ:$CW,5,0),"")</f>
        <v>0</v>
      </c>
      <c r="AA1848" s="73">
        <f>IFERROR(VLOOKUP(Подбор[[#This Row],[Артикул]],[1]Подбор!$CJ:$CW,6,0),"")</f>
        <v>0</v>
      </c>
      <c r="AB1848" s="73">
        <f>IFERROR(VLOOKUP(Подбор[[#This Row],[Артикул]],[1]Подбор!$CJ:$CW,7,0),"")</f>
        <v>0</v>
      </c>
      <c r="AC1848" s="73">
        <f>IFERROR(VLOOKUP(Подбор[[#This Row],[Артикул]],[1]Подбор!$CJ:$CW,8,0),"")</f>
        <v>0</v>
      </c>
      <c r="AD1848" s="73">
        <f>IFERROR(VLOOKUP(Подбор[[#This Row],[Артикул]],[1]Подбор!$CJ:$CW,9,0),"")</f>
        <v>0</v>
      </c>
      <c r="AE1848" s="73">
        <f>IFERROR(VLOOKUP(Подбор[[#This Row],[Артикул]],[1]Подбор!$CJ:$CW,10,0),"")</f>
        <v>0</v>
      </c>
      <c r="AF1848" s="73">
        <f>IFERROR(VLOOKUP(Подбор[[#This Row],[Артикул]],[1]Подбор!$CJ:$CW,11,0),"")</f>
        <v>0</v>
      </c>
      <c r="AG1848" s="73">
        <f>IFERROR(VLOOKUP(Подбор[[#This Row],[Артикул]],[1]Подбор!$CJ:$CW,12,0),"")</f>
        <v>7</v>
      </c>
      <c r="AH1848" s="73">
        <f>IFERROR(VLOOKUP(Подбор[[#This Row],[Артикул]],[1]Подбор!$CJ:$CW,13,0),"")</f>
        <v>0</v>
      </c>
      <c r="AI1848" s="73">
        <f>IFERROR(VLOOKUP(Подбор[[#This Row],[Артикул]],[1]Подбор!$CJ:$CW,14,0),"")</f>
        <v>0</v>
      </c>
      <c r="AJ1848" s="73" t="str">
        <f>IFERROR(VLOOKUP(Подбор[[#This Row],[Артикул]],[1]Подбор!$CJ:$DA,15,0),"")</f>
        <v>http://ipmatika.ru/upload/iblock/1df/TS-P1616D.jpg</v>
      </c>
      <c r="AK1848" s="73" t="str">
        <f>IFERROR(VLOOKUP(Подбор[[#This Row],[Артикул]],[1]Подбор!$CJ:$DA,16,0),"")</f>
        <v>https://ipmatika.kz/products/oborudovanie-itc-s-podderzhkoy-protokola-dante-/TS-P1616D/</v>
      </c>
      <c r="AL1848" s="73" t="str">
        <f>IFERROR(VLOOKUP(Подбор[[#This Row],[Артикул]],[1]Подбор!$CJ:$DA,17,0),"")</f>
        <v/>
      </c>
    </row>
    <row r="1849" spans="1:38">
      <c r="A1849" s="73" t="s">
        <v>894</v>
      </c>
      <c r="B1849" t="s">
        <v>3084</v>
      </c>
      <c r="C1849" t="s">
        <v>893</v>
      </c>
      <c r="D1849">
        <v>861110</v>
      </c>
      <c r="E1849">
        <v>671805.31739999994</v>
      </c>
      <c r="F1849">
        <v>-21.983797958448989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6870</v>
      </c>
      <c r="R1849" t="s">
        <v>6871</v>
      </c>
      <c r="S1849" t="s">
        <v>5491</v>
      </c>
      <c r="T1849" s="73"/>
      <c r="U1849" s="73"/>
      <c r="V1849"/>
      <c r="W1849" s="73">
        <f>IFERROR(VLOOKUP(Подбор[[#This Row],[Артикул]],[1]Подбор!$CJ:$CW,2,0),"")</f>
        <v>861110</v>
      </c>
      <c r="X1849" s="73">
        <f>IFERROR(VLOOKUP(Подбор[[#This Row],[Артикул]],[1]Подбор!$CJ:$CW,3,0),"")</f>
        <v>671805.31739999994</v>
      </c>
      <c r="Y1849" s="73">
        <f>IFERROR(VLOOKUP(Подбор[[#This Row],[Артикул]],[1]Подбор!$CJ:$CW,4,0),"")</f>
        <v>-21.983797958448989</v>
      </c>
      <c r="Z1849" s="73">
        <f>IFERROR(VLOOKUP(Подбор[[#This Row],[Артикул]],[1]Подбор!$CJ:$CW,5,0),"")</f>
        <v>0</v>
      </c>
      <c r="AA1849" s="73">
        <f>IFERROR(VLOOKUP(Подбор[[#This Row],[Артикул]],[1]Подбор!$CJ:$CW,6,0),"")</f>
        <v>0</v>
      </c>
      <c r="AB1849" s="73">
        <f>IFERROR(VLOOKUP(Подбор[[#This Row],[Артикул]],[1]Подбор!$CJ:$CW,7,0),"")</f>
        <v>0</v>
      </c>
      <c r="AC1849" s="73">
        <f>IFERROR(VLOOKUP(Подбор[[#This Row],[Артикул]],[1]Подбор!$CJ:$CW,8,0),"")</f>
        <v>0</v>
      </c>
      <c r="AD1849" s="73">
        <f>IFERROR(VLOOKUP(Подбор[[#This Row],[Артикул]],[1]Подбор!$CJ:$CW,9,0),"")</f>
        <v>0</v>
      </c>
      <c r="AE1849" s="73">
        <f>IFERROR(VLOOKUP(Подбор[[#This Row],[Артикул]],[1]Подбор!$CJ:$CW,10,0),"")</f>
        <v>0</v>
      </c>
      <c r="AF1849" s="73">
        <f>IFERROR(VLOOKUP(Подбор[[#This Row],[Артикул]],[1]Подбор!$CJ:$CW,11,0),"")</f>
        <v>0</v>
      </c>
      <c r="AG1849" s="73">
        <f>IFERROR(VLOOKUP(Подбор[[#This Row],[Артикул]],[1]Подбор!$CJ:$CW,12,0),"")</f>
        <v>0</v>
      </c>
      <c r="AH1849" s="73">
        <f>IFERROR(VLOOKUP(Подбор[[#This Row],[Артикул]],[1]Подбор!$CJ:$CW,13,0),"")</f>
        <v>0</v>
      </c>
      <c r="AI1849" s="73">
        <f>IFERROR(VLOOKUP(Подбор[[#This Row],[Артикул]],[1]Подбор!$CJ:$CW,14,0),"")</f>
        <v>0</v>
      </c>
      <c r="AJ1849" s="73" t="str">
        <f>IFERROR(VLOOKUP(Подбор[[#This Row],[Артикул]],[1]Подбор!$CJ:$DA,15,0),"")</f>
        <v>http://ipmatika.ru/upload/iblock/47b/TS-P880.jpg</v>
      </c>
      <c r="AK1849" s="73" t="str">
        <f>IFERROR(VLOOKUP(Подбор[[#This Row],[Артикул]],[1]Подбор!$CJ:$DA,16,0),"")</f>
        <v>https://ipmatika.kz/products/zvukovye-protsessory/TS-P880/</v>
      </c>
      <c r="AL1849" s="73" t="str">
        <f>IFERROR(VLOOKUP(Подбор[[#This Row],[Артикул]],[1]Подбор!$CJ:$DA,17,0),"")</f>
        <v>EOL</v>
      </c>
    </row>
    <row r="1850" spans="1:38">
      <c r="A1850" s="73" t="s">
        <v>892</v>
      </c>
      <c r="B1850" t="s">
        <v>3084</v>
      </c>
      <c r="C1850" t="s">
        <v>891</v>
      </c>
      <c r="D1850">
        <v>440000</v>
      </c>
      <c r="E1850">
        <v>343030.3947</v>
      </c>
      <c r="F1850">
        <v>-22.038546659090912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4</v>
      </c>
      <c r="P1850">
        <v>0</v>
      </c>
      <c r="Q1850" t="s">
        <v>6872</v>
      </c>
      <c r="R1850" t="s">
        <v>6873</v>
      </c>
      <c r="S1850" t="s">
        <v>5491</v>
      </c>
      <c r="T1850" s="73"/>
      <c r="U1850" s="73"/>
      <c r="V1850"/>
      <c r="W1850" s="73">
        <f>IFERROR(VLOOKUP(Подбор[[#This Row],[Артикул]],[1]Подбор!$CJ:$CW,2,0),"")</f>
        <v>440000</v>
      </c>
      <c r="X1850" s="73">
        <f>IFERROR(VLOOKUP(Подбор[[#This Row],[Артикул]],[1]Подбор!$CJ:$CW,3,0),"")</f>
        <v>343030.3947</v>
      </c>
      <c r="Y1850" s="73">
        <f>IFERROR(VLOOKUP(Подбор[[#This Row],[Артикул]],[1]Подбор!$CJ:$CW,4,0),"")</f>
        <v>-22.038546659090912</v>
      </c>
      <c r="Z1850" s="73">
        <f>IFERROR(VLOOKUP(Подбор[[#This Row],[Артикул]],[1]Подбор!$CJ:$CW,5,0),"")</f>
        <v>0</v>
      </c>
      <c r="AA1850" s="73">
        <f>IFERROR(VLOOKUP(Подбор[[#This Row],[Артикул]],[1]Подбор!$CJ:$CW,6,0),"")</f>
        <v>0</v>
      </c>
      <c r="AB1850" s="73">
        <f>IFERROR(VLOOKUP(Подбор[[#This Row],[Артикул]],[1]Подбор!$CJ:$CW,7,0),"")</f>
        <v>0</v>
      </c>
      <c r="AC1850" s="73">
        <f>IFERROR(VLOOKUP(Подбор[[#This Row],[Артикул]],[1]Подбор!$CJ:$CW,8,0),"")</f>
        <v>0</v>
      </c>
      <c r="AD1850" s="73">
        <f>IFERROR(VLOOKUP(Подбор[[#This Row],[Артикул]],[1]Подбор!$CJ:$CW,9,0),"")</f>
        <v>0</v>
      </c>
      <c r="AE1850" s="73">
        <f>IFERROR(VLOOKUP(Подбор[[#This Row],[Артикул]],[1]Подбор!$CJ:$CW,10,0),"")</f>
        <v>0</v>
      </c>
      <c r="AF1850" s="73">
        <f>IFERROR(VLOOKUP(Подбор[[#This Row],[Артикул]],[1]Подбор!$CJ:$CW,11,0),"")</f>
        <v>0</v>
      </c>
      <c r="AG1850" s="73">
        <f>IFERROR(VLOOKUP(Подбор[[#This Row],[Артикул]],[1]Подбор!$CJ:$CW,12,0),"")</f>
        <v>0</v>
      </c>
      <c r="AH1850" s="73">
        <f>IFERROR(VLOOKUP(Подбор[[#This Row],[Артикул]],[1]Подбор!$CJ:$CW,13,0),"")</f>
        <v>4</v>
      </c>
      <c r="AI1850" s="73">
        <f>IFERROR(VLOOKUP(Подбор[[#This Row],[Артикул]],[1]Подбор!$CJ:$CW,14,0),"")</f>
        <v>0</v>
      </c>
      <c r="AJ1850" s="73" t="str">
        <f>IFERROR(VLOOKUP(Подбор[[#This Row],[Артикул]],[1]Подбор!$CJ:$DA,15,0),"")</f>
        <v>http://ipmatika.ru/upload/iblock/8d6/TS-P8802P.jpg</v>
      </c>
      <c r="AK1850" s="73" t="str">
        <f>IFERROR(VLOOKUP(Подбор[[#This Row],[Артикул]],[1]Подбор!$CJ:$DA,16,0),"")</f>
        <v>https://ipmatika.kz/products/oborudovanie-itc-s-podderzhkoy-protokola-dante-/TS-P8802P/</v>
      </c>
      <c r="AL1850" s="73" t="str">
        <f>IFERROR(VLOOKUP(Подбор[[#This Row],[Артикул]],[1]Подбор!$CJ:$DA,17,0),"")</f>
        <v>EOL</v>
      </c>
    </row>
    <row r="1851" spans="1:38">
      <c r="A1851" s="73" t="s">
        <v>890</v>
      </c>
      <c r="B1851" t="s">
        <v>3084</v>
      </c>
      <c r="C1851" t="s">
        <v>889</v>
      </c>
      <c r="D1851">
        <v>577500</v>
      </c>
      <c r="E1851">
        <v>513205.09169999999</v>
      </c>
      <c r="F1851">
        <v>-11.133317454545448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3</v>
      </c>
      <c r="O1851">
        <v>1</v>
      </c>
      <c r="P1851">
        <v>0</v>
      </c>
      <c r="Q1851" t="s">
        <v>6874</v>
      </c>
      <c r="R1851" t="s">
        <v>6875</v>
      </c>
      <c r="S1851" t="s">
        <v>578</v>
      </c>
      <c r="T1851" s="73"/>
      <c r="U1851" s="73"/>
      <c r="V1851"/>
      <c r="W1851" s="73">
        <f>IFERROR(VLOOKUP(Подбор[[#This Row],[Артикул]],[1]Подбор!$CJ:$CW,2,0),"")</f>
        <v>577500</v>
      </c>
      <c r="X1851" s="73">
        <f>IFERROR(VLOOKUP(Подбор[[#This Row],[Артикул]],[1]Подбор!$CJ:$CW,3,0),"")</f>
        <v>513205.09169999999</v>
      </c>
      <c r="Y1851" s="73">
        <f>IFERROR(VLOOKUP(Подбор[[#This Row],[Артикул]],[1]Подбор!$CJ:$CW,4,0),"")</f>
        <v>-11.133317454545448</v>
      </c>
      <c r="Z1851" s="73">
        <f>IFERROR(VLOOKUP(Подбор[[#This Row],[Артикул]],[1]Подбор!$CJ:$CW,5,0),"")</f>
        <v>0</v>
      </c>
      <c r="AA1851" s="73">
        <f>IFERROR(VLOOKUP(Подбор[[#This Row],[Артикул]],[1]Подбор!$CJ:$CW,6,0),"")</f>
        <v>0</v>
      </c>
      <c r="AB1851" s="73">
        <f>IFERROR(VLOOKUP(Подбор[[#This Row],[Артикул]],[1]Подбор!$CJ:$CW,7,0),"")</f>
        <v>0</v>
      </c>
      <c r="AC1851" s="73">
        <f>IFERROR(VLOOKUP(Подбор[[#This Row],[Артикул]],[1]Подбор!$CJ:$CW,8,0),"")</f>
        <v>0</v>
      </c>
      <c r="AD1851" s="73">
        <f>IFERROR(VLOOKUP(Подбор[[#This Row],[Артикул]],[1]Подбор!$CJ:$CW,9,0),"")</f>
        <v>0</v>
      </c>
      <c r="AE1851" s="73">
        <f>IFERROR(VLOOKUP(Подбор[[#This Row],[Артикул]],[1]Подбор!$CJ:$CW,10,0),"")</f>
        <v>0</v>
      </c>
      <c r="AF1851" s="73">
        <f>IFERROR(VLOOKUP(Подбор[[#This Row],[Артикул]],[1]Подбор!$CJ:$CW,11,0),"")</f>
        <v>0</v>
      </c>
      <c r="AG1851" s="73">
        <f>IFERROR(VLOOKUP(Подбор[[#This Row],[Артикул]],[1]Подбор!$CJ:$CW,12,0),"")</f>
        <v>3</v>
      </c>
      <c r="AH1851" s="73">
        <f>IFERROR(VLOOKUP(Подбор[[#This Row],[Артикул]],[1]Подбор!$CJ:$CW,13,0),"")</f>
        <v>1</v>
      </c>
      <c r="AI1851" s="73">
        <f>IFERROR(VLOOKUP(Подбор[[#This Row],[Артикул]],[1]Подбор!$CJ:$CW,14,0),"")</f>
        <v>0</v>
      </c>
      <c r="AJ1851" s="73" t="str">
        <f>IFERROR(VLOOKUP(Подбор[[#This Row],[Артикул]],[1]Подбор!$CJ:$DA,15,0),"")</f>
        <v>http://ipmatika.ru/upload/iblock/4db/TS-P8805N.jpg</v>
      </c>
      <c r="AK1851" s="73" t="str">
        <f>IFERROR(VLOOKUP(Подбор[[#This Row],[Артикул]],[1]Подбор!$CJ:$DA,16,0),"")</f>
        <v>https://ipmatika.kz/products/oborudovanie-itc-s-podderzhkoy-protokola-dante-/TS-P8805N/</v>
      </c>
      <c r="AL1851" s="73" t="str">
        <f>IFERROR(VLOOKUP(Подбор[[#This Row],[Артикул]],[1]Подбор!$CJ:$DA,17,0),"")</f>
        <v/>
      </c>
    </row>
    <row r="1852" spans="1:38">
      <c r="A1852" s="73" t="s">
        <v>888</v>
      </c>
      <c r="B1852" t="s">
        <v>3084</v>
      </c>
      <c r="C1852" t="s">
        <v>887</v>
      </c>
      <c r="D1852">
        <v>1718200</v>
      </c>
      <c r="E1852">
        <v>1389268.6436999999</v>
      </c>
      <c r="F1852">
        <v>-19.143950430683276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6876</v>
      </c>
      <c r="R1852" t="s">
        <v>6877</v>
      </c>
      <c r="S1852" t="s">
        <v>578</v>
      </c>
      <c r="T1852" s="73"/>
      <c r="U1852" s="73"/>
      <c r="V1852"/>
      <c r="W1852" s="73">
        <f>IFERROR(VLOOKUP(Подбор[[#This Row],[Артикул]],[1]Подбор!$CJ:$CW,2,0),"")</f>
        <v>1718200</v>
      </c>
      <c r="X1852" s="73">
        <f>IFERROR(VLOOKUP(Подбор[[#This Row],[Артикул]],[1]Подбор!$CJ:$CW,3,0),"")</f>
        <v>1389268.6436999999</v>
      </c>
      <c r="Y1852" s="73">
        <f>IFERROR(VLOOKUP(Подбор[[#This Row],[Артикул]],[1]Подбор!$CJ:$CW,4,0),"")</f>
        <v>-19.143950430683276</v>
      </c>
      <c r="Z1852" s="73">
        <f>IFERROR(VLOOKUP(Подбор[[#This Row],[Артикул]],[1]Подбор!$CJ:$CW,5,0),"")</f>
        <v>0</v>
      </c>
      <c r="AA1852" s="73">
        <f>IFERROR(VLOOKUP(Подбор[[#This Row],[Артикул]],[1]Подбор!$CJ:$CW,6,0),"")</f>
        <v>0</v>
      </c>
      <c r="AB1852" s="73">
        <f>IFERROR(VLOOKUP(Подбор[[#This Row],[Артикул]],[1]Подбор!$CJ:$CW,7,0),"")</f>
        <v>0</v>
      </c>
      <c r="AC1852" s="73">
        <f>IFERROR(VLOOKUP(Подбор[[#This Row],[Артикул]],[1]Подбор!$CJ:$CW,8,0),"")</f>
        <v>0</v>
      </c>
      <c r="AD1852" s="73">
        <f>IFERROR(VLOOKUP(Подбор[[#This Row],[Артикул]],[1]Подбор!$CJ:$CW,9,0),"")</f>
        <v>0</v>
      </c>
      <c r="AE1852" s="73">
        <f>IFERROR(VLOOKUP(Подбор[[#This Row],[Артикул]],[1]Подбор!$CJ:$CW,10,0),"")</f>
        <v>0</v>
      </c>
      <c r="AF1852" s="73">
        <f>IFERROR(VLOOKUP(Подбор[[#This Row],[Артикул]],[1]Подбор!$CJ:$CW,11,0),"")</f>
        <v>0</v>
      </c>
      <c r="AG1852" s="73">
        <f>IFERROR(VLOOKUP(Подбор[[#This Row],[Артикул]],[1]Подбор!$CJ:$CW,12,0),"")</f>
        <v>0</v>
      </c>
      <c r="AH1852" s="73">
        <f>IFERROR(VLOOKUP(Подбор[[#This Row],[Артикул]],[1]Подбор!$CJ:$CW,13,0),"")</f>
        <v>0</v>
      </c>
      <c r="AI1852" s="73">
        <f>IFERROR(VLOOKUP(Подбор[[#This Row],[Артикул]],[1]Подбор!$CJ:$CW,14,0),"")</f>
        <v>0</v>
      </c>
      <c r="AJ1852" s="73" t="str">
        <f>IFERROR(VLOOKUP(Подбор[[#This Row],[Артикул]],[1]Подбор!$CJ:$DA,15,0),"")</f>
        <v>http://ipmatika.ru/upload/iblock/975/TS-P880D%20%282%29.jpg</v>
      </c>
      <c r="AK1852" s="73" t="str">
        <f>IFERROR(VLOOKUP(Подбор[[#This Row],[Артикул]],[1]Подбор!$CJ:$DA,16,0),"")</f>
        <v>https://ipmatika.kz/products/oborudovanie-itc-s-podderzhkoy-protokola-dante-/TS-P880D/</v>
      </c>
      <c r="AL1852" s="73" t="str">
        <f>IFERROR(VLOOKUP(Подбор[[#This Row],[Артикул]],[1]Подбор!$CJ:$DA,17,0),"")</f>
        <v/>
      </c>
    </row>
    <row r="1853" spans="1:38">
      <c r="A1853" s="73" t="s">
        <v>4036</v>
      </c>
      <c r="B1853"/>
      <c r="C1853"/>
      <c r="D1853" t="s">
        <v>578</v>
      </c>
      <c r="E1853" t="s">
        <v>578</v>
      </c>
      <c r="F1853" t="s">
        <v>578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578</v>
      </c>
      <c r="R1853" t="s">
        <v>578</v>
      </c>
      <c r="S1853" t="s">
        <v>578</v>
      </c>
      <c r="T1853" s="73"/>
      <c r="U1853" s="73"/>
      <c r="V1853"/>
      <c r="W1853" s="73" t="str">
        <f>IFERROR(VLOOKUP(Подбор[[#This Row],[Артикул]],[1]Подбор!$CJ:$CW,2,0),"")</f>
        <v/>
      </c>
      <c r="X1853" s="73" t="str">
        <f>IFERROR(VLOOKUP(Подбор[[#This Row],[Артикул]],[1]Подбор!$CJ:$CW,3,0),"")</f>
        <v/>
      </c>
      <c r="Y1853" s="73" t="str">
        <f>IFERROR(VLOOKUP(Подбор[[#This Row],[Артикул]],[1]Подбор!$CJ:$CW,4,0),"")</f>
        <v/>
      </c>
      <c r="Z1853" s="73">
        <f>IFERROR(VLOOKUP(Подбор[[#This Row],[Артикул]],[1]Подбор!$CJ:$CW,5,0),"")</f>
        <v>0</v>
      </c>
      <c r="AA1853" s="73">
        <f>IFERROR(VLOOKUP(Подбор[[#This Row],[Артикул]],[1]Подбор!$CJ:$CW,6,0),"")</f>
        <v>0</v>
      </c>
      <c r="AB1853" s="73">
        <f>IFERROR(VLOOKUP(Подбор[[#This Row],[Артикул]],[1]Подбор!$CJ:$CW,7,0),"")</f>
        <v>0</v>
      </c>
      <c r="AC1853" s="73">
        <f>IFERROR(VLOOKUP(Подбор[[#This Row],[Артикул]],[1]Подбор!$CJ:$CW,8,0),"")</f>
        <v>0</v>
      </c>
      <c r="AD1853" s="73">
        <f>IFERROR(VLOOKUP(Подбор[[#This Row],[Артикул]],[1]Подбор!$CJ:$CW,9,0),"")</f>
        <v>0</v>
      </c>
      <c r="AE1853" s="73">
        <f>IFERROR(VLOOKUP(Подбор[[#This Row],[Артикул]],[1]Подбор!$CJ:$CW,10,0),"")</f>
        <v>0</v>
      </c>
      <c r="AF1853" s="73">
        <f>IFERROR(VLOOKUP(Подбор[[#This Row],[Артикул]],[1]Подбор!$CJ:$CW,11,0),"")</f>
        <v>0</v>
      </c>
      <c r="AG1853" s="73">
        <f>IFERROR(VLOOKUP(Подбор[[#This Row],[Артикул]],[1]Подбор!$CJ:$CW,12,0),"")</f>
        <v>0</v>
      </c>
      <c r="AH1853" s="73">
        <f>IFERROR(VLOOKUP(Подбор[[#This Row],[Артикул]],[1]Подбор!$CJ:$CW,13,0),"")</f>
        <v>0</v>
      </c>
      <c r="AI1853" s="73">
        <f>IFERROR(VLOOKUP(Подбор[[#This Row],[Артикул]],[1]Подбор!$CJ:$CW,14,0),"")</f>
        <v>0</v>
      </c>
      <c r="AJ1853" s="73" t="str">
        <f>IFERROR(VLOOKUP(Подбор[[#This Row],[Артикул]],[1]Подбор!$CJ:$DA,15,0),"")</f>
        <v/>
      </c>
      <c r="AK1853" s="73" t="str">
        <f>IFERROR(VLOOKUP(Подбор[[#This Row],[Артикул]],[1]Подбор!$CJ:$DA,16,0),"")</f>
        <v/>
      </c>
      <c r="AL1853" s="73" t="str">
        <f>IFERROR(VLOOKUP(Подбор[[#This Row],[Артикул]],[1]Подбор!$CJ:$DA,17,0),"")</f>
        <v/>
      </c>
    </row>
    <row r="1854" spans="1:38">
      <c r="A1854" s="73" t="s">
        <v>5166</v>
      </c>
      <c r="B1854"/>
      <c r="C1854"/>
      <c r="D1854" t="s">
        <v>578</v>
      </c>
      <c r="E1854" t="s">
        <v>578</v>
      </c>
      <c r="F1854" t="s">
        <v>578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578</v>
      </c>
      <c r="R1854" t="s">
        <v>578</v>
      </c>
      <c r="S1854" t="s">
        <v>578</v>
      </c>
      <c r="T1854" s="73"/>
      <c r="U1854" s="73"/>
      <c r="V1854"/>
      <c r="W1854" s="73" t="str">
        <f>IFERROR(VLOOKUP(Подбор[[#This Row],[Артикул]],[1]Подбор!$CJ:$CW,2,0),"")</f>
        <v/>
      </c>
      <c r="X1854" s="73" t="str">
        <f>IFERROR(VLOOKUP(Подбор[[#This Row],[Артикул]],[1]Подбор!$CJ:$CW,3,0),"")</f>
        <v/>
      </c>
      <c r="Y1854" s="73" t="str">
        <f>IFERROR(VLOOKUP(Подбор[[#This Row],[Артикул]],[1]Подбор!$CJ:$CW,4,0),"")</f>
        <v/>
      </c>
      <c r="Z1854" s="73">
        <f>IFERROR(VLOOKUP(Подбор[[#This Row],[Артикул]],[1]Подбор!$CJ:$CW,5,0),"")</f>
        <v>0</v>
      </c>
      <c r="AA1854" s="73">
        <f>IFERROR(VLOOKUP(Подбор[[#This Row],[Артикул]],[1]Подбор!$CJ:$CW,6,0),"")</f>
        <v>0</v>
      </c>
      <c r="AB1854" s="73">
        <f>IFERROR(VLOOKUP(Подбор[[#This Row],[Артикул]],[1]Подбор!$CJ:$CW,7,0),"")</f>
        <v>0</v>
      </c>
      <c r="AC1854" s="73">
        <f>IFERROR(VLOOKUP(Подбор[[#This Row],[Артикул]],[1]Подбор!$CJ:$CW,8,0),"")</f>
        <v>0</v>
      </c>
      <c r="AD1854" s="73">
        <f>IFERROR(VLOOKUP(Подбор[[#This Row],[Артикул]],[1]Подбор!$CJ:$CW,9,0),"")</f>
        <v>0</v>
      </c>
      <c r="AE1854" s="73">
        <f>IFERROR(VLOOKUP(Подбор[[#This Row],[Артикул]],[1]Подбор!$CJ:$CW,10,0),"")</f>
        <v>0</v>
      </c>
      <c r="AF1854" s="73">
        <f>IFERROR(VLOOKUP(Подбор[[#This Row],[Артикул]],[1]Подбор!$CJ:$CW,11,0),"")</f>
        <v>0</v>
      </c>
      <c r="AG1854" s="73">
        <f>IFERROR(VLOOKUP(Подбор[[#This Row],[Артикул]],[1]Подбор!$CJ:$CW,12,0),"")</f>
        <v>0</v>
      </c>
      <c r="AH1854" s="73">
        <f>IFERROR(VLOOKUP(Подбор[[#This Row],[Артикул]],[1]Подбор!$CJ:$CW,13,0),"")</f>
        <v>0</v>
      </c>
      <c r="AI1854" s="73">
        <f>IFERROR(VLOOKUP(Подбор[[#This Row],[Артикул]],[1]Подбор!$CJ:$CW,14,0),"")</f>
        <v>0</v>
      </c>
      <c r="AJ1854" s="73" t="str">
        <f>IFERROR(VLOOKUP(Подбор[[#This Row],[Артикул]],[1]Подбор!$CJ:$DA,15,0),"")</f>
        <v/>
      </c>
      <c r="AK1854" s="73" t="str">
        <f>IFERROR(VLOOKUP(Подбор[[#This Row],[Артикул]],[1]Подбор!$CJ:$DA,16,0),"")</f>
        <v/>
      </c>
      <c r="AL1854" s="73" t="str">
        <f>IFERROR(VLOOKUP(Подбор[[#This Row],[Артикул]],[1]Подбор!$CJ:$DA,17,0),"")</f>
        <v/>
      </c>
    </row>
    <row r="1855" spans="1:38">
      <c r="A1855" s="73" t="s">
        <v>4158</v>
      </c>
      <c r="B1855" t="s">
        <v>4036</v>
      </c>
      <c r="C1855" t="s">
        <v>4159</v>
      </c>
      <c r="D1855" t="s">
        <v>578</v>
      </c>
      <c r="E1855" t="s">
        <v>578</v>
      </c>
      <c r="F1855" t="s">
        <v>578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578</v>
      </c>
      <c r="R1855" t="s">
        <v>578</v>
      </c>
      <c r="S1855" t="s">
        <v>578</v>
      </c>
      <c r="T1855" s="73"/>
      <c r="U1855" s="73"/>
      <c r="V1855"/>
      <c r="W1855" s="73" t="str">
        <f>IFERROR(VLOOKUP(Подбор[[#This Row],[Артикул]],[1]Подбор!$CJ:$CW,2,0),"")</f>
        <v/>
      </c>
      <c r="X1855" s="73" t="str">
        <f>IFERROR(VLOOKUP(Подбор[[#This Row],[Артикул]],[1]Подбор!$CJ:$CW,3,0),"")</f>
        <v/>
      </c>
      <c r="Y1855" s="73" t="str">
        <f>IFERROR(VLOOKUP(Подбор[[#This Row],[Артикул]],[1]Подбор!$CJ:$CW,4,0),"")</f>
        <v/>
      </c>
      <c r="Z1855" s="73">
        <f>IFERROR(VLOOKUP(Подбор[[#This Row],[Артикул]],[1]Подбор!$CJ:$CW,5,0),"")</f>
        <v>0</v>
      </c>
      <c r="AA1855" s="73">
        <f>IFERROR(VLOOKUP(Подбор[[#This Row],[Артикул]],[1]Подбор!$CJ:$CW,6,0),"")</f>
        <v>0</v>
      </c>
      <c r="AB1855" s="73">
        <f>IFERROR(VLOOKUP(Подбор[[#This Row],[Артикул]],[1]Подбор!$CJ:$CW,7,0),"")</f>
        <v>0</v>
      </c>
      <c r="AC1855" s="73">
        <f>IFERROR(VLOOKUP(Подбор[[#This Row],[Артикул]],[1]Подбор!$CJ:$CW,8,0),"")</f>
        <v>0</v>
      </c>
      <c r="AD1855" s="73">
        <f>IFERROR(VLOOKUP(Подбор[[#This Row],[Артикул]],[1]Подбор!$CJ:$CW,9,0),"")</f>
        <v>0</v>
      </c>
      <c r="AE1855" s="73">
        <f>IFERROR(VLOOKUP(Подбор[[#This Row],[Артикул]],[1]Подбор!$CJ:$CW,10,0),"")</f>
        <v>0</v>
      </c>
      <c r="AF1855" s="73">
        <f>IFERROR(VLOOKUP(Подбор[[#This Row],[Артикул]],[1]Подбор!$CJ:$CW,11,0),"")</f>
        <v>0</v>
      </c>
      <c r="AG1855" s="73">
        <f>IFERROR(VLOOKUP(Подбор[[#This Row],[Артикул]],[1]Подбор!$CJ:$CW,12,0),"")</f>
        <v>0</v>
      </c>
      <c r="AH1855" s="73">
        <f>IFERROR(VLOOKUP(Подбор[[#This Row],[Артикул]],[1]Подбор!$CJ:$CW,13,0),"")</f>
        <v>0</v>
      </c>
      <c r="AI1855" s="73">
        <f>IFERROR(VLOOKUP(Подбор[[#This Row],[Артикул]],[1]Подбор!$CJ:$CW,14,0),"")</f>
        <v>0</v>
      </c>
      <c r="AJ1855" s="73" t="str">
        <f>IFERROR(VLOOKUP(Подбор[[#This Row],[Артикул]],[1]Подбор!$CJ:$DA,15,0),"")</f>
        <v/>
      </c>
      <c r="AK1855" s="73" t="str">
        <f>IFERROR(VLOOKUP(Подбор[[#This Row],[Артикул]],[1]Подбор!$CJ:$DA,16,0),"")</f>
        <v/>
      </c>
      <c r="AL1855" s="73" t="str">
        <f>IFERROR(VLOOKUP(Подбор[[#This Row],[Артикул]],[1]Подбор!$CJ:$DA,17,0),"")</f>
        <v/>
      </c>
    </row>
    <row r="1856" spans="1:38">
      <c r="A1856" s="73" t="s">
        <v>5167</v>
      </c>
      <c r="B1856"/>
      <c r="C1856"/>
      <c r="D1856" t="s">
        <v>578</v>
      </c>
      <c r="E1856" t="s">
        <v>578</v>
      </c>
      <c r="F1856" t="s">
        <v>578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578</v>
      </c>
      <c r="R1856" t="s">
        <v>578</v>
      </c>
      <c r="S1856" t="s">
        <v>578</v>
      </c>
      <c r="T1856" s="73"/>
      <c r="U1856" s="73"/>
      <c r="V1856"/>
      <c r="W1856" s="73" t="str">
        <f>IFERROR(VLOOKUP(Подбор[[#This Row],[Артикул]],[1]Подбор!$CJ:$CW,2,0),"")</f>
        <v/>
      </c>
      <c r="X1856" s="73" t="str">
        <f>IFERROR(VLOOKUP(Подбор[[#This Row],[Артикул]],[1]Подбор!$CJ:$CW,3,0),"")</f>
        <v/>
      </c>
      <c r="Y1856" s="73" t="str">
        <f>IFERROR(VLOOKUP(Подбор[[#This Row],[Артикул]],[1]Подбор!$CJ:$CW,4,0),"")</f>
        <v/>
      </c>
      <c r="Z1856" s="73">
        <f>IFERROR(VLOOKUP(Подбор[[#This Row],[Артикул]],[1]Подбор!$CJ:$CW,5,0),"")</f>
        <v>0</v>
      </c>
      <c r="AA1856" s="73">
        <f>IFERROR(VLOOKUP(Подбор[[#This Row],[Артикул]],[1]Подбор!$CJ:$CW,6,0),"")</f>
        <v>0</v>
      </c>
      <c r="AB1856" s="73">
        <f>IFERROR(VLOOKUP(Подбор[[#This Row],[Артикул]],[1]Подбор!$CJ:$CW,7,0),"")</f>
        <v>0</v>
      </c>
      <c r="AC1856" s="73">
        <f>IFERROR(VLOOKUP(Подбор[[#This Row],[Артикул]],[1]Подбор!$CJ:$CW,8,0),"")</f>
        <v>0</v>
      </c>
      <c r="AD1856" s="73">
        <f>IFERROR(VLOOKUP(Подбор[[#This Row],[Артикул]],[1]Подбор!$CJ:$CW,9,0),"")</f>
        <v>0</v>
      </c>
      <c r="AE1856" s="73">
        <f>IFERROR(VLOOKUP(Подбор[[#This Row],[Артикул]],[1]Подбор!$CJ:$CW,10,0),"")</f>
        <v>0</v>
      </c>
      <c r="AF1856" s="73">
        <f>IFERROR(VLOOKUP(Подбор[[#This Row],[Артикул]],[1]Подбор!$CJ:$CW,11,0),"")</f>
        <v>0</v>
      </c>
      <c r="AG1856" s="73">
        <f>IFERROR(VLOOKUP(Подбор[[#This Row],[Артикул]],[1]Подбор!$CJ:$CW,12,0),"")</f>
        <v>0</v>
      </c>
      <c r="AH1856" s="73">
        <f>IFERROR(VLOOKUP(Подбор[[#This Row],[Артикул]],[1]Подбор!$CJ:$CW,13,0),"")</f>
        <v>0</v>
      </c>
      <c r="AI1856" s="73">
        <f>IFERROR(VLOOKUP(Подбор[[#This Row],[Артикул]],[1]Подбор!$CJ:$CW,14,0),"")</f>
        <v>0</v>
      </c>
      <c r="AJ1856" s="73" t="str">
        <f>IFERROR(VLOOKUP(Подбор[[#This Row],[Артикул]],[1]Подбор!$CJ:$DA,15,0),"")</f>
        <v/>
      </c>
      <c r="AK1856" s="73" t="str">
        <f>IFERROR(VLOOKUP(Подбор[[#This Row],[Артикул]],[1]Подбор!$CJ:$DA,16,0),"")</f>
        <v/>
      </c>
      <c r="AL1856" s="73" t="str">
        <f>IFERROR(VLOOKUP(Подбор[[#This Row],[Артикул]],[1]Подбор!$CJ:$DA,17,0),"")</f>
        <v/>
      </c>
    </row>
    <row r="1857" spans="1:38">
      <c r="A1857" s="73" t="s">
        <v>4127</v>
      </c>
      <c r="B1857" t="s">
        <v>4036</v>
      </c>
      <c r="C1857" t="s">
        <v>7541</v>
      </c>
      <c r="D1857" t="s">
        <v>578</v>
      </c>
      <c r="E1857" t="s">
        <v>578</v>
      </c>
      <c r="F1857" t="s">
        <v>578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578</v>
      </c>
      <c r="R1857" t="s">
        <v>578</v>
      </c>
      <c r="S1857" t="s">
        <v>578</v>
      </c>
      <c r="T1857" s="73"/>
      <c r="U1857" s="73"/>
      <c r="V1857"/>
      <c r="W1857" s="73" t="str">
        <f>IFERROR(VLOOKUP(Подбор[[#This Row],[Артикул]],[1]Подбор!$CJ:$CW,2,0),"")</f>
        <v/>
      </c>
      <c r="X1857" s="73" t="str">
        <f>IFERROR(VLOOKUP(Подбор[[#This Row],[Артикул]],[1]Подбор!$CJ:$CW,3,0),"")</f>
        <v/>
      </c>
      <c r="Y1857" s="73" t="str">
        <f>IFERROR(VLOOKUP(Подбор[[#This Row],[Артикул]],[1]Подбор!$CJ:$CW,4,0),"")</f>
        <v/>
      </c>
      <c r="Z1857" s="73">
        <f>IFERROR(VLOOKUP(Подбор[[#This Row],[Артикул]],[1]Подбор!$CJ:$CW,5,0),"")</f>
        <v>0</v>
      </c>
      <c r="AA1857" s="73">
        <f>IFERROR(VLOOKUP(Подбор[[#This Row],[Артикул]],[1]Подбор!$CJ:$CW,6,0),"")</f>
        <v>0</v>
      </c>
      <c r="AB1857" s="73">
        <f>IFERROR(VLOOKUP(Подбор[[#This Row],[Артикул]],[1]Подбор!$CJ:$CW,7,0),"")</f>
        <v>0</v>
      </c>
      <c r="AC1857" s="73">
        <f>IFERROR(VLOOKUP(Подбор[[#This Row],[Артикул]],[1]Подбор!$CJ:$CW,8,0),"")</f>
        <v>0</v>
      </c>
      <c r="AD1857" s="73">
        <f>IFERROR(VLOOKUP(Подбор[[#This Row],[Артикул]],[1]Подбор!$CJ:$CW,9,0),"")</f>
        <v>0</v>
      </c>
      <c r="AE1857" s="73">
        <f>IFERROR(VLOOKUP(Подбор[[#This Row],[Артикул]],[1]Подбор!$CJ:$CW,10,0),"")</f>
        <v>0</v>
      </c>
      <c r="AF1857" s="73">
        <f>IFERROR(VLOOKUP(Подбор[[#This Row],[Артикул]],[1]Подбор!$CJ:$CW,11,0),"")</f>
        <v>0</v>
      </c>
      <c r="AG1857" s="73">
        <f>IFERROR(VLOOKUP(Подбор[[#This Row],[Артикул]],[1]Подбор!$CJ:$CW,12,0),"")</f>
        <v>0</v>
      </c>
      <c r="AH1857" s="73">
        <f>IFERROR(VLOOKUP(Подбор[[#This Row],[Артикул]],[1]Подбор!$CJ:$CW,13,0),"")</f>
        <v>0</v>
      </c>
      <c r="AI1857" s="73">
        <f>IFERROR(VLOOKUP(Подбор[[#This Row],[Артикул]],[1]Подбор!$CJ:$CW,14,0),"")</f>
        <v>0</v>
      </c>
      <c r="AJ1857" s="73" t="str">
        <f>IFERROR(VLOOKUP(Подбор[[#This Row],[Артикул]],[1]Подбор!$CJ:$DA,15,0),"")</f>
        <v/>
      </c>
      <c r="AK1857" s="73" t="str">
        <f>IFERROR(VLOOKUP(Подбор[[#This Row],[Артикул]],[1]Подбор!$CJ:$DA,16,0),"")</f>
        <v/>
      </c>
      <c r="AL1857" s="73" t="str">
        <f>IFERROR(VLOOKUP(Подбор[[#This Row],[Артикул]],[1]Подбор!$CJ:$DA,17,0),"")</f>
        <v/>
      </c>
    </row>
    <row r="1858" spans="1:38">
      <c r="A1858" s="73" t="s">
        <v>4037</v>
      </c>
      <c r="B1858" t="s">
        <v>4036</v>
      </c>
      <c r="C1858" t="s">
        <v>4038</v>
      </c>
      <c r="D1858" t="s">
        <v>578</v>
      </c>
      <c r="E1858" t="s">
        <v>578</v>
      </c>
      <c r="F1858" t="s">
        <v>578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578</v>
      </c>
      <c r="R1858" t="s">
        <v>578</v>
      </c>
      <c r="S1858" t="s">
        <v>578</v>
      </c>
      <c r="T1858" s="73"/>
      <c r="U1858" s="73"/>
      <c r="V1858"/>
      <c r="W1858" s="73" t="str">
        <f>IFERROR(VLOOKUP(Подбор[[#This Row],[Артикул]],[1]Подбор!$CJ:$CW,2,0),"")</f>
        <v/>
      </c>
      <c r="X1858" s="73" t="str">
        <f>IFERROR(VLOOKUP(Подбор[[#This Row],[Артикул]],[1]Подбор!$CJ:$CW,3,0),"")</f>
        <v/>
      </c>
      <c r="Y1858" s="73" t="str">
        <f>IFERROR(VLOOKUP(Подбор[[#This Row],[Артикул]],[1]Подбор!$CJ:$CW,4,0),"")</f>
        <v/>
      </c>
      <c r="Z1858" s="73">
        <f>IFERROR(VLOOKUP(Подбор[[#This Row],[Артикул]],[1]Подбор!$CJ:$CW,5,0),"")</f>
        <v>0</v>
      </c>
      <c r="AA1858" s="73">
        <f>IFERROR(VLOOKUP(Подбор[[#This Row],[Артикул]],[1]Подбор!$CJ:$CW,6,0),"")</f>
        <v>0</v>
      </c>
      <c r="AB1858" s="73">
        <f>IFERROR(VLOOKUP(Подбор[[#This Row],[Артикул]],[1]Подбор!$CJ:$CW,7,0),"")</f>
        <v>0</v>
      </c>
      <c r="AC1858" s="73">
        <f>IFERROR(VLOOKUP(Подбор[[#This Row],[Артикул]],[1]Подбор!$CJ:$CW,8,0),"")</f>
        <v>0</v>
      </c>
      <c r="AD1858" s="73">
        <f>IFERROR(VLOOKUP(Подбор[[#This Row],[Артикул]],[1]Подбор!$CJ:$CW,9,0),"")</f>
        <v>0</v>
      </c>
      <c r="AE1858" s="73">
        <f>IFERROR(VLOOKUP(Подбор[[#This Row],[Артикул]],[1]Подбор!$CJ:$CW,10,0),"")</f>
        <v>0</v>
      </c>
      <c r="AF1858" s="73">
        <f>IFERROR(VLOOKUP(Подбор[[#This Row],[Артикул]],[1]Подбор!$CJ:$CW,11,0),"")</f>
        <v>0</v>
      </c>
      <c r="AG1858" s="73">
        <f>IFERROR(VLOOKUP(Подбор[[#This Row],[Артикул]],[1]Подбор!$CJ:$CW,12,0),"")</f>
        <v>0</v>
      </c>
      <c r="AH1858" s="73">
        <f>IFERROR(VLOOKUP(Подбор[[#This Row],[Артикул]],[1]Подбор!$CJ:$CW,13,0),"")</f>
        <v>0</v>
      </c>
      <c r="AI1858" s="73">
        <f>IFERROR(VLOOKUP(Подбор[[#This Row],[Артикул]],[1]Подбор!$CJ:$CW,14,0),"")</f>
        <v>0</v>
      </c>
      <c r="AJ1858" s="73" t="str">
        <f>IFERROR(VLOOKUP(Подбор[[#This Row],[Артикул]],[1]Подбор!$CJ:$DA,15,0),"")</f>
        <v/>
      </c>
      <c r="AK1858" s="73" t="str">
        <f>IFERROR(VLOOKUP(Подбор[[#This Row],[Артикул]],[1]Подбор!$CJ:$DA,16,0),"")</f>
        <v/>
      </c>
      <c r="AL1858" s="73" t="str">
        <f>IFERROR(VLOOKUP(Подбор[[#This Row],[Артикул]],[1]Подбор!$CJ:$DA,17,0),"")</f>
        <v/>
      </c>
    </row>
    <row r="1859" spans="1:38">
      <c r="A1859" s="73" t="s">
        <v>4039</v>
      </c>
      <c r="B1859" t="s">
        <v>4036</v>
      </c>
      <c r="C1859" t="s">
        <v>4040</v>
      </c>
      <c r="D1859" t="s">
        <v>578</v>
      </c>
      <c r="E1859" t="s">
        <v>578</v>
      </c>
      <c r="F1859" t="s">
        <v>578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578</v>
      </c>
      <c r="R1859" t="s">
        <v>578</v>
      </c>
      <c r="S1859" t="s">
        <v>578</v>
      </c>
      <c r="T1859" s="73"/>
      <c r="U1859" s="73"/>
      <c r="V1859"/>
      <c r="W1859" s="73" t="str">
        <f>IFERROR(VLOOKUP(Подбор[[#This Row],[Артикул]],[1]Подбор!$CJ:$CW,2,0),"")</f>
        <v/>
      </c>
      <c r="X1859" s="73" t="str">
        <f>IFERROR(VLOOKUP(Подбор[[#This Row],[Артикул]],[1]Подбор!$CJ:$CW,3,0),"")</f>
        <v/>
      </c>
      <c r="Y1859" s="73" t="str">
        <f>IFERROR(VLOOKUP(Подбор[[#This Row],[Артикул]],[1]Подбор!$CJ:$CW,4,0),"")</f>
        <v/>
      </c>
      <c r="Z1859" s="73">
        <f>IFERROR(VLOOKUP(Подбор[[#This Row],[Артикул]],[1]Подбор!$CJ:$CW,5,0),"")</f>
        <v>0</v>
      </c>
      <c r="AA1859" s="73">
        <f>IFERROR(VLOOKUP(Подбор[[#This Row],[Артикул]],[1]Подбор!$CJ:$CW,6,0),"")</f>
        <v>0</v>
      </c>
      <c r="AB1859" s="73">
        <f>IFERROR(VLOOKUP(Подбор[[#This Row],[Артикул]],[1]Подбор!$CJ:$CW,7,0),"")</f>
        <v>0</v>
      </c>
      <c r="AC1859" s="73">
        <f>IFERROR(VLOOKUP(Подбор[[#This Row],[Артикул]],[1]Подбор!$CJ:$CW,8,0),"")</f>
        <v>0</v>
      </c>
      <c r="AD1859" s="73">
        <f>IFERROR(VLOOKUP(Подбор[[#This Row],[Артикул]],[1]Подбор!$CJ:$CW,9,0),"")</f>
        <v>0</v>
      </c>
      <c r="AE1859" s="73">
        <f>IFERROR(VLOOKUP(Подбор[[#This Row],[Артикул]],[1]Подбор!$CJ:$CW,10,0),"")</f>
        <v>0</v>
      </c>
      <c r="AF1859" s="73">
        <f>IFERROR(VLOOKUP(Подбор[[#This Row],[Артикул]],[1]Подбор!$CJ:$CW,11,0),"")</f>
        <v>0</v>
      </c>
      <c r="AG1859" s="73">
        <f>IFERROR(VLOOKUP(Подбор[[#This Row],[Артикул]],[1]Подбор!$CJ:$CW,12,0),"")</f>
        <v>0</v>
      </c>
      <c r="AH1859" s="73">
        <f>IFERROR(VLOOKUP(Подбор[[#This Row],[Артикул]],[1]Подбор!$CJ:$CW,13,0),"")</f>
        <v>0</v>
      </c>
      <c r="AI1859" s="73">
        <f>IFERROR(VLOOKUP(Подбор[[#This Row],[Артикул]],[1]Подбор!$CJ:$CW,14,0),"")</f>
        <v>0</v>
      </c>
      <c r="AJ1859" s="73" t="str">
        <f>IFERROR(VLOOKUP(Подбор[[#This Row],[Артикул]],[1]Подбор!$CJ:$DA,15,0),"")</f>
        <v/>
      </c>
      <c r="AK1859" s="73" t="str">
        <f>IFERROR(VLOOKUP(Подбор[[#This Row],[Артикул]],[1]Подбор!$CJ:$DA,16,0),"")</f>
        <v/>
      </c>
      <c r="AL1859" s="73" t="str">
        <f>IFERROR(VLOOKUP(Подбор[[#This Row],[Артикул]],[1]Подбор!$CJ:$DA,17,0),"")</f>
        <v/>
      </c>
    </row>
    <row r="1860" spans="1:38">
      <c r="A1860" s="73" t="s">
        <v>4041</v>
      </c>
      <c r="B1860" t="s">
        <v>4036</v>
      </c>
      <c r="C1860" t="s">
        <v>4042</v>
      </c>
      <c r="D1860" t="s">
        <v>578</v>
      </c>
      <c r="E1860" t="s">
        <v>578</v>
      </c>
      <c r="F1860" t="s">
        <v>578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578</v>
      </c>
      <c r="R1860" t="s">
        <v>578</v>
      </c>
      <c r="S1860" t="s">
        <v>578</v>
      </c>
      <c r="T1860" s="73"/>
      <c r="U1860" s="73"/>
      <c r="V1860"/>
      <c r="W1860" s="73" t="str">
        <f>IFERROR(VLOOKUP(Подбор[[#This Row],[Артикул]],[1]Подбор!$CJ:$CW,2,0),"")</f>
        <v/>
      </c>
      <c r="X1860" s="73" t="str">
        <f>IFERROR(VLOOKUP(Подбор[[#This Row],[Артикул]],[1]Подбор!$CJ:$CW,3,0),"")</f>
        <v/>
      </c>
      <c r="Y1860" s="73" t="str">
        <f>IFERROR(VLOOKUP(Подбор[[#This Row],[Артикул]],[1]Подбор!$CJ:$CW,4,0),"")</f>
        <v/>
      </c>
      <c r="Z1860" s="73">
        <f>IFERROR(VLOOKUP(Подбор[[#This Row],[Артикул]],[1]Подбор!$CJ:$CW,5,0),"")</f>
        <v>0</v>
      </c>
      <c r="AA1860" s="73">
        <f>IFERROR(VLOOKUP(Подбор[[#This Row],[Артикул]],[1]Подбор!$CJ:$CW,6,0),"")</f>
        <v>0</v>
      </c>
      <c r="AB1860" s="73">
        <f>IFERROR(VLOOKUP(Подбор[[#This Row],[Артикул]],[1]Подбор!$CJ:$CW,7,0),"")</f>
        <v>0</v>
      </c>
      <c r="AC1860" s="73">
        <f>IFERROR(VLOOKUP(Подбор[[#This Row],[Артикул]],[1]Подбор!$CJ:$CW,8,0),"")</f>
        <v>0</v>
      </c>
      <c r="AD1860" s="73">
        <f>IFERROR(VLOOKUP(Подбор[[#This Row],[Артикул]],[1]Подбор!$CJ:$CW,9,0),"")</f>
        <v>0</v>
      </c>
      <c r="AE1860" s="73">
        <f>IFERROR(VLOOKUP(Подбор[[#This Row],[Артикул]],[1]Подбор!$CJ:$CW,10,0),"")</f>
        <v>0</v>
      </c>
      <c r="AF1860" s="73">
        <f>IFERROR(VLOOKUP(Подбор[[#This Row],[Артикул]],[1]Подбор!$CJ:$CW,11,0),"")</f>
        <v>0</v>
      </c>
      <c r="AG1860" s="73">
        <f>IFERROR(VLOOKUP(Подбор[[#This Row],[Артикул]],[1]Подбор!$CJ:$CW,12,0),"")</f>
        <v>0</v>
      </c>
      <c r="AH1860" s="73">
        <f>IFERROR(VLOOKUP(Подбор[[#This Row],[Артикул]],[1]Подбор!$CJ:$CW,13,0),"")</f>
        <v>0</v>
      </c>
      <c r="AI1860" s="73">
        <f>IFERROR(VLOOKUP(Подбор[[#This Row],[Артикул]],[1]Подбор!$CJ:$CW,14,0),"")</f>
        <v>0</v>
      </c>
      <c r="AJ1860" s="73" t="str">
        <f>IFERROR(VLOOKUP(Подбор[[#This Row],[Артикул]],[1]Подбор!$CJ:$DA,15,0),"")</f>
        <v/>
      </c>
      <c r="AK1860" s="73" t="str">
        <f>IFERROR(VLOOKUP(Подбор[[#This Row],[Артикул]],[1]Подбор!$CJ:$DA,16,0),"")</f>
        <v/>
      </c>
      <c r="AL1860" s="73" t="str">
        <f>IFERROR(VLOOKUP(Подбор[[#This Row],[Артикул]],[1]Подбор!$CJ:$DA,17,0),"")</f>
        <v/>
      </c>
    </row>
    <row r="1861" spans="1:38">
      <c r="A1861" s="73" t="s">
        <v>4043</v>
      </c>
      <c r="B1861" t="s">
        <v>4036</v>
      </c>
      <c r="C1861" t="s">
        <v>4044</v>
      </c>
      <c r="D1861" t="s">
        <v>578</v>
      </c>
      <c r="E1861" t="s">
        <v>578</v>
      </c>
      <c r="F1861" t="s">
        <v>578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578</v>
      </c>
      <c r="R1861" t="s">
        <v>578</v>
      </c>
      <c r="S1861" t="s">
        <v>578</v>
      </c>
      <c r="T1861" s="73"/>
      <c r="U1861" s="73"/>
      <c r="V1861"/>
      <c r="W1861" s="73" t="str">
        <f>IFERROR(VLOOKUP(Подбор[[#This Row],[Артикул]],[1]Подбор!$CJ:$CW,2,0),"")</f>
        <v/>
      </c>
      <c r="X1861" s="73" t="str">
        <f>IFERROR(VLOOKUP(Подбор[[#This Row],[Артикул]],[1]Подбор!$CJ:$CW,3,0),"")</f>
        <v/>
      </c>
      <c r="Y1861" s="73" t="str">
        <f>IFERROR(VLOOKUP(Подбор[[#This Row],[Артикул]],[1]Подбор!$CJ:$CW,4,0),"")</f>
        <v/>
      </c>
      <c r="Z1861" s="73">
        <f>IFERROR(VLOOKUP(Подбор[[#This Row],[Артикул]],[1]Подбор!$CJ:$CW,5,0),"")</f>
        <v>0</v>
      </c>
      <c r="AA1861" s="73">
        <f>IFERROR(VLOOKUP(Подбор[[#This Row],[Артикул]],[1]Подбор!$CJ:$CW,6,0),"")</f>
        <v>0</v>
      </c>
      <c r="AB1861" s="73">
        <f>IFERROR(VLOOKUP(Подбор[[#This Row],[Артикул]],[1]Подбор!$CJ:$CW,7,0),"")</f>
        <v>0</v>
      </c>
      <c r="AC1861" s="73">
        <f>IFERROR(VLOOKUP(Подбор[[#This Row],[Артикул]],[1]Подбор!$CJ:$CW,8,0),"")</f>
        <v>0</v>
      </c>
      <c r="AD1861" s="73">
        <f>IFERROR(VLOOKUP(Подбор[[#This Row],[Артикул]],[1]Подбор!$CJ:$CW,9,0),"")</f>
        <v>0</v>
      </c>
      <c r="AE1861" s="73">
        <f>IFERROR(VLOOKUP(Подбор[[#This Row],[Артикул]],[1]Подбор!$CJ:$CW,10,0),"")</f>
        <v>0</v>
      </c>
      <c r="AF1861" s="73">
        <f>IFERROR(VLOOKUP(Подбор[[#This Row],[Артикул]],[1]Подбор!$CJ:$CW,11,0),"")</f>
        <v>0</v>
      </c>
      <c r="AG1861" s="73">
        <f>IFERROR(VLOOKUP(Подбор[[#This Row],[Артикул]],[1]Подбор!$CJ:$CW,12,0),"")</f>
        <v>0</v>
      </c>
      <c r="AH1861" s="73">
        <f>IFERROR(VLOOKUP(Подбор[[#This Row],[Артикул]],[1]Подбор!$CJ:$CW,13,0),"")</f>
        <v>0</v>
      </c>
      <c r="AI1861" s="73">
        <f>IFERROR(VLOOKUP(Подбор[[#This Row],[Артикул]],[1]Подбор!$CJ:$CW,14,0),"")</f>
        <v>0</v>
      </c>
      <c r="AJ1861" s="73" t="str">
        <f>IFERROR(VLOOKUP(Подбор[[#This Row],[Артикул]],[1]Подбор!$CJ:$DA,15,0),"")</f>
        <v/>
      </c>
      <c r="AK1861" s="73" t="str">
        <f>IFERROR(VLOOKUP(Подбор[[#This Row],[Артикул]],[1]Подбор!$CJ:$DA,16,0),"")</f>
        <v/>
      </c>
      <c r="AL1861" s="73" t="str">
        <f>IFERROR(VLOOKUP(Подбор[[#This Row],[Артикул]],[1]Подбор!$CJ:$DA,17,0),"")</f>
        <v/>
      </c>
    </row>
    <row r="1862" spans="1:38">
      <c r="A1862" s="73" t="s">
        <v>4045</v>
      </c>
      <c r="B1862" t="s">
        <v>4036</v>
      </c>
      <c r="C1862" t="s">
        <v>4046</v>
      </c>
      <c r="D1862" t="s">
        <v>578</v>
      </c>
      <c r="E1862" t="s">
        <v>578</v>
      </c>
      <c r="F1862" t="s">
        <v>578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578</v>
      </c>
      <c r="R1862" t="s">
        <v>578</v>
      </c>
      <c r="S1862" t="s">
        <v>578</v>
      </c>
      <c r="T1862" s="73"/>
      <c r="U1862" s="73"/>
      <c r="V1862"/>
      <c r="W1862" s="73" t="str">
        <f>IFERROR(VLOOKUP(Подбор[[#This Row],[Артикул]],[1]Подбор!$CJ:$CW,2,0),"")</f>
        <v/>
      </c>
      <c r="X1862" s="73" t="str">
        <f>IFERROR(VLOOKUP(Подбор[[#This Row],[Артикул]],[1]Подбор!$CJ:$CW,3,0),"")</f>
        <v/>
      </c>
      <c r="Y1862" s="73" t="str">
        <f>IFERROR(VLOOKUP(Подбор[[#This Row],[Артикул]],[1]Подбор!$CJ:$CW,4,0),"")</f>
        <v/>
      </c>
      <c r="Z1862" s="73">
        <f>IFERROR(VLOOKUP(Подбор[[#This Row],[Артикул]],[1]Подбор!$CJ:$CW,5,0),"")</f>
        <v>0</v>
      </c>
      <c r="AA1862" s="73">
        <f>IFERROR(VLOOKUP(Подбор[[#This Row],[Артикул]],[1]Подбор!$CJ:$CW,6,0),"")</f>
        <v>0</v>
      </c>
      <c r="AB1862" s="73">
        <f>IFERROR(VLOOKUP(Подбор[[#This Row],[Артикул]],[1]Подбор!$CJ:$CW,7,0),"")</f>
        <v>0</v>
      </c>
      <c r="AC1862" s="73">
        <f>IFERROR(VLOOKUP(Подбор[[#This Row],[Артикул]],[1]Подбор!$CJ:$CW,8,0),"")</f>
        <v>0</v>
      </c>
      <c r="AD1862" s="73">
        <f>IFERROR(VLOOKUP(Подбор[[#This Row],[Артикул]],[1]Подбор!$CJ:$CW,9,0),"")</f>
        <v>0</v>
      </c>
      <c r="AE1862" s="73">
        <f>IFERROR(VLOOKUP(Подбор[[#This Row],[Артикул]],[1]Подбор!$CJ:$CW,10,0),"")</f>
        <v>0</v>
      </c>
      <c r="AF1862" s="73">
        <f>IFERROR(VLOOKUP(Подбор[[#This Row],[Артикул]],[1]Подбор!$CJ:$CW,11,0),"")</f>
        <v>0</v>
      </c>
      <c r="AG1862" s="73">
        <f>IFERROR(VLOOKUP(Подбор[[#This Row],[Артикул]],[1]Подбор!$CJ:$CW,12,0),"")</f>
        <v>0</v>
      </c>
      <c r="AH1862" s="73">
        <f>IFERROR(VLOOKUP(Подбор[[#This Row],[Артикул]],[1]Подбор!$CJ:$CW,13,0),"")</f>
        <v>0</v>
      </c>
      <c r="AI1862" s="73">
        <f>IFERROR(VLOOKUP(Подбор[[#This Row],[Артикул]],[1]Подбор!$CJ:$CW,14,0),"")</f>
        <v>0</v>
      </c>
      <c r="AJ1862" s="73" t="str">
        <f>IFERROR(VLOOKUP(Подбор[[#This Row],[Артикул]],[1]Подбор!$CJ:$DA,15,0),"")</f>
        <v/>
      </c>
      <c r="AK1862" s="73" t="str">
        <f>IFERROR(VLOOKUP(Подбор[[#This Row],[Артикул]],[1]Подбор!$CJ:$DA,16,0),"")</f>
        <v/>
      </c>
      <c r="AL1862" s="73" t="str">
        <f>IFERROR(VLOOKUP(Подбор[[#This Row],[Артикул]],[1]Подбор!$CJ:$DA,17,0),"")</f>
        <v/>
      </c>
    </row>
    <row r="1863" spans="1:38">
      <c r="A1863" s="73" t="s">
        <v>4047</v>
      </c>
      <c r="B1863" t="s">
        <v>4036</v>
      </c>
      <c r="C1863" t="s">
        <v>4048</v>
      </c>
      <c r="D1863" t="s">
        <v>578</v>
      </c>
      <c r="E1863" t="s">
        <v>578</v>
      </c>
      <c r="F1863" t="s">
        <v>578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578</v>
      </c>
      <c r="R1863" t="s">
        <v>578</v>
      </c>
      <c r="S1863" t="s">
        <v>578</v>
      </c>
      <c r="T1863" s="73"/>
      <c r="U1863" s="73"/>
      <c r="V1863"/>
      <c r="W1863" s="73" t="str">
        <f>IFERROR(VLOOKUP(Подбор[[#This Row],[Артикул]],[1]Подбор!$CJ:$CW,2,0),"")</f>
        <v/>
      </c>
      <c r="X1863" s="73" t="str">
        <f>IFERROR(VLOOKUP(Подбор[[#This Row],[Артикул]],[1]Подбор!$CJ:$CW,3,0),"")</f>
        <v/>
      </c>
      <c r="Y1863" s="73" t="str">
        <f>IFERROR(VLOOKUP(Подбор[[#This Row],[Артикул]],[1]Подбор!$CJ:$CW,4,0),"")</f>
        <v/>
      </c>
      <c r="Z1863" s="73">
        <f>IFERROR(VLOOKUP(Подбор[[#This Row],[Артикул]],[1]Подбор!$CJ:$CW,5,0),"")</f>
        <v>0</v>
      </c>
      <c r="AA1863" s="73">
        <f>IFERROR(VLOOKUP(Подбор[[#This Row],[Артикул]],[1]Подбор!$CJ:$CW,6,0),"")</f>
        <v>0</v>
      </c>
      <c r="AB1863" s="73">
        <f>IFERROR(VLOOKUP(Подбор[[#This Row],[Артикул]],[1]Подбор!$CJ:$CW,7,0),"")</f>
        <v>0</v>
      </c>
      <c r="AC1863" s="73">
        <f>IFERROR(VLOOKUP(Подбор[[#This Row],[Артикул]],[1]Подбор!$CJ:$CW,8,0),"")</f>
        <v>0</v>
      </c>
      <c r="AD1863" s="73">
        <f>IFERROR(VLOOKUP(Подбор[[#This Row],[Артикул]],[1]Подбор!$CJ:$CW,9,0),"")</f>
        <v>0</v>
      </c>
      <c r="AE1863" s="73">
        <f>IFERROR(VLOOKUP(Подбор[[#This Row],[Артикул]],[1]Подбор!$CJ:$CW,10,0),"")</f>
        <v>0</v>
      </c>
      <c r="AF1863" s="73">
        <f>IFERROR(VLOOKUP(Подбор[[#This Row],[Артикул]],[1]Подбор!$CJ:$CW,11,0),"")</f>
        <v>0</v>
      </c>
      <c r="AG1863" s="73">
        <f>IFERROR(VLOOKUP(Подбор[[#This Row],[Артикул]],[1]Подбор!$CJ:$CW,12,0),"")</f>
        <v>0</v>
      </c>
      <c r="AH1863" s="73">
        <f>IFERROR(VLOOKUP(Подбор[[#This Row],[Артикул]],[1]Подбор!$CJ:$CW,13,0),"")</f>
        <v>0</v>
      </c>
      <c r="AI1863" s="73">
        <f>IFERROR(VLOOKUP(Подбор[[#This Row],[Артикул]],[1]Подбор!$CJ:$CW,14,0),"")</f>
        <v>0</v>
      </c>
      <c r="AJ1863" s="73" t="str">
        <f>IFERROR(VLOOKUP(Подбор[[#This Row],[Артикул]],[1]Подбор!$CJ:$DA,15,0),"")</f>
        <v/>
      </c>
      <c r="AK1863" s="73" t="str">
        <f>IFERROR(VLOOKUP(Подбор[[#This Row],[Артикул]],[1]Подбор!$CJ:$DA,16,0),"")</f>
        <v/>
      </c>
      <c r="AL1863" s="73" t="str">
        <f>IFERROR(VLOOKUP(Подбор[[#This Row],[Артикул]],[1]Подбор!$CJ:$DA,17,0),"")</f>
        <v/>
      </c>
    </row>
    <row r="1864" spans="1:38">
      <c r="A1864" s="73" t="s">
        <v>4049</v>
      </c>
      <c r="B1864" t="s">
        <v>4036</v>
      </c>
      <c r="C1864" t="s">
        <v>4050</v>
      </c>
      <c r="D1864" t="s">
        <v>578</v>
      </c>
      <c r="E1864" t="s">
        <v>578</v>
      </c>
      <c r="F1864" t="s">
        <v>578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578</v>
      </c>
      <c r="R1864" t="s">
        <v>578</v>
      </c>
      <c r="S1864" t="s">
        <v>578</v>
      </c>
      <c r="T1864" s="73"/>
      <c r="U1864" s="73"/>
      <c r="V1864"/>
      <c r="W1864" s="73" t="str">
        <f>IFERROR(VLOOKUP(Подбор[[#This Row],[Артикул]],[1]Подбор!$CJ:$CW,2,0),"")</f>
        <v/>
      </c>
      <c r="X1864" s="73" t="str">
        <f>IFERROR(VLOOKUP(Подбор[[#This Row],[Артикул]],[1]Подбор!$CJ:$CW,3,0),"")</f>
        <v/>
      </c>
      <c r="Y1864" s="73" t="str">
        <f>IFERROR(VLOOKUP(Подбор[[#This Row],[Артикул]],[1]Подбор!$CJ:$CW,4,0),"")</f>
        <v/>
      </c>
      <c r="Z1864" s="73">
        <f>IFERROR(VLOOKUP(Подбор[[#This Row],[Артикул]],[1]Подбор!$CJ:$CW,5,0),"")</f>
        <v>0</v>
      </c>
      <c r="AA1864" s="73">
        <f>IFERROR(VLOOKUP(Подбор[[#This Row],[Артикул]],[1]Подбор!$CJ:$CW,6,0),"")</f>
        <v>0</v>
      </c>
      <c r="AB1864" s="73">
        <f>IFERROR(VLOOKUP(Подбор[[#This Row],[Артикул]],[1]Подбор!$CJ:$CW,7,0),"")</f>
        <v>0</v>
      </c>
      <c r="AC1864" s="73">
        <f>IFERROR(VLOOKUP(Подбор[[#This Row],[Артикул]],[1]Подбор!$CJ:$CW,8,0),"")</f>
        <v>0</v>
      </c>
      <c r="AD1864" s="73">
        <f>IFERROR(VLOOKUP(Подбор[[#This Row],[Артикул]],[1]Подбор!$CJ:$CW,9,0),"")</f>
        <v>0</v>
      </c>
      <c r="AE1864" s="73">
        <f>IFERROR(VLOOKUP(Подбор[[#This Row],[Артикул]],[1]Подбор!$CJ:$CW,10,0),"")</f>
        <v>0</v>
      </c>
      <c r="AF1864" s="73">
        <f>IFERROR(VLOOKUP(Подбор[[#This Row],[Артикул]],[1]Подбор!$CJ:$CW,11,0),"")</f>
        <v>0</v>
      </c>
      <c r="AG1864" s="73">
        <f>IFERROR(VLOOKUP(Подбор[[#This Row],[Артикул]],[1]Подбор!$CJ:$CW,12,0),"")</f>
        <v>0</v>
      </c>
      <c r="AH1864" s="73">
        <f>IFERROR(VLOOKUP(Подбор[[#This Row],[Артикул]],[1]Подбор!$CJ:$CW,13,0),"")</f>
        <v>0</v>
      </c>
      <c r="AI1864" s="73">
        <f>IFERROR(VLOOKUP(Подбор[[#This Row],[Артикул]],[1]Подбор!$CJ:$CW,14,0),"")</f>
        <v>0</v>
      </c>
      <c r="AJ1864" s="73" t="str">
        <f>IFERROR(VLOOKUP(Подбор[[#This Row],[Артикул]],[1]Подбор!$CJ:$DA,15,0),"")</f>
        <v/>
      </c>
      <c r="AK1864" s="73" t="str">
        <f>IFERROR(VLOOKUP(Подбор[[#This Row],[Артикул]],[1]Подбор!$CJ:$DA,16,0),"")</f>
        <v/>
      </c>
      <c r="AL1864" s="73" t="str">
        <f>IFERROR(VLOOKUP(Подбор[[#This Row],[Артикул]],[1]Подбор!$CJ:$DA,17,0),"")</f>
        <v/>
      </c>
    </row>
    <row r="1865" spans="1:38">
      <c r="A1865" s="73" t="s">
        <v>4051</v>
      </c>
      <c r="B1865" t="s">
        <v>4036</v>
      </c>
      <c r="C1865" t="s">
        <v>4052</v>
      </c>
      <c r="D1865" t="s">
        <v>578</v>
      </c>
      <c r="E1865" t="s">
        <v>578</v>
      </c>
      <c r="F1865" t="s">
        <v>578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578</v>
      </c>
      <c r="R1865" t="s">
        <v>578</v>
      </c>
      <c r="S1865" t="s">
        <v>578</v>
      </c>
      <c r="T1865" s="73"/>
      <c r="U1865" s="73"/>
      <c r="V1865"/>
      <c r="W1865" s="73" t="str">
        <f>IFERROR(VLOOKUP(Подбор[[#This Row],[Артикул]],[1]Подбор!$CJ:$CW,2,0),"")</f>
        <v/>
      </c>
      <c r="X1865" s="73" t="str">
        <f>IFERROR(VLOOKUP(Подбор[[#This Row],[Артикул]],[1]Подбор!$CJ:$CW,3,0),"")</f>
        <v/>
      </c>
      <c r="Y1865" s="73" t="str">
        <f>IFERROR(VLOOKUP(Подбор[[#This Row],[Артикул]],[1]Подбор!$CJ:$CW,4,0),"")</f>
        <v/>
      </c>
      <c r="Z1865" s="73">
        <f>IFERROR(VLOOKUP(Подбор[[#This Row],[Артикул]],[1]Подбор!$CJ:$CW,5,0),"")</f>
        <v>0</v>
      </c>
      <c r="AA1865" s="73">
        <f>IFERROR(VLOOKUP(Подбор[[#This Row],[Артикул]],[1]Подбор!$CJ:$CW,6,0),"")</f>
        <v>0</v>
      </c>
      <c r="AB1865" s="73">
        <f>IFERROR(VLOOKUP(Подбор[[#This Row],[Артикул]],[1]Подбор!$CJ:$CW,7,0),"")</f>
        <v>0</v>
      </c>
      <c r="AC1865" s="73">
        <f>IFERROR(VLOOKUP(Подбор[[#This Row],[Артикул]],[1]Подбор!$CJ:$CW,8,0),"")</f>
        <v>0</v>
      </c>
      <c r="AD1865" s="73">
        <f>IFERROR(VLOOKUP(Подбор[[#This Row],[Артикул]],[1]Подбор!$CJ:$CW,9,0),"")</f>
        <v>0</v>
      </c>
      <c r="AE1865" s="73">
        <f>IFERROR(VLOOKUP(Подбор[[#This Row],[Артикул]],[1]Подбор!$CJ:$CW,10,0),"")</f>
        <v>0</v>
      </c>
      <c r="AF1865" s="73">
        <f>IFERROR(VLOOKUP(Подбор[[#This Row],[Артикул]],[1]Подбор!$CJ:$CW,11,0),"")</f>
        <v>0</v>
      </c>
      <c r="AG1865" s="73">
        <f>IFERROR(VLOOKUP(Подбор[[#This Row],[Артикул]],[1]Подбор!$CJ:$CW,12,0),"")</f>
        <v>0</v>
      </c>
      <c r="AH1865" s="73">
        <f>IFERROR(VLOOKUP(Подбор[[#This Row],[Артикул]],[1]Подбор!$CJ:$CW,13,0),"")</f>
        <v>0</v>
      </c>
      <c r="AI1865" s="73">
        <f>IFERROR(VLOOKUP(Подбор[[#This Row],[Артикул]],[1]Подбор!$CJ:$CW,14,0),"")</f>
        <v>0</v>
      </c>
      <c r="AJ1865" s="73" t="str">
        <f>IFERROR(VLOOKUP(Подбор[[#This Row],[Артикул]],[1]Подбор!$CJ:$DA,15,0),"")</f>
        <v/>
      </c>
      <c r="AK1865" s="73" t="str">
        <f>IFERROR(VLOOKUP(Подбор[[#This Row],[Артикул]],[1]Подбор!$CJ:$DA,16,0),"")</f>
        <v/>
      </c>
      <c r="AL1865" s="73" t="str">
        <f>IFERROR(VLOOKUP(Подбор[[#This Row],[Артикул]],[1]Подбор!$CJ:$DA,17,0),"")</f>
        <v/>
      </c>
    </row>
    <row r="1866" spans="1:38">
      <c r="A1866" s="73" t="s">
        <v>4053</v>
      </c>
      <c r="B1866" t="s">
        <v>4036</v>
      </c>
      <c r="C1866" t="s">
        <v>4054</v>
      </c>
      <c r="D1866" t="s">
        <v>578</v>
      </c>
      <c r="E1866" t="s">
        <v>578</v>
      </c>
      <c r="F1866" t="s">
        <v>578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578</v>
      </c>
      <c r="R1866" t="s">
        <v>578</v>
      </c>
      <c r="S1866" t="s">
        <v>578</v>
      </c>
      <c r="T1866" s="73"/>
      <c r="U1866" s="73"/>
      <c r="V1866"/>
      <c r="W1866" s="73" t="str">
        <f>IFERROR(VLOOKUP(Подбор[[#This Row],[Артикул]],[1]Подбор!$CJ:$CW,2,0),"")</f>
        <v/>
      </c>
      <c r="X1866" s="73" t="str">
        <f>IFERROR(VLOOKUP(Подбор[[#This Row],[Артикул]],[1]Подбор!$CJ:$CW,3,0),"")</f>
        <v/>
      </c>
      <c r="Y1866" s="73" t="str">
        <f>IFERROR(VLOOKUP(Подбор[[#This Row],[Артикул]],[1]Подбор!$CJ:$CW,4,0),"")</f>
        <v/>
      </c>
      <c r="Z1866" s="73">
        <f>IFERROR(VLOOKUP(Подбор[[#This Row],[Артикул]],[1]Подбор!$CJ:$CW,5,0),"")</f>
        <v>0</v>
      </c>
      <c r="AA1866" s="73">
        <f>IFERROR(VLOOKUP(Подбор[[#This Row],[Артикул]],[1]Подбор!$CJ:$CW,6,0),"")</f>
        <v>0</v>
      </c>
      <c r="AB1866" s="73">
        <f>IFERROR(VLOOKUP(Подбор[[#This Row],[Артикул]],[1]Подбор!$CJ:$CW,7,0),"")</f>
        <v>0</v>
      </c>
      <c r="AC1866" s="73">
        <f>IFERROR(VLOOKUP(Подбор[[#This Row],[Артикул]],[1]Подбор!$CJ:$CW,8,0),"")</f>
        <v>0</v>
      </c>
      <c r="AD1866" s="73">
        <f>IFERROR(VLOOKUP(Подбор[[#This Row],[Артикул]],[1]Подбор!$CJ:$CW,9,0),"")</f>
        <v>0</v>
      </c>
      <c r="AE1866" s="73">
        <f>IFERROR(VLOOKUP(Подбор[[#This Row],[Артикул]],[1]Подбор!$CJ:$CW,10,0),"")</f>
        <v>0</v>
      </c>
      <c r="AF1866" s="73">
        <f>IFERROR(VLOOKUP(Подбор[[#This Row],[Артикул]],[1]Подбор!$CJ:$CW,11,0),"")</f>
        <v>0</v>
      </c>
      <c r="AG1866" s="73">
        <f>IFERROR(VLOOKUP(Подбор[[#This Row],[Артикул]],[1]Подбор!$CJ:$CW,12,0),"")</f>
        <v>0</v>
      </c>
      <c r="AH1866" s="73">
        <f>IFERROR(VLOOKUP(Подбор[[#This Row],[Артикул]],[1]Подбор!$CJ:$CW,13,0),"")</f>
        <v>0</v>
      </c>
      <c r="AI1866" s="73">
        <f>IFERROR(VLOOKUP(Подбор[[#This Row],[Артикул]],[1]Подбор!$CJ:$CW,14,0),"")</f>
        <v>0</v>
      </c>
      <c r="AJ1866" s="73" t="str">
        <f>IFERROR(VLOOKUP(Подбор[[#This Row],[Артикул]],[1]Подбор!$CJ:$DA,15,0),"")</f>
        <v/>
      </c>
      <c r="AK1866" s="73" t="str">
        <f>IFERROR(VLOOKUP(Подбор[[#This Row],[Артикул]],[1]Подбор!$CJ:$DA,16,0),"")</f>
        <v/>
      </c>
      <c r="AL1866" s="73" t="str">
        <f>IFERROR(VLOOKUP(Подбор[[#This Row],[Артикул]],[1]Подбор!$CJ:$DA,17,0),"")</f>
        <v/>
      </c>
    </row>
    <row r="1867" spans="1:38">
      <c r="A1867" s="73" t="s">
        <v>4055</v>
      </c>
      <c r="B1867" t="s">
        <v>4036</v>
      </c>
      <c r="C1867" t="s">
        <v>4056</v>
      </c>
      <c r="D1867" t="s">
        <v>578</v>
      </c>
      <c r="E1867" t="s">
        <v>578</v>
      </c>
      <c r="F1867" t="s">
        <v>578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578</v>
      </c>
      <c r="R1867" t="s">
        <v>578</v>
      </c>
      <c r="S1867" t="s">
        <v>578</v>
      </c>
      <c r="T1867" s="73"/>
      <c r="U1867" s="73"/>
      <c r="V1867"/>
      <c r="W1867" s="73" t="str">
        <f>IFERROR(VLOOKUP(Подбор[[#This Row],[Артикул]],[1]Подбор!$CJ:$CW,2,0),"")</f>
        <v/>
      </c>
      <c r="X1867" s="73" t="str">
        <f>IFERROR(VLOOKUP(Подбор[[#This Row],[Артикул]],[1]Подбор!$CJ:$CW,3,0),"")</f>
        <v/>
      </c>
      <c r="Y1867" s="73" t="str">
        <f>IFERROR(VLOOKUP(Подбор[[#This Row],[Артикул]],[1]Подбор!$CJ:$CW,4,0),"")</f>
        <v/>
      </c>
      <c r="Z1867" s="73">
        <f>IFERROR(VLOOKUP(Подбор[[#This Row],[Артикул]],[1]Подбор!$CJ:$CW,5,0),"")</f>
        <v>0</v>
      </c>
      <c r="AA1867" s="73">
        <f>IFERROR(VLOOKUP(Подбор[[#This Row],[Артикул]],[1]Подбор!$CJ:$CW,6,0),"")</f>
        <v>0</v>
      </c>
      <c r="AB1867" s="73">
        <f>IFERROR(VLOOKUP(Подбор[[#This Row],[Артикул]],[1]Подбор!$CJ:$CW,7,0),"")</f>
        <v>0</v>
      </c>
      <c r="AC1867" s="73">
        <f>IFERROR(VLOOKUP(Подбор[[#This Row],[Артикул]],[1]Подбор!$CJ:$CW,8,0),"")</f>
        <v>0</v>
      </c>
      <c r="AD1867" s="73">
        <f>IFERROR(VLOOKUP(Подбор[[#This Row],[Артикул]],[1]Подбор!$CJ:$CW,9,0),"")</f>
        <v>0</v>
      </c>
      <c r="AE1867" s="73">
        <f>IFERROR(VLOOKUP(Подбор[[#This Row],[Артикул]],[1]Подбор!$CJ:$CW,10,0),"")</f>
        <v>0</v>
      </c>
      <c r="AF1867" s="73">
        <f>IFERROR(VLOOKUP(Подбор[[#This Row],[Артикул]],[1]Подбор!$CJ:$CW,11,0),"")</f>
        <v>0</v>
      </c>
      <c r="AG1867" s="73">
        <f>IFERROR(VLOOKUP(Подбор[[#This Row],[Артикул]],[1]Подбор!$CJ:$CW,12,0),"")</f>
        <v>0</v>
      </c>
      <c r="AH1867" s="73">
        <f>IFERROR(VLOOKUP(Подбор[[#This Row],[Артикул]],[1]Подбор!$CJ:$CW,13,0),"")</f>
        <v>0</v>
      </c>
      <c r="AI1867" s="73">
        <f>IFERROR(VLOOKUP(Подбор[[#This Row],[Артикул]],[1]Подбор!$CJ:$CW,14,0),"")</f>
        <v>0</v>
      </c>
      <c r="AJ1867" s="73" t="str">
        <f>IFERROR(VLOOKUP(Подбор[[#This Row],[Артикул]],[1]Подбор!$CJ:$DA,15,0),"")</f>
        <v/>
      </c>
      <c r="AK1867" s="73" t="str">
        <f>IFERROR(VLOOKUP(Подбор[[#This Row],[Артикул]],[1]Подбор!$CJ:$DA,16,0),"")</f>
        <v/>
      </c>
      <c r="AL1867" s="73" t="str">
        <f>IFERROR(VLOOKUP(Подбор[[#This Row],[Артикул]],[1]Подбор!$CJ:$DA,17,0),"")</f>
        <v/>
      </c>
    </row>
    <row r="1868" spans="1:38">
      <c r="A1868" s="73" t="s">
        <v>4057</v>
      </c>
      <c r="B1868" t="s">
        <v>4036</v>
      </c>
      <c r="C1868" t="s">
        <v>4058</v>
      </c>
      <c r="D1868" t="s">
        <v>578</v>
      </c>
      <c r="E1868" t="s">
        <v>578</v>
      </c>
      <c r="F1868" t="s">
        <v>578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578</v>
      </c>
      <c r="R1868" t="s">
        <v>578</v>
      </c>
      <c r="S1868" t="s">
        <v>578</v>
      </c>
      <c r="T1868" s="73"/>
      <c r="U1868" s="73"/>
      <c r="V1868"/>
      <c r="W1868" s="73" t="str">
        <f>IFERROR(VLOOKUP(Подбор[[#This Row],[Артикул]],[1]Подбор!$CJ:$CW,2,0),"")</f>
        <v/>
      </c>
      <c r="X1868" s="73" t="str">
        <f>IFERROR(VLOOKUP(Подбор[[#This Row],[Артикул]],[1]Подбор!$CJ:$CW,3,0),"")</f>
        <v/>
      </c>
      <c r="Y1868" s="73" t="str">
        <f>IFERROR(VLOOKUP(Подбор[[#This Row],[Артикул]],[1]Подбор!$CJ:$CW,4,0),"")</f>
        <v/>
      </c>
      <c r="Z1868" s="73">
        <f>IFERROR(VLOOKUP(Подбор[[#This Row],[Артикул]],[1]Подбор!$CJ:$CW,5,0),"")</f>
        <v>0</v>
      </c>
      <c r="AA1868" s="73">
        <f>IFERROR(VLOOKUP(Подбор[[#This Row],[Артикул]],[1]Подбор!$CJ:$CW,6,0),"")</f>
        <v>0</v>
      </c>
      <c r="AB1868" s="73">
        <f>IFERROR(VLOOKUP(Подбор[[#This Row],[Артикул]],[1]Подбор!$CJ:$CW,7,0),"")</f>
        <v>0</v>
      </c>
      <c r="AC1868" s="73">
        <f>IFERROR(VLOOKUP(Подбор[[#This Row],[Артикул]],[1]Подбор!$CJ:$CW,8,0),"")</f>
        <v>0</v>
      </c>
      <c r="AD1868" s="73">
        <f>IFERROR(VLOOKUP(Подбор[[#This Row],[Артикул]],[1]Подбор!$CJ:$CW,9,0),"")</f>
        <v>0</v>
      </c>
      <c r="AE1868" s="73">
        <f>IFERROR(VLOOKUP(Подбор[[#This Row],[Артикул]],[1]Подбор!$CJ:$CW,10,0),"")</f>
        <v>0</v>
      </c>
      <c r="AF1868" s="73">
        <f>IFERROR(VLOOKUP(Подбор[[#This Row],[Артикул]],[1]Подбор!$CJ:$CW,11,0),"")</f>
        <v>0</v>
      </c>
      <c r="AG1868" s="73">
        <f>IFERROR(VLOOKUP(Подбор[[#This Row],[Артикул]],[1]Подбор!$CJ:$CW,12,0),"")</f>
        <v>0</v>
      </c>
      <c r="AH1868" s="73">
        <f>IFERROR(VLOOKUP(Подбор[[#This Row],[Артикул]],[1]Подбор!$CJ:$CW,13,0),"")</f>
        <v>0</v>
      </c>
      <c r="AI1868" s="73">
        <f>IFERROR(VLOOKUP(Подбор[[#This Row],[Артикул]],[1]Подбор!$CJ:$CW,14,0),"")</f>
        <v>0</v>
      </c>
      <c r="AJ1868" s="73" t="str">
        <f>IFERROR(VLOOKUP(Подбор[[#This Row],[Артикул]],[1]Подбор!$CJ:$DA,15,0),"")</f>
        <v/>
      </c>
      <c r="AK1868" s="73" t="str">
        <f>IFERROR(VLOOKUP(Подбор[[#This Row],[Артикул]],[1]Подбор!$CJ:$DA,16,0),"")</f>
        <v/>
      </c>
      <c r="AL1868" s="73" t="str">
        <f>IFERROR(VLOOKUP(Подбор[[#This Row],[Артикул]],[1]Подбор!$CJ:$DA,17,0),"")</f>
        <v/>
      </c>
    </row>
    <row r="1869" spans="1:38">
      <c r="A1869" s="73" t="s">
        <v>4059</v>
      </c>
      <c r="B1869" t="s">
        <v>4036</v>
      </c>
      <c r="C1869" t="s">
        <v>4060</v>
      </c>
      <c r="D1869" t="s">
        <v>578</v>
      </c>
      <c r="E1869" t="s">
        <v>578</v>
      </c>
      <c r="F1869" t="s">
        <v>578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578</v>
      </c>
      <c r="R1869" t="s">
        <v>578</v>
      </c>
      <c r="S1869" t="s">
        <v>578</v>
      </c>
      <c r="T1869" s="73"/>
      <c r="U1869" s="73"/>
      <c r="V1869"/>
      <c r="W1869" s="73" t="str">
        <f>IFERROR(VLOOKUP(Подбор[[#This Row],[Артикул]],[1]Подбор!$CJ:$CW,2,0),"")</f>
        <v/>
      </c>
      <c r="X1869" s="73" t="str">
        <f>IFERROR(VLOOKUP(Подбор[[#This Row],[Артикул]],[1]Подбор!$CJ:$CW,3,0),"")</f>
        <v/>
      </c>
      <c r="Y1869" s="73" t="str">
        <f>IFERROR(VLOOKUP(Подбор[[#This Row],[Артикул]],[1]Подбор!$CJ:$CW,4,0),"")</f>
        <v/>
      </c>
      <c r="Z1869" s="73">
        <f>IFERROR(VLOOKUP(Подбор[[#This Row],[Артикул]],[1]Подбор!$CJ:$CW,5,0),"")</f>
        <v>0</v>
      </c>
      <c r="AA1869" s="73">
        <f>IFERROR(VLOOKUP(Подбор[[#This Row],[Артикул]],[1]Подбор!$CJ:$CW,6,0),"")</f>
        <v>0</v>
      </c>
      <c r="AB1869" s="73">
        <f>IFERROR(VLOOKUP(Подбор[[#This Row],[Артикул]],[1]Подбор!$CJ:$CW,7,0),"")</f>
        <v>0</v>
      </c>
      <c r="AC1869" s="73">
        <f>IFERROR(VLOOKUP(Подбор[[#This Row],[Артикул]],[1]Подбор!$CJ:$CW,8,0),"")</f>
        <v>0</v>
      </c>
      <c r="AD1869" s="73">
        <f>IFERROR(VLOOKUP(Подбор[[#This Row],[Артикул]],[1]Подбор!$CJ:$CW,9,0),"")</f>
        <v>0</v>
      </c>
      <c r="AE1869" s="73">
        <f>IFERROR(VLOOKUP(Подбор[[#This Row],[Артикул]],[1]Подбор!$CJ:$CW,10,0),"")</f>
        <v>0</v>
      </c>
      <c r="AF1869" s="73">
        <f>IFERROR(VLOOKUP(Подбор[[#This Row],[Артикул]],[1]Подбор!$CJ:$CW,11,0),"")</f>
        <v>0</v>
      </c>
      <c r="AG1869" s="73">
        <f>IFERROR(VLOOKUP(Подбор[[#This Row],[Артикул]],[1]Подбор!$CJ:$CW,12,0),"")</f>
        <v>0</v>
      </c>
      <c r="AH1869" s="73">
        <f>IFERROR(VLOOKUP(Подбор[[#This Row],[Артикул]],[1]Подбор!$CJ:$CW,13,0),"")</f>
        <v>0</v>
      </c>
      <c r="AI1869" s="73">
        <f>IFERROR(VLOOKUP(Подбор[[#This Row],[Артикул]],[1]Подбор!$CJ:$CW,14,0),"")</f>
        <v>0</v>
      </c>
      <c r="AJ1869" s="73" t="str">
        <f>IFERROR(VLOOKUP(Подбор[[#This Row],[Артикул]],[1]Подбор!$CJ:$DA,15,0),"")</f>
        <v/>
      </c>
      <c r="AK1869" s="73" t="str">
        <f>IFERROR(VLOOKUP(Подбор[[#This Row],[Артикул]],[1]Подбор!$CJ:$DA,16,0),"")</f>
        <v/>
      </c>
      <c r="AL1869" s="73" t="str">
        <f>IFERROR(VLOOKUP(Подбор[[#This Row],[Артикул]],[1]Подбор!$CJ:$DA,17,0),"")</f>
        <v/>
      </c>
    </row>
    <row r="1870" spans="1:38">
      <c r="A1870" s="73" t="s">
        <v>4061</v>
      </c>
      <c r="B1870" t="s">
        <v>4036</v>
      </c>
      <c r="C1870" t="s">
        <v>4062</v>
      </c>
      <c r="D1870" t="s">
        <v>578</v>
      </c>
      <c r="E1870" t="s">
        <v>578</v>
      </c>
      <c r="F1870" t="s">
        <v>578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578</v>
      </c>
      <c r="R1870" t="s">
        <v>578</v>
      </c>
      <c r="S1870" t="s">
        <v>578</v>
      </c>
      <c r="T1870" s="73"/>
      <c r="U1870" s="73"/>
      <c r="V1870"/>
      <c r="W1870" s="73" t="str">
        <f>IFERROR(VLOOKUP(Подбор[[#This Row],[Артикул]],[1]Подбор!$CJ:$CW,2,0),"")</f>
        <v/>
      </c>
      <c r="X1870" s="73" t="str">
        <f>IFERROR(VLOOKUP(Подбор[[#This Row],[Артикул]],[1]Подбор!$CJ:$CW,3,0),"")</f>
        <v/>
      </c>
      <c r="Y1870" s="73" t="str">
        <f>IFERROR(VLOOKUP(Подбор[[#This Row],[Артикул]],[1]Подбор!$CJ:$CW,4,0),"")</f>
        <v/>
      </c>
      <c r="Z1870" s="73">
        <f>IFERROR(VLOOKUP(Подбор[[#This Row],[Артикул]],[1]Подбор!$CJ:$CW,5,0),"")</f>
        <v>0</v>
      </c>
      <c r="AA1870" s="73">
        <f>IFERROR(VLOOKUP(Подбор[[#This Row],[Артикул]],[1]Подбор!$CJ:$CW,6,0),"")</f>
        <v>0</v>
      </c>
      <c r="AB1870" s="73">
        <f>IFERROR(VLOOKUP(Подбор[[#This Row],[Артикул]],[1]Подбор!$CJ:$CW,7,0),"")</f>
        <v>0</v>
      </c>
      <c r="AC1870" s="73">
        <f>IFERROR(VLOOKUP(Подбор[[#This Row],[Артикул]],[1]Подбор!$CJ:$CW,8,0),"")</f>
        <v>0</v>
      </c>
      <c r="AD1870" s="73">
        <f>IFERROR(VLOOKUP(Подбор[[#This Row],[Артикул]],[1]Подбор!$CJ:$CW,9,0),"")</f>
        <v>0</v>
      </c>
      <c r="AE1870" s="73">
        <f>IFERROR(VLOOKUP(Подбор[[#This Row],[Артикул]],[1]Подбор!$CJ:$CW,10,0),"")</f>
        <v>0</v>
      </c>
      <c r="AF1870" s="73">
        <f>IFERROR(VLOOKUP(Подбор[[#This Row],[Артикул]],[1]Подбор!$CJ:$CW,11,0),"")</f>
        <v>0</v>
      </c>
      <c r="AG1870" s="73">
        <f>IFERROR(VLOOKUP(Подбор[[#This Row],[Артикул]],[1]Подбор!$CJ:$CW,12,0),"")</f>
        <v>0</v>
      </c>
      <c r="AH1870" s="73">
        <f>IFERROR(VLOOKUP(Подбор[[#This Row],[Артикул]],[1]Подбор!$CJ:$CW,13,0),"")</f>
        <v>0</v>
      </c>
      <c r="AI1870" s="73">
        <f>IFERROR(VLOOKUP(Подбор[[#This Row],[Артикул]],[1]Подбор!$CJ:$CW,14,0),"")</f>
        <v>0</v>
      </c>
      <c r="AJ1870" s="73" t="str">
        <f>IFERROR(VLOOKUP(Подбор[[#This Row],[Артикул]],[1]Подбор!$CJ:$DA,15,0),"")</f>
        <v/>
      </c>
      <c r="AK1870" s="73" t="str">
        <f>IFERROR(VLOOKUP(Подбор[[#This Row],[Артикул]],[1]Подбор!$CJ:$DA,16,0),"")</f>
        <v/>
      </c>
      <c r="AL1870" s="73" t="str">
        <f>IFERROR(VLOOKUP(Подбор[[#This Row],[Артикул]],[1]Подбор!$CJ:$DA,17,0),"")</f>
        <v/>
      </c>
    </row>
    <row r="1871" spans="1:38">
      <c r="A1871" s="73" t="s">
        <v>4063</v>
      </c>
      <c r="B1871" t="s">
        <v>4036</v>
      </c>
      <c r="C1871" t="s">
        <v>4064</v>
      </c>
      <c r="D1871" t="s">
        <v>578</v>
      </c>
      <c r="E1871" t="s">
        <v>578</v>
      </c>
      <c r="F1871" t="s">
        <v>578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578</v>
      </c>
      <c r="R1871" t="s">
        <v>578</v>
      </c>
      <c r="S1871" t="s">
        <v>578</v>
      </c>
      <c r="T1871" s="73"/>
      <c r="U1871" s="73"/>
      <c r="V1871"/>
      <c r="W1871" s="73" t="str">
        <f>IFERROR(VLOOKUP(Подбор[[#This Row],[Артикул]],[1]Подбор!$CJ:$CW,2,0),"")</f>
        <v/>
      </c>
      <c r="X1871" s="73" t="str">
        <f>IFERROR(VLOOKUP(Подбор[[#This Row],[Артикул]],[1]Подбор!$CJ:$CW,3,0),"")</f>
        <v/>
      </c>
      <c r="Y1871" s="73" t="str">
        <f>IFERROR(VLOOKUP(Подбор[[#This Row],[Артикул]],[1]Подбор!$CJ:$CW,4,0),"")</f>
        <v/>
      </c>
      <c r="Z1871" s="73">
        <f>IFERROR(VLOOKUP(Подбор[[#This Row],[Артикул]],[1]Подбор!$CJ:$CW,5,0),"")</f>
        <v>0</v>
      </c>
      <c r="AA1871" s="73">
        <f>IFERROR(VLOOKUP(Подбор[[#This Row],[Артикул]],[1]Подбор!$CJ:$CW,6,0),"")</f>
        <v>0</v>
      </c>
      <c r="AB1871" s="73">
        <f>IFERROR(VLOOKUP(Подбор[[#This Row],[Артикул]],[1]Подбор!$CJ:$CW,7,0),"")</f>
        <v>0</v>
      </c>
      <c r="AC1871" s="73">
        <f>IFERROR(VLOOKUP(Подбор[[#This Row],[Артикул]],[1]Подбор!$CJ:$CW,8,0),"")</f>
        <v>0</v>
      </c>
      <c r="AD1871" s="73">
        <f>IFERROR(VLOOKUP(Подбор[[#This Row],[Артикул]],[1]Подбор!$CJ:$CW,9,0),"")</f>
        <v>0</v>
      </c>
      <c r="AE1871" s="73">
        <f>IFERROR(VLOOKUP(Подбор[[#This Row],[Артикул]],[1]Подбор!$CJ:$CW,10,0),"")</f>
        <v>0</v>
      </c>
      <c r="AF1871" s="73">
        <f>IFERROR(VLOOKUP(Подбор[[#This Row],[Артикул]],[1]Подбор!$CJ:$CW,11,0),"")</f>
        <v>0</v>
      </c>
      <c r="AG1871" s="73">
        <f>IFERROR(VLOOKUP(Подбор[[#This Row],[Артикул]],[1]Подбор!$CJ:$CW,12,0),"")</f>
        <v>0</v>
      </c>
      <c r="AH1871" s="73">
        <f>IFERROR(VLOOKUP(Подбор[[#This Row],[Артикул]],[1]Подбор!$CJ:$CW,13,0),"")</f>
        <v>0</v>
      </c>
      <c r="AI1871" s="73">
        <f>IFERROR(VLOOKUP(Подбор[[#This Row],[Артикул]],[1]Подбор!$CJ:$CW,14,0),"")</f>
        <v>0</v>
      </c>
      <c r="AJ1871" s="73" t="str">
        <f>IFERROR(VLOOKUP(Подбор[[#This Row],[Артикул]],[1]Подбор!$CJ:$DA,15,0),"")</f>
        <v/>
      </c>
      <c r="AK1871" s="73" t="str">
        <f>IFERROR(VLOOKUP(Подбор[[#This Row],[Артикул]],[1]Подбор!$CJ:$DA,16,0),"")</f>
        <v/>
      </c>
      <c r="AL1871" s="73" t="str">
        <f>IFERROR(VLOOKUP(Подбор[[#This Row],[Артикул]],[1]Подбор!$CJ:$DA,17,0),"")</f>
        <v/>
      </c>
    </row>
    <row r="1872" spans="1:38">
      <c r="A1872" s="73" t="s">
        <v>4065</v>
      </c>
      <c r="B1872" t="s">
        <v>4036</v>
      </c>
      <c r="C1872" t="s">
        <v>4066</v>
      </c>
      <c r="D1872" t="s">
        <v>578</v>
      </c>
      <c r="E1872" t="s">
        <v>578</v>
      </c>
      <c r="F1872" t="s">
        <v>578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578</v>
      </c>
      <c r="R1872" t="s">
        <v>578</v>
      </c>
      <c r="S1872" t="s">
        <v>578</v>
      </c>
      <c r="T1872" s="73"/>
      <c r="U1872" s="73"/>
      <c r="V1872"/>
      <c r="W1872" s="73" t="str">
        <f>IFERROR(VLOOKUP(Подбор[[#This Row],[Артикул]],[1]Подбор!$CJ:$CW,2,0),"")</f>
        <v/>
      </c>
      <c r="X1872" s="73" t="str">
        <f>IFERROR(VLOOKUP(Подбор[[#This Row],[Артикул]],[1]Подбор!$CJ:$CW,3,0),"")</f>
        <v/>
      </c>
      <c r="Y1872" s="73" t="str">
        <f>IFERROR(VLOOKUP(Подбор[[#This Row],[Артикул]],[1]Подбор!$CJ:$CW,4,0),"")</f>
        <v/>
      </c>
      <c r="Z1872" s="73">
        <f>IFERROR(VLOOKUP(Подбор[[#This Row],[Артикул]],[1]Подбор!$CJ:$CW,5,0),"")</f>
        <v>0</v>
      </c>
      <c r="AA1872" s="73">
        <f>IFERROR(VLOOKUP(Подбор[[#This Row],[Артикул]],[1]Подбор!$CJ:$CW,6,0),"")</f>
        <v>0</v>
      </c>
      <c r="AB1872" s="73">
        <f>IFERROR(VLOOKUP(Подбор[[#This Row],[Артикул]],[1]Подбор!$CJ:$CW,7,0),"")</f>
        <v>0</v>
      </c>
      <c r="AC1872" s="73">
        <f>IFERROR(VLOOKUP(Подбор[[#This Row],[Артикул]],[1]Подбор!$CJ:$CW,8,0),"")</f>
        <v>0</v>
      </c>
      <c r="AD1872" s="73">
        <f>IFERROR(VLOOKUP(Подбор[[#This Row],[Артикул]],[1]Подбор!$CJ:$CW,9,0),"")</f>
        <v>0</v>
      </c>
      <c r="AE1872" s="73">
        <f>IFERROR(VLOOKUP(Подбор[[#This Row],[Артикул]],[1]Подбор!$CJ:$CW,10,0),"")</f>
        <v>0</v>
      </c>
      <c r="AF1872" s="73">
        <f>IFERROR(VLOOKUP(Подбор[[#This Row],[Артикул]],[1]Подбор!$CJ:$CW,11,0),"")</f>
        <v>0</v>
      </c>
      <c r="AG1872" s="73">
        <f>IFERROR(VLOOKUP(Подбор[[#This Row],[Артикул]],[1]Подбор!$CJ:$CW,12,0),"")</f>
        <v>0</v>
      </c>
      <c r="AH1872" s="73">
        <f>IFERROR(VLOOKUP(Подбор[[#This Row],[Артикул]],[1]Подбор!$CJ:$CW,13,0),"")</f>
        <v>0</v>
      </c>
      <c r="AI1872" s="73">
        <f>IFERROR(VLOOKUP(Подбор[[#This Row],[Артикул]],[1]Подбор!$CJ:$CW,14,0),"")</f>
        <v>0</v>
      </c>
      <c r="AJ1872" s="73" t="str">
        <f>IFERROR(VLOOKUP(Подбор[[#This Row],[Артикул]],[1]Подбор!$CJ:$DA,15,0),"")</f>
        <v/>
      </c>
      <c r="AK1872" s="73" t="str">
        <f>IFERROR(VLOOKUP(Подбор[[#This Row],[Артикул]],[1]Подбор!$CJ:$DA,16,0),"")</f>
        <v/>
      </c>
      <c r="AL1872" s="73" t="str">
        <f>IFERROR(VLOOKUP(Подбор[[#This Row],[Артикул]],[1]Подбор!$CJ:$DA,17,0),"")</f>
        <v/>
      </c>
    </row>
    <row r="1873" spans="1:38">
      <c r="A1873" s="73" t="s">
        <v>4067</v>
      </c>
      <c r="B1873" t="s">
        <v>4036</v>
      </c>
      <c r="C1873" t="s">
        <v>4068</v>
      </c>
      <c r="D1873" t="s">
        <v>578</v>
      </c>
      <c r="E1873" t="s">
        <v>578</v>
      </c>
      <c r="F1873" t="s">
        <v>578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578</v>
      </c>
      <c r="R1873" t="s">
        <v>578</v>
      </c>
      <c r="S1873" t="s">
        <v>578</v>
      </c>
      <c r="T1873" s="73"/>
      <c r="U1873" s="73"/>
      <c r="V1873"/>
      <c r="W1873" s="73" t="str">
        <f>IFERROR(VLOOKUP(Подбор[[#This Row],[Артикул]],[1]Подбор!$CJ:$CW,2,0),"")</f>
        <v/>
      </c>
      <c r="X1873" s="73" t="str">
        <f>IFERROR(VLOOKUP(Подбор[[#This Row],[Артикул]],[1]Подбор!$CJ:$CW,3,0),"")</f>
        <v/>
      </c>
      <c r="Y1873" s="73" t="str">
        <f>IFERROR(VLOOKUP(Подбор[[#This Row],[Артикул]],[1]Подбор!$CJ:$CW,4,0),"")</f>
        <v/>
      </c>
      <c r="Z1873" s="73">
        <f>IFERROR(VLOOKUP(Подбор[[#This Row],[Артикул]],[1]Подбор!$CJ:$CW,5,0),"")</f>
        <v>0</v>
      </c>
      <c r="AA1873" s="73">
        <f>IFERROR(VLOOKUP(Подбор[[#This Row],[Артикул]],[1]Подбор!$CJ:$CW,6,0),"")</f>
        <v>0</v>
      </c>
      <c r="AB1873" s="73">
        <f>IFERROR(VLOOKUP(Подбор[[#This Row],[Артикул]],[1]Подбор!$CJ:$CW,7,0),"")</f>
        <v>0</v>
      </c>
      <c r="AC1873" s="73">
        <f>IFERROR(VLOOKUP(Подбор[[#This Row],[Артикул]],[1]Подбор!$CJ:$CW,8,0),"")</f>
        <v>0</v>
      </c>
      <c r="AD1873" s="73">
        <f>IFERROR(VLOOKUP(Подбор[[#This Row],[Артикул]],[1]Подбор!$CJ:$CW,9,0),"")</f>
        <v>0</v>
      </c>
      <c r="AE1873" s="73">
        <f>IFERROR(VLOOKUP(Подбор[[#This Row],[Артикул]],[1]Подбор!$CJ:$CW,10,0),"")</f>
        <v>0</v>
      </c>
      <c r="AF1873" s="73">
        <f>IFERROR(VLOOKUP(Подбор[[#This Row],[Артикул]],[1]Подбор!$CJ:$CW,11,0),"")</f>
        <v>0</v>
      </c>
      <c r="AG1873" s="73">
        <f>IFERROR(VLOOKUP(Подбор[[#This Row],[Артикул]],[1]Подбор!$CJ:$CW,12,0),"")</f>
        <v>0</v>
      </c>
      <c r="AH1873" s="73">
        <f>IFERROR(VLOOKUP(Подбор[[#This Row],[Артикул]],[1]Подбор!$CJ:$CW,13,0),"")</f>
        <v>0</v>
      </c>
      <c r="AI1873" s="73">
        <f>IFERROR(VLOOKUP(Подбор[[#This Row],[Артикул]],[1]Подбор!$CJ:$CW,14,0),"")</f>
        <v>0</v>
      </c>
      <c r="AJ1873" s="73" t="str">
        <f>IFERROR(VLOOKUP(Подбор[[#This Row],[Артикул]],[1]Подбор!$CJ:$DA,15,0),"")</f>
        <v/>
      </c>
      <c r="AK1873" s="73" t="str">
        <f>IFERROR(VLOOKUP(Подбор[[#This Row],[Артикул]],[1]Подбор!$CJ:$DA,16,0),"")</f>
        <v/>
      </c>
      <c r="AL1873" s="73" t="str">
        <f>IFERROR(VLOOKUP(Подбор[[#This Row],[Артикул]],[1]Подбор!$CJ:$DA,17,0),"")</f>
        <v/>
      </c>
    </row>
    <row r="1874" spans="1:38">
      <c r="A1874" s="73" t="s">
        <v>4069</v>
      </c>
      <c r="B1874" t="s">
        <v>4036</v>
      </c>
      <c r="C1874" t="s">
        <v>4070</v>
      </c>
      <c r="D1874" t="s">
        <v>578</v>
      </c>
      <c r="E1874" t="s">
        <v>578</v>
      </c>
      <c r="F1874" t="s">
        <v>578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578</v>
      </c>
      <c r="R1874" t="s">
        <v>578</v>
      </c>
      <c r="S1874" t="s">
        <v>578</v>
      </c>
      <c r="T1874" s="73"/>
      <c r="U1874" s="73"/>
      <c r="V1874"/>
      <c r="W1874" s="73" t="str">
        <f>IFERROR(VLOOKUP(Подбор[[#This Row],[Артикул]],[1]Подбор!$CJ:$CW,2,0),"")</f>
        <v/>
      </c>
      <c r="X1874" s="73" t="str">
        <f>IFERROR(VLOOKUP(Подбор[[#This Row],[Артикул]],[1]Подбор!$CJ:$CW,3,0),"")</f>
        <v/>
      </c>
      <c r="Y1874" s="73" t="str">
        <f>IFERROR(VLOOKUP(Подбор[[#This Row],[Артикул]],[1]Подбор!$CJ:$CW,4,0),"")</f>
        <v/>
      </c>
      <c r="Z1874" s="73">
        <f>IFERROR(VLOOKUP(Подбор[[#This Row],[Артикул]],[1]Подбор!$CJ:$CW,5,0),"")</f>
        <v>0</v>
      </c>
      <c r="AA1874" s="73">
        <f>IFERROR(VLOOKUP(Подбор[[#This Row],[Артикул]],[1]Подбор!$CJ:$CW,6,0),"")</f>
        <v>0</v>
      </c>
      <c r="AB1874" s="73">
        <f>IFERROR(VLOOKUP(Подбор[[#This Row],[Артикул]],[1]Подбор!$CJ:$CW,7,0),"")</f>
        <v>0</v>
      </c>
      <c r="AC1874" s="73">
        <f>IFERROR(VLOOKUP(Подбор[[#This Row],[Артикул]],[1]Подбор!$CJ:$CW,8,0),"")</f>
        <v>0</v>
      </c>
      <c r="AD1874" s="73">
        <f>IFERROR(VLOOKUP(Подбор[[#This Row],[Артикул]],[1]Подбор!$CJ:$CW,9,0),"")</f>
        <v>0</v>
      </c>
      <c r="AE1874" s="73">
        <f>IFERROR(VLOOKUP(Подбор[[#This Row],[Артикул]],[1]Подбор!$CJ:$CW,10,0),"")</f>
        <v>0</v>
      </c>
      <c r="AF1874" s="73">
        <f>IFERROR(VLOOKUP(Подбор[[#This Row],[Артикул]],[1]Подбор!$CJ:$CW,11,0),"")</f>
        <v>0</v>
      </c>
      <c r="AG1874" s="73">
        <f>IFERROR(VLOOKUP(Подбор[[#This Row],[Артикул]],[1]Подбор!$CJ:$CW,12,0),"")</f>
        <v>0</v>
      </c>
      <c r="AH1874" s="73">
        <f>IFERROR(VLOOKUP(Подбор[[#This Row],[Артикул]],[1]Подбор!$CJ:$CW,13,0),"")</f>
        <v>0</v>
      </c>
      <c r="AI1874" s="73">
        <f>IFERROR(VLOOKUP(Подбор[[#This Row],[Артикул]],[1]Подбор!$CJ:$CW,14,0),"")</f>
        <v>0</v>
      </c>
      <c r="AJ1874" s="73" t="str">
        <f>IFERROR(VLOOKUP(Подбор[[#This Row],[Артикул]],[1]Подбор!$CJ:$DA,15,0),"")</f>
        <v/>
      </c>
      <c r="AK1874" s="73" t="str">
        <f>IFERROR(VLOOKUP(Подбор[[#This Row],[Артикул]],[1]Подбор!$CJ:$DA,16,0),"")</f>
        <v/>
      </c>
      <c r="AL1874" s="73" t="str">
        <f>IFERROR(VLOOKUP(Подбор[[#This Row],[Артикул]],[1]Подбор!$CJ:$DA,17,0),"")</f>
        <v/>
      </c>
    </row>
    <row r="1875" spans="1:38">
      <c r="A1875" s="73" t="s">
        <v>4071</v>
      </c>
      <c r="B1875" t="s">
        <v>4036</v>
      </c>
      <c r="C1875" t="s">
        <v>4072</v>
      </c>
      <c r="D1875" t="s">
        <v>578</v>
      </c>
      <c r="E1875" t="s">
        <v>578</v>
      </c>
      <c r="F1875" t="s">
        <v>578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578</v>
      </c>
      <c r="R1875" t="s">
        <v>578</v>
      </c>
      <c r="S1875" t="s">
        <v>578</v>
      </c>
      <c r="T1875" s="73"/>
      <c r="U1875" s="73"/>
      <c r="V1875"/>
      <c r="W1875" s="73" t="str">
        <f>IFERROR(VLOOKUP(Подбор[[#This Row],[Артикул]],[1]Подбор!$CJ:$CW,2,0),"")</f>
        <v/>
      </c>
      <c r="X1875" s="73" t="str">
        <f>IFERROR(VLOOKUP(Подбор[[#This Row],[Артикул]],[1]Подбор!$CJ:$CW,3,0),"")</f>
        <v/>
      </c>
      <c r="Y1875" s="73" t="str">
        <f>IFERROR(VLOOKUP(Подбор[[#This Row],[Артикул]],[1]Подбор!$CJ:$CW,4,0),"")</f>
        <v/>
      </c>
      <c r="Z1875" s="73">
        <f>IFERROR(VLOOKUP(Подбор[[#This Row],[Артикул]],[1]Подбор!$CJ:$CW,5,0),"")</f>
        <v>0</v>
      </c>
      <c r="AA1875" s="73">
        <f>IFERROR(VLOOKUP(Подбор[[#This Row],[Артикул]],[1]Подбор!$CJ:$CW,6,0),"")</f>
        <v>0</v>
      </c>
      <c r="AB1875" s="73">
        <f>IFERROR(VLOOKUP(Подбор[[#This Row],[Артикул]],[1]Подбор!$CJ:$CW,7,0),"")</f>
        <v>0</v>
      </c>
      <c r="AC1875" s="73">
        <f>IFERROR(VLOOKUP(Подбор[[#This Row],[Артикул]],[1]Подбор!$CJ:$CW,8,0),"")</f>
        <v>0</v>
      </c>
      <c r="AD1875" s="73">
        <f>IFERROR(VLOOKUP(Подбор[[#This Row],[Артикул]],[1]Подбор!$CJ:$CW,9,0),"")</f>
        <v>0</v>
      </c>
      <c r="AE1875" s="73">
        <f>IFERROR(VLOOKUP(Подбор[[#This Row],[Артикул]],[1]Подбор!$CJ:$CW,10,0),"")</f>
        <v>0</v>
      </c>
      <c r="AF1875" s="73">
        <f>IFERROR(VLOOKUP(Подбор[[#This Row],[Артикул]],[1]Подбор!$CJ:$CW,11,0),"")</f>
        <v>0</v>
      </c>
      <c r="AG1875" s="73">
        <f>IFERROR(VLOOKUP(Подбор[[#This Row],[Артикул]],[1]Подбор!$CJ:$CW,12,0),"")</f>
        <v>0</v>
      </c>
      <c r="AH1875" s="73">
        <f>IFERROR(VLOOKUP(Подбор[[#This Row],[Артикул]],[1]Подбор!$CJ:$CW,13,0),"")</f>
        <v>0</v>
      </c>
      <c r="AI1875" s="73">
        <f>IFERROR(VLOOKUP(Подбор[[#This Row],[Артикул]],[1]Подбор!$CJ:$CW,14,0),"")</f>
        <v>0</v>
      </c>
      <c r="AJ1875" s="73" t="str">
        <f>IFERROR(VLOOKUP(Подбор[[#This Row],[Артикул]],[1]Подбор!$CJ:$DA,15,0),"")</f>
        <v/>
      </c>
      <c r="AK1875" s="73" t="str">
        <f>IFERROR(VLOOKUP(Подбор[[#This Row],[Артикул]],[1]Подбор!$CJ:$DA,16,0),"")</f>
        <v/>
      </c>
      <c r="AL1875" s="73" t="str">
        <f>IFERROR(VLOOKUP(Подбор[[#This Row],[Артикул]],[1]Подбор!$CJ:$DA,17,0),"")</f>
        <v/>
      </c>
    </row>
    <row r="1876" spans="1:38">
      <c r="A1876" s="73" t="s">
        <v>4073</v>
      </c>
      <c r="B1876" t="s">
        <v>4036</v>
      </c>
      <c r="C1876" t="s">
        <v>4074</v>
      </c>
      <c r="D1876" t="s">
        <v>578</v>
      </c>
      <c r="E1876" t="s">
        <v>578</v>
      </c>
      <c r="F1876" t="s">
        <v>578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578</v>
      </c>
      <c r="R1876" t="s">
        <v>578</v>
      </c>
      <c r="S1876" t="s">
        <v>578</v>
      </c>
      <c r="T1876" s="73"/>
      <c r="U1876" s="73"/>
      <c r="V1876"/>
      <c r="W1876" s="73" t="str">
        <f>IFERROR(VLOOKUP(Подбор[[#This Row],[Артикул]],[1]Подбор!$CJ:$CW,2,0),"")</f>
        <v/>
      </c>
      <c r="X1876" s="73" t="str">
        <f>IFERROR(VLOOKUP(Подбор[[#This Row],[Артикул]],[1]Подбор!$CJ:$CW,3,0),"")</f>
        <v/>
      </c>
      <c r="Y1876" s="73" t="str">
        <f>IFERROR(VLOOKUP(Подбор[[#This Row],[Артикул]],[1]Подбор!$CJ:$CW,4,0),"")</f>
        <v/>
      </c>
      <c r="Z1876" s="73">
        <f>IFERROR(VLOOKUP(Подбор[[#This Row],[Артикул]],[1]Подбор!$CJ:$CW,5,0),"")</f>
        <v>0</v>
      </c>
      <c r="AA1876" s="73">
        <f>IFERROR(VLOOKUP(Подбор[[#This Row],[Артикул]],[1]Подбор!$CJ:$CW,6,0),"")</f>
        <v>0</v>
      </c>
      <c r="AB1876" s="73">
        <f>IFERROR(VLOOKUP(Подбор[[#This Row],[Артикул]],[1]Подбор!$CJ:$CW,7,0),"")</f>
        <v>0</v>
      </c>
      <c r="AC1876" s="73">
        <f>IFERROR(VLOOKUP(Подбор[[#This Row],[Артикул]],[1]Подбор!$CJ:$CW,8,0),"")</f>
        <v>0</v>
      </c>
      <c r="AD1876" s="73">
        <f>IFERROR(VLOOKUP(Подбор[[#This Row],[Артикул]],[1]Подбор!$CJ:$CW,9,0),"")</f>
        <v>0</v>
      </c>
      <c r="AE1876" s="73">
        <f>IFERROR(VLOOKUP(Подбор[[#This Row],[Артикул]],[1]Подбор!$CJ:$CW,10,0),"")</f>
        <v>0</v>
      </c>
      <c r="AF1876" s="73">
        <f>IFERROR(VLOOKUP(Подбор[[#This Row],[Артикул]],[1]Подбор!$CJ:$CW,11,0),"")</f>
        <v>0</v>
      </c>
      <c r="AG1876" s="73">
        <f>IFERROR(VLOOKUP(Подбор[[#This Row],[Артикул]],[1]Подбор!$CJ:$CW,12,0),"")</f>
        <v>0</v>
      </c>
      <c r="AH1876" s="73">
        <f>IFERROR(VLOOKUP(Подбор[[#This Row],[Артикул]],[1]Подбор!$CJ:$CW,13,0),"")</f>
        <v>0</v>
      </c>
      <c r="AI1876" s="73">
        <f>IFERROR(VLOOKUP(Подбор[[#This Row],[Артикул]],[1]Подбор!$CJ:$CW,14,0),"")</f>
        <v>0</v>
      </c>
      <c r="AJ1876" s="73" t="str">
        <f>IFERROR(VLOOKUP(Подбор[[#This Row],[Артикул]],[1]Подбор!$CJ:$DA,15,0),"")</f>
        <v/>
      </c>
      <c r="AK1876" s="73" t="str">
        <f>IFERROR(VLOOKUP(Подбор[[#This Row],[Артикул]],[1]Подбор!$CJ:$DA,16,0),"")</f>
        <v/>
      </c>
      <c r="AL1876" s="73" t="str">
        <f>IFERROR(VLOOKUP(Подбор[[#This Row],[Артикул]],[1]Подбор!$CJ:$DA,17,0),"")</f>
        <v/>
      </c>
    </row>
    <row r="1877" spans="1:38">
      <c r="A1877" s="73" t="s">
        <v>4075</v>
      </c>
      <c r="B1877" t="s">
        <v>4036</v>
      </c>
      <c r="C1877" t="s">
        <v>4076</v>
      </c>
      <c r="D1877" t="s">
        <v>578</v>
      </c>
      <c r="E1877" t="s">
        <v>578</v>
      </c>
      <c r="F1877" t="s">
        <v>578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578</v>
      </c>
      <c r="R1877" t="s">
        <v>578</v>
      </c>
      <c r="S1877" t="s">
        <v>578</v>
      </c>
      <c r="T1877" s="73"/>
      <c r="U1877" s="73"/>
      <c r="V1877"/>
      <c r="W1877" s="73" t="str">
        <f>IFERROR(VLOOKUP(Подбор[[#This Row],[Артикул]],[1]Подбор!$CJ:$CW,2,0),"")</f>
        <v/>
      </c>
      <c r="X1877" s="73" t="str">
        <f>IFERROR(VLOOKUP(Подбор[[#This Row],[Артикул]],[1]Подбор!$CJ:$CW,3,0),"")</f>
        <v/>
      </c>
      <c r="Y1877" s="73" t="str">
        <f>IFERROR(VLOOKUP(Подбор[[#This Row],[Артикул]],[1]Подбор!$CJ:$CW,4,0),"")</f>
        <v/>
      </c>
      <c r="Z1877" s="73">
        <f>IFERROR(VLOOKUP(Подбор[[#This Row],[Артикул]],[1]Подбор!$CJ:$CW,5,0),"")</f>
        <v>0</v>
      </c>
      <c r="AA1877" s="73">
        <f>IFERROR(VLOOKUP(Подбор[[#This Row],[Артикул]],[1]Подбор!$CJ:$CW,6,0),"")</f>
        <v>0</v>
      </c>
      <c r="AB1877" s="73">
        <f>IFERROR(VLOOKUP(Подбор[[#This Row],[Артикул]],[1]Подбор!$CJ:$CW,7,0),"")</f>
        <v>0</v>
      </c>
      <c r="AC1877" s="73">
        <f>IFERROR(VLOOKUP(Подбор[[#This Row],[Артикул]],[1]Подбор!$CJ:$CW,8,0),"")</f>
        <v>0</v>
      </c>
      <c r="AD1877" s="73">
        <f>IFERROR(VLOOKUP(Подбор[[#This Row],[Артикул]],[1]Подбор!$CJ:$CW,9,0),"")</f>
        <v>0</v>
      </c>
      <c r="AE1877" s="73">
        <f>IFERROR(VLOOKUP(Подбор[[#This Row],[Артикул]],[1]Подбор!$CJ:$CW,10,0),"")</f>
        <v>0</v>
      </c>
      <c r="AF1877" s="73">
        <f>IFERROR(VLOOKUP(Подбор[[#This Row],[Артикул]],[1]Подбор!$CJ:$CW,11,0),"")</f>
        <v>0</v>
      </c>
      <c r="AG1877" s="73">
        <f>IFERROR(VLOOKUP(Подбор[[#This Row],[Артикул]],[1]Подбор!$CJ:$CW,12,0),"")</f>
        <v>0</v>
      </c>
      <c r="AH1877" s="73">
        <f>IFERROR(VLOOKUP(Подбор[[#This Row],[Артикул]],[1]Подбор!$CJ:$CW,13,0),"")</f>
        <v>0</v>
      </c>
      <c r="AI1877" s="73">
        <f>IFERROR(VLOOKUP(Подбор[[#This Row],[Артикул]],[1]Подбор!$CJ:$CW,14,0),"")</f>
        <v>0</v>
      </c>
      <c r="AJ1877" s="73" t="str">
        <f>IFERROR(VLOOKUP(Подбор[[#This Row],[Артикул]],[1]Подбор!$CJ:$DA,15,0),"")</f>
        <v/>
      </c>
      <c r="AK1877" s="73" t="str">
        <f>IFERROR(VLOOKUP(Подбор[[#This Row],[Артикул]],[1]Подбор!$CJ:$DA,16,0),"")</f>
        <v/>
      </c>
      <c r="AL1877" s="73" t="str">
        <f>IFERROR(VLOOKUP(Подбор[[#This Row],[Артикул]],[1]Подбор!$CJ:$DA,17,0),"")</f>
        <v/>
      </c>
    </row>
    <row r="1878" spans="1:38">
      <c r="A1878" s="73" t="s">
        <v>4077</v>
      </c>
      <c r="B1878" t="s">
        <v>4036</v>
      </c>
      <c r="C1878" t="s">
        <v>4078</v>
      </c>
      <c r="D1878" t="s">
        <v>578</v>
      </c>
      <c r="E1878" t="s">
        <v>578</v>
      </c>
      <c r="F1878" t="s">
        <v>578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578</v>
      </c>
      <c r="R1878" t="s">
        <v>578</v>
      </c>
      <c r="S1878" t="s">
        <v>578</v>
      </c>
      <c r="T1878" s="73"/>
      <c r="U1878" s="73"/>
      <c r="V1878"/>
      <c r="W1878" s="73" t="str">
        <f>IFERROR(VLOOKUP(Подбор[[#This Row],[Артикул]],[1]Подбор!$CJ:$CW,2,0),"")</f>
        <v/>
      </c>
      <c r="X1878" s="73" t="str">
        <f>IFERROR(VLOOKUP(Подбор[[#This Row],[Артикул]],[1]Подбор!$CJ:$CW,3,0),"")</f>
        <v/>
      </c>
      <c r="Y1878" s="73" t="str">
        <f>IFERROR(VLOOKUP(Подбор[[#This Row],[Артикул]],[1]Подбор!$CJ:$CW,4,0),"")</f>
        <v/>
      </c>
      <c r="Z1878" s="73">
        <f>IFERROR(VLOOKUP(Подбор[[#This Row],[Артикул]],[1]Подбор!$CJ:$CW,5,0),"")</f>
        <v>0</v>
      </c>
      <c r="AA1878" s="73">
        <f>IFERROR(VLOOKUP(Подбор[[#This Row],[Артикул]],[1]Подбор!$CJ:$CW,6,0),"")</f>
        <v>0</v>
      </c>
      <c r="AB1878" s="73">
        <f>IFERROR(VLOOKUP(Подбор[[#This Row],[Артикул]],[1]Подбор!$CJ:$CW,7,0),"")</f>
        <v>0</v>
      </c>
      <c r="AC1878" s="73">
        <f>IFERROR(VLOOKUP(Подбор[[#This Row],[Артикул]],[1]Подбор!$CJ:$CW,8,0),"")</f>
        <v>0</v>
      </c>
      <c r="AD1878" s="73">
        <f>IFERROR(VLOOKUP(Подбор[[#This Row],[Артикул]],[1]Подбор!$CJ:$CW,9,0),"")</f>
        <v>0</v>
      </c>
      <c r="AE1878" s="73">
        <f>IFERROR(VLOOKUP(Подбор[[#This Row],[Артикул]],[1]Подбор!$CJ:$CW,10,0),"")</f>
        <v>0</v>
      </c>
      <c r="AF1878" s="73">
        <f>IFERROR(VLOOKUP(Подбор[[#This Row],[Артикул]],[1]Подбор!$CJ:$CW,11,0),"")</f>
        <v>0</v>
      </c>
      <c r="AG1878" s="73">
        <f>IFERROR(VLOOKUP(Подбор[[#This Row],[Артикул]],[1]Подбор!$CJ:$CW,12,0),"")</f>
        <v>0</v>
      </c>
      <c r="AH1878" s="73">
        <f>IFERROR(VLOOKUP(Подбор[[#This Row],[Артикул]],[1]Подбор!$CJ:$CW,13,0),"")</f>
        <v>0</v>
      </c>
      <c r="AI1878" s="73">
        <f>IFERROR(VLOOKUP(Подбор[[#This Row],[Артикул]],[1]Подбор!$CJ:$CW,14,0),"")</f>
        <v>0</v>
      </c>
      <c r="AJ1878" s="73" t="str">
        <f>IFERROR(VLOOKUP(Подбор[[#This Row],[Артикул]],[1]Подбор!$CJ:$DA,15,0),"")</f>
        <v/>
      </c>
      <c r="AK1878" s="73" t="str">
        <f>IFERROR(VLOOKUP(Подбор[[#This Row],[Артикул]],[1]Подбор!$CJ:$DA,16,0),"")</f>
        <v/>
      </c>
      <c r="AL1878" s="73" t="str">
        <f>IFERROR(VLOOKUP(Подбор[[#This Row],[Артикул]],[1]Подбор!$CJ:$DA,17,0),"")</f>
        <v/>
      </c>
    </row>
    <row r="1879" spans="1:38">
      <c r="A1879" s="73" t="s">
        <v>4079</v>
      </c>
      <c r="B1879" t="s">
        <v>4036</v>
      </c>
      <c r="C1879" t="s">
        <v>4080</v>
      </c>
      <c r="D1879" t="s">
        <v>578</v>
      </c>
      <c r="E1879" t="s">
        <v>578</v>
      </c>
      <c r="F1879" t="s">
        <v>578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578</v>
      </c>
      <c r="R1879" t="s">
        <v>578</v>
      </c>
      <c r="S1879" t="s">
        <v>578</v>
      </c>
      <c r="T1879" s="73"/>
      <c r="U1879" s="73"/>
      <c r="V1879"/>
      <c r="W1879" s="73" t="str">
        <f>IFERROR(VLOOKUP(Подбор[[#This Row],[Артикул]],[1]Подбор!$CJ:$CW,2,0),"")</f>
        <v/>
      </c>
      <c r="X1879" s="73" t="str">
        <f>IFERROR(VLOOKUP(Подбор[[#This Row],[Артикул]],[1]Подбор!$CJ:$CW,3,0),"")</f>
        <v/>
      </c>
      <c r="Y1879" s="73" t="str">
        <f>IFERROR(VLOOKUP(Подбор[[#This Row],[Артикул]],[1]Подбор!$CJ:$CW,4,0),"")</f>
        <v/>
      </c>
      <c r="Z1879" s="73">
        <f>IFERROR(VLOOKUP(Подбор[[#This Row],[Артикул]],[1]Подбор!$CJ:$CW,5,0),"")</f>
        <v>0</v>
      </c>
      <c r="AA1879" s="73">
        <f>IFERROR(VLOOKUP(Подбор[[#This Row],[Артикул]],[1]Подбор!$CJ:$CW,6,0),"")</f>
        <v>0</v>
      </c>
      <c r="AB1879" s="73">
        <f>IFERROR(VLOOKUP(Подбор[[#This Row],[Артикул]],[1]Подбор!$CJ:$CW,7,0),"")</f>
        <v>0</v>
      </c>
      <c r="AC1879" s="73">
        <f>IFERROR(VLOOKUP(Подбор[[#This Row],[Артикул]],[1]Подбор!$CJ:$CW,8,0),"")</f>
        <v>0</v>
      </c>
      <c r="AD1879" s="73">
        <f>IFERROR(VLOOKUP(Подбор[[#This Row],[Артикул]],[1]Подбор!$CJ:$CW,9,0),"")</f>
        <v>0</v>
      </c>
      <c r="AE1879" s="73">
        <f>IFERROR(VLOOKUP(Подбор[[#This Row],[Артикул]],[1]Подбор!$CJ:$CW,10,0),"")</f>
        <v>0</v>
      </c>
      <c r="AF1879" s="73">
        <f>IFERROR(VLOOKUP(Подбор[[#This Row],[Артикул]],[1]Подбор!$CJ:$CW,11,0),"")</f>
        <v>0</v>
      </c>
      <c r="AG1879" s="73">
        <f>IFERROR(VLOOKUP(Подбор[[#This Row],[Артикул]],[1]Подбор!$CJ:$CW,12,0),"")</f>
        <v>0</v>
      </c>
      <c r="AH1879" s="73">
        <f>IFERROR(VLOOKUP(Подбор[[#This Row],[Артикул]],[1]Подбор!$CJ:$CW,13,0),"")</f>
        <v>0</v>
      </c>
      <c r="AI1879" s="73">
        <f>IFERROR(VLOOKUP(Подбор[[#This Row],[Артикул]],[1]Подбор!$CJ:$CW,14,0),"")</f>
        <v>0</v>
      </c>
      <c r="AJ1879" s="73" t="str">
        <f>IFERROR(VLOOKUP(Подбор[[#This Row],[Артикул]],[1]Подбор!$CJ:$DA,15,0),"")</f>
        <v/>
      </c>
      <c r="AK1879" s="73" t="str">
        <f>IFERROR(VLOOKUP(Подбор[[#This Row],[Артикул]],[1]Подбор!$CJ:$DA,16,0),"")</f>
        <v/>
      </c>
      <c r="AL1879" s="73" t="str">
        <f>IFERROR(VLOOKUP(Подбор[[#This Row],[Артикул]],[1]Подбор!$CJ:$DA,17,0),"")</f>
        <v/>
      </c>
    </row>
    <row r="1880" spans="1:38">
      <c r="A1880" s="73" t="s">
        <v>4081</v>
      </c>
      <c r="B1880" t="s">
        <v>4036</v>
      </c>
      <c r="C1880" t="s">
        <v>4082</v>
      </c>
      <c r="D1880" t="s">
        <v>578</v>
      </c>
      <c r="E1880" t="s">
        <v>578</v>
      </c>
      <c r="F1880" t="s">
        <v>578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578</v>
      </c>
      <c r="R1880" t="s">
        <v>578</v>
      </c>
      <c r="S1880" t="s">
        <v>578</v>
      </c>
      <c r="T1880" s="73"/>
      <c r="U1880" s="73"/>
      <c r="V1880"/>
      <c r="W1880" s="73" t="str">
        <f>IFERROR(VLOOKUP(Подбор[[#This Row],[Артикул]],[1]Подбор!$CJ:$CW,2,0),"")</f>
        <v/>
      </c>
      <c r="X1880" s="73" t="str">
        <f>IFERROR(VLOOKUP(Подбор[[#This Row],[Артикул]],[1]Подбор!$CJ:$CW,3,0),"")</f>
        <v/>
      </c>
      <c r="Y1880" s="73" t="str">
        <f>IFERROR(VLOOKUP(Подбор[[#This Row],[Артикул]],[1]Подбор!$CJ:$CW,4,0),"")</f>
        <v/>
      </c>
      <c r="Z1880" s="73">
        <f>IFERROR(VLOOKUP(Подбор[[#This Row],[Артикул]],[1]Подбор!$CJ:$CW,5,0),"")</f>
        <v>0</v>
      </c>
      <c r="AA1880" s="73">
        <f>IFERROR(VLOOKUP(Подбор[[#This Row],[Артикул]],[1]Подбор!$CJ:$CW,6,0),"")</f>
        <v>0</v>
      </c>
      <c r="AB1880" s="73">
        <f>IFERROR(VLOOKUP(Подбор[[#This Row],[Артикул]],[1]Подбор!$CJ:$CW,7,0),"")</f>
        <v>0</v>
      </c>
      <c r="AC1880" s="73">
        <f>IFERROR(VLOOKUP(Подбор[[#This Row],[Артикул]],[1]Подбор!$CJ:$CW,8,0),"")</f>
        <v>0</v>
      </c>
      <c r="AD1880" s="73">
        <f>IFERROR(VLOOKUP(Подбор[[#This Row],[Артикул]],[1]Подбор!$CJ:$CW,9,0),"")</f>
        <v>0</v>
      </c>
      <c r="AE1880" s="73">
        <f>IFERROR(VLOOKUP(Подбор[[#This Row],[Артикул]],[1]Подбор!$CJ:$CW,10,0),"")</f>
        <v>0</v>
      </c>
      <c r="AF1880" s="73">
        <f>IFERROR(VLOOKUP(Подбор[[#This Row],[Артикул]],[1]Подбор!$CJ:$CW,11,0),"")</f>
        <v>0</v>
      </c>
      <c r="AG1880" s="73">
        <f>IFERROR(VLOOKUP(Подбор[[#This Row],[Артикул]],[1]Подбор!$CJ:$CW,12,0),"")</f>
        <v>0</v>
      </c>
      <c r="AH1880" s="73">
        <f>IFERROR(VLOOKUP(Подбор[[#This Row],[Артикул]],[1]Подбор!$CJ:$CW,13,0),"")</f>
        <v>0</v>
      </c>
      <c r="AI1880" s="73">
        <f>IFERROR(VLOOKUP(Подбор[[#This Row],[Артикул]],[1]Подбор!$CJ:$CW,14,0),"")</f>
        <v>0</v>
      </c>
      <c r="AJ1880" s="73" t="str">
        <f>IFERROR(VLOOKUP(Подбор[[#This Row],[Артикул]],[1]Подбор!$CJ:$DA,15,0),"")</f>
        <v/>
      </c>
      <c r="AK1880" s="73" t="str">
        <f>IFERROR(VLOOKUP(Подбор[[#This Row],[Артикул]],[1]Подбор!$CJ:$DA,16,0),"")</f>
        <v/>
      </c>
      <c r="AL1880" s="73" t="str">
        <f>IFERROR(VLOOKUP(Подбор[[#This Row],[Артикул]],[1]Подбор!$CJ:$DA,17,0),"")</f>
        <v/>
      </c>
    </row>
    <row r="1881" spans="1:38">
      <c r="A1881" s="73" t="s">
        <v>4083</v>
      </c>
      <c r="B1881" t="s">
        <v>4036</v>
      </c>
      <c r="C1881" t="s">
        <v>4084</v>
      </c>
      <c r="D1881" t="s">
        <v>578</v>
      </c>
      <c r="E1881" t="s">
        <v>578</v>
      </c>
      <c r="F1881" t="s">
        <v>578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578</v>
      </c>
      <c r="R1881" t="s">
        <v>578</v>
      </c>
      <c r="S1881" t="s">
        <v>578</v>
      </c>
      <c r="T1881" s="73"/>
      <c r="U1881" s="73"/>
      <c r="V1881"/>
      <c r="W1881" s="73" t="str">
        <f>IFERROR(VLOOKUP(Подбор[[#This Row],[Артикул]],[1]Подбор!$CJ:$CW,2,0),"")</f>
        <v/>
      </c>
      <c r="X1881" s="73" t="str">
        <f>IFERROR(VLOOKUP(Подбор[[#This Row],[Артикул]],[1]Подбор!$CJ:$CW,3,0),"")</f>
        <v/>
      </c>
      <c r="Y1881" s="73" t="str">
        <f>IFERROR(VLOOKUP(Подбор[[#This Row],[Артикул]],[1]Подбор!$CJ:$CW,4,0),"")</f>
        <v/>
      </c>
      <c r="Z1881" s="73">
        <f>IFERROR(VLOOKUP(Подбор[[#This Row],[Артикул]],[1]Подбор!$CJ:$CW,5,0),"")</f>
        <v>0</v>
      </c>
      <c r="AA1881" s="73">
        <f>IFERROR(VLOOKUP(Подбор[[#This Row],[Артикул]],[1]Подбор!$CJ:$CW,6,0),"")</f>
        <v>0</v>
      </c>
      <c r="AB1881" s="73">
        <f>IFERROR(VLOOKUP(Подбор[[#This Row],[Артикул]],[1]Подбор!$CJ:$CW,7,0),"")</f>
        <v>0</v>
      </c>
      <c r="AC1881" s="73">
        <f>IFERROR(VLOOKUP(Подбор[[#This Row],[Артикул]],[1]Подбор!$CJ:$CW,8,0),"")</f>
        <v>0</v>
      </c>
      <c r="AD1881" s="73">
        <f>IFERROR(VLOOKUP(Подбор[[#This Row],[Артикул]],[1]Подбор!$CJ:$CW,9,0),"")</f>
        <v>0</v>
      </c>
      <c r="AE1881" s="73">
        <f>IFERROR(VLOOKUP(Подбор[[#This Row],[Артикул]],[1]Подбор!$CJ:$CW,10,0),"")</f>
        <v>0</v>
      </c>
      <c r="AF1881" s="73">
        <f>IFERROR(VLOOKUP(Подбор[[#This Row],[Артикул]],[1]Подбор!$CJ:$CW,11,0),"")</f>
        <v>0</v>
      </c>
      <c r="AG1881" s="73">
        <f>IFERROR(VLOOKUP(Подбор[[#This Row],[Артикул]],[1]Подбор!$CJ:$CW,12,0),"")</f>
        <v>0</v>
      </c>
      <c r="AH1881" s="73">
        <f>IFERROR(VLOOKUP(Подбор[[#This Row],[Артикул]],[1]Подбор!$CJ:$CW,13,0),"")</f>
        <v>0</v>
      </c>
      <c r="AI1881" s="73">
        <f>IFERROR(VLOOKUP(Подбор[[#This Row],[Артикул]],[1]Подбор!$CJ:$CW,14,0),"")</f>
        <v>0</v>
      </c>
      <c r="AJ1881" s="73" t="str">
        <f>IFERROR(VLOOKUP(Подбор[[#This Row],[Артикул]],[1]Подбор!$CJ:$DA,15,0),"")</f>
        <v/>
      </c>
      <c r="AK1881" s="73" t="str">
        <f>IFERROR(VLOOKUP(Подбор[[#This Row],[Артикул]],[1]Подбор!$CJ:$DA,16,0),"")</f>
        <v/>
      </c>
      <c r="AL1881" s="73" t="str">
        <f>IFERROR(VLOOKUP(Подбор[[#This Row],[Артикул]],[1]Подбор!$CJ:$DA,17,0),"")</f>
        <v/>
      </c>
    </row>
    <row r="1882" spans="1:38">
      <c r="A1882" s="73" t="s">
        <v>4085</v>
      </c>
      <c r="B1882" t="s">
        <v>4036</v>
      </c>
      <c r="C1882" t="s">
        <v>4086</v>
      </c>
      <c r="D1882" t="s">
        <v>578</v>
      </c>
      <c r="E1882" t="s">
        <v>578</v>
      </c>
      <c r="F1882" t="s">
        <v>578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578</v>
      </c>
      <c r="R1882" t="s">
        <v>578</v>
      </c>
      <c r="S1882" t="s">
        <v>578</v>
      </c>
      <c r="T1882" s="73"/>
      <c r="U1882" s="73"/>
      <c r="V1882"/>
      <c r="W1882" s="73" t="str">
        <f>IFERROR(VLOOKUP(Подбор[[#This Row],[Артикул]],[1]Подбор!$CJ:$CW,2,0),"")</f>
        <v/>
      </c>
      <c r="X1882" s="73" t="str">
        <f>IFERROR(VLOOKUP(Подбор[[#This Row],[Артикул]],[1]Подбор!$CJ:$CW,3,0),"")</f>
        <v/>
      </c>
      <c r="Y1882" s="73" t="str">
        <f>IFERROR(VLOOKUP(Подбор[[#This Row],[Артикул]],[1]Подбор!$CJ:$CW,4,0),"")</f>
        <v/>
      </c>
      <c r="Z1882" s="73">
        <f>IFERROR(VLOOKUP(Подбор[[#This Row],[Артикул]],[1]Подбор!$CJ:$CW,5,0),"")</f>
        <v>0</v>
      </c>
      <c r="AA1882" s="73">
        <f>IFERROR(VLOOKUP(Подбор[[#This Row],[Артикул]],[1]Подбор!$CJ:$CW,6,0),"")</f>
        <v>0</v>
      </c>
      <c r="AB1882" s="73">
        <f>IFERROR(VLOOKUP(Подбор[[#This Row],[Артикул]],[1]Подбор!$CJ:$CW,7,0),"")</f>
        <v>0</v>
      </c>
      <c r="AC1882" s="73">
        <f>IFERROR(VLOOKUP(Подбор[[#This Row],[Артикул]],[1]Подбор!$CJ:$CW,8,0),"")</f>
        <v>0</v>
      </c>
      <c r="AD1882" s="73">
        <f>IFERROR(VLOOKUP(Подбор[[#This Row],[Артикул]],[1]Подбор!$CJ:$CW,9,0),"")</f>
        <v>0</v>
      </c>
      <c r="AE1882" s="73">
        <f>IFERROR(VLOOKUP(Подбор[[#This Row],[Артикул]],[1]Подбор!$CJ:$CW,10,0),"")</f>
        <v>0</v>
      </c>
      <c r="AF1882" s="73">
        <f>IFERROR(VLOOKUP(Подбор[[#This Row],[Артикул]],[1]Подбор!$CJ:$CW,11,0),"")</f>
        <v>0</v>
      </c>
      <c r="AG1882" s="73">
        <f>IFERROR(VLOOKUP(Подбор[[#This Row],[Артикул]],[1]Подбор!$CJ:$CW,12,0),"")</f>
        <v>0</v>
      </c>
      <c r="AH1882" s="73">
        <f>IFERROR(VLOOKUP(Подбор[[#This Row],[Артикул]],[1]Подбор!$CJ:$CW,13,0),"")</f>
        <v>0</v>
      </c>
      <c r="AI1882" s="73">
        <f>IFERROR(VLOOKUP(Подбор[[#This Row],[Артикул]],[1]Подбор!$CJ:$CW,14,0),"")</f>
        <v>0</v>
      </c>
      <c r="AJ1882" s="73" t="str">
        <f>IFERROR(VLOOKUP(Подбор[[#This Row],[Артикул]],[1]Подбор!$CJ:$DA,15,0),"")</f>
        <v/>
      </c>
      <c r="AK1882" s="73" t="str">
        <f>IFERROR(VLOOKUP(Подбор[[#This Row],[Артикул]],[1]Подбор!$CJ:$DA,16,0),"")</f>
        <v/>
      </c>
      <c r="AL1882" s="73" t="str">
        <f>IFERROR(VLOOKUP(Подбор[[#This Row],[Артикул]],[1]Подбор!$CJ:$DA,17,0),"")</f>
        <v/>
      </c>
    </row>
    <row r="1883" spans="1:38">
      <c r="A1883" s="73" t="s">
        <v>4087</v>
      </c>
      <c r="B1883" t="s">
        <v>4036</v>
      </c>
      <c r="C1883" t="s">
        <v>4088</v>
      </c>
      <c r="D1883" t="s">
        <v>578</v>
      </c>
      <c r="E1883" t="s">
        <v>578</v>
      </c>
      <c r="F1883" t="s">
        <v>578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578</v>
      </c>
      <c r="R1883" t="s">
        <v>578</v>
      </c>
      <c r="S1883" t="s">
        <v>578</v>
      </c>
      <c r="T1883" s="73"/>
      <c r="U1883" s="73"/>
      <c r="V1883"/>
      <c r="W1883" s="73" t="str">
        <f>IFERROR(VLOOKUP(Подбор[[#This Row],[Артикул]],[1]Подбор!$CJ:$CW,2,0),"")</f>
        <v/>
      </c>
      <c r="X1883" s="73" t="str">
        <f>IFERROR(VLOOKUP(Подбор[[#This Row],[Артикул]],[1]Подбор!$CJ:$CW,3,0),"")</f>
        <v/>
      </c>
      <c r="Y1883" s="73" t="str">
        <f>IFERROR(VLOOKUP(Подбор[[#This Row],[Артикул]],[1]Подбор!$CJ:$CW,4,0),"")</f>
        <v/>
      </c>
      <c r="Z1883" s="73">
        <f>IFERROR(VLOOKUP(Подбор[[#This Row],[Артикул]],[1]Подбор!$CJ:$CW,5,0),"")</f>
        <v>0</v>
      </c>
      <c r="AA1883" s="73">
        <f>IFERROR(VLOOKUP(Подбор[[#This Row],[Артикул]],[1]Подбор!$CJ:$CW,6,0),"")</f>
        <v>0</v>
      </c>
      <c r="AB1883" s="73">
        <f>IFERROR(VLOOKUP(Подбор[[#This Row],[Артикул]],[1]Подбор!$CJ:$CW,7,0),"")</f>
        <v>0</v>
      </c>
      <c r="AC1883" s="73">
        <f>IFERROR(VLOOKUP(Подбор[[#This Row],[Артикул]],[1]Подбор!$CJ:$CW,8,0),"")</f>
        <v>0</v>
      </c>
      <c r="AD1883" s="73">
        <f>IFERROR(VLOOKUP(Подбор[[#This Row],[Артикул]],[1]Подбор!$CJ:$CW,9,0),"")</f>
        <v>0</v>
      </c>
      <c r="AE1883" s="73">
        <f>IFERROR(VLOOKUP(Подбор[[#This Row],[Артикул]],[1]Подбор!$CJ:$CW,10,0),"")</f>
        <v>0</v>
      </c>
      <c r="AF1883" s="73">
        <f>IFERROR(VLOOKUP(Подбор[[#This Row],[Артикул]],[1]Подбор!$CJ:$CW,11,0),"")</f>
        <v>0</v>
      </c>
      <c r="AG1883" s="73">
        <f>IFERROR(VLOOKUP(Подбор[[#This Row],[Артикул]],[1]Подбор!$CJ:$CW,12,0),"")</f>
        <v>0</v>
      </c>
      <c r="AH1883" s="73">
        <f>IFERROR(VLOOKUP(Подбор[[#This Row],[Артикул]],[1]Подбор!$CJ:$CW,13,0),"")</f>
        <v>0</v>
      </c>
      <c r="AI1883" s="73">
        <f>IFERROR(VLOOKUP(Подбор[[#This Row],[Артикул]],[1]Подбор!$CJ:$CW,14,0),"")</f>
        <v>0</v>
      </c>
      <c r="AJ1883" s="73" t="str">
        <f>IFERROR(VLOOKUP(Подбор[[#This Row],[Артикул]],[1]Подбор!$CJ:$DA,15,0),"")</f>
        <v/>
      </c>
      <c r="AK1883" s="73" t="str">
        <f>IFERROR(VLOOKUP(Подбор[[#This Row],[Артикул]],[1]Подбор!$CJ:$DA,16,0),"")</f>
        <v/>
      </c>
      <c r="AL1883" s="73" t="str">
        <f>IFERROR(VLOOKUP(Подбор[[#This Row],[Артикул]],[1]Подбор!$CJ:$DA,17,0),"")</f>
        <v/>
      </c>
    </row>
    <row r="1884" spans="1:38">
      <c r="A1884" s="73" t="s">
        <v>4089</v>
      </c>
      <c r="B1884" t="s">
        <v>4036</v>
      </c>
      <c r="C1884" t="s">
        <v>4090</v>
      </c>
      <c r="D1884" t="s">
        <v>578</v>
      </c>
      <c r="E1884" t="s">
        <v>578</v>
      </c>
      <c r="F1884" t="s">
        <v>578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578</v>
      </c>
      <c r="R1884" t="s">
        <v>578</v>
      </c>
      <c r="S1884" t="s">
        <v>578</v>
      </c>
      <c r="T1884" s="73"/>
      <c r="U1884" s="73"/>
      <c r="V1884"/>
      <c r="W1884" s="73" t="str">
        <f>IFERROR(VLOOKUP(Подбор[[#This Row],[Артикул]],[1]Подбор!$CJ:$CW,2,0),"")</f>
        <v/>
      </c>
      <c r="X1884" s="73" t="str">
        <f>IFERROR(VLOOKUP(Подбор[[#This Row],[Артикул]],[1]Подбор!$CJ:$CW,3,0),"")</f>
        <v/>
      </c>
      <c r="Y1884" s="73" t="str">
        <f>IFERROR(VLOOKUP(Подбор[[#This Row],[Артикул]],[1]Подбор!$CJ:$CW,4,0),"")</f>
        <v/>
      </c>
      <c r="Z1884" s="73">
        <f>IFERROR(VLOOKUP(Подбор[[#This Row],[Артикул]],[1]Подбор!$CJ:$CW,5,0),"")</f>
        <v>0</v>
      </c>
      <c r="AA1884" s="73">
        <f>IFERROR(VLOOKUP(Подбор[[#This Row],[Артикул]],[1]Подбор!$CJ:$CW,6,0),"")</f>
        <v>0</v>
      </c>
      <c r="AB1884" s="73">
        <f>IFERROR(VLOOKUP(Подбор[[#This Row],[Артикул]],[1]Подбор!$CJ:$CW,7,0),"")</f>
        <v>0</v>
      </c>
      <c r="AC1884" s="73">
        <f>IFERROR(VLOOKUP(Подбор[[#This Row],[Артикул]],[1]Подбор!$CJ:$CW,8,0),"")</f>
        <v>0</v>
      </c>
      <c r="AD1884" s="73">
        <f>IFERROR(VLOOKUP(Подбор[[#This Row],[Артикул]],[1]Подбор!$CJ:$CW,9,0),"")</f>
        <v>0</v>
      </c>
      <c r="AE1884" s="73">
        <f>IFERROR(VLOOKUP(Подбор[[#This Row],[Артикул]],[1]Подбор!$CJ:$CW,10,0),"")</f>
        <v>0</v>
      </c>
      <c r="AF1884" s="73">
        <f>IFERROR(VLOOKUP(Подбор[[#This Row],[Артикул]],[1]Подбор!$CJ:$CW,11,0),"")</f>
        <v>0</v>
      </c>
      <c r="AG1884" s="73">
        <f>IFERROR(VLOOKUP(Подбор[[#This Row],[Артикул]],[1]Подбор!$CJ:$CW,12,0),"")</f>
        <v>0</v>
      </c>
      <c r="AH1884" s="73">
        <f>IFERROR(VLOOKUP(Подбор[[#This Row],[Артикул]],[1]Подбор!$CJ:$CW,13,0),"")</f>
        <v>0</v>
      </c>
      <c r="AI1884" s="73">
        <f>IFERROR(VLOOKUP(Подбор[[#This Row],[Артикул]],[1]Подбор!$CJ:$CW,14,0),"")</f>
        <v>0</v>
      </c>
      <c r="AJ1884" s="73" t="str">
        <f>IFERROR(VLOOKUP(Подбор[[#This Row],[Артикул]],[1]Подбор!$CJ:$DA,15,0),"")</f>
        <v/>
      </c>
      <c r="AK1884" s="73" t="str">
        <f>IFERROR(VLOOKUP(Подбор[[#This Row],[Артикул]],[1]Подбор!$CJ:$DA,16,0),"")</f>
        <v/>
      </c>
      <c r="AL1884" s="73" t="str">
        <f>IFERROR(VLOOKUP(Подбор[[#This Row],[Артикул]],[1]Подбор!$CJ:$DA,17,0),"")</f>
        <v/>
      </c>
    </row>
    <row r="1885" spans="1:38">
      <c r="A1885" s="73" t="s">
        <v>4091</v>
      </c>
      <c r="B1885" t="s">
        <v>4036</v>
      </c>
      <c r="C1885" t="s">
        <v>4092</v>
      </c>
      <c r="D1885" t="s">
        <v>578</v>
      </c>
      <c r="E1885" t="s">
        <v>578</v>
      </c>
      <c r="F1885" t="s">
        <v>578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578</v>
      </c>
      <c r="R1885" t="s">
        <v>578</v>
      </c>
      <c r="S1885" t="s">
        <v>578</v>
      </c>
      <c r="T1885" s="73"/>
      <c r="U1885" s="73"/>
      <c r="V1885"/>
      <c r="W1885" s="73" t="str">
        <f>IFERROR(VLOOKUP(Подбор[[#This Row],[Артикул]],[1]Подбор!$CJ:$CW,2,0),"")</f>
        <v/>
      </c>
      <c r="X1885" s="73" t="str">
        <f>IFERROR(VLOOKUP(Подбор[[#This Row],[Артикул]],[1]Подбор!$CJ:$CW,3,0),"")</f>
        <v/>
      </c>
      <c r="Y1885" s="73" t="str">
        <f>IFERROR(VLOOKUP(Подбор[[#This Row],[Артикул]],[1]Подбор!$CJ:$CW,4,0),"")</f>
        <v/>
      </c>
      <c r="Z1885" s="73">
        <f>IFERROR(VLOOKUP(Подбор[[#This Row],[Артикул]],[1]Подбор!$CJ:$CW,5,0),"")</f>
        <v>0</v>
      </c>
      <c r="AA1885" s="73">
        <f>IFERROR(VLOOKUP(Подбор[[#This Row],[Артикул]],[1]Подбор!$CJ:$CW,6,0),"")</f>
        <v>0</v>
      </c>
      <c r="AB1885" s="73">
        <f>IFERROR(VLOOKUP(Подбор[[#This Row],[Артикул]],[1]Подбор!$CJ:$CW,7,0),"")</f>
        <v>0</v>
      </c>
      <c r="AC1885" s="73">
        <f>IFERROR(VLOOKUP(Подбор[[#This Row],[Артикул]],[1]Подбор!$CJ:$CW,8,0),"")</f>
        <v>0</v>
      </c>
      <c r="AD1885" s="73">
        <f>IFERROR(VLOOKUP(Подбор[[#This Row],[Артикул]],[1]Подбор!$CJ:$CW,9,0),"")</f>
        <v>0</v>
      </c>
      <c r="AE1885" s="73">
        <f>IFERROR(VLOOKUP(Подбор[[#This Row],[Артикул]],[1]Подбор!$CJ:$CW,10,0),"")</f>
        <v>0</v>
      </c>
      <c r="AF1885" s="73">
        <f>IFERROR(VLOOKUP(Подбор[[#This Row],[Артикул]],[1]Подбор!$CJ:$CW,11,0),"")</f>
        <v>0</v>
      </c>
      <c r="AG1885" s="73">
        <f>IFERROR(VLOOKUP(Подбор[[#This Row],[Артикул]],[1]Подбор!$CJ:$CW,12,0),"")</f>
        <v>0</v>
      </c>
      <c r="AH1885" s="73">
        <f>IFERROR(VLOOKUP(Подбор[[#This Row],[Артикул]],[1]Подбор!$CJ:$CW,13,0),"")</f>
        <v>0</v>
      </c>
      <c r="AI1885" s="73">
        <f>IFERROR(VLOOKUP(Подбор[[#This Row],[Артикул]],[1]Подбор!$CJ:$CW,14,0),"")</f>
        <v>0</v>
      </c>
      <c r="AJ1885" s="73" t="str">
        <f>IFERROR(VLOOKUP(Подбор[[#This Row],[Артикул]],[1]Подбор!$CJ:$DA,15,0),"")</f>
        <v/>
      </c>
      <c r="AK1885" s="73" t="str">
        <f>IFERROR(VLOOKUP(Подбор[[#This Row],[Артикул]],[1]Подбор!$CJ:$DA,16,0),"")</f>
        <v/>
      </c>
      <c r="AL1885" s="73" t="str">
        <f>IFERROR(VLOOKUP(Подбор[[#This Row],[Артикул]],[1]Подбор!$CJ:$DA,17,0),"")</f>
        <v/>
      </c>
    </row>
    <row r="1886" spans="1:38">
      <c r="A1886" s="73" t="s">
        <v>4093</v>
      </c>
      <c r="B1886" t="s">
        <v>4036</v>
      </c>
      <c r="C1886" t="s">
        <v>4094</v>
      </c>
      <c r="D1886" t="s">
        <v>578</v>
      </c>
      <c r="E1886" t="s">
        <v>578</v>
      </c>
      <c r="F1886" t="s">
        <v>578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578</v>
      </c>
      <c r="R1886" t="s">
        <v>578</v>
      </c>
      <c r="S1886" t="s">
        <v>578</v>
      </c>
      <c r="T1886" s="73"/>
      <c r="U1886" s="73"/>
      <c r="V1886"/>
      <c r="W1886" s="73" t="str">
        <f>IFERROR(VLOOKUP(Подбор[[#This Row],[Артикул]],[1]Подбор!$CJ:$CW,2,0),"")</f>
        <v/>
      </c>
      <c r="X1886" s="73" t="str">
        <f>IFERROR(VLOOKUP(Подбор[[#This Row],[Артикул]],[1]Подбор!$CJ:$CW,3,0),"")</f>
        <v/>
      </c>
      <c r="Y1886" s="73" t="str">
        <f>IFERROR(VLOOKUP(Подбор[[#This Row],[Артикул]],[1]Подбор!$CJ:$CW,4,0),"")</f>
        <v/>
      </c>
      <c r="Z1886" s="73">
        <f>IFERROR(VLOOKUP(Подбор[[#This Row],[Артикул]],[1]Подбор!$CJ:$CW,5,0),"")</f>
        <v>0</v>
      </c>
      <c r="AA1886" s="73">
        <f>IFERROR(VLOOKUP(Подбор[[#This Row],[Артикул]],[1]Подбор!$CJ:$CW,6,0),"")</f>
        <v>0</v>
      </c>
      <c r="AB1886" s="73">
        <f>IFERROR(VLOOKUP(Подбор[[#This Row],[Артикул]],[1]Подбор!$CJ:$CW,7,0),"")</f>
        <v>0</v>
      </c>
      <c r="AC1886" s="73">
        <f>IFERROR(VLOOKUP(Подбор[[#This Row],[Артикул]],[1]Подбор!$CJ:$CW,8,0),"")</f>
        <v>0</v>
      </c>
      <c r="AD1886" s="73">
        <f>IFERROR(VLOOKUP(Подбор[[#This Row],[Артикул]],[1]Подбор!$CJ:$CW,9,0),"")</f>
        <v>0</v>
      </c>
      <c r="AE1886" s="73">
        <f>IFERROR(VLOOKUP(Подбор[[#This Row],[Артикул]],[1]Подбор!$CJ:$CW,10,0),"")</f>
        <v>0</v>
      </c>
      <c r="AF1886" s="73">
        <f>IFERROR(VLOOKUP(Подбор[[#This Row],[Артикул]],[1]Подбор!$CJ:$CW,11,0),"")</f>
        <v>0</v>
      </c>
      <c r="AG1886" s="73">
        <f>IFERROR(VLOOKUP(Подбор[[#This Row],[Артикул]],[1]Подбор!$CJ:$CW,12,0),"")</f>
        <v>0</v>
      </c>
      <c r="AH1886" s="73">
        <f>IFERROR(VLOOKUP(Подбор[[#This Row],[Артикул]],[1]Подбор!$CJ:$CW,13,0),"")</f>
        <v>0</v>
      </c>
      <c r="AI1886" s="73">
        <f>IFERROR(VLOOKUP(Подбор[[#This Row],[Артикул]],[1]Подбор!$CJ:$CW,14,0),"")</f>
        <v>0</v>
      </c>
      <c r="AJ1886" s="73" t="str">
        <f>IFERROR(VLOOKUP(Подбор[[#This Row],[Артикул]],[1]Подбор!$CJ:$DA,15,0),"")</f>
        <v/>
      </c>
      <c r="AK1886" s="73" t="str">
        <f>IFERROR(VLOOKUP(Подбор[[#This Row],[Артикул]],[1]Подбор!$CJ:$DA,16,0),"")</f>
        <v/>
      </c>
      <c r="AL1886" s="73" t="str">
        <f>IFERROR(VLOOKUP(Подбор[[#This Row],[Артикул]],[1]Подбор!$CJ:$DA,17,0),"")</f>
        <v/>
      </c>
    </row>
    <row r="1887" spans="1:38">
      <c r="A1887" s="73" t="s">
        <v>4095</v>
      </c>
      <c r="B1887" t="s">
        <v>4036</v>
      </c>
      <c r="C1887" t="s">
        <v>4096</v>
      </c>
      <c r="D1887" t="s">
        <v>578</v>
      </c>
      <c r="E1887" t="s">
        <v>578</v>
      </c>
      <c r="F1887" t="s">
        <v>578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578</v>
      </c>
      <c r="R1887" t="s">
        <v>578</v>
      </c>
      <c r="S1887" t="s">
        <v>578</v>
      </c>
      <c r="T1887" s="73"/>
      <c r="U1887" s="73"/>
      <c r="V1887"/>
      <c r="W1887" s="73" t="str">
        <f>IFERROR(VLOOKUP(Подбор[[#This Row],[Артикул]],[1]Подбор!$CJ:$CW,2,0),"")</f>
        <v/>
      </c>
      <c r="X1887" s="73" t="str">
        <f>IFERROR(VLOOKUP(Подбор[[#This Row],[Артикул]],[1]Подбор!$CJ:$CW,3,0),"")</f>
        <v/>
      </c>
      <c r="Y1887" s="73" t="str">
        <f>IFERROR(VLOOKUP(Подбор[[#This Row],[Артикул]],[1]Подбор!$CJ:$CW,4,0),"")</f>
        <v/>
      </c>
      <c r="Z1887" s="73">
        <f>IFERROR(VLOOKUP(Подбор[[#This Row],[Артикул]],[1]Подбор!$CJ:$CW,5,0),"")</f>
        <v>0</v>
      </c>
      <c r="AA1887" s="73">
        <f>IFERROR(VLOOKUP(Подбор[[#This Row],[Артикул]],[1]Подбор!$CJ:$CW,6,0),"")</f>
        <v>0</v>
      </c>
      <c r="AB1887" s="73">
        <f>IFERROR(VLOOKUP(Подбор[[#This Row],[Артикул]],[1]Подбор!$CJ:$CW,7,0),"")</f>
        <v>0</v>
      </c>
      <c r="AC1887" s="73">
        <f>IFERROR(VLOOKUP(Подбор[[#This Row],[Артикул]],[1]Подбор!$CJ:$CW,8,0),"")</f>
        <v>0</v>
      </c>
      <c r="AD1887" s="73">
        <f>IFERROR(VLOOKUP(Подбор[[#This Row],[Артикул]],[1]Подбор!$CJ:$CW,9,0),"")</f>
        <v>0</v>
      </c>
      <c r="AE1887" s="73">
        <f>IFERROR(VLOOKUP(Подбор[[#This Row],[Артикул]],[1]Подбор!$CJ:$CW,10,0),"")</f>
        <v>0</v>
      </c>
      <c r="AF1887" s="73">
        <f>IFERROR(VLOOKUP(Подбор[[#This Row],[Артикул]],[1]Подбор!$CJ:$CW,11,0),"")</f>
        <v>0</v>
      </c>
      <c r="AG1887" s="73">
        <f>IFERROR(VLOOKUP(Подбор[[#This Row],[Артикул]],[1]Подбор!$CJ:$CW,12,0),"")</f>
        <v>0</v>
      </c>
      <c r="AH1887" s="73">
        <f>IFERROR(VLOOKUP(Подбор[[#This Row],[Артикул]],[1]Подбор!$CJ:$CW,13,0),"")</f>
        <v>0</v>
      </c>
      <c r="AI1887" s="73">
        <f>IFERROR(VLOOKUP(Подбор[[#This Row],[Артикул]],[1]Подбор!$CJ:$CW,14,0),"")</f>
        <v>0</v>
      </c>
      <c r="AJ1887" s="73" t="str">
        <f>IFERROR(VLOOKUP(Подбор[[#This Row],[Артикул]],[1]Подбор!$CJ:$DA,15,0),"")</f>
        <v/>
      </c>
      <c r="AK1887" s="73" t="str">
        <f>IFERROR(VLOOKUP(Подбор[[#This Row],[Артикул]],[1]Подбор!$CJ:$DA,16,0),"")</f>
        <v/>
      </c>
      <c r="AL1887" s="73" t="str">
        <f>IFERROR(VLOOKUP(Подбор[[#This Row],[Артикул]],[1]Подбор!$CJ:$DA,17,0),"")</f>
        <v/>
      </c>
    </row>
    <row r="1888" spans="1:38">
      <c r="A1888" s="73" t="s">
        <v>4097</v>
      </c>
      <c r="B1888" t="s">
        <v>4036</v>
      </c>
      <c r="C1888" t="s">
        <v>4098</v>
      </c>
      <c r="D1888" t="s">
        <v>578</v>
      </c>
      <c r="E1888" t="s">
        <v>578</v>
      </c>
      <c r="F1888" t="s">
        <v>578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578</v>
      </c>
      <c r="R1888" t="s">
        <v>578</v>
      </c>
      <c r="S1888" t="s">
        <v>578</v>
      </c>
      <c r="T1888" s="73"/>
      <c r="U1888" s="73"/>
      <c r="V1888"/>
      <c r="W1888" s="73" t="str">
        <f>IFERROR(VLOOKUP(Подбор[[#This Row],[Артикул]],[1]Подбор!$CJ:$CW,2,0),"")</f>
        <v/>
      </c>
      <c r="X1888" s="73" t="str">
        <f>IFERROR(VLOOKUP(Подбор[[#This Row],[Артикул]],[1]Подбор!$CJ:$CW,3,0),"")</f>
        <v/>
      </c>
      <c r="Y1888" s="73" t="str">
        <f>IFERROR(VLOOKUP(Подбор[[#This Row],[Артикул]],[1]Подбор!$CJ:$CW,4,0),"")</f>
        <v/>
      </c>
      <c r="Z1888" s="73">
        <f>IFERROR(VLOOKUP(Подбор[[#This Row],[Артикул]],[1]Подбор!$CJ:$CW,5,0),"")</f>
        <v>0</v>
      </c>
      <c r="AA1888" s="73">
        <f>IFERROR(VLOOKUP(Подбор[[#This Row],[Артикул]],[1]Подбор!$CJ:$CW,6,0),"")</f>
        <v>0</v>
      </c>
      <c r="AB1888" s="73">
        <f>IFERROR(VLOOKUP(Подбор[[#This Row],[Артикул]],[1]Подбор!$CJ:$CW,7,0),"")</f>
        <v>0</v>
      </c>
      <c r="AC1888" s="73">
        <f>IFERROR(VLOOKUP(Подбор[[#This Row],[Артикул]],[1]Подбор!$CJ:$CW,8,0),"")</f>
        <v>0</v>
      </c>
      <c r="AD1888" s="73">
        <f>IFERROR(VLOOKUP(Подбор[[#This Row],[Артикул]],[1]Подбор!$CJ:$CW,9,0),"")</f>
        <v>0</v>
      </c>
      <c r="AE1888" s="73">
        <f>IFERROR(VLOOKUP(Подбор[[#This Row],[Артикул]],[1]Подбор!$CJ:$CW,10,0),"")</f>
        <v>0</v>
      </c>
      <c r="AF1888" s="73">
        <f>IFERROR(VLOOKUP(Подбор[[#This Row],[Артикул]],[1]Подбор!$CJ:$CW,11,0),"")</f>
        <v>0</v>
      </c>
      <c r="AG1888" s="73">
        <f>IFERROR(VLOOKUP(Подбор[[#This Row],[Артикул]],[1]Подбор!$CJ:$CW,12,0),"")</f>
        <v>0</v>
      </c>
      <c r="AH1888" s="73">
        <f>IFERROR(VLOOKUP(Подбор[[#This Row],[Артикул]],[1]Подбор!$CJ:$CW,13,0),"")</f>
        <v>0</v>
      </c>
      <c r="AI1888" s="73">
        <f>IFERROR(VLOOKUP(Подбор[[#This Row],[Артикул]],[1]Подбор!$CJ:$CW,14,0),"")</f>
        <v>0</v>
      </c>
      <c r="AJ1888" s="73" t="str">
        <f>IFERROR(VLOOKUP(Подбор[[#This Row],[Артикул]],[1]Подбор!$CJ:$DA,15,0),"")</f>
        <v/>
      </c>
      <c r="AK1888" s="73" t="str">
        <f>IFERROR(VLOOKUP(Подбор[[#This Row],[Артикул]],[1]Подбор!$CJ:$DA,16,0),"")</f>
        <v/>
      </c>
      <c r="AL1888" s="73" t="str">
        <f>IFERROR(VLOOKUP(Подбор[[#This Row],[Артикул]],[1]Подбор!$CJ:$DA,17,0),"")</f>
        <v/>
      </c>
    </row>
    <row r="1889" spans="1:38">
      <c r="A1889" s="73" t="s">
        <v>4099</v>
      </c>
      <c r="B1889" t="s">
        <v>4036</v>
      </c>
      <c r="C1889" t="s">
        <v>4100</v>
      </c>
      <c r="D1889" t="s">
        <v>578</v>
      </c>
      <c r="E1889" t="s">
        <v>578</v>
      </c>
      <c r="F1889" t="s">
        <v>578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578</v>
      </c>
      <c r="R1889" t="s">
        <v>578</v>
      </c>
      <c r="S1889" t="s">
        <v>578</v>
      </c>
      <c r="T1889" s="73"/>
      <c r="U1889" s="73"/>
      <c r="V1889"/>
      <c r="W1889" s="73" t="str">
        <f>IFERROR(VLOOKUP(Подбор[[#This Row],[Артикул]],[1]Подбор!$CJ:$CW,2,0),"")</f>
        <v/>
      </c>
      <c r="X1889" s="73" t="str">
        <f>IFERROR(VLOOKUP(Подбор[[#This Row],[Артикул]],[1]Подбор!$CJ:$CW,3,0),"")</f>
        <v/>
      </c>
      <c r="Y1889" s="73" t="str">
        <f>IFERROR(VLOOKUP(Подбор[[#This Row],[Артикул]],[1]Подбор!$CJ:$CW,4,0),"")</f>
        <v/>
      </c>
      <c r="Z1889" s="73">
        <f>IFERROR(VLOOKUP(Подбор[[#This Row],[Артикул]],[1]Подбор!$CJ:$CW,5,0),"")</f>
        <v>0</v>
      </c>
      <c r="AA1889" s="73">
        <f>IFERROR(VLOOKUP(Подбор[[#This Row],[Артикул]],[1]Подбор!$CJ:$CW,6,0),"")</f>
        <v>0</v>
      </c>
      <c r="AB1889" s="73">
        <f>IFERROR(VLOOKUP(Подбор[[#This Row],[Артикул]],[1]Подбор!$CJ:$CW,7,0),"")</f>
        <v>0</v>
      </c>
      <c r="AC1889" s="73">
        <f>IFERROR(VLOOKUP(Подбор[[#This Row],[Артикул]],[1]Подбор!$CJ:$CW,8,0),"")</f>
        <v>0</v>
      </c>
      <c r="AD1889" s="73">
        <f>IFERROR(VLOOKUP(Подбор[[#This Row],[Артикул]],[1]Подбор!$CJ:$CW,9,0),"")</f>
        <v>0</v>
      </c>
      <c r="AE1889" s="73">
        <f>IFERROR(VLOOKUP(Подбор[[#This Row],[Артикул]],[1]Подбор!$CJ:$CW,10,0),"")</f>
        <v>0</v>
      </c>
      <c r="AF1889" s="73">
        <f>IFERROR(VLOOKUP(Подбор[[#This Row],[Артикул]],[1]Подбор!$CJ:$CW,11,0),"")</f>
        <v>0</v>
      </c>
      <c r="AG1889" s="73">
        <f>IFERROR(VLOOKUP(Подбор[[#This Row],[Артикул]],[1]Подбор!$CJ:$CW,12,0),"")</f>
        <v>0</v>
      </c>
      <c r="AH1889" s="73">
        <f>IFERROR(VLOOKUP(Подбор[[#This Row],[Артикул]],[1]Подбор!$CJ:$CW,13,0),"")</f>
        <v>0</v>
      </c>
      <c r="AI1889" s="73">
        <f>IFERROR(VLOOKUP(Подбор[[#This Row],[Артикул]],[1]Подбор!$CJ:$CW,14,0),"")</f>
        <v>0</v>
      </c>
      <c r="AJ1889" s="73" t="str">
        <f>IFERROR(VLOOKUP(Подбор[[#This Row],[Артикул]],[1]Подбор!$CJ:$DA,15,0),"")</f>
        <v/>
      </c>
      <c r="AK1889" s="73" t="str">
        <f>IFERROR(VLOOKUP(Подбор[[#This Row],[Артикул]],[1]Подбор!$CJ:$DA,16,0),"")</f>
        <v/>
      </c>
      <c r="AL1889" s="73" t="str">
        <f>IFERROR(VLOOKUP(Подбор[[#This Row],[Артикул]],[1]Подбор!$CJ:$DA,17,0),"")</f>
        <v/>
      </c>
    </row>
    <row r="1890" spans="1:38">
      <c r="A1890" s="73" t="s">
        <v>4101</v>
      </c>
      <c r="B1890" t="s">
        <v>4036</v>
      </c>
      <c r="C1890" t="s">
        <v>4102</v>
      </c>
      <c r="D1890" t="s">
        <v>578</v>
      </c>
      <c r="E1890" t="s">
        <v>578</v>
      </c>
      <c r="F1890" t="s">
        <v>578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578</v>
      </c>
      <c r="R1890" t="s">
        <v>578</v>
      </c>
      <c r="S1890" t="s">
        <v>578</v>
      </c>
      <c r="T1890" s="73"/>
      <c r="U1890" s="73"/>
      <c r="V1890"/>
      <c r="W1890" s="73" t="str">
        <f>IFERROR(VLOOKUP(Подбор[[#This Row],[Артикул]],[1]Подбор!$CJ:$CW,2,0),"")</f>
        <v/>
      </c>
      <c r="X1890" s="73" t="str">
        <f>IFERROR(VLOOKUP(Подбор[[#This Row],[Артикул]],[1]Подбор!$CJ:$CW,3,0),"")</f>
        <v/>
      </c>
      <c r="Y1890" s="73" t="str">
        <f>IFERROR(VLOOKUP(Подбор[[#This Row],[Артикул]],[1]Подбор!$CJ:$CW,4,0),"")</f>
        <v/>
      </c>
      <c r="Z1890" s="73">
        <f>IFERROR(VLOOKUP(Подбор[[#This Row],[Артикул]],[1]Подбор!$CJ:$CW,5,0),"")</f>
        <v>0</v>
      </c>
      <c r="AA1890" s="73">
        <f>IFERROR(VLOOKUP(Подбор[[#This Row],[Артикул]],[1]Подбор!$CJ:$CW,6,0),"")</f>
        <v>0</v>
      </c>
      <c r="AB1890" s="73">
        <f>IFERROR(VLOOKUP(Подбор[[#This Row],[Артикул]],[1]Подбор!$CJ:$CW,7,0),"")</f>
        <v>0</v>
      </c>
      <c r="AC1890" s="73">
        <f>IFERROR(VLOOKUP(Подбор[[#This Row],[Артикул]],[1]Подбор!$CJ:$CW,8,0),"")</f>
        <v>0</v>
      </c>
      <c r="AD1890" s="73">
        <f>IFERROR(VLOOKUP(Подбор[[#This Row],[Артикул]],[1]Подбор!$CJ:$CW,9,0),"")</f>
        <v>0</v>
      </c>
      <c r="AE1890" s="73">
        <f>IFERROR(VLOOKUP(Подбор[[#This Row],[Артикул]],[1]Подбор!$CJ:$CW,10,0),"")</f>
        <v>0</v>
      </c>
      <c r="AF1890" s="73">
        <f>IFERROR(VLOOKUP(Подбор[[#This Row],[Артикул]],[1]Подбор!$CJ:$CW,11,0),"")</f>
        <v>0</v>
      </c>
      <c r="AG1890" s="73">
        <f>IFERROR(VLOOKUP(Подбор[[#This Row],[Артикул]],[1]Подбор!$CJ:$CW,12,0),"")</f>
        <v>0</v>
      </c>
      <c r="AH1890" s="73">
        <f>IFERROR(VLOOKUP(Подбор[[#This Row],[Артикул]],[1]Подбор!$CJ:$CW,13,0),"")</f>
        <v>0</v>
      </c>
      <c r="AI1890" s="73">
        <f>IFERROR(VLOOKUP(Подбор[[#This Row],[Артикул]],[1]Подбор!$CJ:$CW,14,0),"")</f>
        <v>0</v>
      </c>
      <c r="AJ1890" s="73" t="str">
        <f>IFERROR(VLOOKUP(Подбор[[#This Row],[Артикул]],[1]Подбор!$CJ:$DA,15,0),"")</f>
        <v/>
      </c>
      <c r="AK1890" s="73" t="str">
        <f>IFERROR(VLOOKUP(Подбор[[#This Row],[Артикул]],[1]Подбор!$CJ:$DA,16,0),"")</f>
        <v/>
      </c>
      <c r="AL1890" s="73" t="str">
        <f>IFERROR(VLOOKUP(Подбор[[#This Row],[Артикул]],[1]Подбор!$CJ:$DA,17,0),"")</f>
        <v/>
      </c>
    </row>
    <row r="1891" spans="1:38">
      <c r="A1891" s="73" t="s">
        <v>4103</v>
      </c>
      <c r="B1891" t="s">
        <v>4036</v>
      </c>
      <c r="C1891" t="s">
        <v>4104</v>
      </c>
      <c r="D1891" t="s">
        <v>578</v>
      </c>
      <c r="E1891" t="s">
        <v>578</v>
      </c>
      <c r="F1891" t="s">
        <v>578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578</v>
      </c>
      <c r="R1891" t="s">
        <v>578</v>
      </c>
      <c r="S1891" t="s">
        <v>578</v>
      </c>
      <c r="T1891" s="73"/>
      <c r="U1891" s="73"/>
      <c r="V1891"/>
      <c r="W1891" s="73" t="str">
        <f>IFERROR(VLOOKUP(Подбор[[#This Row],[Артикул]],[1]Подбор!$CJ:$CW,2,0),"")</f>
        <v/>
      </c>
      <c r="X1891" s="73" t="str">
        <f>IFERROR(VLOOKUP(Подбор[[#This Row],[Артикул]],[1]Подбор!$CJ:$CW,3,0),"")</f>
        <v/>
      </c>
      <c r="Y1891" s="73" t="str">
        <f>IFERROR(VLOOKUP(Подбор[[#This Row],[Артикул]],[1]Подбор!$CJ:$CW,4,0),"")</f>
        <v/>
      </c>
      <c r="Z1891" s="73">
        <f>IFERROR(VLOOKUP(Подбор[[#This Row],[Артикул]],[1]Подбор!$CJ:$CW,5,0),"")</f>
        <v>0</v>
      </c>
      <c r="AA1891" s="73">
        <f>IFERROR(VLOOKUP(Подбор[[#This Row],[Артикул]],[1]Подбор!$CJ:$CW,6,0),"")</f>
        <v>0</v>
      </c>
      <c r="AB1891" s="73">
        <f>IFERROR(VLOOKUP(Подбор[[#This Row],[Артикул]],[1]Подбор!$CJ:$CW,7,0),"")</f>
        <v>0</v>
      </c>
      <c r="AC1891" s="73">
        <f>IFERROR(VLOOKUP(Подбор[[#This Row],[Артикул]],[1]Подбор!$CJ:$CW,8,0),"")</f>
        <v>0</v>
      </c>
      <c r="AD1891" s="73">
        <f>IFERROR(VLOOKUP(Подбор[[#This Row],[Артикул]],[1]Подбор!$CJ:$CW,9,0),"")</f>
        <v>0</v>
      </c>
      <c r="AE1891" s="73">
        <f>IFERROR(VLOOKUP(Подбор[[#This Row],[Артикул]],[1]Подбор!$CJ:$CW,10,0),"")</f>
        <v>0</v>
      </c>
      <c r="AF1891" s="73">
        <f>IFERROR(VLOOKUP(Подбор[[#This Row],[Артикул]],[1]Подбор!$CJ:$CW,11,0),"")</f>
        <v>0</v>
      </c>
      <c r="AG1891" s="73">
        <f>IFERROR(VLOOKUP(Подбор[[#This Row],[Артикул]],[1]Подбор!$CJ:$CW,12,0),"")</f>
        <v>0</v>
      </c>
      <c r="AH1891" s="73">
        <f>IFERROR(VLOOKUP(Подбор[[#This Row],[Артикул]],[1]Подбор!$CJ:$CW,13,0),"")</f>
        <v>0</v>
      </c>
      <c r="AI1891" s="73">
        <f>IFERROR(VLOOKUP(Подбор[[#This Row],[Артикул]],[1]Подбор!$CJ:$CW,14,0),"")</f>
        <v>0</v>
      </c>
      <c r="AJ1891" s="73" t="str">
        <f>IFERROR(VLOOKUP(Подбор[[#This Row],[Артикул]],[1]Подбор!$CJ:$DA,15,0),"")</f>
        <v/>
      </c>
      <c r="AK1891" s="73" t="str">
        <f>IFERROR(VLOOKUP(Подбор[[#This Row],[Артикул]],[1]Подбор!$CJ:$DA,16,0),"")</f>
        <v/>
      </c>
      <c r="AL1891" s="73" t="str">
        <f>IFERROR(VLOOKUP(Подбор[[#This Row],[Артикул]],[1]Подбор!$CJ:$DA,17,0),"")</f>
        <v/>
      </c>
    </row>
    <row r="1892" spans="1:38">
      <c r="A1892" s="73" t="s">
        <v>4105</v>
      </c>
      <c r="B1892" t="s">
        <v>4036</v>
      </c>
      <c r="C1892" t="s">
        <v>4106</v>
      </c>
      <c r="D1892" t="s">
        <v>578</v>
      </c>
      <c r="E1892" t="s">
        <v>578</v>
      </c>
      <c r="F1892" t="s">
        <v>578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578</v>
      </c>
      <c r="R1892" t="s">
        <v>578</v>
      </c>
      <c r="S1892" t="s">
        <v>578</v>
      </c>
      <c r="T1892" s="73"/>
      <c r="U1892" s="73"/>
      <c r="V1892"/>
      <c r="W1892" s="73" t="str">
        <f>IFERROR(VLOOKUP(Подбор[[#This Row],[Артикул]],[1]Подбор!$CJ:$CW,2,0),"")</f>
        <v/>
      </c>
      <c r="X1892" s="73" t="str">
        <f>IFERROR(VLOOKUP(Подбор[[#This Row],[Артикул]],[1]Подбор!$CJ:$CW,3,0),"")</f>
        <v/>
      </c>
      <c r="Y1892" s="73" t="str">
        <f>IFERROR(VLOOKUP(Подбор[[#This Row],[Артикул]],[1]Подбор!$CJ:$CW,4,0),"")</f>
        <v/>
      </c>
      <c r="Z1892" s="73">
        <f>IFERROR(VLOOKUP(Подбор[[#This Row],[Артикул]],[1]Подбор!$CJ:$CW,5,0),"")</f>
        <v>0</v>
      </c>
      <c r="AA1892" s="73">
        <f>IFERROR(VLOOKUP(Подбор[[#This Row],[Артикул]],[1]Подбор!$CJ:$CW,6,0),"")</f>
        <v>0</v>
      </c>
      <c r="AB1892" s="73">
        <f>IFERROR(VLOOKUP(Подбор[[#This Row],[Артикул]],[1]Подбор!$CJ:$CW,7,0),"")</f>
        <v>0</v>
      </c>
      <c r="AC1892" s="73">
        <f>IFERROR(VLOOKUP(Подбор[[#This Row],[Артикул]],[1]Подбор!$CJ:$CW,8,0),"")</f>
        <v>0</v>
      </c>
      <c r="AD1892" s="73">
        <f>IFERROR(VLOOKUP(Подбор[[#This Row],[Артикул]],[1]Подбор!$CJ:$CW,9,0),"")</f>
        <v>0</v>
      </c>
      <c r="AE1892" s="73">
        <f>IFERROR(VLOOKUP(Подбор[[#This Row],[Артикул]],[1]Подбор!$CJ:$CW,10,0),"")</f>
        <v>0</v>
      </c>
      <c r="AF1892" s="73">
        <f>IFERROR(VLOOKUP(Подбор[[#This Row],[Артикул]],[1]Подбор!$CJ:$CW,11,0),"")</f>
        <v>0</v>
      </c>
      <c r="AG1892" s="73">
        <f>IFERROR(VLOOKUP(Подбор[[#This Row],[Артикул]],[1]Подбор!$CJ:$CW,12,0),"")</f>
        <v>0</v>
      </c>
      <c r="AH1892" s="73">
        <f>IFERROR(VLOOKUP(Подбор[[#This Row],[Артикул]],[1]Подбор!$CJ:$CW,13,0),"")</f>
        <v>0</v>
      </c>
      <c r="AI1892" s="73">
        <f>IFERROR(VLOOKUP(Подбор[[#This Row],[Артикул]],[1]Подбор!$CJ:$CW,14,0),"")</f>
        <v>0</v>
      </c>
      <c r="AJ1892" s="73" t="str">
        <f>IFERROR(VLOOKUP(Подбор[[#This Row],[Артикул]],[1]Подбор!$CJ:$DA,15,0),"")</f>
        <v/>
      </c>
      <c r="AK1892" s="73" t="str">
        <f>IFERROR(VLOOKUP(Подбор[[#This Row],[Артикул]],[1]Подбор!$CJ:$DA,16,0),"")</f>
        <v/>
      </c>
      <c r="AL1892" s="73" t="str">
        <f>IFERROR(VLOOKUP(Подбор[[#This Row],[Артикул]],[1]Подбор!$CJ:$DA,17,0),"")</f>
        <v/>
      </c>
    </row>
    <row r="1893" spans="1:38">
      <c r="A1893" s="73" t="s">
        <v>4107</v>
      </c>
      <c r="B1893" t="s">
        <v>4036</v>
      </c>
      <c r="C1893" t="s">
        <v>4108</v>
      </c>
      <c r="D1893" t="s">
        <v>578</v>
      </c>
      <c r="E1893" t="s">
        <v>578</v>
      </c>
      <c r="F1893" t="s">
        <v>578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578</v>
      </c>
      <c r="R1893" t="s">
        <v>578</v>
      </c>
      <c r="S1893" t="s">
        <v>578</v>
      </c>
      <c r="T1893" s="73"/>
      <c r="U1893" s="73"/>
      <c r="V1893"/>
      <c r="W1893" s="73" t="str">
        <f>IFERROR(VLOOKUP(Подбор[[#This Row],[Артикул]],[1]Подбор!$CJ:$CW,2,0),"")</f>
        <v/>
      </c>
      <c r="X1893" s="73" t="str">
        <f>IFERROR(VLOOKUP(Подбор[[#This Row],[Артикул]],[1]Подбор!$CJ:$CW,3,0),"")</f>
        <v/>
      </c>
      <c r="Y1893" s="73" t="str">
        <f>IFERROR(VLOOKUP(Подбор[[#This Row],[Артикул]],[1]Подбор!$CJ:$CW,4,0),"")</f>
        <v/>
      </c>
      <c r="Z1893" s="73">
        <f>IFERROR(VLOOKUP(Подбор[[#This Row],[Артикул]],[1]Подбор!$CJ:$CW,5,0),"")</f>
        <v>0</v>
      </c>
      <c r="AA1893" s="73">
        <f>IFERROR(VLOOKUP(Подбор[[#This Row],[Артикул]],[1]Подбор!$CJ:$CW,6,0),"")</f>
        <v>0</v>
      </c>
      <c r="AB1893" s="73">
        <f>IFERROR(VLOOKUP(Подбор[[#This Row],[Артикул]],[1]Подбор!$CJ:$CW,7,0),"")</f>
        <v>0</v>
      </c>
      <c r="AC1893" s="73">
        <f>IFERROR(VLOOKUP(Подбор[[#This Row],[Артикул]],[1]Подбор!$CJ:$CW,8,0),"")</f>
        <v>0</v>
      </c>
      <c r="AD1893" s="73">
        <f>IFERROR(VLOOKUP(Подбор[[#This Row],[Артикул]],[1]Подбор!$CJ:$CW,9,0),"")</f>
        <v>0</v>
      </c>
      <c r="AE1893" s="73">
        <f>IFERROR(VLOOKUP(Подбор[[#This Row],[Артикул]],[1]Подбор!$CJ:$CW,10,0),"")</f>
        <v>0</v>
      </c>
      <c r="AF1893" s="73">
        <f>IFERROR(VLOOKUP(Подбор[[#This Row],[Артикул]],[1]Подбор!$CJ:$CW,11,0),"")</f>
        <v>0</v>
      </c>
      <c r="AG1893" s="73">
        <f>IFERROR(VLOOKUP(Подбор[[#This Row],[Артикул]],[1]Подбор!$CJ:$CW,12,0),"")</f>
        <v>0</v>
      </c>
      <c r="AH1893" s="73">
        <f>IFERROR(VLOOKUP(Подбор[[#This Row],[Артикул]],[1]Подбор!$CJ:$CW,13,0),"")</f>
        <v>0</v>
      </c>
      <c r="AI1893" s="73">
        <f>IFERROR(VLOOKUP(Подбор[[#This Row],[Артикул]],[1]Подбор!$CJ:$CW,14,0),"")</f>
        <v>0</v>
      </c>
      <c r="AJ1893" s="73" t="str">
        <f>IFERROR(VLOOKUP(Подбор[[#This Row],[Артикул]],[1]Подбор!$CJ:$DA,15,0),"")</f>
        <v/>
      </c>
      <c r="AK1893" s="73" t="str">
        <f>IFERROR(VLOOKUP(Подбор[[#This Row],[Артикул]],[1]Подбор!$CJ:$DA,16,0),"")</f>
        <v/>
      </c>
      <c r="AL1893" s="73" t="str">
        <f>IFERROR(VLOOKUP(Подбор[[#This Row],[Артикул]],[1]Подбор!$CJ:$DA,17,0),"")</f>
        <v/>
      </c>
    </row>
    <row r="1894" spans="1:38">
      <c r="A1894" s="73" t="s">
        <v>4109</v>
      </c>
      <c r="B1894" t="s">
        <v>4036</v>
      </c>
      <c r="C1894" t="s">
        <v>4110</v>
      </c>
      <c r="D1894" t="s">
        <v>578</v>
      </c>
      <c r="E1894" t="s">
        <v>578</v>
      </c>
      <c r="F1894" t="s">
        <v>578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578</v>
      </c>
      <c r="R1894" t="s">
        <v>578</v>
      </c>
      <c r="S1894" t="s">
        <v>578</v>
      </c>
      <c r="T1894" s="73"/>
      <c r="U1894" s="73"/>
      <c r="V1894"/>
      <c r="W1894" s="73" t="str">
        <f>IFERROR(VLOOKUP(Подбор[[#This Row],[Артикул]],[1]Подбор!$CJ:$CW,2,0),"")</f>
        <v/>
      </c>
      <c r="X1894" s="73" t="str">
        <f>IFERROR(VLOOKUP(Подбор[[#This Row],[Артикул]],[1]Подбор!$CJ:$CW,3,0),"")</f>
        <v/>
      </c>
      <c r="Y1894" s="73" t="str">
        <f>IFERROR(VLOOKUP(Подбор[[#This Row],[Артикул]],[1]Подбор!$CJ:$CW,4,0),"")</f>
        <v/>
      </c>
      <c r="Z1894" s="73">
        <f>IFERROR(VLOOKUP(Подбор[[#This Row],[Артикул]],[1]Подбор!$CJ:$CW,5,0),"")</f>
        <v>0</v>
      </c>
      <c r="AA1894" s="73">
        <f>IFERROR(VLOOKUP(Подбор[[#This Row],[Артикул]],[1]Подбор!$CJ:$CW,6,0),"")</f>
        <v>0</v>
      </c>
      <c r="AB1894" s="73">
        <f>IFERROR(VLOOKUP(Подбор[[#This Row],[Артикул]],[1]Подбор!$CJ:$CW,7,0),"")</f>
        <v>0</v>
      </c>
      <c r="AC1894" s="73">
        <f>IFERROR(VLOOKUP(Подбор[[#This Row],[Артикул]],[1]Подбор!$CJ:$CW,8,0),"")</f>
        <v>0</v>
      </c>
      <c r="AD1894" s="73">
        <f>IFERROR(VLOOKUP(Подбор[[#This Row],[Артикул]],[1]Подбор!$CJ:$CW,9,0),"")</f>
        <v>0</v>
      </c>
      <c r="AE1894" s="73">
        <f>IFERROR(VLOOKUP(Подбор[[#This Row],[Артикул]],[1]Подбор!$CJ:$CW,10,0),"")</f>
        <v>0</v>
      </c>
      <c r="AF1894" s="73">
        <f>IFERROR(VLOOKUP(Подбор[[#This Row],[Артикул]],[1]Подбор!$CJ:$CW,11,0),"")</f>
        <v>0</v>
      </c>
      <c r="AG1894" s="73">
        <f>IFERROR(VLOOKUP(Подбор[[#This Row],[Артикул]],[1]Подбор!$CJ:$CW,12,0),"")</f>
        <v>0</v>
      </c>
      <c r="AH1894" s="73">
        <f>IFERROR(VLOOKUP(Подбор[[#This Row],[Артикул]],[1]Подбор!$CJ:$CW,13,0),"")</f>
        <v>0</v>
      </c>
      <c r="AI1894" s="73">
        <f>IFERROR(VLOOKUP(Подбор[[#This Row],[Артикул]],[1]Подбор!$CJ:$CW,14,0),"")</f>
        <v>0</v>
      </c>
      <c r="AJ1894" s="73" t="str">
        <f>IFERROR(VLOOKUP(Подбор[[#This Row],[Артикул]],[1]Подбор!$CJ:$DA,15,0),"")</f>
        <v/>
      </c>
      <c r="AK1894" s="73" t="str">
        <f>IFERROR(VLOOKUP(Подбор[[#This Row],[Артикул]],[1]Подбор!$CJ:$DA,16,0),"")</f>
        <v/>
      </c>
      <c r="AL1894" s="73" t="str">
        <f>IFERROR(VLOOKUP(Подбор[[#This Row],[Артикул]],[1]Подбор!$CJ:$DA,17,0),"")</f>
        <v/>
      </c>
    </row>
    <row r="1895" spans="1:38">
      <c r="A1895" s="73" t="s">
        <v>4111</v>
      </c>
      <c r="B1895" t="s">
        <v>4036</v>
      </c>
      <c r="C1895" t="s">
        <v>4112</v>
      </c>
      <c r="D1895" t="s">
        <v>578</v>
      </c>
      <c r="E1895" t="s">
        <v>578</v>
      </c>
      <c r="F1895" t="s">
        <v>578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578</v>
      </c>
      <c r="R1895" t="s">
        <v>578</v>
      </c>
      <c r="S1895" t="s">
        <v>578</v>
      </c>
      <c r="T1895" s="73"/>
      <c r="U1895" s="73"/>
      <c r="V1895"/>
      <c r="W1895" s="73" t="str">
        <f>IFERROR(VLOOKUP(Подбор[[#This Row],[Артикул]],[1]Подбор!$CJ:$CW,2,0),"")</f>
        <v/>
      </c>
      <c r="X1895" s="73" t="str">
        <f>IFERROR(VLOOKUP(Подбор[[#This Row],[Артикул]],[1]Подбор!$CJ:$CW,3,0),"")</f>
        <v/>
      </c>
      <c r="Y1895" s="73" t="str">
        <f>IFERROR(VLOOKUP(Подбор[[#This Row],[Артикул]],[1]Подбор!$CJ:$CW,4,0),"")</f>
        <v/>
      </c>
      <c r="Z1895" s="73">
        <f>IFERROR(VLOOKUP(Подбор[[#This Row],[Артикул]],[1]Подбор!$CJ:$CW,5,0),"")</f>
        <v>0</v>
      </c>
      <c r="AA1895" s="73">
        <f>IFERROR(VLOOKUP(Подбор[[#This Row],[Артикул]],[1]Подбор!$CJ:$CW,6,0),"")</f>
        <v>0</v>
      </c>
      <c r="AB1895" s="73">
        <f>IFERROR(VLOOKUP(Подбор[[#This Row],[Артикул]],[1]Подбор!$CJ:$CW,7,0),"")</f>
        <v>0</v>
      </c>
      <c r="AC1895" s="73">
        <f>IFERROR(VLOOKUP(Подбор[[#This Row],[Артикул]],[1]Подбор!$CJ:$CW,8,0),"")</f>
        <v>0</v>
      </c>
      <c r="AD1895" s="73">
        <f>IFERROR(VLOOKUP(Подбор[[#This Row],[Артикул]],[1]Подбор!$CJ:$CW,9,0),"")</f>
        <v>0</v>
      </c>
      <c r="AE1895" s="73">
        <f>IFERROR(VLOOKUP(Подбор[[#This Row],[Артикул]],[1]Подбор!$CJ:$CW,10,0),"")</f>
        <v>0</v>
      </c>
      <c r="AF1895" s="73">
        <f>IFERROR(VLOOKUP(Подбор[[#This Row],[Артикул]],[1]Подбор!$CJ:$CW,11,0),"")</f>
        <v>0</v>
      </c>
      <c r="AG1895" s="73">
        <f>IFERROR(VLOOKUP(Подбор[[#This Row],[Артикул]],[1]Подбор!$CJ:$CW,12,0),"")</f>
        <v>0</v>
      </c>
      <c r="AH1895" s="73">
        <f>IFERROR(VLOOKUP(Подбор[[#This Row],[Артикул]],[1]Подбор!$CJ:$CW,13,0),"")</f>
        <v>0</v>
      </c>
      <c r="AI1895" s="73">
        <f>IFERROR(VLOOKUP(Подбор[[#This Row],[Артикул]],[1]Подбор!$CJ:$CW,14,0),"")</f>
        <v>0</v>
      </c>
      <c r="AJ1895" s="73" t="str">
        <f>IFERROR(VLOOKUP(Подбор[[#This Row],[Артикул]],[1]Подбор!$CJ:$DA,15,0),"")</f>
        <v/>
      </c>
      <c r="AK1895" s="73" t="str">
        <f>IFERROR(VLOOKUP(Подбор[[#This Row],[Артикул]],[1]Подбор!$CJ:$DA,16,0),"")</f>
        <v/>
      </c>
      <c r="AL1895" s="73" t="str">
        <f>IFERROR(VLOOKUP(Подбор[[#This Row],[Артикул]],[1]Подбор!$CJ:$DA,17,0),"")</f>
        <v/>
      </c>
    </row>
    <row r="1896" spans="1:38">
      <c r="A1896" s="73" t="s">
        <v>4113</v>
      </c>
      <c r="B1896" t="s">
        <v>4036</v>
      </c>
      <c r="C1896" t="s">
        <v>4114</v>
      </c>
      <c r="D1896" t="s">
        <v>578</v>
      </c>
      <c r="E1896" t="s">
        <v>578</v>
      </c>
      <c r="F1896" t="s">
        <v>578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578</v>
      </c>
      <c r="R1896" t="s">
        <v>578</v>
      </c>
      <c r="S1896" t="s">
        <v>578</v>
      </c>
      <c r="T1896" s="73"/>
      <c r="U1896" s="73"/>
      <c r="V1896"/>
      <c r="W1896" s="73" t="str">
        <f>IFERROR(VLOOKUP(Подбор[[#This Row],[Артикул]],[1]Подбор!$CJ:$CW,2,0),"")</f>
        <v/>
      </c>
      <c r="X1896" s="73" t="str">
        <f>IFERROR(VLOOKUP(Подбор[[#This Row],[Артикул]],[1]Подбор!$CJ:$CW,3,0),"")</f>
        <v/>
      </c>
      <c r="Y1896" s="73" t="str">
        <f>IFERROR(VLOOKUP(Подбор[[#This Row],[Артикул]],[1]Подбор!$CJ:$CW,4,0),"")</f>
        <v/>
      </c>
      <c r="Z1896" s="73">
        <f>IFERROR(VLOOKUP(Подбор[[#This Row],[Артикул]],[1]Подбор!$CJ:$CW,5,0),"")</f>
        <v>0</v>
      </c>
      <c r="AA1896" s="73">
        <f>IFERROR(VLOOKUP(Подбор[[#This Row],[Артикул]],[1]Подбор!$CJ:$CW,6,0),"")</f>
        <v>0</v>
      </c>
      <c r="AB1896" s="73">
        <f>IFERROR(VLOOKUP(Подбор[[#This Row],[Артикул]],[1]Подбор!$CJ:$CW,7,0),"")</f>
        <v>0</v>
      </c>
      <c r="AC1896" s="73">
        <f>IFERROR(VLOOKUP(Подбор[[#This Row],[Артикул]],[1]Подбор!$CJ:$CW,8,0),"")</f>
        <v>0</v>
      </c>
      <c r="AD1896" s="73">
        <f>IFERROR(VLOOKUP(Подбор[[#This Row],[Артикул]],[1]Подбор!$CJ:$CW,9,0),"")</f>
        <v>0</v>
      </c>
      <c r="AE1896" s="73">
        <f>IFERROR(VLOOKUP(Подбор[[#This Row],[Артикул]],[1]Подбор!$CJ:$CW,10,0),"")</f>
        <v>0</v>
      </c>
      <c r="AF1896" s="73">
        <f>IFERROR(VLOOKUP(Подбор[[#This Row],[Артикул]],[1]Подбор!$CJ:$CW,11,0),"")</f>
        <v>0</v>
      </c>
      <c r="AG1896" s="73">
        <f>IFERROR(VLOOKUP(Подбор[[#This Row],[Артикул]],[1]Подбор!$CJ:$CW,12,0),"")</f>
        <v>0</v>
      </c>
      <c r="AH1896" s="73">
        <f>IFERROR(VLOOKUP(Подбор[[#This Row],[Артикул]],[1]Подбор!$CJ:$CW,13,0),"")</f>
        <v>0</v>
      </c>
      <c r="AI1896" s="73">
        <f>IFERROR(VLOOKUP(Подбор[[#This Row],[Артикул]],[1]Подбор!$CJ:$CW,14,0),"")</f>
        <v>0</v>
      </c>
      <c r="AJ1896" s="73" t="str">
        <f>IFERROR(VLOOKUP(Подбор[[#This Row],[Артикул]],[1]Подбор!$CJ:$DA,15,0),"")</f>
        <v/>
      </c>
      <c r="AK1896" s="73" t="str">
        <f>IFERROR(VLOOKUP(Подбор[[#This Row],[Артикул]],[1]Подбор!$CJ:$DA,16,0),"")</f>
        <v/>
      </c>
      <c r="AL1896" s="73" t="str">
        <f>IFERROR(VLOOKUP(Подбор[[#This Row],[Артикул]],[1]Подбор!$CJ:$DA,17,0),"")</f>
        <v/>
      </c>
    </row>
    <row r="1897" spans="1:38">
      <c r="A1897" s="73" t="s">
        <v>4115</v>
      </c>
      <c r="B1897" t="s">
        <v>4036</v>
      </c>
      <c r="C1897" t="s">
        <v>4116</v>
      </c>
      <c r="D1897" t="s">
        <v>578</v>
      </c>
      <c r="E1897" t="s">
        <v>578</v>
      </c>
      <c r="F1897" t="s">
        <v>578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578</v>
      </c>
      <c r="R1897" t="s">
        <v>578</v>
      </c>
      <c r="S1897" t="s">
        <v>578</v>
      </c>
      <c r="T1897" s="73"/>
      <c r="U1897" s="73"/>
      <c r="V1897"/>
      <c r="W1897" s="73" t="str">
        <f>IFERROR(VLOOKUP(Подбор[[#This Row],[Артикул]],[1]Подбор!$CJ:$CW,2,0),"")</f>
        <v/>
      </c>
      <c r="X1897" s="73" t="str">
        <f>IFERROR(VLOOKUP(Подбор[[#This Row],[Артикул]],[1]Подбор!$CJ:$CW,3,0),"")</f>
        <v/>
      </c>
      <c r="Y1897" s="73" t="str">
        <f>IFERROR(VLOOKUP(Подбор[[#This Row],[Артикул]],[1]Подбор!$CJ:$CW,4,0),"")</f>
        <v/>
      </c>
      <c r="Z1897" s="73">
        <f>IFERROR(VLOOKUP(Подбор[[#This Row],[Артикул]],[1]Подбор!$CJ:$CW,5,0),"")</f>
        <v>0</v>
      </c>
      <c r="AA1897" s="73">
        <f>IFERROR(VLOOKUP(Подбор[[#This Row],[Артикул]],[1]Подбор!$CJ:$CW,6,0),"")</f>
        <v>0</v>
      </c>
      <c r="AB1897" s="73">
        <f>IFERROR(VLOOKUP(Подбор[[#This Row],[Артикул]],[1]Подбор!$CJ:$CW,7,0),"")</f>
        <v>0</v>
      </c>
      <c r="AC1897" s="73">
        <f>IFERROR(VLOOKUP(Подбор[[#This Row],[Артикул]],[1]Подбор!$CJ:$CW,8,0),"")</f>
        <v>0</v>
      </c>
      <c r="AD1897" s="73">
        <f>IFERROR(VLOOKUP(Подбор[[#This Row],[Артикул]],[1]Подбор!$CJ:$CW,9,0),"")</f>
        <v>0</v>
      </c>
      <c r="AE1897" s="73">
        <f>IFERROR(VLOOKUP(Подбор[[#This Row],[Артикул]],[1]Подбор!$CJ:$CW,10,0),"")</f>
        <v>0</v>
      </c>
      <c r="AF1897" s="73">
        <f>IFERROR(VLOOKUP(Подбор[[#This Row],[Артикул]],[1]Подбор!$CJ:$CW,11,0),"")</f>
        <v>0</v>
      </c>
      <c r="AG1897" s="73">
        <f>IFERROR(VLOOKUP(Подбор[[#This Row],[Артикул]],[1]Подбор!$CJ:$CW,12,0),"")</f>
        <v>0</v>
      </c>
      <c r="AH1897" s="73">
        <f>IFERROR(VLOOKUP(Подбор[[#This Row],[Артикул]],[1]Подбор!$CJ:$CW,13,0),"")</f>
        <v>0</v>
      </c>
      <c r="AI1897" s="73">
        <f>IFERROR(VLOOKUP(Подбор[[#This Row],[Артикул]],[1]Подбор!$CJ:$CW,14,0),"")</f>
        <v>0</v>
      </c>
      <c r="AJ1897" s="73" t="str">
        <f>IFERROR(VLOOKUP(Подбор[[#This Row],[Артикул]],[1]Подбор!$CJ:$DA,15,0),"")</f>
        <v/>
      </c>
      <c r="AK1897" s="73" t="str">
        <f>IFERROR(VLOOKUP(Подбор[[#This Row],[Артикул]],[1]Подбор!$CJ:$DA,16,0),"")</f>
        <v/>
      </c>
      <c r="AL1897" s="73" t="str">
        <f>IFERROR(VLOOKUP(Подбор[[#This Row],[Артикул]],[1]Подбор!$CJ:$DA,17,0),"")</f>
        <v/>
      </c>
    </row>
    <row r="1898" spans="1:38">
      <c r="A1898" s="73" t="s">
        <v>4117</v>
      </c>
      <c r="B1898" t="s">
        <v>4036</v>
      </c>
      <c r="C1898" t="s">
        <v>4118</v>
      </c>
      <c r="D1898" t="s">
        <v>578</v>
      </c>
      <c r="E1898" t="s">
        <v>578</v>
      </c>
      <c r="F1898" t="s">
        <v>578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578</v>
      </c>
      <c r="R1898" t="s">
        <v>578</v>
      </c>
      <c r="S1898" t="s">
        <v>578</v>
      </c>
      <c r="T1898" s="73"/>
      <c r="U1898" s="73"/>
      <c r="V1898"/>
      <c r="W1898" s="73" t="str">
        <f>IFERROR(VLOOKUP(Подбор[[#This Row],[Артикул]],[1]Подбор!$CJ:$CW,2,0),"")</f>
        <v/>
      </c>
      <c r="X1898" s="73" t="str">
        <f>IFERROR(VLOOKUP(Подбор[[#This Row],[Артикул]],[1]Подбор!$CJ:$CW,3,0),"")</f>
        <v/>
      </c>
      <c r="Y1898" s="73" t="str">
        <f>IFERROR(VLOOKUP(Подбор[[#This Row],[Артикул]],[1]Подбор!$CJ:$CW,4,0),"")</f>
        <v/>
      </c>
      <c r="Z1898" s="73">
        <f>IFERROR(VLOOKUP(Подбор[[#This Row],[Артикул]],[1]Подбор!$CJ:$CW,5,0),"")</f>
        <v>0</v>
      </c>
      <c r="AA1898" s="73">
        <f>IFERROR(VLOOKUP(Подбор[[#This Row],[Артикул]],[1]Подбор!$CJ:$CW,6,0),"")</f>
        <v>0</v>
      </c>
      <c r="AB1898" s="73">
        <f>IFERROR(VLOOKUP(Подбор[[#This Row],[Артикул]],[1]Подбор!$CJ:$CW,7,0),"")</f>
        <v>0</v>
      </c>
      <c r="AC1898" s="73">
        <f>IFERROR(VLOOKUP(Подбор[[#This Row],[Артикул]],[1]Подбор!$CJ:$CW,8,0),"")</f>
        <v>0</v>
      </c>
      <c r="AD1898" s="73">
        <f>IFERROR(VLOOKUP(Подбор[[#This Row],[Артикул]],[1]Подбор!$CJ:$CW,9,0),"")</f>
        <v>0</v>
      </c>
      <c r="AE1898" s="73">
        <f>IFERROR(VLOOKUP(Подбор[[#This Row],[Артикул]],[1]Подбор!$CJ:$CW,10,0),"")</f>
        <v>0</v>
      </c>
      <c r="AF1898" s="73">
        <f>IFERROR(VLOOKUP(Подбор[[#This Row],[Артикул]],[1]Подбор!$CJ:$CW,11,0),"")</f>
        <v>0</v>
      </c>
      <c r="AG1898" s="73">
        <f>IFERROR(VLOOKUP(Подбор[[#This Row],[Артикул]],[1]Подбор!$CJ:$CW,12,0),"")</f>
        <v>0</v>
      </c>
      <c r="AH1898" s="73">
        <f>IFERROR(VLOOKUP(Подбор[[#This Row],[Артикул]],[1]Подбор!$CJ:$CW,13,0),"")</f>
        <v>0</v>
      </c>
      <c r="AI1898" s="73">
        <f>IFERROR(VLOOKUP(Подбор[[#This Row],[Артикул]],[1]Подбор!$CJ:$CW,14,0),"")</f>
        <v>0</v>
      </c>
      <c r="AJ1898" s="73" t="str">
        <f>IFERROR(VLOOKUP(Подбор[[#This Row],[Артикул]],[1]Подбор!$CJ:$DA,15,0),"")</f>
        <v/>
      </c>
      <c r="AK1898" s="73" t="str">
        <f>IFERROR(VLOOKUP(Подбор[[#This Row],[Артикул]],[1]Подбор!$CJ:$DA,16,0),"")</f>
        <v/>
      </c>
      <c r="AL1898" s="73" t="str">
        <f>IFERROR(VLOOKUP(Подбор[[#This Row],[Артикул]],[1]Подбор!$CJ:$DA,17,0),"")</f>
        <v/>
      </c>
    </row>
    <row r="1899" spans="1:38">
      <c r="A1899" s="73" t="s">
        <v>4119</v>
      </c>
      <c r="B1899" t="s">
        <v>4036</v>
      </c>
      <c r="C1899" t="s">
        <v>4120</v>
      </c>
      <c r="D1899" t="s">
        <v>578</v>
      </c>
      <c r="E1899" t="s">
        <v>578</v>
      </c>
      <c r="F1899" t="s">
        <v>578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578</v>
      </c>
      <c r="R1899" t="s">
        <v>578</v>
      </c>
      <c r="S1899" t="s">
        <v>578</v>
      </c>
      <c r="T1899" s="73"/>
      <c r="U1899" s="73"/>
      <c r="V1899"/>
      <c r="W1899" s="73" t="str">
        <f>IFERROR(VLOOKUP(Подбор[[#This Row],[Артикул]],[1]Подбор!$CJ:$CW,2,0),"")</f>
        <v/>
      </c>
      <c r="X1899" s="73" t="str">
        <f>IFERROR(VLOOKUP(Подбор[[#This Row],[Артикул]],[1]Подбор!$CJ:$CW,3,0),"")</f>
        <v/>
      </c>
      <c r="Y1899" s="73" t="str">
        <f>IFERROR(VLOOKUP(Подбор[[#This Row],[Артикул]],[1]Подбор!$CJ:$CW,4,0),"")</f>
        <v/>
      </c>
      <c r="Z1899" s="73">
        <f>IFERROR(VLOOKUP(Подбор[[#This Row],[Артикул]],[1]Подбор!$CJ:$CW,5,0),"")</f>
        <v>0</v>
      </c>
      <c r="AA1899" s="73">
        <f>IFERROR(VLOOKUP(Подбор[[#This Row],[Артикул]],[1]Подбор!$CJ:$CW,6,0),"")</f>
        <v>0</v>
      </c>
      <c r="AB1899" s="73">
        <f>IFERROR(VLOOKUP(Подбор[[#This Row],[Артикул]],[1]Подбор!$CJ:$CW,7,0),"")</f>
        <v>0</v>
      </c>
      <c r="AC1899" s="73">
        <f>IFERROR(VLOOKUP(Подбор[[#This Row],[Артикул]],[1]Подбор!$CJ:$CW,8,0),"")</f>
        <v>0</v>
      </c>
      <c r="AD1899" s="73">
        <f>IFERROR(VLOOKUP(Подбор[[#This Row],[Артикул]],[1]Подбор!$CJ:$CW,9,0),"")</f>
        <v>0</v>
      </c>
      <c r="AE1899" s="73">
        <f>IFERROR(VLOOKUP(Подбор[[#This Row],[Артикул]],[1]Подбор!$CJ:$CW,10,0),"")</f>
        <v>0</v>
      </c>
      <c r="AF1899" s="73">
        <f>IFERROR(VLOOKUP(Подбор[[#This Row],[Артикул]],[1]Подбор!$CJ:$CW,11,0),"")</f>
        <v>0</v>
      </c>
      <c r="AG1899" s="73">
        <f>IFERROR(VLOOKUP(Подбор[[#This Row],[Артикул]],[1]Подбор!$CJ:$CW,12,0),"")</f>
        <v>0</v>
      </c>
      <c r="AH1899" s="73">
        <f>IFERROR(VLOOKUP(Подбор[[#This Row],[Артикул]],[1]Подбор!$CJ:$CW,13,0),"")</f>
        <v>0</v>
      </c>
      <c r="AI1899" s="73">
        <f>IFERROR(VLOOKUP(Подбор[[#This Row],[Артикул]],[1]Подбор!$CJ:$CW,14,0),"")</f>
        <v>0</v>
      </c>
      <c r="AJ1899" s="73" t="str">
        <f>IFERROR(VLOOKUP(Подбор[[#This Row],[Артикул]],[1]Подбор!$CJ:$DA,15,0),"")</f>
        <v/>
      </c>
      <c r="AK1899" s="73" t="str">
        <f>IFERROR(VLOOKUP(Подбор[[#This Row],[Артикул]],[1]Подбор!$CJ:$DA,16,0),"")</f>
        <v/>
      </c>
      <c r="AL1899" s="73" t="str">
        <f>IFERROR(VLOOKUP(Подбор[[#This Row],[Артикул]],[1]Подбор!$CJ:$DA,17,0),"")</f>
        <v/>
      </c>
    </row>
    <row r="1900" spans="1:38">
      <c r="A1900" s="73" t="s">
        <v>4121</v>
      </c>
      <c r="B1900" t="s">
        <v>4036</v>
      </c>
      <c r="C1900" t="s">
        <v>4122</v>
      </c>
      <c r="D1900" t="s">
        <v>578</v>
      </c>
      <c r="E1900" t="s">
        <v>578</v>
      </c>
      <c r="F1900" t="s">
        <v>578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578</v>
      </c>
      <c r="R1900" t="s">
        <v>578</v>
      </c>
      <c r="S1900" t="s">
        <v>578</v>
      </c>
      <c r="T1900" s="73"/>
      <c r="U1900" s="73"/>
      <c r="V1900"/>
      <c r="W1900" s="73" t="str">
        <f>IFERROR(VLOOKUP(Подбор[[#This Row],[Артикул]],[1]Подбор!$CJ:$CW,2,0),"")</f>
        <v/>
      </c>
      <c r="X1900" s="73" t="str">
        <f>IFERROR(VLOOKUP(Подбор[[#This Row],[Артикул]],[1]Подбор!$CJ:$CW,3,0),"")</f>
        <v/>
      </c>
      <c r="Y1900" s="73" t="str">
        <f>IFERROR(VLOOKUP(Подбор[[#This Row],[Артикул]],[1]Подбор!$CJ:$CW,4,0),"")</f>
        <v/>
      </c>
      <c r="Z1900" s="73">
        <f>IFERROR(VLOOKUP(Подбор[[#This Row],[Артикул]],[1]Подбор!$CJ:$CW,5,0),"")</f>
        <v>0</v>
      </c>
      <c r="AA1900" s="73">
        <f>IFERROR(VLOOKUP(Подбор[[#This Row],[Артикул]],[1]Подбор!$CJ:$CW,6,0),"")</f>
        <v>0</v>
      </c>
      <c r="AB1900" s="73">
        <f>IFERROR(VLOOKUP(Подбор[[#This Row],[Артикул]],[1]Подбор!$CJ:$CW,7,0),"")</f>
        <v>0</v>
      </c>
      <c r="AC1900" s="73">
        <f>IFERROR(VLOOKUP(Подбор[[#This Row],[Артикул]],[1]Подбор!$CJ:$CW,8,0),"")</f>
        <v>0</v>
      </c>
      <c r="AD1900" s="73">
        <f>IFERROR(VLOOKUP(Подбор[[#This Row],[Артикул]],[1]Подбор!$CJ:$CW,9,0),"")</f>
        <v>0</v>
      </c>
      <c r="AE1900" s="73">
        <f>IFERROR(VLOOKUP(Подбор[[#This Row],[Артикул]],[1]Подбор!$CJ:$CW,10,0),"")</f>
        <v>0</v>
      </c>
      <c r="AF1900" s="73">
        <f>IFERROR(VLOOKUP(Подбор[[#This Row],[Артикул]],[1]Подбор!$CJ:$CW,11,0),"")</f>
        <v>0</v>
      </c>
      <c r="AG1900" s="73">
        <f>IFERROR(VLOOKUP(Подбор[[#This Row],[Артикул]],[1]Подбор!$CJ:$CW,12,0),"")</f>
        <v>0</v>
      </c>
      <c r="AH1900" s="73">
        <f>IFERROR(VLOOKUP(Подбор[[#This Row],[Артикул]],[1]Подбор!$CJ:$CW,13,0),"")</f>
        <v>0</v>
      </c>
      <c r="AI1900" s="73">
        <f>IFERROR(VLOOKUP(Подбор[[#This Row],[Артикул]],[1]Подбор!$CJ:$CW,14,0),"")</f>
        <v>0</v>
      </c>
      <c r="AJ1900" s="73" t="str">
        <f>IFERROR(VLOOKUP(Подбор[[#This Row],[Артикул]],[1]Подбор!$CJ:$DA,15,0),"")</f>
        <v/>
      </c>
      <c r="AK1900" s="73" t="str">
        <f>IFERROR(VLOOKUP(Подбор[[#This Row],[Артикул]],[1]Подбор!$CJ:$DA,16,0),"")</f>
        <v/>
      </c>
      <c r="AL1900" s="73" t="str">
        <f>IFERROR(VLOOKUP(Подбор[[#This Row],[Артикул]],[1]Подбор!$CJ:$DA,17,0),"")</f>
        <v/>
      </c>
    </row>
    <row r="1901" spans="1:38">
      <c r="A1901" s="73" t="s">
        <v>4123</v>
      </c>
      <c r="B1901" t="s">
        <v>4036</v>
      </c>
      <c r="C1901" t="s">
        <v>4124</v>
      </c>
      <c r="D1901" t="s">
        <v>578</v>
      </c>
      <c r="E1901" t="s">
        <v>578</v>
      </c>
      <c r="F1901" t="s">
        <v>578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578</v>
      </c>
      <c r="R1901" t="s">
        <v>578</v>
      </c>
      <c r="S1901" t="s">
        <v>578</v>
      </c>
      <c r="T1901" s="73"/>
      <c r="U1901" s="73"/>
      <c r="V1901"/>
      <c r="W1901" s="73" t="str">
        <f>IFERROR(VLOOKUP(Подбор[[#This Row],[Артикул]],[1]Подбор!$CJ:$CW,2,0),"")</f>
        <v/>
      </c>
      <c r="X1901" s="73" t="str">
        <f>IFERROR(VLOOKUP(Подбор[[#This Row],[Артикул]],[1]Подбор!$CJ:$CW,3,0),"")</f>
        <v/>
      </c>
      <c r="Y1901" s="73" t="str">
        <f>IFERROR(VLOOKUP(Подбор[[#This Row],[Артикул]],[1]Подбор!$CJ:$CW,4,0),"")</f>
        <v/>
      </c>
      <c r="Z1901" s="73">
        <f>IFERROR(VLOOKUP(Подбор[[#This Row],[Артикул]],[1]Подбор!$CJ:$CW,5,0),"")</f>
        <v>0</v>
      </c>
      <c r="AA1901" s="73">
        <f>IFERROR(VLOOKUP(Подбор[[#This Row],[Артикул]],[1]Подбор!$CJ:$CW,6,0),"")</f>
        <v>0</v>
      </c>
      <c r="AB1901" s="73">
        <f>IFERROR(VLOOKUP(Подбор[[#This Row],[Артикул]],[1]Подбор!$CJ:$CW,7,0),"")</f>
        <v>0</v>
      </c>
      <c r="AC1901" s="73">
        <f>IFERROR(VLOOKUP(Подбор[[#This Row],[Артикул]],[1]Подбор!$CJ:$CW,8,0),"")</f>
        <v>0</v>
      </c>
      <c r="AD1901" s="73">
        <f>IFERROR(VLOOKUP(Подбор[[#This Row],[Артикул]],[1]Подбор!$CJ:$CW,9,0),"")</f>
        <v>0</v>
      </c>
      <c r="AE1901" s="73">
        <f>IFERROR(VLOOKUP(Подбор[[#This Row],[Артикул]],[1]Подбор!$CJ:$CW,10,0),"")</f>
        <v>0</v>
      </c>
      <c r="AF1901" s="73">
        <f>IFERROR(VLOOKUP(Подбор[[#This Row],[Артикул]],[1]Подбор!$CJ:$CW,11,0),"")</f>
        <v>0</v>
      </c>
      <c r="AG1901" s="73">
        <f>IFERROR(VLOOKUP(Подбор[[#This Row],[Артикул]],[1]Подбор!$CJ:$CW,12,0),"")</f>
        <v>0</v>
      </c>
      <c r="AH1901" s="73">
        <f>IFERROR(VLOOKUP(Подбор[[#This Row],[Артикул]],[1]Подбор!$CJ:$CW,13,0),"")</f>
        <v>0</v>
      </c>
      <c r="AI1901" s="73">
        <f>IFERROR(VLOOKUP(Подбор[[#This Row],[Артикул]],[1]Подбор!$CJ:$CW,14,0),"")</f>
        <v>0</v>
      </c>
      <c r="AJ1901" s="73" t="str">
        <f>IFERROR(VLOOKUP(Подбор[[#This Row],[Артикул]],[1]Подбор!$CJ:$DA,15,0),"")</f>
        <v/>
      </c>
      <c r="AK1901" s="73" t="str">
        <f>IFERROR(VLOOKUP(Подбор[[#This Row],[Артикул]],[1]Подбор!$CJ:$DA,16,0),"")</f>
        <v/>
      </c>
      <c r="AL1901" s="73" t="str">
        <f>IFERROR(VLOOKUP(Подбор[[#This Row],[Артикул]],[1]Подбор!$CJ:$DA,17,0),"")</f>
        <v/>
      </c>
    </row>
    <row r="1902" spans="1:38">
      <c r="A1902" s="73" t="s">
        <v>4125</v>
      </c>
      <c r="B1902" t="s">
        <v>4036</v>
      </c>
      <c r="C1902" t="s">
        <v>4126</v>
      </c>
      <c r="D1902" t="s">
        <v>578</v>
      </c>
      <c r="E1902" t="s">
        <v>578</v>
      </c>
      <c r="F1902" t="s">
        <v>578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578</v>
      </c>
      <c r="R1902" t="s">
        <v>578</v>
      </c>
      <c r="S1902" t="s">
        <v>578</v>
      </c>
      <c r="T1902" s="73"/>
      <c r="U1902" s="73"/>
      <c r="V1902"/>
      <c r="W1902" s="73" t="str">
        <f>IFERROR(VLOOKUP(Подбор[[#This Row],[Артикул]],[1]Подбор!$CJ:$CW,2,0),"")</f>
        <v/>
      </c>
      <c r="X1902" s="73" t="str">
        <f>IFERROR(VLOOKUP(Подбор[[#This Row],[Артикул]],[1]Подбор!$CJ:$CW,3,0),"")</f>
        <v/>
      </c>
      <c r="Y1902" s="73" t="str">
        <f>IFERROR(VLOOKUP(Подбор[[#This Row],[Артикул]],[1]Подбор!$CJ:$CW,4,0),"")</f>
        <v/>
      </c>
      <c r="Z1902" s="73">
        <f>IFERROR(VLOOKUP(Подбор[[#This Row],[Артикул]],[1]Подбор!$CJ:$CW,5,0),"")</f>
        <v>0</v>
      </c>
      <c r="AA1902" s="73">
        <f>IFERROR(VLOOKUP(Подбор[[#This Row],[Артикул]],[1]Подбор!$CJ:$CW,6,0),"")</f>
        <v>0</v>
      </c>
      <c r="AB1902" s="73">
        <f>IFERROR(VLOOKUP(Подбор[[#This Row],[Артикул]],[1]Подбор!$CJ:$CW,7,0),"")</f>
        <v>0</v>
      </c>
      <c r="AC1902" s="73">
        <f>IFERROR(VLOOKUP(Подбор[[#This Row],[Артикул]],[1]Подбор!$CJ:$CW,8,0),"")</f>
        <v>0</v>
      </c>
      <c r="AD1902" s="73">
        <f>IFERROR(VLOOKUP(Подбор[[#This Row],[Артикул]],[1]Подбор!$CJ:$CW,9,0),"")</f>
        <v>0</v>
      </c>
      <c r="AE1902" s="73">
        <f>IFERROR(VLOOKUP(Подбор[[#This Row],[Артикул]],[1]Подбор!$CJ:$CW,10,0),"")</f>
        <v>0</v>
      </c>
      <c r="AF1902" s="73">
        <f>IFERROR(VLOOKUP(Подбор[[#This Row],[Артикул]],[1]Подбор!$CJ:$CW,11,0),"")</f>
        <v>0</v>
      </c>
      <c r="AG1902" s="73">
        <f>IFERROR(VLOOKUP(Подбор[[#This Row],[Артикул]],[1]Подбор!$CJ:$CW,12,0),"")</f>
        <v>0</v>
      </c>
      <c r="AH1902" s="73">
        <f>IFERROR(VLOOKUP(Подбор[[#This Row],[Артикул]],[1]Подбор!$CJ:$CW,13,0),"")</f>
        <v>0</v>
      </c>
      <c r="AI1902" s="73">
        <f>IFERROR(VLOOKUP(Подбор[[#This Row],[Артикул]],[1]Подбор!$CJ:$CW,14,0),"")</f>
        <v>0</v>
      </c>
      <c r="AJ1902" s="73" t="str">
        <f>IFERROR(VLOOKUP(Подбор[[#This Row],[Артикул]],[1]Подбор!$CJ:$DA,15,0),"")</f>
        <v/>
      </c>
      <c r="AK1902" s="73" t="str">
        <f>IFERROR(VLOOKUP(Подбор[[#This Row],[Артикул]],[1]Подбор!$CJ:$DA,16,0),"")</f>
        <v/>
      </c>
      <c r="AL1902" s="73" t="str">
        <f>IFERROR(VLOOKUP(Подбор[[#This Row],[Артикул]],[1]Подбор!$CJ:$DA,17,0),"")</f>
        <v/>
      </c>
    </row>
    <row r="1903" spans="1:38">
      <c r="A1903" s="73" t="s">
        <v>4128</v>
      </c>
      <c r="B1903" t="s">
        <v>4036</v>
      </c>
      <c r="C1903" t="s">
        <v>4129</v>
      </c>
      <c r="D1903" t="s">
        <v>578</v>
      </c>
      <c r="E1903" t="s">
        <v>578</v>
      </c>
      <c r="F1903" t="s">
        <v>578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578</v>
      </c>
      <c r="R1903" t="s">
        <v>578</v>
      </c>
      <c r="S1903" t="s">
        <v>578</v>
      </c>
      <c r="T1903" s="73"/>
      <c r="U1903" s="73"/>
      <c r="V1903"/>
      <c r="W1903" s="73" t="str">
        <f>IFERROR(VLOOKUP(Подбор[[#This Row],[Артикул]],[1]Подбор!$CJ:$CW,2,0),"")</f>
        <v/>
      </c>
      <c r="X1903" s="73" t="str">
        <f>IFERROR(VLOOKUP(Подбор[[#This Row],[Артикул]],[1]Подбор!$CJ:$CW,3,0),"")</f>
        <v/>
      </c>
      <c r="Y1903" s="73" t="str">
        <f>IFERROR(VLOOKUP(Подбор[[#This Row],[Артикул]],[1]Подбор!$CJ:$CW,4,0),"")</f>
        <v/>
      </c>
      <c r="Z1903" s="73">
        <f>IFERROR(VLOOKUP(Подбор[[#This Row],[Артикул]],[1]Подбор!$CJ:$CW,5,0),"")</f>
        <v>0</v>
      </c>
      <c r="AA1903" s="73">
        <f>IFERROR(VLOOKUP(Подбор[[#This Row],[Артикул]],[1]Подбор!$CJ:$CW,6,0),"")</f>
        <v>0</v>
      </c>
      <c r="AB1903" s="73">
        <f>IFERROR(VLOOKUP(Подбор[[#This Row],[Артикул]],[1]Подбор!$CJ:$CW,7,0),"")</f>
        <v>0</v>
      </c>
      <c r="AC1903" s="73">
        <f>IFERROR(VLOOKUP(Подбор[[#This Row],[Артикул]],[1]Подбор!$CJ:$CW,8,0),"")</f>
        <v>0</v>
      </c>
      <c r="AD1903" s="73">
        <f>IFERROR(VLOOKUP(Подбор[[#This Row],[Артикул]],[1]Подбор!$CJ:$CW,9,0),"")</f>
        <v>0</v>
      </c>
      <c r="AE1903" s="73">
        <f>IFERROR(VLOOKUP(Подбор[[#This Row],[Артикул]],[1]Подбор!$CJ:$CW,10,0),"")</f>
        <v>0</v>
      </c>
      <c r="AF1903" s="73">
        <f>IFERROR(VLOOKUP(Подбор[[#This Row],[Артикул]],[1]Подбор!$CJ:$CW,11,0),"")</f>
        <v>0</v>
      </c>
      <c r="AG1903" s="73">
        <f>IFERROR(VLOOKUP(Подбор[[#This Row],[Артикул]],[1]Подбор!$CJ:$CW,12,0),"")</f>
        <v>0</v>
      </c>
      <c r="AH1903" s="73">
        <f>IFERROR(VLOOKUP(Подбор[[#This Row],[Артикул]],[1]Подбор!$CJ:$CW,13,0),"")</f>
        <v>0</v>
      </c>
      <c r="AI1903" s="73">
        <f>IFERROR(VLOOKUP(Подбор[[#This Row],[Артикул]],[1]Подбор!$CJ:$CW,14,0),"")</f>
        <v>0</v>
      </c>
      <c r="AJ1903" s="73" t="str">
        <f>IFERROR(VLOOKUP(Подбор[[#This Row],[Артикул]],[1]Подбор!$CJ:$DA,15,0),"")</f>
        <v/>
      </c>
      <c r="AK1903" s="73" t="str">
        <f>IFERROR(VLOOKUP(Подбор[[#This Row],[Артикул]],[1]Подбор!$CJ:$DA,16,0),"")</f>
        <v/>
      </c>
      <c r="AL1903" s="73" t="str">
        <f>IFERROR(VLOOKUP(Подбор[[#This Row],[Артикул]],[1]Подбор!$CJ:$DA,17,0),"")</f>
        <v/>
      </c>
    </row>
    <row r="1904" spans="1:38">
      <c r="A1904" s="73" t="s">
        <v>4130</v>
      </c>
      <c r="B1904" t="s">
        <v>4036</v>
      </c>
      <c r="C1904" t="s">
        <v>4131</v>
      </c>
      <c r="D1904" t="s">
        <v>578</v>
      </c>
      <c r="E1904" t="s">
        <v>578</v>
      </c>
      <c r="F1904" t="s">
        <v>578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578</v>
      </c>
      <c r="R1904" t="s">
        <v>578</v>
      </c>
      <c r="S1904" t="s">
        <v>578</v>
      </c>
      <c r="T1904" s="73"/>
      <c r="U1904" s="73"/>
      <c r="V1904"/>
      <c r="W1904" s="73" t="str">
        <f>IFERROR(VLOOKUP(Подбор[[#This Row],[Артикул]],[1]Подбор!$CJ:$CW,2,0),"")</f>
        <v/>
      </c>
      <c r="X1904" s="73" t="str">
        <f>IFERROR(VLOOKUP(Подбор[[#This Row],[Артикул]],[1]Подбор!$CJ:$CW,3,0),"")</f>
        <v/>
      </c>
      <c r="Y1904" s="73" t="str">
        <f>IFERROR(VLOOKUP(Подбор[[#This Row],[Артикул]],[1]Подбор!$CJ:$CW,4,0),"")</f>
        <v/>
      </c>
      <c r="Z1904" s="73">
        <f>IFERROR(VLOOKUP(Подбор[[#This Row],[Артикул]],[1]Подбор!$CJ:$CW,5,0),"")</f>
        <v>0</v>
      </c>
      <c r="AA1904" s="73">
        <f>IFERROR(VLOOKUP(Подбор[[#This Row],[Артикул]],[1]Подбор!$CJ:$CW,6,0),"")</f>
        <v>0</v>
      </c>
      <c r="AB1904" s="73">
        <f>IFERROR(VLOOKUP(Подбор[[#This Row],[Артикул]],[1]Подбор!$CJ:$CW,7,0),"")</f>
        <v>0</v>
      </c>
      <c r="AC1904" s="73">
        <f>IFERROR(VLOOKUP(Подбор[[#This Row],[Артикул]],[1]Подбор!$CJ:$CW,8,0),"")</f>
        <v>0</v>
      </c>
      <c r="AD1904" s="73">
        <f>IFERROR(VLOOKUP(Подбор[[#This Row],[Артикул]],[1]Подбор!$CJ:$CW,9,0),"")</f>
        <v>0</v>
      </c>
      <c r="AE1904" s="73">
        <f>IFERROR(VLOOKUP(Подбор[[#This Row],[Артикул]],[1]Подбор!$CJ:$CW,10,0),"")</f>
        <v>0</v>
      </c>
      <c r="AF1904" s="73">
        <f>IFERROR(VLOOKUP(Подбор[[#This Row],[Артикул]],[1]Подбор!$CJ:$CW,11,0),"")</f>
        <v>0</v>
      </c>
      <c r="AG1904" s="73">
        <f>IFERROR(VLOOKUP(Подбор[[#This Row],[Артикул]],[1]Подбор!$CJ:$CW,12,0),"")</f>
        <v>0</v>
      </c>
      <c r="AH1904" s="73">
        <f>IFERROR(VLOOKUP(Подбор[[#This Row],[Артикул]],[1]Подбор!$CJ:$CW,13,0),"")</f>
        <v>0</v>
      </c>
      <c r="AI1904" s="73">
        <f>IFERROR(VLOOKUP(Подбор[[#This Row],[Артикул]],[1]Подбор!$CJ:$CW,14,0),"")</f>
        <v>0</v>
      </c>
      <c r="AJ1904" s="73" t="str">
        <f>IFERROR(VLOOKUP(Подбор[[#This Row],[Артикул]],[1]Подбор!$CJ:$DA,15,0),"")</f>
        <v/>
      </c>
      <c r="AK1904" s="73" t="str">
        <f>IFERROR(VLOOKUP(Подбор[[#This Row],[Артикул]],[1]Подбор!$CJ:$DA,16,0),"")</f>
        <v/>
      </c>
      <c r="AL1904" s="73" t="str">
        <f>IFERROR(VLOOKUP(Подбор[[#This Row],[Артикул]],[1]Подбор!$CJ:$DA,17,0),"")</f>
        <v/>
      </c>
    </row>
    <row r="1905" spans="1:38">
      <c r="A1905" s="73" t="s">
        <v>4132</v>
      </c>
      <c r="B1905" t="s">
        <v>4036</v>
      </c>
      <c r="C1905" t="s">
        <v>4133</v>
      </c>
      <c r="D1905" t="s">
        <v>578</v>
      </c>
      <c r="E1905" t="s">
        <v>578</v>
      </c>
      <c r="F1905" t="s">
        <v>578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578</v>
      </c>
      <c r="R1905" t="s">
        <v>578</v>
      </c>
      <c r="S1905" t="s">
        <v>578</v>
      </c>
      <c r="T1905" s="73"/>
      <c r="U1905" s="73"/>
      <c r="V1905"/>
      <c r="W1905" s="73" t="str">
        <f>IFERROR(VLOOKUP(Подбор[[#This Row],[Артикул]],[1]Подбор!$CJ:$CW,2,0),"")</f>
        <v/>
      </c>
      <c r="X1905" s="73" t="str">
        <f>IFERROR(VLOOKUP(Подбор[[#This Row],[Артикул]],[1]Подбор!$CJ:$CW,3,0),"")</f>
        <v/>
      </c>
      <c r="Y1905" s="73" t="str">
        <f>IFERROR(VLOOKUP(Подбор[[#This Row],[Артикул]],[1]Подбор!$CJ:$CW,4,0),"")</f>
        <v/>
      </c>
      <c r="Z1905" s="73">
        <f>IFERROR(VLOOKUP(Подбор[[#This Row],[Артикул]],[1]Подбор!$CJ:$CW,5,0),"")</f>
        <v>0</v>
      </c>
      <c r="AA1905" s="73">
        <f>IFERROR(VLOOKUP(Подбор[[#This Row],[Артикул]],[1]Подбор!$CJ:$CW,6,0),"")</f>
        <v>0</v>
      </c>
      <c r="AB1905" s="73">
        <f>IFERROR(VLOOKUP(Подбор[[#This Row],[Артикул]],[1]Подбор!$CJ:$CW,7,0),"")</f>
        <v>0</v>
      </c>
      <c r="AC1905" s="73">
        <f>IFERROR(VLOOKUP(Подбор[[#This Row],[Артикул]],[1]Подбор!$CJ:$CW,8,0),"")</f>
        <v>0</v>
      </c>
      <c r="AD1905" s="73">
        <f>IFERROR(VLOOKUP(Подбор[[#This Row],[Артикул]],[1]Подбор!$CJ:$CW,9,0),"")</f>
        <v>0</v>
      </c>
      <c r="AE1905" s="73">
        <f>IFERROR(VLOOKUP(Подбор[[#This Row],[Артикул]],[1]Подбор!$CJ:$CW,10,0),"")</f>
        <v>0</v>
      </c>
      <c r="AF1905" s="73">
        <f>IFERROR(VLOOKUP(Подбор[[#This Row],[Артикул]],[1]Подбор!$CJ:$CW,11,0),"")</f>
        <v>0</v>
      </c>
      <c r="AG1905" s="73">
        <f>IFERROR(VLOOKUP(Подбор[[#This Row],[Артикул]],[1]Подбор!$CJ:$CW,12,0),"")</f>
        <v>0</v>
      </c>
      <c r="AH1905" s="73">
        <f>IFERROR(VLOOKUP(Подбор[[#This Row],[Артикул]],[1]Подбор!$CJ:$CW,13,0),"")</f>
        <v>0</v>
      </c>
      <c r="AI1905" s="73">
        <f>IFERROR(VLOOKUP(Подбор[[#This Row],[Артикул]],[1]Подбор!$CJ:$CW,14,0),"")</f>
        <v>0</v>
      </c>
      <c r="AJ1905" s="73" t="str">
        <f>IFERROR(VLOOKUP(Подбор[[#This Row],[Артикул]],[1]Подбор!$CJ:$DA,15,0),"")</f>
        <v/>
      </c>
      <c r="AK1905" s="73" t="str">
        <f>IFERROR(VLOOKUP(Подбор[[#This Row],[Артикул]],[1]Подбор!$CJ:$DA,16,0),"")</f>
        <v/>
      </c>
      <c r="AL1905" s="73" t="str">
        <f>IFERROR(VLOOKUP(Подбор[[#This Row],[Артикул]],[1]Подбор!$CJ:$DA,17,0),"")</f>
        <v/>
      </c>
    </row>
    <row r="1906" spans="1:38">
      <c r="A1906" s="73" t="s">
        <v>4134</v>
      </c>
      <c r="B1906" t="s">
        <v>4036</v>
      </c>
      <c r="C1906" t="s">
        <v>4135</v>
      </c>
      <c r="D1906" t="s">
        <v>578</v>
      </c>
      <c r="E1906" t="s">
        <v>578</v>
      </c>
      <c r="F1906" t="s">
        <v>578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578</v>
      </c>
      <c r="R1906" t="s">
        <v>578</v>
      </c>
      <c r="S1906" t="s">
        <v>578</v>
      </c>
      <c r="T1906" s="73"/>
      <c r="U1906" s="73"/>
      <c r="V1906"/>
      <c r="W1906" s="73" t="str">
        <f>IFERROR(VLOOKUP(Подбор[[#This Row],[Артикул]],[1]Подбор!$CJ:$CW,2,0),"")</f>
        <v/>
      </c>
      <c r="X1906" s="73" t="str">
        <f>IFERROR(VLOOKUP(Подбор[[#This Row],[Артикул]],[1]Подбор!$CJ:$CW,3,0),"")</f>
        <v/>
      </c>
      <c r="Y1906" s="73" t="str">
        <f>IFERROR(VLOOKUP(Подбор[[#This Row],[Артикул]],[1]Подбор!$CJ:$CW,4,0),"")</f>
        <v/>
      </c>
      <c r="Z1906" s="73">
        <f>IFERROR(VLOOKUP(Подбор[[#This Row],[Артикул]],[1]Подбор!$CJ:$CW,5,0),"")</f>
        <v>0</v>
      </c>
      <c r="AA1906" s="73">
        <f>IFERROR(VLOOKUP(Подбор[[#This Row],[Артикул]],[1]Подбор!$CJ:$CW,6,0),"")</f>
        <v>0</v>
      </c>
      <c r="AB1906" s="73">
        <f>IFERROR(VLOOKUP(Подбор[[#This Row],[Артикул]],[1]Подбор!$CJ:$CW,7,0),"")</f>
        <v>0</v>
      </c>
      <c r="AC1906" s="73">
        <f>IFERROR(VLOOKUP(Подбор[[#This Row],[Артикул]],[1]Подбор!$CJ:$CW,8,0),"")</f>
        <v>0</v>
      </c>
      <c r="AD1906" s="73">
        <f>IFERROR(VLOOKUP(Подбор[[#This Row],[Артикул]],[1]Подбор!$CJ:$CW,9,0),"")</f>
        <v>0</v>
      </c>
      <c r="AE1906" s="73">
        <f>IFERROR(VLOOKUP(Подбор[[#This Row],[Артикул]],[1]Подбор!$CJ:$CW,10,0),"")</f>
        <v>0</v>
      </c>
      <c r="AF1906" s="73">
        <f>IFERROR(VLOOKUP(Подбор[[#This Row],[Артикул]],[1]Подбор!$CJ:$CW,11,0),"")</f>
        <v>0</v>
      </c>
      <c r="AG1906" s="73">
        <f>IFERROR(VLOOKUP(Подбор[[#This Row],[Артикул]],[1]Подбор!$CJ:$CW,12,0),"")</f>
        <v>0</v>
      </c>
      <c r="AH1906" s="73">
        <f>IFERROR(VLOOKUP(Подбор[[#This Row],[Артикул]],[1]Подбор!$CJ:$CW,13,0),"")</f>
        <v>0</v>
      </c>
      <c r="AI1906" s="73">
        <f>IFERROR(VLOOKUP(Подбор[[#This Row],[Артикул]],[1]Подбор!$CJ:$CW,14,0),"")</f>
        <v>0</v>
      </c>
      <c r="AJ1906" s="73" t="str">
        <f>IFERROR(VLOOKUP(Подбор[[#This Row],[Артикул]],[1]Подбор!$CJ:$DA,15,0),"")</f>
        <v/>
      </c>
      <c r="AK1906" s="73" t="str">
        <f>IFERROR(VLOOKUP(Подбор[[#This Row],[Артикул]],[1]Подбор!$CJ:$DA,16,0),"")</f>
        <v/>
      </c>
      <c r="AL1906" s="73" t="str">
        <f>IFERROR(VLOOKUP(Подбор[[#This Row],[Артикул]],[1]Подбор!$CJ:$DA,17,0),"")</f>
        <v/>
      </c>
    </row>
    <row r="1907" spans="1:38">
      <c r="A1907" s="73" t="s">
        <v>4136</v>
      </c>
      <c r="B1907" t="s">
        <v>4036</v>
      </c>
      <c r="C1907" t="s">
        <v>4137</v>
      </c>
      <c r="D1907" t="s">
        <v>578</v>
      </c>
      <c r="E1907" t="s">
        <v>578</v>
      </c>
      <c r="F1907" t="s">
        <v>578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578</v>
      </c>
      <c r="R1907" t="s">
        <v>578</v>
      </c>
      <c r="S1907" t="s">
        <v>578</v>
      </c>
      <c r="T1907" s="73"/>
      <c r="U1907" s="73"/>
      <c r="V1907"/>
      <c r="W1907" s="73" t="str">
        <f>IFERROR(VLOOKUP(Подбор[[#This Row],[Артикул]],[1]Подбор!$CJ:$CW,2,0),"")</f>
        <v/>
      </c>
      <c r="X1907" s="73" t="str">
        <f>IFERROR(VLOOKUP(Подбор[[#This Row],[Артикул]],[1]Подбор!$CJ:$CW,3,0),"")</f>
        <v/>
      </c>
      <c r="Y1907" s="73" t="str">
        <f>IFERROR(VLOOKUP(Подбор[[#This Row],[Артикул]],[1]Подбор!$CJ:$CW,4,0),"")</f>
        <v/>
      </c>
      <c r="Z1907" s="73">
        <f>IFERROR(VLOOKUP(Подбор[[#This Row],[Артикул]],[1]Подбор!$CJ:$CW,5,0),"")</f>
        <v>0</v>
      </c>
      <c r="AA1907" s="73">
        <f>IFERROR(VLOOKUP(Подбор[[#This Row],[Артикул]],[1]Подбор!$CJ:$CW,6,0),"")</f>
        <v>0</v>
      </c>
      <c r="AB1907" s="73">
        <f>IFERROR(VLOOKUP(Подбор[[#This Row],[Артикул]],[1]Подбор!$CJ:$CW,7,0),"")</f>
        <v>0</v>
      </c>
      <c r="AC1907" s="73">
        <f>IFERROR(VLOOKUP(Подбор[[#This Row],[Артикул]],[1]Подбор!$CJ:$CW,8,0),"")</f>
        <v>0</v>
      </c>
      <c r="AD1907" s="73">
        <f>IFERROR(VLOOKUP(Подбор[[#This Row],[Артикул]],[1]Подбор!$CJ:$CW,9,0),"")</f>
        <v>0</v>
      </c>
      <c r="AE1907" s="73">
        <f>IFERROR(VLOOKUP(Подбор[[#This Row],[Артикул]],[1]Подбор!$CJ:$CW,10,0),"")</f>
        <v>0</v>
      </c>
      <c r="AF1907" s="73">
        <f>IFERROR(VLOOKUP(Подбор[[#This Row],[Артикул]],[1]Подбор!$CJ:$CW,11,0),"")</f>
        <v>0</v>
      </c>
      <c r="AG1907" s="73">
        <f>IFERROR(VLOOKUP(Подбор[[#This Row],[Артикул]],[1]Подбор!$CJ:$CW,12,0),"")</f>
        <v>0</v>
      </c>
      <c r="AH1907" s="73">
        <f>IFERROR(VLOOKUP(Подбор[[#This Row],[Артикул]],[1]Подбор!$CJ:$CW,13,0),"")</f>
        <v>0</v>
      </c>
      <c r="AI1907" s="73">
        <f>IFERROR(VLOOKUP(Подбор[[#This Row],[Артикул]],[1]Подбор!$CJ:$CW,14,0),"")</f>
        <v>0</v>
      </c>
      <c r="AJ1907" s="73" t="str">
        <f>IFERROR(VLOOKUP(Подбор[[#This Row],[Артикул]],[1]Подбор!$CJ:$DA,15,0),"")</f>
        <v/>
      </c>
      <c r="AK1907" s="73" t="str">
        <f>IFERROR(VLOOKUP(Подбор[[#This Row],[Артикул]],[1]Подбор!$CJ:$DA,16,0),"")</f>
        <v/>
      </c>
      <c r="AL1907" s="73" t="str">
        <f>IFERROR(VLOOKUP(Подбор[[#This Row],[Артикул]],[1]Подбор!$CJ:$DA,17,0),"")</f>
        <v/>
      </c>
    </row>
    <row r="1908" spans="1:38">
      <c r="A1908" s="73" t="s">
        <v>4138</v>
      </c>
      <c r="B1908" t="s">
        <v>4036</v>
      </c>
      <c r="C1908" t="s">
        <v>4139</v>
      </c>
      <c r="D1908" t="s">
        <v>578</v>
      </c>
      <c r="E1908" t="s">
        <v>578</v>
      </c>
      <c r="F1908" t="s">
        <v>578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578</v>
      </c>
      <c r="R1908" t="s">
        <v>578</v>
      </c>
      <c r="S1908" t="s">
        <v>578</v>
      </c>
      <c r="T1908" s="73"/>
      <c r="U1908" s="73"/>
      <c r="V1908"/>
      <c r="W1908" s="73" t="str">
        <f>IFERROR(VLOOKUP(Подбор[[#This Row],[Артикул]],[1]Подбор!$CJ:$CW,2,0),"")</f>
        <v/>
      </c>
      <c r="X1908" s="73" t="str">
        <f>IFERROR(VLOOKUP(Подбор[[#This Row],[Артикул]],[1]Подбор!$CJ:$CW,3,0),"")</f>
        <v/>
      </c>
      <c r="Y1908" s="73" t="str">
        <f>IFERROR(VLOOKUP(Подбор[[#This Row],[Артикул]],[1]Подбор!$CJ:$CW,4,0),"")</f>
        <v/>
      </c>
      <c r="Z1908" s="73">
        <f>IFERROR(VLOOKUP(Подбор[[#This Row],[Артикул]],[1]Подбор!$CJ:$CW,5,0),"")</f>
        <v>0</v>
      </c>
      <c r="AA1908" s="73">
        <f>IFERROR(VLOOKUP(Подбор[[#This Row],[Артикул]],[1]Подбор!$CJ:$CW,6,0),"")</f>
        <v>0</v>
      </c>
      <c r="AB1908" s="73">
        <f>IFERROR(VLOOKUP(Подбор[[#This Row],[Артикул]],[1]Подбор!$CJ:$CW,7,0),"")</f>
        <v>0</v>
      </c>
      <c r="AC1908" s="73">
        <f>IFERROR(VLOOKUP(Подбор[[#This Row],[Артикул]],[1]Подбор!$CJ:$CW,8,0),"")</f>
        <v>0</v>
      </c>
      <c r="AD1908" s="73">
        <f>IFERROR(VLOOKUP(Подбор[[#This Row],[Артикул]],[1]Подбор!$CJ:$CW,9,0),"")</f>
        <v>0</v>
      </c>
      <c r="AE1908" s="73">
        <f>IFERROR(VLOOKUP(Подбор[[#This Row],[Артикул]],[1]Подбор!$CJ:$CW,10,0),"")</f>
        <v>0</v>
      </c>
      <c r="AF1908" s="73">
        <f>IFERROR(VLOOKUP(Подбор[[#This Row],[Артикул]],[1]Подбор!$CJ:$CW,11,0),"")</f>
        <v>0</v>
      </c>
      <c r="AG1908" s="73">
        <f>IFERROR(VLOOKUP(Подбор[[#This Row],[Артикул]],[1]Подбор!$CJ:$CW,12,0),"")</f>
        <v>0</v>
      </c>
      <c r="AH1908" s="73">
        <f>IFERROR(VLOOKUP(Подбор[[#This Row],[Артикул]],[1]Подбор!$CJ:$CW,13,0),"")</f>
        <v>0</v>
      </c>
      <c r="AI1908" s="73">
        <f>IFERROR(VLOOKUP(Подбор[[#This Row],[Артикул]],[1]Подбор!$CJ:$CW,14,0),"")</f>
        <v>0</v>
      </c>
      <c r="AJ1908" s="73" t="str">
        <f>IFERROR(VLOOKUP(Подбор[[#This Row],[Артикул]],[1]Подбор!$CJ:$DA,15,0),"")</f>
        <v/>
      </c>
      <c r="AK1908" s="73" t="str">
        <f>IFERROR(VLOOKUP(Подбор[[#This Row],[Артикул]],[1]Подбор!$CJ:$DA,16,0),"")</f>
        <v/>
      </c>
      <c r="AL1908" s="73" t="str">
        <f>IFERROR(VLOOKUP(Подбор[[#This Row],[Артикул]],[1]Подбор!$CJ:$DA,17,0),"")</f>
        <v/>
      </c>
    </row>
    <row r="1909" spans="1:38">
      <c r="A1909" s="73" t="s">
        <v>4140</v>
      </c>
      <c r="B1909" t="s">
        <v>4036</v>
      </c>
      <c r="C1909" t="s">
        <v>4141</v>
      </c>
      <c r="D1909" t="s">
        <v>578</v>
      </c>
      <c r="E1909" t="s">
        <v>578</v>
      </c>
      <c r="F1909" t="s">
        <v>578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578</v>
      </c>
      <c r="R1909" t="s">
        <v>578</v>
      </c>
      <c r="S1909" t="s">
        <v>578</v>
      </c>
      <c r="T1909" s="73"/>
      <c r="U1909" s="73"/>
      <c r="V1909"/>
      <c r="W1909" s="73" t="str">
        <f>IFERROR(VLOOKUP(Подбор[[#This Row],[Артикул]],[1]Подбор!$CJ:$CW,2,0),"")</f>
        <v/>
      </c>
      <c r="X1909" s="73" t="str">
        <f>IFERROR(VLOOKUP(Подбор[[#This Row],[Артикул]],[1]Подбор!$CJ:$CW,3,0),"")</f>
        <v/>
      </c>
      <c r="Y1909" s="73" t="str">
        <f>IFERROR(VLOOKUP(Подбор[[#This Row],[Артикул]],[1]Подбор!$CJ:$CW,4,0),"")</f>
        <v/>
      </c>
      <c r="Z1909" s="73">
        <f>IFERROR(VLOOKUP(Подбор[[#This Row],[Артикул]],[1]Подбор!$CJ:$CW,5,0),"")</f>
        <v>0</v>
      </c>
      <c r="AA1909" s="73">
        <f>IFERROR(VLOOKUP(Подбор[[#This Row],[Артикул]],[1]Подбор!$CJ:$CW,6,0),"")</f>
        <v>0</v>
      </c>
      <c r="AB1909" s="73">
        <f>IFERROR(VLOOKUP(Подбор[[#This Row],[Артикул]],[1]Подбор!$CJ:$CW,7,0),"")</f>
        <v>0</v>
      </c>
      <c r="AC1909" s="73">
        <f>IFERROR(VLOOKUP(Подбор[[#This Row],[Артикул]],[1]Подбор!$CJ:$CW,8,0),"")</f>
        <v>0</v>
      </c>
      <c r="AD1909" s="73">
        <f>IFERROR(VLOOKUP(Подбор[[#This Row],[Артикул]],[1]Подбор!$CJ:$CW,9,0),"")</f>
        <v>0</v>
      </c>
      <c r="AE1909" s="73">
        <f>IFERROR(VLOOKUP(Подбор[[#This Row],[Артикул]],[1]Подбор!$CJ:$CW,10,0),"")</f>
        <v>0</v>
      </c>
      <c r="AF1909" s="73">
        <f>IFERROR(VLOOKUP(Подбор[[#This Row],[Артикул]],[1]Подбор!$CJ:$CW,11,0),"")</f>
        <v>0</v>
      </c>
      <c r="AG1909" s="73">
        <f>IFERROR(VLOOKUP(Подбор[[#This Row],[Артикул]],[1]Подбор!$CJ:$CW,12,0),"")</f>
        <v>0</v>
      </c>
      <c r="AH1909" s="73">
        <f>IFERROR(VLOOKUP(Подбор[[#This Row],[Артикул]],[1]Подбор!$CJ:$CW,13,0),"")</f>
        <v>0</v>
      </c>
      <c r="AI1909" s="73">
        <f>IFERROR(VLOOKUP(Подбор[[#This Row],[Артикул]],[1]Подбор!$CJ:$CW,14,0),"")</f>
        <v>0</v>
      </c>
      <c r="AJ1909" s="73" t="str">
        <f>IFERROR(VLOOKUP(Подбор[[#This Row],[Артикул]],[1]Подбор!$CJ:$DA,15,0),"")</f>
        <v/>
      </c>
      <c r="AK1909" s="73" t="str">
        <f>IFERROR(VLOOKUP(Подбор[[#This Row],[Артикул]],[1]Подбор!$CJ:$DA,16,0),"")</f>
        <v/>
      </c>
      <c r="AL1909" s="73" t="str">
        <f>IFERROR(VLOOKUP(Подбор[[#This Row],[Артикул]],[1]Подбор!$CJ:$DA,17,0),"")</f>
        <v/>
      </c>
    </row>
    <row r="1910" spans="1:38">
      <c r="A1910" s="73" t="s">
        <v>4142</v>
      </c>
      <c r="B1910" t="s">
        <v>4036</v>
      </c>
      <c r="C1910" t="s">
        <v>4143</v>
      </c>
      <c r="D1910" t="s">
        <v>578</v>
      </c>
      <c r="E1910" t="s">
        <v>578</v>
      </c>
      <c r="F1910" t="s">
        <v>578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578</v>
      </c>
      <c r="R1910" t="s">
        <v>578</v>
      </c>
      <c r="S1910" t="s">
        <v>578</v>
      </c>
      <c r="T1910" s="73"/>
      <c r="U1910" s="73"/>
      <c r="V1910"/>
      <c r="W1910" s="73" t="str">
        <f>IFERROR(VLOOKUP(Подбор[[#This Row],[Артикул]],[1]Подбор!$CJ:$CW,2,0),"")</f>
        <v/>
      </c>
      <c r="X1910" s="73" t="str">
        <f>IFERROR(VLOOKUP(Подбор[[#This Row],[Артикул]],[1]Подбор!$CJ:$CW,3,0),"")</f>
        <v/>
      </c>
      <c r="Y1910" s="73" t="str">
        <f>IFERROR(VLOOKUP(Подбор[[#This Row],[Артикул]],[1]Подбор!$CJ:$CW,4,0),"")</f>
        <v/>
      </c>
      <c r="Z1910" s="73">
        <f>IFERROR(VLOOKUP(Подбор[[#This Row],[Артикул]],[1]Подбор!$CJ:$CW,5,0),"")</f>
        <v>0</v>
      </c>
      <c r="AA1910" s="73">
        <f>IFERROR(VLOOKUP(Подбор[[#This Row],[Артикул]],[1]Подбор!$CJ:$CW,6,0),"")</f>
        <v>0</v>
      </c>
      <c r="AB1910" s="73">
        <f>IFERROR(VLOOKUP(Подбор[[#This Row],[Артикул]],[1]Подбор!$CJ:$CW,7,0),"")</f>
        <v>0</v>
      </c>
      <c r="AC1910" s="73">
        <f>IFERROR(VLOOKUP(Подбор[[#This Row],[Артикул]],[1]Подбор!$CJ:$CW,8,0),"")</f>
        <v>0</v>
      </c>
      <c r="AD1910" s="73">
        <f>IFERROR(VLOOKUP(Подбор[[#This Row],[Артикул]],[1]Подбор!$CJ:$CW,9,0),"")</f>
        <v>0</v>
      </c>
      <c r="AE1910" s="73">
        <f>IFERROR(VLOOKUP(Подбор[[#This Row],[Артикул]],[1]Подбор!$CJ:$CW,10,0),"")</f>
        <v>0</v>
      </c>
      <c r="AF1910" s="73">
        <f>IFERROR(VLOOKUP(Подбор[[#This Row],[Артикул]],[1]Подбор!$CJ:$CW,11,0),"")</f>
        <v>0</v>
      </c>
      <c r="AG1910" s="73">
        <f>IFERROR(VLOOKUP(Подбор[[#This Row],[Артикул]],[1]Подбор!$CJ:$CW,12,0),"")</f>
        <v>0</v>
      </c>
      <c r="AH1910" s="73">
        <f>IFERROR(VLOOKUP(Подбор[[#This Row],[Артикул]],[1]Подбор!$CJ:$CW,13,0),"")</f>
        <v>0</v>
      </c>
      <c r="AI1910" s="73">
        <f>IFERROR(VLOOKUP(Подбор[[#This Row],[Артикул]],[1]Подбор!$CJ:$CW,14,0),"")</f>
        <v>0</v>
      </c>
      <c r="AJ1910" s="73" t="str">
        <f>IFERROR(VLOOKUP(Подбор[[#This Row],[Артикул]],[1]Подбор!$CJ:$DA,15,0),"")</f>
        <v/>
      </c>
      <c r="AK1910" s="73" t="str">
        <f>IFERROR(VLOOKUP(Подбор[[#This Row],[Артикул]],[1]Подбор!$CJ:$DA,16,0),"")</f>
        <v/>
      </c>
      <c r="AL1910" s="73" t="str">
        <f>IFERROR(VLOOKUP(Подбор[[#This Row],[Артикул]],[1]Подбор!$CJ:$DA,17,0),"")</f>
        <v/>
      </c>
    </row>
    <row r="1911" spans="1:38">
      <c r="A1911" s="73" t="s">
        <v>4144</v>
      </c>
      <c r="B1911" t="s">
        <v>4036</v>
      </c>
      <c r="C1911" t="s">
        <v>4145</v>
      </c>
      <c r="D1911" t="s">
        <v>578</v>
      </c>
      <c r="E1911" t="s">
        <v>578</v>
      </c>
      <c r="F1911" t="s">
        <v>578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578</v>
      </c>
      <c r="R1911" t="s">
        <v>578</v>
      </c>
      <c r="S1911" t="s">
        <v>578</v>
      </c>
      <c r="T1911" s="73"/>
      <c r="U1911" s="73"/>
      <c r="V1911"/>
      <c r="W1911" s="73" t="str">
        <f>IFERROR(VLOOKUP(Подбор[[#This Row],[Артикул]],[1]Подбор!$CJ:$CW,2,0),"")</f>
        <v/>
      </c>
      <c r="X1911" s="73" t="str">
        <f>IFERROR(VLOOKUP(Подбор[[#This Row],[Артикул]],[1]Подбор!$CJ:$CW,3,0),"")</f>
        <v/>
      </c>
      <c r="Y1911" s="73" t="str">
        <f>IFERROR(VLOOKUP(Подбор[[#This Row],[Артикул]],[1]Подбор!$CJ:$CW,4,0),"")</f>
        <v/>
      </c>
      <c r="Z1911" s="73">
        <f>IFERROR(VLOOKUP(Подбор[[#This Row],[Артикул]],[1]Подбор!$CJ:$CW,5,0),"")</f>
        <v>0</v>
      </c>
      <c r="AA1911" s="73">
        <f>IFERROR(VLOOKUP(Подбор[[#This Row],[Артикул]],[1]Подбор!$CJ:$CW,6,0),"")</f>
        <v>0</v>
      </c>
      <c r="AB1911" s="73">
        <f>IFERROR(VLOOKUP(Подбор[[#This Row],[Артикул]],[1]Подбор!$CJ:$CW,7,0),"")</f>
        <v>0</v>
      </c>
      <c r="AC1911" s="73">
        <f>IFERROR(VLOOKUP(Подбор[[#This Row],[Артикул]],[1]Подбор!$CJ:$CW,8,0),"")</f>
        <v>0</v>
      </c>
      <c r="AD1911" s="73">
        <f>IFERROR(VLOOKUP(Подбор[[#This Row],[Артикул]],[1]Подбор!$CJ:$CW,9,0),"")</f>
        <v>0</v>
      </c>
      <c r="AE1911" s="73">
        <f>IFERROR(VLOOKUP(Подбор[[#This Row],[Артикул]],[1]Подбор!$CJ:$CW,10,0),"")</f>
        <v>0</v>
      </c>
      <c r="AF1911" s="73">
        <f>IFERROR(VLOOKUP(Подбор[[#This Row],[Артикул]],[1]Подбор!$CJ:$CW,11,0),"")</f>
        <v>0</v>
      </c>
      <c r="AG1911" s="73">
        <f>IFERROR(VLOOKUP(Подбор[[#This Row],[Артикул]],[1]Подбор!$CJ:$CW,12,0),"")</f>
        <v>0</v>
      </c>
      <c r="AH1911" s="73">
        <f>IFERROR(VLOOKUP(Подбор[[#This Row],[Артикул]],[1]Подбор!$CJ:$CW,13,0),"")</f>
        <v>0</v>
      </c>
      <c r="AI1911" s="73">
        <f>IFERROR(VLOOKUP(Подбор[[#This Row],[Артикул]],[1]Подбор!$CJ:$CW,14,0),"")</f>
        <v>0</v>
      </c>
      <c r="AJ1911" s="73" t="str">
        <f>IFERROR(VLOOKUP(Подбор[[#This Row],[Артикул]],[1]Подбор!$CJ:$DA,15,0),"")</f>
        <v/>
      </c>
      <c r="AK1911" s="73" t="str">
        <f>IFERROR(VLOOKUP(Подбор[[#This Row],[Артикул]],[1]Подбор!$CJ:$DA,16,0),"")</f>
        <v/>
      </c>
      <c r="AL1911" s="73" t="str">
        <f>IFERROR(VLOOKUP(Подбор[[#This Row],[Артикул]],[1]Подбор!$CJ:$DA,17,0),"")</f>
        <v/>
      </c>
    </row>
    <row r="1912" spans="1:38">
      <c r="A1912" s="73" t="s">
        <v>4146</v>
      </c>
      <c r="B1912" t="s">
        <v>4036</v>
      </c>
      <c r="C1912" t="s">
        <v>4147</v>
      </c>
      <c r="D1912" t="s">
        <v>578</v>
      </c>
      <c r="E1912" t="s">
        <v>578</v>
      </c>
      <c r="F1912" t="s">
        <v>578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578</v>
      </c>
      <c r="R1912" t="s">
        <v>578</v>
      </c>
      <c r="S1912" t="s">
        <v>578</v>
      </c>
      <c r="T1912" s="73"/>
      <c r="U1912" s="73"/>
      <c r="V1912"/>
      <c r="W1912" s="73" t="str">
        <f>IFERROR(VLOOKUP(Подбор[[#This Row],[Артикул]],[1]Подбор!$CJ:$CW,2,0),"")</f>
        <v/>
      </c>
      <c r="X1912" s="73" t="str">
        <f>IFERROR(VLOOKUP(Подбор[[#This Row],[Артикул]],[1]Подбор!$CJ:$CW,3,0),"")</f>
        <v/>
      </c>
      <c r="Y1912" s="73" t="str">
        <f>IFERROR(VLOOKUP(Подбор[[#This Row],[Артикул]],[1]Подбор!$CJ:$CW,4,0),"")</f>
        <v/>
      </c>
      <c r="Z1912" s="73">
        <f>IFERROR(VLOOKUP(Подбор[[#This Row],[Артикул]],[1]Подбор!$CJ:$CW,5,0),"")</f>
        <v>0</v>
      </c>
      <c r="AA1912" s="73">
        <f>IFERROR(VLOOKUP(Подбор[[#This Row],[Артикул]],[1]Подбор!$CJ:$CW,6,0),"")</f>
        <v>0</v>
      </c>
      <c r="AB1912" s="73">
        <f>IFERROR(VLOOKUP(Подбор[[#This Row],[Артикул]],[1]Подбор!$CJ:$CW,7,0),"")</f>
        <v>0</v>
      </c>
      <c r="AC1912" s="73">
        <f>IFERROR(VLOOKUP(Подбор[[#This Row],[Артикул]],[1]Подбор!$CJ:$CW,8,0),"")</f>
        <v>0</v>
      </c>
      <c r="AD1912" s="73">
        <f>IFERROR(VLOOKUP(Подбор[[#This Row],[Артикул]],[1]Подбор!$CJ:$CW,9,0),"")</f>
        <v>0</v>
      </c>
      <c r="AE1912" s="73">
        <f>IFERROR(VLOOKUP(Подбор[[#This Row],[Артикул]],[1]Подбор!$CJ:$CW,10,0),"")</f>
        <v>0</v>
      </c>
      <c r="AF1912" s="73">
        <f>IFERROR(VLOOKUP(Подбор[[#This Row],[Артикул]],[1]Подбор!$CJ:$CW,11,0),"")</f>
        <v>0</v>
      </c>
      <c r="AG1912" s="73">
        <f>IFERROR(VLOOKUP(Подбор[[#This Row],[Артикул]],[1]Подбор!$CJ:$CW,12,0),"")</f>
        <v>0</v>
      </c>
      <c r="AH1912" s="73">
        <f>IFERROR(VLOOKUP(Подбор[[#This Row],[Артикул]],[1]Подбор!$CJ:$CW,13,0),"")</f>
        <v>0</v>
      </c>
      <c r="AI1912" s="73">
        <f>IFERROR(VLOOKUP(Подбор[[#This Row],[Артикул]],[1]Подбор!$CJ:$CW,14,0),"")</f>
        <v>0</v>
      </c>
      <c r="AJ1912" s="73" t="str">
        <f>IFERROR(VLOOKUP(Подбор[[#This Row],[Артикул]],[1]Подбор!$CJ:$DA,15,0),"")</f>
        <v/>
      </c>
      <c r="AK1912" s="73" t="str">
        <f>IFERROR(VLOOKUP(Подбор[[#This Row],[Артикул]],[1]Подбор!$CJ:$DA,16,0),"")</f>
        <v/>
      </c>
      <c r="AL1912" s="73" t="str">
        <f>IFERROR(VLOOKUP(Подбор[[#This Row],[Артикул]],[1]Подбор!$CJ:$DA,17,0),"")</f>
        <v/>
      </c>
    </row>
    <row r="1913" spans="1:38">
      <c r="A1913" s="73" t="s">
        <v>4148</v>
      </c>
      <c r="B1913" t="s">
        <v>4036</v>
      </c>
      <c r="C1913" t="s">
        <v>4149</v>
      </c>
      <c r="D1913" t="s">
        <v>578</v>
      </c>
      <c r="E1913" t="s">
        <v>578</v>
      </c>
      <c r="F1913" t="s">
        <v>578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578</v>
      </c>
      <c r="R1913" t="s">
        <v>578</v>
      </c>
      <c r="S1913" t="s">
        <v>578</v>
      </c>
      <c r="T1913" s="73"/>
      <c r="U1913" s="73"/>
      <c r="V1913"/>
      <c r="W1913" s="73" t="str">
        <f>IFERROR(VLOOKUP(Подбор[[#This Row],[Артикул]],[1]Подбор!$CJ:$CW,2,0),"")</f>
        <v/>
      </c>
      <c r="X1913" s="73" t="str">
        <f>IFERROR(VLOOKUP(Подбор[[#This Row],[Артикул]],[1]Подбор!$CJ:$CW,3,0),"")</f>
        <v/>
      </c>
      <c r="Y1913" s="73" t="str">
        <f>IFERROR(VLOOKUP(Подбор[[#This Row],[Артикул]],[1]Подбор!$CJ:$CW,4,0),"")</f>
        <v/>
      </c>
      <c r="Z1913" s="73">
        <f>IFERROR(VLOOKUP(Подбор[[#This Row],[Артикул]],[1]Подбор!$CJ:$CW,5,0),"")</f>
        <v>0</v>
      </c>
      <c r="AA1913" s="73">
        <f>IFERROR(VLOOKUP(Подбор[[#This Row],[Артикул]],[1]Подбор!$CJ:$CW,6,0),"")</f>
        <v>0</v>
      </c>
      <c r="AB1913" s="73">
        <f>IFERROR(VLOOKUP(Подбор[[#This Row],[Артикул]],[1]Подбор!$CJ:$CW,7,0),"")</f>
        <v>0</v>
      </c>
      <c r="AC1913" s="73">
        <f>IFERROR(VLOOKUP(Подбор[[#This Row],[Артикул]],[1]Подбор!$CJ:$CW,8,0),"")</f>
        <v>0</v>
      </c>
      <c r="AD1913" s="73">
        <f>IFERROR(VLOOKUP(Подбор[[#This Row],[Артикул]],[1]Подбор!$CJ:$CW,9,0),"")</f>
        <v>0</v>
      </c>
      <c r="AE1913" s="73">
        <f>IFERROR(VLOOKUP(Подбор[[#This Row],[Артикул]],[1]Подбор!$CJ:$CW,10,0),"")</f>
        <v>0</v>
      </c>
      <c r="AF1913" s="73">
        <f>IFERROR(VLOOKUP(Подбор[[#This Row],[Артикул]],[1]Подбор!$CJ:$CW,11,0),"")</f>
        <v>0</v>
      </c>
      <c r="AG1913" s="73">
        <f>IFERROR(VLOOKUP(Подбор[[#This Row],[Артикул]],[1]Подбор!$CJ:$CW,12,0),"")</f>
        <v>0</v>
      </c>
      <c r="AH1913" s="73">
        <f>IFERROR(VLOOKUP(Подбор[[#This Row],[Артикул]],[1]Подбор!$CJ:$CW,13,0),"")</f>
        <v>0</v>
      </c>
      <c r="AI1913" s="73">
        <f>IFERROR(VLOOKUP(Подбор[[#This Row],[Артикул]],[1]Подбор!$CJ:$CW,14,0),"")</f>
        <v>0</v>
      </c>
      <c r="AJ1913" s="73" t="str">
        <f>IFERROR(VLOOKUP(Подбор[[#This Row],[Артикул]],[1]Подбор!$CJ:$DA,15,0),"")</f>
        <v/>
      </c>
      <c r="AK1913" s="73" t="str">
        <f>IFERROR(VLOOKUP(Подбор[[#This Row],[Артикул]],[1]Подбор!$CJ:$DA,16,0),"")</f>
        <v/>
      </c>
      <c r="AL1913" s="73" t="str">
        <f>IFERROR(VLOOKUP(Подбор[[#This Row],[Артикул]],[1]Подбор!$CJ:$DA,17,0),"")</f>
        <v/>
      </c>
    </row>
    <row r="1914" spans="1:38">
      <c r="A1914" s="73" t="s">
        <v>4150</v>
      </c>
      <c r="B1914" t="s">
        <v>4036</v>
      </c>
      <c r="C1914" t="s">
        <v>4151</v>
      </c>
      <c r="D1914" t="s">
        <v>578</v>
      </c>
      <c r="E1914" t="s">
        <v>578</v>
      </c>
      <c r="F1914" t="s">
        <v>578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578</v>
      </c>
      <c r="R1914" t="s">
        <v>578</v>
      </c>
      <c r="S1914" t="s">
        <v>5514</v>
      </c>
      <c r="T1914" s="73"/>
      <c r="U1914" s="73"/>
      <c r="V1914"/>
      <c r="W1914" s="73" t="str">
        <f>IFERROR(VLOOKUP(Подбор[[#This Row],[Артикул]],[1]Подбор!$CJ:$CW,2,0),"")</f>
        <v/>
      </c>
      <c r="X1914" s="73" t="str">
        <f>IFERROR(VLOOKUP(Подбор[[#This Row],[Артикул]],[1]Подбор!$CJ:$CW,3,0),"")</f>
        <v/>
      </c>
      <c r="Y1914" s="73" t="str">
        <f>IFERROR(VLOOKUP(Подбор[[#This Row],[Артикул]],[1]Подбор!$CJ:$CW,4,0),"")</f>
        <v/>
      </c>
      <c r="Z1914" s="73">
        <f>IFERROR(VLOOKUP(Подбор[[#This Row],[Артикул]],[1]Подбор!$CJ:$CW,5,0),"")</f>
        <v>0</v>
      </c>
      <c r="AA1914" s="73">
        <f>IFERROR(VLOOKUP(Подбор[[#This Row],[Артикул]],[1]Подбор!$CJ:$CW,6,0),"")</f>
        <v>0</v>
      </c>
      <c r="AB1914" s="73">
        <f>IFERROR(VLOOKUP(Подбор[[#This Row],[Артикул]],[1]Подбор!$CJ:$CW,7,0),"")</f>
        <v>0</v>
      </c>
      <c r="AC1914" s="73">
        <f>IFERROR(VLOOKUP(Подбор[[#This Row],[Артикул]],[1]Подбор!$CJ:$CW,8,0),"")</f>
        <v>0</v>
      </c>
      <c r="AD1914" s="73">
        <f>IFERROR(VLOOKUP(Подбор[[#This Row],[Артикул]],[1]Подбор!$CJ:$CW,9,0),"")</f>
        <v>0</v>
      </c>
      <c r="AE1914" s="73">
        <f>IFERROR(VLOOKUP(Подбор[[#This Row],[Артикул]],[1]Подбор!$CJ:$CW,10,0),"")</f>
        <v>0</v>
      </c>
      <c r="AF1914" s="73">
        <f>IFERROR(VLOOKUP(Подбор[[#This Row],[Артикул]],[1]Подбор!$CJ:$CW,11,0),"")</f>
        <v>0</v>
      </c>
      <c r="AG1914" s="73">
        <f>IFERROR(VLOOKUP(Подбор[[#This Row],[Артикул]],[1]Подбор!$CJ:$CW,12,0),"")</f>
        <v>0</v>
      </c>
      <c r="AH1914" s="73">
        <f>IFERROR(VLOOKUP(Подбор[[#This Row],[Артикул]],[1]Подбор!$CJ:$CW,13,0),"")</f>
        <v>0</v>
      </c>
      <c r="AI1914" s="73">
        <f>IFERROR(VLOOKUP(Подбор[[#This Row],[Артикул]],[1]Подбор!$CJ:$CW,14,0),"")</f>
        <v>0</v>
      </c>
      <c r="AJ1914" s="73" t="str">
        <f>IFERROR(VLOOKUP(Подбор[[#This Row],[Артикул]],[1]Подбор!$CJ:$DA,15,0),"")</f>
        <v/>
      </c>
      <c r="AK1914" s="73" t="str">
        <f>IFERROR(VLOOKUP(Подбор[[#This Row],[Артикул]],[1]Подбор!$CJ:$DA,16,0),"")</f>
        <v/>
      </c>
      <c r="AL1914" s="73" t="str">
        <f>IFERROR(VLOOKUP(Подбор[[#This Row],[Артикул]],[1]Подбор!$CJ:$DA,17,0),"")</f>
        <v>NEW</v>
      </c>
    </row>
    <row r="1915" spans="1:38">
      <c r="A1915" s="73" t="s">
        <v>4152</v>
      </c>
      <c r="B1915" t="s">
        <v>4036</v>
      </c>
      <c r="C1915" t="s">
        <v>4153</v>
      </c>
      <c r="D1915" t="s">
        <v>578</v>
      </c>
      <c r="E1915" t="s">
        <v>578</v>
      </c>
      <c r="F1915" t="s">
        <v>578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578</v>
      </c>
      <c r="R1915" t="s">
        <v>578</v>
      </c>
      <c r="S1915" t="s">
        <v>578</v>
      </c>
      <c r="T1915" s="73"/>
      <c r="U1915" s="73"/>
      <c r="V1915"/>
      <c r="W1915" s="73" t="str">
        <f>IFERROR(VLOOKUP(Подбор[[#This Row],[Артикул]],[1]Подбор!$CJ:$CW,2,0),"")</f>
        <v/>
      </c>
      <c r="X1915" s="73" t="str">
        <f>IFERROR(VLOOKUP(Подбор[[#This Row],[Артикул]],[1]Подбор!$CJ:$CW,3,0),"")</f>
        <v/>
      </c>
      <c r="Y1915" s="73" t="str">
        <f>IFERROR(VLOOKUP(Подбор[[#This Row],[Артикул]],[1]Подбор!$CJ:$CW,4,0),"")</f>
        <v/>
      </c>
      <c r="Z1915" s="73">
        <f>IFERROR(VLOOKUP(Подбор[[#This Row],[Артикул]],[1]Подбор!$CJ:$CW,5,0),"")</f>
        <v>0</v>
      </c>
      <c r="AA1915" s="73">
        <f>IFERROR(VLOOKUP(Подбор[[#This Row],[Артикул]],[1]Подбор!$CJ:$CW,6,0),"")</f>
        <v>0</v>
      </c>
      <c r="AB1915" s="73">
        <f>IFERROR(VLOOKUP(Подбор[[#This Row],[Артикул]],[1]Подбор!$CJ:$CW,7,0),"")</f>
        <v>0</v>
      </c>
      <c r="AC1915" s="73">
        <f>IFERROR(VLOOKUP(Подбор[[#This Row],[Артикул]],[1]Подбор!$CJ:$CW,8,0),"")</f>
        <v>0</v>
      </c>
      <c r="AD1915" s="73">
        <f>IFERROR(VLOOKUP(Подбор[[#This Row],[Артикул]],[1]Подбор!$CJ:$CW,9,0),"")</f>
        <v>0</v>
      </c>
      <c r="AE1915" s="73">
        <f>IFERROR(VLOOKUP(Подбор[[#This Row],[Артикул]],[1]Подбор!$CJ:$CW,10,0),"")</f>
        <v>0</v>
      </c>
      <c r="AF1915" s="73">
        <f>IFERROR(VLOOKUP(Подбор[[#This Row],[Артикул]],[1]Подбор!$CJ:$CW,11,0),"")</f>
        <v>0</v>
      </c>
      <c r="AG1915" s="73">
        <f>IFERROR(VLOOKUP(Подбор[[#This Row],[Артикул]],[1]Подбор!$CJ:$CW,12,0),"")</f>
        <v>0</v>
      </c>
      <c r="AH1915" s="73">
        <f>IFERROR(VLOOKUP(Подбор[[#This Row],[Артикул]],[1]Подбор!$CJ:$CW,13,0),"")</f>
        <v>0</v>
      </c>
      <c r="AI1915" s="73">
        <f>IFERROR(VLOOKUP(Подбор[[#This Row],[Артикул]],[1]Подбор!$CJ:$CW,14,0),"")</f>
        <v>0</v>
      </c>
      <c r="AJ1915" s="73" t="str">
        <f>IFERROR(VLOOKUP(Подбор[[#This Row],[Артикул]],[1]Подбор!$CJ:$DA,15,0),"")</f>
        <v/>
      </c>
      <c r="AK1915" s="73" t="str">
        <f>IFERROR(VLOOKUP(Подбор[[#This Row],[Артикул]],[1]Подбор!$CJ:$DA,16,0),"")</f>
        <v/>
      </c>
      <c r="AL1915" s="73" t="str">
        <f>IFERROR(VLOOKUP(Подбор[[#This Row],[Артикул]],[1]Подбор!$CJ:$DA,17,0),"")</f>
        <v/>
      </c>
    </row>
    <row r="1916" spans="1:38">
      <c r="A1916" s="73" t="s">
        <v>4154</v>
      </c>
      <c r="B1916" t="s">
        <v>4036</v>
      </c>
      <c r="C1916" t="s">
        <v>4155</v>
      </c>
      <c r="D1916" t="s">
        <v>578</v>
      </c>
      <c r="E1916" t="s">
        <v>578</v>
      </c>
      <c r="F1916" t="s">
        <v>578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578</v>
      </c>
      <c r="R1916" t="s">
        <v>578</v>
      </c>
      <c r="S1916" t="s">
        <v>578</v>
      </c>
      <c r="T1916" s="73"/>
      <c r="U1916" s="73"/>
      <c r="V1916"/>
      <c r="W1916" s="73" t="str">
        <f>IFERROR(VLOOKUP(Подбор[[#This Row],[Артикул]],[1]Подбор!$CJ:$CW,2,0),"")</f>
        <v/>
      </c>
      <c r="X1916" s="73" t="str">
        <f>IFERROR(VLOOKUP(Подбор[[#This Row],[Артикул]],[1]Подбор!$CJ:$CW,3,0),"")</f>
        <v/>
      </c>
      <c r="Y1916" s="73" t="str">
        <f>IFERROR(VLOOKUP(Подбор[[#This Row],[Артикул]],[1]Подбор!$CJ:$CW,4,0),"")</f>
        <v/>
      </c>
      <c r="Z1916" s="73">
        <f>IFERROR(VLOOKUP(Подбор[[#This Row],[Артикул]],[1]Подбор!$CJ:$CW,5,0),"")</f>
        <v>0</v>
      </c>
      <c r="AA1916" s="73">
        <f>IFERROR(VLOOKUP(Подбор[[#This Row],[Артикул]],[1]Подбор!$CJ:$CW,6,0),"")</f>
        <v>0</v>
      </c>
      <c r="AB1916" s="73">
        <f>IFERROR(VLOOKUP(Подбор[[#This Row],[Артикул]],[1]Подбор!$CJ:$CW,7,0),"")</f>
        <v>0</v>
      </c>
      <c r="AC1916" s="73">
        <f>IFERROR(VLOOKUP(Подбор[[#This Row],[Артикул]],[1]Подбор!$CJ:$CW,8,0),"")</f>
        <v>0</v>
      </c>
      <c r="AD1916" s="73">
        <f>IFERROR(VLOOKUP(Подбор[[#This Row],[Артикул]],[1]Подбор!$CJ:$CW,9,0),"")</f>
        <v>0</v>
      </c>
      <c r="AE1916" s="73">
        <f>IFERROR(VLOOKUP(Подбор[[#This Row],[Артикул]],[1]Подбор!$CJ:$CW,10,0),"")</f>
        <v>0</v>
      </c>
      <c r="AF1916" s="73">
        <f>IFERROR(VLOOKUP(Подбор[[#This Row],[Артикул]],[1]Подбор!$CJ:$CW,11,0),"")</f>
        <v>0</v>
      </c>
      <c r="AG1916" s="73">
        <f>IFERROR(VLOOKUP(Подбор[[#This Row],[Артикул]],[1]Подбор!$CJ:$CW,12,0),"")</f>
        <v>0</v>
      </c>
      <c r="AH1916" s="73">
        <f>IFERROR(VLOOKUP(Подбор[[#This Row],[Артикул]],[1]Подбор!$CJ:$CW,13,0),"")</f>
        <v>0</v>
      </c>
      <c r="AI1916" s="73">
        <f>IFERROR(VLOOKUP(Подбор[[#This Row],[Артикул]],[1]Подбор!$CJ:$CW,14,0),"")</f>
        <v>0</v>
      </c>
      <c r="AJ1916" s="73" t="str">
        <f>IFERROR(VLOOKUP(Подбор[[#This Row],[Артикул]],[1]Подбор!$CJ:$DA,15,0),"")</f>
        <v/>
      </c>
      <c r="AK1916" s="73" t="str">
        <f>IFERROR(VLOOKUP(Подбор[[#This Row],[Артикул]],[1]Подбор!$CJ:$DA,16,0),"")</f>
        <v/>
      </c>
      <c r="AL1916" s="73" t="str">
        <f>IFERROR(VLOOKUP(Подбор[[#This Row],[Артикул]],[1]Подбор!$CJ:$DA,17,0),"")</f>
        <v/>
      </c>
    </row>
    <row r="1917" spans="1:38">
      <c r="A1917" s="73" t="s">
        <v>4156</v>
      </c>
      <c r="B1917" t="s">
        <v>4036</v>
      </c>
      <c r="C1917" t="s">
        <v>4157</v>
      </c>
      <c r="D1917" t="s">
        <v>578</v>
      </c>
      <c r="E1917" t="s">
        <v>578</v>
      </c>
      <c r="F1917" t="s">
        <v>578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578</v>
      </c>
      <c r="R1917" t="s">
        <v>578</v>
      </c>
      <c r="S1917" t="s">
        <v>578</v>
      </c>
      <c r="T1917" s="73"/>
      <c r="U1917" s="73"/>
      <c r="V1917"/>
      <c r="W1917" s="73" t="str">
        <f>IFERROR(VLOOKUP(Подбор[[#This Row],[Артикул]],[1]Подбор!$CJ:$CW,2,0),"")</f>
        <v/>
      </c>
      <c r="X1917" s="73" t="str">
        <f>IFERROR(VLOOKUP(Подбор[[#This Row],[Артикул]],[1]Подбор!$CJ:$CW,3,0),"")</f>
        <v/>
      </c>
      <c r="Y1917" s="73" t="str">
        <f>IFERROR(VLOOKUP(Подбор[[#This Row],[Артикул]],[1]Подбор!$CJ:$CW,4,0),"")</f>
        <v/>
      </c>
      <c r="Z1917" s="73">
        <f>IFERROR(VLOOKUP(Подбор[[#This Row],[Артикул]],[1]Подбор!$CJ:$CW,5,0),"")</f>
        <v>0</v>
      </c>
      <c r="AA1917" s="73">
        <f>IFERROR(VLOOKUP(Подбор[[#This Row],[Артикул]],[1]Подбор!$CJ:$CW,6,0),"")</f>
        <v>0</v>
      </c>
      <c r="AB1917" s="73">
        <f>IFERROR(VLOOKUP(Подбор[[#This Row],[Артикул]],[1]Подбор!$CJ:$CW,7,0),"")</f>
        <v>0</v>
      </c>
      <c r="AC1917" s="73">
        <f>IFERROR(VLOOKUP(Подбор[[#This Row],[Артикул]],[1]Подбор!$CJ:$CW,8,0),"")</f>
        <v>0</v>
      </c>
      <c r="AD1917" s="73">
        <f>IFERROR(VLOOKUP(Подбор[[#This Row],[Артикул]],[1]Подбор!$CJ:$CW,9,0),"")</f>
        <v>0</v>
      </c>
      <c r="AE1917" s="73">
        <f>IFERROR(VLOOKUP(Подбор[[#This Row],[Артикул]],[1]Подбор!$CJ:$CW,10,0),"")</f>
        <v>0</v>
      </c>
      <c r="AF1917" s="73">
        <f>IFERROR(VLOOKUP(Подбор[[#This Row],[Артикул]],[1]Подбор!$CJ:$CW,11,0),"")</f>
        <v>0</v>
      </c>
      <c r="AG1917" s="73">
        <f>IFERROR(VLOOKUP(Подбор[[#This Row],[Артикул]],[1]Подбор!$CJ:$CW,12,0),"")</f>
        <v>0</v>
      </c>
      <c r="AH1917" s="73">
        <f>IFERROR(VLOOKUP(Подбор[[#This Row],[Артикул]],[1]Подбор!$CJ:$CW,13,0),"")</f>
        <v>0</v>
      </c>
      <c r="AI1917" s="73">
        <f>IFERROR(VLOOKUP(Подбор[[#This Row],[Артикул]],[1]Подбор!$CJ:$CW,14,0),"")</f>
        <v>0</v>
      </c>
      <c r="AJ1917" s="73" t="str">
        <f>IFERROR(VLOOKUP(Подбор[[#This Row],[Артикул]],[1]Подбор!$CJ:$DA,15,0),"")</f>
        <v/>
      </c>
      <c r="AK1917" s="73" t="str">
        <f>IFERROR(VLOOKUP(Подбор[[#This Row],[Артикул]],[1]Подбор!$CJ:$DA,16,0),"")</f>
        <v/>
      </c>
      <c r="AL1917" s="73" t="str">
        <f>IFERROR(VLOOKUP(Подбор[[#This Row],[Артикул]],[1]Подбор!$CJ:$DA,17,0),"")</f>
        <v/>
      </c>
    </row>
    <row r="1918" spans="1:38">
      <c r="A1918" s="73" t="s">
        <v>5168</v>
      </c>
      <c r="B1918"/>
      <c r="C1918"/>
      <c r="D1918" t="s">
        <v>578</v>
      </c>
      <c r="E1918" t="s">
        <v>578</v>
      </c>
      <c r="F1918" t="s">
        <v>578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578</v>
      </c>
      <c r="R1918" t="s">
        <v>578</v>
      </c>
      <c r="S1918" t="s">
        <v>578</v>
      </c>
      <c r="T1918" s="73"/>
      <c r="U1918" s="73"/>
      <c r="V1918"/>
      <c r="W1918" s="73" t="str">
        <f>IFERROR(VLOOKUP(Подбор[[#This Row],[Артикул]],[1]Подбор!$CJ:$CW,2,0),"")</f>
        <v/>
      </c>
      <c r="X1918" s="73" t="str">
        <f>IFERROR(VLOOKUP(Подбор[[#This Row],[Артикул]],[1]Подбор!$CJ:$CW,3,0),"")</f>
        <v/>
      </c>
      <c r="Y1918" s="73" t="str">
        <f>IFERROR(VLOOKUP(Подбор[[#This Row],[Артикул]],[1]Подбор!$CJ:$CW,4,0),"")</f>
        <v/>
      </c>
      <c r="Z1918" s="73">
        <f>IFERROR(VLOOKUP(Подбор[[#This Row],[Артикул]],[1]Подбор!$CJ:$CW,5,0),"")</f>
        <v>0</v>
      </c>
      <c r="AA1918" s="73">
        <f>IFERROR(VLOOKUP(Подбор[[#This Row],[Артикул]],[1]Подбор!$CJ:$CW,6,0),"")</f>
        <v>0</v>
      </c>
      <c r="AB1918" s="73">
        <f>IFERROR(VLOOKUP(Подбор[[#This Row],[Артикул]],[1]Подбор!$CJ:$CW,7,0),"")</f>
        <v>0</v>
      </c>
      <c r="AC1918" s="73">
        <f>IFERROR(VLOOKUP(Подбор[[#This Row],[Артикул]],[1]Подбор!$CJ:$CW,8,0),"")</f>
        <v>0</v>
      </c>
      <c r="AD1918" s="73">
        <f>IFERROR(VLOOKUP(Подбор[[#This Row],[Артикул]],[1]Подбор!$CJ:$CW,9,0),"")</f>
        <v>0</v>
      </c>
      <c r="AE1918" s="73">
        <f>IFERROR(VLOOKUP(Подбор[[#This Row],[Артикул]],[1]Подбор!$CJ:$CW,10,0),"")</f>
        <v>0</v>
      </c>
      <c r="AF1918" s="73">
        <f>IFERROR(VLOOKUP(Подбор[[#This Row],[Артикул]],[1]Подбор!$CJ:$CW,11,0),"")</f>
        <v>0</v>
      </c>
      <c r="AG1918" s="73">
        <f>IFERROR(VLOOKUP(Подбор[[#This Row],[Артикул]],[1]Подбор!$CJ:$CW,12,0),"")</f>
        <v>0</v>
      </c>
      <c r="AH1918" s="73">
        <f>IFERROR(VLOOKUP(Подбор[[#This Row],[Артикул]],[1]Подбор!$CJ:$CW,13,0),"")</f>
        <v>0</v>
      </c>
      <c r="AI1918" s="73">
        <f>IFERROR(VLOOKUP(Подбор[[#This Row],[Артикул]],[1]Подбор!$CJ:$CW,14,0),"")</f>
        <v>0</v>
      </c>
      <c r="AJ1918" s="73" t="str">
        <f>IFERROR(VLOOKUP(Подбор[[#This Row],[Артикул]],[1]Подбор!$CJ:$DA,15,0),"")</f>
        <v/>
      </c>
      <c r="AK1918" s="73" t="str">
        <f>IFERROR(VLOOKUP(Подбор[[#This Row],[Артикул]],[1]Подбор!$CJ:$DA,16,0),"")</f>
        <v/>
      </c>
      <c r="AL1918" s="73" t="str">
        <f>IFERROR(VLOOKUP(Подбор[[#This Row],[Артикул]],[1]Подбор!$CJ:$DA,17,0),"")</f>
        <v/>
      </c>
    </row>
    <row r="1919" spans="1:38">
      <c r="A1919" s="73" t="s">
        <v>4161</v>
      </c>
      <c r="B1919" t="s">
        <v>4036</v>
      </c>
      <c r="C1919" t="s">
        <v>7542</v>
      </c>
      <c r="D1919" t="s">
        <v>578</v>
      </c>
      <c r="E1919" t="s">
        <v>578</v>
      </c>
      <c r="F1919" t="s">
        <v>578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578</v>
      </c>
      <c r="R1919" t="s">
        <v>578</v>
      </c>
      <c r="S1919" t="s">
        <v>578</v>
      </c>
      <c r="T1919" s="73"/>
      <c r="U1919" s="73"/>
      <c r="V1919"/>
      <c r="W1919" s="73" t="str">
        <f>IFERROR(VLOOKUP(Подбор[[#This Row],[Артикул]],[1]Подбор!$CJ:$CW,2,0),"")</f>
        <v/>
      </c>
      <c r="X1919" s="73" t="str">
        <f>IFERROR(VLOOKUP(Подбор[[#This Row],[Артикул]],[1]Подбор!$CJ:$CW,3,0),"")</f>
        <v/>
      </c>
      <c r="Y1919" s="73" t="str">
        <f>IFERROR(VLOOKUP(Подбор[[#This Row],[Артикул]],[1]Подбор!$CJ:$CW,4,0),"")</f>
        <v/>
      </c>
      <c r="Z1919" s="73">
        <f>IFERROR(VLOOKUP(Подбор[[#This Row],[Артикул]],[1]Подбор!$CJ:$CW,5,0),"")</f>
        <v>0</v>
      </c>
      <c r="AA1919" s="73">
        <f>IFERROR(VLOOKUP(Подбор[[#This Row],[Артикул]],[1]Подбор!$CJ:$CW,6,0),"")</f>
        <v>0</v>
      </c>
      <c r="AB1919" s="73">
        <f>IFERROR(VLOOKUP(Подбор[[#This Row],[Артикул]],[1]Подбор!$CJ:$CW,7,0),"")</f>
        <v>0</v>
      </c>
      <c r="AC1919" s="73">
        <f>IFERROR(VLOOKUP(Подбор[[#This Row],[Артикул]],[1]Подбор!$CJ:$CW,8,0),"")</f>
        <v>0</v>
      </c>
      <c r="AD1919" s="73">
        <f>IFERROR(VLOOKUP(Подбор[[#This Row],[Артикул]],[1]Подбор!$CJ:$CW,9,0),"")</f>
        <v>0</v>
      </c>
      <c r="AE1919" s="73">
        <f>IFERROR(VLOOKUP(Подбор[[#This Row],[Артикул]],[1]Подбор!$CJ:$CW,10,0),"")</f>
        <v>0</v>
      </c>
      <c r="AF1919" s="73">
        <f>IFERROR(VLOOKUP(Подбор[[#This Row],[Артикул]],[1]Подбор!$CJ:$CW,11,0),"")</f>
        <v>0</v>
      </c>
      <c r="AG1919" s="73">
        <f>IFERROR(VLOOKUP(Подбор[[#This Row],[Артикул]],[1]Подбор!$CJ:$CW,12,0),"")</f>
        <v>0</v>
      </c>
      <c r="AH1919" s="73">
        <f>IFERROR(VLOOKUP(Подбор[[#This Row],[Артикул]],[1]Подбор!$CJ:$CW,13,0),"")</f>
        <v>0</v>
      </c>
      <c r="AI1919" s="73">
        <f>IFERROR(VLOOKUP(Подбор[[#This Row],[Артикул]],[1]Подбор!$CJ:$CW,14,0),"")</f>
        <v>0</v>
      </c>
      <c r="AJ1919" s="73" t="str">
        <f>IFERROR(VLOOKUP(Подбор[[#This Row],[Артикул]],[1]Подбор!$CJ:$DA,15,0),"")</f>
        <v/>
      </c>
      <c r="AK1919" s="73" t="str">
        <f>IFERROR(VLOOKUP(Подбор[[#This Row],[Артикул]],[1]Подбор!$CJ:$DA,16,0),"")</f>
        <v/>
      </c>
      <c r="AL1919" s="73" t="str">
        <f>IFERROR(VLOOKUP(Подбор[[#This Row],[Артикул]],[1]Подбор!$CJ:$DA,17,0),"")</f>
        <v/>
      </c>
    </row>
    <row r="1920" spans="1:38">
      <c r="A1920" s="73" t="s">
        <v>4160</v>
      </c>
      <c r="B1920" t="s">
        <v>4036</v>
      </c>
      <c r="C1920" t="s">
        <v>7543</v>
      </c>
      <c r="D1920" t="s">
        <v>578</v>
      </c>
      <c r="E1920" t="s">
        <v>578</v>
      </c>
      <c r="F1920" t="s">
        <v>578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578</v>
      </c>
      <c r="R1920" t="s">
        <v>578</v>
      </c>
      <c r="S1920" t="s">
        <v>578</v>
      </c>
      <c r="T1920" s="73"/>
      <c r="U1920" s="73"/>
      <c r="V1920"/>
      <c r="W1920" s="73" t="str">
        <f>IFERROR(VLOOKUP(Подбор[[#This Row],[Артикул]],[1]Подбор!$CJ:$CW,2,0),"")</f>
        <v/>
      </c>
      <c r="X1920" s="73" t="str">
        <f>IFERROR(VLOOKUP(Подбор[[#This Row],[Артикул]],[1]Подбор!$CJ:$CW,3,0),"")</f>
        <v/>
      </c>
      <c r="Y1920" s="73" t="str">
        <f>IFERROR(VLOOKUP(Подбор[[#This Row],[Артикул]],[1]Подбор!$CJ:$CW,4,0),"")</f>
        <v/>
      </c>
      <c r="Z1920" s="73">
        <f>IFERROR(VLOOKUP(Подбор[[#This Row],[Артикул]],[1]Подбор!$CJ:$CW,5,0),"")</f>
        <v>0</v>
      </c>
      <c r="AA1920" s="73">
        <f>IFERROR(VLOOKUP(Подбор[[#This Row],[Артикул]],[1]Подбор!$CJ:$CW,6,0),"")</f>
        <v>0</v>
      </c>
      <c r="AB1920" s="73">
        <f>IFERROR(VLOOKUP(Подбор[[#This Row],[Артикул]],[1]Подбор!$CJ:$CW,7,0),"")</f>
        <v>0</v>
      </c>
      <c r="AC1920" s="73">
        <f>IFERROR(VLOOKUP(Подбор[[#This Row],[Артикул]],[1]Подбор!$CJ:$CW,8,0),"")</f>
        <v>0</v>
      </c>
      <c r="AD1920" s="73">
        <f>IFERROR(VLOOKUP(Подбор[[#This Row],[Артикул]],[1]Подбор!$CJ:$CW,9,0),"")</f>
        <v>0</v>
      </c>
      <c r="AE1920" s="73">
        <f>IFERROR(VLOOKUP(Подбор[[#This Row],[Артикул]],[1]Подбор!$CJ:$CW,10,0),"")</f>
        <v>0</v>
      </c>
      <c r="AF1920" s="73">
        <f>IFERROR(VLOOKUP(Подбор[[#This Row],[Артикул]],[1]Подбор!$CJ:$CW,11,0),"")</f>
        <v>0</v>
      </c>
      <c r="AG1920" s="73">
        <f>IFERROR(VLOOKUP(Подбор[[#This Row],[Артикул]],[1]Подбор!$CJ:$CW,12,0),"")</f>
        <v>0</v>
      </c>
      <c r="AH1920" s="73">
        <f>IFERROR(VLOOKUP(Подбор[[#This Row],[Артикул]],[1]Подбор!$CJ:$CW,13,0),"")</f>
        <v>0</v>
      </c>
      <c r="AI1920" s="73">
        <f>IFERROR(VLOOKUP(Подбор[[#This Row],[Артикул]],[1]Подбор!$CJ:$CW,14,0),"")</f>
        <v>0</v>
      </c>
      <c r="AJ1920" s="73" t="str">
        <f>IFERROR(VLOOKUP(Подбор[[#This Row],[Артикул]],[1]Подбор!$CJ:$DA,15,0),"")</f>
        <v/>
      </c>
      <c r="AK1920" s="73" t="str">
        <f>IFERROR(VLOOKUP(Подбор[[#This Row],[Артикул]],[1]Подбор!$CJ:$DA,16,0),"")</f>
        <v/>
      </c>
      <c r="AL1920" s="73" t="str">
        <f>IFERROR(VLOOKUP(Подбор[[#This Row],[Артикул]],[1]Подбор!$CJ:$DA,17,0),"")</f>
        <v/>
      </c>
    </row>
    <row r="1921" spans="1:38">
      <c r="A1921" s="73" t="s">
        <v>4162</v>
      </c>
      <c r="B1921" t="s">
        <v>4036</v>
      </c>
      <c r="C1921" t="s">
        <v>4163</v>
      </c>
      <c r="D1921" t="s">
        <v>578</v>
      </c>
      <c r="E1921" t="s">
        <v>578</v>
      </c>
      <c r="F1921" t="s">
        <v>578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578</v>
      </c>
      <c r="R1921" t="s">
        <v>578</v>
      </c>
      <c r="S1921" t="s">
        <v>578</v>
      </c>
      <c r="T1921" s="73"/>
      <c r="U1921" s="73"/>
      <c r="V1921"/>
      <c r="W1921" s="73" t="str">
        <f>IFERROR(VLOOKUP(Подбор[[#This Row],[Артикул]],[1]Подбор!$CJ:$CW,2,0),"")</f>
        <v/>
      </c>
      <c r="X1921" s="73" t="str">
        <f>IFERROR(VLOOKUP(Подбор[[#This Row],[Артикул]],[1]Подбор!$CJ:$CW,3,0),"")</f>
        <v/>
      </c>
      <c r="Y1921" s="73" t="str">
        <f>IFERROR(VLOOKUP(Подбор[[#This Row],[Артикул]],[1]Подбор!$CJ:$CW,4,0),"")</f>
        <v/>
      </c>
      <c r="Z1921" s="73">
        <f>IFERROR(VLOOKUP(Подбор[[#This Row],[Артикул]],[1]Подбор!$CJ:$CW,5,0),"")</f>
        <v>0</v>
      </c>
      <c r="AA1921" s="73">
        <f>IFERROR(VLOOKUP(Подбор[[#This Row],[Артикул]],[1]Подбор!$CJ:$CW,6,0),"")</f>
        <v>0</v>
      </c>
      <c r="AB1921" s="73">
        <f>IFERROR(VLOOKUP(Подбор[[#This Row],[Артикул]],[1]Подбор!$CJ:$CW,7,0),"")</f>
        <v>0</v>
      </c>
      <c r="AC1921" s="73">
        <f>IFERROR(VLOOKUP(Подбор[[#This Row],[Артикул]],[1]Подбор!$CJ:$CW,8,0),"")</f>
        <v>0</v>
      </c>
      <c r="AD1921" s="73">
        <f>IFERROR(VLOOKUP(Подбор[[#This Row],[Артикул]],[1]Подбор!$CJ:$CW,9,0),"")</f>
        <v>0</v>
      </c>
      <c r="AE1921" s="73">
        <f>IFERROR(VLOOKUP(Подбор[[#This Row],[Артикул]],[1]Подбор!$CJ:$CW,10,0),"")</f>
        <v>0</v>
      </c>
      <c r="AF1921" s="73">
        <f>IFERROR(VLOOKUP(Подбор[[#This Row],[Артикул]],[1]Подбор!$CJ:$CW,11,0),"")</f>
        <v>0</v>
      </c>
      <c r="AG1921" s="73">
        <f>IFERROR(VLOOKUP(Подбор[[#This Row],[Артикул]],[1]Подбор!$CJ:$CW,12,0),"")</f>
        <v>0</v>
      </c>
      <c r="AH1921" s="73">
        <f>IFERROR(VLOOKUP(Подбор[[#This Row],[Артикул]],[1]Подбор!$CJ:$CW,13,0),"")</f>
        <v>0</v>
      </c>
      <c r="AI1921" s="73">
        <f>IFERROR(VLOOKUP(Подбор[[#This Row],[Артикул]],[1]Подбор!$CJ:$CW,14,0),"")</f>
        <v>0</v>
      </c>
      <c r="AJ1921" s="73" t="str">
        <f>IFERROR(VLOOKUP(Подбор[[#This Row],[Артикул]],[1]Подбор!$CJ:$DA,15,0),"")</f>
        <v/>
      </c>
      <c r="AK1921" s="73" t="str">
        <f>IFERROR(VLOOKUP(Подбор[[#This Row],[Артикул]],[1]Подбор!$CJ:$DA,16,0),"")</f>
        <v/>
      </c>
      <c r="AL1921" s="73" t="str">
        <f>IFERROR(VLOOKUP(Подбор[[#This Row],[Артикул]],[1]Подбор!$CJ:$DA,17,0),"")</f>
        <v/>
      </c>
    </row>
    <row r="1922" spans="1:38">
      <c r="A1922" s="73" t="s">
        <v>4164</v>
      </c>
      <c r="B1922" t="s">
        <v>4036</v>
      </c>
      <c r="C1922" t="s">
        <v>4165</v>
      </c>
      <c r="D1922" t="s">
        <v>578</v>
      </c>
      <c r="E1922" t="s">
        <v>578</v>
      </c>
      <c r="F1922" t="s">
        <v>578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578</v>
      </c>
      <c r="R1922" t="s">
        <v>578</v>
      </c>
      <c r="S1922" t="s">
        <v>578</v>
      </c>
      <c r="T1922" s="73"/>
      <c r="U1922" s="73"/>
      <c r="V1922"/>
      <c r="W1922" s="73" t="str">
        <f>IFERROR(VLOOKUP(Подбор[[#This Row],[Артикул]],[1]Подбор!$CJ:$CW,2,0),"")</f>
        <v/>
      </c>
      <c r="X1922" s="73" t="str">
        <f>IFERROR(VLOOKUP(Подбор[[#This Row],[Артикул]],[1]Подбор!$CJ:$CW,3,0),"")</f>
        <v/>
      </c>
      <c r="Y1922" s="73" t="str">
        <f>IFERROR(VLOOKUP(Подбор[[#This Row],[Артикул]],[1]Подбор!$CJ:$CW,4,0),"")</f>
        <v/>
      </c>
      <c r="Z1922" s="73">
        <f>IFERROR(VLOOKUP(Подбор[[#This Row],[Артикул]],[1]Подбор!$CJ:$CW,5,0),"")</f>
        <v>0</v>
      </c>
      <c r="AA1922" s="73">
        <f>IFERROR(VLOOKUP(Подбор[[#This Row],[Артикул]],[1]Подбор!$CJ:$CW,6,0),"")</f>
        <v>0</v>
      </c>
      <c r="AB1922" s="73">
        <f>IFERROR(VLOOKUP(Подбор[[#This Row],[Артикул]],[1]Подбор!$CJ:$CW,7,0),"")</f>
        <v>0</v>
      </c>
      <c r="AC1922" s="73">
        <f>IFERROR(VLOOKUP(Подбор[[#This Row],[Артикул]],[1]Подбор!$CJ:$CW,8,0),"")</f>
        <v>0</v>
      </c>
      <c r="AD1922" s="73">
        <f>IFERROR(VLOOKUP(Подбор[[#This Row],[Артикул]],[1]Подбор!$CJ:$CW,9,0),"")</f>
        <v>0</v>
      </c>
      <c r="AE1922" s="73">
        <f>IFERROR(VLOOKUP(Подбор[[#This Row],[Артикул]],[1]Подбор!$CJ:$CW,10,0),"")</f>
        <v>0</v>
      </c>
      <c r="AF1922" s="73">
        <f>IFERROR(VLOOKUP(Подбор[[#This Row],[Артикул]],[1]Подбор!$CJ:$CW,11,0),"")</f>
        <v>0</v>
      </c>
      <c r="AG1922" s="73">
        <f>IFERROR(VLOOKUP(Подбор[[#This Row],[Артикул]],[1]Подбор!$CJ:$CW,12,0),"")</f>
        <v>0</v>
      </c>
      <c r="AH1922" s="73">
        <f>IFERROR(VLOOKUP(Подбор[[#This Row],[Артикул]],[1]Подбор!$CJ:$CW,13,0),"")</f>
        <v>0</v>
      </c>
      <c r="AI1922" s="73">
        <f>IFERROR(VLOOKUP(Подбор[[#This Row],[Артикул]],[1]Подбор!$CJ:$CW,14,0),"")</f>
        <v>0</v>
      </c>
      <c r="AJ1922" s="73" t="str">
        <f>IFERROR(VLOOKUP(Подбор[[#This Row],[Артикул]],[1]Подбор!$CJ:$DA,15,0),"")</f>
        <v/>
      </c>
      <c r="AK1922" s="73" t="str">
        <f>IFERROR(VLOOKUP(Подбор[[#This Row],[Артикул]],[1]Подбор!$CJ:$DA,16,0),"")</f>
        <v/>
      </c>
      <c r="AL1922" s="73" t="str">
        <f>IFERROR(VLOOKUP(Подбор[[#This Row],[Артикул]],[1]Подбор!$CJ:$DA,17,0),"")</f>
        <v/>
      </c>
    </row>
    <row r="1923" spans="1:38">
      <c r="A1923" s="73" t="s">
        <v>4166</v>
      </c>
      <c r="B1923" t="s">
        <v>4036</v>
      </c>
      <c r="C1923" t="s">
        <v>4167</v>
      </c>
      <c r="D1923" t="s">
        <v>578</v>
      </c>
      <c r="E1923" t="s">
        <v>578</v>
      </c>
      <c r="F1923" t="s">
        <v>578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578</v>
      </c>
      <c r="R1923" t="s">
        <v>578</v>
      </c>
      <c r="S1923" t="s">
        <v>578</v>
      </c>
      <c r="T1923" s="73"/>
      <c r="U1923" s="73"/>
      <c r="V1923"/>
      <c r="W1923" s="73" t="str">
        <f>IFERROR(VLOOKUP(Подбор[[#This Row],[Артикул]],[1]Подбор!$CJ:$CW,2,0),"")</f>
        <v/>
      </c>
      <c r="X1923" s="73" t="str">
        <f>IFERROR(VLOOKUP(Подбор[[#This Row],[Артикул]],[1]Подбор!$CJ:$CW,3,0),"")</f>
        <v/>
      </c>
      <c r="Y1923" s="73" t="str">
        <f>IFERROR(VLOOKUP(Подбор[[#This Row],[Артикул]],[1]Подбор!$CJ:$CW,4,0),"")</f>
        <v/>
      </c>
      <c r="Z1923" s="73">
        <f>IFERROR(VLOOKUP(Подбор[[#This Row],[Артикул]],[1]Подбор!$CJ:$CW,5,0),"")</f>
        <v>0</v>
      </c>
      <c r="AA1923" s="73">
        <f>IFERROR(VLOOKUP(Подбор[[#This Row],[Артикул]],[1]Подбор!$CJ:$CW,6,0),"")</f>
        <v>0</v>
      </c>
      <c r="AB1923" s="73">
        <f>IFERROR(VLOOKUP(Подбор[[#This Row],[Артикул]],[1]Подбор!$CJ:$CW,7,0),"")</f>
        <v>0</v>
      </c>
      <c r="AC1923" s="73">
        <f>IFERROR(VLOOKUP(Подбор[[#This Row],[Артикул]],[1]Подбор!$CJ:$CW,8,0),"")</f>
        <v>0</v>
      </c>
      <c r="AD1923" s="73">
        <f>IFERROR(VLOOKUP(Подбор[[#This Row],[Артикул]],[1]Подбор!$CJ:$CW,9,0),"")</f>
        <v>0</v>
      </c>
      <c r="AE1923" s="73">
        <f>IFERROR(VLOOKUP(Подбор[[#This Row],[Артикул]],[1]Подбор!$CJ:$CW,10,0),"")</f>
        <v>0</v>
      </c>
      <c r="AF1923" s="73">
        <f>IFERROR(VLOOKUP(Подбор[[#This Row],[Артикул]],[1]Подбор!$CJ:$CW,11,0),"")</f>
        <v>0</v>
      </c>
      <c r="AG1923" s="73">
        <f>IFERROR(VLOOKUP(Подбор[[#This Row],[Артикул]],[1]Подбор!$CJ:$CW,12,0),"")</f>
        <v>0</v>
      </c>
      <c r="AH1923" s="73">
        <f>IFERROR(VLOOKUP(Подбор[[#This Row],[Артикул]],[1]Подбор!$CJ:$CW,13,0),"")</f>
        <v>0</v>
      </c>
      <c r="AI1923" s="73">
        <f>IFERROR(VLOOKUP(Подбор[[#This Row],[Артикул]],[1]Подбор!$CJ:$CW,14,0),"")</f>
        <v>0</v>
      </c>
      <c r="AJ1923" s="73" t="str">
        <f>IFERROR(VLOOKUP(Подбор[[#This Row],[Артикул]],[1]Подбор!$CJ:$DA,15,0),"")</f>
        <v/>
      </c>
      <c r="AK1923" s="73" t="str">
        <f>IFERROR(VLOOKUP(Подбор[[#This Row],[Артикул]],[1]Подбор!$CJ:$DA,16,0),"")</f>
        <v/>
      </c>
      <c r="AL1923" s="73" t="str">
        <f>IFERROR(VLOOKUP(Подбор[[#This Row],[Артикул]],[1]Подбор!$CJ:$DA,17,0),"")</f>
        <v/>
      </c>
    </row>
    <row r="1924" spans="1:38">
      <c r="A1924" s="73" t="s">
        <v>4168</v>
      </c>
      <c r="B1924" t="s">
        <v>4036</v>
      </c>
      <c r="C1924" t="s">
        <v>4169</v>
      </c>
      <c r="D1924" t="s">
        <v>578</v>
      </c>
      <c r="E1924" t="s">
        <v>578</v>
      </c>
      <c r="F1924" t="s">
        <v>578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578</v>
      </c>
      <c r="R1924" t="s">
        <v>578</v>
      </c>
      <c r="S1924" t="s">
        <v>578</v>
      </c>
      <c r="T1924" s="73"/>
      <c r="U1924" s="73"/>
      <c r="V1924"/>
      <c r="W1924" s="73" t="str">
        <f>IFERROR(VLOOKUP(Подбор[[#This Row],[Артикул]],[1]Подбор!$CJ:$CW,2,0),"")</f>
        <v/>
      </c>
      <c r="X1924" s="73" t="str">
        <f>IFERROR(VLOOKUP(Подбор[[#This Row],[Артикул]],[1]Подбор!$CJ:$CW,3,0),"")</f>
        <v/>
      </c>
      <c r="Y1924" s="73" t="str">
        <f>IFERROR(VLOOKUP(Подбор[[#This Row],[Артикул]],[1]Подбор!$CJ:$CW,4,0),"")</f>
        <v/>
      </c>
      <c r="Z1924" s="73">
        <f>IFERROR(VLOOKUP(Подбор[[#This Row],[Артикул]],[1]Подбор!$CJ:$CW,5,0),"")</f>
        <v>0</v>
      </c>
      <c r="AA1924" s="73">
        <f>IFERROR(VLOOKUP(Подбор[[#This Row],[Артикул]],[1]Подбор!$CJ:$CW,6,0),"")</f>
        <v>0</v>
      </c>
      <c r="AB1924" s="73">
        <f>IFERROR(VLOOKUP(Подбор[[#This Row],[Артикул]],[1]Подбор!$CJ:$CW,7,0),"")</f>
        <v>0</v>
      </c>
      <c r="AC1924" s="73">
        <f>IFERROR(VLOOKUP(Подбор[[#This Row],[Артикул]],[1]Подбор!$CJ:$CW,8,0),"")</f>
        <v>0</v>
      </c>
      <c r="AD1924" s="73">
        <f>IFERROR(VLOOKUP(Подбор[[#This Row],[Артикул]],[1]Подбор!$CJ:$CW,9,0),"")</f>
        <v>0</v>
      </c>
      <c r="AE1924" s="73">
        <f>IFERROR(VLOOKUP(Подбор[[#This Row],[Артикул]],[1]Подбор!$CJ:$CW,10,0),"")</f>
        <v>0</v>
      </c>
      <c r="AF1924" s="73">
        <f>IFERROR(VLOOKUP(Подбор[[#This Row],[Артикул]],[1]Подбор!$CJ:$CW,11,0),"")</f>
        <v>0</v>
      </c>
      <c r="AG1924" s="73">
        <f>IFERROR(VLOOKUP(Подбор[[#This Row],[Артикул]],[1]Подбор!$CJ:$CW,12,0),"")</f>
        <v>0</v>
      </c>
      <c r="AH1924" s="73">
        <f>IFERROR(VLOOKUP(Подбор[[#This Row],[Артикул]],[1]Подбор!$CJ:$CW,13,0),"")</f>
        <v>0</v>
      </c>
      <c r="AI1924" s="73">
        <f>IFERROR(VLOOKUP(Подбор[[#This Row],[Артикул]],[1]Подбор!$CJ:$CW,14,0),"")</f>
        <v>0</v>
      </c>
      <c r="AJ1924" s="73" t="str">
        <f>IFERROR(VLOOKUP(Подбор[[#This Row],[Артикул]],[1]Подбор!$CJ:$DA,15,0),"")</f>
        <v/>
      </c>
      <c r="AK1924" s="73" t="str">
        <f>IFERROR(VLOOKUP(Подбор[[#This Row],[Артикул]],[1]Подбор!$CJ:$DA,16,0),"")</f>
        <v/>
      </c>
      <c r="AL1924" s="73" t="str">
        <f>IFERROR(VLOOKUP(Подбор[[#This Row],[Артикул]],[1]Подбор!$CJ:$DA,17,0),"")</f>
        <v/>
      </c>
    </row>
    <row r="1925" spans="1:38">
      <c r="A1925" s="73" t="s">
        <v>4170</v>
      </c>
      <c r="B1925" t="s">
        <v>4036</v>
      </c>
      <c r="C1925" t="s">
        <v>4171</v>
      </c>
      <c r="D1925" t="s">
        <v>578</v>
      </c>
      <c r="E1925" t="s">
        <v>578</v>
      </c>
      <c r="F1925" t="s">
        <v>578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578</v>
      </c>
      <c r="R1925" t="s">
        <v>578</v>
      </c>
      <c r="S1925" t="s">
        <v>578</v>
      </c>
      <c r="T1925" s="73"/>
      <c r="U1925" s="73"/>
      <c r="V1925"/>
      <c r="W1925" s="73" t="str">
        <f>IFERROR(VLOOKUP(Подбор[[#This Row],[Артикул]],[1]Подбор!$CJ:$CW,2,0),"")</f>
        <v/>
      </c>
      <c r="X1925" s="73" t="str">
        <f>IFERROR(VLOOKUP(Подбор[[#This Row],[Артикул]],[1]Подбор!$CJ:$CW,3,0),"")</f>
        <v/>
      </c>
      <c r="Y1925" s="73" t="str">
        <f>IFERROR(VLOOKUP(Подбор[[#This Row],[Артикул]],[1]Подбор!$CJ:$CW,4,0),"")</f>
        <v/>
      </c>
      <c r="Z1925" s="73">
        <f>IFERROR(VLOOKUP(Подбор[[#This Row],[Артикул]],[1]Подбор!$CJ:$CW,5,0),"")</f>
        <v>0</v>
      </c>
      <c r="AA1925" s="73">
        <f>IFERROR(VLOOKUP(Подбор[[#This Row],[Артикул]],[1]Подбор!$CJ:$CW,6,0),"")</f>
        <v>0</v>
      </c>
      <c r="AB1925" s="73">
        <f>IFERROR(VLOOKUP(Подбор[[#This Row],[Артикул]],[1]Подбор!$CJ:$CW,7,0),"")</f>
        <v>0</v>
      </c>
      <c r="AC1925" s="73">
        <f>IFERROR(VLOOKUP(Подбор[[#This Row],[Артикул]],[1]Подбор!$CJ:$CW,8,0),"")</f>
        <v>0</v>
      </c>
      <c r="AD1925" s="73">
        <f>IFERROR(VLOOKUP(Подбор[[#This Row],[Артикул]],[1]Подбор!$CJ:$CW,9,0),"")</f>
        <v>0</v>
      </c>
      <c r="AE1925" s="73">
        <f>IFERROR(VLOOKUP(Подбор[[#This Row],[Артикул]],[1]Подбор!$CJ:$CW,10,0),"")</f>
        <v>0</v>
      </c>
      <c r="AF1925" s="73">
        <f>IFERROR(VLOOKUP(Подбор[[#This Row],[Артикул]],[1]Подбор!$CJ:$CW,11,0),"")</f>
        <v>0</v>
      </c>
      <c r="AG1925" s="73">
        <f>IFERROR(VLOOKUP(Подбор[[#This Row],[Артикул]],[1]Подбор!$CJ:$CW,12,0),"")</f>
        <v>0</v>
      </c>
      <c r="AH1925" s="73">
        <f>IFERROR(VLOOKUP(Подбор[[#This Row],[Артикул]],[1]Подбор!$CJ:$CW,13,0),"")</f>
        <v>0</v>
      </c>
      <c r="AI1925" s="73">
        <f>IFERROR(VLOOKUP(Подбор[[#This Row],[Артикул]],[1]Подбор!$CJ:$CW,14,0),"")</f>
        <v>0</v>
      </c>
      <c r="AJ1925" s="73" t="str">
        <f>IFERROR(VLOOKUP(Подбор[[#This Row],[Артикул]],[1]Подбор!$CJ:$DA,15,0),"")</f>
        <v/>
      </c>
      <c r="AK1925" s="73" t="str">
        <f>IFERROR(VLOOKUP(Подбор[[#This Row],[Артикул]],[1]Подбор!$CJ:$DA,16,0),"")</f>
        <v/>
      </c>
      <c r="AL1925" s="73" t="str">
        <f>IFERROR(VLOOKUP(Подбор[[#This Row],[Артикул]],[1]Подбор!$CJ:$DA,17,0),"")</f>
        <v/>
      </c>
    </row>
    <row r="1926" spans="1:38">
      <c r="A1926" s="73" t="s">
        <v>4172</v>
      </c>
      <c r="B1926" t="s">
        <v>4036</v>
      </c>
      <c r="C1926" t="s">
        <v>4173</v>
      </c>
      <c r="D1926" t="s">
        <v>578</v>
      </c>
      <c r="E1926" t="s">
        <v>578</v>
      </c>
      <c r="F1926" t="s">
        <v>578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578</v>
      </c>
      <c r="R1926" t="s">
        <v>578</v>
      </c>
      <c r="S1926" t="s">
        <v>578</v>
      </c>
      <c r="T1926" s="73"/>
      <c r="U1926" s="73"/>
      <c r="V1926"/>
      <c r="W1926" s="73" t="str">
        <f>IFERROR(VLOOKUP(Подбор[[#This Row],[Артикул]],[1]Подбор!$CJ:$CW,2,0),"")</f>
        <v/>
      </c>
      <c r="X1926" s="73" t="str">
        <f>IFERROR(VLOOKUP(Подбор[[#This Row],[Артикул]],[1]Подбор!$CJ:$CW,3,0),"")</f>
        <v/>
      </c>
      <c r="Y1926" s="73" t="str">
        <f>IFERROR(VLOOKUP(Подбор[[#This Row],[Артикул]],[1]Подбор!$CJ:$CW,4,0),"")</f>
        <v/>
      </c>
      <c r="Z1926" s="73">
        <f>IFERROR(VLOOKUP(Подбор[[#This Row],[Артикул]],[1]Подбор!$CJ:$CW,5,0),"")</f>
        <v>0</v>
      </c>
      <c r="AA1926" s="73">
        <f>IFERROR(VLOOKUP(Подбор[[#This Row],[Артикул]],[1]Подбор!$CJ:$CW,6,0),"")</f>
        <v>0</v>
      </c>
      <c r="AB1926" s="73">
        <f>IFERROR(VLOOKUP(Подбор[[#This Row],[Артикул]],[1]Подбор!$CJ:$CW,7,0),"")</f>
        <v>0</v>
      </c>
      <c r="AC1926" s="73">
        <f>IFERROR(VLOOKUP(Подбор[[#This Row],[Артикул]],[1]Подбор!$CJ:$CW,8,0),"")</f>
        <v>0</v>
      </c>
      <c r="AD1926" s="73">
        <f>IFERROR(VLOOKUP(Подбор[[#This Row],[Артикул]],[1]Подбор!$CJ:$CW,9,0),"")</f>
        <v>0</v>
      </c>
      <c r="AE1926" s="73">
        <f>IFERROR(VLOOKUP(Подбор[[#This Row],[Артикул]],[1]Подбор!$CJ:$CW,10,0),"")</f>
        <v>0</v>
      </c>
      <c r="AF1926" s="73">
        <f>IFERROR(VLOOKUP(Подбор[[#This Row],[Артикул]],[1]Подбор!$CJ:$CW,11,0),"")</f>
        <v>0</v>
      </c>
      <c r="AG1926" s="73">
        <f>IFERROR(VLOOKUP(Подбор[[#This Row],[Артикул]],[1]Подбор!$CJ:$CW,12,0),"")</f>
        <v>0</v>
      </c>
      <c r="AH1926" s="73">
        <f>IFERROR(VLOOKUP(Подбор[[#This Row],[Артикул]],[1]Подбор!$CJ:$CW,13,0),"")</f>
        <v>0</v>
      </c>
      <c r="AI1926" s="73">
        <f>IFERROR(VLOOKUP(Подбор[[#This Row],[Артикул]],[1]Подбор!$CJ:$CW,14,0),"")</f>
        <v>0</v>
      </c>
      <c r="AJ1926" s="73" t="str">
        <f>IFERROR(VLOOKUP(Подбор[[#This Row],[Артикул]],[1]Подбор!$CJ:$DA,15,0),"")</f>
        <v/>
      </c>
      <c r="AK1926" s="73" t="str">
        <f>IFERROR(VLOOKUP(Подбор[[#This Row],[Артикул]],[1]Подбор!$CJ:$DA,16,0),"")</f>
        <v/>
      </c>
      <c r="AL1926" s="73" t="str">
        <f>IFERROR(VLOOKUP(Подбор[[#This Row],[Артикул]],[1]Подбор!$CJ:$DA,17,0),"")</f>
        <v/>
      </c>
    </row>
    <row r="1927" spans="1:38">
      <c r="A1927" s="73" t="s">
        <v>4174</v>
      </c>
      <c r="B1927" t="s">
        <v>4036</v>
      </c>
      <c r="C1927" t="s">
        <v>4175</v>
      </c>
      <c r="D1927" t="s">
        <v>578</v>
      </c>
      <c r="E1927" t="s">
        <v>578</v>
      </c>
      <c r="F1927" t="s">
        <v>578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578</v>
      </c>
      <c r="R1927" t="s">
        <v>578</v>
      </c>
      <c r="S1927" t="s">
        <v>578</v>
      </c>
      <c r="T1927" s="73"/>
      <c r="U1927" s="73"/>
      <c r="V1927"/>
      <c r="W1927" s="73" t="str">
        <f>IFERROR(VLOOKUP(Подбор[[#This Row],[Артикул]],[1]Подбор!$CJ:$CW,2,0),"")</f>
        <v/>
      </c>
      <c r="X1927" s="73" t="str">
        <f>IFERROR(VLOOKUP(Подбор[[#This Row],[Артикул]],[1]Подбор!$CJ:$CW,3,0),"")</f>
        <v/>
      </c>
      <c r="Y1927" s="73" t="str">
        <f>IFERROR(VLOOKUP(Подбор[[#This Row],[Артикул]],[1]Подбор!$CJ:$CW,4,0),"")</f>
        <v/>
      </c>
      <c r="Z1927" s="73">
        <f>IFERROR(VLOOKUP(Подбор[[#This Row],[Артикул]],[1]Подбор!$CJ:$CW,5,0),"")</f>
        <v>0</v>
      </c>
      <c r="AA1927" s="73">
        <f>IFERROR(VLOOKUP(Подбор[[#This Row],[Артикул]],[1]Подбор!$CJ:$CW,6,0),"")</f>
        <v>0</v>
      </c>
      <c r="AB1927" s="73">
        <f>IFERROR(VLOOKUP(Подбор[[#This Row],[Артикул]],[1]Подбор!$CJ:$CW,7,0),"")</f>
        <v>0</v>
      </c>
      <c r="AC1927" s="73">
        <f>IFERROR(VLOOKUP(Подбор[[#This Row],[Артикул]],[1]Подбор!$CJ:$CW,8,0),"")</f>
        <v>0</v>
      </c>
      <c r="AD1927" s="73">
        <f>IFERROR(VLOOKUP(Подбор[[#This Row],[Артикул]],[1]Подбор!$CJ:$CW,9,0),"")</f>
        <v>0</v>
      </c>
      <c r="AE1927" s="73">
        <f>IFERROR(VLOOKUP(Подбор[[#This Row],[Артикул]],[1]Подбор!$CJ:$CW,10,0),"")</f>
        <v>0</v>
      </c>
      <c r="AF1927" s="73">
        <f>IFERROR(VLOOKUP(Подбор[[#This Row],[Артикул]],[1]Подбор!$CJ:$CW,11,0),"")</f>
        <v>0</v>
      </c>
      <c r="AG1927" s="73">
        <f>IFERROR(VLOOKUP(Подбор[[#This Row],[Артикул]],[1]Подбор!$CJ:$CW,12,0),"")</f>
        <v>0</v>
      </c>
      <c r="AH1927" s="73">
        <f>IFERROR(VLOOKUP(Подбор[[#This Row],[Артикул]],[1]Подбор!$CJ:$CW,13,0),"")</f>
        <v>0</v>
      </c>
      <c r="AI1927" s="73">
        <f>IFERROR(VLOOKUP(Подбор[[#This Row],[Артикул]],[1]Подбор!$CJ:$CW,14,0),"")</f>
        <v>0</v>
      </c>
      <c r="AJ1927" s="73" t="str">
        <f>IFERROR(VLOOKUP(Подбор[[#This Row],[Артикул]],[1]Подбор!$CJ:$DA,15,0),"")</f>
        <v/>
      </c>
      <c r="AK1927" s="73" t="str">
        <f>IFERROR(VLOOKUP(Подбор[[#This Row],[Артикул]],[1]Подбор!$CJ:$DA,16,0),"")</f>
        <v/>
      </c>
      <c r="AL1927" s="73" t="str">
        <f>IFERROR(VLOOKUP(Подбор[[#This Row],[Артикул]],[1]Подбор!$CJ:$DA,17,0),"")</f>
        <v/>
      </c>
    </row>
    <row r="1928" spans="1:38">
      <c r="A1928" s="73" t="s">
        <v>4176</v>
      </c>
      <c r="B1928" t="s">
        <v>4036</v>
      </c>
      <c r="C1928" t="s">
        <v>4177</v>
      </c>
      <c r="D1928" t="s">
        <v>578</v>
      </c>
      <c r="E1928" t="s">
        <v>578</v>
      </c>
      <c r="F1928" t="s">
        <v>578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578</v>
      </c>
      <c r="R1928" t="s">
        <v>578</v>
      </c>
      <c r="S1928" t="s">
        <v>578</v>
      </c>
      <c r="T1928" s="73"/>
      <c r="U1928" s="73"/>
      <c r="V1928"/>
      <c r="W1928" s="73" t="str">
        <f>IFERROR(VLOOKUP(Подбор[[#This Row],[Артикул]],[1]Подбор!$CJ:$CW,2,0),"")</f>
        <v/>
      </c>
      <c r="X1928" s="73" t="str">
        <f>IFERROR(VLOOKUP(Подбор[[#This Row],[Артикул]],[1]Подбор!$CJ:$CW,3,0),"")</f>
        <v/>
      </c>
      <c r="Y1928" s="73" t="str">
        <f>IFERROR(VLOOKUP(Подбор[[#This Row],[Артикул]],[1]Подбор!$CJ:$CW,4,0),"")</f>
        <v/>
      </c>
      <c r="Z1928" s="73">
        <f>IFERROR(VLOOKUP(Подбор[[#This Row],[Артикул]],[1]Подбор!$CJ:$CW,5,0),"")</f>
        <v>0</v>
      </c>
      <c r="AA1928" s="73">
        <f>IFERROR(VLOOKUP(Подбор[[#This Row],[Артикул]],[1]Подбор!$CJ:$CW,6,0),"")</f>
        <v>0</v>
      </c>
      <c r="AB1928" s="73">
        <f>IFERROR(VLOOKUP(Подбор[[#This Row],[Артикул]],[1]Подбор!$CJ:$CW,7,0),"")</f>
        <v>0</v>
      </c>
      <c r="AC1928" s="73">
        <f>IFERROR(VLOOKUP(Подбор[[#This Row],[Артикул]],[1]Подбор!$CJ:$CW,8,0),"")</f>
        <v>0</v>
      </c>
      <c r="AD1928" s="73">
        <f>IFERROR(VLOOKUP(Подбор[[#This Row],[Артикул]],[1]Подбор!$CJ:$CW,9,0),"")</f>
        <v>0</v>
      </c>
      <c r="AE1928" s="73">
        <f>IFERROR(VLOOKUP(Подбор[[#This Row],[Артикул]],[1]Подбор!$CJ:$CW,10,0),"")</f>
        <v>0</v>
      </c>
      <c r="AF1928" s="73">
        <f>IFERROR(VLOOKUP(Подбор[[#This Row],[Артикул]],[1]Подбор!$CJ:$CW,11,0),"")</f>
        <v>0</v>
      </c>
      <c r="AG1928" s="73">
        <f>IFERROR(VLOOKUP(Подбор[[#This Row],[Артикул]],[1]Подбор!$CJ:$CW,12,0),"")</f>
        <v>0</v>
      </c>
      <c r="AH1928" s="73">
        <f>IFERROR(VLOOKUP(Подбор[[#This Row],[Артикул]],[1]Подбор!$CJ:$CW,13,0),"")</f>
        <v>0</v>
      </c>
      <c r="AI1928" s="73">
        <f>IFERROR(VLOOKUP(Подбор[[#This Row],[Артикул]],[1]Подбор!$CJ:$CW,14,0),"")</f>
        <v>0</v>
      </c>
      <c r="AJ1928" s="73" t="str">
        <f>IFERROR(VLOOKUP(Подбор[[#This Row],[Артикул]],[1]Подбор!$CJ:$DA,15,0),"")</f>
        <v/>
      </c>
      <c r="AK1928" s="73" t="str">
        <f>IFERROR(VLOOKUP(Подбор[[#This Row],[Артикул]],[1]Подбор!$CJ:$DA,16,0),"")</f>
        <v/>
      </c>
      <c r="AL1928" s="73" t="str">
        <f>IFERROR(VLOOKUP(Подбор[[#This Row],[Артикул]],[1]Подбор!$CJ:$DA,17,0),"")</f>
        <v/>
      </c>
    </row>
    <row r="1929" spans="1:38">
      <c r="A1929" s="73" t="s">
        <v>886</v>
      </c>
      <c r="B1929"/>
      <c r="C1929"/>
      <c r="D1929" t="s">
        <v>578</v>
      </c>
      <c r="E1929" t="s">
        <v>578</v>
      </c>
      <c r="F1929" t="s">
        <v>578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578</v>
      </c>
      <c r="R1929" t="s">
        <v>578</v>
      </c>
      <c r="S1929" t="s">
        <v>578</v>
      </c>
      <c r="T1929" s="73"/>
      <c r="U1929" s="73"/>
      <c r="V1929"/>
      <c r="W1929" s="73" t="str">
        <f>IFERROR(VLOOKUP(Подбор[[#This Row],[Артикул]],[1]Подбор!$CJ:$CW,2,0),"")</f>
        <v/>
      </c>
      <c r="X1929" s="73" t="str">
        <f>IFERROR(VLOOKUP(Подбор[[#This Row],[Артикул]],[1]Подбор!$CJ:$CW,3,0),"")</f>
        <v/>
      </c>
      <c r="Y1929" s="73" t="str">
        <f>IFERROR(VLOOKUP(Подбор[[#This Row],[Артикул]],[1]Подбор!$CJ:$CW,4,0),"")</f>
        <v/>
      </c>
      <c r="Z1929" s="73">
        <f>IFERROR(VLOOKUP(Подбор[[#This Row],[Артикул]],[1]Подбор!$CJ:$CW,5,0),"")</f>
        <v>0</v>
      </c>
      <c r="AA1929" s="73">
        <f>IFERROR(VLOOKUP(Подбор[[#This Row],[Артикул]],[1]Подбор!$CJ:$CW,6,0),"")</f>
        <v>0</v>
      </c>
      <c r="AB1929" s="73">
        <f>IFERROR(VLOOKUP(Подбор[[#This Row],[Артикул]],[1]Подбор!$CJ:$CW,7,0),"")</f>
        <v>0</v>
      </c>
      <c r="AC1929" s="73">
        <f>IFERROR(VLOOKUP(Подбор[[#This Row],[Артикул]],[1]Подбор!$CJ:$CW,8,0),"")</f>
        <v>0</v>
      </c>
      <c r="AD1929" s="73">
        <f>IFERROR(VLOOKUP(Подбор[[#This Row],[Артикул]],[1]Подбор!$CJ:$CW,9,0),"")</f>
        <v>0</v>
      </c>
      <c r="AE1929" s="73">
        <f>IFERROR(VLOOKUP(Подбор[[#This Row],[Артикул]],[1]Подбор!$CJ:$CW,10,0),"")</f>
        <v>0</v>
      </c>
      <c r="AF1929" s="73">
        <f>IFERROR(VLOOKUP(Подбор[[#This Row],[Артикул]],[1]Подбор!$CJ:$CW,11,0),"")</f>
        <v>0</v>
      </c>
      <c r="AG1929" s="73">
        <f>IFERROR(VLOOKUP(Подбор[[#This Row],[Артикул]],[1]Подбор!$CJ:$CW,12,0),"")</f>
        <v>0</v>
      </c>
      <c r="AH1929" s="73">
        <f>IFERROR(VLOOKUP(Подбор[[#This Row],[Артикул]],[1]Подбор!$CJ:$CW,13,0),"")</f>
        <v>0</v>
      </c>
      <c r="AI1929" s="73">
        <f>IFERROR(VLOOKUP(Подбор[[#This Row],[Артикул]],[1]Подбор!$CJ:$CW,14,0),"")</f>
        <v>0</v>
      </c>
      <c r="AJ1929" s="73" t="str">
        <f>IFERROR(VLOOKUP(Подбор[[#This Row],[Артикул]],[1]Подбор!$CJ:$DA,15,0),"")</f>
        <v/>
      </c>
      <c r="AK1929" s="73" t="str">
        <f>IFERROR(VLOOKUP(Подбор[[#This Row],[Артикул]],[1]Подбор!$CJ:$DA,16,0),"")</f>
        <v/>
      </c>
      <c r="AL1929" s="73" t="str">
        <f>IFERROR(VLOOKUP(Подбор[[#This Row],[Артикул]],[1]Подбор!$CJ:$DA,17,0),"")</f>
        <v/>
      </c>
    </row>
    <row r="1930" spans="1:38">
      <c r="A1930" s="73" t="s">
        <v>753</v>
      </c>
      <c r="B1930"/>
      <c r="C1930"/>
      <c r="D1930">
        <v>0</v>
      </c>
      <c r="E1930">
        <v>0</v>
      </c>
      <c r="F1930" t="s">
        <v>578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578</v>
      </c>
      <c r="R1930" t="s">
        <v>578</v>
      </c>
      <c r="S1930" t="s">
        <v>578</v>
      </c>
      <c r="T1930" s="73"/>
      <c r="U1930" s="73"/>
      <c r="V1930"/>
      <c r="W1930" s="73">
        <f>IFERROR(VLOOKUP(Подбор[[#This Row],[Артикул]],[1]Подбор!$CJ:$CW,2,0),"")</f>
        <v>0</v>
      </c>
      <c r="X1930" s="73">
        <f>IFERROR(VLOOKUP(Подбор[[#This Row],[Артикул]],[1]Подбор!$CJ:$CW,3,0),"")</f>
        <v>0</v>
      </c>
      <c r="Y1930" s="73" t="str">
        <f>IFERROR(VLOOKUP(Подбор[[#This Row],[Артикул]],[1]Подбор!$CJ:$CW,4,0),"")</f>
        <v/>
      </c>
      <c r="Z1930" s="73">
        <f>IFERROR(VLOOKUP(Подбор[[#This Row],[Артикул]],[1]Подбор!$CJ:$CW,5,0),"")</f>
        <v>0</v>
      </c>
      <c r="AA1930" s="73">
        <f>IFERROR(VLOOKUP(Подбор[[#This Row],[Артикул]],[1]Подбор!$CJ:$CW,6,0),"")</f>
        <v>0</v>
      </c>
      <c r="AB1930" s="73">
        <f>IFERROR(VLOOKUP(Подбор[[#This Row],[Артикул]],[1]Подбор!$CJ:$CW,7,0),"")</f>
        <v>0</v>
      </c>
      <c r="AC1930" s="73">
        <f>IFERROR(VLOOKUP(Подбор[[#This Row],[Артикул]],[1]Подбор!$CJ:$CW,8,0),"")</f>
        <v>0</v>
      </c>
      <c r="AD1930" s="73">
        <f>IFERROR(VLOOKUP(Подбор[[#This Row],[Артикул]],[1]Подбор!$CJ:$CW,9,0),"")</f>
        <v>0</v>
      </c>
      <c r="AE1930" s="73">
        <f>IFERROR(VLOOKUP(Подбор[[#This Row],[Артикул]],[1]Подбор!$CJ:$CW,10,0),"")</f>
        <v>0</v>
      </c>
      <c r="AF1930" s="73">
        <f>IFERROR(VLOOKUP(Подбор[[#This Row],[Артикул]],[1]Подбор!$CJ:$CW,11,0),"")</f>
        <v>0</v>
      </c>
      <c r="AG1930" s="73">
        <f>IFERROR(VLOOKUP(Подбор[[#This Row],[Артикул]],[1]Подбор!$CJ:$CW,12,0),"")</f>
        <v>0</v>
      </c>
      <c r="AH1930" s="73">
        <f>IFERROR(VLOOKUP(Подбор[[#This Row],[Артикул]],[1]Подбор!$CJ:$CW,13,0),"")</f>
        <v>0</v>
      </c>
      <c r="AI1930" s="73">
        <f>IFERROR(VLOOKUP(Подбор[[#This Row],[Артикул]],[1]Подбор!$CJ:$CW,14,0),"")</f>
        <v>0</v>
      </c>
      <c r="AJ1930" s="73" t="str">
        <f>IFERROR(VLOOKUP(Подбор[[#This Row],[Артикул]],[1]Подбор!$CJ:$DA,15,0),"")</f>
        <v/>
      </c>
      <c r="AK1930" s="73" t="str">
        <f>IFERROR(VLOOKUP(Подбор[[#This Row],[Артикул]],[1]Подбор!$CJ:$DA,16,0),"")</f>
        <v/>
      </c>
      <c r="AL1930" s="73" t="str">
        <f>IFERROR(VLOOKUP(Подбор[[#This Row],[Артикул]],[1]Подбор!$CJ:$DA,17,0),"")</f>
        <v/>
      </c>
    </row>
    <row r="1931" spans="1:38">
      <c r="A1931" s="73" t="s">
        <v>885</v>
      </c>
      <c r="B1931" t="s">
        <v>3086</v>
      </c>
      <c r="C1931" t="s">
        <v>884</v>
      </c>
      <c r="D1931">
        <v>85250</v>
      </c>
      <c r="E1931">
        <v>72462.5</v>
      </c>
      <c r="F1931">
        <v>-15</v>
      </c>
      <c r="G1931">
        <v>1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4</v>
      </c>
      <c r="O1931">
        <v>1</v>
      </c>
      <c r="P1931">
        <v>0</v>
      </c>
      <c r="Q1931" t="s">
        <v>578</v>
      </c>
      <c r="R1931" t="s">
        <v>3010</v>
      </c>
      <c r="S1931" t="s">
        <v>578</v>
      </c>
      <c r="T1931" s="73"/>
      <c r="U1931" s="73"/>
      <c r="V1931"/>
      <c r="W1931" s="73">
        <f>IFERROR(VLOOKUP(Подбор[[#This Row],[Артикул]],[1]Подбор!$CJ:$CW,2,0),"")</f>
        <v>85250</v>
      </c>
      <c r="X1931" s="73">
        <f>IFERROR(VLOOKUP(Подбор[[#This Row],[Артикул]],[1]Подбор!$CJ:$CW,3,0),"")</f>
        <v>72462.5</v>
      </c>
      <c r="Y1931" s="73">
        <f>IFERROR(VLOOKUP(Подбор[[#This Row],[Артикул]],[1]Подбор!$CJ:$CW,4,0),"")</f>
        <v>-15</v>
      </c>
      <c r="Z1931" s="73">
        <f>IFERROR(VLOOKUP(Подбор[[#This Row],[Артикул]],[1]Подбор!$CJ:$CW,5,0),"")</f>
        <v>1</v>
      </c>
      <c r="AA1931" s="73">
        <f>IFERROR(VLOOKUP(Подбор[[#This Row],[Артикул]],[1]Подбор!$CJ:$CW,6,0),"")</f>
        <v>0</v>
      </c>
      <c r="AB1931" s="73">
        <f>IFERROR(VLOOKUP(Подбор[[#This Row],[Артикул]],[1]Подбор!$CJ:$CW,7,0),"")</f>
        <v>0</v>
      </c>
      <c r="AC1931" s="73">
        <f>IFERROR(VLOOKUP(Подбор[[#This Row],[Артикул]],[1]Подбор!$CJ:$CW,8,0),"")</f>
        <v>1</v>
      </c>
      <c r="AD1931" s="73">
        <f>IFERROR(VLOOKUP(Подбор[[#This Row],[Артикул]],[1]Подбор!$CJ:$CW,9,0),"")</f>
        <v>0</v>
      </c>
      <c r="AE1931" s="73">
        <f>IFERROR(VLOOKUP(Подбор[[#This Row],[Артикул]],[1]Подбор!$CJ:$CW,10,0),"")</f>
        <v>0</v>
      </c>
      <c r="AF1931" s="73">
        <f>IFERROR(VLOOKUP(Подбор[[#This Row],[Артикул]],[1]Подбор!$CJ:$CW,11,0),"")</f>
        <v>0</v>
      </c>
      <c r="AG1931" s="73">
        <f>IFERROR(VLOOKUP(Подбор[[#This Row],[Артикул]],[1]Подбор!$CJ:$CW,12,0),"")</f>
        <v>4</v>
      </c>
      <c r="AH1931" s="73">
        <f>IFERROR(VLOOKUP(Подбор[[#This Row],[Артикул]],[1]Подбор!$CJ:$CW,13,0),"")</f>
        <v>1</v>
      </c>
      <c r="AI1931" s="73">
        <f>IFERROR(VLOOKUP(Подбор[[#This Row],[Артикул]],[1]Подбор!$CJ:$CW,14,0),"")</f>
        <v>0</v>
      </c>
      <c r="AJ1931" s="73" t="str">
        <f>IFERROR(VLOOKUP(Подбор[[#This Row],[Артикул]],[1]Подбор!$CJ:$DA,15,0),"")</f>
        <v/>
      </c>
      <c r="AK1931" s="73" t="str">
        <f>IFERROR(VLOOKUP(Подбор[[#This Row],[Артикул]],[1]Подбор!$CJ:$DA,16,0),"")</f>
        <v>https://ipmatika.kz/products/aksessuary-dlya-panelnykh-kompyuterov/qbic-ac-112/</v>
      </c>
      <c r="AL1931" s="73" t="str">
        <f>IFERROR(VLOOKUP(Подбор[[#This Row],[Артикул]],[1]Подбор!$CJ:$DA,17,0),"")</f>
        <v/>
      </c>
    </row>
    <row r="1932" spans="1:38">
      <c r="A1932" s="73" t="s">
        <v>883</v>
      </c>
      <c r="B1932" t="s">
        <v>3086</v>
      </c>
      <c r="C1932" t="s">
        <v>882</v>
      </c>
      <c r="D1932">
        <v>85250</v>
      </c>
      <c r="E1932">
        <v>72462.5</v>
      </c>
      <c r="F1932">
        <v>-15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4</v>
      </c>
      <c r="O1932">
        <v>0</v>
      </c>
      <c r="P1932">
        <v>0</v>
      </c>
      <c r="Q1932" t="s">
        <v>578</v>
      </c>
      <c r="R1932" t="s">
        <v>3011</v>
      </c>
      <c r="S1932" t="s">
        <v>578</v>
      </c>
      <c r="T1932" s="73"/>
      <c r="U1932" s="73"/>
      <c r="V1932"/>
      <c r="W1932" s="73">
        <f>IFERROR(VLOOKUP(Подбор[[#This Row],[Артикул]],[1]Подбор!$CJ:$CW,2,0),"")</f>
        <v>85250</v>
      </c>
      <c r="X1932" s="73">
        <f>IFERROR(VLOOKUP(Подбор[[#This Row],[Артикул]],[1]Подбор!$CJ:$CW,3,0),"")</f>
        <v>72462.5</v>
      </c>
      <c r="Y1932" s="73">
        <f>IFERROR(VLOOKUP(Подбор[[#This Row],[Артикул]],[1]Подбор!$CJ:$CW,4,0),"")</f>
        <v>-15</v>
      </c>
      <c r="Z1932" s="73">
        <f>IFERROR(VLOOKUP(Подбор[[#This Row],[Артикул]],[1]Подбор!$CJ:$CW,5,0),"")</f>
        <v>0</v>
      </c>
      <c r="AA1932" s="73">
        <f>IFERROR(VLOOKUP(Подбор[[#This Row],[Артикул]],[1]Подбор!$CJ:$CW,6,0),"")</f>
        <v>0</v>
      </c>
      <c r="AB1932" s="73">
        <f>IFERROR(VLOOKUP(Подбор[[#This Row],[Артикул]],[1]Подбор!$CJ:$CW,7,0),"")</f>
        <v>0</v>
      </c>
      <c r="AC1932" s="73">
        <f>IFERROR(VLOOKUP(Подбор[[#This Row],[Артикул]],[1]Подбор!$CJ:$CW,8,0),"")</f>
        <v>0</v>
      </c>
      <c r="AD1932" s="73">
        <f>IFERROR(VLOOKUP(Подбор[[#This Row],[Артикул]],[1]Подбор!$CJ:$CW,9,0),"")</f>
        <v>0</v>
      </c>
      <c r="AE1932" s="73">
        <f>IFERROR(VLOOKUP(Подбор[[#This Row],[Артикул]],[1]Подбор!$CJ:$CW,10,0),"")</f>
        <v>0</v>
      </c>
      <c r="AF1932" s="73">
        <f>IFERROR(VLOOKUP(Подбор[[#This Row],[Артикул]],[1]Подбор!$CJ:$CW,11,0),"")</f>
        <v>0</v>
      </c>
      <c r="AG1932" s="73">
        <f>IFERROR(VLOOKUP(Подбор[[#This Row],[Артикул]],[1]Подбор!$CJ:$CW,12,0),"")</f>
        <v>4</v>
      </c>
      <c r="AH1932" s="73">
        <f>IFERROR(VLOOKUP(Подбор[[#This Row],[Артикул]],[1]Подбор!$CJ:$CW,13,0),"")</f>
        <v>0</v>
      </c>
      <c r="AI1932" s="73">
        <f>IFERROR(VLOOKUP(Подбор[[#This Row],[Артикул]],[1]Подбор!$CJ:$CW,14,0),"")</f>
        <v>0</v>
      </c>
      <c r="AJ1932" s="73" t="str">
        <f>IFERROR(VLOOKUP(Подбор[[#This Row],[Артикул]],[1]Подбор!$CJ:$DA,15,0),"")</f>
        <v/>
      </c>
      <c r="AK1932" s="73" t="str">
        <f>IFERROR(VLOOKUP(Подбор[[#This Row],[Артикул]],[1]Подбор!$CJ:$DA,16,0),"")</f>
        <v>https://ipmatika.kz/products/aksessuary-dlya-panelnykh-kompyuterov/qbic-ac-112W/</v>
      </c>
      <c r="AL1932" s="73" t="str">
        <f>IFERROR(VLOOKUP(Подбор[[#This Row],[Артикул]],[1]Подбор!$CJ:$DA,17,0),"")</f>
        <v/>
      </c>
    </row>
    <row r="1933" spans="1:38">
      <c r="A1933" s="73" t="s">
        <v>5238</v>
      </c>
      <c r="B1933" t="s">
        <v>3086</v>
      </c>
      <c r="C1933" t="s">
        <v>5239</v>
      </c>
      <c r="D1933">
        <v>154000</v>
      </c>
      <c r="E1933">
        <v>130900</v>
      </c>
      <c r="F1933">
        <v>-15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 t="s">
        <v>578</v>
      </c>
      <c r="R1933" t="s">
        <v>3010</v>
      </c>
      <c r="S1933" t="s">
        <v>5514</v>
      </c>
      <c r="T1933" s="73"/>
      <c r="U1933" s="73"/>
      <c r="V1933"/>
      <c r="W1933" s="73">
        <f>IFERROR(VLOOKUP(Подбор[[#This Row],[Артикул]],[1]Подбор!$CJ:$CW,2,0),"")</f>
        <v>154000</v>
      </c>
      <c r="X1933" s="73">
        <f>IFERROR(VLOOKUP(Подбор[[#This Row],[Артикул]],[1]Подбор!$CJ:$CW,3,0),"")</f>
        <v>130900</v>
      </c>
      <c r="Y1933" s="73">
        <f>IFERROR(VLOOKUP(Подбор[[#This Row],[Артикул]],[1]Подбор!$CJ:$CW,4,0),"")</f>
        <v>-15</v>
      </c>
      <c r="Z1933" s="73">
        <f>IFERROR(VLOOKUP(Подбор[[#This Row],[Артикул]],[1]Подбор!$CJ:$CW,5,0),"")</f>
        <v>0</v>
      </c>
      <c r="AA1933" s="73">
        <f>IFERROR(VLOOKUP(Подбор[[#This Row],[Артикул]],[1]Подбор!$CJ:$CW,6,0),"")</f>
        <v>0</v>
      </c>
      <c r="AB1933" s="73">
        <f>IFERROR(VLOOKUP(Подбор[[#This Row],[Артикул]],[1]Подбор!$CJ:$CW,7,0),"")</f>
        <v>0</v>
      </c>
      <c r="AC1933" s="73">
        <f>IFERROR(VLOOKUP(Подбор[[#This Row],[Артикул]],[1]Подбор!$CJ:$CW,8,0),"")</f>
        <v>0</v>
      </c>
      <c r="AD1933" s="73">
        <f>IFERROR(VLOOKUP(Подбор[[#This Row],[Артикул]],[1]Подбор!$CJ:$CW,9,0),"")</f>
        <v>0</v>
      </c>
      <c r="AE1933" s="73">
        <f>IFERROR(VLOOKUP(Подбор[[#This Row],[Артикул]],[1]Подбор!$CJ:$CW,10,0),"")</f>
        <v>0</v>
      </c>
      <c r="AF1933" s="73">
        <f>IFERROR(VLOOKUP(Подбор[[#This Row],[Артикул]],[1]Подбор!$CJ:$CW,11,0),"")</f>
        <v>0</v>
      </c>
      <c r="AG1933" s="73">
        <f>IFERROR(VLOOKUP(Подбор[[#This Row],[Артикул]],[1]Подбор!$CJ:$CW,12,0),"")</f>
        <v>1</v>
      </c>
      <c r="AH1933" s="73">
        <f>IFERROR(VLOOKUP(Подбор[[#This Row],[Артикул]],[1]Подбор!$CJ:$CW,13,0),"")</f>
        <v>0</v>
      </c>
      <c r="AI1933" s="73">
        <f>IFERROR(VLOOKUP(Подбор[[#This Row],[Артикул]],[1]Подбор!$CJ:$CW,14,0),"")</f>
        <v>0</v>
      </c>
      <c r="AJ1933" s="73" t="str">
        <f>IFERROR(VLOOKUP(Подбор[[#This Row],[Артикул]],[1]Подбор!$CJ:$DA,15,0),"")</f>
        <v/>
      </c>
      <c r="AK1933" s="73" t="str">
        <f>IFERROR(VLOOKUP(Подбор[[#This Row],[Артикул]],[1]Подбор!$CJ:$DA,16,0),"")</f>
        <v>https://ipmatika.kz/products/aksessuary-dlya-panelnykh-kompyuterov/qbic-ac-112/</v>
      </c>
      <c r="AL1933" s="73" t="str">
        <f>IFERROR(VLOOKUP(Подбор[[#This Row],[Артикул]],[1]Подбор!$CJ:$DA,17,0),"")</f>
        <v>NEW</v>
      </c>
    </row>
    <row r="1934" spans="1:38">
      <c r="A1934" s="73" t="s">
        <v>881</v>
      </c>
      <c r="B1934" t="s">
        <v>3086</v>
      </c>
      <c r="C1934" t="s">
        <v>880</v>
      </c>
      <c r="D1934">
        <v>412500</v>
      </c>
      <c r="E1934">
        <v>350625</v>
      </c>
      <c r="F1934">
        <v>-15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578</v>
      </c>
      <c r="R1934" t="s">
        <v>3012</v>
      </c>
      <c r="S1934" t="s">
        <v>5491</v>
      </c>
      <c r="T1934" s="73"/>
      <c r="U1934" s="73"/>
      <c r="V1934"/>
      <c r="W1934" s="73">
        <f>IFERROR(VLOOKUP(Подбор[[#This Row],[Артикул]],[1]Подбор!$CJ:$CW,2,0),"")</f>
        <v>412500</v>
      </c>
      <c r="X1934" s="73">
        <f>IFERROR(VLOOKUP(Подбор[[#This Row],[Артикул]],[1]Подбор!$CJ:$CW,3,0),"")</f>
        <v>350625</v>
      </c>
      <c r="Y1934" s="73">
        <f>IFERROR(VLOOKUP(Подбор[[#This Row],[Артикул]],[1]Подбор!$CJ:$CW,4,0),"")</f>
        <v>-15</v>
      </c>
      <c r="Z1934" s="73">
        <f>IFERROR(VLOOKUP(Подбор[[#This Row],[Артикул]],[1]Подбор!$CJ:$CW,5,0),"")</f>
        <v>0</v>
      </c>
      <c r="AA1934" s="73">
        <f>IFERROR(VLOOKUP(Подбор[[#This Row],[Артикул]],[1]Подбор!$CJ:$CW,6,0),"")</f>
        <v>0</v>
      </c>
      <c r="AB1934" s="73">
        <f>IFERROR(VLOOKUP(Подбор[[#This Row],[Артикул]],[1]Подбор!$CJ:$CW,7,0),"")</f>
        <v>0</v>
      </c>
      <c r="AC1934" s="73">
        <f>IFERROR(VLOOKUP(Подбор[[#This Row],[Артикул]],[1]Подбор!$CJ:$CW,8,0),"")</f>
        <v>0</v>
      </c>
      <c r="AD1934" s="73">
        <f>IFERROR(VLOOKUP(Подбор[[#This Row],[Артикул]],[1]Подбор!$CJ:$CW,9,0),"")</f>
        <v>0</v>
      </c>
      <c r="AE1934" s="73">
        <f>IFERROR(VLOOKUP(Подбор[[#This Row],[Артикул]],[1]Подбор!$CJ:$CW,10,0),"")</f>
        <v>0</v>
      </c>
      <c r="AF1934" s="73">
        <f>IFERROR(VLOOKUP(Подбор[[#This Row],[Артикул]],[1]Подбор!$CJ:$CW,11,0),"")</f>
        <v>0</v>
      </c>
      <c r="AG1934" s="73">
        <f>IFERROR(VLOOKUP(Подбор[[#This Row],[Артикул]],[1]Подбор!$CJ:$CW,12,0),"")</f>
        <v>0</v>
      </c>
      <c r="AH1934" s="73">
        <f>IFERROR(VLOOKUP(Подбор[[#This Row],[Артикул]],[1]Подбор!$CJ:$CW,13,0),"")</f>
        <v>0</v>
      </c>
      <c r="AI1934" s="73">
        <f>IFERROR(VLOOKUP(Подбор[[#This Row],[Артикул]],[1]Подбор!$CJ:$CW,14,0),"")</f>
        <v>0</v>
      </c>
      <c r="AJ1934" s="73" t="str">
        <f>IFERROR(VLOOKUP(Подбор[[#This Row],[Артикул]],[1]Подбор!$CJ:$DA,15,0),"")</f>
        <v/>
      </c>
      <c r="AK1934" s="73" t="str">
        <f>IFERROR(VLOOKUP(Подбор[[#This Row],[Артикул]],[1]Подбор!$CJ:$DA,16,0),"")</f>
        <v>https://ipmatika.kz/products/aksessuary-dlya-panelnykh-kompyuterov/ac-120/</v>
      </c>
      <c r="AL1934" s="73" t="str">
        <f>IFERROR(VLOOKUP(Подбор[[#This Row],[Артикул]],[1]Подбор!$CJ:$DA,17,0),"")</f>
        <v>EOL</v>
      </c>
    </row>
    <row r="1935" spans="1:38">
      <c r="A1935" s="73" t="s">
        <v>3835</v>
      </c>
      <c r="B1935" t="s">
        <v>3086</v>
      </c>
      <c r="C1935" t="s">
        <v>3836</v>
      </c>
      <c r="D1935">
        <v>326700</v>
      </c>
      <c r="E1935">
        <v>277695</v>
      </c>
      <c r="F1935">
        <v>-15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578</v>
      </c>
      <c r="R1935" t="s">
        <v>3837</v>
      </c>
      <c r="S1935" t="s">
        <v>5612</v>
      </c>
      <c r="T1935" s="73"/>
      <c r="U1935" s="73"/>
      <c r="V1935"/>
      <c r="W1935" s="73">
        <f>IFERROR(VLOOKUP(Подбор[[#This Row],[Артикул]],[1]Подбор!$CJ:$CW,2,0),"")</f>
        <v>326700</v>
      </c>
      <c r="X1935" s="73">
        <f>IFERROR(VLOOKUP(Подбор[[#This Row],[Артикул]],[1]Подбор!$CJ:$CW,3,0),"")</f>
        <v>277695</v>
      </c>
      <c r="Y1935" s="73">
        <f>IFERROR(VLOOKUP(Подбор[[#This Row],[Артикул]],[1]Подбор!$CJ:$CW,4,0),"")</f>
        <v>-15</v>
      </c>
      <c r="Z1935" s="73">
        <f>IFERROR(VLOOKUP(Подбор[[#This Row],[Артикул]],[1]Подбор!$CJ:$CW,5,0),"")</f>
        <v>0</v>
      </c>
      <c r="AA1935" s="73">
        <f>IFERROR(VLOOKUP(Подбор[[#This Row],[Артикул]],[1]Подбор!$CJ:$CW,6,0),"")</f>
        <v>0</v>
      </c>
      <c r="AB1935" s="73">
        <f>IFERROR(VLOOKUP(Подбор[[#This Row],[Артикул]],[1]Подбор!$CJ:$CW,7,0),"")</f>
        <v>0</v>
      </c>
      <c r="AC1935" s="73">
        <f>IFERROR(VLOOKUP(Подбор[[#This Row],[Артикул]],[1]Подбор!$CJ:$CW,8,0),"")</f>
        <v>0</v>
      </c>
      <c r="AD1935" s="73">
        <f>IFERROR(VLOOKUP(Подбор[[#This Row],[Артикул]],[1]Подбор!$CJ:$CW,9,0),"")</f>
        <v>0</v>
      </c>
      <c r="AE1935" s="73">
        <f>IFERROR(VLOOKUP(Подбор[[#This Row],[Артикул]],[1]Подбор!$CJ:$CW,10,0),"")</f>
        <v>0</v>
      </c>
      <c r="AF1935" s="73">
        <f>IFERROR(VLOOKUP(Подбор[[#This Row],[Артикул]],[1]Подбор!$CJ:$CW,11,0),"")</f>
        <v>0</v>
      </c>
      <c r="AG1935" s="73">
        <f>IFERROR(VLOOKUP(Подбор[[#This Row],[Артикул]],[1]Подбор!$CJ:$CW,12,0),"")</f>
        <v>0</v>
      </c>
      <c r="AH1935" s="73">
        <f>IFERROR(VLOOKUP(Подбор[[#This Row],[Артикул]],[1]Подбор!$CJ:$CW,13,0),"")</f>
        <v>0</v>
      </c>
      <c r="AI1935" s="73">
        <f>IFERROR(VLOOKUP(Подбор[[#This Row],[Артикул]],[1]Подбор!$CJ:$CW,14,0),"")</f>
        <v>0</v>
      </c>
      <c r="AJ1935" s="73" t="str">
        <f>IFERROR(VLOOKUP(Подбор[[#This Row],[Артикул]],[1]Подбор!$CJ:$DA,15,0),"")</f>
        <v/>
      </c>
      <c r="AK1935" s="73" t="str">
        <f>IFERROR(VLOOKUP(Подбор[[#This Row],[Артикул]],[1]Подбор!$CJ:$DA,16,0),"")</f>
        <v>https://ipmatika.kz/products/aksessuary-dlya-panelnykh-kompyuterov/ac-121/</v>
      </c>
      <c r="AL1935" s="73" t="str">
        <f>IFERROR(VLOOKUP(Подбор[[#This Row],[Артикул]],[1]Подбор!$CJ:$DA,17,0),"")</f>
        <v>Под заказ</v>
      </c>
    </row>
    <row r="1936" spans="1:38">
      <c r="A1936" s="73" t="s">
        <v>879</v>
      </c>
      <c r="B1936" t="s">
        <v>3086</v>
      </c>
      <c r="C1936" t="s">
        <v>878</v>
      </c>
      <c r="D1936">
        <v>167750</v>
      </c>
      <c r="E1936">
        <v>142587.5</v>
      </c>
      <c r="F1936">
        <v>-15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578</v>
      </c>
      <c r="R1936" t="s">
        <v>3013</v>
      </c>
      <c r="S1936" t="s">
        <v>5612</v>
      </c>
      <c r="T1936" s="73"/>
      <c r="U1936" s="73"/>
      <c r="V1936"/>
      <c r="W1936" s="73">
        <f>IFERROR(VLOOKUP(Подбор[[#This Row],[Артикул]],[1]Подбор!$CJ:$CW,2,0),"")</f>
        <v>167750</v>
      </c>
      <c r="X1936" s="73">
        <f>IFERROR(VLOOKUP(Подбор[[#This Row],[Артикул]],[1]Подбор!$CJ:$CW,3,0),"")</f>
        <v>142587.5</v>
      </c>
      <c r="Y1936" s="73">
        <f>IFERROR(VLOOKUP(Подбор[[#This Row],[Артикул]],[1]Подбор!$CJ:$CW,4,0),"")</f>
        <v>-15</v>
      </c>
      <c r="Z1936" s="73">
        <f>IFERROR(VLOOKUP(Подбор[[#This Row],[Артикул]],[1]Подбор!$CJ:$CW,5,0),"")</f>
        <v>0</v>
      </c>
      <c r="AA1936" s="73">
        <f>IFERROR(VLOOKUP(Подбор[[#This Row],[Артикул]],[1]Подбор!$CJ:$CW,6,0),"")</f>
        <v>0</v>
      </c>
      <c r="AB1936" s="73">
        <f>IFERROR(VLOOKUP(Подбор[[#This Row],[Артикул]],[1]Подбор!$CJ:$CW,7,0),"")</f>
        <v>0</v>
      </c>
      <c r="AC1936" s="73">
        <f>IFERROR(VLOOKUP(Подбор[[#This Row],[Артикул]],[1]Подбор!$CJ:$CW,8,0),"")</f>
        <v>0</v>
      </c>
      <c r="AD1936" s="73">
        <f>IFERROR(VLOOKUP(Подбор[[#This Row],[Артикул]],[1]Подбор!$CJ:$CW,9,0),"")</f>
        <v>0</v>
      </c>
      <c r="AE1936" s="73">
        <f>IFERROR(VLOOKUP(Подбор[[#This Row],[Артикул]],[1]Подбор!$CJ:$CW,10,0),"")</f>
        <v>0</v>
      </c>
      <c r="AF1936" s="73">
        <f>IFERROR(VLOOKUP(Подбор[[#This Row],[Артикул]],[1]Подбор!$CJ:$CW,11,0),"")</f>
        <v>0</v>
      </c>
      <c r="AG1936" s="73">
        <f>IFERROR(VLOOKUP(Подбор[[#This Row],[Артикул]],[1]Подбор!$CJ:$CW,12,0),"")</f>
        <v>0</v>
      </c>
      <c r="AH1936" s="73">
        <f>IFERROR(VLOOKUP(Подбор[[#This Row],[Артикул]],[1]Подбор!$CJ:$CW,13,0),"")</f>
        <v>0</v>
      </c>
      <c r="AI1936" s="73">
        <f>IFERROR(VLOOKUP(Подбор[[#This Row],[Артикул]],[1]Подбор!$CJ:$CW,14,0),"")</f>
        <v>0</v>
      </c>
      <c r="AJ1936" s="73" t="str">
        <f>IFERROR(VLOOKUP(Подбор[[#This Row],[Артикул]],[1]Подбор!$CJ:$DA,15,0),"")</f>
        <v/>
      </c>
      <c r="AK1936" s="73" t="str">
        <f>IFERROR(VLOOKUP(Подбор[[#This Row],[Артикул]],[1]Подбор!$CJ:$DA,16,0),"")</f>
        <v>https://ipmatika.kz/products/aksessuary-dlya-panelnykh-kompyuterov/ac-210.ex/</v>
      </c>
      <c r="AL1936" s="73" t="str">
        <f>IFERROR(VLOOKUP(Подбор[[#This Row],[Артикул]],[1]Подбор!$CJ:$DA,17,0),"")</f>
        <v>Под заказ</v>
      </c>
    </row>
    <row r="1937" spans="1:38">
      <c r="A1937" s="73" t="s">
        <v>877</v>
      </c>
      <c r="B1937" t="s">
        <v>3086</v>
      </c>
      <c r="C1937" t="s">
        <v>876</v>
      </c>
      <c r="D1937">
        <v>118250</v>
      </c>
      <c r="E1937">
        <v>100512.5</v>
      </c>
      <c r="F1937">
        <v>-15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578</v>
      </c>
      <c r="R1937" t="s">
        <v>3014</v>
      </c>
      <c r="S1937" t="s">
        <v>578</v>
      </c>
      <c r="T1937" s="73"/>
      <c r="U1937" s="73"/>
      <c r="V1937"/>
      <c r="W1937" s="73">
        <f>IFERROR(VLOOKUP(Подбор[[#This Row],[Артикул]],[1]Подбор!$CJ:$CW,2,0),"")</f>
        <v>118250</v>
      </c>
      <c r="X1937" s="73">
        <f>IFERROR(VLOOKUP(Подбор[[#This Row],[Артикул]],[1]Подбор!$CJ:$CW,3,0),"")</f>
        <v>100512.5</v>
      </c>
      <c r="Y1937" s="73">
        <f>IFERROR(VLOOKUP(Подбор[[#This Row],[Артикул]],[1]Подбор!$CJ:$CW,4,0),"")</f>
        <v>-15</v>
      </c>
      <c r="Z1937" s="73">
        <f>IFERROR(VLOOKUP(Подбор[[#This Row],[Артикул]],[1]Подбор!$CJ:$CW,5,0),"")</f>
        <v>0</v>
      </c>
      <c r="AA1937" s="73">
        <f>IFERROR(VLOOKUP(Подбор[[#This Row],[Артикул]],[1]Подбор!$CJ:$CW,6,0),"")</f>
        <v>0</v>
      </c>
      <c r="AB1937" s="73">
        <f>IFERROR(VLOOKUP(Подбор[[#This Row],[Артикул]],[1]Подбор!$CJ:$CW,7,0),"")</f>
        <v>0</v>
      </c>
      <c r="AC1937" s="73">
        <f>IFERROR(VLOOKUP(Подбор[[#This Row],[Артикул]],[1]Подбор!$CJ:$CW,8,0),"")</f>
        <v>0</v>
      </c>
      <c r="AD1937" s="73">
        <f>IFERROR(VLOOKUP(Подбор[[#This Row],[Артикул]],[1]Подбор!$CJ:$CW,9,0),"")</f>
        <v>0</v>
      </c>
      <c r="AE1937" s="73">
        <f>IFERROR(VLOOKUP(Подбор[[#This Row],[Артикул]],[1]Подбор!$CJ:$CW,10,0),"")</f>
        <v>0</v>
      </c>
      <c r="AF1937" s="73">
        <f>IFERROR(VLOOKUP(Подбор[[#This Row],[Артикул]],[1]Подбор!$CJ:$CW,11,0),"")</f>
        <v>0</v>
      </c>
      <c r="AG1937" s="73">
        <f>IFERROR(VLOOKUP(Подбор[[#This Row],[Артикул]],[1]Подбор!$CJ:$CW,12,0),"")</f>
        <v>0</v>
      </c>
      <c r="AH1937" s="73">
        <f>IFERROR(VLOOKUP(Подбор[[#This Row],[Артикул]],[1]Подбор!$CJ:$CW,13,0),"")</f>
        <v>0</v>
      </c>
      <c r="AI1937" s="73">
        <f>IFERROR(VLOOKUP(Подбор[[#This Row],[Артикул]],[1]Подбор!$CJ:$CW,14,0),"")</f>
        <v>0</v>
      </c>
      <c r="AJ1937" s="73" t="str">
        <f>IFERROR(VLOOKUP(Подбор[[#This Row],[Артикул]],[1]Подбор!$CJ:$DA,15,0),"")</f>
        <v/>
      </c>
      <c r="AK1937" s="73" t="str">
        <f>IFERROR(VLOOKUP(Подбор[[#This Row],[Артикул]],[1]Подбор!$CJ:$DA,16,0),"")</f>
        <v>https://ipmatika.kz/products/aksessuary-dlya-panelnykh-kompyuterov/as-211/</v>
      </c>
      <c r="AL1937" s="73" t="str">
        <f>IFERROR(VLOOKUP(Подбор[[#This Row],[Артикул]],[1]Подбор!$CJ:$DA,17,0),"")</f>
        <v/>
      </c>
    </row>
    <row r="1938" spans="1:38">
      <c r="A1938" s="73" t="s">
        <v>875</v>
      </c>
      <c r="B1938" t="s">
        <v>3086</v>
      </c>
      <c r="C1938" t="s">
        <v>874</v>
      </c>
      <c r="D1938">
        <v>134750</v>
      </c>
      <c r="E1938">
        <v>114537.5</v>
      </c>
      <c r="F1938">
        <v>-15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578</v>
      </c>
      <c r="R1938" t="s">
        <v>3015</v>
      </c>
      <c r="S1938" t="s">
        <v>5612</v>
      </c>
      <c r="T1938" s="73"/>
      <c r="U1938" s="73"/>
      <c r="V1938"/>
      <c r="W1938" s="73">
        <f>IFERROR(VLOOKUP(Подбор[[#This Row],[Артикул]],[1]Подбор!$CJ:$CW,2,0),"")</f>
        <v>134750</v>
      </c>
      <c r="X1938" s="73">
        <f>IFERROR(VLOOKUP(Подбор[[#This Row],[Артикул]],[1]Подбор!$CJ:$CW,3,0),"")</f>
        <v>114537.5</v>
      </c>
      <c r="Y1938" s="73">
        <f>IFERROR(VLOOKUP(Подбор[[#This Row],[Артикул]],[1]Подбор!$CJ:$CW,4,0),"")</f>
        <v>-15</v>
      </c>
      <c r="Z1938" s="73">
        <f>IFERROR(VLOOKUP(Подбор[[#This Row],[Артикул]],[1]Подбор!$CJ:$CW,5,0),"")</f>
        <v>0</v>
      </c>
      <c r="AA1938" s="73">
        <f>IFERROR(VLOOKUP(Подбор[[#This Row],[Артикул]],[1]Подбор!$CJ:$CW,6,0),"")</f>
        <v>0</v>
      </c>
      <c r="AB1938" s="73">
        <f>IFERROR(VLOOKUP(Подбор[[#This Row],[Артикул]],[1]Подбор!$CJ:$CW,7,0),"")</f>
        <v>0</v>
      </c>
      <c r="AC1938" s="73">
        <f>IFERROR(VLOOKUP(Подбор[[#This Row],[Артикул]],[1]Подбор!$CJ:$CW,8,0),"")</f>
        <v>0</v>
      </c>
      <c r="AD1938" s="73">
        <f>IFERROR(VLOOKUP(Подбор[[#This Row],[Артикул]],[1]Подбор!$CJ:$CW,9,0),"")</f>
        <v>0</v>
      </c>
      <c r="AE1938" s="73">
        <f>IFERROR(VLOOKUP(Подбор[[#This Row],[Артикул]],[1]Подбор!$CJ:$CW,10,0),"")</f>
        <v>0</v>
      </c>
      <c r="AF1938" s="73">
        <f>IFERROR(VLOOKUP(Подбор[[#This Row],[Артикул]],[1]Подбор!$CJ:$CW,11,0),"")</f>
        <v>0</v>
      </c>
      <c r="AG1938" s="73">
        <f>IFERROR(VLOOKUP(Подбор[[#This Row],[Артикул]],[1]Подбор!$CJ:$CW,12,0),"")</f>
        <v>0</v>
      </c>
      <c r="AH1938" s="73">
        <f>IFERROR(VLOOKUP(Подбор[[#This Row],[Артикул]],[1]Подбор!$CJ:$CW,13,0),"")</f>
        <v>0</v>
      </c>
      <c r="AI1938" s="73">
        <f>IFERROR(VLOOKUP(Подбор[[#This Row],[Артикул]],[1]Подбор!$CJ:$CW,14,0),"")</f>
        <v>0</v>
      </c>
      <c r="AJ1938" s="73" t="str">
        <f>IFERROR(VLOOKUP(Подбор[[#This Row],[Артикул]],[1]Подбор!$CJ:$DA,15,0),"")</f>
        <v/>
      </c>
      <c r="AK1938" s="73" t="str">
        <f>IFERROR(VLOOKUP(Подбор[[#This Row],[Артикул]],[1]Подбор!$CJ:$DA,16,0),"")</f>
        <v>https://ipmatika.kz/products/aksessuary-dlya-panelnykh-kompyuterov/Qbic_AC_212/</v>
      </c>
      <c r="AL1938" s="73" t="str">
        <f>IFERROR(VLOOKUP(Подбор[[#This Row],[Артикул]],[1]Подбор!$CJ:$DA,17,0),"")</f>
        <v>Под заказ</v>
      </c>
    </row>
    <row r="1939" spans="1:38">
      <c r="A1939" s="73" t="s">
        <v>871</v>
      </c>
      <c r="B1939" t="s">
        <v>3086</v>
      </c>
      <c r="C1939" t="s">
        <v>870</v>
      </c>
      <c r="D1939">
        <v>90750</v>
      </c>
      <c r="E1939">
        <v>77137.5</v>
      </c>
      <c r="F1939">
        <v>-15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578</v>
      </c>
      <c r="R1939" t="s">
        <v>3017</v>
      </c>
      <c r="S1939" t="s">
        <v>578</v>
      </c>
      <c r="T1939" s="73"/>
      <c r="U1939" s="73"/>
      <c r="V1939"/>
      <c r="W1939" s="73">
        <f>IFERROR(VLOOKUP(Подбор[[#This Row],[Артикул]],[1]Подбор!$CJ:$CW,2,0),"")</f>
        <v>90750</v>
      </c>
      <c r="X1939" s="73">
        <f>IFERROR(VLOOKUP(Подбор[[#This Row],[Артикул]],[1]Подбор!$CJ:$CW,3,0),"")</f>
        <v>77137.5</v>
      </c>
      <c r="Y1939" s="73">
        <f>IFERROR(VLOOKUP(Подбор[[#This Row],[Артикул]],[1]Подбор!$CJ:$CW,4,0),"")</f>
        <v>-15</v>
      </c>
      <c r="Z1939" s="73">
        <f>IFERROR(VLOOKUP(Подбор[[#This Row],[Артикул]],[1]Подбор!$CJ:$CW,5,0),"")</f>
        <v>0</v>
      </c>
      <c r="AA1939" s="73">
        <f>IFERROR(VLOOKUP(Подбор[[#This Row],[Артикул]],[1]Подбор!$CJ:$CW,6,0),"")</f>
        <v>0</v>
      </c>
      <c r="AB1939" s="73">
        <f>IFERROR(VLOOKUP(Подбор[[#This Row],[Артикул]],[1]Подбор!$CJ:$CW,7,0),"")</f>
        <v>0</v>
      </c>
      <c r="AC1939" s="73">
        <f>IFERROR(VLOOKUP(Подбор[[#This Row],[Артикул]],[1]Подбор!$CJ:$CW,8,0),"")</f>
        <v>0</v>
      </c>
      <c r="AD1939" s="73">
        <f>IFERROR(VLOOKUP(Подбор[[#This Row],[Артикул]],[1]Подбор!$CJ:$CW,9,0),"")</f>
        <v>0</v>
      </c>
      <c r="AE1939" s="73">
        <f>IFERROR(VLOOKUP(Подбор[[#This Row],[Артикул]],[1]Подбор!$CJ:$CW,10,0),"")</f>
        <v>0</v>
      </c>
      <c r="AF1939" s="73">
        <f>IFERROR(VLOOKUP(Подбор[[#This Row],[Артикул]],[1]Подбор!$CJ:$CW,11,0),"")</f>
        <v>0</v>
      </c>
      <c r="AG1939" s="73">
        <f>IFERROR(VLOOKUP(Подбор[[#This Row],[Артикул]],[1]Подбор!$CJ:$CW,12,0),"")</f>
        <v>0</v>
      </c>
      <c r="AH1939" s="73">
        <f>IFERROR(VLOOKUP(Подбор[[#This Row],[Артикул]],[1]Подбор!$CJ:$CW,13,0),"")</f>
        <v>0</v>
      </c>
      <c r="AI1939" s="73">
        <f>IFERROR(VLOOKUP(Подбор[[#This Row],[Артикул]],[1]Подбор!$CJ:$CW,14,0),"")</f>
        <v>0</v>
      </c>
      <c r="AJ1939" s="73" t="str">
        <f>IFERROR(VLOOKUP(Подбор[[#This Row],[Артикул]],[1]Подбор!$CJ:$DA,15,0),"")</f>
        <v/>
      </c>
      <c r="AK1939" s="73" t="str">
        <f>IFERROR(VLOOKUP(Подбор[[#This Row],[Артикул]],[1]Подбор!$CJ:$DA,16,0),"")</f>
        <v>https://ipmatika.kz/products/aksessuary-dlya-panelnykh-kompyuterov/qbic-ac-610/</v>
      </c>
      <c r="AL1939" s="73" t="str">
        <f>IFERROR(VLOOKUP(Подбор[[#This Row],[Артикул]],[1]Подбор!$CJ:$DA,17,0),"")</f>
        <v/>
      </c>
    </row>
    <row r="1940" spans="1:38">
      <c r="A1940" s="73" t="s">
        <v>869</v>
      </c>
      <c r="B1940" t="s">
        <v>3086</v>
      </c>
      <c r="C1940" t="s">
        <v>868</v>
      </c>
      <c r="D1940">
        <v>90750</v>
      </c>
      <c r="E1940">
        <v>77137.5</v>
      </c>
      <c r="F1940">
        <v>-15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578</v>
      </c>
      <c r="R1940" t="s">
        <v>3018</v>
      </c>
      <c r="S1940" t="s">
        <v>578</v>
      </c>
      <c r="T1940" s="73"/>
      <c r="U1940" s="73"/>
      <c r="V1940"/>
      <c r="W1940" s="73">
        <f>IFERROR(VLOOKUP(Подбор[[#This Row],[Артикул]],[1]Подбор!$CJ:$CW,2,0),"")</f>
        <v>90750</v>
      </c>
      <c r="X1940" s="73">
        <f>IFERROR(VLOOKUP(Подбор[[#This Row],[Артикул]],[1]Подбор!$CJ:$CW,3,0),"")</f>
        <v>77137.5</v>
      </c>
      <c r="Y1940" s="73">
        <f>IFERROR(VLOOKUP(Подбор[[#This Row],[Артикул]],[1]Подбор!$CJ:$CW,4,0),"")</f>
        <v>-15</v>
      </c>
      <c r="Z1940" s="73">
        <f>IFERROR(VLOOKUP(Подбор[[#This Row],[Артикул]],[1]Подбор!$CJ:$CW,5,0),"")</f>
        <v>0</v>
      </c>
      <c r="AA1940" s="73">
        <f>IFERROR(VLOOKUP(Подбор[[#This Row],[Артикул]],[1]Подбор!$CJ:$CW,6,0),"")</f>
        <v>0</v>
      </c>
      <c r="AB1940" s="73">
        <f>IFERROR(VLOOKUP(Подбор[[#This Row],[Артикул]],[1]Подбор!$CJ:$CW,7,0),"")</f>
        <v>0</v>
      </c>
      <c r="AC1940" s="73">
        <f>IFERROR(VLOOKUP(Подбор[[#This Row],[Артикул]],[1]Подбор!$CJ:$CW,8,0),"")</f>
        <v>0</v>
      </c>
      <c r="AD1940" s="73">
        <f>IFERROR(VLOOKUP(Подбор[[#This Row],[Артикул]],[1]Подбор!$CJ:$CW,9,0),"")</f>
        <v>0</v>
      </c>
      <c r="AE1940" s="73">
        <f>IFERROR(VLOOKUP(Подбор[[#This Row],[Артикул]],[1]Подбор!$CJ:$CW,10,0),"")</f>
        <v>0</v>
      </c>
      <c r="AF1940" s="73">
        <f>IFERROR(VLOOKUP(Подбор[[#This Row],[Артикул]],[1]Подбор!$CJ:$CW,11,0),"")</f>
        <v>0</v>
      </c>
      <c r="AG1940" s="73">
        <f>IFERROR(VLOOKUP(Подбор[[#This Row],[Артикул]],[1]Подбор!$CJ:$CW,12,0),"")</f>
        <v>0</v>
      </c>
      <c r="AH1940" s="73">
        <f>IFERROR(VLOOKUP(Подбор[[#This Row],[Артикул]],[1]Подбор!$CJ:$CW,13,0),"")</f>
        <v>0</v>
      </c>
      <c r="AI1940" s="73">
        <f>IFERROR(VLOOKUP(Подбор[[#This Row],[Артикул]],[1]Подбор!$CJ:$CW,14,0),"")</f>
        <v>0</v>
      </c>
      <c r="AJ1940" s="73" t="str">
        <f>IFERROR(VLOOKUP(Подбор[[#This Row],[Артикул]],[1]Подбор!$CJ:$DA,15,0),"")</f>
        <v/>
      </c>
      <c r="AK1940" s="73" t="str">
        <f>IFERROR(VLOOKUP(Подбор[[#This Row],[Артикул]],[1]Подбор!$CJ:$DA,16,0),"")</f>
        <v>https://ipmatika.kz/products/aksessuary-dlya-panelnykh-kompyuterov/qbic-ac-620/</v>
      </c>
      <c r="AL1940" s="73" t="str">
        <f>IFERROR(VLOOKUP(Подбор[[#This Row],[Артикул]],[1]Подбор!$CJ:$DA,17,0),"")</f>
        <v/>
      </c>
    </row>
    <row r="1941" spans="1:38">
      <c r="A1941" s="73" t="s">
        <v>867</v>
      </c>
      <c r="B1941" t="s">
        <v>3086</v>
      </c>
      <c r="C1941" t="s">
        <v>866</v>
      </c>
      <c r="D1941">
        <v>13200</v>
      </c>
      <c r="E1941">
        <v>11220</v>
      </c>
      <c r="F1941">
        <v>-15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578</v>
      </c>
      <c r="R1941" t="s">
        <v>3019</v>
      </c>
      <c r="S1941" t="s">
        <v>578</v>
      </c>
      <c r="T1941" s="73"/>
      <c r="U1941" s="73"/>
      <c r="V1941"/>
      <c r="W1941" s="73">
        <f>IFERROR(VLOOKUP(Подбор[[#This Row],[Артикул]],[1]Подбор!$CJ:$CW,2,0),"")</f>
        <v>13200</v>
      </c>
      <c r="X1941" s="73">
        <f>IFERROR(VLOOKUP(Подбор[[#This Row],[Артикул]],[1]Подбор!$CJ:$CW,3,0),"")</f>
        <v>11220</v>
      </c>
      <c r="Y1941" s="73">
        <f>IFERROR(VLOOKUP(Подбор[[#This Row],[Артикул]],[1]Подбор!$CJ:$CW,4,0),"")</f>
        <v>-15</v>
      </c>
      <c r="Z1941" s="73">
        <f>IFERROR(VLOOKUP(Подбор[[#This Row],[Артикул]],[1]Подбор!$CJ:$CW,5,0),"")</f>
        <v>0</v>
      </c>
      <c r="AA1941" s="73">
        <f>IFERROR(VLOOKUP(Подбор[[#This Row],[Артикул]],[1]Подбор!$CJ:$CW,6,0),"")</f>
        <v>0</v>
      </c>
      <c r="AB1941" s="73">
        <f>IFERROR(VLOOKUP(Подбор[[#This Row],[Артикул]],[1]Подбор!$CJ:$CW,7,0),"")</f>
        <v>0</v>
      </c>
      <c r="AC1941" s="73">
        <f>IFERROR(VLOOKUP(Подбор[[#This Row],[Артикул]],[1]Подбор!$CJ:$CW,8,0),"")</f>
        <v>0</v>
      </c>
      <c r="AD1941" s="73">
        <f>IFERROR(VLOOKUP(Подбор[[#This Row],[Артикул]],[1]Подбор!$CJ:$CW,9,0),"")</f>
        <v>0</v>
      </c>
      <c r="AE1941" s="73">
        <f>IFERROR(VLOOKUP(Подбор[[#This Row],[Артикул]],[1]Подбор!$CJ:$CW,10,0),"")</f>
        <v>0</v>
      </c>
      <c r="AF1941" s="73">
        <f>IFERROR(VLOOKUP(Подбор[[#This Row],[Артикул]],[1]Подбор!$CJ:$CW,11,0),"")</f>
        <v>0</v>
      </c>
      <c r="AG1941" s="73">
        <f>IFERROR(VLOOKUP(Подбор[[#This Row],[Артикул]],[1]Подбор!$CJ:$CW,12,0),"")</f>
        <v>0</v>
      </c>
      <c r="AH1941" s="73">
        <f>IFERROR(VLOOKUP(Подбор[[#This Row],[Артикул]],[1]Подбор!$CJ:$CW,13,0),"")</f>
        <v>0</v>
      </c>
      <c r="AI1941" s="73">
        <f>IFERROR(VLOOKUP(Подбор[[#This Row],[Артикул]],[1]Подбор!$CJ:$CW,14,0),"")</f>
        <v>0</v>
      </c>
      <c r="AJ1941" s="73" t="str">
        <f>IFERROR(VLOOKUP(Подбор[[#This Row],[Артикул]],[1]Подбор!$CJ:$DA,15,0),"")</f>
        <v/>
      </c>
      <c r="AK1941" s="73" t="str">
        <f>IFERROR(VLOOKUP(Подбор[[#This Row],[Артикул]],[1]Подбор!$CJ:$DA,16,0),"")</f>
        <v>https://ipmatika.kz/products/aksessuary-dlya-panelnykh-kompyuterov/qbic-cb-110/</v>
      </c>
      <c r="AL1941" s="73" t="str">
        <f>IFERROR(VLOOKUP(Подбор[[#This Row],[Артикул]],[1]Подбор!$CJ:$DA,17,0),"")</f>
        <v/>
      </c>
    </row>
    <row r="1942" spans="1:38">
      <c r="A1942" s="73" t="s">
        <v>3838</v>
      </c>
      <c r="B1942" t="s">
        <v>3086</v>
      </c>
      <c r="C1942" t="s">
        <v>3839</v>
      </c>
      <c r="D1942">
        <v>99000</v>
      </c>
      <c r="E1942">
        <v>84150</v>
      </c>
      <c r="F1942">
        <v>-15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9</v>
      </c>
      <c r="O1942">
        <v>0</v>
      </c>
      <c r="P1942">
        <v>0</v>
      </c>
      <c r="Q1942" t="s">
        <v>578</v>
      </c>
      <c r="R1942" t="s">
        <v>5023</v>
      </c>
      <c r="S1942" t="s">
        <v>5514</v>
      </c>
      <c r="T1942" s="73"/>
      <c r="U1942" s="73"/>
      <c r="V1942"/>
      <c r="W1942" s="73">
        <f>IFERROR(VLOOKUP(Подбор[[#This Row],[Артикул]],[1]Подбор!$CJ:$CW,2,0),"")</f>
        <v>99000</v>
      </c>
      <c r="X1942" s="73">
        <f>IFERROR(VLOOKUP(Подбор[[#This Row],[Артикул]],[1]Подбор!$CJ:$CW,3,0),"")</f>
        <v>84150</v>
      </c>
      <c r="Y1942" s="73">
        <f>IFERROR(VLOOKUP(Подбор[[#This Row],[Артикул]],[1]Подбор!$CJ:$CW,4,0),"")</f>
        <v>-15</v>
      </c>
      <c r="Z1942" s="73">
        <f>IFERROR(VLOOKUP(Подбор[[#This Row],[Артикул]],[1]Подбор!$CJ:$CW,5,0),"")</f>
        <v>0</v>
      </c>
      <c r="AA1942" s="73">
        <f>IFERROR(VLOOKUP(Подбор[[#This Row],[Артикул]],[1]Подбор!$CJ:$CW,6,0),"")</f>
        <v>0</v>
      </c>
      <c r="AB1942" s="73">
        <f>IFERROR(VLOOKUP(Подбор[[#This Row],[Артикул]],[1]Подбор!$CJ:$CW,7,0),"")</f>
        <v>0</v>
      </c>
      <c r="AC1942" s="73">
        <f>IFERROR(VLOOKUP(Подбор[[#This Row],[Артикул]],[1]Подбор!$CJ:$CW,8,0),"")</f>
        <v>0</v>
      </c>
      <c r="AD1942" s="73">
        <f>IFERROR(VLOOKUP(Подбор[[#This Row],[Артикул]],[1]Подбор!$CJ:$CW,9,0),"")</f>
        <v>0</v>
      </c>
      <c r="AE1942" s="73">
        <f>IFERROR(VLOOKUP(Подбор[[#This Row],[Артикул]],[1]Подбор!$CJ:$CW,10,0),"")</f>
        <v>0</v>
      </c>
      <c r="AF1942" s="73">
        <f>IFERROR(VLOOKUP(Подбор[[#This Row],[Артикул]],[1]Подбор!$CJ:$CW,11,0),"")</f>
        <v>0</v>
      </c>
      <c r="AG1942" s="73">
        <f>IFERROR(VLOOKUP(Подбор[[#This Row],[Артикул]],[1]Подбор!$CJ:$CW,12,0),"")</f>
        <v>9</v>
      </c>
      <c r="AH1942" s="73">
        <f>IFERROR(VLOOKUP(Подбор[[#This Row],[Артикул]],[1]Подбор!$CJ:$CW,13,0),"")</f>
        <v>0</v>
      </c>
      <c r="AI1942" s="73">
        <f>IFERROR(VLOOKUP(Подбор[[#This Row],[Артикул]],[1]Подбор!$CJ:$CW,14,0),"")</f>
        <v>0</v>
      </c>
      <c r="AJ1942" s="73" t="str">
        <f>IFERROR(VLOOKUP(Подбор[[#This Row],[Артикул]],[1]Подбор!$CJ:$DA,15,0),"")</f>
        <v/>
      </c>
      <c r="AK1942" s="73" t="str">
        <f>IFERROR(VLOOKUP(Подбор[[#This Row],[Артикул]],[1]Подбор!$CJ:$DA,16,0),"")</f>
        <v>https://ipmatika.kz/products/aksessuary-dlya-panelnykh-kompyuterov/ms-1070/</v>
      </c>
      <c r="AL1942" s="73" t="str">
        <f>IFERROR(VLOOKUP(Подбор[[#This Row],[Артикул]],[1]Подбор!$CJ:$DA,17,0),"")</f>
        <v>NEW</v>
      </c>
    </row>
    <row r="1943" spans="1:38">
      <c r="A1943" s="73" t="s">
        <v>2712</v>
      </c>
      <c r="B1943" t="s">
        <v>3086</v>
      </c>
      <c r="C1943" t="s">
        <v>5118</v>
      </c>
      <c r="D1943">
        <v>181500</v>
      </c>
      <c r="E1943">
        <v>154275</v>
      </c>
      <c r="F1943">
        <v>-15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578</v>
      </c>
      <c r="R1943" t="s">
        <v>5024</v>
      </c>
      <c r="S1943" t="s">
        <v>5612</v>
      </c>
      <c r="T1943" s="73"/>
      <c r="U1943" s="73"/>
      <c r="V1943"/>
      <c r="W1943" s="73">
        <f>IFERROR(VLOOKUP(Подбор[[#This Row],[Артикул]],[1]Подбор!$CJ:$CW,2,0),"")</f>
        <v>181500</v>
      </c>
      <c r="X1943" s="73">
        <f>IFERROR(VLOOKUP(Подбор[[#This Row],[Артикул]],[1]Подбор!$CJ:$CW,3,0),"")</f>
        <v>154275</v>
      </c>
      <c r="Y1943" s="73">
        <f>IFERROR(VLOOKUP(Подбор[[#This Row],[Артикул]],[1]Подбор!$CJ:$CW,4,0),"")</f>
        <v>-15</v>
      </c>
      <c r="Z1943" s="73">
        <f>IFERROR(VLOOKUP(Подбор[[#This Row],[Артикул]],[1]Подбор!$CJ:$CW,5,0),"")</f>
        <v>0</v>
      </c>
      <c r="AA1943" s="73">
        <f>IFERROR(VLOOKUP(Подбор[[#This Row],[Артикул]],[1]Подбор!$CJ:$CW,6,0),"")</f>
        <v>0</v>
      </c>
      <c r="AB1943" s="73">
        <f>IFERROR(VLOOKUP(Подбор[[#This Row],[Артикул]],[1]Подбор!$CJ:$CW,7,0),"")</f>
        <v>0</v>
      </c>
      <c r="AC1943" s="73">
        <f>IFERROR(VLOOKUP(Подбор[[#This Row],[Артикул]],[1]Подбор!$CJ:$CW,8,0),"")</f>
        <v>0</v>
      </c>
      <c r="AD1943" s="73">
        <f>IFERROR(VLOOKUP(Подбор[[#This Row],[Артикул]],[1]Подбор!$CJ:$CW,9,0),"")</f>
        <v>0</v>
      </c>
      <c r="AE1943" s="73">
        <f>IFERROR(VLOOKUP(Подбор[[#This Row],[Артикул]],[1]Подбор!$CJ:$CW,10,0),"")</f>
        <v>0</v>
      </c>
      <c r="AF1943" s="73">
        <f>IFERROR(VLOOKUP(Подбор[[#This Row],[Артикул]],[1]Подбор!$CJ:$CW,11,0),"")</f>
        <v>0</v>
      </c>
      <c r="AG1943" s="73">
        <f>IFERROR(VLOOKUP(Подбор[[#This Row],[Артикул]],[1]Подбор!$CJ:$CW,12,0),"")</f>
        <v>0</v>
      </c>
      <c r="AH1943" s="73">
        <f>IFERROR(VLOOKUP(Подбор[[#This Row],[Артикул]],[1]Подбор!$CJ:$CW,13,0),"")</f>
        <v>0</v>
      </c>
      <c r="AI1943" s="73">
        <f>IFERROR(VLOOKUP(Подбор[[#This Row],[Артикул]],[1]Подбор!$CJ:$CW,14,0),"")</f>
        <v>0</v>
      </c>
      <c r="AJ1943" s="73" t="str">
        <f>IFERROR(VLOOKUP(Подбор[[#This Row],[Артикул]],[1]Подбор!$CJ:$DA,15,0),"")</f>
        <v/>
      </c>
      <c r="AK1943" s="73" t="str">
        <f>IFERROR(VLOOKUP(Подбор[[#This Row],[Артикул]],[1]Подбор!$CJ:$DA,16,0),"")</f>
        <v>https://ipmatika.kz/products/aksessuary-dlya-panelnykh-kompyuterov/ms-2000/</v>
      </c>
      <c r="AL1943" s="73" t="str">
        <f>IFERROR(VLOOKUP(Подбор[[#This Row],[Артикул]],[1]Подбор!$CJ:$DA,17,0),"")</f>
        <v>Под заказ</v>
      </c>
    </row>
    <row r="1944" spans="1:38">
      <c r="A1944" s="73" t="s">
        <v>5431</v>
      </c>
      <c r="B1944" t="s">
        <v>3086</v>
      </c>
      <c r="C1944" t="s">
        <v>5432</v>
      </c>
      <c r="D1944">
        <v>35750</v>
      </c>
      <c r="E1944">
        <v>30387.5</v>
      </c>
      <c r="F1944">
        <v>-15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578</v>
      </c>
      <c r="R1944" t="s">
        <v>3010</v>
      </c>
      <c r="S1944" t="s">
        <v>5514</v>
      </c>
      <c r="T1944" s="73"/>
      <c r="U1944" s="73"/>
      <c r="V1944"/>
      <c r="W1944" s="73">
        <f>IFERROR(VLOOKUP(Подбор[[#This Row],[Артикул]],[1]Подбор!$CJ:$CW,2,0),"")</f>
        <v>35750</v>
      </c>
      <c r="X1944" s="73">
        <f>IFERROR(VLOOKUP(Подбор[[#This Row],[Артикул]],[1]Подбор!$CJ:$CW,3,0),"")</f>
        <v>30387.5</v>
      </c>
      <c r="Y1944" s="73">
        <f>IFERROR(VLOOKUP(Подбор[[#This Row],[Артикул]],[1]Подбор!$CJ:$CW,4,0),"")</f>
        <v>-15</v>
      </c>
      <c r="Z1944" s="73">
        <f>IFERROR(VLOOKUP(Подбор[[#This Row],[Артикул]],[1]Подбор!$CJ:$CW,5,0),"")</f>
        <v>0</v>
      </c>
      <c r="AA1944" s="73">
        <f>IFERROR(VLOOKUP(Подбор[[#This Row],[Артикул]],[1]Подбор!$CJ:$CW,6,0),"")</f>
        <v>0</v>
      </c>
      <c r="AB1944" s="73">
        <f>IFERROR(VLOOKUP(Подбор[[#This Row],[Артикул]],[1]Подбор!$CJ:$CW,7,0),"")</f>
        <v>0</v>
      </c>
      <c r="AC1944" s="73">
        <f>IFERROR(VLOOKUP(Подбор[[#This Row],[Артикул]],[1]Подбор!$CJ:$CW,8,0),"")</f>
        <v>0</v>
      </c>
      <c r="AD1944" s="73">
        <f>IFERROR(VLOOKUP(Подбор[[#This Row],[Артикул]],[1]Подбор!$CJ:$CW,9,0),"")</f>
        <v>0</v>
      </c>
      <c r="AE1944" s="73">
        <f>IFERROR(VLOOKUP(Подбор[[#This Row],[Артикул]],[1]Подбор!$CJ:$CW,10,0),"")</f>
        <v>0</v>
      </c>
      <c r="AF1944" s="73">
        <f>IFERROR(VLOOKUP(Подбор[[#This Row],[Артикул]],[1]Подбор!$CJ:$CW,11,0),"")</f>
        <v>0</v>
      </c>
      <c r="AG1944" s="73">
        <f>IFERROR(VLOOKUP(Подбор[[#This Row],[Артикул]],[1]Подбор!$CJ:$CW,12,0),"")</f>
        <v>0</v>
      </c>
      <c r="AH1944" s="73">
        <f>IFERROR(VLOOKUP(Подбор[[#This Row],[Артикул]],[1]Подбор!$CJ:$CW,13,0),"")</f>
        <v>0</v>
      </c>
      <c r="AI1944" s="73">
        <f>IFERROR(VLOOKUP(Подбор[[#This Row],[Артикул]],[1]Подбор!$CJ:$CW,14,0),"")</f>
        <v>0</v>
      </c>
      <c r="AJ1944" s="73" t="str">
        <f>IFERROR(VLOOKUP(Подбор[[#This Row],[Артикул]],[1]Подбор!$CJ:$DA,15,0),"")</f>
        <v/>
      </c>
      <c r="AK1944" s="73" t="str">
        <f>IFERROR(VLOOKUP(Подбор[[#This Row],[Артикул]],[1]Подбор!$CJ:$DA,16,0),"")</f>
        <v>https://ipmatika.kz/products/aksessuary-dlya-panelnykh-kompyuterov/qbic-ac-112/</v>
      </c>
      <c r="AL1944" s="73" t="str">
        <f>IFERROR(VLOOKUP(Подбор[[#This Row],[Артикул]],[1]Подбор!$CJ:$DA,17,0),"")</f>
        <v>NEW</v>
      </c>
    </row>
    <row r="1945" spans="1:38">
      <c r="A1945" s="73" t="s">
        <v>863</v>
      </c>
      <c r="B1945" t="s">
        <v>3086</v>
      </c>
      <c r="C1945" t="s">
        <v>862</v>
      </c>
      <c r="D1945">
        <v>13770</v>
      </c>
      <c r="E1945">
        <v>11704.5</v>
      </c>
      <c r="F1945">
        <v>-15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578</v>
      </c>
      <c r="R1945" t="s">
        <v>3020</v>
      </c>
      <c r="S1945" t="s">
        <v>5612</v>
      </c>
      <c r="T1945" s="73"/>
      <c r="U1945" s="73"/>
      <c r="V1945"/>
      <c r="W1945" s="73">
        <f>IFERROR(VLOOKUP(Подбор[[#This Row],[Артикул]],[1]Подбор!$CJ:$CW,2,0),"")</f>
        <v>13770</v>
      </c>
      <c r="X1945" s="73">
        <f>IFERROR(VLOOKUP(Подбор[[#This Row],[Артикул]],[1]Подбор!$CJ:$CW,3,0),"")</f>
        <v>11704.5</v>
      </c>
      <c r="Y1945" s="73">
        <f>IFERROR(VLOOKUP(Подбор[[#This Row],[Артикул]],[1]Подбор!$CJ:$CW,4,0),"")</f>
        <v>-15</v>
      </c>
      <c r="Z1945" s="73">
        <f>IFERROR(VLOOKUP(Подбор[[#This Row],[Артикул]],[1]Подбор!$CJ:$CW,5,0),"")</f>
        <v>0</v>
      </c>
      <c r="AA1945" s="73">
        <f>IFERROR(VLOOKUP(Подбор[[#This Row],[Артикул]],[1]Подбор!$CJ:$CW,6,0),"")</f>
        <v>0</v>
      </c>
      <c r="AB1945" s="73">
        <f>IFERROR(VLOOKUP(Подбор[[#This Row],[Артикул]],[1]Подбор!$CJ:$CW,7,0),"")</f>
        <v>0</v>
      </c>
      <c r="AC1945" s="73">
        <f>IFERROR(VLOOKUP(Подбор[[#This Row],[Артикул]],[1]Подбор!$CJ:$CW,8,0),"")</f>
        <v>0</v>
      </c>
      <c r="AD1945" s="73">
        <f>IFERROR(VLOOKUP(Подбор[[#This Row],[Артикул]],[1]Подбор!$CJ:$CW,9,0),"")</f>
        <v>0</v>
      </c>
      <c r="AE1945" s="73">
        <f>IFERROR(VLOOKUP(Подбор[[#This Row],[Артикул]],[1]Подбор!$CJ:$CW,10,0),"")</f>
        <v>0</v>
      </c>
      <c r="AF1945" s="73">
        <f>IFERROR(VLOOKUP(Подбор[[#This Row],[Артикул]],[1]Подбор!$CJ:$CW,11,0),"")</f>
        <v>0</v>
      </c>
      <c r="AG1945" s="73">
        <f>IFERROR(VLOOKUP(Подбор[[#This Row],[Артикул]],[1]Подбор!$CJ:$CW,12,0),"")</f>
        <v>0</v>
      </c>
      <c r="AH1945" s="73">
        <f>IFERROR(VLOOKUP(Подбор[[#This Row],[Артикул]],[1]Подбор!$CJ:$CW,13,0),"")</f>
        <v>0</v>
      </c>
      <c r="AI1945" s="73">
        <f>IFERROR(VLOOKUP(Подбор[[#This Row],[Артикул]],[1]Подбор!$CJ:$CW,14,0),"")</f>
        <v>0</v>
      </c>
      <c r="AJ1945" s="73" t="str">
        <f>IFERROR(VLOOKUP(Подбор[[#This Row],[Артикул]],[1]Подбор!$CJ:$DA,15,0),"")</f>
        <v/>
      </c>
      <c r="AK1945" s="73" t="str">
        <f>IFERROR(VLOOKUP(Подбор[[#This Row],[Артикул]],[1]Подбор!$CJ:$DA,16,0),"")</f>
        <v>https://ipmatika.kz/products/aksessuary-dlya-panelnykh-kompyuterov/AT-105_AC-00M/</v>
      </c>
      <c r="AL1945" s="73" t="str">
        <f>IFERROR(VLOOKUP(Подбор[[#This Row],[Артикул]],[1]Подбор!$CJ:$DA,17,0),"")</f>
        <v>Под заказ</v>
      </c>
    </row>
    <row r="1946" spans="1:38">
      <c r="A1946" s="73" t="s">
        <v>5240</v>
      </c>
      <c r="B1946" t="s">
        <v>5241</v>
      </c>
      <c r="C1946" t="s">
        <v>5242</v>
      </c>
      <c r="D1946">
        <v>10450</v>
      </c>
      <c r="E1946" t="s">
        <v>578</v>
      </c>
      <c r="F1946" t="s">
        <v>578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25</v>
      </c>
      <c r="O1946">
        <v>0</v>
      </c>
      <c r="P1946">
        <v>0</v>
      </c>
      <c r="Q1946" t="s">
        <v>578</v>
      </c>
      <c r="R1946" t="s">
        <v>6878</v>
      </c>
      <c r="S1946" t="s">
        <v>578</v>
      </c>
      <c r="T1946" s="73"/>
      <c r="U1946" s="73"/>
      <c r="V1946"/>
      <c r="W1946" s="73">
        <f>IFERROR(VLOOKUP(Подбор[[#This Row],[Артикул]],[1]Подбор!$CJ:$CW,2,0),"")</f>
        <v>10450</v>
      </c>
      <c r="X1946" s="73" t="str">
        <f>IFERROR(VLOOKUP(Подбор[[#This Row],[Артикул]],[1]Подбор!$CJ:$CW,3,0),"")</f>
        <v/>
      </c>
      <c r="Y1946" s="73" t="str">
        <f>IFERROR(VLOOKUP(Подбор[[#This Row],[Артикул]],[1]Подбор!$CJ:$CW,4,0),"")</f>
        <v/>
      </c>
      <c r="Z1946" s="73">
        <f>IFERROR(VLOOKUP(Подбор[[#This Row],[Артикул]],[1]Подбор!$CJ:$CW,5,0),"")</f>
        <v>0</v>
      </c>
      <c r="AA1946" s="73">
        <f>IFERROR(VLOOKUP(Подбор[[#This Row],[Артикул]],[1]Подбор!$CJ:$CW,6,0),"")</f>
        <v>0</v>
      </c>
      <c r="AB1946" s="73">
        <f>IFERROR(VLOOKUP(Подбор[[#This Row],[Артикул]],[1]Подбор!$CJ:$CW,7,0),"")</f>
        <v>0</v>
      </c>
      <c r="AC1946" s="73">
        <f>IFERROR(VLOOKUP(Подбор[[#This Row],[Артикул]],[1]Подбор!$CJ:$CW,8,0),"")</f>
        <v>0</v>
      </c>
      <c r="AD1946" s="73">
        <f>IFERROR(VLOOKUP(Подбор[[#This Row],[Артикул]],[1]Подбор!$CJ:$CW,9,0),"")</f>
        <v>0</v>
      </c>
      <c r="AE1946" s="73">
        <f>IFERROR(VLOOKUP(Подбор[[#This Row],[Артикул]],[1]Подбор!$CJ:$CW,10,0),"")</f>
        <v>0</v>
      </c>
      <c r="AF1946" s="73">
        <f>IFERROR(VLOOKUP(Подбор[[#This Row],[Артикул]],[1]Подбор!$CJ:$CW,11,0),"")</f>
        <v>0</v>
      </c>
      <c r="AG1946" s="73">
        <f>IFERROR(VLOOKUP(Подбор[[#This Row],[Артикул]],[1]Подбор!$CJ:$CW,12,0),"")</f>
        <v>25</v>
      </c>
      <c r="AH1946" s="73">
        <f>IFERROR(VLOOKUP(Подбор[[#This Row],[Артикул]],[1]Подбор!$CJ:$CW,13,0),"")</f>
        <v>0</v>
      </c>
      <c r="AI1946" s="73">
        <f>IFERROR(VLOOKUP(Подбор[[#This Row],[Артикул]],[1]Подбор!$CJ:$CW,14,0),"")</f>
        <v>0</v>
      </c>
      <c r="AJ1946" s="73" t="str">
        <f>IFERROR(VLOOKUP(Подбор[[#This Row],[Артикул]],[1]Подбор!$CJ:$DA,15,0),"")</f>
        <v/>
      </c>
      <c r="AK1946" s="73" t="str">
        <f>IFERROR(VLOOKUP(Подбор[[#This Row],[Артикул]],[1]Подбор!$CJ:$DA,16,0),"")</f>
        <v>https://ipmatika.kz/products/aksessuary-dlya-panelnykh-kompyuterov/ardv_18_12/</v>
      </c>
      <c r="AL1946" s="73" t="str">
        <f>IFERROR(VLOOKUP(Подбор[[#This Row],[Артикул]],[1]Подбор!$CJ:$DA,17,0),"")</f>
        <v/>
      </c>
    </row>
    <row r="1947" spans="1:38">
      <c r="A1947" s="73" t="s">
        <v>861</v>
      </c>
      <c r="B1947"/>
      <c r="C1947"/>
      <c r="D1947" t="s">
        <v>578</v>
      </c>
      <c r="E1947" t="s">
        <v>578</v>
      </c>
      <c r="F1947" t="s">
        <v>578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578</v>
      </c>
      <c r="R1947" t="s">
        <v>578</v>
      </c>
      <c r="S1947" t="s">
        <v>578</v>
      </c>
      <c r="T1947" s="73"/>
      <c r="U1947" s="73"/>
      <c r="V1947"/>
      <c r="W1947" s="73" t="str">
        <f>IFERROR(VLOOKUP(Подбор[[#This Row],[Артикул]],[1]Подбор!$CJ:$CW,2,0),"")</f>
        <v/>
      </c>
      <c r="X1947" s="73" t="str">
        <f>IFERROR(VLOOKUP(Подбор[[#This Row],[Артикул]],[1]Подбор!$CJ:$CW,3,0),"")</f>
        <v/>
      </c>
      <c r="Y1947" s="73" t="str">
        <f>IFERROR(VLOOKUP(Подбор[[#This Row],[Артикул]],[1]Подбор!$CJ:$CW,4,0),"")</f>
        <v/>
      </c>
      <c r="Z1947" s="73">
        <f>IFERROR(VLOOKUP(Подбор[[#This Row],[Артикул]],[1]Подбор!$CJ:$CW,5,0),"")</f>
        <v>0</v>
      </c>
      <c r="AA1947" s="73">
        <f>IFERROR(VLOOKUP(Подбор[[#This Row],[Артикул]],[1]Подбор!$CJ:$CW,6,0),"")</f>
        <v>0</v>
      </c>
      <c r="AB1947" s="73">
        <f>IFERROR(VLOOKUP(Подбор[[#This Row],[Артикул]],[1]Подбор!$CJ:$CW,7,0),"")</f>
        <v>0</v>
      </c>
      <c r="AC1947" s="73">
        <f>IFERROR(VLOOKUP(Подбор[[#This Row],[Артикул]],[1]Подбор!$CJ:$CW,8,0),"")</f>
        <v>0</v>
      </c>
      <c r="AD1947" s="73">
        <f>IFERROR(VLOOKUP(Подбор[[#This Row],[Артикул]],[1]Подбор!$CJ:$CW,9,0),"")</f>
        <v>0</v>
      </c>
      <c r="AE1947" s="73">
        <f>IFERROR(VLOOKUP(Подбор[[#This Row],[Артикул]],[1]Подбор!$CJ:$CW,10,0),"")</f>
        <v>0</v>
      </c>
      <c r="AF1947" s="73">
        <f>IFERROR(VLOOKUP(Подбор[[#This Row],[Артикул]],[1]Подбор!$CJ:$CW,11,0),"")</f>
        <v>0</v>
      </c>
      <c r="AG1947" s="73">
        <f>IFERROR(VLOOKUP(Подбор[[#This Row],[Артикул]],[1]Подбор!$CJ:$CW,12,0),"")</f>
        <v>0</v>
      </c>
      <c r="AH1947" s="73">
        <f>IFERROR(VLOOKUP(Подбор[[#This Row],[Артикул]],[1]Подбор!$CJ:$CW,13,0),"")</f>
        <v>0</v>
      </c>
      <c r="AI1947" s="73">
        <f>IFERROR(VLOOKUP(Подбор[[#This Row],[Артикул]],[1]Подбор!$CJ:$CW,14,0),"")</f>
        <v>0</v>
      </c>
      <c r="AJ1947" s="73" t="str">
        <f>IFERROR(VLOOKUP(Подбор[[#This Row],[Артикул]],[1]Подбор!$CJ:$DA,15,0),"")</f>
        <v/>
      </c>
      <c r="AK1947" s="73" t="str">
        <f>IFERROR(VLOOKUP(Подбор[[#This Row],[Артикул]],[1]Подбор!$CJ:$DA,16,0),"")</f>
        <v/>
      </c>
      <c r="AL1947" s="73" t="str">
        <f>IFERROR(VLOOKUP(Подбор[[#This Row],[Артикул]],[1]Подбор!$CJ:$DA,17,0),"")</f>
        <v/>
      </c>
    </row>
    <row r="1948" spans="1:38">
      <c r="A1948" s="73" t="s">
        <v>4827</v>
      </c>
      <c r="B1948" t="s">
        <v>3086</v>
      </c>
      <c r="C1948" t="s">
        <v>4828</v>
      </c>
      <c r="D1948">
        <v>74250</v>
      </c>
      <c r="E1948">
        <v>63112.5</v>
      </c>
      <c r="F1948">
        <v>-15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578</v>
      </c>
      <c r="R1948" t="s">
        <v>6879</v>
      </c>
      <c r="S1948" t="s">
        <v>5612</v>
      </c>
      <c r="T1948" s="73"/>
      <c r="U1948" s="73"/>
      <c r="V1948"/>
      <c r="W1948" s="73">
        <f>IFERROR(VLOOKUP(Подбор[[#This Row],[Артикул]],[1]Подбор!$CJ:$CW,2,0),"")</f>
        <v>74250</v>
      </c>
      <c r="X1948" s="73">
        <f>IFERROR(VLOOKUP(Подбор[[#This Row],[Артикул]],[1]Подбор!$CJ:$CW,3,0),"")</f>
        <v>63112.5</v>
      </c>
      <c r="Y1948" s="73">
        <f>IFERROR(VLOOKUP(Подбор[[#This Row],[Артикул]],[1]Подбор!$CJ:$CW,4,0),"")</f>
        <v>-15</v>
      </c>
      <c r="Z1948" s="73">
        <f>IFERROR(VLOOKUP(Подбор[[#This Row],[Артикул]],[1]Подбор!$CJ:$CW,5,0),"")</f>
        <v>0</v>
      </c>
      <c r="AA1948" s="73">
        <f>IFERROR(VLOOKUP(Подбор[[#This Row],[Артикул]],[1]Подбор!$CJ:$CW,6,0),"")</f>
        <v>0</v>
      </c>
      <c r="AB1948" s="73">
        <f>IFERROR(VLOOKUP(Подбор[[#This Row],[Артикул]],[1]Подбор!$CJ:$CW,7,0),"")</f>
        <v>0</v>
      </c>
      <c r="AC1948" s="73">
        <f>IFERROR(VLOOKUP(Подбор[[#This Row],[Артикул]],[1]Подбор!$CJ:$CW,8,0),"")</f>
        <v>0</v>
      </c>
      <c r="AD1948" s="73">
        <f>IFERROR(VLOOKUP(Подбор[[#This Row],[Артикул]],[1]Подбор!$CJ:$CW,9,0),"")</f>
        <v>0</v>
      </c>
      <c r="AE1948" s="73">
        <f>IFERROR(VLOOKUP(Подбор[[#This Row],[Артикул]],[1]Подбор!$CJ:$CW,10,0),"")</f>
        <v>0</v>
      </c>
      <c r="AF1948" s="73">
        <f>IFERROR(VLOOKUP(Подбор[[#This Row],[Артикул]],[1]Подбор!$CJ:$CW,11,0),"")</f>
        <v>0</v>
      </c>
      <c r="AG1948" s="73">
        <f>IFERROR(VLOOKUP(Подбор[[#This Row],[Артикул]],[1]Подбор!$CJ:$CW,12,0),"")</f>
        <v>0</v>
      </c>
      <c r="AH1948" s="73">
        <f>IFERROR(VLOOKUP(Подбор[[#This Row],[Артикул]],[1]Подбор!$CJ:$CW,13,0),"")</f>
        <v>0</v>
      </c>
      <c r="AI1948" s="73">
        <f>IFERROR(VLOOKUP(Подбор[[#This Row],[Артикул]],[1]Подбор!$CJ:$CW,14,0),"")</f>
        <v>0</v>
      </c>
      <c r="AJ1948" s="73" t="str">
        <f>IFERROR(VLOOKUP(Подбор[[#This Row],[Артикул]],[1]Подбор!$CJ:$DA,15,0),"")</f>
        <v/>
      </c>
      <c r="AK1948" s="73" t="str">
        <f>IFERROR(VLOOKUP(Подбор[[#This Row],[Артикул]],[1]Подбор!$CJ:$DA,16,0),"")</f>
        <v>https://ipmatika.kz/products/aksessuary-dlya-panelnykh-kompyuterov/bdg-100/</v>
      </c>
      <c r="AL1948" s="73" t="str">
        <f>IFERROR(VLOOKUP(Подбор[[#This Row],[Артикул]],[1]Подбор!$CJ:$DA,17,0),"")</f>
        <v>Под заказ</v>
      </c>
    </row>
    <row r="1949" spans="1:38">
      <c r="A1949" s="73" t="s">
        <v>4829</v>
      </c>
      <c r="B1949" t="s">
        <v>3086</v>
      </c>
      <c r="C1949" t="s">
        <v>4830</v>
      </c>
      <c r="D1949">
        <v>90750</v>
      </c>
      <c r="E1949">
        <v>77137.5</v>
      </c>
      <c r="F1949">
        <v>-15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578</v>
      </c>
      <c r="R1949" t="s">
        <v>5121</v>
      </c>
      <c r="S1949" t="s">
        <v>5612</v>
      </c>
      <c r="T1949" s="73"/>
      <c r="U1949" s="73"/>
      <c r="V1949"/>
      <c r="W1949" s="73">
        <f>IFERROR(VLOOKUP(Подбор[[#This Row],[Артикул]],[1]Подбор!$CJ:$CW,2,0),"")</f>
        <v>90750</v>
      </c>
      <c r="X1949" s="73">
        <f>IFERROR(VLOOKUP(Подбор[[#This Row],[Артикул]],[1]Подбор!$CJ:$CW,3,0),"")</f>
        <v>77137.5</v>
      </c>
      <c r="Y1949" s="73">
        <f>IFERROR(VLOOKUP(Подбор[[#This Row],[Артикул]],[1]Подбор!$CJ:$CW,4,0),"")</f>
        <v>-15</v>
      </c>
      <c r="Z1949" s="73">
        <f>IFERROR(VLOOKUP(Подбор[[#This Row],[Артикул]],[1]Подбор!$CJ:$CW,5,0),"")</f>
        <v>0</v>
      </c>
      <c r="AA1949" s="73">
        <f>IFERROR(VLOOKUP(Подбор[[#This Row],[Артикул]],[1]Подбор!$CJ:$CW,6,0),"")</f>
        <v>0</v>
      </c>
      <c r="AB1949" s="73">
        <f>IFERROR(VLOOKUP(Подбор[[#This Row],[Артикул]],[1]Подбор!$CJ:$CW,7,0),"")</f>
        <v>0</v>
      </c>
      <c r="AC1949" s="73">
        <f>IFERROR(VLOOKUP(Подбор[[#This Row],[Артикул]],[1]Подбор!$CJ:$CW,8,0),"")</f>
        <v>0</v>
      </c>
      <c r="AD1949" s="73">
        <f>IFERROR(VLOOKUP(Подбор[[#This Row],[Артикул]],[1]Подбор!$CJ:$CW,9,0),"")</f>
        <v>0</v>
      </c>
      <c r="AE1949" s="73">
        <f>IFERROR(VLOOKUP(Подбор[[#This Row],[Артикул]],[1]Подбор!$CJ:$CW,10,0),"")</f>
        <v>0</v>
      </c>
      <c r="AF1949" s="73">
        <f>IFERROR(VLOOKUP(Подбор[[#This Row],[Артикул]],[1]Подбор!$CJ:$CW,11,0),"")</f>
        <v>0</v>
      </c>
      <c r="AG1949" s="73">
        <f>IFERROR(VLOOKUP(Подбор[[#This Row],[Артикул]],[1]Подбор!$CJ:$CW,12,0),"")</f>
        <v>0</v>
      </c>
      <c r="AH1949" s="73">
        <f>IFERROR(VLOOKUP(Подбор[[#This Row],[Артикул]],[1]Подбор!$CJ:$CW,13,0),"")</f>
        <v>0</v>
      </c>
      <c r="AI1949" s="73">
        <f>IFERROR(VLOOKUP(Подбор[[#This Row],[Артикул]],[1]Подбор!$CJ:$CW,14,0),"")</f>
        <v>0</v>
      </c>
      <c r="AJ1949" s="73" t="str">
        <f>IFERROR(VLOOKUP(Подбор[[#This Row],[Артикул]],[1]Подбор!$CJ:$DA,15,0),"")</f>
        <v/>
      </c>
      <c r="AK1949" s="73" t="str">
        <f>IFERROR(VLOOKUP(Подбор[[#This Row],[Артикул]],[1]Подбор!$CJ:$DA,16,0),"")</f>
        <v>https://ipmatika.kz/products/panelnye-kompyutery/ep-0400/</v>
      </c>
      <c r="AL1949" s="73" t="str">
        <f>IFERROR(VLOOKUP(Подбор[[#This Row],[Артикул]],[1]Подбор!$CJ:$DA,17,0),"")</f>
        <v>Под заказ</v>
      </c>
    </row>
    <row r="1950" spans="1:38">
      <c r="A1950" s="73" t="s">
        <v>4831</v>
      </c>
      <c r="B1950" t="s">
        <v>3086</v>
      </c>
      <c r="C1950" t="s">
        <v>4832</v>
      </c>
      <c r="D1950">
        <v>181500</v>
      </c>
      <c r="E1950">
        <v>154275</v>
      </c>
      <c r="F1950">
        <v>-15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578</v>
      </c>
      <c r="R1950" t="s">
        <v>5122</v>
      </c>
      <c r="S1950" t="s">
        <v>5612</v>
      </c>
      <c r="T1950" s="73"/>
      <c r="U1950" s="73"/>
      <c r="V1950"/>
      <c r="W1950" s="73">
        <f>IFERROR(VLOOKUP(Подбор[[#This Row],[Артикул]],[1]Подбор!$CJ:$CW,2,0),"")</f>
        <v>181500</v>
      </c>
      <c r="X1950" s="73">
        <f>IFERROR(VLOOKUP(Подбор[[#This Row],[Артикул]],[1]Подбор!$CJ:$CW,3,0),"")</f>
        <v>154275</v>
      </c>
      <c r="Y1950" s="73">
        <f>IFERROR(VLOOKUP(Подбор[[#This Row],[Артикул]],[1]Подбор!$CJ:$CW,4,0),"")</f>
        <v>-15</v>
      </c>
      <c r="Z1950" s="73">
        <f>IFERROR(VLOOKUP(Подбор[[#This Row],[Артикул]],[1]Подбор!$CJ:$CW,5,0),"")</f>
        <v>0</v>
      </c>
      <c r="AA1950" s="73">
        <f>IFERROR(VLOOKUP(Подбор[[#This Row],[Артикул]],[1]Подбор!$CJ:$CW,6,0),"")</f>
        <v>0</v>
      </c>
      <c r="AB1950" s="73">
        <f>IFERROR(VLOOKUP(Подбор[[#This Row],[Артикул]],[1]Подбор!$CJ:$CW,7,0),"")</f>
        <v>0</v>
      </c>
      <c r="AC1950" s="73">
        <f>IFERROR(VLOOKUP(Подбор[[#This Row],[Артикул]],[1]Подбор!$CJ:$CW,8,0),"")</f>
        <v>0</v>
      </c>
      <c r="AD1950" s="73">
        <f>IFERROR(VLOOKUP(Подбор[[#This Row],[Артикул]],[1]Подбор!$CJ:$CW,9,0),"")</f>
        <v>0</v>
      </c>
      <c r="AE1950" s="73">
        <f>IFERROR(VLOOKUP(Подбор[[#This Row],[Артикул]],[1]Подбор!$CJ:$CW,10,0),"")</f>
        <v>0</v>
      </c>
      <c r="AF1950" s="73">
        <f>IFERROR(VLOOKUP(Подбор[[#This Row],[Артикул]],[1]Подбор!$CJ:$CW,11,0),"")</f>
        <v>0</v>
      </c>
      <c r="AG1950" s="73">
        <f>IFERROR(VLOOKUP(Подбор[[#This Row],[Артикул]],[1]Подбор!$CJ:$CW,12,0),"")</f>
        <v>0</v>
      </c>
      <c r="AH1950" s="73">
        <f>IFERROR(VLOOKUP(Подбор[[#This Row],[Артикул]],[1]Подбор!$CJ:$CW,13,0),"")</f>
        <v>0</v>
      </c>
      <c r="AI1950" s="73">
        <f>IFERROR(VLOOKUP(Подбор[[#This Row],[Артикул]],[1]Подбор!$CJ:$CW,14,0),"")</f>
        <v>0</v>
      </c>
      <c r="AJ1950" s="73" t="str">
        <f>IFERROR(VLOOKUP(Подбор[[#This Row],[Артикул]],[1]Подбор!$CJ:$DA,15,0),"")</f>
        <v/>
      </c>
      <c r="AK1950" s="73" t="str">
        <f>IFERROR(VLOOKUP(Подбор[[#This Row],[Артикул]],[1]Подбор!$CJ:$DA,16,0),"")</f>
        <v>https://ipmatika.kz/products/panelnye-kompyutery/ep-0700/</v>
      </c>
      <c r="AL1950" s="73" t="str">
        <f>IFERROR(VLOOKUP(Подбор[[#This Row],[Артикул]],[1]Подбор!$CJ:$DA,17,0),"")</f>
        <v>Под заказ</v>
      </c>
    </row>
    <row r="1951" spans="1:38">
      <c r="A1951" s="73" t="s">
        <v>7544</v>
      </c>
      <c r="B1951" t="s">
        <v>3086</v>
      </c>
      <c r="C1951" t="s">
        <v>7545</v>
      </c>
      <c r="D1951">
        <v>1031250</v>
      </c>
      <c r="E1951">
        <v>876562.5</v>
      </c>
      <c r="F1951">
        <v>-15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578</v>
      </c>
      <c r="R1951" t="s">
        <v>7644</v>
      </c>
      <c r="S1951" t="s">
        <v>5514</v>
      </c>
      <c r="T1951" s="73"/>
      <c r="U1951" s="73"/>
      <c r="V1951"/>
      <c r="W1951" s="73">
        <f>IFERROR(VLOOKUP(Подбор[[#This Row],[Артикул]],[1]Подбор!$CJ:$CW,2,0),"")</f>
        <v>1031250</v>
      </c>
      <c r="X1951" s="73">
        <f>IFERROR(VLOOKUP(Подбор[[#This Row],[Артикул]],[1]Подбор!$CJ:$CW,3,0),"")</f>
        <v>876562.5</v>
      </c>
      <c r="Y1951" s="73">
        <f>IFERROR(VLOOKUP(Подбор[[#This Row],[Артикул]],[1]Подбор!$CJ:$CW,4,0),"")</f>
        <v>-15</v>
      </c>
      <c r="Z1951" s="73">
        <f>IFERROR(VLOOKUP(Подбор[[#This Row],[Артикул]],[1]Подбор!$CJ:$CW,5,0),"")</f>
        <v>0</v>
      </c>
      <c r="AA1951" s="73">
        <f>IFERROR(VLOOKUP(Подбор[[#This Row],[Артикул]],[1]Подбор!$CJ:$CW,6,0),"")</f>
        <v>0</v>
      </c>
      <c r="AB1951" s="73">
        <f>IFERROR(VLOOKUP(Подбор[[#This Row],[Артикул]],[1]Подбор!$CJ:$CW,7,0),"")</f>
        <v>0</v>
      </c>
      <c r="AC1951" s="73">
        <f>IFERROR(VLOOKUP(Подбор[[#This Row],[Артикул]],[1]Подбор!$CJ:$CW,8,0),"")</f>
        <v>0</v>
      </c>
      <c r="AD1951" s="73">
        <f>IFERROR(VLOOKUP(Подбор[[#This Row],[Артикул]],[1]Подбор!$CJ:$CW,9,0),"")</f>
        <v>0</v>
      </c>
      <c r="AE1951" s="73">
        <f>IFERROR(VLOOKUP(Подбор[[#This Row],[Артикул]],[1]Подбор!$CJ:$CW,10,0),"")</f>
        <v>0</v>
      </c>
      <c r="AF1951" s="73">
        <f>IFERROR(VLOOKUP(Подбор[[#This Row],[Артикул]],[1]Подбор!$CJ:$CW,11,0),"")</f>
        <v>0</v>
      </c>
      <c r="AG1951" s="73">
        <f>IFERROR(VLOOKUP(Подбор[[#This Row],[Артикул]],[1]Подбор!$CJ:$CW,12,0),"")</f>
        <v>0</v>
      </c>
      <c r="AH1951" s="73">
        <f>IFERROR(VLOOKUP(Подбор[[#This Row],[Артикул]],[1]Подбор!$CJ:$CW,13,0),"")</f>
        <v>0</v>
      </c>
      <c r="AI1951" s="73">
        <f>IFERROR(VLOOKUP(Подбор[[#This Row],[Артикул]],[1]Подбор!$CJ:$CW,14,0),"")</f>
        <v>0</v>
      </c>
      <c r="AJ1951" s="73" t="str">
        <f>IFERROR(VLOOKUP(Подбор[[#This Row],[Артикул]],[1]Подбор!$CJ:$DA,15,0),"")</f>
        <v/>
      </c>
      <c r="AK1951" s="73" t="str">
        <f>IFERROR(VLOOKUP(Подбор[[#This Row],[Артикул]],[1]Подбор!$CJ:$DA,16,0),"")</f>
        <v>https://ipmatika.kz/products/panelnye-kompyutery/qbic_lumen_10M/</v>
      </c>
      <c r="AL1951" s="73" t="str">
        <f>IFERROR(VLOOKUP(Подбор[[#This Row],[Артикул]],[1]Подбор!$CJ:$DA,17,0),"")</f>
        <v>NEW</v>
      </c>
    </row>
    <row r="1952" spans="1:38">
      <c r="A1952" s="73" t="s">
        <v>5243</v>
      </c>
      <c r="B1952" t="s">
        <v>3086</v>
      </c>
      <c r="C1952" t="s">
        <v>5244</v>
      </c>
      <c r="D1952">
        <v>1276000</v>
      </c>
      <c r="E1952">
        <v>1084600</v>
      </c>
      <c r="F1952">
        <v>-15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 t="s">
        <v>578</v>
      </c>
      <c r="R1952" t="s">
        <v>6880</v>
      </c>
      <c r="S1952" t="s">
        <v>5612</v>
      </c>
      <c r="T1952" s="73"/>
      <c r="U1952" s="73"/>
      <c r="V1952"/>
      <c r="W1952" s="73">
        <f>IFERROR(VLOOKUP(Подбор[[#This Row],[Артикул]],[1]Подбор!$CJ:$CW,2,0),"")</f>
        <v>1276000</v>
      </c>
      <c r="X1952" s="73">
        <f>IFERROR(VLOOKUP(Подбор[[#This Row],[Артикул]],[1]Подбор!$CJ:$CW,3,0),"")</f>
        <v>1084600</v>
      </c>
      <c r="Y1952" s="73">
        <f>IFERROR(VLOOKUP(Подбор[[#This Row],[Артикул]],[1]Подбор!$CJ:$CW,4,0),"")</f>
        <v>-15</v>
      </c>
      <c r="Z1952" s="73">
        <f>IFERROR(VLOOKUP(Подбор[[#This Row],[Артикул]],[1]Подбор!$CJ:$CW,5,0),"")</f>
        <v>0</v>
      </c>
      <c r="AA1952" s="73">
        <f>IFERROR(VLOOKUP(Подбор[[#This Row],[Артикул]],[1]Подбор!$CJ:$CW,6,0),"")</f>
        <v>0</v>
      </c>
      <c r="AB1952" s="73">
        <f>IFERROR(VLOOKUP(Подбор[[#This Row],[Артикул]],[1]Подбор!$CJ:$CW,7,0),"")</f>
        <v>0</v>
      </c>
      <c r="AC1952" s="73">
        <f>IFERROR(VLOOKUP(Подбор[[#This Row],[Артикул]],[1]Подбор!$CJ:$CW,8,0),"")</f>
        <v>0</v>
      </c>
      <c r="AD1952" s="73">
        <f>IFERROR(VLOOKUP(Подбор[[#This Row],[Артикул]],[1]Подбор!$CJ:$CW,9,0),"")</f>
        <v>0</v>
      </c>
      <c r="AE1952" s="73">
        <f>IFERROR(VLOOKUP(Подбор[[#This Row],[Артикул]],[1]Подбор!$CJ:$CW,10,0),"")</f>
        <v>0</v>
      </c>
      <c r="AF1952" s="73">
        <f>IFERROR(VLOOKUP(Подбор[[#This Row],[Артикул]],[1]Подбор!$CJ:$CW,11,0),"")</f>
        <v>0</v>
      </c>
      <c r="AG1952" s="73">
        <f>IFERROR(VLOOKUP(Подбор[[#This Row],[Артикул]],[1]Подбор!$CJ:$CW,12,0),"")</f>
        <v>1</v>
      </c>
      <c r="AH1952" s="73">
        <f>IFERROR(VLOOKUP(Подбор[[#This Row],[Артикул]],[1]Подбор!$CJ:$CW,13,0),"")</f>
        <v>0</v>
      </c>
      <c r="AI1952" s="73">
        <f>IFERROR(VLOOKUP(Подбор[[#This Row],[Артикул]],[1]Подбор!$CJ:$CW,14,0),"")</f>
        <v>0</v>
      </c>
      <c r="AJ1952" s="73" t="str">
        <f>IFERROR(VLOOKUP(Подбор[[#This Row],[Артикул]],[1]Подбор!$CJ:$DA,15,0),"")</f>
        <v/>
      </c>
      <c r="AK1952" s="73" t="str">
        <f>IFERROR(VLOOKUP(Подбор[[#This Row],[Артикул]],[1]Подбор!$CJ:$DA,16,0),"")</f>
        <v>https://ipmatika.kz/products/panelnye-kompyutery/qbic_lumen_15/</v>
      </c>
      <c r="AL1952" s="73" t="str">
        <f>IFERROR(VLOOKUP(Подбор[[#This Row],[Артикул]],[1]Подбор!$CJ:$DA,17,0),"")</f>
        <v>Под заказ</v>
      </c>
    </row>
    <row r="1953" spans="1:38">
      <c r="A1953" s="73" t="s">
        <v>860</v>
      </c>
      <c r="B1953" t="s">
        <v>3086</v>
      </c>
      <c r="C1953" t="s">
        <v>859</v>
      </c>
      <c r="D1953">
        <v>334400</v>
      </c>
      <c r="E1953">
        <v>284240</v>
      </c>
      <c r="F1953">
        <v>-15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6</v>
      </c>
      <c r="O1953">
        <v>24</v>
      </c>
      <c r="P1953">
        <v>0</v>
      </c>
      <c r="Q1953" t="s">
        <v>578</v>
      </c>
      <c r="R1953" t="s">
        <v>3021</v>
      </c>
      <c r="S1953" t="s">
        <v>5491</v>
      </c>
      <c r="T1953" s="73"/>
      <c r="U1953" s="73"/>
      <c r="V1953"/>
      <c r="W1953" s="73">
        <f>IFERROR(VLOOKUP(Подбор[[#This Row],[Артикул]],[1]Подбор!$CJ:$CW,2,0),"")</f>
        <v>334400</v>
      </c>
      <c r="X1953" s="73">
        <f>IFERROR(VLOOKUP(Подбор[[#This Row],[Артикул]],[1]Подбор!$CJ:$CW,3,0),"")</f>
        <v>284240</v>
      </c>
      <c r="Y1953" s="73">
        <f>IFERROR(VLOOKUP(Подбор[[#This Row],[Артикул]],[1]Подбор!$CJ:$CW,4,0),"")</f>
        <v>-15</v>
      </c>
      <c r="Z1953" s="73">
        <f>IFERROR(VLOOKUP(Подбор[[#This Row],[Артикул]],[1]Подбор!$CJ:$CW,5,0),"")</f>
        <v>0</v>
      </c>
      <c r="AA1953" s="73">
        <f>IFERROR(VLOOKUP(Подбор[[#This Row],[Артикул]],[1]Подбор!$CJ:$CW,6,0),"")</f>
        <v>0</v>
      </c>
      <c r="AB1953" s="73">
        <f>IFERROR(VLOOKUP(Подбор[[#This Row],[Артикул]],[1]Подбор!$CJ:$CW,7,0),"")</f>
        <v>0</v>
      </c>
      <c r="AC1953" s="73">
        <f>IFERROR(VLOOKUP(Подбор[[#This Row],[Артикул]],[1]Подбор!$CJ:$CW,8,0),"")</f>
        <v>0</v>
      </c>
      <c r="AD1953" s="73">
        <f>IFERROR(VLOOKUP(Подбор[[#This Row],[Артикул]],[1]Подбор!$CJ:$CW,9,0),"")</f>
        <v>0</v>
      </c>
      <c r="AE1953" s="73">
        <f>IFERROR(VLOOKUP(Подбор[[#This Row],[Артикул]],[1]Подбор!$CJ:$CW,10,0),"")</f>
        <v>0</v>
      </c>
      <c r="AF1953" s="73">
        <f>IFERROR(VLOOKUP(Подбор[[#This Row],[Артикул]],[1]Подбор!$CJ:$CW,11,0),"")</f>
        <v>0</v>
      </c>
      <c r="AG1953" s="73">
        <f>IFERROR(VLOOKUP(Подбор[[#This Row],[Артикул]],[1]Подбор!$CJ:$CW,12,0),"")</f>
        <v>6</v>
      </c>
      <c r="AH1953" s="73">
        <f>IFERROR(VLOOKUP(Подбор[[#This Row],[Артикул]],[1]Подбор!$CJ:$CW,13,0),"")</f>
        <v>24</v>
      </c>
      <c r="AI1953" s="73">
        <f>IFERROR(VLOOKUP(Подбор[[#This Row],[Артикул]],[1]Подбор!$CJ:$CW,14,0),"")</f>
        <v>0</v>
      </c>
      <c r="AJ1953" s="73" t="str">
        <f>IFERROR(VLOOKUP(Подбор[[#This Row],[Артикул]],[1]Подбор!$CJ:$DA,15,0),"")</f>
        <v/>
      </c>
      <c r="AK1953" s="73" t="str">
        <f>IFERROR(VLOOKUP(Подбор[[#This Row],[Артикул]],[1]Подбор!$CJ:$DA,16,0),"")</f>
        <v>https://ipmatika.kz/products/panelnye-kompyutery/qbic-td-0350-bh/</v>
      </c>
      <c r="AL1953" s="73" t="str">
        <f>IFERROR(VLOOKUP(Подбор[[#This Row],[Артикул]],[1]Подбор!$CJ:$DA,17,0),"")</f>
        <v>EOL</v>
      </c>
    </row>
    <row r="1954" spans="1:38">
      <c r="A1954" s="73" t="s">
        <v>3277</v>
      </c>
      <c r="B1954" t="s">
        <v>3086</v>
      </c>
      <c r="C1954" t="s">
        <v>3278</v>
      </c>
      <c r="D1954">
        <v>308000</v>
      </c>
      <c r="E1954">
        <v>261800</v>
      </c>
      <c r="F1954">
        <v>-15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578</v>
      </c>
      <c r="R1954" t="s">
        <v>4584</v>
      </c>
      <c r="S1954" t="s">
        <v>5514</v>
      </c>
      <c r="T1954" s="73"/>
      <c r="U1954" s="73"/>
      <c r="V1954"/>
      <c r="W1954" s="73">
        <f>IFERROR(VLOOKUP(Подбор[[#This Row],[Артикул]],[1]Подбор!$CJ:$CW,2,0),"")</f>
        <v>308000</v>
      </c>
      <c r="X1954" s="73">
        <f>IFERROR(VLOOKUP(Подбор[[#This Row],[Артикул]],[1]Подбор!$CJ:$CW,3,0),"")</f>
        <v>261800</v>
      </c>
      <c r="Y1954" s="73">
        <f>IFERROR(VLOOKUP(Подбор[[#This Row],[Артикул]],[1]Подбор!$CJ:$CW,4,0),"")</f>
        <v>-15</v>
      </c>
      <c r="Z1954" s="73">
        <f>IFERROR(VLOOKUP(Подбор[[#This Row],[Артикул]],[1]Подбор!$CJ:$CW,5,0),"")</f>
        <v>0</v>
      </c>
      <c r="AA1954" s="73">
        <f>IFERROR(VLOOKUP(Подбор[[#This Row],[Артикул]],[1]Подбор!$CJ:$CW,6,0),"")</f>
        <v>0</v>
      </c>
      <c r="AB1954" s="73">
        <f>IFERROR(VLOOKUP(Подбор[[#This Row],[Артикул]],[1]Подбор!$CJ:$CW,7,0),"")</f>
        <v>0</v>
      </c>
      <c r="AC1954" s="73">
        <f>IFERROR(VLOOKUP(Подбор[[#This Row],[Артикул]],[1]Подбор!$CJ:$CW,8,0),"")</f>
        <v>0</v>
      </c>
      <c r="AD1954" s="73">
        <f>IFERROR(VLOOKUP(Подбор[[#This Row],[Артикул]],[1]Подбор!$CJ:$CW,9,0),"")</f>
        <v>0</v>
      </c>
      <c r="AE1954" s="73">
        <f>IFERROR(VLOOKUP(Подбор[[#This Row],[Артикул]],[1]Подбор!$CJ:$CW,10,0),"")</f>
        <v>0</v>
      </c>
      <c r="AF1954" s="73">
        <f>IFERROR(VLOOKUP(Подбор[[#This Row],[Артикул]],[1]Подбор!$CJ:$CW,11,0),"")</f>
        <v>0</v>
      </c>
      <c r="AG1954" s="73">
        <f>IFERROR(VLOOKUP(Подбор[[#This Row],[Артикул]],[1]Подбор!$CJ:$CW,12,0),"")</f>
        <v>0</v>
      </c>
      <c r="AH1954" s="73">
        <f>IFERROR(VLOOKUP(Подбор[[#This Row],[Артикул]],[1]Подбор!$CJ:$CW,13,0),"")</f>
        <v>0</v>
      </c>
      <c r="AI1954" s="73">
        <f>IFERROR(VLOOKUP(Подбор[[#This Row],[Артикул]],[1]Подбор!$CJ:$CW,14,0),"")</f>
        <v>0</v>
      </c>
      <c r="AJ1954" s="73" t="str">
        <f>IFERROR(VLOOKUP(Подбор[[#This Row],[Артикул]],[1]Подбор!$CJ:$DA,15,0),"")</f>
        <v/>
      </c>
      <c r="AK1954" s="73" t="str">
        <f>IFERROR(VLOOKUP(Подбор[[#This Row],[Артикул]],[1]Подбор!$CJ:$DA,16,0),"")</f>
        <v>https://ipmatika.kz/products/panelnye-kompyutery/TD-0360/</v>
      </c>
      <c r="AL1954" s="73" t="str">
        <f>IFERROR(VLOOKUP(Подбор[[#This Row],[Артикул]],[1]Подбор!$CJ:$DA,17,0),"")</f>
        <v>NEW</v>
      </c>
    </row>
    <row r="1955" spans="1:38">
      <c r="A1955" s="73" t="s">
        <v>858</v>
      </c>
      <c r="B1955" t="s">
        <v>3086</v>
      </c>
      <c r="C1955" t="s">
        <v>857</v>
      </c>
      <c r="D1955">
        <v>726000</v>
      </c>
      <c r="E1955">
        <v>617100</v>
      </c>
      <c r="F1955">
        <v>-15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578</v>
      </c>
      <c r="R1955" t="s">
        <v>3022</v>
      </c>
      <c r="S1955" t="s">
        <v>5491</v>
      </c>
      <c r="T1955" s="73"/>
      <c r="U1955" s="73"/>
      <c r="V1955"/>
      <c r="W1955" s="73">
        <f>IFERROR(VLOOKUP(Подбор[[#This Row],[Артикул]],[1]Подбор!$CJ:$CW,2,0),"")</f>
        <v>726000</v>
      </c>
      <c r="X1955" s="73">
        <f>IFERROR(VLOOKUP(Подбор[[#This Row],[Артикул]],[1]Подбор!$CJ:$CW,3,0),"")</f>
        <v>617100</v>
      </c>
      <c r="Y1955" s="73">
        <f>IFERROR(VLOOKUP(Подбор[[#This Row],[Артикул]],[1]Подбор!$CJ:$CW,4,0),"")</f>
        <v>-15</v>
      </c>
      <c r="Z1955" s="73">
        <f>IFERROR(VLOOKUP(Подбор[[#This Row],[Артикул]],[1]Подбор!$CJ:$CW,5,0),"")</f>
        <v>0</v>
      </c>
      <c r="AA1955" s="73">
        <f>IFERROR(VLOOKUP(Подбор[[#This Row],[Артикул]],[1]Подбор!$CJ:$CW,6,0),"")</f>
        <v>0</v>
      </c>
      <c r="AB1955" s="73">
        <f>IFERROR(VLOOKUP(Подбор[[#This Row],[Артикул]],[1]Подбор!$CJ:$CW,7,0),"")</f>
        <v>0</v>
      </c>
      <c r="AC1955" s="73">
        <f>IFERROR(VLOOKUP(Подбор[[#This Row],[Артикул]],[1]Подбор!$CJ:$CW,8,0),"")</f>
        <v>0</v>
      </c>
      <c r="AD1955" s="73">
        <f>IFERROR(VLOOKUP(Подбор[[#This Row],[Артикул]],[1]Подбор!$CJ:$CW,9,0),"")</f>
        <v>0</v>
      </c>
      <c r="AE1955" s="73">
        <f>IFERROR(VLOOKUP(Подбор[[#This Row],[Артикул]],[1]Подбор!$CJ:$CW,10,0),"")</f>
        <v>0</v>
      </c>
      <c r="AF1955" s="73">
        <f>IFERROR(VLOOKUP(Подбор[[#This Row],[Артикул]],[1]Подбор!$CJ:$CW,11,0),"")</f>
        <v>0</v>
      </c>
      <c r="AG1955" s="73">
        <f>IFERROR(VLOOKUP(Подбор[[#This Row],[Артикул]],[1]Подбор!$CJ:$CW,12,0),"")</f>
        <v>0</v>
      </c>
      <c r="AH1955" s="73">
        <f>IFERROR(VLOOKUP(Подбор[[#This Row],[Артикул]],[1]Подбор!$CJ:$CW,13,0),"")</f>
        <v>0</v>
      </c>
      <c r="AI1955" s="73">
        <f>IFERROR(VLOOKUP(Подбор[[#This Row],[Артикул]],[1]Подбор!$CJ:$CW,14,0),"")</f>
        <v>0</v>
      </c>
      <c r="AJ1955" s="73" t="str">
        <f>IFERROR(VLOOKUP(Подбор[[#This Row],[Артикул]],[1]Подбор!$CJ:$DA,15,0),"")</f>
        <v/>
      </c>
      <c r="AK1955" s="73" t="str">
        <f>IFERROR(VLOOKUP(Подбор[[#This Row],[Артикул]],[1]Подбор!$CJ:$DA,16,0),"")</f>
        <v>https://ipmatika.kz/products/panelnye-kompyutery/qbic-td-1050pro-b-/</v>
      </c>
      <c r="AL1955" s="73" t="str">
        <f>IFERROR(VLOOKUP(Подбор[[#This Row],[Артикул]],[1]Подбор!$CJ:$DA,17,0),"")</f>
        <v>EOL</v>
      </c>
    </row>
    <row r="1956" spans="1:38">
      <c r="A1956" s="73" t="s">
        <v>856</v>
      </c>
      <c r="B1956" t="s">
        <v>3086</v>
      </c>
      <c r="C1956" t="s">
        <v>855</v>
      </c>
      <c r="D1956">
        <v>533500</v>
      </c>
      <c r="E1956">
        <v>453475</v>
      </c>
      <c r="F1956">
        <v>-15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21</v>
      </c>
      <c r="O1956">
        <v>12</v>
      </c>
      <c r="P1956">
        <v>0</v>
      </c>
      <c r="Q1956" t="s">
        <v>578</v>
      </c>
      <c r="R1956" t="s">
        <v>3023</v>
      </c>
      <c r="S1956" t="s">
        <v>578</v>
      </c>
      <c r="T1956" s="73"/>
      <c r="U1956" s="73"/>
      <c r="V1956"/>
      <c r="W1956" s="73">
        <f>IFERROR(VLOOKUP(Подбор[[#This Row],[Артикул]],[1]Подбор!$CJ:$CW,2,0),"")</f>
        <v>533500</v>
      </c>
      <c r="X1956" s="73">
        <f>IFERROR(VLOOKUP(Подбор[[#This Row],[Артикул]],[1]Подбор!$CJ:$CW,3,0),"")</f>
        <v>453475</v>
      </c>
      <c r="Y1956" s="73">
        <f>IFERROR(VLOOKUP(Подбор[[#This Row],[Артикул]],[1]Подбор!$CJ:$CW,4,0),"")</f>
        <v>-15</v>
      </c>
      <c r="Z1956" s="73">
        <f>IFERROR(VLOOKUP(Подбор[[#This Row],[Артикул]],[1]Подбор!$CJ:$CW,5,0),"")</f>
        <v>1</v>
      </c>
      <c r="AA1956" s="73">
        <f>IFERROR(VLOOKUP(Подбор[[#This Row],[Артикул]],[1]Подбор!$CJ:$CW,6,0),"")</f>
        <v>0</v>
      </c>
      <c r="AB1956" s="73">
        <f>IFERROR(VLOOKUP(Подбор[[#This Row],[Артикул]],[1]Подбор!$CJ:$CW,7,0),"")</f>
        <v>0</v>
      </c>
      <c r="AC1956" s="73">
        <f>IFERROR(VLOOKUP(Подбор[[#This Row],[Артикул]],[1]Подбор!$CJ:$CW,8,0),"")</f>
        <v>0</v>
      </c>
      <c r="AD1956" s="73">
        <f>IFERROR(VLOOKUP(Подбор[[#This Row],[Артикул]],[1]Подбор!$CJ:$CW,9,0),"")</f>
        <v>0</v>
      </c>
      <c r="AE1956" s="73">
        <f>IFERROR(VLOOKUP(Подбор[[#This Row],[Артикул]],[1]Подбор!$CJ:$CW,10,0),"")</f>
        <v>0</v>
      </c>
      <c r="AF1956" s="73">
        <f>IFERROR(VLOOKUP(Подбор[[#This Row],[Артикул]],[1]Подбор!$CJ:$CW,11,0),"")</f>
        <v>0</v>
      </c>
      <c r="AG1956" s="73">
        <f>IFERROR(VLOOKUP(Подбор[[#This Row],[Артикул]],[1]Подбор!$CJ:$CW,12,0),"")</f>
        <v>21</v>
      </c>
      <c r="AH1956" s="73">
        <f>IFERROR(VLOOKUP(Подбор[[#This Row],[Артикул]],[1]Подбор!$CJ:$CW,13,0),"")</f>
        <v>12</v>
      </c>
      <c r="AI1956" s="73">
        <f>IFERROR(VLOOKUP(Подбор[[#This Row],[Артикул]],[1]Подбор!$CJ:$CW,14,0),"")</f>
        <v>0</v>
      </c>
      <c r="AJ1956" s="73" t="str">
        <f>IFERROR(VLOOKUP(Подбор[[#This Row],[Артикул]],[1]Подбор!$CJ:$DA,15,0),"")</f>
        <v/>
      </c>
      <c r="AK1956" s="73" t="str">
        <f>IFERROR(VLOOKUP(Подбор[[#This Row],[Артикул]],[1]Подбор!$CJ:$DA,16,0),"")</f>
        <v>https://ipmatika.kz/products/panelnye-kompyutery/qbic-td-1060-slim/</v>
      </c>
      <c r="AL1956" s="73" t="str">
        <f>IFERROR(VLOOKUP(Подбор[[#This Row],[Артикул]],[1]Подбор!$CJ:$DA,17,0),"")</f>
        <v/>
      </c>
    </row>
    <row r="1957" spans="1:38">
      <c r="A1957" s="73" t="s">
        <v>854</v>
      </c>
      <c r="B1957" t="s">
        <v>3086</v>
      </c>
      <c r="C1957" t="s">
        <v>853</v>
      </c>
      <c r="D1957">
        <v>1034000</v>
      </c>
      <c r="E1957">
        <v>878900</v>
      </c>
      <c r="F1957">
        <v>-15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578</v>
      </c>
      <c r="R1957" t="s">
        <v>3024</v>
      </c>
      <c r="S1957" t="s">
        <v>5612</v>
      </c>
      <c r="T1957" s="73"/>
      <c r="U1957" s="73"/>
      <c r="V1957"/>
      <c r="W1957" s="73">
        <f>IFERROR(VLOOKUP(Подбор[[#This Row],[Артикул]],[1]Подбор!$CJ:$CW,2,0),"")</f>
        <v>1034000</v>
      </c>
      <c r="X1957" s="73">
        <f>IFERROR(VLOOKUP(Подбор[[#This Row],[Артикул]],[1]Подбор!$CJ:$CW,3,0),"")</f>
        <v>878900</v>
      </c>
      <c r="Y1957" s="73">
        <f>IFERROR(VLOOKUP(Подбор[[#This Row],[Артикул]],[1]Подбор!$CJ:$CW,4,0),"")</f>
        <v>-15</v>
      </c>
      <c r="Z1957" s="73">
        <f>IFERROR(VLOOKUP(Подбор[[#This Row],[Артикул]],[1]Подбор!$CJ:$CW,5,0),"")</f>
        <v>0</v>
      </c>
      <c r="AA1957" s="73">
        <f>IFERROR(VLOOKUP(Подбор[[#This Row],[Артикул]],[1]Подбор!$CJ:$CW,6,0),"")</f>
        <v>0</v>
      </c>
      <c r="AB1957" s="73">
        <f>IFERROR(VLOOKUP(Подбор[[#This Row],[Артикул]],[1]Подбор!$CJ:$CW,7,0),"")</f>
        <v>0</v>
      </c>
      <c r="AC1957" s="73">
        <f>IFERROR(VLOOKUP(Подбор[[#This Row],[Артикул]],[1]Подбор!$CJ:$CW,8,0),"")</f>
        <v>0</v>
      </c>
      <c r="AD1957" s="73">
        <f>IFERROR(VLOOKUP(Подбор[[#This Row],[Артикул]],[1]Подбор!$CJ:$CW,9,0),"")</f>
        <v>0</v>
      </c>
      <c r="AE1957" s="73">
        <f>IFERROR(VLOOKUP(Подбор[[#This Row],[Артикул]],[1]Подбор!$CJ:$CW,10,0),"")</f>
        <v>0</v>
      </c>
      <c r="AF1957" s="73">
        <f>IFERROR(VLOOKUP(Подбор[[#This Row],[Артикул]],[1]Подбор!$CJ:$CW,11,0),"")</f>
        <v>0</v>
      </c>
      <c r="AG1957" s="73">
        <f>IFERROR(VLOOKUP(Подбор[[#This Row],[Артикул]],[1]Подбор!$CJ:$CW,12,0),"")</f>
        <v>0</v>
      </c>
      <c r="AH1957" s="73">
        <f>IFERROR(VLOOKUP(Подбор[[#This Row],[Артикул]],[1]Подбор!$CJ:$CW,13,0),"")</f>
        <v>0</v>
      </c>
      <c r="AI1957" s="73">
        <f>IFERROR(VLOOKUP(Подбор[[#This Row],[Артикул]],[1]Подбор!$CJ:$CW,14,0),"")</f>
        <v>0</v>
      </c>
      <c r="AJ1957" s="73" t="str">
        <f>IFERROR(VLOOKUP(Подбор[[#This Row],[Артикул]],[1]Подбор!$CJ:$DA,15,0),"")</f>
        <v/>
      </c>
      <c r="AK1957" s="73" t="str">
        <f>IFERROR(VLOOKUP(Подбор[[#This Row],[Артикул]],[1]Подбор!$CJ:$DA,16,0),"")</f>
        <v>https://ipmatika.kz/products/panelnye-kompyutery/qbic-td-1070/</v>
      </c>
      <c r="AL1957" s="73" t="str">
        <f>IFERROR(VLOOKUP(Подбор[[#This Row],[Артикул]],[1]Подбор!$CJ:$DA,17,0),"")</f>
        <v>Под заказ</v>
      </c>
    </row>
    <row r="1958" spans="1:38">
      <c r="A1958" s="73" t="s">
        <v>852</v>
      </c>
      <c r="B1958" t="s">
        <v>3086</v>
      </c>
      <c r="C1958" t="s">
        <v>851</v>
      </c>
      <c r="D1958">
        <v>825000</v>
      </c>
      <c r="E1958">
        <v>701250</v>
      </c>
      <c r="F1958">
        <v>-15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33</v>
      </c>
      <c r="P1958">
        <v>0</v>
      </c>
      <c r="Q1958" t="s">
        <v>578</v>
      </c>
      <c r="R1958" t="s">
        <v>3024</v>
      </c>
      <c r="S1958" t="s">
        <v>6881</v>
      </c>
      <c r="T1958" s="73"/>
      <c r="U1958" s="73"/>
      <c r="V1958"/>
      <c r="W1958" s="73">
        <f>IFERROR(VLOOKUP(Подбор[[#This Row],[Артикул]],[1]Подбор!$CJ:$CW,2,0),"")</f>
        <v>825000</v>
      </c>
      <c r="X1958" s="73">
        <f>IFERROR(VLOOKUP(Подбор[[#This Row],[Артикул]],[1]Подбор!$CJ:$CW,3,0),"")</f>
        <v>701250</v>
      </c>
      <c r="Y1958" s="73">
        <f>IFERROR(VLOOKUP(Подбор[[#This Row],[Артикул]],[1]Подбор!$CJ:$CW,4,0),"")</f>
        <v>-15</v>
      </c>
      <c r="Z1958" s="73">
        <f>IFERROR(VLOOKUP(Подбор[[#This Row],[Артикул]],[1]Подбор!$CJ:$CW,5,0),"")</f>
        <v>0</v>
      </c>
      <c r="AA1958" s="73">
        <f>IFERROR(VLOOKUP(Подбор[[#This Row],[Артикул]],[1]Подбор!$CJ:$CW,6,0),"")</f>
        <v>0</v>
      </c>
      <c r="AB1958" s="73">
        <f>IFERROR(VLOOKUP(Подбор[[#This Row],[Артикул]],[1]Подбор!$CJ:$CW,7,0),"")</f>
        <v>0</v>
      </c>
      <c r="AC1958" s="73">
        <f>IFERROR(VLOOKUP(Подбор[[#This Row],[Артикул]],[1]Подбор!$CJ:$CW,8,0),"")</f>
        <v>0</v>
      </c>
      <c r="AD1958" s="73">
        <f>IFERROR(VLOOKUP(Подбор[[#This Row],[Артикул]],[1]Подбор!$CJ:$CW,9,0),"")</f>
        <v>0</v>
      </c>
      <c r="AE1958" s="73">
        <f>IFERROR(VLOOKUP(Подбор[[#This Row],[Артикул]],[1]Подбор!$CJ:$CW,10,0),"")</f>
        <v>0</v>
      </c>
      <c r="AF1958" s="73">
        <f>IFERROR(VLOOKUP(Подбор[[#This Row],[Артикул]],[1]Подбор!$CJ:$CW,11,0),"")</f>
        <v>0</v>
      </c>
      <c r="AG1958" s="73">
        <f>IFERROR(VLOOKUP(Подбор[[#This Row],[Артикул]],[1]Подбор!$CJ:$CW,12,0),"")</f>
        <v>0</v>
      </c>
      <c r="AH1958" s="73">
        <f>IFERROR(VLOOKUP(Подбор[[#This Row],[Артикул]],[1]Подбор!$CJ:$CW,13,0),"")</f>
        <v>33</v>
      </c>
      <c r="AI1958" s="73">
        <f>IFERROR(VLOOKUP(Подбор[[#This Row],[Артикул]],[1]Подбор!$CJ:$CW,14,0),"")</f>
        <v>0</v>
      </c>
      <c r="AJ1958" s="73" t="str">
        <f>IFERROR(VLOOKUP(Подбор[[#This Row],[Артикул]],[1]Подбор!$CJ:$DA,15,0),"")</f>
        <v/>
      </c>
      <c r="AK1958" s="73" t="str">
        <f>IFERROR(VLOOKUP(Подбор[[#This Row],[Артикул]],[1]Подбор!$CJ:$DA,16,0),"")</f>
        <v>https://ipmatika.kz/products/panelnye-kompyutery/qbic-td-1070/</v>
      </c>
      <c r="AL1958" s="73" t="str">
        <f>IFERROR(VLOOKUP(Подбор[[#This Row],[Артикул]],[1]Подбор!$CJ:$DA,17,0),"")</f>
        <v>ОБРАЗЕЦ</v>
      </c>
    </row>
    <row r="1959" spans="1:38">
      <c r="A1959" s="73" t="s">
        <v>3279</v>
      </c>
      <c r="B1959" t="s">
        <v>3086</v>
      </c>
      <c r="C1959" t="s">
        <v>3280</v>
      </c>
      <c r="D1959">
        <v>764500</v>
      </c>
      <c r="E1959">
        <v>649825</v>
      </c>
      <c r="F1959">
        <v>-15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578</v>
      </c>
      <c r="R1959" t="s">
        <v>5025</v>
      </c>
      <c r="S1959" t="s">
        <v>578</v>
      </c>
      <c r="T1959" s="73"/>
      <c r="U1959" s="73"/>
      <c r="V1959"/>
      <c r="W1959" s="73">
        <f>IFERROR(VLOOKUP(Подбор[[#This Row],[Артикул]],[1]Подбор!$CJ:$CW,2,0),"")</f>
        <v>764500</v>
      </c>
      <c r="X1959" s="73">
        <f>IFERROR(VLOOKUP(Подбор[[#This Row],[Артикул]],[1]Подбор!$CJ:$CW,3,0),"")</f>
        <v>649825</v>
      </c>
      <c r="Y1959" s="73">
        <f>IFERROR(VLOOKUP(Подбор[[#This Row],[Артикул]],[1]Подбор!$CJ:$CW,4,0),"")</f>
        <v>-15</v>
      </c>
      <c r="Z1959" s="73">
        <f>IFERROR(VLOOKUP(Подбор[[#This Row],[Артикул]],[1]Подбор!$CJ:$CW,5,0),"")</f>
        <v>0</v>
      </c>
      <c r="AA1959" s="73">
        <f>IFERROR(VLOOKUP(Подбор[[#This Row],[Артикул]],[1]Подбор!$CJ:$CW,6,0),"")</f>
        <v>0</v>
      </c>
      <c r="AB1959" s="73">
        <f>IFERROR(VLOOKUP(Подбор[[#This Row],[Артикул]],[1]Подбор!$CJ:$CW,7,0),"")</f>
        <v>0</v>
      </c>
      <c r="AC1959" s="73">
        <f>IFERROR(VLOOKUP(Подбор[[#This Row],[Артикул]],[1]Подбор!$CJ:$CW,8,0),"")</f>
        <v>0</v>
      </c>
      <c r="AD1959" s="73">
        <f>IFERROR(VLOOKUP(Подбор[[#This Row],[Артикул]],[1]Подбор!$CJ:$CW,9,0),"")</f>
        <v>0</v>
      </c>
      <c r="AE1959" s="73">
        <f>IFERROR(VLOOKUP(Подбор[[#This Row],[Артикул]],[1]Подбор!$CJ:$CW,10,0),"")</f>
        <v>0</v>
      </c>
      <c r="AF1959" s="73">
        <f>IFERROR(VLOOKUP(Подбор[[#This Row],[Артикул]],[1]Подбор!$CJ:$CW,11,0),"")</f>
        <v>0</v>
      </c>
      <c r="AG1959" s="73">
        <f>IFERROR(VLOOKUP(Подбор[[#This Row],[Артикул]],[1]Подбор!$CJ:$CW,12,0),"")</f>
        <v>0</v>
      </c>
      <c r="AH1959" s="73">
        <f>IFERROR(VLOOKUP(Подбор[[#This Row],[Артикул]],[1]Подбор!$CJ:$CW,13,0),"")</f>
        <v>0</v>
      </c>
      <c r="AI1959" s="73">
        <f>IFERROR(VLOOKUP(Подбор[[#This Row],[Артикул]],[1]Подбор!$CJ:$CW,14,0),"")</f>
        <v>0</v>
      </c>
      <c r="AJ1959" s="73" t="str">
        <f>IFERROR(VLOOKUP(Подбор[[#This Row],[Артикул]],[1]Подбор!$CJ:$DA,15,0),"")</f>
        <v/>
      </c>
      <c r="AK1959" s="73" t="str">
        <f>IFERROR(VLOOKUP(Подбор[[#This Row],[Артикул]],[1]Подбор!$CJ:$DA,16,0),"")</f>
        <v>https://ipmatika.kz/products/panelnye-kompyutery/qbic-td-1070-lite/</v>
      </c>
      <c r="AL1959" s="73" t="str">
        <f>IFERROR(VLOOKUP(Подбор[[#This Row],[Артикул]],[1]Подбор!$CJ:$DA,17,0),"")</f>
        <v/>
      </c>
    </row>
    <row r="1960" spans="1:38">
      <c r="A1960" s="73" t="s">
        <v>3281</v>
      </c>
      <c r="B1960" t="s">
        <v>3086</v>
      </c>
      <c r="C1960" t="s">
        <v>3282</v>
      </c>
      <c r="D1960">
        <v>946000</v>
      </c>
      <c r="E1960">
        <v>804100</v>
      </c>
      <c r="F1960">
        <v>-15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578</v>
      </c>
      <c r="R1960" t="s">
        <v>5025</v>
      </c>
      <c r="S1960" t="s">
        <v>5612</v>
      </c>
      <c r="T1960" s="73"/>
      <c r="U1960" s="73"/>
      <c r="V1960"/>
      <c r="W1960" s="73">
        <f>IFERROR(VLOOKUP(Подбор[[#This Row],[Артикул]],[1]Подбор!$CJ:$CW,2,0),"")</f>
        <v>946000</v>
      </c>
      <c r="X1960" s="73">
        <f>IFERROR(VLOOKUP(Подбор[[#This Row],[Артикул]],[1]Подбор!$CJ:$CW,3,0),"")</f>
        <v>804100</v>
      </c>
      <c r="Y1960" s="73">
        <f>IFERROR(VLOOKUP(Подбор[[#This Row],[Артикул]],[1]Подбор!$CJ:$CW,4,0),"")</f>
        <v>-15</v>
      </c>
      <c r="Z1960" s="73">
        <f>IFERROR(VLOOKUP(Подбор[[#This Row],[Артикул]],[1]Подбор!$CJ:$CW,5,0),"")</f>
        <v>0</v>
      </c>
      <c r="AA1960" s="73">
        <f>IFERROR(VLOOKUP(Подбор[[#This Row],[Артикул]],[1]Подбор!$CJ:$CW,6,0),"")</f>
        <v>0</v>
      </c>
      <c r="AB1960" s="73">
        <f>IFERROR(VLOOKUP(Подбор[[#This Row],[Артикул]],[1]Подбор!$CJ:$CW,7,0),"")</f>
        <v>0</v>
      </c>
      <c r="AC1960" s="73">
        <f>IFERROR(VLOOKUP(Подбор[[#This Row],[Артикул]],[1]Подбор!$CJ:$CW,8,0),"")</f>
        <v>0</v>
      </c>
      <c r="AD1960" s="73">
        <f>IFERROR(VLOOKUP(Подбор[[#This Row],[Артикул]],[1]Подбор!$CJ:$CW,9,0),"")</f>
        <v>0</v>
      </c>
      <c r="AE1960" s="73">
        <f>IFERROR(VLOOKUP(Подбор[[#This Row],[Артикул]],[1]Подбор!$CJ:$CW,10,0),"")</f>
        <v>0</v>
      </c>
      <c r="AF1960" s="73">
        <f>IFERROR(VLOOKUP(Подбор[[#This Row],[Артикул]],[1]Подбор!$CJ:$CW,11,0),"")</f>
        <v>0</v>
      </c>
      <c r="AG1960" s="73">
        <f>IFERROR(VLOOKUP(Подбор[[#This Row],[Артикул]],[1]Подбор!$CJ:$CW,12,0),"")</f>
        <v>0</v>
      </c>
      <c r="AH1960" s="73">
        <f>IFERROR(VLOOKUP(Подбор[[#This Row],[Артикул]],[1]Подбор!$CJ:$CW,13,0),"")</f>
        <v>0</v>
      </c>
      <c r="AI1960" s="73">
        <f>IFERROR(VLOOKUP(Подбор[[#This Row],[Артикул]],[1]Подбор!$CJ:$CW,14,0),"")</f>
        <v>0</v>
      </c>
      <c r="AJ1960" s="73" t="str">
        <f>IFERROR(VLOOKUP(Подбор[[#This Row],[Артикул]],[1]Подбор!$CJ:$DA,15,0),"")</f>
        <v/>
      </c>
      <c r="AK1960" s="73" t="str">
        <f>IFERROR(VLOOKUP(Подбор[[#This Row],[Артикул]],[1]Подбор!$CJ:$DA,16,0),"")</f>
        <v>https://ipmatika.kz/products/panelnye-kompyutery/qbic-td-1070-lite/</v>
      </c>
      <c r="AL1960" s="73" t="str">
        <f>IFERROR(VLOOKUP(Подбор[[#This Row],[Артикул]],[1]Подбор!$CJ:$DA,17,0),"")</f>
        <v>Под заказ</v>
      </c>
    </row>
    <row r="1961" spans="1:38">
      <c r="A1961" s="73" t="s">
        <v>5433</v>
      </c>
      <c r="B1961" t="s">
        <v>3086</v>
      </c>
      <c r="C1961" t="s">
        <v>5434</v>
      </c>
      <c r="D1961">
        <v>726000</v>
      </c>
      <c r="E1961">
        <v>617100</v>
      </c>
      <c r="F1961">
        <v>-15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578</v>
      </c>
      <c r="R1961" t="s">
        <v>7645</v>
      </c>
      <c r="S1961" t="s">
        <v>5514</v>
      </c>
      <c r="T1961" s="73"/>
      <c r="U1961" s="73"/>
      <c r="V1961"/>
      <c r="W1961" s="73">
        <f>IFERROR(VLOOKUP(Подбор[[#This Row],[Артикул]],[1]Подбор!$CJ:$CW,2,0),"")</f>
        <v>726000</v>
      </c>
      <c r="X1961" s="73">
        <f>IFERROR(VLOOKUP(Подбор[[#This Row],[Артикул]],[1]Подбор!$CJ:$CW,3,0),"")</f>
        <v>617100</v>
      </c>
      <c r="Y1961" s="73">
        <f>IFERROR(VLOOKUP(Подбор[[#This Row],[Артикул]],[1]Подбор!$CJ:$CW,4,0),"")</f>
        <v>-15</v>
      </c>
      <c r="Z1961" s="73">
        <f>IFERROR(VLOOKUP(Подбор[[#This Row],[Артикул]],[1]Подбор!$CJ:$CW,5,0),"")</f>
        <v>0</v>
      </c>
      <c r="AA1961" s="73">
        <f>IFERROR(VLOOKUP(Подбор[[#This Row],[Артикул]],[1]Подбор!$CJ:$CW,6,0),"")</f>
        <v>0</v>
      </c>
      <c r="AB1961" s="73">
        <f>IFERROR(VLOOKUP(Подбор[[#This Row],[Артикул]],[1]Подбор!$CJ:$CW,7,0),"")</f>
        <v>0</v>
      </c>
      <c r="AC1961" s="73">
        <f>IFERROR(VLOOKUP(Подбор[[#This Row],[Артикул]],[1]Подбор!$CJ:$CW,8,0),"")</f>
        <v>0</v>
      </c>
      <c r="AD1961" s="73">
        <f>IFERROR(VLOOKUP(Подбор[[#This Row],[Артикул]],[1]Подбор!$CJ:$CW,9,0),"")</f>
        <v>0</v>
      </c>
      <c r="AE1961" s="73">
        <f>IFERROR(VLOOKUP(Подбор[[#This Row],[Артикул]],[1]Подбор!$CJ:$CW,10,0),"")</f>
        <v>0</v>
      </c>
      <c r="AF1961" s="73">
        <f>IFERROR(VLOOKUP(Подбор[[#This Row],[Артикул]],[1]Подбор!$CJ:$CW,11,0),"")</f>
        <v>0</v>
      </c>
      <c r="AG1961" s="73">
        <f>IFERROR(VLOOKUP(Подбор[[#This Row],[Артикул]],[1]Подбор!$CJ:$CW,12,0),"")</f>
        <v>0</v>
      </c>
      <c r="AH1961" s="73">
        <f>IFERROR(VLOOKUP(Подбор[[#This Row],[Артикул]],[1]Подбор!$CJ:$CW,13,0),"")</f>
        <v>0</v>
      </c>
      <c r="AI1961" s="73">
        <f>IFERROR(VLOOKUP(Подбор[[#This Row],[Артикул]],[1]Подбор!$CJ:$CW,14,0),"")</f>
        <v>0</v>
      </c>
      <c r="AJ1961" s="73" t="str">
        <f>IFERROR(VLOOKUP(Подбор[[#This Row],[Артикул]],[1]Подбор!$CJ:$DA,15,0),"")</f>
        <v/>
      </c>
      <c r="AK1961" s="73" t="str">
        <f>IFERROR(VLOOKUP(Подбор[[#This Row],[Артикул]],[1]Подбор!$CJ:$DA,16,0),"")</f>
        <v>https://ipmatika.kz/products/aksessuary-dlya-panelnykh-kompyuterov/tdd_1000/</v>
      </c>
      <c r="AL1961" s="73" t="str">
        <f>IFERROR(VLOOKUP(Подбор[[#This Row],[Артикул]],[1]Подбор!$CJ:$DA,17,0),"")</f>
        <v>NEW</v>
      </c>
    </row>
    <row r="1962" spans="1:38">
      <c r="A1962" s="73" t="s">
        <v>812</v>
      </c>
      <c r="B1962"/>
      <c r="C1962"/>
      <c r="D1962" t="s">
        <v>578</v>
      </c>
      <c r="E1962" t="s">
        <v>578</v>
      </c>
      <c r="F1962" t="s">
        <v>578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578</v>
      </c>
      <c r="R1962" t="s">
        <v>578</v>
      </c>
      <c r="S1962" t="s">
        <v>578</v>
      </c>
      <c r="T1962" s="73"/>
      <c r="U1962" s="73"/>
      <c r="V1962"/>
      <c r="W1962" s="73" t="str">
        <f>IFERROR(VLOOKUP(Подбор[[#This Row],[Артикул]],[1]Подбор!$CJ:$CW,2,0),"")</f>
        <v/>
      </c>
      <c r="X1962" s="73" t="str">
        <f>IFERROR(VLOOKUP(Подбор[[#This Row],[Артикул]],[1]Подбор!$CJ:$CW,3,0),"")</f>
        <v/>
      </c>
      <c r="Y1962" s="73" t="str">
        <f>IFERROR(VLOOKUP(Подбор[[#This Row],[Артикул]],[1]Подбор!$CJ:$CW,4,0),"")</f>
        <v/>
      </c>
      <c r="Z1962" s="73">
        <f>IFERROR(VLOOKUP(Подбор[[#This Row],[Артикул]],[1]Подбор!$CJ:$CW,5,0),"")</f>
        <v>0</v>
      </c>
      <c r="AA1962" s="73">
        <f>IFERROR(VLOOKUP(Подбор[[#This Row],[Артикул]],[1]Подбор!$CJ:$CW,6,0),"")</f>
        <v>0</v>
      </c>
      <c r="AB1962" s="73">
        <f>IFERROR(VLOOKUP(Подбор[[#This Row],[Артикул]],[1]Подбор!$CJ:$CW,7,0),"")</f>
        <v>0</v>
      </c>
      <c r="AC1962" s="73">
        <f>IFERROR(VLOOKUP(Подбор[[#This Row],[Артикул]],[1]Подбор!$CJ:$CW,8,0),"")</f>
        <v>0</v>
      </c>
      <c r="AD1962" s="73">
        <f>IFERROR(VLOOKUP(Подбор[[#This Row],[Артикул]],[1]Подбор!$CJ:$CW,9,0),"")</f>
        <v>0</v>
      </c>
      <c r="AE1962" s="73">
        <f>IFERROR(VLOOKUP(Подбор[[#This Row],[Артикул]],[1]Подбор!$CJ:$CW,10,0),"")</f>
        <v>0</v>
      </c>
      <c r="AF1962" s="73">
        <f>IFERROR(VLOOKUP(Подбор[[#This Row],[Артикул]],[1]Подбор!$CJ:$CW,11,0),"")</f>
        <v>0</v>
      </c>
      <c r="AG1962" s="73">
        <f>IFERROR(VLOOKUP(Подбор[[#This Row],[Артикул]],[1]Подбор!$CJ:$CW,12,0),"")</f>
        <v>0</v>
      </c>
      <c r="AH1962" s="73">
        <f>IFERROR(VLOOKUP(Подбор[[#This Row],[Артикул]],[1]Подбор!$CJ:$CW,13,0),"")</f>
        <v>0</v>
      </c>
      <c r="AI1962" s="73">
        <f>IFERROR(VLOOKUP(Подбор[[#This Row],[Артикул]],[1]Подбор!$CJ:$CW,14,0),"")</f>
        <v>0</v>
      </c>
      <c r="AJ1962" s="73" t="str">
        <f>IFERROR(VLOOKUP(Подбор[[#This Row],[Артикул]],[1]Подбор!$CJ:$DA,15,0),"")</f>
        <v/>
      </c>
      <c r="AK1962" s="73" t="str">
        <f>IFERROR(VLOOKUP(Подбор[[#This Row],[Артикул]],[1]Подбор!$CJ:$DA,16,0),"")</f>
        <v/>
      </c>
      <c r="AL1962" s="73" t="str">
        <f>IFERROR(VLOOKUP(Подбор[[#This Row],[Артикул]],[1]Подбор!$CJ:$DA,17,0),"")</f>
        <v/>
      </c>
    </row>
    <row r="1963" spans="1:38">
      <c r="A1963" s="73" t="s">
        <v>811</v>
      </c>
      <c r="B1963" t="s">
        <v>3087</v>
      </c>
      <c r="C1963" t="s">
        <v>810</v>
      </c>
      <c r="D1963">
        <v>16540</v>
      </c>
      <c r="E1963" t="s">
        <v>578</v>
      </c>
      <c r="F1963" t="s">
        <v>578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578</v>
      </c>
      <c r="R1963" t="s">
        <v>578</v>
      </c>
      <c r="S1963" t="s">
        <v>578</v>
      </c>
      <c r="T1963" s="73"/>
      <c r="U1963" s="73"/>
      <c r="V1963"/>
      <c r="W1963" s="73">
        <f>IFERROR(VLOOKUP(Подбор[[#This Row],[Артикул]],[1]Подбор!$CJ:$CW,2,0),"")</f>
        <v>16540</v>
      </c>
      <c r="X1963" s="73" t="str">
        <f>IFERROR(VLOOKUP(Подбор[[#This Row],[Артикул]],[1]Подбор!$CJ:$CW,3,0),"")</f>
        <v/>
      </c>
      <c r="Y1963" s="73" t="str">
        <f>IFERROR(VLOOKUP(Подбор[[#This Row],[Артикул]],[1]Подбор!$CJ:$CW,4,0),"")</f>
        <v/>
      </c>
      <c r="Z1963" s="73">
        <f>IFERROR(VLOOKUP(Подбор[[#This Row],[Артикул]],[1]Подбор!$CJ:$CW,5,0),"")</f>
        <v>0</v>
      </c>
      <c r="AA1963" s="73">
        <f>IFERROR(VLOOKUP(Подбор[[#This Row],[Артикул]],[1]Подбор!$CJ:$CW,6,0),"")</f>
        <v>0</v>
      </c>
      <c r="AB1963" s="73">
        <f>IFERROR(VLOOKUP(Подбор[[#This Row],[Артикул]],[1]Подбор!$CJ:$CW,7,0),"")</f>
        <v>0</v>
      </c>
      <c r="AC1963" s="73">
        <f>IFERROR(VLOOKUP(Подбор[[#This Row],[Артикул]],[1]Подбор!$CJ:$CW,8,0),"")</f>
        <v>0</v>
      </c>
      <c r="AD1963" s="73">
        <f>IFERROR(VLOOKUP(Подбор[[#This Row],[Артикул]],[1]Подбор!$CJ:$CW,9,0),"")</f>
        <v>0</v>
      </c>
      <c r="AE1963" s="73">
        <f>IFERROR(VLOOKUP(Подбор[[#This Row],[Артикул]],[1]Подбор!$CJ:$CW,10,0),"")</f>
        <v>0</v>
      </c>
      <c r="AF1963" s="73">
        <f>IFERROR(VLOOKUP(Подбор[[#This Row],[Артикул]],[1]Подбор!$CJ:$CW,11,0),"")</f>
        <v>0</v>
      </c>
      <c r="AG1963" s="73">
        <f>IFERROR(VLOOKUP(Подбор[[#This Row],[Артикул]],[1]Подбор!$CJ:$CW,12,0),"")</f>
        <v>0</v>
      </c>
      <c r="AH1963" s="73">
        <f>IFERROR(VLOOKUP(Подбор[[#This Row],[Артикул]],[1]Подбор!$CJ:$CW,13,0),"")</f>
        <v>0</v>
      </c>
      <c r="AI1963" s="73">
        <f>IFERROR(VLOOKUP(Подбор[[#This Row],[Артикул]],[1]Подбор!$CJ:$CW,14,0),"")</f>
        <v>0</v>
      </c>
      <c r="AJ1963" s="73" t="str">
        <f>IFERROR(VLOOKUP(Подбор[[#This Row],[Артикул]],[1]Подбор!$CJ:$DA,15,0),"")</f>
        <v/>
      </c>
      <c r="AK1963" s="73" t="str">
        <f>IFERROR(VLOOKUP(Подбор[[#This Row],[Артикул]],[1]Подбор!$CJ:$DA,16,0),"")</f>
        <v/>
      </c>
      <c r="AL1963" s="73" t="str">
        <f>IFERROR(VLOOKUP(Подбор[[#This Row],[Артикул]],[1]Подбор!$CJ:$DA,17,0),"")</f>
        <v/>
      </c>
    </row>
    <row r="1964" spans="1:38">
      <c r="A1964" s="73" t="s">
        <v>809</v>
      </c>
      <c r="B1964" t="s">
        <v>3088</v>
      </c>
      <c r="C1964" t="s">
        <v>808</v>
      </c>
      <c r="D1964">
        <v>70280</v>
      </c>
      <c r="E1964" t="s">
        <v>578</v>
      </c>
      <c r="F1964" t="s">
        <v>578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578</v>
      </c>
      <c r="R1964" t="s">
        <v>578</v>
      </c>
      <c r="S1964" t="s">
        <v>578</v>
      </c>
      <c r="T1964" s="73"/>
      <c r="U1964" s="73"/>
      <c r="V1964"/>
      <c r="W1964" s="73">
        <f>IFERROR(VLOOKUP(Подбор[[#This Row],[Артикул]],[1]Подбор!$CJ:$CW,2,0),"")</f>
        <v>70280</v>
      </c>
      <c r="X1964" s="73" t="str">
        <f>IFERROR(VLOOKUP(Подбор[[#This Row],[Артикул]],[1]Подбор!$CJ:$CW,3,0),"")</f>
        <v/>
      </c>
      <c r="Y1964" s="73" t="str">
        <f>IFERROR(VLOOKUP(Подбор[[#This Row],[Артикул]],[1]Подбор!$CJ:$CW,4,0),"")</f>
        <v/>
      </c>
      <c r="Z1964" s="73">
        <f>IFERROR(VLOOKUP(Подбор[[#This Row],[Артикул]],[1]Подбор!$CJ:$CW,5,0),"")</f>
        <v>0</v>
      </c>
      <c r="AA1964" s="73">
        <f>IFERROR(VLOOKUP(Подбор[[#This Row],[Артикул]],[1]Подбор!$CJ:$CW,6,0),"")</f>
        <v>0</v>
      </c>
      <c r="AB1964" s="73">
        <f>IFERROR(VLOOKUP(Подбор[[#This Row],[Артикул]],[1]Подбор!$CJ:$CW,7,0),"")</f>
        <v>0</v>
      </c>
      <c r="AC1964" s="73">
        <f>IFERROR(VLOOKUP(Подбор[[#This Row],[Артикул]],[1]Подбор!$CJ:$CW,8,0),"")</f>
        <v>0</v>
      </c>
      <c r="AD1964" s="73">
        <f>IFERROR(VLOOKUP(Подбор[[#This Row],[Артикул]],[1]Подбор!$CJ:$CW,9,0),"")</f>
        <v>0</v>
      </c>
      <c r="AE1964" s="73">
        <f>IFERROR(VLOOKUP(Подбор[[#This Row],[Артикул]],[1]Подбор!$CJ:$CW,10,0),"")</f>
        <v>0</v>
      </c>
      <c r="AF1964" s="73">
        <f>IFERROR(VLOOKUP(Подбор[[#This Row],[Артикул]],[1]Подбор!$CJ:$CW,11,0),"")</f>
        <v>0</v>
      </c>
      <c r="AG1964" s="73">
        <f>IFERROR(VLOOKUP(Подбор[[#This Row],[Артикул]],[1]Подбор!$CJ:$CW,12,0),"")</f>
        <v>0</v>
      </c>
      <c r="AH1964" s="73">
        <f>IFERROR(VLOOKUP(Подбор[[#This Row],[Артикул]],[1]Подбор!$CJ:$CW,13,0),"")</f>
        <v>0</v>
      </c>
      <c r="AI1964" s="73">
        <f>IFERROR(VLOOKUP(Подбор[[#This Row],[Артикул]],[1]Подбор!$CJ:$CW,14,0),"")</f>
        <v>0</v>
      </c>
      <c r="AJ1964" s="73" t="str">
        <f>IFERROR(VLOOKUP(Подбор[[#This Row],[Артикул]],[1]Подбор!$CJ:$DA,15,0),"")</f>
        <v/>
      </c>
      <c r="AK1964" s="73" t="str">
        <f>IFERROR(VLOOKUP(Подбор[[#This Row],[Артикул]],[1]Подбор!$CJ:$DA,16,0),"")</f>
        <v/>
      </c>
      <c r="AL1964" s="73" t="str">
        <f>IFERROR(VLOOKUP(Подбор[[#This Row],[Артикул]],[1]Подбор!$CJ:$DA,17,0),"")</f>
        <v/>
      </c>
    </row>
    <row r="1965" spans="1:38">
      <c r="A1965" s="73" t="s">
        <v>850</v>
      </c>
      <c r="B1965"/>
      <c r="C1965"/>
      <c r="D1965" t="s">
        <v>578</v>
      </c>
      <c r="E1965" t="s">
        <v>578</v>
      </c>
      <c r="F1965" t="s">
        <v>578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578</v>
      </c>
      <c r="R1965" t="s">
        <v>578</v>
      </c>
      <c r="S1965" t="s">
        <v>578</v>
      </c>
      <c r="T1965" s="73"/>
      <c r="U1965" s="73"/>
      <c r="V1965"/>
      <c r="W1965" s="73" t="str">
        <f>IFERROR(VLOOKUP(Подбор[[#This Row],[Артикул]],[1]Подбор!$CJ:$CW,2,0),"")</f>
        <v/>
      </c>
      <c r="X1965" s="73" t="str">
        <f>IFERROR(VLOOKUP(Подбор[[#This Row],[Артикул]],[1]Подбор!$CJ:$CW,3,0),"")</f>
        <v/>
      </c>
      <c r="Y1965" s="73" t="str">
        <f>IFERROR(VLOOKUP(Подбор[[#This Row],[Артикул]],[1]Подбор!$CJ:$CW,4,0),"")</f>
        <v/>
      </c>
      <c r="Z1965" s="73">
        <f>IFERROR(VLOOKUP(Подбор[[#This Row],[Артикул]],[1]Подбор!$CJ:$CW,5,0),"")</f>
        <v>0</v>
      </c>
      <c r="AA1965" s="73">
        <f>IFERROR(VLOOKUP(Подбор[[#This Row],[Артикул]],[1]Подбор!$CJ:$CW,6,0),"")</f>
        <v>0</v>
      </c>
      <c r="AB1965" s="73">
        <f>IFERROR(VLOOKUP(Подбор[[#This Row],[Артикул]],[1]Подбор!$CJ:$CW,7,0),"")</f>
        <v>0</v>
      </c>
      <c r="AC1965" s="73">
        <f>IFERROR(VLOOKUP(Подбор[[#This Row],[Артикул]],[1]Подбор!$CJ:$CW,8,0),"")</f>
        <v>0</v>
      </c>
      <c r="AD1965" s="73">
        <f>IFERROR(VLOOKUP(Подбор[[#This Row],[Артикул]],[1]Подбор!$CJ:$CW,9,0),"")</f>
        <v>0</v>
      </c>
      <c r="AE1965" s="73">
        <f>IFERROR(VLOOKUP(Подбор[[#This Row],[Артикул]],[1]Подбор!$CJ:$CW,10,0),"")</f>
        <v>0</v>
      </c>
      <c r="AF1965" s="73">
        <f>IFERROR(VLOOKUP(Подбор[[#This Row],[Артикул]],[1]Подбор!$CJ:$CW,11,0),"")</f>
        <v>0</v>
      </c>
      <c r="AG1965" s="73">
        <f>IFERROR(VLOOKUP(Подбор[[#This Row],[Артикул]],[1]Подбор!$CJ:$CW,12,0),"")</f>
        <v>0</v>
      </c>
      <c r="AH1965" s="73">
        <f>IFERROR(VLOOKUP(Подбор[[#This Row],[Артикул]],[1]Подбор!$CJ:$CW,13,0),"")</f>
        <v>0</v>
      </c>
      <c r="AI1965" s="73">
        <f>IFERROR(VLOOKUP(Подбор[[#This Row],[Артикул]],[1]Подбор!$CJ:$CW,14,0),"")</f>
        <v>0</v>
      </c>
      <c r="AJ1965" s="73" t="str">
        <f>IFERROR(VLOOKUP(Подбор[[#This Row],[Артикул]],[1]Подбор!$CJ:$DA,15,0),"")</f>
        <v/>
      </c>
      <c r="AK1965" s="73" t="str">
        <f>IFERROR(VLOOKUP(Подбор[[#This Row],[Артикул]],[1]Подбор!$CJ:$DA,16,0),"")</f>
        <v/>
      </c>
      <c r="AL1965" s="73" t="str">
        <f>IFERROR(VLOOKUP(Подбор[[#This Row],[Артикул]],[1]Подбор!$CJ:$DA,17,0),"")</f>
        <v/>
      </c>
    </row>
    <row r="1966" spans="1:38">
      <c r="A1966" s="73" t="s">
        <v>849</v>
      </c>
      <c r="B1966" t="s">
        <v>3086</v>
      </c>
      <c r="C1966" t="s">
        <v>848</v>
      </c>
      <c r="D1966">
        <v>236500</v>
      </c>
      <c r="E1966">
        <v>201025</v>
      </c>
      <c r="F1966">
        <v>-15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 t="s">
        <v>578</v>
      </c>
      <c r="R1966" t="s">
        <v>3025</v>
      </c>
      <c r="S1966" t="s">
        <v>578</v>
      </c>
      <c r="T1966" s="73"/>
      <c r="U1966" s="73"/>
      <c r="V1966"/>
      <c r="W1966" s="73">
        <f>IFERROR(VLOOKUP(Подбор[[#This Row],[Артикул]],[1]Подбор!$CJ:$CW,2,0),"")</f>
        <v>236500</v>
      </c>
      <c r="X1966" s="73">
        <f>IFERROR(VLOOKUP(Подбор[[#This Row],[Артикул]],[1]Подбор!$CJ:$CW,3,0),"")</f>
        <v>201025</v>
      </c>
      <c r="Y1966" s="73">
        <f>IFERROR(VLOOKUP(Подбор[[#This Row],[Артикул]],[1]Подбор!$CJ:$CW,4,0),"")</f>
        <v>-15</v>
      </c>
      <c r="Z1966" s="73">
        <f>IFERROR(VLOOKUP(Подбор[[#This Row],[Артикул]],[1]Подбор!$CJ:$CW,5,0),"")</f>
        <v>0</v>
      </c>
      <c r="AA1966" s="73">
        <f>IFERROR(VLOOKUP(Подбор[[#This Row],[Артикул]],[1]Подбор!$CJ:$CW,6,0),"")</f>
        <v>0</v>
      </c>
      <c r="AB1966" s="73">
        <f>IFERROR(VLOOKUP(Подбор[[#This Row],[Артикул]],[1]Подбор!$CJ:$CW,7,0),"")</f>
        <v>0</v>
      </c>
      <c r="AC1966" s="73">
        <f>IFERROR(VLOOKUP(Подбор[[#This Row],[Артикул]],[1]Подбор!$CJ:$CW,8,0),"")</f>
        <v>0</v>
      </c>
      <c r="AD1966" s="73">
        <f>IFERROR(VLOOKUP(Подбор[[#This Row],[Артикул]],[1]Подбор!$CJ:$CW,9,0),"")</f>
        <v>0</v>
      </c>
      <c r="AE1966" s="73">
        <f>IFERROR(VLOOKUP(Подбор[[#This Row],[Артикул]],[1]Подбор!$CJ:$CW,10,0),"")</f>
        <v>0</v>
      </c>
      <c r="AF1966" s="73">
        <f>IFERROR(VLOOKUP(Подбор[[#This Row],[Артикул]],[1]Подбор!$CJ:$CW,11,0),"")</f>
        <v>0</v>
      </c>
      <c r="AG1966" s="73">
        <f>IFERROR(VLOOKUP(Подбор[[#This Row],[Артикул]],[1]Подбор!$CJ:$CW,12,0),"")</f>
        <v>1</v>
      </c>
      <c r="AH1966" s="73">
        <f>IFERROR(VLOOKUP(Подбор[[#This Row],[Артикул]],[1]Подбор!$CJ:$CW,13,0),"")</f>
        <v>0</v>
      </c>
      <c r="AI1966" s="73">
        <f>IFERROR(VLOOKUP(Подбор[[#This Row],[Артикул]],[1]Подбор!$CJ:$CW,14,0),"")</f>
        <v>0</v>
      </c>
      <c r="AJ1966" s="73" t="str">
        <f>IFERROR(VLOOKUP(Подбор[[#This Row],[Артикул]],[1]Подбор!$CJ:$DA,15,0),"")</f>
        <v/>
      </c>
      <c r="AK1966" s="73" t="str">
        <f>IFERROR(VLOOKUP(Подбор[[#This Row],[Артикул]],[1]Подбор!$CJ:$DA,16,0),"")</f>
        <v>https://ipmatika.kz/products/box-pc/BXP-100/</v>
      </c>
      <c r="AL1966" s="73" t="str">
        <f>IFERROR(VLOOKUP(Подбор[[#This Row],[Артикул]],[1]Подбор!$CJ:$DA,17,0),"")</f>
        <v/>
      </c>
    </row>
    <row r="1967" spans="1:38">
      <c r="A1967" s="73" t="s">
        <v>847</v>
      </c>
      <c r="B1967" t="s">
        <v>3086</v>
      </c>
      <c r="C1967" t="s">
        <v>846</v>
      </c>
      <c r="D1967">
        <v>588500</v>
      </c>
      <c r="E1967">
        <v>500225</v>
      </c>
      <c r="F1967">
        <v>-15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578</v>
      </c>
      <c r="R1967" t="s">
        <v>3026</v>
      </c>
      <c r="S1967" t="s">
        <v>5612</v>
      </c>
      <c r="T1967" s="73"/>
      <c r="U1967" s="73"/>
      <c r="V1967"/>
      <c r="W1967" s="73">
        <f>IFERROR(VLOOKUP(Подбор[[#This Row],[Артикул]],[1]Подбор!$CJ:$CW,2,0),"")</f>
        <v>588500</v>
      </c>
      <c r="X1967" s="73">
        <f>IFERROR(VLOOKUP(Подбор[[#This Row],[Артикул]],[1]Подбор!$CJ:$CW,3,0),"")</f>
        <v>500225</v>
      </c>
      <c r="Y1967" s="73">
        <f>IFERROR(VLOOKUP(Подбор[[#This Row],[Артикул]],[1]Подбор!$CJ:$CW,4,0),"")</f>
        <v>-15</v>
      </c>
      <c r="Z1967" s="73">
        <f>IFERROR(VLOOKUP(Подбор[[#This Row],[Артикул]],[1]Подбор!$CJ:$CW,5,0),"")</f>
        <v>0</v>
      </c>
      <c r="AA1967" s="73">
        <f>IFERROR(VLOOKUP(Подбор[[#This Row],[Артикул]],[1]Подбор!$CJ:$CW,6,0),"")</f>
        <v>0</v>
      </c>
      <c r="AB1967" s="73">
        <f>IFERROR(VLOOKUP(Подбор[[#This Row],[Артикул]],[1]Подбор!$CJ:$CW,7,0),"")</f>
        <v>0</v>
      </c>
      <c r="AC1967" s="73">
        <f>IFERROR(VLOOKUP(Подбор[[#This Row],[Артикул]],[1]Подбор!$CJ:$CW,8,0),"")</f>
        <v>0</v>
      </c>
      <c r="AD1967" s="73">
        <f>IFERROR(VLOOKUP(Подбор[[#This Row],[Артикул]],[1]Подбор!$CJ:$CW,9,0),"")</f>
        <v>0</v>
      </c>
      <c r="AE1967" s="73">
        <f>IFERROR(VLOOKUP(Подбор[[#This Row],[Артикул]],[1]Подбор!$CJ:$CW,10,0),"")</f>
        <v>0</v>
      </c>
      <c r="AF1967" s="73">
        <f>IFERROR(VLOOKUP(Подбор[[#This Row],[Артикул]],[1]Подбор!$CJ:$CW,11,0),"")</f>
        <v>0</v>
      </c>
      <c r="AG1967" s="73">
        <f>IFERROR(VLOOKUP(Подбор[[#This Row],[Артикул]],[1]Подбор!$CJ:$CW,12,0),"")</f>
        <v>0</v>
      </c>
      <c r="AH1967" s="73">
        <f>IFERROR(VLOOKUP(Подбор[[#This Row],[Артикул]],[1]Подбор!$CJ:$CW,13,0),"")</f>
        <v>0</v>
      </c>
      <c r="AI1967" s="73">
        <f>IFERROR(VLOOKUP(Подбор[[#This Row],[Артикул]],[1]Подбор!$CJ:$CW,14,0),"")</f>
        <v>0</v>
      </c>
      <c r="AJ1967" s="73" t="str">
        <f>IFERROR(VLOOKUP(Подбор[[#This Row],[Артикул]],[1]Подбор!$CJ:$DA,15,0),"")</f>
        <v/>
      </c>
      <c r="AK1967" s="73" t="str">
        <f>IFERROR(VLOOKUP(Подбор[[#This Row],[Артикул]],[1]Подбор!$CJ:$DA,16,0),"")</f>
        <v>https://ipmatika.kz/products/box-pc/BXP-320/</v>
      </c>
      <c r="AL1967" s="73" t="str">
        <f>IFERROR(VLOOKUP(Подбор[[#This Row],[Артикул]],[1]Подбор!$CJ:$DA,17,0),"")</f>
        <v>Под заказ</v>
      </c>
    </row>
    <row r="1968" spans="1:38">
      <c r="A1968" s="73" t="s">
        <v>845</v>
      </c>
      <c r="B1968" t="s">
        <v>3086</v>
      </c>
      <c r="C1968" t="s">
        <v>844</v>
      </c>
      <c r="D1968">
        <v>638000</v>
      </c>
      <c r="E1968">
        <v>542300</v>
      </c>
      <c r="F1968">
        <v>-15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578</v>
      </c>
      <c r="R1968" t="s">
        <v>3027</v>
      </c>
      <c r="S1968" t="s">
        <v>5612</v>
      </c>
      <c r="T1968" s="73"/>
      <c r="U1968" s="73"/>
      <c r="V1968"/>
      <c r="W1968" s="73">
        <f>IFERROR(VLOOKUP(Подбор[[#This Row],[Артикул]],[1]Подбор!$CJ:$CW,2,0),"")</f>
        <v>638000</v>
      </c>
      <c r="X1968" s="73">
        <f>IFERROR(VLOOKUP(Подбор[[#This Row],[Артикул]],[1]Подбор!$CJ:$CW,3,0),"")</f>
        <v>542300</v>
      </c>
      <c r="Y1968" s="73">
        <f>IFERROR(VLOOKUP(Подбор[[#This Row],[Артикул]],[1]Подбор!$CJ:$CW,4,0),"")</f>
        <v>-15</v>
      </c>
      <c r="Z1968" s="73">
        <f>IFERROR(VLOOKUP(Подбор[[#This Row],[Артикул]],[1]Подбор!$CJ:$CW,5,0),"")</f>
        <v>0</v>
      </c>
      <c r="AA1968" s="73">
        <f>IFERROR(VLOOKUP(Подбор[[#This Row],[Артикул]],[1]Подбор!$CJ:$CW,6,0),"")</f>
        <v>0</v>
      </c>
      <c r="AB1968" s="73">
        <f>IFERROR(VLOOKUP(Подбор[[#This Row],[Артикул]],[1]Подбор!$CJ:$CW,7,0),"")</f>
        <v>0</v>
      </c>
      <c r="AC1968" s="73">
        <f>IFERROR(VLOOKUP(Подбор[[#This Row],[Артикул]],[1]Подбор!$CJ:$CW,8,0),"")</f>
        <v>0</v>
      </c>
      <c r="AD1968" s="73">
        <f>IFERROR(VLOOKUP(Подбор[[#This Row],[Артикул]],[1]Подбор!$CJ:$CW,9,0),"")</f>
        <v>0</v>
      </c>
      <c r="AE1968" s="73">
        <f>IFERROR(VLOOKUP(Подбор[[#This Row],[Артикул]],[1]Подбор!$CJ:$CW,10,0),"")</f>
        <v>0</v>
      </c>
      <c r="AF1968" s="73">
        <f>IFERROR(VLOOKUP(Подбор[[#This Row],[Артикул]],[1]Подбор!$CJ:$CW,11,0),"")</f>
        <v>0</v>
      </c>
      <c r="AG1968" s="73">
        <f>IFERROR(VLOOKUP(Подбор[[#This Row],[Артикул]],[1]Подбор!$CJ:$CW,12,0),"")</f>
        <v>0</v>
      </c>
      <c r="AH1968" s="73">
        <f>IFERROR(VLOOKUP(Подбор[[#This Row],[Артикул]],[1]Подбор!$CJ:$CW,13,0),"")</f>
        <v>0</v>
      </c>
      <c r="AI1968" s="73">
        <f>IFERROR(VLOOKUP(Подбор[[#This Row],[Артикул]],[1]Подбор!$CJ:$CW,14,0),"")</f>
        <v>0</v>
      </c>
      <c r="AJ1968" s="73" t="str">
        <f>IFERROR(VLOOKUP(Подбор[[#This Row],[Артикул]],[1]Подбор!$CJ:$DA,15,0),"")</f>
        <v/>
      </c>
      <c r="AK1968" s="73" t="str">
        <f>IFERROR(VLOOKUP(Подбор[[#This Row],[Артикул]],[1]Подбор!$CJ:$DA,16,0),"")</f>
        <v>https://ipmatika.kz/products/box-pc/BXP-321/</v>
      </c>
      <c r="AL1968" s="73" t="str">
        <f>IFERROR(VLOOKUP(Подбор[[#This Row],[Артикул]],[1]Подбор!$CJ:$DA,17,0),"")</f>
        <v>Под заказ</v>
      </c>
    </row>
    <row r="1969" spans="1:38">
      <c r="A1969" s="73" t="s">
        <v>5245</v>
      </c>
      <c r="B1969" t="s">
        <v>3086</v>
      </c>
      <c r="C1969" t="s">
        <v>5435</v>
      </c>
      <c r="D1969">
        <v>665500</v>
      </c>
      <c r="E1969">
        <v>565675</v>
      </c>
      <c r="F1969">
        <v>-15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578</v>
      </c>
      <c r="R1969" t="s">
        <v>6882</v>
      </c>
      <c r="S1969" t="s">
        <v>5514</v>
      </c>
      <c r="T1969" s="73"/>
      <c r="U1969" s="73"/>
      <c r="V1969"/>
      <c r="W1969" s="73">
        <f>IFERROR(VLOOKUP(Подбор[[#This Row],[Артикул]],[1]Подбор!$CJ:$CW,2,0),"")</f>
        <v>665500</v>
      </c>
      <c r="X1969" s="73">
        <f>IFERROR(VLOOKUP(Подбор[[#This Row],[Артикул]],[1]Подбор!$CJ:$CW,3,0),"")</f>
        <v>565675</v>
      </c>
      <c r="Y1969" s="73">
        <f>IFERROR(VLOOKUP(Подбор[[#This Row],[Артикул]],[1]Подбор!$CJ:$CW,4,0),"")</f>
        <v>-15</v>
      </c>
      <c r="Z1969" s="73">
        <f>IFERROR(VLOOKUP(Подбор[[#This Row],[Артикул]],[1]Подбор!$CJ:$CW,5,0),"")</f>
        <v>0</v>
      </c>
      <c r="AA1969" s="73">
        <f>IFERROR(VLOOKUP(Подбор[[#This Row],[Артикул]],[1]Подбор!$CJ:$CW,6,0),"")</f>
        <v>0</v>
      </c>
      <c r="AB1969" s="73">
        <f>IFERROR(VLOOKUP(Подбор[[#This Row],[Артикул]],[1]Подбор!$CJ:$CW,7,0),"")</f>
        <v>0</v>
      </c>
      <c r="AC1969" s="73">
        <f>IFERROR(VLOOKUP(Подбор[[#This Row],[Артикул]],[1]Подбор!$CJ:$CW,8,0),"")</f>
        <v>0</v>
      </c>
      <c r="AD1969" s="73">
        <f>IFERROR(VLOOKUP(Подбор[[#This Row],[Артикул]],[1]Подбор!$CJ:$CW,9,0),"")</f>
        <v>0</v>
      </c>
      <c r="AE1969" s="73">
        <f>IFERROR(VLOOKUP(Подбор[[#This Row],[Артикул]],[1]Подбор!$CJ:$CW,10,0),"")</f>
        <v>0</v>
      </c>
      <c r="AF1969" s="73">
        <f>IFERROR(VLOOKUP(Подбор[[#This Row],[Артикул]],[1]Подбор!$CJ:$CW,11,0),"")</f>
        <v>0</v>
      </c>
      <c r="AG1969" s="73">
        <f>IFERROR(VLOOKUP(Подбор[[#This Row],[Артикул]],[1]Подбор!$CJ:$CW,12,0),"")</f>
        <v>0</v>
      </c>
      <c r="AH1969" s="73">
        <f>IFERROR(VLOOKUP(Подбор[[#This Row],[Артикул]],[1]Подбор!$CJ:$CW,13,0),"")</f>
        <v>0</v>
      </c>
      <c r="AI1969" s="73">
        <f>IFERROR(VLOOKUP(Подбор[[#This Row],[Артикул]],[1]Подбор!$CJ:$CW,14,0),"")</f>
        <v>0</v>
      </c>
      <c r="AJ1969" s="73" t="str">
        <f>IFERROR(VLOOKUP(Подбор[[#This Row],[Артикул]],[1]Подбор!$CJ:$DA,15,0),"")</f>
        <v/>
      </c>
      <c r="AK1969" s="73" t="str">
        <f>IFERROR(VLOOKUP(Подбор[[#This Row],[Артикул]],[1]Подбор!$CJ:$DA,16,0),"")</f>
        <v>https://ipmatika.kz/products/box-pc/qbic-bxp-350/</v>
      </c>
      <c r="AL1969" s="73" t="str">
        <f>IFERROR(VLOOKUP(Подбор[[#This Row],[Артикул]],[1]Подбор!$CJ:$DA,17,0),"")</f>
        <v>NEW</v>
      </c>
    </row>
    <row r="1970" spans="1:38">
      <c r="A1970" s="73" t="s">
        <v>843</v>
      </c>
      <c r="B1970" t="s">
        <v>3086</v>
      </c>
      <c r="C1970" t="s">
        <v>842</v>
      </c>
      <c r="D1970">
        <v>1314500</v>
      </c>
      <c r="E1970">
        <v>1117325</v>
      </c>
      <c r="F1970">
        <v>-15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2</v>
      </c>
      <c r="O1970">
        <v>0</v>
      </c>
      <c r="P1970">
        <v>0</v>
      </c>
      <c r="Q1970" t="s">
        <v>578</v>
      </c>
      <c r="R1970" t="s">
        <v>3028</v>
      </c>
      <c r="S1970" t="s">
        <v>578</v>
      </c>
      <c r="T1970" s="73"/>
      <c r="U1970" s="73"/>
      <c r="V1970"/>
      <c r="W1970" s="73">
        <f>IFERROR(VLOOKUP(Подбор[[#This Row],[Артикул]],[1]Подбор!$CJ:$CW,2,0),"")</f>
        <v>1314500</v>
      </c>
      <c r="X1970" s="73">
        <f>IFERROR(VLOOKUP(Подбор[[#This Row],[Артикул]],[1]Подбор!$CJ:$CW,3,0),"")</f>
        <v>1117325</v>
      </c>
      <c r="Y1970" s="73">
        <f>IFERROR(VLOOKUP(Подбор[[#This Row],[Артикул]],[1]Подбор!$CJ:$CW,4,0),"")</f>
        <v>-15</v>
      </c>
      <c r="Z1970" s="73">
        <f>IFERROR(VLOOKUP(Подбор[[#This Row],[Артикул]],[1]Подбор!$CJ:$CW,5,0),"")</f>
        <v>0</v>
      </c>
      <c r="AA1970" s="73">
        <f>IFERROR(VLOOKUP(Подбор[[#This Row],[Артикул]],[1]Подбор!$CJ:$CW,6,0),"")</f>
        <v>0</v>
      </c>
      <c r="AB1970" s="73">
        <f>IFERROR(VLOOKUP(Подбор[[#This Row],[Артикул]],[1]Подбор!$CJ:$CW,7,0),"")</f>
        <v>0</v>
      </c>
      <c r="AC1970" s="73">
        <f>IFERROR(VLOOKUP(Подбор[[#This Row],[Артикул]],[1]Подбор!$CJ:$CW,8,0),"")</f>
        <v>0</v>
      </c>
      <c r="AD1970" s="73">
        <f>IFERROR(VLOOKUP(Подбор[[#This Row],[Артикул]],[1]Подбор!$CJ:$CW,9,0),"")</f>
        <v>0</v>
      </c>
      <c r="AE1970" s="73">
        <f>IFERROR(VLOOKUP(Подбор[[#This Row],[Артикул]],[1]Подбор!$CJ:$CW,10,0),"")</f>
        <v>0</v>
      </c>
      <c r="AF1970" s="73">
        <f>IFERROR(VLOOKUP(Подбор[[#This Row],[Артикул]],[1]Подбор!$CJ:$CW,11,0),"")</f>
        <v>0</v>
      </c>
      <c r="AG1970" s="73">
        <f>IFERROR(VLOOKUP(Подбор[[#This Row],[Артикул]],[1]Подбор!$CJ:$CW,12,0),"")</f>
        <v>2</v>
      </c>
      <c r="AH1970" s="73">
        <f>IFERROR(VLOOKUP(Подбор[[#This Row],[Артикул]],[1]Подбор!$CJ:$CW,13,0),"")</f>
        <v>0</v>
      </c>
      <c r="AI1970" s="73">
        <f>IFERROR(VLOOKUP(Подбор[[#This Row],[Артикул]],[1]Подбор!$CJ:$CW,14,0),"")</f>
        <v>0</v>
      </c>
      <c r="AJ1970" s="73" t="str">
        <f>IFERROR(VLOOKUP(Подбор[[#This Row],[Артикул]],[1]Подбор!$CJ:$DA,15,0),"")</f>
        <v/>
      </c>
      <c r="AK1970" s="73" t="str">
        <f>IFERROR(VLOOKUP(Подбор[[#This Row],[Артикул]],[1]Подбор!$CJ:$DA,16,0),"")</f>
        <v>https://ipmatika.kz/products/box-pc/qbic_BXT_512/</v>
      </c>
      <c r="AL1970" s="73" t="str">
        <f>IFERROR(VLOOKUP(Подбор[[#This Row],[Артикул]],[1]Подбор!$CJ:$DA,17,0),"")</f>
        <v/>
      </c>
    </row>
    <row r="1971" spans="1:38">
      <c r="A1971" s="73" t="s">
        <v>5436</v>
      </c>
      <c r="B1971" t="s">
        <v>3086</v>
      </c>
      <c r="C1971" t="s">
        <v>5437</v>
      </c>
      <c r="D1971">
        <v>272250</v>
      </c>
      <c r="E1971">
        <v>231412.5</v>
      </c>
      <c r="F1971">
        <v>-15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578</v>
      </c>
      <c r="R1971" t="s">
        <v>7646</v>
      </c>
      <c r="S1971" t="s">
        <v>5612</v>
      </c>
      <c r="T1971" s="73"/>
      <c r="U1971" s="73"/>
      <c r="V1971"/>
      <c r="W1971" s="73">
        <f>IFERROR(VLOOKUP(Подбор[[#This Row],[Артикул]],[1]Подбор!$CJ:$CW,2,0),"")</f>
        <v>272250</v>
      </c>
      <c r="X1971" s="73">
        <f>IFERROR(VLOOKUP(Подбор[[#This Row],[Артикул]],[1]Подбор!$CJ:$CW,3,0),"")</f>
        <v>231412.5</v>
      </c>
      <c r="Y1971" s="73">
        <f>IFERROR(VLOOKUP(Подбор[[#This Row],[Артикул]],[1]Подбор!$CJ:$CW,4,0),"")</f>
        <v>-15</v>
      </c>
      <c r="Z1971" s="73">
        <f>IFERROR(VLOOKUP(Подбор[[#This Row],[Артикул]],[1]Подбор!$CJ:$CW,5,0),"")</f>
        <v>0</v>
      </c>
      <c r="AA1971" s="73">
        <f>IFERROR(VLOOKUP(Подбор[[#This Row],[Артикул]],[1]Подбор!$CJ:$CW,6,0),"")</f>
        <v>0</v>
      </c>
      <c r="AB1971" s="73">
        <f>IFERROR(VLOOKUP(Подбор[[#This Row],[Артикул]],[1]Подбор!$CJ:$CW,7,0),"")</f>
        <v>0</v>
      </c>
      <c r="AC1971" s="73">
        <f>IFERROR(VLOOKUP(Подбор[[#This Row],[Артикул]],[1]Подбор!$CJ:$CW,8,0),"")</f>
        <v>0</v>
      </c>
      <c r="AD1971" s="73">
        <f>IFERROR(VLOOKUP(Подбор[[#This Row],[Артикул]],[1]Подбор!$CJ:$CW,9,0),"")</f>
        <v>0</v>
      </c>
      <c r="AE1971" s="73">
        <f>IFERROR(VLOOKUP(Подбор[[#This Row],[Артикул]],[1]Подбор!$CJ:$CW,10,0),"")</f>
        <v>0</v>
      </c>
      <c r="AF1971" s="73">
        <f>IFERROR(VLOOKUP(Подбор[[#This Row],[Артикул]],[1]Подбор!$CJ:$CW,11,0),"")</f>
        <v>0</v>
      </c>
      <c r="AG1971" s="73">
        <f>IFERROR(VLOOKUP(Подбор[[#This Row],[Артикул]],[1]Подбор!$CJ:$CW,12,0),"")</f>
        <v>0</v>
      </c>
      <c r="AH1971" s="73">
        <f>IFERROR(VLOOKUP(Подбор[[#This Row],[Артикул]],[1]Подбор!$CJ:$CW,13,0),"")</f>
        <v>0</v>
      </c>
      <c r="AI1971" s="73">
        <f>IFERROR(VLOOKUP(Подбор[[#This Row],[Артикул]],[1]Подбор!$CJ:$CW,14,0),"")</f>
        <v>0</v>
      </c>
      <c r="AJ1971" s="73" t="str">
        <f>IFERROR(VLOOKUP(Подбор[[#This Row],[Артикул]],[1]Подбор!$CJ:$DA,15,0),"")</f>
        <v/>
      </c>
      <c r="AK1971" s="73" t="str">
        <f>IFERROR(VLOOKUP(Подбор[[#This Row],[Артикул]],[1]Подбор!$CJ:$DA,16,0),"")</f>
        <v>https://ipmatika.kz/products/box-pc/qbic-fhd-200/</v>
      </c>
      <c r="AL1971" s="73" t="str">
        <f>IFERROR(VLOOKUP(Подбор[[#This Row],[Артикул]],[1]Подбор!$CJ:$DA,17,0),"")</f>
        <v>Под заказ</v>
      </c>
    </row>
    <row r="1972" spans="1:38">
      <c r="A1972" s="73" t="s">
        <v>841</v>
      </c>
      <c r="B1972"/>
      <c r="C1972"/>
      <c r="D1972" t="s">
        <v>578</v>
      </c>
      <c r="E1972" t="s">
        <v>578</v>
      </c>
      <c r="F1972" t="s">
        <v>578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578</v>
      </c>
      <c r="R1972" t="s">
        <v>578</v>
      </c>
      <c r="S1972" t="s">
        <v>578</v>
      </c>
      <c r="T1972" s="73"/>
      <c r="U1972" s="73"/>
      <c r="V1972"/>
      <c r="W1972" s="73" t="str">
        <f>IFERROR(VLOOKUP(Подбор[[#This Row],[Артикул]],[1]Подбор!$CJ:$CW,2,0),"")</f>
        <v/>
      </c>
      <c r="X1972" s="73" t="str">
        <f>IFERROR(VLOOKUP(Подбор[[#This Row],[Артикул]],[1]Подбор!$CJ:$CW,3,0),"")</f>
        <v/>
      </c>
      <c r="Y1972" s="73" t="str">
        <f>IFERROR(VLOOKUP(Подбор[[#This Row],[Артикул]],[1]Подбор!$CJ:$CW,4,0),"")</f>
        <v/>
      </c>
      <c r="Z1972" s="73">
        <f>IFERROR(VLOOKUP(Подбор[[#This Row],[Артикул]],[1]Подбор!$CJ:$CW,5,0),"")</f>
        <v>0</v>
      </c>
      <c r="AA1972" s="73">
        <f>IFERROR(VLOOKUP(Подбор[[#This Row],[Артикул]],[1]Подбор!$CJ:$CW,6,0),"")</f>
        <v>0</v>
      </c>
      <c r="AB1972" s="73">
        <f>IFERROR(VLOOKUP(Подбор[[#This Row],[Артикул]],[1]Подбор!$CJ:$CW,7,0),"")</f>
        <v>0</v>
      </c>
      <c r="AC1972" s="73">
        <f>IFERROR(VLOOKUP(Подбор[[#This Row],[Артикул]],[1]Подбор!$CJ:$CW,8,0),"")</f>
        <v>0</v>
      </c>
      <c r="AD1972" s="73">
        <f>IFERROR(VLOOKUP(Подбор[[#This Row],[Артикул]],[1]Подбор!$CJ:$CW,9,0),"")</f>
        <v>0</v>
      </c>
      <c r="AE1972" s="73">
        <f>IFERROR(VLOOKUP(Подбор[[#This Row],[Артикул]],[1]Подбор!$CJ:$CW,10,0),"")</f>
        <v>0</v>
      </c>
      <c r="AF1972" s="73">
        <f>IFERROR(VLOOKUP(Подбор[[#This Row],[Артикул]],[1]Подбор!$CJ:$CW,11,0),"")</f>
        <v>0</v>
      </c>
      <c r="AG1972" s="73">
        <f>IFERROR(VLOOKUP(Подбор[[#This Row],[Артикул]],[1]Подбор!$CJ:$CW,12,0),"")</f>
        <v>0</v>
      </c>
      <c r="AH1972" s="73">
        <f>IFERROR(VLOOKUP(Подбор[[#This Row],[Артикул]],[1]Подбор!$CJ:$CW,13,0),"")</f>
        <v>0</v>
      </c>
      <c r="AI1972" s="73">
        <f>IFERROR(VLOOKUP(Подбор[[#This Row],[Артикул]],[1]Подбор!$CJ:$CW,14,0),"")</f>
        <v>0</v>
      </c>
      <c r="AJ1972" s="73" t="str">
        <f>IFERROR(VLOOKUP(Подбор[[#This Row],[Артикул]],[1]Подбор!$CJ:$DA,15,0),"")</f>
        <v/>
      </c>
      <c r="AK1972" s="73" t="str">
        <f>IFERROR(VLOOKUP(Подбор[[#This Row],[Артикул]],[1]Подбор!$CJ:$DA,16,0),"")</f>
        <v/>
      </c>
      <c r="AL1972" s="73" t="str">
        <f>IFERROR(VLOOKUP(Подбор[[#This Row],[Артикул]],[1]Подбор!$CJ:$DA,17,0),"")</f>
        <v/>
      </c>
    </row>
    <row r="1973" spans="1:38">
      <c r="A1973" s="73" t="s">
        <v>840</v>
      </c>
      <c r="B1973"/>
      <c r="C1973"/>
      <c r="D1973" t="s">
        <v>578</v>
      </c>
      <c r="E1973" t="s">
        <v>578</v>
      </c>
      <c r="F1973" t="s">
        <v>578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578</v>
      </c>
      <c r="R1973" t="s">
        <v>578</v>
      </c>
      <c r="S1973" t="s">
        <v>578</v>
      </c>
      <c r="T1973" s="73"/>
      <c r="U1973" s="73"/>
      <c r="V1973"/>
      <c r="W1973" s="73" t="str">
        <f>IFERROR(VLOOKUP(Подбор[[#This Row],[Артикул]],[1]Подбор!$CJ:$CW,2,0),"")</f>
        <v/>
      </c>
      <c r="X1973" s="73" t="str">
        <f>IFERROR(VLOOKUP(Подбор[[#This Row],[Артикул]],[1]Подбор!$CJ:$CW,3,0),"")</f>
        <v/>
      </c>
      <c r="Y1973" s="73" t="str">
        <f>IFERROR(VLOOKUP(Подбор[[#This Row],[Артикул]],[1]Подбор!$CJ:$CW,4,0),"")</f>
        <v/>
      </c>
      <c r="Z1973" s="73">
        <f>IFERROR(VLOOKUP(Подбор[[#This Row],[Артикул]],[1]Подбор!$CJ:$CW,5,0),"")</f>
        <v>0</v>
      </c>
      <c r="AA1973" s="73">
        <f>IFERROR(VLOOKUP(Подбор[[#This Row],[Артикул]],[1]Подбор!$CJ:$CW,6,0),"")</f>
        <v>0</v>
      </c>
      <c r="AB1973" s="73">
        <f>IFERROR(VLOOKUP(Подбор[[#This Row],[Артикул]],[1]Подбор!$CJ:$CW,7,0),"")</f>
        <v>0</v>
      </c>
      <c r="AC1973" s="73">
        <f>IFERROR(VLOOKUP(Подбор[[#This Row],[Артикул]],[1]Подбор!$CJ:$CW,8,0),"")</f>
        <v>0</v>
      </c>
      <c r="AD1973" s="73">
        <f>IFERROR(VLOOKUP(Подбор[[#This Row],[Артикул]],[1]Подбор!$CJ:$CW,9,0),"")</f>
        <v>0</v>
      </c>
      <c r="AE1973" s="73">
        <f>IFERROR(VLOOKUP(Подбор[[#This Row],[Артикул]],[1]Подбор!$CJ:$CW,10,0),"")</f>
        <v>0</v>
      </c>
      <c r="AF1973" s="73">
        <f>IFERROR(VLOOKUP(Подбор[[#This Row],[Артикул]],[1]Подбор!$CJ:$CW,11,0),"")</f>
        <v>0</v>
      </c>
      <c r="AG1973" s="73">
        <f>IFERROR(VLOOKUP(Подбор[[#This Row],[Артикул]],[1]Подбор!$CJ:$CW,12,0),"")</f>
        <v>0</v>
      </c>
      <c r="AH1973" s="73">
        <f>IFERROR(VLOOKUP(Подбор[[#This Row],[Артикул]],[1]Подбор!$CJ:$CW,13,0),"")</f>
        <v>0</v>
      </c>
      <c r="AI1973" s="73">
        <f>IFERROR(VLOOKUP(Подбор[[#This Row],[Артикул]],[1]Подбор!$CJ:$CW,14,0),"")</f>
        <v>0</v>
      </c>
      <c r="AJ1973" s="73" t="str">
        <f>IFERROR(VLOOKUP(Подбор[[#This Row],[Артикул]],[1]Подбор!$CJ:$DA,15,0),"")</f>
        <v/>
      </c>
      <c r="AK1973" s="73" t="str">
        <f>IFERROR(VLOOKUP(Подбор[[#This Row],[Артикул]],[1]Подбор!$CJ:$DA,16,0),"")</f>
        <v/>
      </c>
      <c r="AL1973" s="73" t="str">
        <f>IFERROR(VLOOKUP(Подбор[[#This Row],[Артикул]],[1]Подбор!$CJ:$DA,17,0),"")</f>
        <v/>
      </c>
    </row>
    <row r="1974" spans="1:38">
      <c r="A1974" s="73" t="s">
        <v>839</v>
      </c>
      <c r="B1974"/>
      <c r="C1974" t="s">
        <v>838</v>
      </c>
      <c r="D1974" t="s">
        <v>578</v>
      </c>
      <c r="E1974" t="s">
        <v>578</v>
      </c>
      <c r="F1974" t="s">
        <v>578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578</v>
      </c>
      <c r="R1974" t="s">
        <v>3029</v>
      </c>
      <c r="S1974" t="s">
        <v>5612</v>
      </c>
      <c r="T1974" s="73"/>
      <c r="U1974" s="73"/>
      <c r="V1974"/>
      <c r="W1974" s="73" t="str">
        <f>IFERROR(VLOOKUP(Подбор[[#This Row],[Артикул]],[1]Подбор!$CJ:$CW,2,0),"")</f>
        <v/>
      </c>
      <c r="X1974" s="73" t="str">
        <f>IFERROR(VLOOKUP(Подбор[[#This Row],[Артикул]],[1]Подбор!$CJ:$CW,3,0),"")</f>
        <v/>
      </c>
      <c r="Y1974" s="73" t="str">
        <f>IFERROR(VLOOKUP(Подбор[[#This Row],[Артикул]],[1]Подбор!$CJ:$CW,4,0),"")</f>
        <v/>
      </c>
      <c r="Z1974" s="73">
        <f>IFERROR(VLOOKUP(Подбор[[#This Row],[Артикул]],[1]Подбор!$CJ:$CW,5,0),"")</f>
        <v>0</v>
      </c>
      <c r="AA1974" s="73">
        <f>IFERROR(VLOOKUP(Подбор[[#This Row],[Артикул]],[1]Подбор!$CJ:$CW,6,0),"")</f>
        <v>0</v>
      </c>
      <c r="AB1974" s="73">
        <f>IFERROR(VLOOKUP(Подбор[[#This Row],[Артикул]],[1]Подбор!$CJ:$CW,7,0),"")</f>
        <v>0</v>
      </c>
      <c r="AC1974" s="73">
        <f>IFERROR(VLOOKUP(Подбор[[#This Row],[Артикул]],[1]Подбор!$CJ:$CW,8,0),"")</f>
        <v>0</v>
      </c>
      <c r="AD1974" s="73">
        <f>IFERROR(VLOOKUP(Подбор[[#This Row],[Артикул]],[1]Подбор!$CJ:$CW,9,0),"")</f>
        <v>0</v>
      </c>
      <c r="AE1974" s="73">
        <f>IFERROR(VLOOKUP(Подбор[[#This Row],[Артикул]],[1]Подбор!$CJ:$CW,10,0),"")</f>
        <v>0</v>
      </c>
      <c r="AF1974" s="73">
        <f>IFERROR(VLOOKUP(Подбор[[#This Row],[Артикул]],[1]Подбор!$CJ:$CW,11,0),"")</f>
        <v>0</v>
      </c>
      <c r="AG1974" s="73">
        <f>IFERROR(VLOOKUP(Подбор[[#This Row],[Артикул]],[1]Подбор!$CJ:$CW,12,0),"")</f>
        <v>0</v>
      </c>
      <c r="AH1974" s="73">
        <f>IFERROR(VLOOKUP(Подбор[[#This Row],[Артикул]],[1]Подбор!$CJ:$CW,13,0),"")</f>
        <v>0</v>
      </c>
      <c r="AI1974" s="73">
        <f>IFERROR(VLOOKUP(Подбор[[#This Row],[Артикул]],[1]Подбор!$CJ:$CW,14,0),"")</f>
        <v>0</v>
      </c>
      <c r="AJ1974" s="73" t="str">
        <f>IFERROR(VLOOKUP(Подбор[[#This Row],[Артикул]],[1]Подбор!$CJ:$DA,15,0),"")</f>
        <v/>
      </c>
      <c r="AK1974" s="73" t="str">
        <f>IFERROR(VLOOKUP(Подбор[[#This Row],[Артикул]],[1]Подбор!$CJ:$DA,16,0),"")</f>
        <v>https://ipmatika.kz/products/doortablet-on-premise/DT-PREC/</v>
      </c>
      <c r="AL1974" s="73" t="str">
        <f>IFERROR(VLOOKUP(Подбор[[#This Row],[Артикул]],[1]Подбор!$CJ:$DA,17,0),"")</f>
        <v>Под заказ</v>
      </c>
    </row>
    <row r="1975" spans="1:38">
      <c r="A1975" s="73" t="s">
        <v>837</v>
      </c>
      <c r="B1975" t="s">
        <v>840</v>
      </c>
      <c r="C1975" t="s">
        <v>836</v>
      </c>
      <c r="D1975" t="s">
        <v>578</v>
      </c>
      <c r="E1975" t="s">
        <v>578</v>
      </c>
      <c r="F1975" t="s">
        <v>578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578</v>
      </c>
      <c r="R1975" t="s">
        <v>3030</v>
      </c>
      <c r="S1975" t="s">
        <v>5612</v>
      </c>
      <c r="T1975" s="73"/>
      <c r="U1975" s="73"/>
      <c r="V1975"/>
      <c r="W1975" s="73" t="str">
        <f>IFERROR(VLOOKUP(Подбор[[#This Row],[Артикул]],[1]Подбор!$CJ:$CW,2,0),"")</f>
        <v/>
      </c>
      <c r="X1975" s="73" t="str">
        <f>IFERROR(VLOOKUP(Подбор[[#This Row],[Артикул]],[1]Подбор!$CJ:$CW,3,0),"")</f>
        <v/>
      </c>
      <c r="Y1975" s="73" t="str">
        <f>IFERROR(VLOOKUP(Подбор[[#This Row],[Артикул]],[1]Подбор!$CJ:$CW,4,0),"")</f>
        <v/>
      </c>
      <c r="Z1975" s="73">
        <f>IFERROR(VLOOKUP(Подбор[[#This Row],[Артикул]],[1]Подбор!$CJ:$CW,5,0),"")</f>
        <v>0</v>
      </c>
      <c r="AA1975" s="73">
        <f>IFERROR(VLOOKUP(Подбор[[#This Row],[Артикул]],[1]Подбор!$CJ:$CW,6,0),"")</f>
        <v>0</v>
      </c>
      <c r="AB1975" s="73">
        <f>IFERROR(VLOOKUP(Подбор[[#This Row],[Артикул]],[1]Подбор!$CJ:$CW,7,0),"")</f>
        <v>0</v>
      </c>
      <c r="AC1975" s="73">
        <f>IFERROR(VLOOKUP(Подбор[[#This Row],[Артикул]],[1]Подбор!$CJ:$CW,8,0),"")</f>
        <v>0</v>
      </c>
      <c r="AD1975" s="73">
        <f>IFERROR(VLOOKUP(Подбор[[#This Row],[Артикул]],[1]Подбор!$CJ:$CW,9,0),"")</f>
        <v>0</v>
      </c>
      <c r="AE1975" s="73">
        <f>IFERROR(VLOOKUP(Подбор[[#This Row],[Артикул]],[1]Подбор!$CJ:$CW,10,0),"")</f>
        <v>0</v>
      </c>
      <c r="AF1975" s="73">
        <f>IFERROR(VLOOKUP(Подбор[[#This Row],[Артикул]],[1]Подбор!$CJ:$CW,11,0),"")</f>
        <v>0</v>
      </c>
      <c r="AG1975" s="73">
        <f>IFERROR(VLOOKUP(Подбор[[#This Row],[Артикул]],[1]Подбор!$CJ:$CW,12,0),"")</f>
        <v>0</v>
      </c>
      <c r="AH1975" s="73">
        <f>IFERROR(VLOOKUP(Подбор[[#This Row],[Артикул]],[1]Подбор!$CJ:$CW,13,0),"")</f>
        <v>0</v>
      </c>
      <c r="AI1975" s="73">
        <f>IFERROR(VLOOKUP(Подбор[[#This Row],[Артикул]],[1]Подбор!$CJ:$CW,14,0),"")</f>
        <v>0</v>
      </c>
      <c r="AJ1975" s="73" t="str">
        <f>IFERROR(VLOOKUP(Подбор[[#This Row],[Артикул]],[1]Подбор!$CJ:$DA,15,0),"")</f>
        <v/>
      </c>
      <c r="AK1975" s="73" t="str">
        <f>IFERROR(VLOOKUP(Подбор[[#This Row],[Артикул]],[1]Подбор!$CJ:$DA,16,0),"")</f>
        <v>https://ipmatika.kz/products/doortablet-on-premise/DT-PRE/</v>
      </c>
      <c r="AL1975" s="73" t="str">
        <f>IFERROR(VLOOKUP(Подбор[[#This Row],[Артикул]],[1]Подбор!$CJ:$DA,17,0),"")</f>
        <v>Под заказ</v>
      </c>
    </row>
    <row r="1976" spans="1:38">
      <c r="A1976" s="73" t="s">
        <v>835</v>
      </c>
      <c r="B1976" t="s">
        <v>840</v>
      </c>
      <c r="C1976" t="s">
        <v>834</v>
      </c>
      <c r="D1976" t="s">
        <v>578</v>
      </c>
      <c r="E1976" t="s">
        <v>578</v>
      </c>
      <c r="F1976" t="s">
        <v>578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578</v>
      </c>
      <c r="R1976" t="s">
        <v>3030</v>
      </c>
      <c r="S1976" t="s">
        <v>5612</v>
      </c>
      <c r="T1976" s="73"/>
      <c r="U1976" s="73"/>
      <c r="V1976"/>
      <c r="W1976" s="73" t="str">
        <f>IFERROR(VLOOKUP(Подбор[[#This Row],[Артикул]],[1]Подбор!$CJ:$CW,2,0),"")</f>
        <v/>
      </c>
      <c r="X1976" s="73" t="str">
        <f>IFERROR(VLOOKUP(Подбор[[#This Row],[Артикул]],[1]Подбор!$CJ:$CW,3,0),"")</f>
        <v/>
      </c>
      <c r="Y1976" s="73" t="str">
        <f>IFERROR(VLOOKUP(Подбор[[#This Row],[Артикул]],[1]Подбор!$CJ:$CW,4,0),"")</f>
        <v/>
      </c>
      <c r="Z1976" s="73">
        <f>IFERROR(VLOOKUP(Подбор[[#This Row],[Артикул]],[1]Подбор!$CJ:$CW,5,0),"")</f>
        <v>0</v>
      </c>
      <c r="AA1976" s="73">
        <f>IFERROR(VLOOKUP(Подбор[[#This Row],[Артикул]],[1]Подбор!$CJ:$CW,6,0),"")</f>
        <v>0</v>
      </c>
      <c r="AB1976" s="73">
        <f>IFERROR(VLOOKUP(Подбор[[#This Row],[Артикул]],[1]Подбор!$CJ:$CW,7,0),"")</f>
        <v>0</v>
      </c>
      <c r="AC1976" s="73">
        <f>IFERROR(VLOOKUP(Подбор[[#This Row],[Артикул]],[1]Подбор!$CJ:$CW,8,0),"")</f>
        <v>0</v>
      </c>
      <c r="AD1976" s="73">
        <f>IFERROR(VLOOKUP(Подбор[[#This Row],[Артикул]],[1]Подбор!$CJ:$CW,9,0),"")</f>
        <v>0</v>
      </c>
      <c r="AE1976" s="73">
        <f>IFERROR(VLOOKUP(Подбор[[#This Row],[Артикул]],[1]Подбор!$CJ:$CW,10,0),"")</f>
        <v>0</v>
      </c>
      <c r="AF1976" s="73">
        <f>IFERROR(VLOOKUP(Подбор[[#This Row],[Артикул]],[1]Подбор!$CJ:$CW,11,0),"")</f>
        <v>0</v>
      </c>
      <c r="AG1976" s="73">
        <f>IFERROR(VLOOKUP(Подбор[[#This Row],[Артикул]],[1]Подбор!$CJ:$CW,12,0),"")</f>
        <v>0</v>
      </c>
      <c r="AH1976" s="73">
        <f>IFERROR(VLOOKUP(Подбор[[#This Row],[Артикул]],[1]Подбор!$CJ:$CW,13,0),"")</f>
        <v>0</v>
      </c>
      <c r="AI1976" s="73">
        <f>IFERROR(VLOOKUP(Подбор[[#This Row],[Артикул]],[1]Подбор!$CJ:$CW,14,0),"")</f>
        <v>0</v>
      </c>
      <c r="AJ1976" s="73" t="str">
        <f>IFERROR(VLOOKUP(Подбор[[#This Row],[Артикул]],[1]Подбор!$CJ:$DA,15,0),"")</f>
        <v/>
      </c>
      <c r="AK1976" s="73" t="str">
        <f>IFERROR(VLOOKUP(Подбор[[#This Row],[Артикул]],[1]Подбор!$CJ:$DA,16,0),"")</f>
        <v>https://ipmatika.kz/products/doortablet-on-premise/DT-PRE/</v>
      </c>
      <c r="AL1976" s="73" t="str">
        <f>IFERROR(VLOOKUP(Подбор[[#This Row],[Артикул]],[1]Подбор!$CJ:$DA,17,0),"")</f>
        <v>Под заказ</v>
      </c>
    </row>
    <row r="1977" spans="1:38">
      <c r="A1977" s="73" t="s">
        <v>833</v>
      </c>
      <c r="B1977" t="s">
        <v>840</v>
      </c>
      <c r="C1977" t="s">
        <v>832</v>
      </c>
      <c r="D1977" t="s">
        <v>578</v>
      </c>
      <c r="E1977" t="s">
        <v>578</v>
      </c>
      <c r="F1977" t="s">
        <v>578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578</v>
      </c>
      <c r="R1977" t="s">
        <v>3031</v>
      </c>
      <c r="S1977" t="s">
        <v>5612</v>
      </c>
      <c r="T1977" s="73"/>
      <c r="U1977" s="73"/>
      <c r="V1977"/>
      <c r="W1977" s="73" t="str">
        <f>IFERROR(VLOOKUP(Подбор[[#This Row],[Артикул]],[1]Подбор!$CJ:$CW,2,0),"")</f>
        <v/>
      </c>
      <c r="X1977" s="73" t="str">
        <f>IFERROR(VLOOKUP(Подбор[[#This Row],[Артикул]],[1]Подбор!$CJ:$CW,3,0),"")</f>
        <v/>
      </c>
      <c r="Y1977" s="73" t="str">
        <f>IFERROR(VLOOKUP(Подбор[[#This Row],[Артикул]],[1]Подбор!$CJ:$CW,4,0),"")</f>
        <v/>
      </c>
      <c r="Z1977" s="73">
        <f>IFERROR(VLOOKUP(Подбор[[#This Row],[Артикул]],[1]Подбор!$CJ:$CW,5,0),"")</f>
        <v>0</v>
      </c>
      <c r="AA1977" s="73">
        <f>IFERROR(VLOOKUP(Подбор[[#This Row],[Артикул]],[1]Подбор!$CJ:$CW,6,0),"")</f>
        <v>0</v>
      </c>
      <c r="AB1977" s="73">
        <f>IFERROR(VLOOKUP(Подбор[[#This Row],[Артикул]],[1]Подбор!$CJ:$CW,7,0),"")</f>
        <v>0</v>
      </c>
      <c r="AC1977" s="73">
        <f>IFERROR(VLOOKUP(Подбор[[#This Row],[Артикул]],[1]Подбор!$CJ:$CW,8,0),"")</f>
        <v>0</v>
      </c>
      <c r="AD1977" s="73">
        <f>IFERROR(VLOOKUP(Подбор[[#This Row],[Артикул]],[1]Подбор!$CJ:$CW,9,0),"")</f>
        <v>0</v>
      </c>
      <c r="AE1977" s="73">
        <f>IFERROR(VLOOKUP(Подбор[[#This Row],[Артикул]],[1]Подбор!$CJ:$CW,10,0),"")</f>
        <v>0</v>
      </c>
      <c r="AF1977" s="73">
        <f>IFERROR(VLOOKUP(Подбор[[#This Row],[Артикул]],[1]Подбор!$CJ:$CW,11,0),"")</f>
        <v>0</v>
      </c>
      <c r="AG1977" s="73">
        <f>IFERROR(VLOOKUP(Подбор[[#This Row],[Артикул]],[1]Подбор!$CJ:$CW,12,0),"")</f>
        <v>0</v>
      </c>
      <c r="AH1977" s="73">
        <f>IFERROR(VLOOKUP(Подбор[[#This Row],[Артикул]],[1]Подбор!$CJ:$CW,13,0),"")</f>
        <v>0</v>
      </c>
      <c r="AI1977" s="73">
        <f>IFERROR(VLOOKUP(Подбор[[#This Row],[Артикул]],[1]Подбор!$CJ:$CW,14,0),"")</f>
        <v>0</v>
      </c>
      <c r="AJ1977" s="73" t="str">
        <f>IFERROR(VLOOKUP(Подбор[[#This Row],[Артикул]],[1]Подбор!$CJ:$DA,15,0),"")</f>
        <v/>
      </c>
      <c r="AK1977" s="73" t="str">
        <f>IFERROR(VLOOKUP(Подбор[[#This Row],[Артикул]],[1]Подбор!$CJ:$DA,16,0),"")</f>
        <v>https://ipmatika.kz/products/doortablet-on-premise/DT-EN/</v>
      </c>
      <c r="AL1977" s="73" t="str">
        <f>IFERROR(VLOOKUP(Подбор[[#This Row],[Артикул]],[1]Подбор!$CJ:$DA,17,0),"")</f>
        <v>Под заказ</v>
      </c>
    </row>
    <row r="1978" spans="1:38">
      <c r="A1978" s="73" t="s">
        <v>831</v>
      </c>
      <c r="B1978" t="s">
        <v>840</v>
      </c>
      <c r="C1978" t="s">
        <v>830</v>
      </c>
      <c r="D1978" t="s">
        <v>578</v>
      </c>
      <c r="E1978" t="s">
        <v>578</v>
      </c>
      <c r="F1978" t="s">
        <v>578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578</v>
      </c>
      <c r="R1978" t="s">
        <v>3032</v>
      </c>
      <c r="S1978" t="s">
        <v>5612</v>
      </c>
      <c r="T1978" s="73"/>
      <c r="U1978" s="73"/>
      <c r="V1978"/>
      <c r="W1978" s="73" t="str">
        <f>IFERROR(VLOOKUP(Подбор[[#This Row],[Артикул]],[1]Подбор!$CJ:$CW,2,0),"")</f>
        <v/>
      </c>
      <c r="X1978" s="73" t="str">
        <f>IFERROR(VLOOKUP(Подбор[[#This Row],[Артикул]],[1]Подбор!$CJ:$CW,3,0),"")</f>
        <v/>
      </c>
      <c r="Y1978" s="73" t="str">
        <f>IFERROR(VLOOKUP(Подбор[[#This Row],[Артикул]],[1]Подбор!$CJ:$CW,4,0),"")</f>
        <v/>
      </c>
      <c r="Z1978" s="73">
        <f>IFERROR(VLOOKUP(Подбор[[#This Row],[Артикул]],[1]Подбор!$CJ:$CW,5,0),"")</f>
        <v>0</v>
      </c>
      <c r="AA1978" s="73">
        <f>IFERROR(VLOOKUP(Подбор[[#This Row],[Артикул]],[1]Подбор!$CJ:$CW,6,0),"")</f>
        <v>0</v>
      </c>
      <c r="AB1978" s="73">
        <f>IFERROR(VLOOKUP(Подбор[[#This Row],[Артикул]],[1]Подбор!$CJ:$CW,7,0),"")</f>
        <v>0</v>
      </c>
      <c r="AC1978" s="73">
        <f>IFERROR(VLOOKUP(Подбор[[#This Row],[Артикул]],[1]Подбор!$CJ:$CW,8,0),"")</f>
        <v>0</v>
      </c>
      <c r="AD1978" s="73">
        <f>IFERROR(VLOOKUP(Подбор[[#This Row],[Артикул]],[1]Подбор!$CJ:$CW,9,0),"")</f>
        <v>0</v>
      </c>
      <c r="AE1978" s="73">
        <f>IFERROR(VLOOKUP(Подбор[[#This Row],[Артикул]],[1]Подбор!$CJ:$CW,10,0),"")</f>
        <v>0</v>
      </c>
      <c r="AF1978" s="73">
        <f>IFERROR(VLOOKUP(Подбор[[#This Row],[Артикул]],[1]Подбор!$CJ:$CW,11,0),"")</f>
        <v>0</v>
      </c>
      <c r="AG1978" s="73">
        <f>IFERROR(VLOOKUP(Подбор[[#This Row],[Артикул]],[1]Подбор!$CJ:$CW,12,0),"")</f>
        <v>0</v>
      </c>
      <c r="AH1978" s="73">
        <f>IFERROR(VLOOKUP(Подбор[[#This Row],[Артикул]],[1]Подбор!$CJ:$CW,13,0),"")</f>
        <v>0</v>
      </c>
      <c r="AI1978" s="73">
        <f>IFERROR(VLOOKUP(Подбор[[#This Row],[Артикул]],[1]Подбор!$CJ:$CW,14,0),"")</f>
        <v>0</v>
      </c>
      <c r="AJ1978" s="73" t="str">
        <f>IFERROR(VLOOKUP(Подбор[[#This Row],[Артикул]],[1]Подбор!$CJ:$DA,15,0),"")</f>
        <v/>
      </c>
      <c r="AK1978" s="73" t="str">
        <f>IFERROR(VLOOKUP(Подбор[[#This Row],[Артикул]],[1]Подбор!$CJ:$DA,16,0),"")</f>
        <v>https://ipmatika.kz/products/doortablet-on-premise/SUPG/</v>
      </c>
      <c r="AL1978" s="73" t="str">
        <f>IFERROR(VLOOKUP(Подбор[[#This Row],[Артикул]],[1]Подбор!$CJ:$DA,17,0),"")</f>
        <v>Под заказ</v>
      </c>
    </row>
    <row r="1979" spans="1:38">
      <c r="A1979" s="73" t="s">
        <v>829</v>
      </c>
      <c r="B1979" t="s">
        <v>840</v>
      </c>
      <c r="C1979" t="s">
        <v>828</v>
      </c>
      <c r="D1979" t="s">
        <v>578</v>
      </c>
      <c r="E1979" t="s">
        <v>578</v>
      </c>
      <c r="F1979" t="s">
        <v>578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578</v>
      </c>
      <c r="R1979" t="s">
        <v>3033</v>
      </c>
      <c r="S1979" t="s">
        <v>5612</v>
      </c>
      <c r="T1979" s="73"/>
      <c r="U1979" s="73"/>
      <c r="V1979"/>
      <c r="W1979" s="73" t="str">
        <f>IFERROR(VLOOKUP(Подбор[[#This Row],[Артикул]],[1]Подбор!$CJ:$CW,2,0),"")</f>
        <v/>
      </c>
      <c r="X1979" s="73" t="str">
        <f>IFERROR(VLOOKUP(Подбор[[#This Row],[Артикул]],[1]Подбор!$CJ:$CW,3,0),"")</f>
        <v/>
      </c>
      <c r="Y1979" s="73" t="str">
        <f>IFERROR(VLOOKUP(Подбор[[#This Row],[Артикул]],[1]Подбор!$CJ:$CW,4,0),"")</f>
        <v/>
      </c>
      <c r="Z1979" s="73">
        <f>IFERROR(VLOOKUP(Подбор[[#This Row],[Артикул]],[1]Подбор!$CJ:$CW,5,0),"")</f>
        <v>0</v>
      </c>
      <c r="AA1979" s="73">
        <f>IFERROR(VLOOKUP(Подбор[[#This Row],[Артикул]],[1]Подбор!$CJ:$CW,6,0),"")</f>
        <v>0</v>
      </c>
      <c r="AB1979" s="73">
        <f>IFERROR(VLOOKUP(Подбор[[#This Row],[Артикул]],[1]Подбор!$CJ:$CW,7,0),"")</f>
        <v>0</v>
      </c>
      <c r="AC1979" s="73">
        <f>IFERROR(VLOOKUP(Подбор[[#This Row],[Артикул]],[1]Подбор!$CJ:$CW,8,0),"")</f>
        <v>0</v>
      </c>
      <c r="AD1979" s="73">
        <f>IFERROR(VLOOKUP(Подбор[[#This Row],[Артикул]],[1]Подбор!$CJ:$CW,9,0),"")</f>
        <v>0</v>
      </c>
      <c r="AE1979" s="73">
        <f>IFERROR(VLOOKUP(Подбор[[#This Row],[Артикул]],[1]Подбор!$CJ:$CW,10,0),"")</f>
        <v>0</v>
      </c>
      <c r="AF1979" s="73">
        <f>IFERROR(VLOOKUP(Подбор[[#This Row],[Артикул]],[1]Подбор!$CJ:$CW,11,0),"")</f>
        <v>0</v>
      </c>
      <c r="AG1979" s="73">
        <f>IFERROR(VLOOKUP(Подбор[[#This Row],[Артикул]],[1]Подбор!$CJ:$CW,12,0),"")</f>
        <v>0</v>
      </c>
      <c r="AH1979" s="73">
        <f>IFERROR(VLOOKUP(Подбор[[#This Row],[Артикул]],[1]Подбор!$CJ:$CW,13,0),"")</f>
        <v>0</v>
      </c>
      <c r="AI1979" s="73">
        <f>IFERROR(VLOOKUP(Подбор[[#This Row],[Артикул]],[1]Подбор!$CJ:$CW,14,0),"")</f>
        <v>0</v>
      </c>
      <c r="AJ1979" s="73" t="str">
        <f>IFERROR(VLOOKUP(Подбор[[#This Row],[Артикул]],[1]Подбор!$CJ:$DA,15,0),"")</f>
        <v/>
      </c>
      <c r="AK1979" s="73" t="str">
        <f>IFERROR(VLOOKUP(Подбор[[#This Row],[Артикул]],[1]Подбор!$CJ:$DA,16,0),"")</f>
        <v>https://ipmatika.kz/products/doortablet-on-premise/DT-DSKO/</v>
      </c>
      <c r="AL1979" s="73" t="str">
        <f>IFERROR(VLOOKUP(Подбор[[#This Row],[Артикул]],[1]Подбор!$CJ:$DA,17,0),"")</f>
        <v>Под заказ</v>
      </c>
    </row>
    <row r="1980" spans="1:38">
      <c r="A1980" s="73" t="s">
        <v>827</v>
      </c>
      <c r="B1980" t="s">
        <v>840</v>
      </c>
      <c r="C1980" t="s">
        <v>826</v>
      </c>
      <c r="D1980" t="s">
        <v>578</v>
      </c>
      <c r="E1980" t="s">
        <v>578</v>
      </c>
      <c r="F1980" t="s">
        <v>578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578</v>
      </c>
      <c r="R1980" t="s">
        <v>3034</v>
      </c>
      <c r="S1980" t="s">
        <v>5612</v>
      </c>
      <c r="T1980" s="73"/>
      <c r="U1980" s="73"/>
      <c r="V1980"/>
      <c r="W1980" s="73" t="str">
        <f>IFERROR(VLOOKUP(Подбор[[#This Row],[Артикул]],[1]Подбор!$CJ:$CW,2,0),"")</f>
        <v/>
      </c>
      <c r="X1980" s="73" t="str">
        <f>IFERROR(VLOOKUP(Подбор[[#This Row],[Артикул]],[1]Подбор!$CJ:$CW,3,0),"")</f>
        <v/>
      </c>
      <c r="Y1980" s="73" t="str">
        <f>IFERROR(VLOOKUP(Подбор[[#This Row],[Артикул]],[1]Подбор!$CJ:$CW,4,0),"")</f>
        <v/>
      </c>
      <c r="Z1980" s="73">
        <f>IFERROR(VLOOKUP(Подбор[[#This Row],[Артикул]],[1]Подбор!$CJ:$CW,5,0),"")</f>
        <v>0</v>
      </c>
      <c r="AA1980" s="73">
        <f>IFERROR(VLOOKUP(Подбор[[#This Row],[Артикул]],[1]Подбор!$CJ:$CW,6,0),"")</f>
        <v>0</v>
      </c>
      <c r="AB1980" s="73">
        <f>IFERROR(VLOOKUP(Подбор[[#This Row],[Артикул]],[1]Подбор!$CJ:$CW,7,0),"")</f>
        <v>0</v>
      </c>
      <c r="AC1980" s="73">
        <f>IFERROR(VLOOKUP(Подбор[[#This Row],[Артикул]],[1]Подбор!$CJ:$CW,8,0),"")</f>
        <v>0</v>
      </c>
      <c r="AD1980" s="73">
        <f>IFERROR(VLOOKUP(Подбор[[#This Row],[Артикул]],[1]Подбор!$CJ:$CW,9,0),"")</f>
        <v>0</v>
      </c>
      <c r="AE1980" s="73">
        <f>IFERROR(VLOOKUP(Подбор[[#This Row],[Артикул]],[1]Подбор!$CJ:$CW,10,0),"")</f>
        <v>0</v>
      </c>
      <c r="AF1980" s="73">
        <f>IFERROR(VLOOKUP(Подбор[[#This Row],[Артикул]],[1]Подбор!$CJ:$CW,11,0),"")</f>
        <v>0</v>
      </c>
      <c r="AG1980" s="73">
        <f>IFERROR(VLOOKUP(Подбор[[#This Row],[Артикул]],[1]Подбор!$CJ:$CW,12,0),"")</f>
        <v>0</v>
      </c>
      <c r="AH1980" s="73">
        <f>IFERROR(VLOOKUP(Подбор[[#This Row],[Артикул]],[1]Подбор!$CJ:$CW,13,0),"")</f>
        <v>0</v>
      </c>
      <c r="AI1980" s="73">
        <f>IFERROR(VLOOKUP(Подбор[[#This Row],[Артикул]],[1]Подбор!$CJ:$CW,14,0),"")</f>
        <v>0</v>
      </c>
      <c r="AJ1980" s="73" t="str">
        <f>IFERROR(VLOOKUP(Подбор[[#This Row],[Артикул]],[1]Подбор!$CJ:$DA,15,0),"")</f>
        <v/>
      </c>
      <c r="AK1980" s="73" t="str">
        <f>IFERROR(VLOOKUP(Подбор[[#This Row],[Артикул]],[1]Подбор!$CJ:$DA,16,0),"")</f>
        <v>https://ipmatika.kz/products/doortablet-on-premise/DT-RMO/</v>
      </c>
      <c r="AL1980" s="73" t="str">
        <f>IFERROR(VLOOKUP(Подбор[[#This Row],[Артикул]],[1]Подбор!$CJ:$DA,17,0),"")</f>
        <v>Под заказ</v>
      </c>
    </row>
    <row r="1981" spans="1:38">
      <c r="A1981" s="73" t="s">
        <v>825</v>
      </c>
      <c r="B1981" t="s">
        <v>840</v>
      </c>
      <c r="C1981" t="s">
        <v>824</v>
      </c>
      <c r="D1981" t="s">
        <v>578</v>
      </c>
      <c r="E1981" t="s">
        <v>578</v>
      </c>
      <c r="F1981" t="s">
        <v>578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578</v>
      </c>
      <c r="R1981" t="s">
        <v>3035</v>
      </c>
      <c r="S1981" t="s">
        <v>5612</v>
      </c>
      <c r="T1981" s="73"/>
      <c r="U1981" s="73"/>
      <c r="V1981"/>
      <c r="W1981" s="73" t="str">
        <f>IFERROR(VLOOKUP(Подбор[[#This Row],[Артикул]],[1]Подбор!$CJ:$CW,2,0),"")</f>
        <v/>
      </c>
      <c r="X1981" s="73" t="str">
        <f>IFERROR(VLOOKUP(Подбор[[#This Row],[Артикул]],[1]Подбор!$CJ:$CW,3,0),"")</f>
        <v/>
      </c>
      <c r="Y1981" s="73" t="str">
        <f>IFERROR(VLOOKUP(Подбор[[#This Row],[Артикул]],[1]Подбор!$CJ:$CW,4,0),"")</f>
        <v/>
      </c>
      <c r="Z1981" s="73">
        <f>IFERROR(VLOOKUP(Подбор[[#This Row],[Артикул]],[1]Подбор!$CJ:$CW,5,0),"")</f>
        <v>0</v>
      </c>
      <c r="AA1981" s="73">
        <f>IFERROR(VLOOKUP(Подбор[[#This Row],[Артикул]],[1]Подбор!$CJ:$CW,6,0),"")</f>
        <v>0</v>
      </c>
      <c r="AB1981" s="73">
        <f>IFERROR(VLOOKUP(Подбор[[#This Row],[Артикул]],[1]Подбор!$CJ:$CW,7,0),"")</f>
        <v>0</v>
      </c>
      <c r="AC1981" s="73">
        <f>IFERROR(VLOOKUP(Подбор[[#This Row],[Артикул]],[1]Подбор!$CJ:$CW,8,0),"")</f>
        <v>0</v>
      </c>
      <c r="AD1981" s="73">
        <f>IFERROR(VLOOKUP(Подбор[[#This Row],[Артикул]],[1]Подбор!$CJ:$CW,9,0),"")</f>
        <v>0</v>
      </c>
      <c r="AE1981" s="73">
        <f>IFERROR(VLOOKUP(Подбор[[#This Row],[Артикул]],[1]Подбор!$CJ:$CW,10,0),"")</f>
        <v>0</v>
      </c>
      <c r="AF1981" s="73">
        <f>IFERROR(VLOOKUP(Подбор[[#This Row],[Артикул]],[1]Подбор!$CJ:$CW,11,0),"")</f>
        <v>0</v>
      </c>
      <c r="AG1981" s="73">
        <f>IFERROR(VLOOKUP(Подбор[[#This Row],[Артикул]],[1]Подбор!$CJ:$CW,12,0),"")</f>
        <v>0</v>
      </c>
      <c r="AH1981" s="73">
        <f>IFERROR(VLOOKUP(Подбор[[#This Row],[Артикул]],[1]Подбор!$CJ:$CW,13,0),"")</f>
        <v>0</v>
      </c>
      <c r="AI1981" s="73">
        <f>IFERROR(VLOOKUP(Подбор[[#This Row],[Артикул]],[1]Подбор!$CJ:$CW,14,0),"")</f>
        <v>0</v>
      </c>
      <c r="AJ1981" s="73" t="str">
        <f>IFERROR(VLOOKUP(Подбор[[#This Row],[Артикул]],[1]Подбор!$CJ:$DA,15,0),"")</f>
        <v/>
      </c>
      <c r="AK1981" s="73" t="str">
        <f>IFERROR(VLOOKUP(Подбор[[#This Row],[Артикул]],[1]Подбор!$CJ:$DA,16,0),"")</f>
        <v>https://ipmatika.kz/products/doortablet-on-premise/DT-SR/</v>
      </c>
      <c r="AL1981" s="73" t="str">
        <f>IFERROR(VLOOKUP(Подбор[[#This Row],[Артикул]],[1]Подбор!$CJ:$DA,17,0),"")</f>
        <v>Под заказ</v>
      </c>
    </row>
    <row r="1982" spans="1:38">
      <c r="A1982" s="73" t="s">
        <v>817</v>
      </c>
      <c r="B1982" t="s">
        <v>840</v>
      </c>
      <c r="C1982" t="s">
        <v>816</v>
      </c>
      <c r="D1982" t="s">
        <v>578</v>
      </c>
      <c r="E1982" t="s">
        <v>578</v>
      </c>
      <c r="F1982" t="s">
        <v>578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578</v>
      </c>
      <c r="R1982" t="s">
        <v>3038</v>
      </c>
      <c r="S1982" t="s">
        <v>5612</v>
      </c>
      <c r="T1982" s="73"/>
      <c r="U1982" s="73"/>
      <c r="V1982"/>
      <c r="W1982" s="73" t="str">
        <f>IFERROR(VLOOKUP(Подбор[[#This Row],[Артикул]],[1]Подбор!$CJ:$CW,2,0),"")</f>
        <v/>
      </c>
      <c r="X1982" s="73" t="str">
        <f>IFERROR(VLOOKUP(Подбор[[#This Row],[Артикул]],[1]Подбор!$CJ:$CW,3,0),"")</f>
        <v/>
      </c>
      <c r="Y1982" s="73" t="str">
        <f>IFERROR(VLOOKUP(Подбор[[#This Row],[Артикул]],[1]Подбор!$CJ:$CW,4,0),"")</f>
        <v/>
      </c>
      <c r="Z1982" s="73">
        <f>IFERROR(VLOOKUP(Подбор[[#This Row],[Артикул]],[1]Подбор!$CJ:$CW,5,0),"")</f>
        <v>0</v>
      </c>
      <c r="AA1982" s="73">
        <f>IFERROR(VLOOKUP(Подбор[[#This Row],[Артикул]],[1]Подбор!$CJ:$CW,6,0),"")</f>
        <v>0</v>
      </c>
      <c r="AB1982" s="73">
        <f>IFERROR(VLOOKUP(Подбор[[#This Row],[Артикул]],[1]Подбор!$CJ:$CW,7,0),"")</f>
        <v>0</v>
      </c>
      <c r="AC1982" s="73">
        <f>IFERROR(VLOOKUP(Подбор[[#This Row],[Артикул]],[1]Подбор!$CJ:$CW,8,0),"")</f>
        <v>0</v>
      </c>
      <c r="AD1982" s="73">
        <f>IFERROR(VLOOKUP(Подбор[[#This Row],[Артикул]],[1]Подбор!$CJ:$CW,9,0),"")</f>
        <v>0</v>
      </c>
      <c r="AE1982" s="73">
        <f>IFERROR(VLOOKUP(Подбор[[#This Row],[Артикул]],[1]Подбор!$CJ:$CW,10,0),"")</f>
        <v>0</v>
      </c>
      <c r="AF1982" s="73">
        <f>IFERROR(VLOOKUP(Подбор[[#This Row],[Артикул]],[1]Подбор!$CJ:$CW,11,0),"")</f>
        <v>0</v>
      </c>
      <c r="AG1982" s="73">
        <f>IFERROR(VLOOKUP(Подбор[[#This Row],[Артикул]],[1]Подбор!$CJ:$CW,12,0),"")</f>
        <v>0</v>
      </c>
      <c r="AH1982" s="73">
        <f>IFERROR(VLOOKUP(Подбор[[#This Row],[Артикул]],[1]Подбор!$CJ:$CW,13,0),"")</f>
        <v>0</v>
      </c>
      <c r="AI1982" s="73">
        <f>IFERROR(VLOOKUP(Подбор[[#This Row],[Артикул]],[1]Подбор!$CJ:$CW,14,0),"")</f>
        <v>0</v>
      </c>
      <c r="AJ1982" s="73" t="str">
        <f>IFERROR(VLOOKUP(Подбор[[#This Row],[Артикул]],[1]Подбор!$CJ:$DA,15,0),"")</f>
        <v/>
      </c>
      <c r="AK1982" s="73" t="str">
        <f>IFERROR(VLOOKUP(Подбор[[#This Row],[Артикул]],[1]Подбор!$CJ:$DA,16,0),"")</f>
        <v>https://ipmatika.kz/products/doortablet-on-premise/DT-WF/</v>
      </c>
      <c r="AL1982" s="73" t="str">
        <f>IFERROR(VLOOKUP(Подбор[[#This Row],[Артикул]],[1]Подбор!$CJ:$DA,17,0),"")</f>
        <v>Под заказ</v>
      </c>
    </row>
    <row r="1983" spans="1:38">
      <c r="A1983" s="73" t="s">
        <v>4180</v>
      </c>
      <c r="B1983" t="s">
        <v>840</v>
      </c>
      <c r="C1983" t="s">
        <v>4181</v>
      </c>
      <c r="D1983" t="s">
        <v>578</v>
      </c>
      <c r="E1983" t="s">
        <v>578</v>
      </c>
      <c r="F1983" t="s">
        <v>578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578</v>
      </c>
      <c r="R1983" t="s">
        <v>578</v>
      </c>
      <c r="S1983" t="s">
        <v>5612</v>
      </c>
      <c r="T1983" s="73"/>
      <c r="U1983" s="73"/>
      <c r="V1983"/>
      <c r="W1983" s="73" t="str">
        <f>IFERROR(VLOOKUP(Подбор[[#This Row],[Артикул]],[1]Подбор!$CJ:$CW,2,0),"")</f>
        <v/>
      </c>
      <c r="X1983" s="73" t="str">
        <f>IFERROR(VLOOKUP(Подбор[[#This Row],[Артикул]],[1]Подбор!$CJ:$CW,3,0),"")</f>
        <v/>
      </c>
      <c r="Y1983" s="73" t="str">
        <f>IFERROR(VLOOKUP(Подбор[[#This Row],[Артикул]],[1]Подбор!$CJ:$CW,4,0),"")</f>
        <v/>
      </c>
      <c r="Z1983" s="73">
        <f>IFERROR(VLOOKUP(Подбор[[#This Row],[Артикул]],[1]Подбор!$CJ:$CW,5,0),"")</f>
        <v>0</v>
      </c>
      <c r="AA1983" s="73">
        <f>IFERROR(VLOOKUP(Подбор[[#This Row],[Артикул]],[1]Подбор!$CJ:$CW,6,0),"")</f>
        <v>0</v>
      </c>
      <c r="AB1983" s="73">
        <f>IFERROR(VLOOKUP(Подбор[[#This Row],[Артикул]],[1]Подбор!$CJ:$CW,7,0),"")</f>
        <v>0</v>
      </c>
      <c r="AC1983" s="73">
        <f>IFERROR(VLOOKUP(Подбор[[#This Row],[Артикул]],[1]Подбор!$CJ:$CW,8,0),"")</f>
        <v>0</v>
      </c>
      <c r="AD1983" s="73">
        <f>IFERROR(VLOOKUP(Подбор[[#This Row],[Артикул]],[1]Подбор!$CJ:$CW,9,0),"")</f>
        <v>0</v>
      </c>
      <c r="AE1983" s="73">
        <f>IFERROR(VLOOKUP(Подбор[[#This Row],[Артикул]],[1]Подбор!$CJ:$CW,10,0),"")</f>
        <v>0</v>
      </c>
      <c r="AF1983" s="73">
        <f>IFERROR(VLOOKUP(Подбор[[#This Row],[Артикул]],[1]Подбор!$CJ:$CW,11,0),"")</f>
        <v>0</v>
      </c>
      <c r="AG1983" s="73">
        <f>IFERROR(VLOOKUP(Подбор[[#This Row],[Артикул]],[1]Подбор!$CJ:$CW,12,0),"")</f>
        <v>0</v>
      </c>
      <c r="AH1983" s="73">
        <f>IFERROR(VLOOKUP(Подбор[[#This Row],[Артикул]],[1]Подбор!$CJ:$CW,13,0),"")</f>
        <v>0</v>
      </c>
      <c r="AI1983" s="73">
        <f>IFERROR(VLOOKUP(Подбор[[#This Row],[Артикул]],[1]Подбор!$CJ:$CW,14,0),"")</f>
        <v>0</v>
      </c>
      <c r="AJ1983" s="73" t="str">
        <f>IFERROR(VLOOKUP(Подбор[[#This Row],[Артикул]],[1]Подбор!$CJ:$DA,15,0),"")</f>
        <v/>
      </c>
      <c r="AK1983" s="73" t="str">
        <f>IFERROR(VLOOKUP(Подбор[[#This Row],[Артикул]],[1]Подбор!$CJ:$DA,16,0),"")</f>
        <v/>
      </c>
      <c r="AL1983" s="73" t="str">
        <f>IFERROR(VLOOKUP(Подбор[[#This Row],[Артикул]],[1]Подбор!$CJ:$DA,17,0),"")</f>
        <v>Под заказ</v>
      </c>
    </row>
    <row r="1984" spans="1:38">
      <c r="A1984" s="73" t="s">
        <v>3937</v>
      </c>
      <c r="B1984" t="s">
        <v>840</v>
      </c>
      <c r="C1984" t="s">
        <v>3938</v>
      </c>
      <c r="D1984" t="s">
        <v>578</v>
      </c>
      <c r="E1984" t="s">
        <v>578</v>
      </c>
      <c r="F1984" t="s">
        <v>578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578</v>
      </c>
      <c r="R1984" t="s">
        <v>578</v>
      </c>
      <c r="S1984" t="s">
        <v>5612</v>
      </c>
      <c r="T1984" s="73"/>
      <c r="U1984" s="73"/>
      <c r="V1984"/>
      <c r="W1984" s="73" t="str">
        <f>IFERROR(VLOOKUP(Подбор[[#This Row],[Артикул]],[1]Подбор!$CJ:$CW,2,0),"")</f>
        <v/>
      </c>
      <c r="X1984" s="73" t="str">
        <f>IFERROR(VLOOKUP(Подбор[[#This Row],[Артикул]],[1]Подбор!$CJ:$CW,3,0),"")</f>
        <v/>
      </c>
      <c r="Y1984" s="73" t="str">
        <f>IFERROR(VLOOKUP(Подбор[[#This Row],[Артикул]],[1]Подбор!$CJ:$CW,4,0),"")</f>
        <v/>
      </c>
      <c r="Z1984" s="73">
        <f>IFERROR(VLOOKUP(Подбор[[#This Row],[Артикул]],[1]Подбор!$CJ:$CW,5,0),"")</f>
        <v>0</v>
      </c>
      <c r="AA1984" s="73">
        <f>IFERROR(VLOOKUP(Подбор[[#This Row],[Артикул]],[1]Подбор!$CJ:$CW,6,0),"")</f>
        <v>0</v>
      </c>
      <c r="AB1984" s="73">
        <f>IFERROR(VLOOKUP(Подбор[[#This Row],[Артикул]],[1]Подбор!$CJ:$CW,7,0),"")</f>
        <v>0</v>
      </c>
      <c r="AC1984" s="73">
        <f>IFERROR(VLOOKUP(Подбор[[#This Row],[Артикул]],[1]Подбор!$CJ:$CW,8,0),"")</f>
        <v>0</v>
      </c>
      <c r="AD1984" s="73">
        <f>IFERROR(VLOOKUP(Подбор[[#This Row],[Артикул]],[1]Подбор!$CJ:$CW,9,0),"")</f>
        <v>0</v>
      </c>
      <c r="AE1984" s="73">
        <f>IFERROR(VLOOKUP(Подбор[[#This Row],[Артикул]],[1]Подбор!$CJ:$CW,10,0),"")</f>
        <v>0</v>
      </c>
      <c r="AF1984" s="73">
        <f>IFERROR(VLOOKUP(Подбор[[#This Row],[Артикул]],[1]Подбор!$CJ:$CW,11,0),"")</f>
        <v>0</v>
      </c>
      <c r="AG1984" s="73">
        <f>IFERROR(VLOOKUP(Подбор[[#This Row],[Артикул]],[1]Подбор!$CJ:$CW,12,0),"")</f>
        <v>0</v>
      </c>
      <c r="AH1984" s="73">
        <f>IFERROR(VLOOKUP(Подбор[[#This Row],[Артикул]],[1]Подбор!$CJ:$CW,13,0),"")</f>
        <v>0</v>
      </c>
      <c r="AI1984" s="73">
        <f>IFERROR(VLOOKUP(Подбор[[#This Row],[Артикул]],[1]Подбор!$CJ:$CW,14,0),"")</f>
        <v>0</v>
      </c>
      <c r="AJ1984" s="73" t="str">
        <f>IFERROR(VLOOKUP(Подбор[[#This Row],[Артикул]],[1]Подбор!$CJ:$DA,15,0),"")</f>
        <v/>
      </c>
      <c r="AK1984" s="73" t="str">
        <f>IFERROR(VLOOKUP(Подбор[[#This Row],[Артикул]],[1]Подбор!$CJ:$DA,16,0),"")</f>
        <v/>
      </c>
      <c r="AL1984" s="73" t="str">
        <f>IFERROR(VLOOKUP(Подбор[[#This Row],[Артикул]],[1]Подбор!$CJ:$DA,17,0),"")</f>
        <v>Под заказ</v>
      </c>
    </row>
    <row r="1985" spans="1:38">
      <c r="A1985" s="73" t="s">
        <v>4833</v>
      </c>
      <c r="B1985"/>
      <c r="C1985"/>
      <c r="D1985" t="s">
        <v>578</v>
      </c>
      <c r="E1985" t="s">
        <v>578</v>
      </c>
      <c r="F1985" t="s">
        <v>578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578</v>
      </c>
      <c r="R1985" t="s">
        <v>578</v>
      </c>
      <c r="S1985" t="s">
        <v>578</v>
      </c>
      <c r="T1985" s="73"/>
      <c r="U1985" s="73"/>
      <c r="V1985"/>
      <c r="W1985" s="73" t="str">
        <f>IFERROR(VLOOKUP(Подбор[[#This Row],[Артикул]],[1]Подбор!$CJ:$CW,2,0),"")</f>
        <v/>
      </c>
      <c r="X1985" s="73" t="str">
        <f>IFERROR(VLOOKUP(Подбор[[#This Row],[Артикул]],[1]Подбор!$CJ:$CW,3,0),"")</f>
        <v/>
      </c>
      <c r="Y1985" s="73" t="str">
        <f>IFERROR(VLOOKUP(Подбор[[#This Row],[Артикул]],[1]Подбор!$CJ:$CW,4,0),"")</f>
        <v/>
      </c>
      <c r="Z1985" s="73">
        <f>IFERROR(VLOOKUP(Подбор[[#This Row],[Артикул]],[1]Подбор!$CJ:$CW,5,0),"")</f>
        <v>0</v>
      </c>
      <c r="AA1985" s="73">
        <f>IFERROR(VLOOKUP(Подбор[[#This Row],[Артикул]],[1]Подбор!$CJ:$CW,6,0),"")</f>
        <v>0</v>
      </c>
      <c r="AB1985" s="73">
        <f>IFERROR(VLOOKUP(Подбор[[#This Row],[Артикул]],[1]Подбор!$CJ:$CW,7,0),"")</f>
        <v>0</v>
      </c>
      <c r="AC1985" s="73">
        <f>IFERROR(VLOOKUP(Подбор[[#This Row],[Артикул]],[1]Подбор!$CJ:$CW,8,0),"")</f>
        <v>0</v>
      </c>
      <c r="AD1985" s="73">
        <f>IFERROR(VLOOKUP(Подбор[[#This Row],[Артикул]],[1]Подбор!$CJ:$CW,9,0),"")</f>
        <v>0</v>
      </c>
      <c r="AE1985" s="73">
        <f>IFERROR(VLOOKUP(Подбор[[#This Row],[Артикул]],[1]Подбор!$CJ:$CW,10,0),"")</f>
        <v>0</v>
      </c>
      <c r="AF1985" s="73">
        <f>IFERROR(VLOOKUP(Подбор[[#This Row],[Артикул]],[1]Подбор!$CJ:$CW,11,0),"")</f>
        <v>0</v>
      </c>
      <c r="AG1985" s="73">
        <f>IFERROR(VLOOKUP(Подбор[[#This Row],[Артикул]],[1]Подбор!$CJ:$CW,12,0),"")</f>
        <v>0</v>
      </c>
      <c r="AH1985" s="73">
        <f>IFERROR(VLOOKUP(Подбор[[#This Row],[Артикул]],[1]Подбор!$CJ:$CW,13,0),"")</f>
        <v>0</v>
      </c>
      <c r="AI1985" s="73">
        <f>IFERROR(VLOOKUP(Подбор[[#This Row],[Артикул]],[1]Подбор!$CJ:$CW,14,0),"")</f>
        <v>0</v>
      </c>
      <c r="AJ1985" s="73" t="str">
        <f>IFERROR(VLOOKUP(Подбор[[#This Row],[Артикул]],[1]Подбор!$CJ:$DA,15,0),"")</f>
        <v/>
      </c>
      <c r="AK1985" s="73" t="str">
        <f>IFERROR(VLOOKUP(Подбор[[#This Row],[Артикул]],[1]Подбор!$CJ:$DA,16,0),"")</f>
        <v/>
      </c>
      <c r="AL1985" s="73" t="str">
        <f>IFERROR(VLOOKUP(Подбор[[#This Row],[Артикул]],[1]Подбор!$CJ:$DA,17,0),"")</f>
        <v/>
      </c>
    </row>
    <row r="1986" spans="1:38">
      <c r="A1986" s="73" t="s">
        <v>823</v>
      </c>
      <c r="B1986" t="s">
        <v>3086</v>
      </c>
      <c r="C1986" t="s">
        <v>822</v>
      </c>
      <c r="D1986">
        <v>898150</v>
      </c>
      <c r="E1986">
        <v>763427.5</v>
      </c>
      <c r="F1986">
        <v>-15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578</v>
      </c>
      <c r="R1986" t="s">
        <v>3036</v>
      </c>
      <c r="S1986" t="s">
        <v>578</v>
      </c>
      <c r="T1986" s="73"/>
      <c r="U1986" s="73"/>
      <c r="V1986"/>
      <c r="W1986" s="73">
        <f>IFERROR(VLOOKUP(Подбор[[#This Row],[Артикул]],[1]Подбор!$CJ:$CW,2,0),"")</f>
        <v>898150</v>
      </c>
      <c r="X1986" s="73">
        <f>IFERROR(VLOOKUP(Подбор[[#This Row],[Артикул]],[1]Подбор!$CJ:$CW,3,0),"")</f>
        <v>763427.5</v>
      </c>
      <c r="Y1986" s="73">
        <f>IFERROR(VLOOKUP(Подбор[[#This Row],[Артикул]],[1]Подбор!$CJ:$CW,4,0),"")</f>
        <v>-15</v>
      </c>
      <c r="Z1986" s="73">
        <f>IFERROR(VLOOKUP(Подбор[[#This Row],[Артикул]],[1]Подбор!$CJ:$CW,5,0),"")</f>
        <v>0</v>
      </c>
      <c r="AA1986" s="73">
        <f>IFERROR(VLOOKUP(Подбор[[#This Row],[Артикул]],[1]Подбор!$CJ:$CW,6,0),"")</f>
        <v>0</v>
      </c>
      <c r="AB1986" s="73">
        <f>IFERROR(VLOOKUP(Подбор[[#This Row],[Артикул]],[1]Подбор!$CJ:$CW,7,0),"")</f>
        <v>0</v>
      </c>
      <c r="AC1986" s="73">
        <f>IFERROR(VLOOKUP(Подбор[[#This Row],[Артикул]],[1]Подбор!$CJ:$CW,8,0),"")</f>
        <v>0</v>
      </c>
      <c r="AD1986" s="73">
        <f>IFERROR(VLOOKUP(Подбор[[#This Row],[Артикул]],[1]Подбор!$CJ:$CW,9,0),"")</f>
        <v>0</v>
      </c>
      <c r="AE1986" s="73">
        <f>IFERROR(VLOOKUP(Подбор[[#This Row],[Артикул]],[1]Подбор!$CJ:$CW,10,0),"")</f>
        <v>0</v>
      </c>
      <c r="AF1986" s="73">
        <f>IFERROR(VLOOKUP(Подбор[[#This Row],[Артикул]],[1]Подбор!$CJ:$CW,11,0),"")</f>
        <v>0</v>
      </c>
      <c r="AG1986" s="73">
        <f>IFERROR(VLOOKUP(Подбор[[#This Row],[Артикул]],[1]Подбор!$CJ:$CW,12,0),"")</f>
        <v>0</v>
      </c>
      <c r="AH1986" s="73">
        <f>IFERROR(VLOOKUP(Подбор[[#This Row],[Артикул]],[1]Подбор!$CJ:$CW,13,0),"")</f>
        <v>0</v>
      </c>
      <c r="AI1986" s="73">
        <f>IFERROR(VLOOKUP(Подбор[[#This Row],[Артикул]],[1]Подбор!$CJ:$CW,14,0),"")</f>
        <v>0</v>
      </c>
      <c r="AJ1986" s="73" t="str">
        <f>IFERROR(VLOOKUP(Подбор[[#This Row],[Артикул]],[1]Подбор!$CJ:$DA,15,0),"")</f>
        <v/>
      </c>
      <c r="AK1986" s="73" t="str">
        <f>IFERROR(VLOOKUP(Подбор[[#This Row],[Артикул]],[1]Подбор!$CJ:$DA,16,0),"")</f>
        <v>https://ipmatika.kz/products/qbic-lanneck/TD-1050PRO-B_Lanneck/</v>
      </c>
      <c r="AL1986" s="73" t="str">
        <f>IFERROR(VLOOKUP(Подбор[[#This Row],[Артикул]],[1]Подбор!$CJ:$DA,17,0),"")</f>
        <v/>
      </c>
    </row>
    <row r="1987" spans="1:38">
      <c r="A1987" s="73" t="s">
        <v>821</v>
      </c>
      <c r="B1987" t="s">
        <v>3086</v>
      </c>
      <c r="C1987" t="s">
        <v>820</v>
      </c>
      <c r="D1987">
        <v>720500</v>
      </c>
      <c r="E1987">
        <v>612425</v>
      </c>
      <c r="F1987">
        <v>-15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578</v>
      </c>
      <c r="R1987" t="s">
        <v>3023</v>
      </c>
      <c r="S1987" t="s">
        <v>578</v>
      </c>
      <c r="T1987" s="73"/>
      <c r="U1987" s="73"/>
      <c r="V1987"/>
      <c r="W1987" s="73">
        <f>IFERROR(VLOOKUP(Подбор[[#This Row],[Артикул]],[1]Подбор!$CJ:$CW,2,0),"")</f>
        <v>720500</v>
      </c>
      <c r="X1987" s="73">
        <f>IFERROR(VLOOKUP(Подбор[[#This Row],[Артикул]],[1]Подбор!$CJ:$CW,3,0),"")</f>
        <v>612425</v>
      </c>
      <c r="Y1987" s="73">
        <f>IFERROR(VLOOKUP(Подбор[[#This Row],[Артикул]],[1]Подбор!$CJ:$CW,4,0),"")</f>
        <v>-15</v>
      </c>
      <c r="Z1987" s="73">
        <f>IFERROR(VLOOKUP(Подбор[[#This Row],[Артикул]],[1]Подбор!$CJ:$CW,5,0),"")</f>
        <v>0</v>
      </c>
      <c r="AA1987" s="73">
        <f>IFERROR(VLOOKUP(Подбор[[#This Row],[Артикул]],[1]Подбор!$CJ:$CW,6,0),"")</f>
        <v>0</v>
      </c>
      <c r="AB1987" s="73">
        <f>IFERROR(VLOOKUP(Подбор[[#This Row],[Артикул]],[1]Подбор!$CJ:$CW,7,0),"")</f>
        <v>0</v>
      </c>
      <c r="AC1987" s="73">
        <f>IFERROR(VLOOKUP(Подбор[[#This Row],[Артикул]],[1]Подбор!$CJ:$CW,8,0),"")</f>
        <v>0</v>
      </c>
      <c r="AD1987" s="73">
        <f>IFERROR(VLOOKUP(Подбор[[#This Row],[Артикул]],[1]Подбор!$CJ:$CW,9,0),"")</f>
        <v>0</v>
      </c>
      <c r="AE1987" s="73">
        <f>IFERROR(VLOOKUP(Подбор[[#This Row],[Артикул]],[1]Подбор!$CJ:$CW,10,0),"")</f>
        <v>0</v>
      </c>
      <c r="AF1987" s="73">
        <f>IFERROR(VLOOKUP(Подбор[[#This Row],[Артикул]],[1]Подбор!$CJ:$CW,11,0),"")</f>
        <v>0</v>
      </c>
      <c r="AG1987" s="73">
        <f>IFERROR(VLOOKUP(Подбор[[#This Row],[Артикул]],[1]Подбор!$CJ:$CW,12,0),"")</f>
        <v>0</v>
      </c>
      <c r="AH1987" s="73">
        <f>IFERROR(VLOOKUP(Подбор[[#This Row],[Артикул]],[1]Подбор!$CJ:$CW,13,0),"")</f>
        <v>0</v>
      </c>
      <c r="AI1987" s="73">
        <f>IFERROR(VLOOKUP(Подбор[[#This Row],[Артикул]],[1]Подбор!$CJ:$CW,14,0),"")</f>
        <v>0</v>
      </c>
      <c r="AJ1987" s="73" t="str">
        <f>IFERROR(VLOOKUP(Подбор[[#This Row],[Артикул]],[1]Подбор!$CJ:$DA,15,0),"")</f>
        <v/>
      </c>
      <c r="AK1987" s="73" t="str">
        <f>IFERROR(VLOOKUP(Подбор[[#This Row],[Артикул]],[1]Подбор!$CJ:$DA,16,0),"")</f>
        <v>https://ipmatika.kz/products/panelnye-kompyutery/qbic-td-1060-slim/</v>
      </c>
      <c r="AL1987" s="73" t="str">
        <f>IFERROR(VLOOKUP(Подбор[[#This Row],[Артикул]],[1]Подбор!$CJ:$DA,17,0),"")</f>
        <v/>
      </c>
    </row>
    <row r="1988" spans="1:38">
      <c r="A1988" s="73" t="s">
        <v>819</v>
      </c>
      <c r="B1988" t="s">
        <v>3086</v>
      </c>
      <c r="C1988" t="s">
        <v>818</v>
      </c>
      <c r="D1988">
        <v>1053250</v>
      </c>
      <c r="E1988">
        <v>895262.5</v>
      </c>
      <c r="F1988">
        <v>-15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578</v>
      </c>
      <c r="R1988" t="s">
        <v>3037</v>
      </c>
      <c r="S1988" t="s">
        <v>578</v>
      </c>
      <c r="T1988" s="73"/>
      <c r="U1988" s="73"/>
      <c r="V1988"/>
      <c r="W1988" s="73">
        <f>IFERROR(VLOOKUP(Подбор[[#This Row],[Артикул]],[1]Подбор!$CJ:$CW,2,0),"")</f>
        <v>1053250</v>
      </c>
      <c r="X1988" s="73">
        <f>IFERROR(VLOOKUP(Подбор[[#This Row],[Артикул]],[1]Подбор!$CJ:$CW,3,0),"")</f>
        <v>895262.5</v>
      </c>
      <c r="Y1988" s="73">
        <f>IFERROR(VLOOKUP(Подбор[[#This Row],[Артикул]],[1]Подбор!$CJ:$CW,4,0),"")</f>
        <v>-15</v>
      </c>
      <c r="Z1988" s="73">
        <f>IFERROR(VLOOKUP(Подбор[[#This Row],[Артикул]],[1]Подбор!$CJ:$CW,5,0),"")</f>
        <v>0</v>
      </c>
      <c r="AA1988" s="73">
        <f>IFERROR(VLOOKUP(Подбор[[#This Row],[Артикул]],[1]Подбор!$CJ:$CW,6,0),"")</f>
        <v>0</v>
      </c>
      <c r="AB1988" s="73">
        <f>IFERROR(VLOOKUP(Подбор[[#This Row],[Артикул]],[1]Подбор!$CJ:$CW,7,0),"")</f>
        <v>0</v>
      </c>
      <c r="AC1988" s="73">
        <f>IFERROR(VLOOKUP(Подбор[[#This Row],[Артикул]],[1]Подбор!$CJ:$CW,8,0),"")</f>
        <v>0</v>
      </c>
      <c r="AD1988" s="73">
        <f>IFERROR(VLOOKUP(Подбор[[#This Row],[Артикул]],[1]Подбор!$CJ:$CW,9,0),"")</f>
        <v>0</v>
      </c>
      <c r="AE1988" s="73">
        <f>IFERROR(VLOOKUP(Подбор[[#This Row],[Артикул]],[1]Подбор!$CJ:$CW,10,0),"")</f>
        <v>0</v>
      </c>
      <c r="AF1988" s="73">
        <f>IFERROR(VLOOKUP(Подбор[[#This Row],[Артикул]],[1]Подбор!$CJ:$CW,11,0),"")</f>
        <v>0</v>
      </c>
      <c r="AG1988" s="73">
        <f>IFERROR(VLOOKUP(Подбор[[#This Row],[Артикул]],[1]Подбор!$CJ:$CW,12,0),"")</f>
        <v>0</v>
      </c>
      <c r="AH1988" s="73">
        <f>IFERROR(VLOOKUP(Подбор[[#This Row],[Артикул]],[1]Подбор!$CJ:$CW,13,0),"")</f>
        <v>0</v>
      </c>
      <c r="AI1988" s="73">
        <f>IFERROR(VLOOKUP(Подбор[[#This Row],[Артикул]],[1]Подбор!$CJ:$CW,14,0),"")</f>
        <v>0</v>
      </c>
      <c r="AJ1988" s="73" t="str">
        <f>IFERROR(VLOOKUP(Подбор[[#This Row],[Артикул]],[1]Подбор!$CJ:$DA,15,0),"")</f>
        <v/>
      </c>
      <c r="AK1988" s="73" t="str">
        <f>IFERROR(VLOOKUP(Подбор[[#This Row],[Артикул]],[1]Подбор!$CJ:$DA,16,0),"")</f>
        <v>https://ipmatika.kz/products/qbic-lanneck/TD-1070_Lanneck/</v>
      </c>
      <c r="AL1988" s="73" t="str">
        <f>IFERROR(VLOOKUP(Подбор[[#This Row],[Артикул]],[1]Подбор!$CJ:$DA,17,0),"")</f>
        <v/>
      </c>
    </row>
    <row r="1989" spans="1:38">
      <c r="A1989" s="73" t="s">
        <v>4834</v>
      </c>
      <c r="B1989"/>
      <c r="C1989"/>
      <c r="D1989" t="s">
        <v>578</v>
      </c>
      <c r="E1989" t="s">
        <v>578</v>
      </c>
      <c r="F1989" t="s">
        <v>578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578</v>
      </c>
      <c r="R1989" t="s">
        <v>578</v>
      </c>
      <c r="S1989" t="s">
        <v>578</v>
      </c>
      <c r="T1989" s="73"/>
      <c r="U1989" s="73"/>
      <c r="V1989"/>
      <c r="W1989" s="73" t="str">
        <f>IFERROR(VLOOKUP(Подбор[[#This Row],[Артикул]],[1]Подбор!$CJ:$CW,2,0),"")</f>
        <v/>
      </c>
      <c r="X1989" s="73" t="str">
        <f>IFERROR(VLOOKUP(Подбор[[#This Row],[Артикул]],[1]Подбор!$CJ:$CW,3,0),"")</f>
        <v/>
      </c>
      <c r="Y1989" s="73" t="str">
        <f>IFERROR(VLOOKUP(Подбор[[#This Row],[Артикул]],[1]Подбор!$CJ:$CW,4,0),"")</f>
        <v/>
      </c>
      <c r="Z1989" s="73">
        <f>IFERROR(VLOOKUP(Подбор[[#This Row],[Артикул]],[1]Подбор!$CJ:$CW,5,0),"")</f>
        <v>0</v>
      </c>
      <c r="AA1989" s="73">
        <f>IFERROR(VLOOKUP(Подбор[[#This Row],[Артикул]],[1]Подбор!$CJ:$CW,6,0),"")</f>
        <v>0</v>
      </c>
      <c r="AB1989" s="73">
        <f>IFERROR(VLOOKUP(Подбор[[#This Row],[Артикул]],[1]Подбор!$CJ:$CW,7,0),"")</f>
        <v>0</v>
      </c>
      <c r="AC1989" s="73">
        <f>IFERROR(VLOOKUP(Подбор[[#This Row],[Артикул]],[1]Подбор!$CJ:$CW,8,0),"")</f>
        <v>0</v>
      </c>
      <c r="AD1989" s="73">
        <f>IFERROR(VLOOKUP(Подбор[[#This Row],[Артикул]],[1]Подбор!$CJ:$CW,9,0),"")</f>
        <v>0</v>
      </c>
      <c r="AE1989" s="73">
        <f>IFERROR(VLOOKUP(Подбор[[#This Row],[Артикул]],[1]Подбор!$CJ:$CW,10,0),"")</f>
        <v>0</v>
      </c>
      <c r="AF1989" s="73">
        <f>IFERROR(VLOOKUP(Подбор[[#This Row],[Артикул]],[1]Подбор!$CJ:$CW,11,0),"")</f>
        <v>0</v>
      </c>
      <c r="AG1989" s="73">
        <f>IFERROR(VLOOKUP(Подбор[[#This Row],[Артикул]],[1]Подбор!$CJ:$CW,12,0),"")</f>
        <v>0</v>
      </c>
      <c r="AH1989" s="73">
        <f>IFERROR(VLOOKUP(Подбор[[#This Row],[Артикул]],[1]Подбор!$CJ:$CW,13,0),"")</f>
        <v>0</v>
      </c>
      <c r="AI1989" s="73">
        <f>IFERROR(VLOOKUP(Подбор[[#This Row],[Артикул]],[1]Подбор!$CJ:$CW,14,0),"")</f>
        <v>0</v>
      </c>
      <c r="AJ1989" s="73" t="str">
        <f>IFERROR(VLOOKUP(Подбор[[#This Row],[Артикул]],[1]Подбор!$CJ:$DA,15,0),"")</f>
        <v/>
      </c>
      <c r="AK1989" s="73" t="str">
        <f>IFERROR(VLOOKUP(Подбор[[#This Row],[Артикул]],[1]Подбор!$CJ:$DA,16,0),"")</f>
        <v/>
      </c>
      <c r="AL1989" s="73" t="str">
        <f>IFERROR(VLOOKUP(Подбор[[#This Row],[Артикул]],[1]Подбор!$CJ:$DA,17,0),"")</f>
        <v/>
      </c>
    </row>
    <row r="1990" spans="1:38">
      <c r="A1990" s="73" t="s">
        <v>5246</v>
      </c>
      <c r="B1990" t="s">
        <v>7546</v>
      </c>
      <c r="C1990" t="s">
        <v>5247</v>
      </c>
      <c r="D1990" t="s">
        <v>578</v>
      </c>
      <c r="E1990" t="s">
        <v>578</v>
      </c>
      <c r="F1990" t="s">
        <v>578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578</v>
      </c>
      <c r="R1990" t="s">
        <v>6883</v>
      </c>
      <c r="S1990" t="s">
        <v>5514</v>
      </c>
      <c r="T1990" s="73"/>
      <c r="U1990" s="73"/>
      <c r="V1990"/>
      <c r="W1990" s="73" t="str">
        <f>IFERROR(VLOOKUP(Подбор[[#This Row],[Артикул]],[1]Подбор!$CJ:$CW,2,0),"")</f>
        <v/>
      </c>
      <c r="X1990" s="73" t="str">
        <f>IFERROR(VLOOKUP(Подбор[[#This Row],[Артикул]],[1]Подбор!$CJ:$CW,3,0),"")</f>
        <v/>
      </c>
      <c r="Y1990" s="73" t="str">
        <f>IFERROR(VLOOKUP(Подбор[[#This Row],[Артикул]],[1]Подбор!$CJ:$CW,4,0),"")</f>
        <v/>
      </c>
      <c r="Z1990" s="73">
        <f>IFERROR(VLOOKUP(Подбор[[#This Row],[Артикул]],[1]Подбор!$CJ:$CW,5,0),"")</f>
        <v>0</v>
      </c>
      <c r="AA1990" s="73">
        <f>IFERROR(VLOOKUP(Подбор[[#This Row],[Артикул]],[1]Подбор!$CJ:$CW,6,0),"")</f>
        <v>0</v>
      </c>
      <c r="AB1990" s="73">
        <f>IFERROR(VLOOKUP(Подбор[[#This Row],[Артикул]],[1]Подбор!$CJ:$CW,7,0),"")</f>
        <v>0</v>
      </c>
      <c r="AC1990" s="73">
        <f>IFERROR(VLOOKUP(Подбор[[#This Row],[Артикул]],[1]Подбор!$CJ:$CW,8,0),"")</f>
        <v>0</v>
      </c>
      <c r="AD1990" s="73">
        <f>IFERROR(VLOOKUP(Подбор[[#This Row],[Артикул]],[1]Подбор!$CJ:$CW,9,0),"")</f>
        <v>0</v>
      </c>
      <c r="AE1990" s="73">
        <f>IFERROR(VLOOKUP(Подбор[[#This Row],[Артикул]],[1]Подбор!$CJ:$CW,10,0),"")</f>
        <v>0</v>
      </c>
      <c r="AF1990" s="73">
        <f>IFERROR(VLOOKUP(Подбор[[#This Row],[Артикул]],[1]Подбор!$CJ:$CW,11,0),"")</f>
        <v>0</v>
      </c>
      <c r="AG1990" s="73">
        <f>IFERROR(VLOOKUP(Подбор[[#This Row],[Артикул]],[1]Подбор!$CJ:$CW,12,0),"")</f>
        <v>0</v>
      </c>
      <c r="AH1990" s="73">
        <f>IFERROR(VLOOKUP(Подбор[[#This Row],[Артикул]],[1]Подбор!$CJ:$CW,13,0),"")</f>
        <v>0</v>
      </c>
      <c r="AI1990" s="73">
        <f>IFERROR(VLOOKUP(Подбор[[#This Row],[Артикул]],[1]Подбор!$CJ:$CW,14,0),"")</f>
        <v>0</v>
      </c>
      <c r="AJ1990" s="73" t="str">
        <f>IFERROR(VLOOKUP(Подбор[[#This Row],[Артикул]],[1]Подбор!$CJ:$DA,15,0),"")</f>
        <v/>
      </c>
      <c r="AK1990" s="73" t="str">
        <f>IFERROR(VLOOKUP(Подбор[[#This Row],[Артикул]],[1]Подбор!$CJ:$DA,16,0),"")</f>
        <v>https://ipmatika.kz/products/t-mate/T-Mate_Booking_RoomLite/</v>
      </c>
      <c r="AL1990" s="73" t="str">
        <f>IFERROR(VLOOKUP(Подбор[[#This Row],[Артикул]],[1]Подбор!$CJ:$DA,17,0),"")</f>
        <v>NEW</v>
      </c>
    </row>
    <row r="1991" spans="1:38">
      <c r="A1991" s="73" t="s">
        <v>5248</v>
      </c>
      <c r="B1991" t="s">
        <v>7546</v>
      </c>
      <c r="C1991" t="s">
        <v>5249</v>
      </c>
      <c r="D1991" t="s">
        <v>578</v>
      </c>
      <c r="E1991" t="s">
        <v>578</v>
      </c>
      <c r="F1991" t="s">
        <v>578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578</v>
      </c>
      <c r="R1991" t="s">
        <v>6884</v>
      </c>
      <c r="S1991" t="s">
        <v>5514</v>
      </c>
      <c r="T1991" s="73"/>
      <c r="U1991" s="73"/>
      <c r="V1991"/>
      <c r="W1991" s="73" t="str">
        <f>IFERROR(VLOOKUP(Подбор[[#This Row],[Артикул]],[1]Подбор!$CJ:$CW,2,0),"")</f>
        <v/>
      </c>
      <c r="X1991" s="73" t="str">
        <f>IFERROR(VLOOKUP(Подбор[[#This Row],[Артикул]],[1]Подбор!$CJ:$CW,3,0),"")</f>
        <v/>
      </c>
      <c r="Y1991" s="73" t="str">
        <f>IFERROR(VLOOKUP(Подбор[[#This Row],[Артикул]],[1]Подбор!$CJ:$CW,4,0),"")</f>
        <v/>
      </c>
      <c r="Z1991" s="73">
        <f>IFERROR(VLOOKUP(Подбор[[#This Row],[Артикул]],[1]Подбор!$CJ:$CW,5,0),"")</f>
        <v>0</v>
      </c>
      <c r="AA1991" s="73">
        <f>IFERROR(VLOOKUP(Подбор[[#This Row],[Артикул]],[1]Подбор!$CJ:$CW,6,0),"")</f>
        <v>0</v>
      </c>
      <c r="AB1991" s="73">
        <f>IFERROR(VLOOKUP(Подбор[[#This Row],[Артикул]],[1]Подбор!$CJ:$CW,7,0),"")</f>
        <v>0</v>
      </c>
      <c r="AC1991" s="73">
        <f>IFERROR(VLOOKUP(Подбор[[#This Row],[Артикул]],[1]Подбор!$CJ:$CW,8,0),"")</f>
        <v>0</v>
      </c>
      <c r="AD1991" s="73">
        <f>IFERROR(VLOOKUP(Подбор[[#This Row],[Артикул]],[1]Подбор!$CJ:$CW,9,0),"")</f>
        <v>0</v>
      </c>
      <c r="AE1991" s="73">
        <f>IFERROR(VLOOKUP(Подбор[[#This Row],[Артикул]],[1]Подбор!$CJ:$CW,10,0),"")</f>
        <v>0</v>
      </c>
      <c r="AF1991" s="73">
        <f>IFERROR(VLOOKUP(Подбор[[#This Row],[Артикул]],[1]Подбор!$CJ:$CW,11,0),"")</f>
        <v>0</v>
      </c>
      <c r="AG1991" s="73">
        <f>IFERROR(VLOOKUP(Подбор[[#This Row],[Артикул]],[1]Подбор!$CJ:$CW,12,0),"")</f>
        <v>0</v>
      </c>
      <c r="AH1991" s="73">
        <f>IFERROR(VLOOKUP(Подбор[[#This Row],[Артикул]],[1]Подбор!$CJ:$CW,13,0),"")</f>
        <v>0</v>
      </c>
      <c r="AI1991" s="73">
        <f>IFERROR(VLOOKUP(Подбор[[#This Row],[Артикул]],[1]Подбор!$CJ:$CW,14,0),"")</f>
        <v>0</v>
      </c>
      <c r="AJ1991" s="73" t="str">
        <f>IFERROR(VLOOKUP(Подбор[[#This Row],[Артикул]],[1]Подбор!$CJ:$DA,15,0),"")</f>
        <v/>
      </c>
      <c r="AK1991" s="73" t="str">
        <f>IFERROR(VLOOKUP(Подбор[[#This Row],[Артикул]],[1]Подбор!$CJ:$DA,16,0),"")</f>
        <v>https://ipmatika.kz/products/t-mate/T-Mate_Booking_RoomAdvanced/</v>
      </c>
      <c r="AL1991" s="73" t="str">
        <f>IFERROR(VLOOKUP(Подбор[[#This Row],[Артикул]],[1]Подбор!$CJ:$DA,17,0),"")</f>
        <v>NEW</v>
      </c>
    </row>
    <row r="1992" spans="1:38">
      <c r="A1992" s="73" t="s">
        <v>5250</v>
      </c>
      <c r="B1992" t="s">
        <v>7546</v>
      </c>
      <c r="C1992" t="s">
        <v>5251</v>
      </c>
      <c r="D1992" t="s">
        <v>578</v>
      </c>
      <c r="E1992" t="s">
        <v>578</v>
      </c>
      <c r="F1992" t="s">
        <v>578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578</v>
      </c>
      <c r="R1992" t="s">
        <v>6885</v>
      </c>
      <c r="S1992" t="s">
        <v>5514</v>
      </c>
      <c r="T1992" s="73"/>
      <c r="U1992" s="73"/>
      <c r="V1992"/>
      <c r="W1992" s="73" t="str">
        <f>IFERROR(VLOOKUP(Подбор[[#This Row],[Артикул]],[1]Подбор!$CJ:$CW,2,0),"")</f>
        <v/>
      </c>
      <c r="X1992" s="73" t="str">
        <f>IFERROR(VLOOKUP(Подбор[[#This Row],[Артикул]],[1]Подбор!$CJ:$CW,3,0),"")</f>
        <v/>
      </c>
      <c r="Y1992" s="73" t="str">
        <f>IFERROR(VLOOKUP(Подбор[[#This Row],[Артикул]],[1]Подбор!$CJ:$CW,4,0),"")</f>
        <v/>
      </c>
      <c r="Z1992" s="73">
        <f>IFERROR(VLOOKUP(Подбор[[#This Row],[Артикул]],[1]Подбор!$CJ:$CW,5,0),"")</f>
        <v>0</v>
      </c>
      <c r="AA1992" s="73">
        <f>IFERROR(VLOOKUP(Подбор[[#This Row],[Артикул]],[1]Подбор!$CJ:$CW,6,0),"")</f>
        <v>0</v>
      </c>
      <c r="AB1992" s="73">
        <f>IFERROR(VLOOKUP(Подбор[[#This Row],[Артикул]],[1]Подбор!$CJ:$CW,7,0),"")</f>
        <v>0</v>
      </c>
      <c r="AC1992" s="73">
        <f>IFERROR(VLOOKUP(Подбор[[#This Row],[Артикул]],[1]Подбор!$CJ:$CW,8,0),"")</f>
        <v>0</v>
      </c>
      <c r="AD1992" s="73">
        <f>IFERROR(VLOOKUP(Подбор[[#This Row],[Артикул]],[1]Подбор!$CJ:$CW,9,0),"")</f>
        <v>0</v>
      </c>
      <c r="AE1992" s="73">
        <f>IFERROR(VLOOKUP(Подбор[[#This Row],[Артикул]],[1]Подбор!$CJ:$CW,10,0),"")</f>
        <v>0</v>
      </c>
      <c r="AF1992" s="73">
        <f>IFERROR(VLOOKUP(Подбор[[#This Row],[Артикул]],[1]Подбор!$CJ:$CW,11,0),"")</f>
        <v>0</v>
      </c>
      <c r="AG1992" s="73">
        <f>IFERROR(VLOOKUP(Подбор[[#This Row],[Артикул]],[1]Подбор!$CJ:$CW,12,0),"")</f>
        <v>0</v>
      </c>
      <c r="AH1992" s="73">
        <f>IFERROR(VLOOKUP(Подбор[[#This Row],[Артикул]],[1]Подбор!$CJ:$CW,13,0),"")</f>
        <v>0</v>
      </c>
      <c r="AI1992" s="73">
        <f>IFERROR(VLOOKUP(Подбор[[#This Row],[Артикул]],[1]Подбор!$CJ:$CW,14,0),"")</f>
        <v>0</v>
      </c>
      <c r="AJ1992" s="73" t="str">
        <f>IFERROR(VLOOKUP(Подбор[[#This Row],[Артикул]],[1]Подбор!$CJ:$DA,15,0),"")</f>
        <v/>
      </c>
      <c r="AK1992" s="73" t="str">
        <f>IFERROR(VLOOKUP(Подбор[[#This Row],[Артикул]],[1]Подбор!$CJ:$DA,16,0),"")</f>
        <v>https://ipmatika.kz/products/t-mate/T-Mate_Booking_RoomStandard/</v>
      </c>
      <c r="AL1992" s="73" t="str">
        <f>IFERROR(VLOOKUP(Подбор[[#This Row],[Артикул]],[1]Подбор!$CJ:$DA,17,0),"")</f>
        <v>NEW</v>
      </c>
    </row>
    <row r="1993" spans="1:38">
      <c r="A1993" s="73" t="s">
        <v>5438</v>
      </c>
      <c r="B1993" t="s">
        <v>7546</v>
      </c>
      <c r="C1993" t="s">
        <v>5252</v>
      </c>
      <c r="D1993" t="s">
        <v>578</v>
      </c>
      <c r="E1993" t="s">
        <v>578</v>
      </c>
      <c r="F1993" t="s">
        <v>578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578</v>
      </c>
      <c r="R1993" t="s">
        <v>6886</v>
      </c>
      <c r="S1993" t="s">
        <v>5514</v>
      </c>
      <c r="T1993" s="73"/>
      <c r="U1993" s="73"/>
      <c r="V1993"/>
      <c r="W1993" s="73" t="str">
        <f>IFERROR(VLOOKUP(Подбор[[#This Row],[Артикул]],[1]Подбор!$CJ:$CW,2,0),"")</f>
        <v/>
      </c>
      <c r="X1993" s="73" t="str">
        <f>IFERROR(VLOOKUP(Подбор[[#This Row],[Артикул]],[1]Подбор!$CJ:$CW,3,0),"")</f>
        <v/>
      </c>
      <c r="Y1993" s="73" t="str">
        <f>IFERROR(VLOOKUP(Подбор[[#This Row],[Артикул]],[1]Подбор!$CJ:$CW,4,0),"")</f>
        <v/>
      </c>
      <c r="Z1993" s="73">
        <f>IFERROR(VLOOKUP(Подбор[[#This Row],[Артикул]],[1]Подбор!$CJ:$CW,5,0),"")</f>
        <v>0</v>
      </c>
      <c r="AA1993" s="73">
        <f>IFERROR(VLOOKUP(Подбор[[#This Row],[Артикул]],[1]Подбор!$CJ:$CW,6,0),"")</f>
        <v>0</v>
      </c>
      <c r="AB1993" s="73">
        <f>IFERROR(VLOOKUP(Подбор[[#This Row],[Артикул]],[1]Подбор!$CJ:$CW,7,0),"")</f>
        <v>0</v>
      </c>
      <c r="AC1993" s="73">
        <f>IFERROR(VLOOKUP(Подбор[[#This Row],[Артикул]],[1]Подбор!$CJ:$CW,8,0),"")</f>
        <v>0</v>
      </c>
      <c r="AD1993" s="73">
        <f>IFERROR(VLOOKUP(Подбор[[#This Row],[Артикул]],[1]Подбор!$CJ:$CW,9,0),"")</f>
        <v>0</v>
      </c>
      <c r="AE1993" s="73">
        <f>IFERROR(VLOOKUP(Подбор[[#This Row],[Артикул]],[1]Подбор!$CJ:$CW,10,0),"")</f>
        <v>0</v>
      </c>
      <c r="AF1993" s="73">
        <f>IFERROR(VLOOKUP(Подбор[[#This Row],[Артикул]],[1]Подбор!$CJ:$CW,11,0),"")</f>
        <v>0</v>
      </c>
      <c r="AG1993" s="73">
        <f>IFERROR(VLOOKUP(Подбор[[#This Row],[Артикул]],[1]Подбор!$CJ:$CW,12,0),"")</f>
        <v>0</v>
      </c>
      <c r="AH1993" s="73">
        <f>IFERROR(VLOOKUP(Подбор[[#This Row],[Артикул]],[1]Подбор!$CJ:$CW,13,0),"")</f>
        <v>0</v>
      </c>
      <c r="AI1993" s="73">
        <f>IFERROR(VLOOKUP(Подбор[[#This Row],[Артикул]],[1]Подбор!$CJ:$CW,14,0),"")</f>
        <v>0</v>
      </c>
      <c r="AJ1993" s="73" t="str">
        <f>IFERROR(VLOOKUP(Подбор[[#This Row],[Артикул]],[1]Подбор!$CJ:$DA,15,0),"")</f>
        <v/>
      </c>
      <c r="AK1993" s="73" t="str">
        <f>IFERROR(VLOOKUP(Подбор[[#This Row],[Артикул]],[1]Подбор!$CJ:$DA,16,0),"")</f>
        <v>https://ipmatika.kz/products/t-mate/T-Mate_Busy_Head/</v>
      </c>
      <c r="AL1993" s="73" t="str">
        <f>IFERROR(VLOOKUP(Подбор[[#This Row],[Артикул]],[1]Подбор!$CJ:$DA,17,0),"")</f>
        <v>NEW</v>
      </c>
    </row>
    <row r="1994" spans="1:38">
      <c r="A1994" s="73" t="s">
        <v>5253</v>
      </c>
      <c r="B1994" t="s">
        <v>7546</v>
      </c>
      <c r="C1994" t="s">
        <v>5254</v>
      </c>
      <c r="D1994" t="s">
        <v>578</v>
      </c>
      <c r="E1994" t="s">
        <v>578</v>
      </c>
      <c r="F1994" t="s">
        <v>578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578</v>
      </c>
      <c r="R1994" t="s">
        <v>6887</v>
      </c>
      <c r="S1994" t="s">
        <v>5514</v>
      </c>
      <c r="T1994" s="73"/>
      <c r="U1994" s="73"/>
      <c r="V1994"/>
      <c r="W1994" s="73" t="str">
        <f>IFERROR(VLOOKUP(Подбор[[#This Row],[Артикул]],[1]Подбор!$CJ:$CW,2,0),"")</f>
        <v/>
      </c>
      <c r="X1994" s="73" t="str">
        <f>IFERROR(VLOOKUP(Подбор[[#This Row],[Артикул]],[1]Подбор!$CJ:$CW,3,0),"")</f>
        <v/>
      </c>
      <c r="Y1994" s="73" t="str">
        <f>IFERROR(VLOOKUP(Подбор[[#This Row],[Артикул]],[1]Подбор!$CJ:$CW,4,0),"")</f>
        <v/>
      </c>
      <c r="Z1994" s="73">
        <f>IFERROR(VLOOKUP(Подбор[[#This Row],[Артикул]],[1]Подбор!$CJ:$CW,5,0),"")</f>
        <v>0</v>
      </c>
      <c r="AA1994" s="73">
        <f>IFERROR(VLOOKUP(Подбор[[#This Row],[Артикул]],[1]Подбор!$CJ:$CW,6,0),"")</f>
        <v>0</v>
      </c>
      <c r="AB1994" s="73">
        <f>IFERROR(VLOOKUP(Подбор[[#This Row],[Артикул]],[1]Подбор!$CJ:$CW,7,0),"")</f>
        <v>0</v>
      </c>
      <c r="AC1994" s="73">
        <f>IFERROR(VLOOKUP(Подбор[[#This Row],[Артикул]],[1]Подбор!$CJ:$CW,8,0),"")</f>
        <v>0</v>
      </c>
      <c r="AD1994" s="73">
        <f>IFERROR(VLOOKUP(Подбор[[#This Row],[Артикул]],[1]Подбор!$CJ:$CW,9,0),"")</f>
        <v>0</v>
      </c>
      <c r="AE1994" s="73">
        <f>IFERROR(VLOOKUP(Подбор[[#This Row],[Артикул]],[1]Подбор!$CJ:$CW,10,0),"")</f>
        <v>0</v>
      </c>
      <c r="AF1994" s="73">
        <f>IFERROR(VLOOKUP(Подбор[[#This Row],[Артикул]],[1]Подбор!$CJ:$CW,11,0),"")</f>
        <v>0</v>
      </c>
      <c r="AG1994" s="73">
        <f>IFERROR(VLOOKUP(Подбор[[#This Row],[Артикул]],[1]Подбор!$CJ:$CW,12,0),"")</f>
        <v>0</v>
      </c>
      <c r="AH1994" s="73">
        <f>IFERROR(VLOOKUP(Подбор[[#This Row],[Артикул]],[1]Подбор!$CJ:$CW,13,0),"")</f>
        <v>0</v>
      </c>
      <c r="AI1994" s="73">
        <f>IFERROR(VLOOKUP(Подбор[[#This Row],[Артикул]],[1]Подбор!$CJ:$CW,14,0),"")</f>
        <v>0</v>
      </c>
      <c r="AJ1994" s="73" t="str">
        <f>IFERROR(VLOOKUP(Подбор[[#This Row],[Артикул]],[1]Подбор!$CJ:$DA,15,0),"")</f>
        <v/>
      </c>
      <c r="AK1994" s="73" t="str">
        <f>IFERROR(VLOOKUP(Подбор[[#This Row],[Артикул]],[1]Подбор!$CJ:$DA,16,0),"")</f>
        <v>https://ipmatika.kz/products/t-mate/T-Mate_Room_Control/</v>
      </c>
      <c r="AL1994" s="73" t="str">
        <f>IFERROR(VLOOKUP(Подбор[[#This Row],[Артикул]],[1]Подбор!$CJ:$DA,17,0),"")</f>
        <v>NEW</v>
      </c>
    </row>
    <row r="1995" spans="1:38">
      <c r="A1995" s="73" t="s">
        <v>3940</v>
      </c>
      <c r="B1995"/>
      <c r="C1995"/>
      <c r="D1995" t="s">
        <v>578</v>
      </c>
      <c r="E1995" t="s">
        <v>578</v>
      </c>
      <c r="F1995" t="s">
        <v>578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578</v>
      </c>
      <c r="R1995" t="s">
        <v>578</v>
      </c>
      <c r="S1995" t="s">
        <v>5514</v>
      </c>
      <c r="T1995" s="73"/>
      <c r="U1995" s="73"/>
      <c r="V1995"/>
      <c r="W1995" s="73" t="str">
        <f>IFERROR(VLOOKUP(Подбор[[#This Row],[Артикул]],[1]Подбор!$CJ:$CW,2,0),"")</f>
        <v/>
      </c>
      <c r="X1995" s="73" t="str">
        <f>IFERROR(VLOOKUP(Подбор[[#This Row],[Артикул]],[1]Подбор!$CJ:$CW,3,0),"")</f>
        <v/>
      </c>
      <c r="Y1995" s="73" t="str">
        <f>IFERROR(VLOOKUP(Подбор[[#This Row],[Артикул]],[1]Подбор!$CJ:$CW,4,0),"")</f>
        <v/>
      </c>
      <c r="Z1995" s="73">
        <f>IFERROR(VLOOKUP(Подбор[[#This Row],[Артикул]],[1]Подбор!$CJ:$CW,5,0),"")</f>
        <v>0</v>
      </c>
      <c r="AA1995" s="73">
        <f>IFERROR(VLOOKUP(Подбор[[#This Row],[Артикул]],[1]Подбор!$CJ:$CW,6,0),"")</f>
        <v>0</v>
      </c>
      <c r="AB1995" s="73">
        <f>IFERROR(VLOOKUP(Подбор[[#This Row],[Артикул]],[1]Подбор!$CJ:$CW,7,0),"")</f>
        <v>0</v>
      </c>
      <c r="AC1995" s="73">
        <f>IFERROR(VLOOKUP(Подбор[[#This Row],[Артикул]],[1]Подбор!$CJ:$CW,8,0),"")</f>
        <v>0</v>
      </c>
      <c r="AD1995" s="73">
        <f>IFERROR(VLOOKUP(Подбор[[#This Row],[Артикул]],[1]Подбор!$CJ:$CW,9,0),"")</f>
        <v>0</v>
      </c>
      <c r="AE1995" s="73">
        <f>IFERROR(VLOOKUP(Подбор[[#This Row],[Артикул]],[1]Подбор!$CJ:$CW,10,0),"")</f>
        <v>0</v>
      </c>
      <c r="AF1995" s="73">
        <f>IFERROR(VLOOKUP(Подбор[[#This Row],[Артикул]],[1]Подбор!$CJ:$CW,11,0),"")</f>
        <v>0</v>
      </c>
      <c r="AG1995" s="73">
        <f>IFERROR(VLOOKUP(Подбор[[#This Row],[Артикул]],[1]Подбор!$CJ:$CW,12,0),"")</f>
        <v>0</v>
      </c>
      <c r="AH1995" s="73">
        <f>IFERROR(VLOOKUP(Подбор[[#This Row],[Артикул]],[1]Подбор!$CJ:$CW,13,0),"")</f>
        <v>0</v>
      </c>
      <c r="AI1995" s="73">
        <f>IFERROR(VLOOKUP(Подбор[[#This Row],[Артикул]],[1]Подбор!$CJ:$CW,14,0),"")</f>
        <v>0</v>
      </c>
      <c r="AJ1995" s="73" t="str">
        <f>IFERROR(VLOOKUP(Подбор[[#This Row],[Артикул]],[1]Подбор!$CJ:$DA,15,0),"")</f>
        <v/>
      </c>
      <c r="AK1995" s="73" t="str">
        <f>IFERROR(VLOOKUP(Подбор[[#This Row],[Артикул]],[1]Подбор!$CJ:$DA,16,0),"")</f>
        <v/>
      </c>
      <c r="AL1995" s="73" t="str">
        <f>IFERROR(VLOOKUP(Подбор[[#This Row],[Артикул]],[1]Подбор!$CJ:$DA,17,0),"")</f>
        <v>NEW</v>
      </c>
    </row>
    <row r="1996" spans="1:38">
      <c r="A1996" s="73" t="s">
        <v>4178</v>
      </c>
      <c r="B1996" t="s">
        <v>3940</v>
      </c>
      <c r="C1996" t="s">
        <v>4179</v>
      </c>
      <c r="D1996" t="s">
        <v>578</v>
      </c>
      <c r="E1996" t="s">
        <v>578</v>
      </c>
      <c r="F1996" t="s">
        <v>578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578</v>
      </c>
      <c r="R1996" t="s">
        <v>578</v>
      </c>
      <c r="S1996" t="s">
        <v>6888</v>
      </c>
      <c r="T1996" s="73"/>
      <c r="U1996" s="73"/>
      <c r="V1996"/>
      <c r="W1996" s="73" t="str">
        <f>IFERROR(VLOOKUP(Подбор[[#This Row],[Артикул]],[1]Подбор!$CJ:$CW,2,0),"")</f>
        <v/>
      </c>
      <c r="X1996" s="73" t="str">
        <f>IFERROR(VLOOKUP(Подбор[[#This Row],[Артикул]],[1]Подбор!$CJ:$CW,3,0),"")</f>
        <v/>
      </c>
      <c r="Y1996" s="73" t="str">
        <f>IFERROR(VLOOKUP(Подбор[[#This Row],[Артикул]],[1]Подбор!$CJ:$CW,4,0),"")</f>
        <v/>
      </c>
      <c r="Z1996" s="73">
        <f>IFERROR(VLOOKUP(Подбор[[#This Row],[Артикул]],[1]Подбор!$CJ:$CW,5,0),"")</f>
        <v>0</v>
      </c>
      <c r="AA1996" s="73">
        <f>IFERROR(VLOOKUP(Подбор[[#This Row],[Артикул]],[1]Подбор!$CJ:$CW,6,0),"")</f>
        <v>0</v>
      </c>
      <c r="AB1996" s="73">
        <f>IFERROR(VLOOKUP(Подбор[[#This Row],[Артикул]],[1]Подбор!$CJ:$CW,7,0),"")</f>
        <v>0</v>
      </c>
      <c r="AC1996" s="73">
        <f>IFERROR(VLOOKUP(Подбор[[#This Row],[Артикул]],[1]Подбор!$CJ:$CW,8,0),"")</f>
        <v>0</v>
      </c>
      <c r="AD1996" s="73">
        <f>IFERROR(VLOOKUP(Подбор[[#This Row],[Артикул]],[1]Подбор!$CJ:$CW,9,0),"")</f>
        <v>0</v>
      </c>
      <c r="AE1996" s="73">
        <f>IFERROR(VLOOKUP(Подбор[[#This Row],[Артикул]],[1]Подбор!$CJ:$CW,10,0),"")</f>
        <v>0</v>
      </c>
      <c r="AF1996" s="73">
        <f>IFERROR(VLOOKUP(Подбор[[#This Row],[Артикул]],[1]Подбор!$CJ:$CW,11,0),"")</f>
        <v>0</v>
      </c>
      <c r="AG1996" s="73">
        <f>IFERROR(VLOOKUP(Подбор[[#This Row],[Артикул]],[1]Подбор!$CJ:$CW,12,0),"")</f>
        <v>0</v>
      </c>
      <c r="AH1996" s="73">
        <f>IFERROR(VLOOKUP(Подбор[[#This Row],[Артикул]],[1]Подбор!$CJ:$CW,13,0),"")</f>
        <v>0</v>
      </c>
      <c r="AI1996" s="73">
        <f>IFERROR(VLOOKUP(Подбор[[#This Row],[Артикул]],[1]Подбор!$CJ:$CW,14,0),"")</f>
        <v>0</v>
      </c>
      <c r="AJ1996" s="73" t="str">
        <f>IFERROR(VLOOKUP(Подбор[[#This Row],[Артикул]],[1]Подбор!$CJ:$DA,15,0),"")</f>
        <v/>
      </c>
      <c r="AK1996" s="73" t="str">
        <f>IFERROR(VLOOKUP(Подбор[[#This Row],[Артикул]],[1]Подбор!$CJ:$DA,16,0),"")</f>
        <v/>
      </c>
      <c r="AL1996" s="73" t="str">
        <f>IFERROR(VLOOKUP(Подбор[[#This Row],[Артикул]],[1]Подбор!$CJ:$DA,17,0),"")</f>
        <v>Служебная позиция</v>
      </c>
    </row>
    <row r="1997" spans="1:38">
      <c r="A1997" s="73" t="s">
        <v>3940</v>
      </c>
      <c r="B1997" t="s">
        <v>3940</v>
      </c>
      <c r="C1997" t="s">
        <v>5255</v>
      </c>
      <c r="D1997" t="s">
        <v>578</v>
      </c>
      <c r="E1997" t="s">
        <v>578</v>
      </c>
      <c r="F1997" t="s">
        <v>578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578</v>
      </c>
      <c r="R1997" t="s">
        <v>578</v>
      </c>
      <c r="S1997" t="s">
        <v>5514</v>
      </c>
      <c r="T1997" s="73"/>
      <c r="U1997" s="73"/>
      <c r="V1997"/>
      <c r="W1997" s="73" t="str">
        <f>IFERROR(VLOOKUP(Подбор[[#This Row],[Артикул]],[1]Подбор!$CJ:$CW,2,0),"")</f>
        <v/>
      </c>
      <c r="X1997" s="73" t="str">
        <f>IFERROR(VLOOKUP(Подбор[[#This Row],[Артикул]],[1]Подбор!$CJ:$CW,3,0),"")</f>
        <v/>
      </c>
      <c r="Y1997" s="73" t="str">
        <f>IFERROR(VLOOKUP(Подбор[[#This Row],[Артикул]],[1]Подбор!$CJ:$CW,4,0),"")</f>
        <v/>
      </c>
      <c r="Z1997" s="73">
        <f>IFERROR(VLOOKUP(Подбор[[#This Row],[Артикул]],[1]Подбор!$CJ:$CW,5,0),"")</f>
        <v>0</v>
      </c>
      <c r="AA1997" s="73">
        <f>IFERROR(VLOOKUP(Подбор[[#This Row],[Артикул]],[1]Подбор!$CJ:$CW,6,0),"")</f>
        <v>0</v>
      </c>
      <c r="AB1997" s="73">
        <f>IFERROR(VLOOKUP(Подбор[[#This Row],[Артикул]],[1]Подбор!$CJ:$CW,7,0),"")</f>
        <v>0</v>
      </c>
      <c r="AC1997" s="73">
        <f>IFERROR(VLOOKUP(Подбор[[#This Row],[Артикул]],[1]Подбор!$CJ:$CW,8,0),"")</f>
        <v>0</v>
      </c>
      <c r="AD1997" s="73">
        <f>IFERROR(VLOOKUP(Подбор[[#This Row],[Артикул]],[1]Подбор!$CJ:$CW,9,0),"")</f>
        <v>0</v>
      </c>
      <c r="AE1997" s="73">
        <f>IFERROR(VLOOKUP(Подбор[[#This Row],[Артикул]],[1]Подбор!$CJ:$CW,10,0),"")</f>
        <v>0</v>
      </c>
      <c r="AF1997" s="73">
        <f>IFERROR(VLOOKUP(Подбор[[#This Row],[Артикул]],[1]Подбор!$CJ:$CW,11,0),"")</f>
        <v>0</v>
      </c>
      <c r="AG1997" s="73">
        <f>IFERROR(VLOOKUP(Подбор[[#This Row],[Артикул]],[1]Подбор!$CJ:$CW,12,0),"")</f>
        <v>0</v>
      </c>
      <c r="AH1997" s="73">
        <f>IFERROR(VLOOKUP(Подбор[[#This Row],[Артикул]],[1]Подбор!$CJ:$CW,13,0),"")</f>
        <v>0</v>
      </c>
      <c r="AI1997" s="73">
        <f>IFERROR(VLOOKUP(Подбор[[#This Row],[Артикул]],[1]Подбор!$CJ:$CW,14,0),"")</f>
        <v>0</v>
      </c>
      <c r="AJ1997" s="73" t="str">
        <f>IFERROR(VLOOKUP(Подбор[[#This Row],[Артикул]],[1]Подбор!$CJ:$DA,15,0),"")</f>
        <v/>
      </c>
      <c r="AK1997" s="73" t="str">
        <f>IFERROR(VLOOKUP(Подбор[[#This Row],[Артикул]],[1]Подбор!$CJ:$DA,16,0),"")</f>
        <v/>
      </c>
      <c r="AL1997" s="73" t="str">
        <f>IFERROR(VLOOKUP(Подбор[[#This Row],[Артикул]],[1]Подбор!$CJ:$DA,17,0),"")</f>
        <v>NEW</v>
      </c>
    </row>
    <row r="1998" spans="1:38">
      <c r="A1998" s="73" t="s">
        <v>5439</v>
      </c>
      <c r="B1998" t="s">
        <v>3940</v>
      </c>
      <c r="C1998" t="s">
        <v>5440</v>
      </c>
      <c r="D1998" t="s">
        <v>578</v>
      </c>
      <c r="E1998" t="s">
        <v>578</v>
      </c>
      <c r="F1998" t="s">
        <v>578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578</v>
      </c>
      <c r="R1998" t="s">
        <v>578</v>
      </c>
      <c r="S1998" t="s">
        <v>6888</v>
      </c>
      <c r="T1998" s="73"/>
      <c r="U1998" s="73"/>
      <c r="V1998"/>
      <c r="W1998" s="73" t="str">
        <f>IFERROR(VLOOKUP(Подбор[[#This Row],[Артикул]],[1]Подбор!$CJ:$CW,2,0),"")</f>
        <v/>
      </c>
      <c r="X1998" s="73" t="str">
        <f>IFERROR(VLOOKUP(Подбор[[#This Row],[Артикул]],[1]Подбор!$CJ:$CW,3,0),"")</f>
        <v/>
      </c>
      <c r="Y1998" s="73" t="str">
        <f>IFERROR(VLOOKUP(Подбор[[#This Row],[Артикул]],[1]Подбор!$CJ:$CW,4,0),"")</f>
        <v/>
      </c>
      <c r="Z1998" s="73">
        <f>IFERROR(VLOOKUP(Подбор[[#This Row],[Артикул]],[1]Подбор!$CJ:$CW,5,0),"")</f>
        <v>0</v>
      </c>
      <c r="AA1998" s="73">
        <f>IFERROR(VLOOKUP(Подбор[[#This Row],[Артикул]],[1]Подбор!$CJ:$CW,6,0),"")</f>
        <v>0</v>
      </c>
      <c r="AB1998" s="73">
        <f>IFERROR(VLOOKUP(Подбор[[#This Row],[Артикул]],[1]Подбор!$CJ:$CW,7,0),"")</f>
        <v>0</v>
      </c>
      <c r="AC1998" s="73">
        <f>IFERROR(VLOOKUP(Подбор[[#This Row],[Артикул]],[1]Подбор!$CJ:$CW,8,0),"")</f>
        <v>0</v>
      </c>
      <c r="AD1998" s="73">
        <f>IFERROR(VLOOKUP(Подбор[[#This Row],[Артикул]],[1]Подбор!$CJ:$CW,9,0),"")</f>
        <v>0</v>
      </c>
      <c r="AE1998" s="73">
        <f>IFERROR(VLOOKUP(Подбор[[#This Row],[Артикул]],[1]Подбор!$CJ:$CW,10,0),"")</f>
        <v>0</v>
      </c>
      <c r="AF1998" s="73">
        <f>IFERROR(VLOOKUP(Подбор[[#This Row],[Артикул]],[1]Подбор!$CJ:$CW,11,0),"")</f>
        <v>0</v>
      </c>
      <c r="AG1998" s="73">
        <f>IFERROR(VLOOKUP(Подбор[[#This Row],[Артикул]],[1]Подбор!$CJ:$CW,12,0),"")</f>
        <v>0</v>
      </c>
      <c r="AH1998" s="73">
        <f>IFERROR(VLOOKUP(Подбор[[#This Row],[Артикул]],[1]Подбор!$CJ:$CW,13,0),"")</f>
        <v>0</v>
      </c>
      <c r="AI1998" s="73">
        <f>IFERROR(VLOOKUP(Подбор[[#This Row],[Артикул]],[1]Подбор!$CJ:$CW,14,0),"")</f>
        <v>0</v>
      </c>
      <c r="AJ1998" s="73" t="str">
        <f>IFERROR(VLOOKUP(Подбор[[#This Row],[Артикул]],[1]Подбор!$CJ:$DA,15,0),"")</f>
        <v/>
      </c>
      <c r="AK1998" s="73" t="str">
        <f>IFERROR(VLOOKUP(Подбор[[#This Row],[Артикул]],[1]Подбор!$CJ:$DA,16,0),"")</f>
        <v/>
      </c>
      <c r="AL1998" s="73" t="str">
        <f>IFERROR(VLOOKUP(Подбор[[#This Row],[Артикул]],[1]Подбор!$CJ:$DA,17,0),"")</f>
        <v>Служебная позиция</v>
      </c>
    </row>
    <row r="1999" spans="1:38">
      <c r="A1999" s="73" t="s">
        <v>3939</v>
      </c>
      <c r="B1999" t="s">
        <v>3940</v>
      </c>
      <c r="C1999" t="s">
        <v>3941</v>
      </c>
      <c r="D1999" t="s">
        <v>578</v>
      </c>
      <c r="E1999" t="s">
        <v>578</v>
      </c>
      <c r="F1999" t="s">
        <v>578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578</v>
      </c>
      <c r="R1999" t="s">
        <v>578</v>
      </c>
      <c r="S1999" t="s">
        <v>578</v>
      </c>
      <c r="T1999" s="73"/>
      <c r="U1999" s="73"/>
      <c r="V1999"/>
      <c r="W1999" s="73" t="str">
        <f>IFERROR(VLOOKUP(Подбор[[#This Row],[Артикул]],[1]Подбор!$CJ:$CW,2,0),"")</f>
        <v/>
      </c>
      <c r="X1999" s="73" t="str">
        <f>IFERROR(VLOOKUP(Подбор[[#This Row],[Артикул]],[1]Подбор!$CJ:$CW,3,0),"")</f>
        <v/>
      </c>
      <c r="Y1999" s="73" t="str">
        <f>IFERROR(VLOOKUP(Подбор[[#This Row],[Артикул]],[1]Подбор!$CJ:$CW,4,0),"")</f>
        <v/>
      </c>
      <c r="Z1999" s="73">
        <f>IFERROR(VLOOKUP(Подбор[[#This Row],[Артикул]],[1]Подбор!$CJ:$CW,5,0),"")</f>
        <v>0</v>
      </c>
      <c r="AA1999" s="73">
        <f>IFERROR(VLOOKUP(Подбор[[#This Row],[Артикул]],[1]Подбор!$CJ:$CW,6,0),"")</f>
        <v>0</v>
      </c>
      <c r="AB1999" s="73">
        <f>IFERROR(VLOOKUP(Подбор[[#This Row],[Артикул]],[1]Подбор!$CJ:$CW,7,0),"")</f>
        <v>0</v>
      </c>
      <c r="AC1999" s="73">
        <f>IFERROR(VLOOKUP(Подбор[[#This Row],[Артикул]],[1]Подбор!$CJ:$CW,8,0),"")</f>
        <v>0</v>
      </c>
      <c r="AD1999" s="73">
        <f>IFERROR(VLOOKUP(Подбор[[#This Row],[Артикул]],[1]Подбор!$CJ:$CW,9,0),"")</f>
        <v>0</v>
      </c>
      <c r="AE1999" s="73">
        <f>IFERROR(VLOOKUP(Подбор[[#This Row],[Артикул]],[1]Подбор!$CJ:$CW,10,0),"")</f>
        <v>0</v>
      </c>
      <c r="AF1999" s="73">
        <f>IFERROR(VLOOKUP(Подбор[[#This Row],[Артикул]],[1]Подбор!$CJ:$CW,11,0),"")</f>
        <v>0</v>
      </c>
      <c r="AG1999" s="73">
        <f>IFERROR(VLOOKUP(Подбор[[#This Row],[Артикул]],[1]Подбор!$CJ:$CW,12,0),"")</f>
        <v>0</v>
      </c>
      <c r="AH1999" s="73">
        <f>IFERROR(VLOOKUP(Подбор[[#This Row],[Артикул]],[1]Подбор!$CJ:$CW,13,0),"")</f>
        <v>0</v>
      </c>
      <c r="AI1999" s="73">
        <f>IFERROR(VLOOKUP(Подбор[[#This Row],[Артикул]],[1]Подбор!$CJ:$CW,14,0),"")</f>
        <v>0</v>
      </c>
      <c r="AJ1999" s="73" t="str">
        <f>IFERROR(VLOOKUP(Подбор[[#This Row],[Артикул]],[1]Подбор!$CJ:$DA,15,0),"")</f>
        <v/>
      </c>
      <c r="AK1999" s="73" t="str">
        <f>IFERROR(VLOOKUP(Подбор[[#This Row],[Артикул]],[1]Подбор!$CJ:$DA,16,0),"")</f>
        <v/>
      </c>
      <c r="AL1999" s="73" t="str">
        <f>IFERROR(VLOOKUP(Подбор[[#This Row],[Артикул]],[1]Подбор!$CJ:$DA,17,0),"")</f>
        <v/>
      </c>
    </row>
    <row r="2000" spans="1:38">
      <c r="A2000" s="73" t="s">
        <v>3942</v>
      </c>
      <c r="B2000" t="s">
        <v>3940</v>
      </c>
      <c r="C2000" t="s">
        <v>3943</v>
      </c>
      <c r="D2000" t="s">
        <v>578</v>
      </c>
      <c r="E2000" t="s">
        <v>578</v>
      </c>
      <c r="F2000" t="s">
        <v>578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578</v>
      </c>
      <c r="R2000" t="s">
        <v>3023</v>
      </c>
      <c r="S2000" t="s">
        <v>578</v>
      </c>
      <c r="T2000" s="73"/>
      <c r="U2000" s="73"/>
      <c r="V2000"/>
      <c r="W2000" s="73" t="str">
        <f>IFERROR(VLOOKUP(Подбор[[#This Row],[Артикул]],[1]Подбор!$CJ:$CW,2,0),"")</f>
        <v/>
      </c>
      <c r="X2000" s="73" t="str">
        <f>IFERROR(VLOOKUP(Подбор[[#This Row],[Артикул]],[1]Подбор!$CJ:$CW,3,0),"")</f>
        <v/>
      </c>
      <c r="Y2000" s="73" t="str">
        <f>IFERROR(VLOOKUP(Подбор[[#This Row],[Артикул]],[1]Подбор!$CJ:$CW,4,0),"")</f>
        <v/>
      </c>
      <c r="Z2000" s="73">
        <f>IFERROR(VLOOKUP(Подбор[[#This Row],[Артикул]],[1]Подбор!$CJ:$CW,5,0),"")</f>
        <v>0</v>
      </c>
      <c r="AA2000" s="73">
        <f>IFERROR(VLOOKUP(Подбор[[#This Row],[Артикул]],[1]Подбор!$CJ:$CW,6,0),"")</f>
        <v>0</v>
      </c>
      <c r="AB2000" s="73">
        <f>IFERROR(VLOOKUP(Подбор[[#This Row],[Артикул]],[1]Подбор!$CJ:$CW,7,0),"")</f>
        <v>0</v>
      </c>
      <c r="AC2000" s="73">
        <f>IFERROR(VLOOKUP(Подбор[[#This Row],[Артикул]],[1]Подбор!$CJ:$CW,8,0),"")</f>
        <v>0</v>
      </c>
      <c r="AD2000" s="73">
        <f>IFERROR(VLOOKUP(Подбор[[#This Row],[Артикул]],[1]Подбор!$CJ:$CW,9,0),"")</f>
        <v>0</v>
      </c>
      <c r="AE2000" s="73">
        <f>IFERROR(VLOOKUP(Подбор[[#This Row],[Артикул]],[1]Подбор!$CJ:$CW,10,0),"")</f>
        <v>0</v>
      </c>
      <c r="AF2000" s="73">
        <f>IFERROR(VLOOKUP(Подбор[[#This Row],[Артикул]],[1]Подбор!$CJ:$CW,11,0),"")</f>
        <v>0</v>
      </c>
      <c r="AG2000" s="73">
        <f>IFERROR(VLOOKUP(Подбор[[#This Row],[Артикул]],[1]Подбор!$CJ:$CW,12,0),"")</f>
        <v>0</v>
      </c>
      <c r="AH2000" s="73">
        <f>IFERROR(VLOOKUP(Подбор[[#This Row],[Артикул]],[1]Подбор!$CJ:$CW,13,0),"")</f>
        <v>0</v>
      </c>
      <c r="AI2000" s="73">
        <f>IFERROR(VLOOKUP(Подбор[[#This Row],[Артикул]],[1]Подбор!$CJ:$CW,14,0),"")</f>
        <v>0</v>
      </c>
      <c r="AJ2000" s="73" t="str">
        <f>IFERROR(VLOOKUP(Подбор[[#This Row],[Артикул]],[1]Подбор!$CJ:$DA,15,0),"")</f>
        <v/>
      </c>
      <c r="AK2000" s="73" t="str">
        <f>IFERROR(VLOOKUP(Подбор[[#This Row],[Артикул]],[1]Подбор!$CJ:$DA,16,0),"")</f>
        <v>https://ipmatika.kz/products/panelnye-kompyutery/qbic-td-1060-slim/</v>
      </c>
      <c r="AL2000" s="73" t="str">
        <f>IFERROR(VLOOKUP(Подбор[[#This Row],[Артикул]],[1]Подбор!$CJ:$DA,17,0),"")</f>
        <v/>
      </c>
    </row>
    <row r="2001" spans="1:38">
      <c r="A2001" s="73" t="s">
        <v>5441</v>
      </c>
      <c r="B2001" t="s">
        <v>3940</v>
      </c>
      <c r="C2001" t="s">
        <v>5442</v>
      </c>
      <c r="D2001" t="s">
        <v>578</v>
      </c>
      <c r="E2001" t="s">
        <v>578</v>
      </c>
      <c r="F2001" t="s">
        <v>578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578</v>
      </c>
      <c r="R2001" t="s">
        <v>3023</v>
      </c>
      <c r="S2001" t="s">
        <v>6888</v>
      </c>
      <c r="T2001" s="73"/>
      <c r="U2001" s="73"/>
      <c r="V2001"/>
      <c r="W2001" s="73" t="str">
        <f>IFERROR(VLOOKUP(Подбор[[#This Row],[Артикул]],[1]Подбор!$CJ:$CW,2,0),"")</f>
        <v/>
      </c>
      <c r="X2001" s="73" t="str">
        <f>IFERROR(VLOOKUP(Подбор[[#This Row],[Артикул]],[1]Подбор!$CJ:$CW,3,0),"")</f>
        <v/>
      </c>
      <c r="Y2001" s="73" t="str">
        <f>IFERROR(VLOOKUP(Подбор[[#This Row],[Артикул]],[1]Подбор!$CJ:$CW,4,0),"")</f>
        <v/>
      </c>
      <c r="Z2001" s="73">
        <f>IFERROR(VLOOKUP(Подбор[[#This Row],[Артикул]],[1]Подбор!$CJ:$CW,5,0),"")</f>
        <v>0</v>
      </c>
      <c r="AA2001" s="73">
        <f>IFERROR(VLOOKUP(Подбор[[#This Row],[Артикул]],[1]Подбор!$CJ:$CW,6,0),"")</f>
        <v>0</v>
      </c>
      <c r="AB2001" s="73">
        <f>IFERROR(VLOOKUP(Подбор[[#This Row],[Артикул]],[1]Подбор!$CJ:$CW,7,0),"")</f>
        <v>0</v>
      </c>
      <c r="AC2001" s="73">
        <f>IFERROR(VLOOKUP(Подбор[[#This Row],[Артикул]],[1]Подбор!$CJ:$CW,8,0),"")</f>
        <v>0</v>
      </c>
      <c r="AD2001" s="73">
        <f>IFERROR(VLOOKUP(Подбор[[#This Row],[Артикул]],[1]Подбор!$CJ:$CW,9,0),"")</f>
        <v>0</v>
      </c>
      <c r="AE2001" s="73">
        <f>IFERROR(VLOOKUP(Подбор[[#This Row],[Артикул]],[1]Подбор!$CJ:$CW,10,0),"")</f>
        <v>0</v>
      </c>
      <c r="AF2001" s="73">
        <f>IFERROR(VLOOKUP(Подбор[[#This Row],[Артикул]],[1]Подбор!$CJ:$CW,11,0),"")</f>
        <v>0</v>
      </c>
      <c r="AG2001" s="73">
        <f>IFERROR(VLOOKUP(Подбор[[#This Row],[Артикул]],[1]Подбор!$CJ:$CW,12,0),"")</f>
        <v>0</v>
      </c>
      <c r="AH2001" s="73">
        <f>IFERROR(VLOOKUP(Подбор[[#This Row],[Артикул]],[1]Подбор!$CJ:$CW,13,0),"")</f>
        <v>0</v>
      </c>
      <c r="AI2001" s="73">
        <f>IFERROR(VLOOKUP(Подбор[[#This Row],[Артикул]],[1]Подбор!$CJ:$CW,14,0),"")</f>
        <v>0</v>
      </c>
      <c r="AJ2001" s="73" t="str">
        <f>IFERROR(VLOOKUP(Подбор[[#This Row],[Артикул]],[1]Подбор!$CJ:$DA,15,0),"")</f>
        <v/>
      </c>
      <c r="AK2001" s="73" t="str">
        <f>IFERROR(VLOOKUP(Подбор[[#This Row],[Артикул]],[1]Подбор!$CJ:$DA,16,0),"")</f>
        <v>https://ipmatika.kz/products/panelnye-kompyutery/qbic-td-1060-slim/</v>
      </c>
      <c r="AL2001" s="73" t="str">
        <f>IFERROR(VLOOKUP(Подбор[[#This Row],[Артикул]],[1]Подбор!$CJ:$DA,17,0),"")</f>
        <v>Служебная позиция</v>
      </c>
    </row>
    <row r="2002" spans="1:38">
      <c r="A2002" s="73" t="s">
        <v>815</v>
      </c>
      <c r="B2002"/>
      <c r="C2002"/>
      <c r="D2002" t="s">
        <v>578</v>
      </c>
      <c r="E2002" t="s">
        <v>578</v>
      </c>
      <c r="F2002" t="s">
        <v>578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578</v>
      </c>
      <c r="R2002" t="s">
        <v>578</v>
      </c>
      <c r="S2002" t="s">
        <v>578</v>
      </c>
      <c r="T2002" s="73"/>
      <c r="U2002" s="73"/>
      <c r="V2002"/>
      <c r="W2002" s="73" t="str">
        <f>IFERROR(VLOOKUP(Подбор[[#This Row],[Артикул]],[1]Подбор!$CJ:$CW,2,0),"")</f>
        <v/>
      </c>
      <c r="X2002" s="73" t="str">
        <f>IFERROR(VLOOKUP(Подбор[[#This Row],[Артикул]],[1]Подбор!$CJ:$CW,3,0),"")</f>
        <v/>
      </c>
      <c r="Y2002" s="73" t="str">
        <f>IFERROR(VLOOKUP(Подбор[[#This Row],[Артикул]],[1]Подбор!$CJ:$CW,4,0),"")</f>
        <v/>
      </c>
      <c r="Z2002" s="73">
        <f>IFERROR(VLOOKUP(Подбор[[#This Row],[Артикул]],[1]Подбор!$CJ:$CW,5,0),"")</f>
        <v>0</v>
      </c>
      <c r="AA2002" s="73">
        <f>IFERROR(VLOOKUP(Подбор[[#This Row],[Артикул]],[1]Подбор!$CJ:$CW,6,0),"")</f>
        <v>0</v>
      </c>
      <c r="AB2002" s="73">
        <f>IFERROR(VLOOKUP(Подбор[[#This Row],[Артикул]],[1]Подбор!$CJ:$CW,7,0),"")</f>
        <v>0</v>
      </c>
      <c r="AC2002" s="73">
        <f>IFERROR(VLOOKUP(Подбор[[#This Row],[Артикул]],[1]Подбор!$CJ:$CW,8,0),"")</f>
        <v>0</v>
      </c>
      <c r="AD2002" s="73">
        <f>IFERROR(VLOOKUP(Подбор[[#This Row],[Артикул]],[1]Подбор!$CJ:$CW,9,0),"")</f>
        <v>0</v>
      </c>
      <c r="AE2002" s="73">
        <f>IFERROR(VLOOKUP(Подбор[[#This Row],[Артикул]],[1]Подбор!$CJ:$CW,10,0),"")</f>
        <v>0</v>
      </c>
      <c r="AF2002" s="73">
        <f>IFERROR(VLOOKUP(Подбор[[#This Row],[Артикул]],[1]Подбор!$CJ:$CW,11,0),"")</f>
        <v>0</v>
      </c>
      <c r="AG2002" s="73">
        <f>IFERROR(VLOOKUP(Подбор[[#This Row],[Артикул]],[1]Подбор!$CJ:$CW,12,0),"")</f>
        <v>0</v>
      </c>
      <c r="AH2002" s="73">
        <f>IFERROR(VLOOKUP(Подбор[[#This Row],[Артикул]],[1]Подбор!$CJ:$CW,13,0),"")</f>
        <v>0</v>
      </c>
      <c r="AI2002" s="73">
        <f>IFERROR(VLOOKUP(Подбор[[#This Row],[Артикул]],[1]Подбор!$CJ:$CW,14,0),"")</f>
        <v>0</v>
      </c>
      <c r="AJ2002" s="73" t="str">
        <f>IFERROR(VLOOKUP(Подбор[[#This Row],[Артикул]],[1]Подбор!$CJ:$DA,15,0),"")</f>
        <v/>
      </c>
      <c r="AK2002" s="73" t="str">
        <f>IFERROR(VLOOKUP(Подбор[[#This Row],[Артикул]],[1]Подбор!$CJ:$DA,16,0),"")</f>
        <v/>
      </c>
      <c r="AL2002" s="73" t="str">
        <f>IFERROR(VLOOKUP(Подбор[[#This Row],[Артикул]],[1]Подбор!$CJ:$DA,17,0),"")</f>
        <v/>
      </c>
    </row>
    <row r="2003" spans="1:38">
      <c r="A2003" s="73" t="s">
        <v>814</v>
      </c>
      <c r="B2003" t="s">
        <v>2933</v>
      </c>
      <c r="C2003" t="s">
        <v>813</v>
      </c>
      <c r="D2003" t="s">
        <v>578</v>
      </c>
      <c r="E2003" t="s">
        <v>578</v>
      </c>
      <c r="F2003" t="s">
        <v>578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578</v>
      </c>
      <c r="R2003" t="s">
        <v>6889</v>
      </c>
      <c r="S2003" t="s">
        <v>578</v>
      </c>
      <c r="T2003" s="73"/>
      <c r="U2003" s="73"/>
      <c r="V2003"/>
      <c r="W2003" s="73" t="str">
        <f>IFERROR(VLOOKUP(Подбор[[#This Row],[Артикул]],[1]Подбор!$CJ:$CW,2,0),"")</f>
        <v/>
      </c>
      <c r="X2003" s="73" t="str">
        <f>IFERROR(VLOOKUP(Подбор[[#This Row],[Артикул]],[1]Подбор!$CJ:$CW,3,0),"")</f>
        <v/>
      </c>
      <c r="Y2003" s="73" t="str">
        <f>IFERROR(VLOOKUP(Подбор[[#This Row],[Артикул]],[1]Подбор!$CJ:$CW,4,0),"")</f>
        <v/>
      </c>
      <c r="Z2003" s="73">
        <f>IFERROR(VLOOKUP(Подбор[[#This Row],[Артикул]],[1]Подбор!$CJ:$CW,5,0),"")</f>
        <v>0</v>
      </c>
      <c r="AA2003" s="73">
        <f>IFERROR(VLOOKUP(Подбор[[#This Row],[Артикул]],[1]Подбор!$CJ:$CW,6,0),"")</f>
        <v>0</v>
      </c>
      <c r="AB2003" s="73">
        <f>IFERROR(VLOOKUP(Подбор[[#This Row],[Артикул]],[1]Подбор!$CJ:$CW,7,0),"")</f>
        <v>0</v>
      </c>
      <c r="AC2003" s="73">
        <f>IFERROR(VLOOKUP(Подбор[[#This Row],[Артикул]],[1]Подбор!$CJ:$CW,8,0),"")</f>
        <v>0</v>
      </c>
      <c r="AD2003" s="73">
        <f>IFERROR(VLOOKUP(Подбор[[#This Row],[Артикул]],[1]Подбор!$CJ:$CW,9,0),"")</f>
        <v>0</v>
      </c>
      <c r="AE2003" s="73">
        <f>IFERROR(VLOOKUP(Подбор[[#This Row],[Артикул]],[1]Подбор!$CJ:$CW,10,0),"")</f>
        <v>0</v>
      </c>
      <c r="AF2003" s="73">
        <f>IFERROR(VLOOKUP(Подбор[[#This Row],[Артикул]],[1]Подбор!$CJ:$CW,11,0),"")</f>
        <v>0</v>
      </c>
      <c r="AG2003" s="73">
        <f>IFERROR(VLOOKUP(Подбор[[#This Row],[Артикул]],[1]Подбор!$CJ:$CW,12,0),"")</f>
        <v>0</v>
      </c>
      <c r="AH2003" s="73">
        <f>IFERROR(VLOOKUP(Подбор[[#This Row],[Артикул]],[1]Подбор!$CJ:$CW,13,0),"")</f>
        <v>0</v>
      </c>
      <c r="AI2003" s="73">
        <f>IFERROR(VLOOKUP(Подбор[[#This Row],[Артикул]],[1]Подбор!$CJ:$CW,14,0),"")</f>
        <v>0</v>
      </c>
      <c r="AJ2003" s="73" t="str">
        <f>IFERROR(VLOOKUP(Подбор[[#This Row],[Артикул]],[1]Подбор!$CJ:$DA,15,0),"")</f>
        <v/>
      </c>
      <c r="AK2003" s="73" t="str">
        <f>IFERROR(VLOOKUP(Подбор[[#This Row],[Артикул]],[1]Подбор!$CJ:$DA,16,0),"")</f>
        <v>https://ipmatika.kz/products/yeastar-workplace/WP-Location-OnPremise-Annual/</v>
      </c>
      <c r="AL2003" s="73" t="str">
        <f>IFERROR(VLOOKUP(Подбор[[#This Row],[Артикул]],[1]Подбор!$CJ:$DA,17,0),"")</f>
        <v/>
      </c>
    </row>
    <row r="2004" spans="1:38">
      <c r="A2004" s="73" t="s">
        <v>3283</v>
      </c>
      <c r="B2004"/>
      <c r="C2004"/>
      <c r="D2004" t="s">
        <v>578</v>
      </c>
      <c r="E2004" t="s">
        <v>578</v>
      </c>
      <c r="F2004" t="s">
        <v>578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578</v>
      </c>
      <c r="R2004" t="s">
        <v>578</v>
      </c>
      <c r="S2004" t="s">
        <v>578</v>
      </c>
      <c r="T2004" s="73"/>
      <c r="U2004" s="73"/>
      <c r="V2004"/>
      <c r="W2004" s="73" t="str">
        <f>IFERROR(VLOOKUP(Подбор[[#This Row],[Артикул]],[1]Подбор!$CJ:$CW,2,0),"")</f>
        <v/>
      </c>
      <c r="X2004" s="73" t="str">
        <f>IFERROR(VLOOKUP(Подбор[[#This Row],[Артикул]],[1]Подбор!$CJ:$CW,3,0),"")</f>
        <v/>
      </c>
      <c r="Y2004" s="73" t="str">
        <f>IFERROR(VLOOKUP(Подбор[[#This Row],[Артикул]],[1]Подбор!$CJ:$CW,4,0),"")</f>
        <v/>
      </c>
      <c r="Z2004" s="73">
        <f>IFERROR(VLOOKUP(Подбор[[#This Row],[Артикул]],[1]Подбор!$CJ:$CW,5,0),"")</f>
        <v>0</v>
      </c>
      <c r="AA2004" s="73">
        <f>IFERROR(VLOOKUP(Подбор[[#This Row],[Артикул]],[1]Подбор!$CJ:$CW,6,0),"")</f>
        <v>0</v>
      </c>
      <c r="AB2004" s="73">
        <f>IFERROR(VLOOKUP(Подбор[[#This Row],[Артикул]],[1]Подбор!$CJ:$CW,7,0),"")</f>
        <v>0</v>
      </c>
      <c r="AC2004" s="73">
        <f>IFERROR(VLOOKUP(Подбор[[#This Row],[Артикул]],[1]Подбор!$CJ:$CW,8,0),"")</f>
        <v>0</v>
      </c>
      <c r="AD2004" s="73">
        <f>IFERROR(VLOOKUP(Подбор[[#This Row],[Артикул]],[1]Подбор!$CJ:$CW,9,0),"")</f>
        <v>0</v>
      </c>
      <c r="AE2004" s="73">
        <f>IFERROR(VLOOKUP(Подбор[[#This Row],[Артикул]],[1]Подбор!$CJ:$CW,10,0),"")</f>
        <v>0</v>
      </c>
      <c r="AF2004" s="73">
        <f>IFERROR(VLOOKUP(Подбор[[#This Row],[Артикул]],[1]Подбор!$CJ:$CW,11,0),"")</f>
        <v>0</v>
      </c>
      <c r="AG2004" s="73">
        <f>IFERROR(VLOOKUP(Подбор[[#This Row],[Артикул]],[1]Подбор!$CJ:$CW,12,0),"")</f>
        <v>0</v>
      </c>
      <c r="AH2004" s="73">
        <f>IFERROR(VLOOKUP(Подбор[[#This Row],[Артикул]],[1]Подбор!$CJ:$CW,13,0),"")</f>
        <v>0</v>
      </c>
      <c r="AI2004" s="73">
        <f>IFERROR(VLOOKUP(Подбор[[#This Row],[Артикул]],[1]Подбор!$CJ:$CW,14,0),"")</f>
        <v>0</v>
      </c>
      <c r="AJ2004" s="73" t="str">
        <f>IFERROR(VLOOKUP(Подбор[[#This Row],[Артикул]],[1]Подбор!$CJ:$DA,15,0),"")</f>
        <v/>
      </c>
      <c r="AK2004" s="73" t="str">
        <f>IFERROR(VLOOKUP(Подбор[[#This Row],[Артикул]],[1]Подбор!$CJ:$DA,16,0),"")</f>
        <v/>
      </c>
      <c r="AL2004" s="73" t="str">
        <f>IFERROR(VLOOKUP(Подбор[[#This Row],[Артикул]],[1]Подбор!$CJ:$DA,17,0),"")</f>
        <v/>
      </c>
    </row>
    <row r="2005" spans="1:38">
      <c r="A2005" s="73" t="s">
        <v>5443</v>
      </c>
      <c r="B2005" t="s">
        <v>3086</v>
      </c>
      <c r="C2005" t="s">
        <v>5444</v>
      </c>
      <c r="D2005">
        <v>421300</v>
      </c>
      <c r="E2005">
        <v>358105</v>
      </c>
      <c r="F2005">
        <v>-15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578</v>
      </c>
      <c r="R2005" t="s">
        <v>4584</v>
      </c>
      <c r="S2005" t="s">
        <v>6888</v>
      </c>
      <c r="T2005" s="73"/>
      <c r="U2005" s="73"/>
      <c r="V2005"/>
      <c r="W2005" s="73">
        <f>IFERROR(VLOOKUP(Подбор[[#This Row],[Артикул]],[1]Подбор!$CJ:$CW,2,0),"")</f>
        <v>421300</v>
      </c>
      <c r="X2005" s="73">
        <f>IFERROR(VLOOKUP(Подбор[[#This Row],[Артикул]],[1]Подбор!$CJ:$CW,3,0),"")</f>
        <v>358105</v>
      </c>
      <c r="Y2005" s="73">
        <f>IFERROR(VLOOKUP(Подбор[[#This Row],[Артикул]],[1]Подбор!$CJ:$CW,4,0),"")</f>
        <v>-15</v>
      </c>
      <c r="Z2005" s="73">
        <f>IFERROR(VLOOKUP(Подбор[[#This Row],[Артикул]],[1]Подбор!$CJ:$CW,5,0),"")</f>
        <v>0</v>
      </c>
      <c r="AA2005" s="73">
        <f>IFERROR(VLOOKUP(Подбор[[#This Row],[Артикул]],[1]Подбор!$CJ:$CW,6,0),"")</f>
        <v>0</v>
      </c>
      <c r="AB2005" s="73">
        <f>IFERROR(VLOOKUP(Подбор[[#This Row],[Артикул]],[1]Подбор!$CJ:$CW,7,0),"")</f>
        <v>0</v>
      </c>
      <c r="AC2005" s="73">
        <f>IFERROR(VLOOKUP(Подбор[[#This Row],[Артикул]],[1]Подбор!$CJ:$CW,8,0),"")</f>
        <v>0</v>
      </c>
      <c r="AD2005" s="73">
        <f>IFERROR(VLOOKUP(Подбор[[#This Row],[Артикул]],[1]Подбор!$CJ:$CW,9,0),"")</f>
        <v>0</v>
      </c>
      <c r="AE2005" s="73">
        <f>IFERROR(VLOOKUP(Подбор[[#This Row],[Артикул]],[1]Подбор!$CJ:$CW,10,0),"")</f>
        <v>0</v>
      </c>
      <c r="AF2005" s="73">
        <f>IFERROR(VLOOKUP(Подбор[[#This Row],[Артикул]],[1]Подбор!$CJ:$CW,11,0),"")</f>
        <v>0</v>
      </c>
      <c r="AG2005" s="73">
        <f>IFERROR(VLOOKUP(Подбор[[#This Row],[Артикул]],[1]Подбор!$CJ:$CW,12,0),"")</f>
        <v>0</v>
      </c>
      <c r="AH2005" s="73">
        <f>IFERROR(VLOOKUP(Подбор[[#This Row],[Артикул]],[1]Подбор!$CJ:$CW,13,0),"")</f>
        <v>0</v>
      </c>
      <c r="AI2005" s="73">
        <f>IFERROR(VLOOKUP(Подбор[[#This Row],[Артикул]],[1]Подбор!$CJ:$CW,14,0),"")</f>
        <v>0</v>
      </c>
      <c r="AJ2005" s="73" t="str">
        <f>IFERROR(VLOOKUP(Подбор[[#This Row],[Артикул]],[1]Подбор!$CJ:$DA,15,0),"")</f>
        <v/>
      </c>
      <c r="AK2005" s="73" t="str">
        <f>IFERROR(VLOOKUP(Подбор[[#This Row],[Артикул]],[1]Подбор!$CJ:$DA,16,0),"")</f>
        <v>https://ipmatika.kz/products/panelnye-kompyutery/TD-0360/</v>
      </c>
      <c r="AL2005" s="73" t="str">
        <f>IFERROR(VLOOKUP(Подбор[[#This Row],[Артикул]],[1]Подбор!$CJ:$DA,17,0),"")</f>
        <v>Служебная позиция</v>
      </c>
    </row>
    <row r="2006" spans="1:38">
      <c r="A2006" s="73" t="s">
        <v>2713</v>
      </c>
      <c r="B2006" t="s">
        <v>3086</v>
      </c>
      <c r="C2006" t="s">
        <v>5169</v>
      </c>
      <c r="D2006">
        <v>1870000</v>
      </c>
      <c r="E2006">
        <v>1589500</v>
      </c>
      <c r="F2006">
        <v>-15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578</v>
      </c>
      <c r="R2006" t="s">
        <v>578</v>
      </c>
      <c r="S2006" t="s">
        <v>6888</v>
      </c>
      <c r="T2006" s="73"/>
      <c r="U2006" s="73"/>
      <c r="V2006"/>
      <c r="W2006" s="73">
        <f>IFERROR(VLOOKUP(Подбор[[#This Row],[Артикул]],[1]Подбор!$CJ:$CW,2,0),"")</f>
        <v>1870000</v>
      </c>
      <c r="X2006" s="73">
        <f>IFERROR(VLOOKUP(Подбор[[#This Row],[Артикул]],[1]Подбор!$CJ:$CW,3,0),"")</f>
        <v>1589500</v>
      </c>
      <c r="Y2006" s="73">
        <f>IFERROR(VLOOKUP(Подбор[[#This Row],[Артикул]],[1]Подбор!$CJ:$CW,4,0),"")</f>
        <v>-15</v>
      </c>
      <c r="Z2006" s="73">
        <f>IFERROR(VLOOKUP(Подбор[[#This Row],[Артикул]],[1]Подбор!$CJ:$CW,5,0),"")</f>
        <v>0</v>
      </c>
      <c r="AA2006" s="73">
        <f>IFERROR(VLOOKUP(Подбор[[#This Row],[Артикул]],[1]Подбор!$CJ:$CW,6,0),"")</f>
        <v>0</v>
      </c>
      <c r="AB2006" s="73">
        <f>IFERROR(VLOOKUP(Подбор[[#This Row],[Артикул]],[1]Подбор!$CJ:$CW,7,0),"")</f>
        <v>0</v>
      </c>
      <c r="AC2006" s="73">
        <f>IFERROR(VLOOKUP(Подбор[[#This Row],[Артикул]],[1]Подбор!$CJ:$CW,8,0),"")</f>
        <v>0</v>
      </c>
      <c r="AD2006" s="73">
        <f>IFERROR(VLOOKUP(Подбор[[#This Row],[Артикул]],[1]Подбор!$CJ:$CW,9,0),"")</f>
        <v>0</v>
      </c>
      <c r="AE2006" s="73">
        <f>IFERROR(VLOOKUP(Подбор[[#This Row],[Артикул]],[1]Подбор!$CJ:$CW,10,0),"")</f>
        <v>0</v>
      </c>
      <c r="AF2006" s="73">
        <f>IFERROR(VLOOKUP(Подбор[[#This Row],[Артикул]],[1]Подбор!$CJ:$CW,11,0),"")</f>
        <v>0</v>
      </c>
      <c r="AG2006" s="73">
        <f>IFERROR(VLOOKUP(Подбор[[#This Row],[Артикул]],[1]Подбор!$CJ:$CW,12,0),"")</f>
        <v>0</v>
      </c>
      <c r="AH2006" s="73">
        <f>IFERROR(VLOOKUP(Подбор[[#This Row],[Артикул]],[1]Подбор!$CJ:$CW,13,0),"")</f>
        <v>0</v>
      </c>
      <c r="AI2006" s="73">
        <f>IFERROR(VLOOKUP(Подбор[[#This Row],[Артикул]],[1]Подбор!$CJ:$CW,14,0),"")</f>
        <v>0</v>
      </c>
      <c r="AJ2006" s="73" t="str">
        <f>IFERROR(VLOOKUP(Подбор[[#This Row],[Артикул]],[1]Подбор!$CJ:$DA,15,0),"")</f>
        <v/>
      </c>
      <c r="AK2006" s="73" t="str">
        <f>IFERROR(VLOOKUP(Подбор[[#This Row],[Артикул]],[1]Подбор!$CJ:$DA,16,0),"")</f>
        <v/>
      </c>
      <c r="AL2006" s="73" t="str">
        <f>IFERROR(VLOOKUP(Подбор[[#This Row],[Артикул]],[1]Подбор!$CJ:$DA,17,0),"")</f>
        <v>Служебная позиция</v>
      </c>
    </row>
    <row r="2007" spans="1:38">
      <c r="A2007" s="73" t="s">
        <v>5445</v>
      </c>
      <c r="B2007" t="s">
        <v>3086</v>
      </c>
      <c r="C2007" t="s">
        <v>5446</v>
      </c>
      <c r="D2007">
        <v>495000</v>
      </c>
      <c r="E2007">
        <v>420750</v>
      </c>
      <c r="F2007">
        <v>-15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578</v>
      </c>
      <c r="R2007" t="s">
        <v>3023</v>
      </c>
      <c r="S2007" t="s">
        <v>6888</v>
      </c>
      <c r="T2007" s="73"/>
      <c r="U2007" s="73"/>
      <c r="V2007"/>
      <c r="W2007" s="73">
        <f>IFERROR(VLOOKUP(Подбор[[#This Row],[Артикул]],[1]Подбор!$CJ:$CW,2,0),"")</f>
        <v>495000</v>
      </c>
      <c r="X2007" s="73">
        <f>IFERROR(VLOOKUP(Подбор[[#This Row],[Артикул]],[1]Подбор!$CJ:$CW,3,0),"")</f>
        <v>420750</v>
      </c>
      <c r="Y2007" s="73">
        <f>IFERROR(VLOOKUP(Подбор[[#This Row],[Артикул]],[1]Подбор!$CJ:$CW,4,0),"")</f>
        <v>-15</v>
      </c>
      <c r="Z2007" s="73">
        <f>IFERROR(VLOOKUP(Подбор[[#This Row],[Артикул]],[1]Подбор!$CJ:$CW,5,0),"")</f>
        <v>0</v>
      </c>
      <c r="AA2007" s="73">
        <f>IFERROR(VLOOKUP(Подбор[[#This Row],[Артикул]],[1]Подбор!$CJ:$CW,6,0),"")</f>
        <v>0</v>
      </c>
      <c r="AB2007" s="73">
        <f>IFERROR(VLOOKUP(Подбор[[#This Row],[Артикул]],[1]Подбор!$CJ:$CW,7,0),"")</f>
        <v>0</v>
      </c>
      <c r="AC2007" s="73">
        <f>IFERROR(VLOOKUP(Подбор[[#This Row],[Артикул]],[1]Подбор!$CJ:$CW,8,0),"")</f>
        <v>0</v>
      </c>
      <c r="AD2007" s="73">
        <f>IFERROR(VLOOKUP(Подбор[[#This Row],[Артикул]],[1]Подбор!$CJ:$CW,9,0),"")</f>
        <v>0</v>
      </c>
      <c r="AE2007" s="73">
        <f>IFERROR(VLOOKUP(Подбор[[#This Row],[Артикул]],[1]Подбор!$CJ:$CW,10,0),"")</f>
        <v>0</v>
      </c>
      <c r="AF2007" s="73">
        <f>IFERROR(VLOOKUP(Подбор[[#This Row],[Артикул]],[1]Подбор!$CJ:$CW,11,0),"")</f>
        <v>0</v>
      </c>
      <c r="AG2007" s="73">
        <f>IFERROR(VLOOKUP(Подбор[[#This Row],[Артикул]],[1]Подбор!$CJ:$CW,12,0),"")</f>
        <v>0</v>
      </c>
      <c r="AH2007" s="73">
        <f>IFERROR(VLOOKUP(Подбор[[#This Row],[Артикул]],[1]Подбор!$CJ:$CW,13,0),"")</f>
        <v>0</v>
      </c>
      <c r="AI2007" s="73">
        <f>IFERROR(VLOOKUP(Подбор[[#This Row],[Артикул]],[1]Подбор!$CJ:$CW,14,0),"")</f>
        <v>0</v>
      </c>
      <c r="AJ2007" s="73" t="str">
        <f>IFERROR(VLOOKUP(Подбор[[#This Row],[Артикул]],[1]Подбор!$CJ:$DA,15,0),"")</f>
        <v/>
      </c>
      <c r="AK2007" s="73" t="str">
        <f>IFERROR(VLOOKUP(Подбор[[#This Row],[Артикул]],[1]Подбор!$CJ:$DA,16,0),"")</f>
        <v>https://ipmatika.kz/products/panelnye-kompyutery/qbic-td-1060-slim/</v>
      </c>
      <c r="AL2007" s="73" t="str">
        <f>IFERROR(VLOOKUP(Подбор[[#This Row],[Артикул]],[1]Подбор!$CJ:$DA,17,0),"")</f>
        <v>Служебная позиция</v>
      </c>
    </row>
    <row r="2008" spans="1:38">
      <c r="A2008" s="73" t="s">
        <v>807</v>
      </c>
      <c r="B2008"/>
      <c r="C2008"/>
      <c r="D2008" t="s">
        <v>578</v>
      </c>
      <c r="E2008" t="s">
        <v>578</v>
      </c>
      <c r="F2008" t="s">
        <v>578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578</v>
      </c>
      <c r="R2008" t="s">
        <v>578</v>
      </c>
      <c r="S2008" t="s">
        <v>578</v>
      </c>
      <c r="T2008" s="73"/>
      <c r="U2008" s="73"/>
      <c r="V2008"/>
      <c r="W2008" s="73" t="str">
        <f>IFERROR(VLOOKUP(Подбор[[#This Row],[Артикул]],[1]Подбор!$CJ:$CW,2,0),"")</f>
        <v/>
      </c>
      <c r="X2008" s="73" t="str">
        <f>IFERROR(VLOOKUP(Подбор[[#This Row],[Артикул]],[1]Подбор!$CJ:$CW,3,0),"")</f>
        <v/>
      </c>
      <c r="Y2008" s="73" t="str">
        <f>IFERROR(VLOOKUP(Подбор[[#This Row],[Артикул]],[1]Подбор!$CJ:$CW,4,0),"")</f>
        <v/>
      </c>
      <c r="Z2008" s="73">
        <f>IFERROR(VLOOKUP(Подбор[[#This Row],[Артикул]],[1]Подбор!$CJ:$CW,5,0),"")</f>
        <v>0</v>
      </c>
      <c r="AA2008" s="73">
        <f>IFERROR(VLOOKUP(Подбор[[#This Row],[Артикул]],[1]Подбор!$CJ:$CW,6,0),"")</f>
        <v>0</v>
      </c>
      <c r="AB2008" s="73">
        <f>IFERROR(VLOOKUP(Подбор[[#This Row],[Артикул]],[1]Подбор!$CJ:$CW,7,0),"")</f>
        <v>0</v>
      </c>
      <c r="AC2008" s="73">
        <f>IFERROR(VLOOKUP(Подбор[[#This Row],[Артикул]],[1]Подбор!$CJ:$CW,8,0),"")</f>
        <v>0</v>
      </c>
      <c r="AD2008" s="73">
        <f>IFERROR(VLOOKUP(Подбор[[#This Row],[Артикул]],[1]Подбор!$CJ:$CW,9,0),"")</f>
        <v>0</v>
      </c>
      <c r="AE2008" s="73">
        <f>IFERROR(VLOOKUP(Подбор[[#This Row],[Артикул]],[1]Подбор!$CJ:$CW,10,0),"")</f>
        <v>0</v>
      </c>
      <c r="AF2008" s="73">
        <f>IFERROR(VLOOKUP(Подбор[[#This Row],[Артикул]],[1]Подбор!$CJ:$CW,11,0),"")</f>
        <v>0</v>
      </c>
      <c r="AG2008" s="73">
        <f>IFERROR(VLOOKUP(Подбор[[#This Row],[Артикул]],[1]Подбор!$CJ:$CW,12,0),"")</f>
        <v>0</v>
      </c>
      <c r="AH2008" s="73">
        <f>IFERROR(VLOOKUP(Подбор[[#This Row],[Артикул]],[1]Подбор!$CJ:$CW,13,0),"")</f>
        <v>0</v>
      </c>
      <c r="AI2008" s="73">
        <f>IFERROR(VLOOKUP(Подбор[[#This Row],[Артикул]],[1]Подбор!$CJ:$CW,14,0),"")</f>
        <v>0</v>
      </c>
      <c r="AJ2008" s="73" t="str">
        <f>IFERROR(VLOOKUP(Подбор[[#This Row],[Артикул]],[1]Подбор!$CJ:$DA,15,0),"")</f>
        <v/>
      </c>
      <c r="AK2008" s="73" t="str">
        <f>IFERROR(VLOOKUP(Подбор[[#This Row],[Артикул]],[1]Подбор!$CJ:$DA,16,0),"")</f>
        <v/>
      </c>
      <c r="AL2008" s="73" t="str">
        <f>IFERROR(VLOOKUP(Подбор[[#This Row],[Артикул]],[1]Подбор!$CJ:$DA,17,0),"")</f>
        <v/>
      </c>
    </row>
    <row r="2009" spans="1:38">
      <c r="A2009" s="73" t="s">
        <v>806</v>
      </c>
      <c r="B2009"/>
      <c r="C2009"/>
      <c r="D2009">
        <v>0</v>
      </c>
      <c r="E2009">
        <v>0</v>
      </c>
      <c r="F2009" t="s">
        <v>578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578</v>
      </c>
      <c r="R2009" t="s">
        <v>578</v>
      </c>
      <c r="S2009" t="s">
        <v>578</v>
      </c>
      <c r="T2009" s="73"/>
      <c r="U2009" s="73"/>
      <c r="V2009"/>
      <c r="W2009" s="73">
        <f>IFERROR(VLOOKUP(Подбор[[#This Row],[Артикул]],[1]Подбор!$CJ:$CW,2,0),"")</f>
        <v>0</v>
      </c>
      <c r="X2009" s="73">
        <f>IFERROR(VLOOKUP(Подбор[[#This Row],[Артикул]],[1]Подбор!$CJ:$CW,3,0),"")</f>
        <v>0</v>
      </c>
      <c r="Y2009" s="73" t="str">
        <f>IFERROR(VLOOKUP(Подбор[[#This Row],[Артикул]],[1]Подбор!$CJ:$CW,4,0),"")</f>
        <v/>
      </c>
      <c r="Z2009" s="73">
        <f>IFERROR(VLOOKUP(Подбор[[#This Row],[Артикул]],[1]Подбор!$CJ:$CW,5,0),"")</f>
        <v>0</v>
      </c>
      <c r="AA2009" s="73">
        <f>IFERROR(VLOOKUP(Подбор[[#This Row],[Артикул]],[1]Подбор!$CJ:$CW,6,0),"")</f>
        <v>0</v>
      </c>
      <c r="AB2009" s="73">
        <f>IFERROR(VLOOKUP(Подбор[[#This Row],[Артикул]],[1]Подбор!$CJ:$CW,7,0),"")</f>
        <v>0</v>
      </c>
      <c r="AC2009" s="73">
        <f>IFERROR(VLOOKUP(Подбор[[#This Row],[Артикул]],[1]Подбор!$CJ:$CW,8,0),"")</f>
        <v>0</v>
      </c>
      <c r="AD2009" s="73">
        <f>IFERROR(VLOOKUP(Подбор[[#This Row],[Артикул]],[1]Подбор!$CJ:$CW,9,0),"")</f>
        <v>0</v>
      </c>
      <c r="AE2009" s="73">
        <f>IFERROR(VLOOKUP(Подбор[[#This Row],[Артикул]],[1]Подбор!$CJ:$CW,10,0),"")</f>
        <v>0</v>
      </c>
      <c r="AF2009" s="73">
        <f>IFERROR(VLOOKUP(Подбор[[#This Row],[Артикул]],[1]Подбор!$CJ:$CW,11,0),"")</f>
        <v>0</v>
      </c>
      <c r="AG2009" s="73">
        <f>IFERROR(VLOOKUP(Подбор[[#This Row],[Артикул]],[1]Подбор!$CJ:$CW,12,0),"")</f>
        <v>0</v>
      </c>
      <c r="AH2009" s="73">
        <f>IFERROR(VLOOKUP(Подбор[[#This Row],[Артикул]],[1]Подбор!$CJ:$CW,13,0),"")</f>
        <v>0</v>
      </c>
      <c r="AI2009" s="73">
        <f>IFERROR(VLOOKUP(Подбор[[#This Row],[Артикул]],[1]Подбор!$CJ:$CW,14,0),"")</f>
        <v>0</v>
      </c>
      <c r="AJ2009" s="73" t="str">
        <f>IFERROR(VLOOKUP(Подбор[[#This Row],[Артикул]],[1]Подбор!$CJ:$DA,15,0),"")</f>
        <v/>
      </c>
      <c r="AK2009" s="73" t="str">
        <f>IFERROR(VLOOKUP(Подбор[[#This Row],[Артикул]],[1]Подбор!$CJ:$DA,16,0),"")</f>
        <v/>
      </c>
      <c r="AL2009" s="73" t="str">
        <f>IFERROR(VLOOKUP(Подбор[[#This Row],[Артикул]],[1]Подбор!$CJ:$DA,17,0),"")</f>
        <v/>
      </c>
    </row>
    <row r="2010" spans="1:38">
      <c r="A2010" s="73" t="s">
        <v>805</v>
      </c>
      <c r="B2010"/>
      <c r="C2010"/>
      <c r="D2010">
        <v>0</v>
      </c>
      <c r="E2010">
        <v>0</v>
      </c>
      <c r="F2010" t="s">
        <v>578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578</v>
      </c>
      <c r="R2010" t="s">
        <v>578</v>
      </c>
      <c r="S2010" t="s">
        <v>578</v>
      </c>
      <c r="T2010" s="73"/>
      <c r="U2010" s="73"/>
      <c r="V2010"/>
      <c r="W2010" s="73">
        <f>IFERROR(VLOOKUP(Подбор[[#This Row],[Артикул]],[1]Подбор!$CJ:$CW,2,0),"")</f>
        <v>0</v>
      </c>
      <c r="X2010" s="73">
        <f>IFERROR(VLOOKUP(Подбор[[#This Row],[Артикул]],[1]Подбор!$CJ:$CW,3,0),"")</f>
        <v>0</v>
      </c>
      <c r="Y2010" s="73" t="str">
        <f>IFERROR(VLOOKUP(Подбор[[#This Row],[Артикул]],[1]Подбор!$CJ:$CW,4,0),"")</f>
        <v/>
      </c>
      <c r="Z2010" s="73">
        <f>IFERROR(VLOOKUP(Подбор[[#This Row],[Артикул]],[1]Подбор!$CJ:$CW,5,0),"")</f>
        <v>0</v>
      </c>
      <c r="AA2010" s="73">
        <f>IFERROR(VLOOKUP(Подбор[[#This Row],[Артикул]],[1]Подбор!$CJ:$CW,6,0),"")</f>
        <v>0</v>
      </c>
      <c r="AB2010" s="73">
        <f>IFERROR(VLOOKUP(Подбор[[#This Row],[Артикул]],[1]Подбор!$CJ:$CW,7,0),"")</f>
        <v>0</v>
      </c>
      <c r="AC2010" s="73">
        <f>IFERROR(VLOOKUP(Подбор[[#This Row],[Артикул]],[1]Подбор!$CJ:$CW,8,0),"")</f>
        <v>0</v>
      </c>
      <c r="AD2010" s="73">
        <f>IFERROR(VLOOKUP(Подбор[[#This Row],[Артикул]],[1]Подбор!$CJ:$CW,9,0),"")</f>
        <v>0</v>
      </c>
      <c r="AE2010" s="73">
        <f>IFERROR(VLOOKUP(Подбор[[#This Row],[Артикул]],[1]Подбор!$CJ:$CW,10,0),"")</f>
        <v>0</v>
      </c>
      <c r="AF2010" s="73">
        <f>IFERROR(VLOOKUP(Подбор[[#This Row],[Артикул]],[1]Подбор!$CJ:$CW,11,0),"")</f>
        <v>0</v>
      </c>
      <c r="AG2010" s="73">
        <f>IFERROR(VLOOKUP(Подбор[[#This Row],[Артикул]],[1]Подбор!$CJ:$CW,12,0),"")</f>
        <v>0</v>
      </c>
      <c r="AH2010" s="73">
        <f>IFERROR(VLOOKUP(Подбор[[#This Row],[Артикул]],[1]Подбор!$CJ:$CW,13,0),"")</f>
        <v>0</v>
      </c>
      <c r="AI2010" s="73">
        <f>IFERROR(VLOOKUP(Подбор[[#This Row],[Артикул]],[1]Подбор!$CJ:$CW,14,0),"")</f>
        <v>0</v>
      </c>
      <c r="AJ2010" s="73" t="str">
        <f>IFERROR(VLOOKUP(Подбор[[#This Row],[Артикул]],[1]Подбор!$CJ:$DA,15,0),"")</f>
        <v/>
      </c>
      <c r="AK2010" s="73" t="str">
        <f>IFERROR(VLOOKUP(Подбор[[#This Row],[Артикул]],[1]Подбор!$CJ:$DA,16,0),"")</f>
        <v/>
      </c>
      <c r="AL2010" s="73" t="str">
        <f>IFERROR(VLOOKUP(Подбор[[#This Row],[Артикул]],[1]Подбор!$CJ:$DA,17,0),"")</f>
        <v/>
      </c>
    </row>
    <row r="2011" spans="1:38">
      <c r="A2011" s="73" t="s">
        <v>804</v>
      </c>
      <c r="B2011" t="s">
        <v>806</v>
      </c>
      <c r="C2011" t="s">
        <v>803</v>
      </c>
      <c r="D2011">
        <v>88000</v>
      </c>
      <c r="E2011" t="s">
        <v>578</v>
      </c>
      <c r="F2011" t="s">
        <v>578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578</v>
      </c>
      <c r="R2011" t="s">
        <v>2740</v>
      </c>
      <c r="S2011" t="s">
        <v>5723</v>
      </c>
      <c r="T2011" s="73"/>
      <c r="U2011" s="73"/>
      <c r="V2011"/>
      <c r="W2011" s="73">
        <f>IFERROR(VLOOKUP(Подбор[[#This Row],[Артикул]],[1]Подбор!$CJ:$CW,2,0),"")</f>
        <v>88000</v>
      </c>
      <c r="X2011" s="73" t="str">
        <f>IFERROR(VLOOKUP(Подбор[[#This Row],[Артикул]],[1]Подбор!$CJ:$CW,3,0),"")</f>
        <v/>
      </c>
      <c r="Y2011" s="73" t="str">
        <f>IFERROR(VLOOKUP(Подбор[[#This Row],[Артикул]],[1]Подбор!$CJ:$CW,4,0),"")</f>
        <v/>
      </c>
      <c r="Z2011" s="73">
        <f>IFERROR(VLOOKUP(Подбор[[#This Row],[Артикул]],[1]Подбор!$CJ:$CW,5,0),"")</f>
        <v>0</v>
      </c>
      <c r="AA2011" s="73">
        <f>IFERROR(VLOOKUP(Подбор[[#This Row],[Артикул]],[1]Подбор!$CJ:$CW,6,0),"")</f>
        <v>0</v>
      </c>
      <c r="AB2011" s="73">
        <f>IFERROR(VLOOKUP(Подбор[[#This Row],[Артикул]],[1]Подбор!$CJ:$CW,7,0),"")</f>
        <v>0</v>
      </c>
      <c r="AC2011" s="73">
        <f>IFERROR(VLOOKUP(Подбор[[#This Row],[Артикул]],[1]Подбор!$CJ:$CW,8,0),"")</f>
        <v>0</v>
      </c>
      <c r="AD2011" s="73">
        <f>IFERROR(VLOOKUP(Подбор[[#This Row],[Артикул]],[1]Подбор!$CJ:$CW,9,0),"")</f>
        <v>0</v>
      </c>
      <c r="AE2011" s="73">
        <f>IFERROR(VLOOKUP(Подбор[[#This Row],[Артикул]],[1]Подбор!$CJ:$CW,10,0),"")</f>
        <v>0</v>
      </c>
      <c r="AF2011" s="73">
        <f>IFERROR(VLOOKUP(Подбор[[#This Row],[Артикул]],[1]Подбор!$CJ:$CW,11,0),"")</f>
        <v>0</v>
      </c>
      <c r="AG2011" s="73">
        <f>IFERROR(VLOOKUP(Подбор[[#This Row],[Артикул]],[1]Подбор!$CJ:$CW,12,0),"")</f>
        <v>0</v>
      </c>
      <c r="AH2011" s="73">
        <f>IFERROR(VLOOKUP(Подбор[[#This Row],[Артикул]],[1]Подбор!$CJ:$CW,13,0),"")</f>
        <v>0</v>
      </c>
      <c r="AI2011" s="73">
        <f>IFERROR(VLOOKUP(Подбор[[#This Row],[Артикул]],[1]Подбор!$CJ:$CW,14,0),"")</f>
        <v>0</v>
      </c>
      <c r="AJ2011" s="73" t="str">
        <f>IFERROR(VLOOKUP(Подбор[[#This Row],[Артикул]],[1]Подбор!$CJ:$DA,15,0),"")</f>
        <v/>
      </c>
      <c r="AK2011" s="73" t="str">
        <f>IFERROR(VLOOKUP(Подбор[[#This Row],[Артикул]],[1]Подбор!$CJ:$DA,16,0),"")</f>
        <v>https://ipmatika.kz/products/promyshlennye-lte-routery/milesight-ur32-l04eu/</v>
      </c>
      <c r="AL2011" s="73" t="str">
        <f>IFERROR(VLOOKUP(Подбор[[#This Row],[Артикул]],[1]Подбор!$CJ:$DA,17,0),"")</f>
        <v>Акция</v>
      </c>
    </row>
    <row r="2012" spans="1:38">
      <c r="A2012" s="73" t="s">
        <v>802</v>
      </c>
      <c r="B2012" t="s">
        <v>806</v>
      </c>
      <c r="C2012" t="s">
        <v>801</v>
      </c>
      <c r="D2012">
        <v>136400</v>
      </c>
      <c r="E2012" t="s">
        <v>578</v>
      </c>
      <c r="F2012" t="s">
        <v>578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578</v>
      </c>
      <c r="R2012" t="s">
        <v>2740</v>
      </c>
      <c r="S2012" t="s">
        <v>5612</v>
      </c>
      <c r="T2012" s="73"/>
      <c r="U2012" s="73"/>
      <c r="V2012"/>
      <c r="W2012" s="73">
        <f>IFERROR(VLOOKUP(Подбор[[#This Row],[Артикул]],[1]Подбор!$CJ:$CW,2,0),"")</f>
        <v>136400</v>
      </c>
      <c r="X2012" s="73" t="str">
        <f>IFERROR(VLOOKUP(Подбор[[#This Row],[Артикул]],[1]Подбор!$CJ:$CW,3,0),"")</f>
        <v/>
      </c>
      <c r="Y2012" s="73" t="str">
        <f>IFERROR(VLOOKUP(Подбор[[#This Row],[Артикул]],[1]Подбор!$CJ:$CW,4,0),"")</f>
        <v/>
      </c>
      <c r="Z2012" s="73">
        <f>IFERROR(VLOOKUP(Подбор[[#This Row],[Артикул]],[1]Подбор!$CJ:$CW,5,0),"")</f>
        <v>0</v>
      </c>
      <c r="AA2012" s="73">
        <f>IFERROR(VLOOKUP(Подбор[[#This Row],[Артикул]],[1]Подбор!$CJ:$CW,6,0),"")</f>
        <v>0</v>
      </c>
      <c r="AB2012" s="73">
        <f>IFERROR(VLOOKUP(Подбор[[#This Row],[Артикул]],[1]Подбор!$CJ:$CW,7,0),"")</f>
        <v>0</v>
      </c>
      <c r="AC2012" s="73">
        <f>IFERROR(VLOOKUP(Подбор[[#This Row],[Артикул]],[1]Подбор!$CJ:$CW,8,0),"")</f>
        <v>0</v>
      </c>
      <c r="AD2012" s="73">
        <f>IFERROR(VLOOKUP(Подбор[[#This Row],[Артикул]],[1]Подбор!$CJ:$CW,9,0),"")</f>
        <v>0</v>
      </c>
      <c r="AE2012" s="73">
        <f>IFERROR(VLOOKUP(Подбор[[#This Row],[Артикул]],[1]Подбор!$CJ:$CW,10,0),"")</f>
        <v>0</v>
      </c>
      <c r="AF2012" s="73">
        <f>IFERROR(VLOOKUP(Подбор[[#This Row],[Артикул]],[1]Подбор!$CJ:$CW,11,0),"")</f>
        <v>0</v>
      </c>
      <c r="AG2012" s="73">
        <f>IFERROR(VLOOKUP(Подбор[[#This Row],[Артикул]],[1]Подбор!$CJ:$CW,12,0),"")</f>
        <v>0</v>
      </c>
      <c r="AH2012" s="73">
        <f>IFERROR(VLOOKUP(Подбор[[#This Row],[Артикул]],[1]Подбор!$CJ:$CW,13,0),"")</f>
        <v>0</v>
      </c>
      <c r="AI2012" s="73">
        <f>IFERROR(VLOOKUP(Подбор[[#This Row],[Артикул]],[1]Подбор!$CJ:$CW,14,0),"")</f>
        <v>0</v>
      </c>
      <c r="AJ2012" s="73" t="str">
        <f>IFERROR(VLOOKUP(Подбор[[#This Row],[Артикул]],[1]Подбор!$CJ:$DA,15,0),"")</f>
        <v/>
      </c>
      <c r="AK2012" s="73" t="str">
        <f>IFERROR(VLOOKUP(Подбор[[#This Row],[Артикул]],[1]Подбор!$CJ:$DA,16,0),"")</f>
        <v>https://ipmatika.kz/products/promyshlennye-lte-routery/milesight-ur32-l04eu/</v>
      </c>
      <c r="AL2012" s="73" t="str">
        <f>IFERROR(VLOOKUP(Подбор[[#This Row],[Артикул]],[1]Подбор!$CJ:$DA,17,0),"")</f>
        <v>Под заказ</v>
      </c>
    </row>
    <row r="2013" spans="1:38">
      <c r="A2013" s="73" t="s">
        <v>800</v>
      </c>
      <c r="B2013" t="s">
        <v>806</v>
      </c>
      <c r="C2013" t="s">
        <v>799</v>
      </c>
      <c r="D2013">
        <v>136420</v>
      </c>
      <c r="E2013">
        <v>95491.199999999983</v>
      </c>
      <c r="F2013">
        <v>-30.002052484972893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3</v>
      </c>
      <c r="O2013">
        <v>0</v>
      </c>
      <c r="P2013">
        <v>0</v>
      </c>
      <c r="Q2013" t="s">
        <v>578</v>
      </c>
      <c r="R2013" t="s">
        <v>2736</v>
      </c>
      <c r="S2013" t="s">
        <v>5612</v>
      </c>
      <c r="T2013" s="73"/>
      <c r="U2013" s="73"/>
      <c r="V2013"/>
      <c r="W2013" s="73">
        <f>IFERROR(VLOOKUP(Подбор[[#This Row],[Артикул]],[1]Подбор!$CJ:$CW,2,0),"")</f>
        <v>136420</v>
      </c>
      <c r="X2013" s="73">
        <f>IFERROR(VLOOKUP(Подбор[[#This Row],[Артикул]],[1]Подбор!$CJ:$CW,3,0),"")</f>
        <v>95491.199999999983</v>
      </c>
      <c r="Y2013" s="73">
        <f>IFERROR(VLOOKUP(Подбор[[#This Row],[Артикул]],[1]Подбор!$CJ:$CW,4,0),"")</f>
        <v>-30.002052484972893</v>
      </c>
      <c r="Z2013" s="73">
        <f>IFERROR(VLOOKUP(Подбор[[#This Row],[Артикул]],[1]Подбор!$CJ:$CW,5,0),"")</f>
        <v>0</v>
      </c>
      <c r="AA2013" s="73">
        <f>IFERROR(VLOOKUP(Подбор[[#This Row],[Артикул]],[1]Подбор!$CJ:$CW,6,0),"")</f>
        <v>0</v>
      </c>
      <c r="AB2013" s="73">
        <f>IFERROR(VLOOKUP(Подбор[[#This Row],[Артикул]],[1]Подбор!$CJ:$CW,7,0),"")</f>
        <v>0</v>
      </c>
      <c r="AC2013" s="73">
        <f>IFERROR(VLOOKUP(Подбор[[#This Row],[Артикул]],[1]Подбор!$CJ:$CW,8,0),"")</f>
        <v>0</v>
      </c>
      <c r="AD2013" s="73">
        <f>IFERROR(VLOOKUP(Подбор[[#This Row],[Артикул]],[1]Подбор!$CJ:$CW,9,0),"")</f>
        <v>0</v>
      </c>
      <c r="AE2013" s="73">
        <f>IFERROR(VLOOKUP(Подбор[[#This Row],[Артикул]],[1]Подбор!$CJ:$CW,10,0),"")</f>
        <v>0</v>
      </c>
      <c r="AF2013" s="73">
        <f>IFERROR(VLOOKUP(Подбор[[#This Row],[Артикул]],[1]Подбор!$CJ:$CW,11,0),"")</f>
        <v>0</v>
      </c>
      <c r="AG2013" s="73">
        <f>IFERROR(VLOOKUP(Подбор[[#This Row],[Артикул]],[1]Подбор!$CJ:$CW,12,0),"")</f>
        <v>3</v>
      </c>
      <c r="AH2013" s="73">
        <f>IFERROR(VLOOKUP(Подбор[[#This Row],[Артикул]],[1]Подбор!$CJ:$CW,13,0),"")</f>
        <v>0</v>
      </c>
      <c r="AI2013" s="73">
        <f>IFERROR(VLOOKUP(Подбор[[#This Row],[Артикул]],[1]Подбор!$CJ:$CW,14,0),"")</f>
        <v>0</v>
      </c>
      <c r="AJ2013" s="73" t="str">
        <f>IFERROR(VLOOKUP(Подбор[[#This Row],[Артикул]],[1]Подбор!$CJ:$DA,15,0),"")</f>
        <v/>
      </c>
      <c r="AK2013" s="73" t="str">
        <f>IFERROR(VLOOKUP(Подбор[[#This Row],[Артикул]],[1]Подбор!$CJ:$DA,16,0),"")</f>
        <v>https://ipmatika.kz/products/promyshlennye-lte-routery/milesight-ur32l-l04eu/</v>
      </c>
      <c r="AL2013" s="73" t="str">
        <f>IFERROR(VLOOKUP(Подбор[[#This Row],[Артикул]],[1]Подбор!$CJ:$DA,17,0),"")</f>
        <v>Под заказ</v>
      </c>
    </row>
    <row r="2014" spans="1:38">
      <c r="A2014" s="73" t="s">
        <v>798</v>
      </c>
      <c r="B2014" t="s">
        <v>806</v>
      </c>
      <c r="C2014" t="s">
        <v>797</v>
      </c>
      <c r="D2014">
        <v>123480</v>
      </c>
      <c r="E2014">
        <v>86436.587999999989</v>
      </c>
      <c r="F2014">
        <v>-29.999523809523822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578</v>
      </c>
      <c r="R2014" t="s">
        <v>2736</v>
      </c>
      <c r="S2014" t="s">
        <v>5612</v>
      </c>
      <c r="T2014" s="73"/>
      <c r="U2014" s="73"/>
      <c r="V2014"/>
      <c r="W2014" s="73">
        <f>IFERROR(VLOOKUP(Подбор[[#This Row],[Артикул]],[1]Подбор!$CJ:$CW,2,0),"")</f>
        <v>123480</v>
      </c>
      <c r="X2014" s="73">
        <f>IFERROR(VLOOKUP(Подбор[[#This Row],[Артикул]],[1]Подбор!$CJ:$CW,3,0),"")</f>
        <v>86436.587999999989</v>
      </c>
      <c r="Y2014" s="73">
        <f>IFERROR(VLOOKUP(Подбор[[#This Row],[Артикул]],[1]Подбор!$CJ:$CW,4,0),"")</f>
        <v>-29.999523809523822</v>
      </c>
      <c r="Z2014" s="73">
        <f>IFERROR(VLOOKUP(Подбор[[#This Row],[Артикул]],[1]Подбор!$CJ:$CW,5,0),"")</f>
        <v>0</v>
      </c>
      <c r="AA2014" s="73">
        <f>IFERROR(VLOOKUP(Подбор[[#This Row],[Артикул]],[1]Подбор!$CJ:$CW,6,0),"")</f>
        <v>0</v>
      </c>
      <c r="AB2014" s="73">
        <f>IFERROR(VLOOKUP(Подбор[[#This Row],[Артикул]],[1]Подбор!$CJ:$CW,7,0),"")</f>
        <v>0</v>
      </c>
      <c r="AC2014" s="73">
        <f>IFERROR(VLOOKUP(Подбор[[#This Row],[Артикул]],[1]Подбор!$CJ:$CW,8,0),"")</f>
        <v>0</v>
      </c>
      <c r="AD2014" s="73">
        <f>IFERROR(VLOOKUP(Подбор[[#This Row],[Артикул]],[1]Подбор!$CJ:$CW,9,0),"")</f>
        <v>0</v>
      </c>
      <c r="AE2014" s="73">
        <f>IFERROR(VLOOKUP(Подбор[[#This Row],[Артикул]],[1]Подбор!$CJ:$CW,10,0),"")</f>
        <v>0</v>
      </c>
      <c r="AF2014" s="73">
        <f>IFERROR(VLOOKUP(Подбор[[#This Row],[Артикул]],[1]Подбор!$CJ:$CW,11,0),"")</f>
        <v>0</v>
      </c>
      <c r="AG2014" s="73">
        <f>IFERROR(VLOOKUP(Подбор[[#This Row],[Артикул]],[1]Подбор!$CJ:$CW,12,0),"")</f>
        <v>0</v>
      </c>
      <c r="AH2014" s="73">
        <f>IFERROR(VLOOKUP(Подбор[[#This Row],[Артикул]],[1]Подбор!$CJ:$CW,13,0),"")</f>
        <v>0</v>
      </c>
      <c r="AI2014" s="73">
        <f>IFERROR(VLOOKUP(Подбор[[#This Row],[Артикул]],[1]Подбор!$CJ:$CW,14,0),"")</f>
        <v>0</v>
      </c>
      <c r="AJ2014" s="73" t="str">
        <f>IFERROR(VLOOKUP(Подбор[[#This Row],[Артикул]],[1]Подбор!$CJ:$DA,15,0),"")</f>
        <v/>
      </c>
      <c r="AK2014" s="73" t="str">
        <f>IFERROR(VLOOKUP(Подбор[[#This Row],[Артикул]],[1]Подбор!$CJ:$DA,16,0),"")</f>
        <v>https://ipmatika.kz/products/promyshlennye-lte-routery/milesight-ur32l-l04eu/</v>
      </c>
      <c r="AL2014" s="73" t="str">
        <f>IFERROR(VLOOKUP(Подбор[[#This Row],[Артикул]],[1]Подбор!$CJ:$DA,17,0),"")</f>
        <v>Под заказ</v>
      </c>
    </row>
    <row r="2015" spans="1:38">
      <c r="A2015" s="73" t="s">
        <v>796</v>
      </c>
      <c r="B2015" t="s">
        <v>806</v>
      </c>
      <c r="C2015" t="s">
        <v>795</v>
      </c>
      <c r="D2015">
        <v>136340</v>
      </c>
      <c r="E2015">
        <v>95440.04399999998</v>
      </c>
      <c r="F2015">
        <v>-29.998500806806518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19</v>
      </c>
      <c r="P2015">
        <v>0</v>
      </c>
      <c r="Q2015" t="s">
        <v>578</v>
      </c>
      <c r="R2015" t="s">
        <v>2736</v>
      </c>
      <c r="S2015" t="s">
        <v>5612</v>
      </c>
      <c r="T2015" s="73"/>
      <c r="U2015" s="73"/>
      <c r="V2015"/>
      <c r="W2015" s="73">
        <f>IFERROR(VLOOKUP(Подбор[[#This Row],[Артикул]],[1]Подбор!$CJ:$CW,2,0),"")</f>
        <v>136340</v>
      </c>
      <c r="X2015" s="73">
        <f>IFERROR(VLOOKUP(Подбор[[#This Row],[Артикул]],[1]Подбор!$CJ:$CW,3,0),"")</f>
        <v>95440.04399999998</v>
      </c>
      <c r="Y2015" s="73">
        <f>IFERROR(VLOOKUP(Подбор[[#This Row],[Артикул]],[1]Подбор!$CJ:$CW,4,0),"")</f>
        <v>-29.998500806806518</v>
      </c>
      <c r="Z2015" s="73">
        <f>IFERROR(VLOOKUP(Подбор[[#This Row],[Артикул]],[1]Подбор!$CJ:$CW,5,0),"")</f>
        <v>0</v>
      </c>
      <c r="AA2015" s="73">
        <f>IFERROR(VLOOKUP(Подбор[[#This Row],[Артикул]],[1]Подбор!$CJ:$CW,6,0),"")</f>
        <v>0</v>
      </c>
      <c r="AB2015" s="73">
        <f>IFERROR(VLOOKUP(Подбор[[#This Row],[Артикул]],[1]Подбор!$CJ:$CW,7,0),"")</f>
        <v>0</v>
      </c>
      <c r="AC2015" s="73">
        <f>IFERROR(VLOOKUP(Подбор[[#This Row],[Артикул]],[1]Подбор!$CJ:$CW,8,0),"")</f>
        <v>0</v>
      </c>
      <c r="AD2015" s="73">
        <f>IFERROR(VLOOKUP(Подбор[[#This Row],[Артикул]],[1]Подбор!$CJ:$CW,9,0),"")</f>
        <v>0</v>
      </c>
      <c r="AE2015" s="73">
        <f>IFERROR(VLOOKUP(Подбор[[#This Row],[Артикул]],[1]Подбор!$CJ:$CW,10,0),"")</f>
        <v>0</v>
      </c>
      <c r="AF2015" s="73">
        <f>IFERROR(VLOOKUP(Подбор[[#This Row],[Артикул]],[1]Подбор!$CJ:$CW,11,0),"")</f>
        <v>0</v>
      </c>
      <c r="AG2015" s="73">
        <f>IFERROR(VLOOKUP(Подбор[[#This Row],[Артикул]],[1]Подбор!$CJ:$CW,12,0),"")</f>
        <v>0</v>
      </c>
      <c r="AH2015" s="73">
        <f>IFERROR(VLOOKUP(Подбор[[#This Row],[Артикул]],[1]Подбор!$CJ:$CW,13,0),"")</f>
        <v>19</v>
      </c>
      <c r="AI2015" s="73">
        <f>IFERROR(VLOOKUP(Подбор[[#This Row],[Артикул]],[1]Подбор!$CJ:$CW,14,0),"")</f>
        <v>0</v>
      </c>
      <c r="AJ2015" s="73" t="str">
        <f>IFERROR(VLOOKUP(Подбор[[#This Row],[Артикул]],[1]Подбор!$CJ:$DA,15,0),"")</f>
        <v/>
      </c>
      <c r="AK2015" s="73" t="str">
        <f>IFERROR(VLOOKUP(Подбор[[#This Row],[Артикул]],[1]Подбор!$CJ:$DA,16,0),"")</f>
        <v>https://ipmatika.kz/products/promyshlennye-lte-routery/milesight-ur32l-l04eu/</v>
      </c>
      <c r="AL2015" s="73" t="str">
        <f>IFERROR(VLOOKUP(Подбор[[#This Row],[Артикул]],[1]Подбор!$CJ:$DA,17,0),"")</f>
        <v>Под заказ</v>
      </c>
    </row>
    <row r="2016" spans="1:38">
      <c r="A2016" s="73" t="s">
        <v>794</v>
      </c>
      <c r="B2016" t="s">
        <v>806</v>
      </c>
      <c r="C2016" t="s">
        <v>793</v>
      </c>
      <c r="D2016">
        <v>266240</v>
      </c>
      <c r="E2016">
        <v>186369.83399999997</v>
      </c>
      <c r="F2016">
        <v>-29.999311147836551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578</v>
      </c>
      <c r="R2016" t="s">
        <v>2733</v>
      </c>
      <c r="S2016" t="s">
        <v>5612</v>
      </c>
      <c r="T2016" s="73"/>
      <c r="U2016" s="73"/>
      <c r="V2016"/>
      <c r="W2016" s="73">
        <f>IFERROR(VLOOKUP(Подбор[[#This Row],[Артикул]],[1]Подбор!$CJ:$CW,2,0),"")</f>
        <v>266240</v>
      </c>
      <c r="X2016" s="73">
        <f>IFERROR(VLOOKUP(Подбор[[#This Row],[Артикул]],[1]Подбор!$CJ:$CW,3,0),"")</f>
        <v>186369.83399999997</v>
      </c>
      <c r="Y2016" s="73">
        <f>IFERROR(VLOOKUP(Подбор[[#This Row],[Артикул]],[1]Подбор!$CJ:$CW,4,0),"")</f>
        <v>-29.999311147836551</v>
      </c>
      <c r="Z2016" s="73">
        <f>IFERROR(VLOOKUP(Подбор[[#This Row],[Артикул]],[1]Подбор!$CJ:$CW,5,0),"")</f>
        <v>0</v>
      </c>
      <c r="AA2016" s="73">
        <f>IFERROR(VLOOKUP(Подбор[[#This Row],[Артикул]],[1]Подбор!$CJ:$CW,6,0),"")</f>
        <v>0</v>
      </c>
      <c r="AB2016" s="73">
        <f>IFERROR(VLOOKUP(Подбор[[#This Row],[Артикул]],[1]Подбор!$CJ:$CW,7,0),"")</f>
        <v>0</v>
      </c>
      <c r="AC2016" s="73">
        <f>IFERROR(VLOOKUP(Подбор[[#This Row],[Артикул]],[1]Подбор!$CJ:$CW,8,0),"")</f>
        <v>0</v>
      </c>
      <c r="AD2016" s="73">
        <f>IFERROR(VLOOKUP(Подбор[[#This Row],[Артикул]],[1]Подбор!$CJ:$CW,9,0),"")</f>
        <v>0</v>
      </c>
      <c r="AE2016" s="73">
        <f>IFERROR(VLOOKUP(Подбор[[#This Row],[Артикул]],[1]Подбор!$CJ:$CW,10,0),"")</f>
        <v>0</v>
      </c>
      <c r="AF2016" s="73">
        <f>IFERROR(VLOOKUP(Подбор[[#This Row],[Артикул]],[1]Подбор!$CJ:$CW,11,0),"")</f>
        <v>0</v>
      </c>
      <c r="AG2016" s="73">
        <f>IFERROR(VLOOKUP(Подбор[[#This Row],[Артикул]],[1]Подбор!$CJ:$CW,12,0),"")</f>
        <v>0</v>
      </c>
      <c r="AH2016" s="73">
        <f>IFERROR(VLOOKUP(Подбор[[#This Row],[Артикул]],[1]Подбор!$CJ:$CW,13,0),"")</f>
        <v>0</v>
      </c>
      <c r="AI2016" s="73">
        <f>IFERROR(VLOOKUP(Подбор[[#This Row],[Артикул]],[1]Подбор!$CJ:$CW,14,0),"")</f>
        <v>0</v>
      </c>
      <c r="AJ2016" s="73" t="str">
        <f>IFERROR(VLOOKUP(Подбор[[#This Row],[Артикул]],[1]Подбор!$CJ:$DA,15,0),"")</f>
        <v/>
      </c>
      <c r="AK2016" s="73" t="str">
        <f>IFERROR(VLOOKUP(Подбор[[#This Row],[Артикул]],[1]Подбор!$CJ:$DA,16,0),"")</f>
        <v>https://ipmatika.kz/products/promyshlennye-lte-routery/milesight-ur35-l04eu-w/</v>
      </c>
      <c r="AL2016" s="73" t="str">
        <f>IFERROR(VLOOKUP(Подбор[[#This Row],[Артикул]],[1]Подбор!$CJ:$DA,17,0),"")</f>
        <v>Под заказ</v>
      </c>
    </row>
    <row r="2017" spans="1:38">
      <c r="A2017" s="73" t="s">
        <v>792</v>
      </c>
      <c r="B2017" t="s">
        <v>806</v>
      </c>
      <c r="C2017" t="s">
        <v>791</v>
      </c>
      <c r="D2017">
        <v>176000</v>
      </c>
      <c r="E2017" t="s">
        <v>578</v>
      </c>
      <c r="F2017" t="s">
        <v>578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4</v>
      </c>
      <c r="O2017">
        <v>0</v>
      </c>
      <c r="P2017">
        <v>0</v>
      </c>
      <c r="Q2017" t="s">
        <v>578</v>
      </c>
      <c r="R2017" t="s">
        <v>2733</v>
      </c>
      <c r="S2017" t="s">
        <v>5723</v>
      </c>
      <c r="T2017" s="73"/>
      <c r="U2017" s="73"/>
      <c r="V2017"/>
      <c r="W2017" s="73">
        <f>IFERROR(VLOOKUP(Подбор[[#This Row],[Артикул]],[1]Подбор!$CJ:$CW,2,0),"")</f>
        <v>176000</v>
      </c>
      <c r="X2017" s="73" t="str">
        <f>IFERROR(VLOOKUP(Подбор[[#This Row],[Артикул]],[1]Подбор!$CJ:$CW,3,0),"")</f>
        <v/>
      </c>
      <c r="Y2017" s="73" t="str">
        <f>IFERROR(VLOOKUP(Подбор[[#This Row],[Артикул]],[1]Подбор!$CJ:$CW,4,0),"")</f>
        <v/>
      </c>
      <c r="Z2017" s="73">
        <f>IFERROR(VLOOKUP(Подбор[[#This Row],[Артикул]],[1]Подбор!$CJ:$CW,5,0),"")</f>
        <v>0</v>
      </c>
      <c r="AA2017" s="73">
        <f>IFERROR(VLOOKUP(Подбор[[#This Row],[Артикул]],[1]Подбор!$CJ:$CW,6,0),"")</f>
        <v>0</v>
      </c>
      <c r="AB2017" s="73">
        <f>IFERROR(VLOOKUP(Подбор[[#This Row],[Артикул]],[1]Подбор!$CJ:$CW,7,0),"")</f>
        <v>0</v>
      </c>
      <c r="AC2017" s="73">
        <f>IFERROR(VLOOKUP(Подбор[[#This Row],[Артикул]],[1]Подбор!$CJ:$CW,8,0),"")</f>
        <v>0</v>
      </c>
      <c r="AD2017" s="73">
        <f>IFERROR(VLOOKUP(Подбор[[#This Row],[Артикул]],[1]Подбор!$CJ:$CW,9,0),"")</f>
        <v>0</v>
      </c>
      <c r="AE2017" s="73">
        <f>IFERROR(VLOOKUP(Подбор[[#This Row],[Артикул]],[1]Подбор!$CJ:$CW,10,0),"")</f>
        <v>0</v>
      </c>
      <c r="AF2017" s="73">
        <f>IFERROR(VLOOKUP(Подбор[[#This Row],[Артикул]],[1]Подбор!$CJ:$CW,11,0),"")</f>
        <v>0</v>
      </c>
      <c r="AG2017" s="73">
        <f>IFERROR(VLOOKUP(Подбор[[#This Row],[Артикул]],[1]Подбор!$CJ:$CW,12,0),"")</f>
        <v>4</v>
      </c>
      <c r="AH2017" s="73">
        <f>IFERROR(VLOOKUP(Подбор[[#This Row],[Артикул]],[1]Подбор!$CJ:$CW,13,0),"")</f>
        <v>0</v>
      </c>
      <c r="AI2017" s="73">
        <f>IFERROR(VLOOKUP(Подбор[[#This Row],[Артикул]],[1]Подбор!$CJ:$CW,14,0),"")</f>
        <v>0</v>
      </c>
      <c r="AJ2017" s="73" t="str">
        <f>IFERROR(VLOOKUP(Подбор[[#This Row],[Артикул]],[1]Подбор!$CJ:$DA,15,0),"")</f>
        <v/>
      </c>
      <c r="AK2017" s="73" t="str">
        <f>IFERROR(VLOOKUP(Подбор[[#This Row],[Артикул]],[1]Подбор!$CJ:$DA,16,0),"")</f>
        <v>https://ipmatika.kz/products/promyshlennye-lte-routery/milesight-ur35-l04eu-w/</v>
      </c>
      <c r="AL2017" s="73" t="str">
        <f>IFERROR(VLOOKUP(Подбор[[#This Row],[Артикул]],[1]Подбор!$CJ:$DA,17,0),"")</f>
        <v>Акция</v>
      </c>
    </row>
    <row r="2018" spans="1:38">
      <c r="A2018" s="73" t="s">
        <v>790</v>
      </c>
      <c r="B2018" t="s">
        <v>806</v>
      </c>
      <c r="C2018" t="s">
        <v>789</v>
      </c>
      <c r="D2018">
        <v>183930</v>
      </c>
      <c r="E2018">
        <v>128751.12599999999</v>
      </c>
      <c r="F2018">
        <v>-29.9999314956777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578</v>
      </c>
      <c r="R2018" t="s">
        <v>2731</v>
      </c>
      <c r="S2018" t="s">
        <v>5723</v>
      </c>
      <c r="T2018" s="73"/>
      <c r="U2018" s="73"/>
      <c r="V2018"/>
      <c r="W2018" s="73">
        <f>IFERROR(VLOOKUP(Подбор[[#This Row],[Артикул]],[1]Подбор!$CJ:$CW,2,0),"")</f>
        <v>183930</v>
      </c>
      <c r="X2018" s="73">
        <f>IFERROR(VLOOKUP(Подбор[[#This Row],[Артикул]],[1]Подбор!$CJ:$CW,3,0),"")</f>
        <v>128751.12599999999</v>
      </c>
      <c r="Y2018" s="73">
        <f>IFERROR(VLOOKUP(Подбор[[#This Row],[Артикул]],[1]Подбор!$CJ:$CW,4,0),"")</f>
        <v>-29.9999314956777</v>
      </c>
      <c r="Z2018" s="73">
        <f>IFERROR(VLOOKUP(Подбор[[#This Row],[Артикул]],[1]Подбор!$CJ:$CW,5,0),"")</f>
        <v>0</v>
      </c>
      <c r="AA2018" s="73">
        <f>IFERROR(VLOOKUP(Подбор[[#This Row],[Артикул]],[1]Подбор!$CJ:$CW,6,0),"")</f>
        <v>0</v>
      </c>
      <c r="AB2018" s="73">
        <f>IFERROR(VLOOKUP(Подбор[[#This Row],[Артикул]],[1]Подбор!$CJ:$CW,7,0),"")</f>
        <v>0</v>
      </c>
      <c r="AC2018" s="73">
        <f>IFERROR(VLOOKUP(Подбор[[#This Row],[Артикул]],[1]Подбор!$CJ:$CW,8,0),"")</f>
        <v>0</v>
      </c>
      <c r="AD2018" s="73">
        <f>IFERROR(VLOOKUP(Подбор[[#This Row],[Артикул]],[1]Подбор!$CJ:$CW,9,0),"")</f>
        <v>0</v>
      </c>
      <c r="AE2018" s="73">
        <f>IFERROR(VLOOKUP(Подбор[[#This Row],[Артикул]],[1]Подбор!$CJ:$CW,10,0),"")</f>
        <v>0</v>
      </c>
      <c r="AF2018" s="73">
        <f>IFERROR(VLOOKUP(Подбор[[#This Row],[Артикул]],[1]Подбор!$CJ:$CW,11,0),"")</f>
        <v>0</v>
      </c>
      <c r="AG2018" s="73">
        <f>IFERROR(VLOOKUP(Подбор[[#This Row],[Артикул]],[1]Подбор!$CJ:$CW,12,0),"")</f>
        <v>0</v>
      </c>
      <c r="AH2018" s="73">
        <f>IFERROR(VLOOKUP(Подбор[[#This Row],[Артикул]],[1]Подбор!$CJ:$CW,13,0),"")</f>
        <v>0</v>
      </c>
      <c r="AI2018" s="73">
        <f>IFERROR(VLOOKUP(Подбор[[#This Row],[Артикул]],[1]Подбор!$CJ:$CW,14,0),"")</f>
        <v>0</v>
      </c>
      <c r="AJ2018" s="73" t="str">
        <f>IFERROR(VLOOKUP(Подбор[[#This Row],[Артикул]],[1]Подбор!$CJ:$DA,15,0),"")</f>
        <v/>
      </c>
      <c r="AK2018" s="73" t="str">
        <f>IFERROR(VLOOKUP(Подбор[[#This Row],[Артикул]],[1]Подбор!$CJ:$DA,16,0),"")</f>
        <v>https://ipmatika.kz/products/promyshlennye-lte-routery/milesight-ur41-l08eu/</v>
      </c>
      <c r="AL2018" s="73" t="str">
        <f>IFERROR(VLOOKUP(Подбор[[#This Row],[Артикул]],[1]Подбор!$CJ:$DA,17,0),"")</f>
        <v>Акция</v>
      </c>
    </row>
    <row r="2019" spans="1:38">
      <c r="A2019" s="73" t="s">
        <v>788</v>
      </c>
      <c r="B2019" t="s">
        <v>806</v>
      </c>
      <c r="C2019" t="s">
        <v>5447</v>
      </c>
      <c r="D2019">
        <v>206250</v>
      </c>
      <c r="E2019" t="s">
        <v>578</v>
      </c>
      <c r="F2019" t="s">
        <v>578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578</v>
      </c>
      <c r="R2019" t="s">
        <v>2728</v>
      </c>
      <c r="S2019" t="s">
        <v>5723</v>
      </c>
      <c r="T2019" s="73"/>
      <c r="U2019" s="73"/>
      <c r="V2019"/>
      <c r="W2019" s="73">
        <f>IFERROR(VLOOKUP(Подбор[[#This Row],[Артикул]],[1]Подбор!$CJ:$CW,2,0),"")</f>
        <v>206250</v>
      </c>
      <c r="X2019" s="73" t="str">
        <f>IFERROR(VLOOKUP(Подбор[[#This Row],[Артикул]],[1]Подбор!$CJ:$CW,3,0),"")</f>
        <v/>
      </c>
      <c r="Y2019" s="73" t="str">
        <f>IFERROR(VLOOKUP(Подбор[[#This Row],[Артикул]],[1]Подбор!$CJ:$CW,4,0),"")</f>
        <v/>
      </c>
      <c r="Z2019" s="73">
        <f>IFERROR(VLOOKUP(Подбор[[#This Row],[Артикул]],[1]Подбор!$CJ:$CW,5,0),"")</f>
        <v>0</v>
      </c>
      <c r="AA2019" s="73">
        <f>IFERROR(VLOOKUP(Подбор[[#This Row],[Артикул]],[1]Подбор!$CJ:$CW,6,0),"")</f>
        <v>0</v>
      </c>
      <c r="AB2019" s="73">
        <f>IFERROR(VLOOKUP(Подбор[[#This Row],[Артикул]],[1]Подбор!$CJ:$CW,7,0),"")</f>
        <v>0</v>
      </c>
      <c r="AC2019" s="73">
        <f>IFERROR(VLOOKUP(Подбор[[#This Row],[Артикул]],[1]Подбор!$CJ:$CW,8,0),"")</f>
        <v>0</v>
      </c>
      <c r="AD2019" s="73">
        <f>IFERROR(VLOOKUP(Подбор[[#This Row],[Артикул]],[1]Подбор!$CJ:$CW,9,0),"")</f>
        <v>0</v>
      </c>
      <c r="AE2019" s="73">
        <f>IFERROR(VLOOKUP(Подбор[[#This Row],[Артикул]],[1]Подбор!$CJ:$CW,10,0),"")</f>
        <v>0</v>
      </c>
      <c r="AF2019" s="73">
        <f>IFERROR(VLOOKUP(Подбор[[#This Row],[Артикул]],[1]Подбор!$CJ:$CW,11,0),"")</f>
        <v>0</v>
      </c>
      <c r="AG2019" s="73">
        <f>IFERROR(VLOOKUP(Подбор[[#This Row],[Артикул]],[1]Подбор!$CJ:$CW,12,0),"")</f>
        <v>0</v>
      </c>
      <c r="AH2019" s="73">
        <f>IFERROR(VLOOKUP(Подбор[[#This Row],[Артикул]],[1]Подбор!$CJ:$CW,13,0),"")</f>
        <v>0</v>
      </c>
      <c r="AI2019" s="73">
        <f>IFERROR(VLOOKUP(Подбор[[#This Row],[Артикул]],[1]Подбор!$CJ:$CW,14,0),"")</f>
        <v>0</v>
      </c>
      <c r="AJ2019" s="73" t="str">
        <f>IFERROR(VLOOKUP(Подбор[[#This Row],[Артикул]],[1]Подбор!$CJ:$DA,15,0),"")</f>
        <v/>
      </c>
      <c r="AK2019" s="73" t="str">
        <f>IFERROR(VLOOKUP(Подбор[[#This Row],[Артикул]],[1]Подбор!$CJ:$DA,16,0),"")</f>
        <v>https://ipmatika.kz/products/promyshlennye-lte-routery/milesight-UR75-L04EU/</v>
      </c>
      <c r="AL2019" s="73" t="str">
        <f>IFERROR(VLOOKUP(Подбор[[#This Row],[Артикул]],[1]Подбор!$CJ:$DA,17,0),"")</f>
        <v>Акция</v>
      </c>
    </row>
    <row r="2020" spans="1:38">
      <c r="A2020" s="73" t="s">
        <v>787</v>
      </c>
      <c r="B2020"/>
      <c r="C2020"/>
      <c r="D2020" t="s">
        <v>578</v>
      </c>
      <c r="E2020" t="s">
        <v>578</v>
      </c>
      <c r="F2020" t="s">
        <v>578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578</v>
      </c>
      <c r="R2020" t="s">
        <v>578</v>
      </c>
      <c r="S2020" t="s">
        <v>578</v>
      </c>
      <c r="T2020" s="73"/>
      <c r="U2020" s="73"/>
      <c r="V2020"/>
      <c r="W2020" s="73" t="str">
        <f>IFERROR(VLOOKUP(Подбор[[#This Row],[Артикул]],[1]Подбор!$CJ:$CW,2,0),"")</f>
        <v/>
      </c>
      <c r="X2020" s="73" t="str">
        <f>IFERROR(VLOOKUP(Подбор[[#This Row],[Артикул]],[1]Подбор!$CJ:$CW,3,0),"")</f>
        <v/>
      </c>
      <c r="Y2020" s="73" t="str">
        <f>IFERROR(VLOOKUP(Подбор[[#This Row],[Артикул]],[1]Подбор!$CJ:$CW,4,0),"")</f>
        <v/>
      </c>
      <c r="Z2020" s="73">
        <f>IFERROR(VLOOKUP(Подбор[[#This Row],[Артикул]],[1]Подбор!$CJ:$CW,5,0),"")</f>
        <v>0</v>
      </c>
      <c r="AA2020" s="73">
        <f>IFERROR(VLOOKUP(Подбор[[#This Row],[Артикул]],[1]Подбор!$CJ:$CW,6,0),"")</f>
        <v>0</v>
      </c>
      <c r="AB2020" s="73">
        <f>IFERROR(VLOOKUP(Подбор[[#This Row],[Артикул]],[1]Подбор!$CJ:$CW,7,0),"")</f>
        <v>0</v>
      </c>
      <c r="AC2020" s="73">
        <f>IFERROR(VLOOKUP(Подбор[[#This Row],[Артикул]],[1]Подбор!$CJ:$CW,8,0),"")</f>
        <v>0</v>
      </c>
      <c r="AD2020" s="73">
        <f>IFERROR(VLOOKUP(Подбор[[#This Row],[Артикул]],[1]Подбор!$CJ:$CW,9,0),"")</f>
        <v>0</v>
      </c>
      <c r="AE2020" s="73">
        <f>IFERROR(VLOOKUP(Подбор[[#This Row],[Артикул]],[1]Подбор!$CJ:$CW,10,0),"")</f>
        <v>0</v>
      </c>
      <c r="AF2020" s="73">
        <f>IFERROR(VLOOKUP(Подбор[[#This Row],[Артикул]],[1]Подбор!$CJ:$CW,11,0),"")</f>
        <v>0</v>
      </c>
      <c r="AG2020" s="73">
        <f>IFERROR(VLOOKUP(Подбор[[#This Row],[Артикул]],[1]Подбор!$CJ:$CW,12,0),"")</f>
        <v>0</v>
      </c>
      <c r="AH2020" s="73">
        <f>IFERROR(VLOOKUP(Подбор[[#This Row],[Артикул]],[1]Подбор!$CJ:$CW,13,0),"")</f>
        <v>0</v>
      </c>
      <c r="AI2020" s="73">
        <f>IFERROR(VLOOKUP(Подбор[[#This Row],[Артикул]],[1]Подбор!$CJ:$CW,14,0),"")</f>
        <v>0</v>
      </c>
      <c r="AJ2020" s="73" t="str">
        <f>IFERROR(VLOOKUP(Подбор[[#This Row],[Артикул]],[1]Подбор!$CJ:$DA,15,0),"")</f>
        <v/>
      </c>
      <c r="AK2020" s="73" t="str">
        <f>IFERROR(VLOOKUP(Подбор[[#This Row],[Артикул]],[1]Подбор!$CJ:$DA,16,0),"")</f>
        <v/>
      </c>
      <c r="AL2020" s="73" t="str">
        <f>IFERROR(VLOOKUP(Подбор[[#This Row],[Артикул]],[1]Подбор!$CJ:$DA,17,0),"")</f>
        <v/>
      </c>
    </row>
    <row r="2021" spans="1:38">
      <c r="A2021" s="73" t="s">
        <v>237</v>
      </c>
      <c r="B2021"/>
      <c r="C2021"/>
      <c r="D2021" t="s">
        <v>578</v>
      </c>
      <c r="E2021" t="s">
        <v>578</v>
      </c>
      <c r="F2021" t="s">
        <v>578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578</v>
      </c>
      <c r="R2021" t="s">
        <v>578</v>
      </c>
      <c r="S2021" t="s">
        <v>578</v>
      </c>
      <c r="T2021" s="73"/>
      <c r="U2021" s="73"/>
      <c r="V2021"/>
      <c r="W2021" s="73" t="str">
        <f>IFERROR(VLOOKUP(Подбор[[#This Row],[Артикул]],[1]Подбор!$CJ:$CW,2,0),"")</f>
        <v/>
      </c>
      <c r="X2021" s="73" t="str">
        <f>IFERROR(VLOOKUP(Подбор[[#This Row],[Артикул]],[1]Подбор!$CJ:$CW,3,0),"")</f>
        <v/>
      </c>
      <c r="Y2021" s="73" t="str">
        <f>IFERROR(VLOOKUP(Подбор[[#This Row],[Артикул]],[1]Подбор!$CJ:$CW,4,0),"")</f>
        <v/>
      </c>
      <c r="Z2021" s="73">
        <f>IFERROR(VLOOKUP(Подбор[[#This Row],[Артикул]],[1]Подбор!$CJ:$CW,5,0),"")</f>
        <v>0</v>
      </c>
      <c r="AA2021" s="73">
        <f>IFERROR(VLOOKUP(Подбор[[#This Row],[Артикул]],[1]Подбор!$CJ:$CW,6,0),"")</f>
        <v>0</v>
      </c>
      <c r="AB2021" s="73">
        <f>IFERROR(VLOOKUP(Подбор[[#This Row],[Артикул]],[1]Подбор!$CJ:$CW,7,0),"")</f>
        <v>0</v>
      </c>
      <c r="AC2021" s="73">
        <f>IFERROR(VLOOKUP(Подбор[[#This Row],[Артикул]],[1]Подбор!$CJ:$CW,8,0),"")</f>
        <v>0</v>
      </c>
      <c r="AD2021" s="73">
        <f>IFERROR(VLOOKUP(Подбор[[#This Row],[Артикул]],[1]Подбор!$CJ:$CW,9,0),"")</f>
        <v>0</v>
      </c>
      <c r="AE2021" s="73">
        <f>IFERROR(VLOOKUP(Подбор[[#This Row],[Артикул]],[1]Подбор!$CJ:$CW,10,0),"")</f>
        <v>0</v>
      </c>
      <c r="AF2021" s="73">
        <f>IFERROR(VLOOKUP(Подбор[[#This Row],[Артикул]],[1]Подбор!$CJ:$CW,11,0),"")</f>
        <v>0</v>
      </c>
      <c r="AG2021" s="73">
        <f>IFERROR(VLOOKUP(Подбор[[#This Row],[Артикул]],[1]Подбор!$CJ:$CW,12,0),"")</f>
        <v>0</v>
      </c>
      <c r="AH2021" s="73">
        <f>IFERROR(VLOOKUP(Подбор[[#This Row],[Артикул]],[1]Подбор!$CJ:$CW,13,0),"")</f>
        <v>0</v>
      </c>
      <c r="AI2021" s="73">
        <f>IFERROR(VLOOKUP(Подбор[[#This Row],[Артикул]],[1]Подбор!$CJ:$CW,14,0),"")</f>
        <v>0</v>
      </c>
      <c r="AJ2021" s="73" t="str">
        <f>IFERROR(VLOOKUP(Подбор[[#This Row],[Артикул]],[1]Подбор!$CJ:$DA,15,0),"")</f>
        <v/>
      </c>
      <c r="AK2021" s="73" t="str">
        <f>IFERROR(VLOOKUP(Подбор[[#This Row],[Артикул]],[1]Подбор!$CJ:$DA,16,0),"")</f>
        <v/>
      </c>
      <c r="AL2021" s="73" t="str">
        <f>IFERROR(VLOOKUP(Подбор[[#This Row],[Артикул]],[1]Подбор!$CJ:$DA,17,0),"")</f>
        <v/>
      </c>
    </row>
    <row r="2022" spans="1:38">
      <c r="A2022" s="73" t="s">
        <v>3284</v>
      </c>
      <c r="B2022" t="s">
        <v>787</v>
      </c>
      <c r="C2022" t="s">
        <v>3285</v>
      </c>
      <c r="D2022">
        <v>32900</v>
      </c>
      <c r="E2022">
        <v>26317.499999999996</v>
      </c>
      <c r="F2022">
        <v>-20.007598784194542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6890</v>
      </c>
      <c r="R2022" t="s">
        <v>6891</v>
      </c>
      <c r="S2022" t="s">
        <v>5491</v>
      </c>
      <c r="T2022" s="73"/>
      <c r="U2022" s="73"/>
      <c r="V2022"/>
      <c r="W2022" s="73">
        <f>IFERROR(VLOOKUP(Подбор[[#This Row],[Артикул]],[1]Подбор!$CJ:$CW,2,0),"")</f>
        <v>32900</v>
      </c>
      <c r="X2022" s="73">
        <f>IFERROR(VLOOKUP(Подбор[[#This Row],[Артикул]],[1]Подбор!$CJ:$CW,3,0),"")</f>
        <v>26317.499999999996</v>
      </c>
      <c r="Y2022" s="73">
        <f>IFERROR(VLOOKUP(Подбор[[#This Row],[Артикул]],[1]Подбор!$CJ:$CW,4,0),"")</f>
        <v>-20.007598784194542</v>
      </c>
      <c r="Z2022" s="73">
        <f>IFERROR(VLOOKUP(Подбор[[#This Row],[Артикул]],[1]Подбор!$CJ:$CW,5,0),"")</f>
        <v>0</v>
      </c>
      <c r="AA2022" s="73">
        <f>IFERROR(VLOOKUP(Подбор[[#This Row],[Артикул]],[1]Подбор!$CJ:$CW,6,0),"")</f>
        <v>0</v>
      </c>
      <c r="AB2022" s="73">
        <f>IFERROR(VLOOKUP(Подбор[[#This Row],[Артикул]],[1]Подбор!$CJ:$CW,7,0),"")</f>
        <v>0</v>
      </c>
      <c r="AC2022" s="73">
        <f>IFERROR(VLOOKUP(Подбор[[#This Row],[Артикул]],[1]Подбор!$CJ:$CW,8,0),"")</f>
        <v>0</v>
      </c>
      <c r="AD2022" s="73">
        <f>IFERROR(VLOOKUP(Подбор[[#This Row],[Артикул]],[1]Подбор!$CJ:$CW,9,0),"")</f>
        <v>0</v>
      </c>
      <c r="AE2022" s="73">
        <f>IFERROR(VLOOKUP(Подбор[[#This Row],[Артикул]],[1]Подбор!$CJ:$CW,10,0),"")</f>
        <v>0</v>
      </c>
      <c r="AF2022" s="73">
        <f>IFERROR(VLOOKUP(Подбор[[#This Row],[Артикул]],[1]Подбор!$CJ:$CW,11,0),"")</f>
        <v>0</v>
      </c>
      <c r="AG2022" s="73">
        <f>IFERROR(VLOOKUP(Подбор[[#This Row],[Артикул]],[1]Подбор!$CJ:$CW,12,0),"")</f>
        <v>0</v>
      </c>
      <c r="AH2022" s="73">
        <f>IFERROR(VLOOKUP(Подбор[[#This Row],[Артикул]],[1]Подбор!$CJ:$CW,13,0),"")</f>
        <v>0</v>
      </c>
      <c r="AI2022" s="73">
        <f>IFERROR(VLOOKUP(Подбор[[#This Row],[Артикул]],[1]Подбор!$CJ:$CW,14,0),"")</f>
        <v>0</v>
      </c>
      <c r="AJ2022" s="73" t="str">
        <f>IFERROR(VLOOKUP(Подбор[[#This Row],[Артикул]],[1]Подбор!$CJ:$DA,15,0),"")</f>
        <v>http://ipmatika.ru/upload/iblock/831/LTE110-O_title.jpg</v>
      </c>
      <c r="AK2022" s="73" t="str">
        <f>IFERROR(VLOOKUP(Подбор[[#This Row],[Артикул]],[1]Подбор!$CJ:$DA,16,0),"")</f>
        <v>https://ipmatika.kz/products/lte-routery/wi-tek-wi-lte110-o/</v>
      </c>
      <c r="AL2022" s="73" t="str">
        <f>IFERROR(VLOOKUP(Подбор[[#This Row],[Артикул]],[1]Подбор!$CJ:$DA,17,0),"")</f>
        <v>EOL</v>
      </c>
    </row>
    <row r="2023" spans="1:38">
      <c r="A2023" s="73" t="s">
        <v>398</v>
      </c>
      <c r="B2023" t="s">
        <v>787</v>
      </c>
      <c r="C2023" t="s">
        <v>786</v>
      </c>
      <c r="D2023">
        <v>46430</v>
      </c>
      <c r="E2023">
        <v>37147.549999999996</v>
      </c>
      <c r="F2023">
        <v>-19.992354081412884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34</v>
      </c>
      <c r="O2023">
        <v>0</v>
      </c>
      <c r="P2023">
        <v>0</v>
      </c>
      <c r="Q2023" t="s">
        <v>6892</v>
      </c>
      <c r="R2023" t="s">
        <v>2833</v>
      </c>
      <c r="S2023" t="s">
        <v>578</v>
      </c>
      <c r="T2023" s="73"/>
      <c r="U2023" s="73"/>
      <c r="V2023"/>
      <c r="W2023" s="73">
        <f>IFERROR(VLOOKUP(Подбор[[#This Row],[Артикул]],[1]Подбор!$CJ:$CW,2,0),"")</f>
        <v>46430</v>
      </c>
      <c r="X2023" s="73">
        <f>IFERROR(VLOOKUP(Подбор[[#This Row],[Артикул]],[1]Подбор!$CJ:$CW,3,0),"")</f>
        <v>37147.549999999996</v>
      </c>
      <c r="Y2023" s="73">
        <f>IFERROR(VLOOKUP(Подбор[[#This Row],[Артикул]],[1]Подбор!$CJ:$CW,4,0),"")</f>
        <v>-19.992354081412884</v>
      </c>
      <c r="Z2023" s="73">
        <f>IFERROR(VLOOKUP(Подбор[[#This Row],[Артикул]],[1]Подбор!$CJ:$CW,5,0),"")</f>
        <v>0</v>
      </c>
      <c r="AA2023" s="73">
        <f>IFERROR(VLOOKUP(Подбор[[#This Row],[Артикул]],[1]Подбор!$CJ:$CW,6,0),"")</f>
        <v>0</v>
      </c>
      <c r="AB2023" s="73">
        <f>IFERROR(VLOOKUP(Подбор[[#This Row],[Артикул]],[1]Подбор!$CJ:$CW,7,0),"")</f>
        <v>0</v>
      </c>
      <c r="AC2023" s="73">
        <f>IFERROR(VLOOKUP(Подбор[[#This Row],[Артикул]],[1]Подбор!$CJ:$CW,8,0),"")</f>
        <v>0</v>
      </c>
      <c r="AD2023" s="73">
        <f>IFERROR(VLOOKUP(Подбор[[#This Row],[Артикул]],[1]Подбор!$CJ:$CW,9,0),"")</f>
        <v>0</v>
      </c>
      <c r="AE2023" s="73">
        <f>IFERROR(VLOOKUP(Подбор[[#This Row],[Артикул]],[1]Подбор!$CJ:$CW,10,0),"")</f>
        <v>0</v>
      </c>
      <c r="AF2023" s="73">
        <f>IFERROR(VLOOKUP(Подбор[[#This Row],[Артикул]],[1]Подбор!$CJ:$CW,11,0),"")</f>
        <v>0</v>
      </c>
      <c r="AG2023" s="73">
        <f>IFERROR(VLOOKUP(Подбор[[#This Row],[Артикул]],[1]Подбор!$CJ:$CW,12,0),"")</f>
        <v>34</v>
      </c>
      <c r="AH2023" s="73">
        <f>IFERROR(VLOOKUP(Подбор[[#This Row],[Артикул]],[1]Подбор!$CJ:$CW,13,0),"")</f>
        <v>0</v>
      </c>
      <c r="AI2023" s="73">
        <f>IFERROR(VLOOKUP(Подбор[[#This Row],[Артикул]],[1]Подбор!$CJ:$CW,14,0),"")</f>
        <v>0</v>
      </c>
      <c r="AJ2023" s="73" t="str">
        <f>IFERROR(VLOOKUP(Подбор[[#This Row],[Артикул]],[1]Подбор!$CJ:$DA,15,0),"")</f>
        <v>http://ipmatika.ru/upload/iblock/d08/d2022030315502885.png</v>
      </c>
      <c r="AK2023" s="73" t="str">
        <f>IFERROR(VLOOKUP(Подбор[[#This Row],[Артикул]],[1]Подбор!$CJ:$DA,16,0),"")</f>
        <v>https://ipmatika.kz/products/lte-routery/wi-tek-wi-lte110-o-v2/</v>
      </c>
      <c r="AL2023" s="73" t="str">
        <f>IFERROR(VLOOKUP(Подбор[[#This Row],[Артикул]],[1]Подбор!$CJ:$DA,17,0),"")</f>
        <v/>
      </c>
    </row>
    <row r="2024" spans="1:38">
      <c r="A2024" s="73" t="s">
        <v>424</v>
      </c>
      <c r="B2024" t="s">
        <v>787</v>
      </c>
      <c r="C2024" t="s">
        <v>785</v>
      </c>
      <c r="D2024">
        <v>159190</v>
      </c>
      <c r="E2024">
        <v>127352.77499999999</v>
      </c>
      <c r="F2024">
        <v>-19.999513160374391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8</v>
      </c>
      <c r="O2024">
        <v>0</v>
      </c>
      <c r="P2024">
        <v>0</v>
      </c>
      <c r="Q2024" t="s">
        <v>6893</v>
      </c>
      <c r="R2024" t="s">
        <v>2832</v>
      </c>
      <c r="S2024" t="s">
        <v>578</v>
      </c>
      <c r="T2024" s="73"/>
      <c r="U2024" s="73"/>
      <c r="V2024"/>
      <c r="W2024" s="73">
        <f>IFERROR(VLOOKUP(Подбор[[#This Row],[Артикул]],[1]Подбор!$CJ:$CW,2,0),"")</f>
        <v>159190</v>
      </c>
      <c r="X2024" s="73">
        <f>IFERROR(VLOOKUP(Подбор[[#This Row],[Артикул]],[1]Подбор!$CJ:$CW,3,0),"")</f>
        <v>127352.77499999999</v>
      </c>
      <c r="Y2024" s="73">
        <f>IFERROR(VLOOKUP(Подбор[[#This Row],[Артикул]],[1]Подбор!$CJ:$CW,4,0),"")</f>
        <v>-19.999513160374391</v>
      </c>
      <c r="Z2024" s="73">
        <f>IFERROR(VLOOKUP(Подбор[[#This Row],[Артикул]],[1]Подбор!$CJ:$CW,5,0),"")</f>
        <v>0</v>
      </c>
      <c r="AA2024" s="73">
        <f>IFERROR(VLOOKUP(Подбор[[#This Row],[Артикул]],[1]Подбор!$CJ:$CW,6,0),"")</f>
        <v>0</v>
      </c>
      <c r="AB2024" s="73">
        <f>IFERROR(VLOOKUP(Подбор[[#This Row],[Артикул]],[1]Подбор!$CJ:$CW,7,0),"")</f>
        <v>0</v>
      </c>
      <c r="AC2024" s="73">
        <f>IFERROR(VLOOKUP(Подбор[[#This Row],[Артикул]],[1]Подбор!$CJ:$CW,8,0),"")</f>
        <v>0</v>
      </c>
      <c r="AD2024" s="73">
        <f>IFERROR(VLOOKUP(Подбор[[#This Row],[Артикул]],[1]Подбор!$CJ:$CW,9,0),"")</f>
        <v>0</v>
      </c>
      <c r="AE2024" s="73">
        <f>IFERROR(VLOOKUP(Подбор[[#This Row],[Артикул]],[1]Подбор!$CJ:$CW,10,0),"")</f>
        <v>0</v>
      </c>
      <c r="AF2024" s="73">
        <f>IFERROR(VLOOKUP(Подбор[[#This Row],[Артикул]],[1]Подбор!$CJ:$CW,11,0),"")</f>
        <v>0</v>
      </c>
      <c r="AG2024" s="73">
        <f>IFERROR(VLOOKUP(Подбор[[#This Row],[Артикул]],[1]Подбор!$CJ:$CW,12,0),"")</f>
        <v>8</v>
      </c>
      <c r="AH2024" s="73">
        <f>IFERROR(VLOOKUP(Подбор[[#This Row],[Артикул]],[1]Подбор!$CJ:$CW,13,0),"")</f>
        <v>0</v>
      </c>
      <c r="AI2024" s="73">
        <f>IFERROR(VLOOKUP(Подбор[[#This Row],[Артикул]],[1]Подбор!$CJ:$CW,14,0),"")</f>
        <v>0</v>
      </c>
      <c r="AJ2024" s="73" t="str">
        <f>IFERROR(VLOOKUP(Подбор[[#This Row],[Артикул]],[1]Подбор!$CJ:$DA,15,0),"")</f>
        <v>http://ipmatika.ru/upload/iblock/3a3/2022081209253235.png</v>
      </c>
      <c r="AK2024" s="73" t="str">
        <f>IFERROR(VLOOKUP(Подбор[[#This Row],[Артикул]],[1]Подбор!$CJ:$DA,16,0),"")</f>
        <v>https://ipmatika.kz/products/lte-routery/wi-tek-wi-lte113-o/</v>
      </c>
      <c r="AL2024" s="73" t="str">
        <f>IFERROR(VLOOKUP(Подбор[[#This Row],[Артикул]],[1]Подбор!$CJ:$DA,17,0),"")</f>
        <v/>
      </c>
    </row>
    <row r="2025" spans="1:38">
      <c r="A2025" s="73" t="s">
        <v>4841</v>
      </c>
      <c r="B2025" t="s">
        <v>787</v>
      </c>
      <c r="C2025" t="s">
        <v>4842</v>
      </c>
      <c r="D2025">
        <v>38470</v>
      </c>
      <c r="E2025">
        <v>30775.525000000001</v>
      </c>
      <c r="F2025">
        <v>-20.001234728359762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578</v>
      </c>
      <c r="R2025" t="s">
        <v>6894</v>
      </c>
      <c r="S2025" t="s">
        <v>5491</v>
      </c>
      <c r="T2025" s="73"/>
      <c r="U2025" s="73"/>
      <c r="V2025"/>
      <c r="W2025" s="73">
        <f>IFERROR(VLOOKUP(Подбор[[#This Row],[Артикул]],[1]Подбор!$CJ:$CW,2,0),"")</f>
        <v>38470</v>
      </c>
      <c r="X2025" s="73">
        <f>IFERROR(VLOOKUP(Подбор[[#This Row],[Артикул]],[1]Подбор!$CJ:$CW,3,0),"")</f>
        <v>30775.525000000001</v>
      </c>
      <c r="Y2025" s="73">
        <f>IFERROR(VLOOKUP(Подбор[[#This Row],[Артикул]],[1]Подбор!$CJ:$CW,4,0),"")</f>
        <v>-20.001234728359762</v>
      </c>
      <c r="Z2025" s="73">
        <f>IFERROR(VLOOKUP(Подбор[[#This Row],[Артикул]],[1]Подбор!$CJ:$CW,5,0),"")</f>
        <v>0</v>
      </c>
      <c r="AA2025" s="73">
        <f>IFERROR(VLOOKUP(Подбор[[#This Row],[Артикул]],[1]Подбор!$CJ:$CW,6,0),"")</f>
        <v>0</v>
      </c>
      <c r="AB2025" s="73">
        <f>IFERROR(VLOOKUP(Подбор[[#This Row],[Артикул]],[1]Подбор!$CJ:$CW,7,0),"")</f>
        <v>0</v>
      </c>
      <c r="AC2025" s="73">
        <f>IFERROR(VLOOKUP(Подбор[[#This Row],[Артикул]],[1]Подбор!$CJ:$CW,8,0),"")</f>
        <v>0</v>
      </c>
      <c r="AD2025" s="73">
        <f>IFERROR(VLOOKUP(Подбор[[#This Row],[Артикул]],[1]Подбор!$CJ:$CW,9,0),"")</f>
        <v>0</v>
      </c>
      <c r="AE2025" s="73">
        <f>IFERROR(VLOOKUP(Подбор[[#This Row],[Артикул]],[1]Подбор!$CJ:$CW,10,0),"")</f>
        <v>0</v>
      </c>
      <c r="AF2025" s="73">
        <f>IFERROR(VLOOKUP(Подбор[[#This Row],[Артикул]],[1]Подбор!$CJ:$CW,11,0),"")</f>
        <v>0</v>
      </c>
      <c r="AG2025" s="73">
        <f>IFERROR(VLOOKUP(Подбор[[#This Row],[Артикул]],[1]Подбор!$CJ:$CW,12,0),"")</f>
        <v>0</v>
      </c>
      <c r="AH2025" s="73">
        <f>IFERROR(VLOOKUP(Подбор[[#This Row],[Артикул]],[1]Подбор!$CJ:$CW,13,0),"")</f>
        <v>0</v>
      </c>
      <c r="AI2025" s="73">
        <f>IFERROR(VLOOKUP(Подбор[[#This Row],[Артикул]],[1]Подбор!$CJ:$CW,14,0),"")</f>
        <v>0</v>
      </c>
      <c r="AJ2025" s="73" t="str">
        <f>IFERROR(VLOOKUP(Подбор[[#This Row],[Артикул]],[1]Подбор!$CJ:$DA,15,0),"")</f>
        <v/>
      </c>
      <c r="AK2025" s="73" t="str">
        <f>IFERROR(VLOOKUP(Подбор[[#This Row],[Артикул]],[1]Подбор!$CJ:$DA,16,0),"")</f>
        <v>https://ipmatika.kz/products/archive/lte-routery/wi-tek-wi-lte115-o/</v>
      </c>
      <c r="AL2025" s="73" t="str">
        <f>IFERROR(VLOOKUP(Подбор[[#This Row],[Артикул]],[1]Подбор!$CJ:$DA,17,0),"")</f>
        <v>EOL</v>
      </c>
    </row>
    <row r="2026" spans="1:38">
      <c r="A2026" s="73" t="s">
        <v>492</v>
      </c>
      <c r="B2026" t="s">
        <v>787</v>
      </c>
      <c r="C2026" t="s">
        <v>784</v>
      </c>
      <c r="D2026">
        <v>46430</v>
      </c>
      <c r="E2026">
        <v>37147.549999999996</v>
      </c>
      <c r="F2026">
        <v>-19.992354081412884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5489</v>
      </c>
      <c r="O2026">
        <v>0</v>
      </c>
      <c r="P2026">
        <v>0</v>
      </c>
      <c r="Q2026" t="s">
        <v>6895</v>
      </c>
      <c r="R2026" t="s">
        <v>6896</v>
      </c>
      <c r="S2026" t="s">
        <v>5491</v>
      </c>
      <c r="T2026" s="73"/>
      <c r="U2026" s="73"/>
      <c r="V2026"/>
      <c r="W2026" s="73">
        <f>IFERROR(VLOOKUP(Подбор[[#This Row],[Артикул]],[1]Подбор!$CJ:$CW,2,0),"")</f>
        <v>46430</v>
      </c>
      <c r="X2026" s="73">
        <f>IFERROR(VLOOKUP(Подбор[[#This Row],[Артикул]],[1]Подбор!$CJ:$CW,3,0),"")</f>
        <v>37147.549999999996</v>
      </c>
      <c r="Y2026" s="73">
        <f>IFERROR(VLOOKUP(Подбор[[#This Row],[Артикул]],[1]Подбор!$CJ:$CW,4,0),"")</f>
        <v>-19.992354081412884</v>
      </c>
      <c r="Z2026" s="73">
        <f>IFERROR(VLOOKUP(Подбор[[#This Row],[Артикул]],[1]Подбор!$CJ:$CW,5,0),"")</f>
        <v>0</v>
      </c>
      <c r="AA2026" s="73">
        <f>IFERROR(VLOOKUP(Подбор[[#This Row],[Артикул]],[1]Подбор!$CJ:$CW,6,0),"")</f>
        <v>0</v>
      </c>
      <c r="AB2026" s="73">
        <f>IFERROR(VLOOKUP(Подбор[[#This Row],[Артикул]],[1]Подбор!$CJ:$CW,7,0),"")</f>
        <v>0</v>
      </c>
      <c r="AC2026" s="73">
        <f>IFERROR(VLOOKUP(Подбор[[#This Row],[Артикул]],[1]Подбор!$CJ:$CW,8,0),"")</f>
        <v>0</v>
      </c>
      <c r="AD2026" s="73">
        <f>IFERROR(VLOOKUP(Подбор[[#This Row],[Артикул]],[1]Подбор!$CJ:$CW,9,0),"")</f>
        <v>0</v>
      </c>
      <c r="AE2026" s="73">
        <f>IFERROR(VLOOKUP(Подбор[[#This Row],[Артикул]],[1]Подбор!$CJ:$CW,10,0),"")</f>
        <v>0</v>
      </c>
      <c r="AF2026" s="73">
        <f>IFERROR(VLOOKUP(Подбор[[#This Row],[Артикул]],[1]Подбор!$CJ:$CW,11,0),"")</f>
        <v>0</v>
      </c>
      <c r="AG2026" s="73" t="str">
        <f>IFERROR(VLOOKUP(Подбор[[#This Row],[Артикул]],[1]Подбор!$CJ:$CW,12,0),"")</f>
        <v>50+</v>
      </c>
      <c r="AH2026" s="73">
        <f>IFERROR(VLOOKUP(Подбор[[#This Row],[Артикул]],[1]Подбор!$CJ:$CW,13,0),"")</f>
        <v>0</v>
      </c>
      <c r="AI2026" s="73">
        <f>IFERROR(VLOOKUP(Подбор[[#This Row],[Артикул]],[1]Подбор!$CJ:$CW,14,0),"")</f>
        <v>0</v>
      </c>
      <c r="AJ2026" s="73" t="str">
        <f>IFERROR(VLOOKUP(Подбор[[#This Row],[Артикул]],[1]Подбор!$CJ:$DA,15,0),"")</f>
        <v>http://ipmatika.ru/upload/iblock/b4c/image%20%281373%29.png</v>
      </c>
      <c r="AK2026" s="73" t="str">
        <f>IFERROR(VLOOKUP(Подбор[[#This Row],[Артикул]],[1]Подбор!$CJ:$DA,16,0),"")</f>
        <v>https://www.ipmatika.kz/products/lte-routery/wi-tek-wi-lte115-o-v2/</v>
      </c>
      <c r="AL2026" s="73" t="str">
        <f>IFERROR(VLOOKUP(Подбор[[#This Row],[Артикул]],[1]Подбор!$CJ:$DA,17,0),"")</f>
        <v>EOL</v>
      </c>
    </row>
    <row r="2027" spans="1:38">
      <c r="A2027" s="73" t="s">
        <v>4182</v>
      </c>
      <c r="B2027" t="s">
        <v>787</v>
      </c>
      <c r="C2027" t="s">
        <v>4183</v>
      </c>
      <c r="D2027">
        <v>51740</v>
      </c>
      <c r="E2027">
        <v>41390.25</v>
      </c>
      <c r="F2027">
        <v>-20.003382296095864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6</v>
      </c>
      <c r="O2027">
        <v>0</v>
      </c>
      <c r="P2027">
        <v>0</v>
      </c>
      <c r="Q2027" t="s">
        <v>6897</v>
      </c>
      <c r="R2027" t="s">
        <v>4184</v>
      </c>
      <c r="S2027" t="s">
        <v>578</v>
      </c>
      <c r="T2027" s="73"/>
      <c r="U2027" s="73"/>
      <c r="V2027"/>
      <c r="W2027" s="73">
        <f>IFERROR(VLOOKUP(Подбор[[#This Row],[Артикул]],[1]Подбор!$CJ:$CW,2,0),"")</f>
        <v>51740</v>
      </c>
      <c r="X2027" s="73">
        <f>IFERROR(VLOOKUP(Подбор[[#This Row],[Артикул]],[1]Подбор!$CJ:$CW,3,0),"")</f>
        <v>41390.25</v>
      </c>
      <c r="Y2027" s="73">
        <f>IFERROR(VLOOKUP(Подбор[[#This Row],[Артикул]],[1]Подбор!$CJ:$CW,4,0),"")</f>
        <v>-20.003382296095864</v>
      </c>
      <c r="Z2027" s="73">
        <f>IFERROR(VLOOKUP(Подбор[[#This Row],[Артикул]],[1]Подбор!$CJ:$CW,5,0),"")</f>
        <v>0</v>
      </c>
      <c r="AA2027" s="73">
        <f>IFERROR(VLOOKUP(Подбор[[#This Row],[Артикул]],[1]Подбор!$CJ:$CW,6,0),"")</f>
        <v>0</v>
      </c>
      <c r="AB2027" s="73">
        <f>IFERROR(VLOOKUP(Подбор[[#This Row],[Артикул]],[1]Подбор!$CJ:$CW,7,0),"")</f>
        <v>0</v>
      </c>
      <c r="AC2027" s="73">
        <f>IFERROR(VLOOKUP(Подбор[[#This Row],[Артикул]],[1]Подбор!$CJ:$CW,8,0),"")</f>
        <v>0</v>
      </c>
      <c r="AD2027" s="73">
        <f>IFERROR(VLOOKUP(Подбор[[#This Row],[Артикул]],[1]Подбор!$CJ:$CW,9,0),"")</f>
        <v>0</v>
      </c>
      <c r="AE2027" s="73">
        <f>IFERROR(VLOOKUP(Подбор[[#This Row],[Артикул]],[1]Подбор!$CJ:$CW,10,0),"")</f>
        <v>0</v>
      </c>
      <c r="AF2027" s="73">
        <f>IFERROR(VLOOKUP(Подбор[[#This Row],[Артикул]],[1]Подбор!$CJ:$CW,11,0),"")</f>
        <v>0</v>
      </c>
      <c r="AG2027" s="73">
        <f>IFERROR(VLOOKUP(Подбор[[#This Row],[Артикул]],[1]Подбор!$CJ:$CW,12,0),"")</f>
        <v>6</v>
      </c>
      <c r="AH2027" s="73">
        <f>IFERROR(VLOOKUP(Подбор[[#This Row],[Артикул]],[1]Подбор!$CJ:$CW,13,0),"")</f>
        <v>0</v>
      </c>
      <c r="AI2027" s="73">
        <f>IFERROR(VLOOKUP(Подбор[[#This Row],[Артикул]],[1]Подбор!$CJ:$CW,14,0),"")</f>
        <v>0</v>
      </c>
      <c r="AJ2027" s="73" t="str">
        <f>IFERROR(VLOOKUP(Подбор[[#This Row],[Артикул]],[1]Подбор!$CJ:$DA,15,0),"")</f>
        <v>http://ipmatika.ru/upload/iblock/8be/6448xgsuqz2avtn8pntrb0d7h2dj5a0o/LTE117-O%20v2_5.png</v>
      </c>
      <c r="AK2027" s="73" t="str">
        <f>IFERROR(VLOOKUP(Подбор[[#This Row],[Артикул]],[1]Подбор!$CJ:$DA,16,0),"")</f>
        <v>https://ipmatika.kz/products/lte-routery/wi-tek-wi-lte117-o-v2/</v>
      </c>
      <c r="AL2027" s="73" t="str">
        <f>IFERROR(VLOOKUP(Подбор[[#This Row],[Артикул]],[1]Подбор!$CJ:$DA,17,0),"")</f>
        <v/>
      </c>
    </row>
    <row r="2028" spans="1:38">
      <c r="A2028" s="73" t="s">
        <v>423</v>
      </c>
      <c r="B2028" t="s">
        <v>787</v>
      </c>
      <c r="C2028" t="s">
        <v>783</v>
      </c>
      <c r="D2028">
        <v>57040</v>
      </c>
      <c r="E2028">
        <v>45632.94999999999</v>
      </c>
      <c r="F2028">
        <v>-19.998334502103802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6898</v>
      </c>
      <c r="R2028" t="s">
        <v>6899</v>
      </c>
      <c r="S2028" t="s">
        <v>5491</v>
      </c>
      <c r="T2028" s="73"/>
      <c r="U2028" s="73"/>
      <c r="V2028"/>
      <c r="W2028" s="73">
        <f>IFERROR(VLOOKUP(Подбор[[#This Row],[Артикул]],[1]Подбор!$CJ:$CW,2,0),"")</f>
        <v>57040</v>
      </c>
      <c r="X2028" s="73">
        <f>IFERROR(VLOOKUP(Подбор[[#This Row],[Артикул]],[1]Подбор!$CJ:$CW,3,0),"")</f>
        <v>45632.94999999999</v>
      </c>
      <c r="Y2028" s="73">
        <f>IFERROR(VLOOKUP(Подбор[[#This Row],[Артикул]],[1]Подбор!$CJ:$CW,4,0),"")</f>
        <v>-19.998334502103802</v>
      </c>
      <c r="Z2028" s="73">
        <f>IFERROR(VLOOKUP(Подбор[[#This Row],[Артикул]],[1]Подбор!$CJ:$CW,5,0),"")</f>
        <v>0</v>
      </c>
      <c r="AA2028" s="73">
        <f>IFERROR(VLOOKUP(Подбор[[#This Row],[Артикул]],[1]Подбор!$CJ:$CW,6,0),"")</f>
        <v>0</v>
      </c>
      <c r="AB2028" s="73">
        <f>IFERROR(VLOOKUP(Подбор[[#This Row],[Артикул]],[1]Подбор!$CJ:$CW,7,0),"")</f>
        <v>0</v>
      </c>
      <c r="AC2028" s="73">
        <f>IFERROR(VLOOKUP(Подбор[[#This Row],[Артикул]],[1]Подбор!$CJ:$CW,8,0),"")</f>
        <v>0</v>
      </c>
      <c r="AD2028" s="73">
        <f>IFERROR(VLOOKUP(Подбор[[#This Row],[Артикул]],[1]Подбор!$CJ:$CW,9,0),"")</f>
        <v>0</v>
      </c>
      <c r="AE2028" s="73">
        <f>IFERROR(VLOOKUP(Подбор[[#This Row],[Артикул]],[1]Подбор!$CJ:$CW,10,0),"")</f>
        <v>0</v>
      </c>
      <c r="AF2028" s="73">
        <f>IFERROR(VLOOKUP(Подбор[[#This Row],[Артикул]],[1]Подбор!$CJ:$CW,11,0),"")</f>
        <v>0</v>
      </c>
      <c r="AG2028" s="73">
        <f>IFERROR(VLOOKUP(Подбор[[#This Row],[Артикул]],[1]Подбор!$CJ:$CW,12,0),"")</f>
        <v>0</v>
      </c>
      <c r="AH2028" s="73">
        <f>IFERROR(VLOOKUP(Подбор[[#This Row],[Артикул]],[1]Подбор!$CJ:$CW,13,0),"")</f>
        <v>0</v>
      </c>
      <c r="AI2028" s="73">
        <f>IFERROR(VLOOKUP(Подбор[[#This Row],[Артикул]],[1]Подбор!$CJ:$CW,14,0),"")</f>
        <v>0</v>
      </c>
      <c r="AJ2028" s="73" t="str">
        <f>IFERROR(VLOOKUP(Подбор[[#This Row],[Артикул]],[1]Подбор!$CJ:$DA,15,0),"")</f>
        <v>http://ipmatika.ru/upload/iblock/3ca/d2022030315525297.png</v>
      </c>
      <c r="AK2028" s="73" t="str">
        <f>IFERROR(VLOOKUP(Подбор[[#This Row],[Артикул]],[1]Подбор!$CJ:$DA,16,0),"")</f>
        <v>https://ipmatika.kz/products/lte-routery/wi-tek-wi-lte117-o/</v>
      </c>
      <c r="AL2028" s="73" t="str">
        <f>IFERROR(VLOOKUP(Подбор[[#This Row],[Артикул]],[1]Подбор!$CJ:$DA,17,0),"")</f>
        <v>EOL</v>
      </c>
    </row>
    <row r="2029" spans="1:38">
      <c r="A2029" s="73" t="s">
        <v>5256</v>
      </c>
      <c r="B2029"/>
      <c r="C2029"/>
      <c r="D2029">
        <v>0</v>
      </c>
      <c r="E2029">
        <v>0</v>
      </c>
      <c r="F2029" t="s">
        <v>578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578</v>
      </c>
      <c r="R2029" t="s">
        <v>578</v>
      </c>
      <c r="S2029" t="s">
        <v>578</v>
      </c>
      <c r="T2029" s="73"/>
      <c r="U2029" s="73"/>
      <c r="V2029"/>
      <c r="W2029" s="73">
        <f>IFERROR(VLOOKUP(Подбор[[#This Row],[Артикул]],[1]Подбор!$CJ:$CW,2,0),"")</f>
        <v>0</v>
      </c>
      <c r="X2029" s="73">
        <f>IFERROR(VLOOKUP(Подбор[[#This Row],[Артикул]],[1]Подбор!$CJ:$CW,3,0),"")</f>
        <v>0</v>
      </c>
      <c r="Y2029" s="73" t="str">
        <f>IFERROR(VLOOKUP(Подбор[[#This Row],[Артикул]],[1]Подбор!$CJ:$CW,4,0),"")</f>
        <v/>
      </c>
      <c r="Z2029" s="73">
        <f>IFERROR(VLOOKUP(Подбор[[#This Row],[Артикул]],[1]Подбор!$CJ:$CW,5,0),"")</f>
        <v>0</v>
      </c>
      <c r="AA2029" s="73">
        <f>IFERROR(VLOOKUP(Подбор[[#This Row],[Артикул]],[1]Подбор!$CJ:$CW,6,0),"")</f>
        <v>0</v>
      </c>
      <c r="AB2029" s="73">
        <f>IFERROR(VLOOKUP(Подбор[[#This Row],[Артикул]],[1]Подбор!$CJ:$CW,7,0),"")</f>
        <v>0</v>
      </c>
      <c r="AC2029" s="73">
        <f>IFERROR(VLOOKUP(Подбор[[#This Row],[Артикул]],[1]Подбор!$CJ:$CW,8,0),"")</f>
        <v>0</v>
      </c>
      <c r="AD2029" s="73">
        <f>IFERROR(VLOOKUP(Подбор[[#This Row],[Артикул]],[1]Подбор!$CJ:$CW,9,0),"")</f>
        <v>0</v>
      </c>
      <c r="AE2029" s="73">
        <f>IFERROR(VLOOKUP(Подбор[[#This Row],[Артикул]],[1]Подбор!$CJ:$CW,10,0),"")</f>
        <v>0</v>
      </c>
      <c r="AF2029" s="73">
        <f>IFERROR(VLOOKUP(Подбор[[#This Row],[Артикул]],[1]Подбор!$CJ:$CW,11,0),"")</f>
        <v>0</v>
      </c>
      <c r="AG2029" s="73">
        <f>IFERROR(VLOOKUP(Подбор[[#This Row],[Артикул]],[1]Подбор!$CJ:$CW,12,0),"")</f>
        <v>0</v>
      </c>
      <c r="AH2029" s="73">
        <f>IFERROR(VLOOKUP(Подбор[[#This Row],[Артикул]],[1]Подбор!$CJ:$CW,13,0),"")</f>
        <v>0</v>
      </c>
      <c r="AI2029" s="73">
        <f>IFERROR(VLOOKUP(Подбор[[#This Row],[Артикул]],[1]Подбор!$CJ:$CW,14,0),"")</f>
        <v>0</v>
      </c>
      <c r="AJ2029" s="73" t="str">
        <f>IFERROR(VLOOKUP(Подбор[[#This Row],[Артикул]],[1]Подбор!$CJ:$DA,15,0),"")</f>
        <v/>
      </c>
      <c r="AK2029" s="73" t="str">
        <f>IFERROR(VLOOKUP(Подбор[[#This Row],[Артикул]],[1]Подбор!$CJ:$DA,16,0),"")</f>
        <v/>
      </c>
      <c r="AL2029" s="73" t="str">
        <f>IFERROR(VLOOKUP(Подбор[[#This Row],[Артикул]],[1]Подбор!$CJ:$DA,17,0),"")</f>
        <v/>
      </c>
    </row>
    <row r="2030" spans="1:38">
      <c r="A2030" s="73" t="s">
        <v>5257</v>
      </c>
      <c r="B2030" t="s">
        <v>787</v>
      </c>
      <c r="C2030" t="s">
        <v>7547</v>
      </c>
      <c r="D2030">
        <v>92860</v>
      </c>
      <c r="E2030">
        <v>74287.125</v>
      </c>
      <c r="F2030">
        <v>-20.000942278699114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3</v>
      </c>
      <c r="O2030">
        <v>0</v>
      </c>
      <c r="P2030">
        <v>0</v>
      </c>
      <c r="Q2030" t="s">
        <v>578</v>
      </c>
      <c r="R2030" t="s">
        <v>578</v>
      </c>
      <c r="S2030" t="s">
        <v>5612</v>
      </c>
      <c r="T2030" s="73"/>
      <c r="U2030" s="73"/>
      <c r="V2030"/>
      <c r="W2030" s="73">
        <f>IFERROR(VLOOKUP(Подбор[[#This Row],[Артикул]],[1]Подбор!$CJ:$CW,2,0),"")</f>
        <v>92860</v>
      </c>
      <c r="X2030" s="73">
        <f>IFERROR(VLOOKUP(Подбор[[#This Row],[Артикул]],[1]Подбор!$CJ:$CW,3,0),"")</f>
        <v>74287.125</v>
      </c>
      <c r="Y2030" s="73">
        <f>IFERROR(VLOOKUP(Подбор[[#This Row],[Артикул]],[1]Подбор!$CJ:$CW,4,0),"")</f>
        <v>-20.000942278699114</v>
      </c>
      <c r="Z2030" s="73">
        <f>IFERROR(VLOOKUP(Подбор[[#This Row],[Артикул]],[1]Подбор!$CJ:$CW,5,0),"")</f>
        <v>0</v>
      </c>
      <c r="AA2030" s="73">
        <f>IFERROR(VLOOKUP(Подбор[[#This Row],[Артикул]],[1]Подбор!$CJ:$CW,6,0),"")</f>
        <v>0</v>
      </c>
      <c r="AB2030" s="73">
        <f>IFERROR(VLOOKUP(Подбор[[#This Row],[Артикул]],[1]Подбор!$CJ:$CW,7,0),"")</f>
        <v>0</v>
      </c>
      <c r="AC2030" s="73">
        <f>IFERROR(VLOOKUP(Подбор[[#This Row],[Артикул]],[1]Подбор!$CJ:$CW,8,0),"")</f>
        <v>0</v>
      </c>
      <c r="AD2030" s="73">
        <f>IFERROR(VLOOKUP(Подбор[[#This Row],[Артикул]],[1]Подбор!$CJ:$CW,9,0),"")</f>
        <v>0</v>
      </c>
      <c r="AE2030" s="73">
        <f>IFERROR(VLOOKUP(Подбор[[#This Row],[Артикул]],[1]Подбор!$CJ:$CW,10,0),"")</f>
        <v>0</v>
      </c>
      <c r="AF2030" s="73">
        <f>IFERROR(VLOOKUP(Подбор[[#This Row],[Артикул]],[1]Подбор!$CJ:$CW,11,0),"")</f>
        <v>0</v>
      </c>
      <c r="AG2030" s="73">
        <f>IFERROR(VLOOKUP(Подбор[[#This Row],[Артикул]],[1]Подбор!$CJ:$CW,12,0),"")</f>
        <v>3</v>
      </c>
      <c r="AH2030" s="73">
        <f>IFERROR(VLOOKUP(Подбор[[#This Row],[Артикул]],[1]Подбор!$CJ:$CW,13,0),"")</f>
        <v>0</v>
      </c>
      <c r="AI2030" s="73">
        <f>IFERROR(VLOOKUP(Подбор[[#This Row],[Артикул]],[1]Подбор!$CJ:$CW,14,0),"")</f>
        <v>0</v>
      </c>
      <c r="AJ2030" s="73" t="str">
        <f>IFERROR(VLOOKUP(Подбор[[#This Row],[Артикул]],[1]Подбор!$CJ:$DA,15,0),"")</f>
        <v/>
      </c>
      <c r="AK2030" s="73" t="str">
        <f>IFERROR(VLOOKUP(Подбор[[#This Row],[Артикул]],[1]Подбор!$CJ:$DA,16,0),"")</f>
        <v/>
      </c>
      <c r="AL2030" s="73" t="str">
        <f>IFERROR(VLOOKUP(Подбор[[#This Row],[Артикул]],[1]Подбор!$CJ:$DA,17,0),"")</f>
        <v>Под заказ</v>
      </c>
    </row>
    <row r="2031" spans="1:38">
      <c r="A2031" s="73" t="s">
        <v>5259</v>
      </c>
      <c r="B2031" t="s">
        <v>787</v>
      </c>
      <c r="C2031" t="s">
        <v>5260</v>
      </c>
      <c r="D2031">
        <v>1193950</v>
      </c>
      <c r="E2031">
        <v>955157.77500000014</v>
      </c>
      <c r="F2031">
        <v>-20.000186356212552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3</v>
      </c>
      <c r="O2031">
        <v>0</v>
      </c>
      <c r="P2031">
        <v>0</v>
      </c>
      <c r="Q2031" t="s">
        <v>578</v>
      </c>
      <c r="R2031" t="s">
        <v>578</v>
      </c>
      <c r="S2031" t="s">
        <v>5612</v>
      </c>
      <c r="T2031" s="73"/>
      <c r="U2031" s="73"/>
      <c r="V2031"/>
      <c r="W2031" s="73">
        <f>IFERROR(VLOOKUP(Подбор[[#This Row],[Артикул]],[1]Подбор!$CJ:$CW,2,0),"")</f>
        <v>1193950</v>
      </c>
      <c r="X2031" s="73">
        <f>IFERROR(VLOOKUP(Подбор[[#This Row],[Артикул]],[1]Подбор!$CJ:$CW,3,0),"")</f>
        <v>955157.77500000014</v>
      </c>
      <c r="Y2031" s="73">
        <f>IFERROR(VLOOKUP(Подбор[[#This Row],[Артикул]],[1]Подбор!$CJ:$CW,4,0),"")</f>
        <v>-20.000186356212552</v>
      </c>
      <c r="Z2031" s="73">
        <f>IFERROR(VLOOKUP(Подбор[[#This Row],[Артикул]],[1]Подбор!$CJ:$CW,5,0),"")</f>
        <v>0</v>
      </c>
      <c r="AA2031" s="73">
        <f>IFERROR(VLOOKUP(Подбор[[#This Row],[Артикул]],[1]Подбор!$CJ:$CW,6,0),"")</f>
        <v>0</v>
      </c>
      <c r="AB2031" s="73">
        <f>IFERROR(VLOOKUP(Подбор[[#This Row],[Артикул]],[1]Подбор!$CJ:$CW,7,0),"")</f>
        <v>0</v>
      </c>
      <c r="AC2031" s="73">
        <f>IFERROR(VLOOKUP(Подбор[[#This Row],[Артикул]],[1]Подбор!$CJ:$CW,8,0),"")</f>
        <v>0</v>
      </c>
      <c r="AD2031" s="73">
        <f>IFERROR(VLOOKUP(Подбор[[#This Row],[Артикул]],[1]Подбор!$CJ:$CW,9,0),"")</f>
        <v>0</v>
      </c>
      <c r="AE2031" s="73">
        <f>IFERROR(VLOOKUP(Подбор[[#This Row],[Артикул]],[1]Подбор!$CJ:$CW,10,0),"")</f>
        <v>0</v>
      </c>
      <c r="AF2031" s="73">
        <f>IFERROR(VLOOKUP(Подбор[[#This Row],[Артикул]],[1]Подбор!$CJ:$CW,11,0),"")</f>
        <v>0</v>
      </c>
      <c r="AG2031" s="73">
        <f>IFERROR(VLOOKUP(Подбор[[#This Row],[Артикул]],[1]Подбор!$CJ:$CW,12,0),"")</f>
        <v>3</v>
      </c>
      <c r="AH2031" s="73">
        <f>IFERROR(VLOOKUP(Подбор[[#This Row],[Артикул]],[1]Подбор!$CJ:$CW,13,0),"")</f>
        <v>0</v>
      </c>
      <c r="AI2031" s="73">
        <f>IFERROR(VLOOKUP(Подбор[[#This Row],[Артикул]],[1]Подбор!$CJ:$CW,14,0),"")</f>
        <v>0</v>
      </c>
      <c r="AJ2031" s="73" t="str">
        <f>IFERROR(VLOOKUP(Подбор[[#This Row],[Артикул]],[1]Подбор!$CJ:$DA,15,0),"")</f>
        <v/>
      </c>
      <c r="AK2031" s="73" t="str">
        <f>IFERROR(VLOOKUP(Подбор[[#This Row],[Артикул]],[1]Подбор!$CJ:$DA,16,0),"")</f>
        <v/>
      </c>
      <c r="AL2031" s="73" t="str">
        <f>IFERROR(VLOOKUP(Подбор[[#This Row],[Артикул]],[1]Подбор!$CJ:$DA,17,0),"")</f>
        <v>Под заказ</v>
      </c>
    </row>
    <row r="2032" spans="1:38">
      <c r="A2032" s="73" t="s">
        <v>166</v>
      </c>
      <c r="B2032"/>
      <c r="C2032"/>
      <c r="D2032">
        <v>0</v>
      </c>
      <c r="E2032">
        <v>0</v>
      </c>
      <c r="F2032" t="s">
        <v>578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578</v>
      </c>
      <c r="R2032" t="s">
        <v>578</v>
      </c>
      <c r="S2032" t="s">
        <v>578</v>
      </c>
      <c r="T2032" s="73"/>
      <c r="U2032" s="73"/>
      <c r="V2032"/>
      <c r="W2032" s="73">
        <f>IFERROR(VLOOKUP(Подбор[[#This Row],[Артикул]],[1]Подбор!$CJ:$CW,2,0),"")</f>
        <v>0</v>
      </c>
      <c r="X2032" s="73">
        <f>IFERROR(VLOOKUP(Подбор[[#This Row],[Артикул]],[1]Подбор!$CJ:$CW,3,0),"")</f>
        <v>0</v>
      </c>
      <c r="Y2032" s="73" t="str">
        <f>IFERROR(VLOOKUP(Подбор[[#This Row],[Артикул]],[1]Подбор!$CJ:$CW,4,0),"")</f>
        <v/>
      </c>
      <c r="Z2032" s="73">
        <f>IFERROR(VLOOKUP(Подбор[[#This Row],[Артикул]],[1]Подбор!$CJ:$CW,5,0),"")</f>
        <v>0</v>
      </c>
      <c r="AA2032" s="73">
        <f>IFERROR(VLOOKUP(Подбор[[#This Row],[Артикул]],[1]Подбор!$CJ:$CW,6,0),"")</f>
        <v>0</v>
      </c>
      <c r="AB2032" s="73">
        <f>IFERROR(VLOOKUP(Подбор[[#This Row],[Артикул]],[1]Подбор!$CJ:$CW,7,0),"")</f>
        <v>0</v>
      </c>
      <c r="AC2032" s="73">
        <f>IFERROR(VLOOKUP(Подбор[[#This Row],[Артикул]],[1]Подбор!$CJ:$CW,8,0),"")</f>
        <v>0</v>
      </c>
      <c r="AD2032" s="73">
        <f>IFERROR(VLOOKUP(Подбор[[#This Row],[Артикул]],[1]Подбор!$CJ:$CW,9,0),"")</f>
        <v>0</v>
      </c>
      <c r="AE2032" s="73">
        <f>IFERROR(VLOOKUP(Подбор[[#This Row],[Артикул]],[1]Подбор!$CJ:$CW,10,0),"")</f>
        <v>0</v>
      </c>
      <c r="AF2032" s="73">
        <f>IFERROR(VLOOKUP(Подбор[[#This Row],[Артикул]],[1]Подбор!$CJ:$CW,11,0),"")</f>
        <v>0</v>
      </c>
      <c r="AG2032" s="73">
        <f>IFERROR(VLOOKUP(Подбор[[#This Row],[Артикул]],[1]Подбор!$CJ:$CW,12,0),"")</f>
        <v>0</v>
      </c>
      <c r="AH2032" s="73">
        <f>IFERROR(VLOOKUP(Подбор[[#This Row],[Артикул]],[1]Подбор!$CJ:$CW,13,0),"")</f>
        <v>0</v>
      </c>
      <c r="AI2032" s="73">
        <f>IFERROR(VLOOKUP(Подбор[[#This Row],[Артикул]],[1]Подбор!$CJ:$CW,14,0),"")</f>
        <v>0</v>
      </c>
      <c r="AJ2032" s="73" t="str">
        <f>IFERROR(VLOOKUP(Подбор[[#This Row],[Артикул]],[1]Подбор!$CJ:$DA,15,0),"")</f>
        <v/>
      </c>
      <c r="AK2032" s="73" t="str">
        <f>IFERROR(VLOOKUP(Подбор[[#This Row],[Артикул]],[1]Подбор!$CJ:$DA,16,0),"")</f>
        <v/>
      </c>
      <c r="AL2032" s="73" t="str">
        <f>IFERROR(VLOOKUP(Подбор[[#This Row],[Артикул]],[1]Подбор!$CJ:$DA,17,0),"")</f>
        <v/>
      </c>
    </row>
    <row r="2033" spans="1:38">
      <c r="A2033" s="73" t="s">
        <v>2714</v>
      </c>
      <c r="B2033" t="s">
        <v>787</v>
      </c>
      <c r="C2033" t="s">
        <v>2715</v>
      </c>
      <c r="D2033">
        <v>33170</v>
      </c>
      <c r="E2033">
        <v>26532.825000000004</v>
      </c>
      <c r="F2033">
        <v>-20.009571902321355</v>
      </c>
      <c r="G2033">
        <v>6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8</v>
      </c>
      <c r="N2033" t="s">
        <v>5489</v>
      </c>
      <c r="O2033">
        <v>5</v>
      </c>
      <c r="P2033">
        <v>0</v>
      </c>
      <c r="Q2033" t="s">
        <v>6900</v>
      </c>
      <c r="R2033" t="s">
        <v>2830</v>
      </c>
      <c r="S2033" t="s">
        <v>578</v>
      </c>
      <c r="T2033" s="73"/>
      <c r="U2033" s="73"/>
      <c r="V2033"/>
      <c r="W2033" s="73">
        <f>IFERROR(VLOOKUP(Подбор[[#This Row],[Артикул]],[1]Подбор!$CJ:$CW,2,0),"")</f>
        <v>33170</v>
      </c>
      <c r="X2033" s="73">
        <f>IFERROR(VLOOKUP(Подбор[[#This Row],[Артикул]],[1]Подбор!$CJ:$CW,3,0),"")</f>
        <v>26532.825000000004</v>
      </c>
      <c r="Y2033" s="73">
        <f>IFERROR(VLOOKUP(Подбор[[#This Row],[Артикул]],[1]Подбор!$CJ:$CW,4,0),"")</f>
        <v>-20.009571902321355</v>
      </c>
      <c r="Z2033" s="73">
        <f>IFERROR(VLOOKUP(Подбор[[#This Row],[Артикул]],[1]Подбор!$CJ:$CW,5,0),"")</f>
        <v>6</v>
      </c>
      <c r="AA2033" s="73">
        <f>IFERROR(VLOOKUP(Подбор[[#This Row],[Артикул]],[1]Подбор!$CJ:$CW,6,0),"")</f>
        <v>0</v>
      </c>
      <c r="AB2033" s="73">
        <f>IFERROR(VLOOKUP(Подбор[[#This Row],[Артикул]],[1]Подбор!$CJ:$CW,7,0),"")</f>
        <v>0</v>
      </c>
      <c r="AC2033" s="73">
        <f>IFERROR(VLOOKUP(Подбор[[#This Row],[Артикул]],[1]Подбор!$CJ:$CW,8,0),"")</f>
        <v>0</v>
      </c>
      <c r="AD2033" s="73">
        <f>IFERROR(VLOOKUP(Подбор[[#This Row],[Артикул]],[1]Подбор!$CJ:$CW,9,0),"")</f>
        <v>0</v>
      </c>
      <c r="AE2033" s="73">
        <f>IFERROR(VLOOKUP(Подбор[[#This Row],[Артикул]],[1]Подбор!$CJ:$CW,10,0),"")</f>
        <v>0</v>
      </c>
      <c r="AF2033" s="73">
        <f>IFERROR(VLOOKUP(Подбор[[#This Row],[Артикул]],[1]Подбор!$CJ:$CW,11,0),"")</f>
        <v>8</v>
      </c>
      <c r="AG2033" s="73" t="str">
        <f>IFERROR(VLOOKUP(Подбор[[#This Row],[Артикул]],[1]Подбор!$CJ:$CW,12,0),"")</f>
        <v>50+</v>
      </c>
      <c r="AH2033" s="73">
        <f>IFERROR(VLOOKUP(Подбор[[#This Row],[Артикул]],[1]Подбор!$CJ:$CW,13,0),"")</f>
        <v>5</v>
      </c>
      <c r="AI2033" s="73">
        <f>IFERROR(VLOOKUP(Подбор[[#This Row],[Артикул]],[1]Подбор!$CJ:$CW,14,0),"")</f>
        <v>0</v>
      </c>
      <c r="AJ2033" s="73" t="str">
        <f>IFERROR(VLOOKUP(Подбор[[#This Row],[Артикул]],[1]Подбор!$CJ:$DA,15,0),"")</f>
        <v>http://ipmatika.ru/upload/iblock/ed1/0mc47mk0xljv7otmigmcz8zd3sz65faf/CPE110KIT_06.jpg</v>
      </c>
      <c r="AK2033" s="73" t="str">
        <f>IFERROR(VLOOKUP(Подбор[[#This Row],[Артикул]],[1]Подбор!$CJ:$DA,16,0),"")</f>
        <v>https://ipmatika.kz/products/wifi-mosty/wi-tek-wi-cpe110-kit/</v>
      </c>
      <c r="AL2033" s="73" t="str">
        <f>IFERROR(VLOOKUP(Подбор[[#This Row],[Артикул]],[1]Подбор!$CJ:$DA,17,0),"")</f>
        <v/>
      </c>
    </row>
    <row r="2034" spans="1:38">
      <c r="A2034" s="73" t="s">
        <v>5366</v>
      </c>
      <c r="B2034" t="s">
        <v>787</v>
      </c>
      <c r="C2034" t="s">
        <v>5448</v>
      </c>
      <c r="D2034">
        <v>44000</v>
      </c>
      <c r="E2034" t="s">
        <v>578</v>
      </c>
      <c r="F2034" t="s">
        <v>578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578</v>
      </c>
      <c r="R2034" t="s">
        <v>2830</v>
      </c>
      <c r="S2034" t="s">
        <v>5514</v>
      </c>
      <c r="T2034" s="73"/>
      <c r="U2034" s="73"/>
      <c r="V2034"/>
      <c r="W2034" s="73">
        <f>IFERROR(VLOOKUP(Подбор[[#This Row],[Артикул]],[1]Подбор!$CJ:$CW,2,0),"")</f>
        <v>44000</v>
      </c>
      <c r="X2034" s="73" t="str">
        <f>IFERROR(VLOOKUP(Подбор[[#This Row],[Артикул]],[1]Подбор!$CJ:$CW,3,0),"")</f>
        <v/>
      </c>
      <c r="Y2034" s="73" t="str">
        <f>IFERROR(VLOOKUP(Подбор[[#This Row],[Артикул]],[1]Подбор!$CJ:$CW,4,0),"")</f>
        <v/>
      </c>
      <c r="Z2034" s="73">
        <f>IFERROR(VLOOKUP(Подбор[[#This Row],[Артикул]],[1]Подбор!$CJ:$CW,5,0),"")</f>
        <v>0</v>
      </c>
      <c r="AA2034" s="73">
        <f>IFERROR(VLOOKUP(Подбор[[#This Row],[Артикул]],[1]Подбор!$CJ:$CW,6,0),"")</f>
        <v>0</v>
      </c>
      <c r="AB2034" s="73">
        <f>IFERROR(VLOOKUP(Подбор[[#This Row],[Артикул]],[1]Подбор!$CJ:$CW,7,0),"")</f>
        <v>0</v>
      </c>
      <c r="AC2034" s="73">
        <f>IFERROR(VLOOKUP(Подбор[[#This Row],[Артикул]],[1]Подбор!$CJ:$CW,8,0),"")</f>
        <v>0</v>
      </c>
      <c r="AD2034" s="73">
        <f>IFERROR(VLOOKUP(Подбор[[#This Row],[Артикул]],[1]Подбор!$CJ:$CW,9,0),"")</f>
        <v>0</v>
      </c>
      <c r="AE2034" s="73">
        <f>IFERROR(VLOOKUP(Подбор[[#This Row],[Артикул]],[1]Подбор!$CJ:$CW,10,0),"")</f>
        <v>0</v>
      </c>
      <c r="AF2034" s="73">
        <f>IFERROR(VLOOKUP(Подбор[[#This Row],[Артикул]],[1]Подбор!$CJ:$CW,11,0),"")</f>
        <v>0</v>
      </c>
      <c r="AG2034" s="73">
        <f>IFERROR(VLOOKUP(Подбор[[#This Row],[Артикул]],[1]Подбор!$CJ:$CW,12,0),"")</f>
        <v>0</v>
      </c>
      <c r="AH2034" s="73">
        <f>IFERROR(VLOOKUP(Подбор[[#This Row],[Артикул]],[1]Подбор!$CJ:$CW,13,0),"")</f>
        <v>0</v>
      </c>
      <c r="AI2034" s="73">
        <f>IFERROR(VLOOKUP(Подбор[[#This Row],[Артикул]],[1]Подбор!$CJ:$CW,14,0),"")</f>
        <v>0</v>
      </c>
      <c r="AJ2034" s="73" t="str">
        <f>IFERROR(VLOOKUP(Подбор[[#This Row],[Артикул]],[1]Подбор!$CJ:$DA,15,0),"")</f>
        <v/>
      </c>
      <c r="AK2034" s="73" t="str">
        <f>IFERROR(VLOOKUP(Подбор[[#This Row],[Артикул]],[1]Подбор!$CJ:$DA,16,0),"")</f>
        <v>https://ipmatika.kz/products/wifi-mosty/wi-tek-wi-cpe110-kit/</v>
      </c>
      <c r="AL2034" s="73" t="str">
        <f>IFERROR(VLOOKUP(Подбор[[#This Row],[Артикул]],[1]Подбор!$CJ:$DA,17,0),"")</f>
        <v>NEW</v>
      </c>
    </row>
    <row r="2035" spans="1:38">
      <c r="A2035" s="73" t="s">
        <v>782</v>
      </c>
      <c r="B2035" t="s">
        <v>787</v>
      </c>
      <c r="C2035" t="s">
        <v>781</v>
      </c>
      <c r="D2035">
        <v>54390</v>
      </c>
      <c r="E2035">
        <v>43511.6</v>
      </c>
      <c r="F2035">
        <v>-20.000735429306857</v>
      </c>
      <c r="G2035">
        <v>15</v>
      </c>
      <c r="H2035">
        <v>0</v>
      </c>
      <c r="I2035">
        <v>0</v>
      </c>
      <c r="J2035">
        <v>11</v>
      </c>
      <c r="K2035">
        <v>0</v>
      </c>
      <c r="L2035">
        <v>0</v>
      </c>
      <c r="M2035">
        <v>0</v>
      </c>
      <c r="N2035" t="s">
        <v>5489</v>
      </c>
      <c r="O2035" t="s">
        <v>5489</v>
      </c>
      <c r="P2035">
        <v>0</v>
      </c>
      <c r="Q2035" t="s">
        <v>6901</v>
      </c>
      <c r="R2035" t="s">
        <v>2829</v>
      </c>
      <c r="S2035" t="s">
        <v>5491</v>
      </c>
      <c r="T2035" s="73"/>
      <c r="U2035" s="73"/>
      <c r="V2035"/>
      <c r="W2035" s="73">
        <f>IFERROR(VLOOKUP(Подбор[[#This Row],[Артикул]],[1]Подбор!$CJ:$CW,2,0),"")</f>
        <v>54390</v>
      </c>
      <c r="X2035" s="73">
        <f>IFERROR(VLOOKUP(Подбор[[#This Row],[Артикул]],[1]Подбор!$CJ:$CW,3,0),"")</f>
        <v>43511.6</v>
      </c>
      <c r="Y2035" s="73">
        <f>IFERROR(VLOOKUP(Подбор[[#This Row],[Артикул]],[1]Подбор!$CJ:$CW,4,0),"")</f>
        <v>-20.000735429306857</v>
      </c>
      <c r="Z2035" s="73">
        <f>IFERROR(VLOOKUP(Подбор[[#This Row],[Артикул]],[1]Подбор!$CJ:$CW,5,0),"")</f>
        <v>15</v>
      </c>
      <c r="AA2035" s="73">
        <f>IFERROR(VLOOKUP(Подбор[[#This Row],[Артикул]],[1]Подбор!$CJ:$CW,6,0),"")</f>
        <v>0</v>
      </c>
      <c r="AB2035" s="73">
        <f>IFERROR(VLOOKUP(Подбор[[#This Row],[Артикул]],[1]Подбор!$CJ:$CW,7,0),"")</f>
        <v>0</v>
      </c>
      <c r="AC2035" s="73">
        <f>IFERROR(VLOOKUP(Подбор[[#This Row],[Артикул]],[1]Подбор!$CJ:$CW,8,0),"")</f>
        <v>11</v>
      </c>
      <c r="AD2035" s="73">
        <f>IFERROR(VLOOKUP(Подбор[[#This Row],[Артикул]],[1]Подбор!$CJ:$CW,9,0),"")</f>
        <v>0</v>
      </c>
      <c r="AE2035" s="73">
        <f>IFERROR(VLOOKUP(Подбор[[#This Row],[Артикул]],[1]Подбор!$CJ:$CW,10,0),"")</f>
        <v>0</v>
      </c>
      <c r="AF2035" s="73">
        <f>IFERROR(VLOOKUP(Подбор[[#This Row],[Артикул]],[1]Подбор!$CJ:$CW,11,0),"")</f>
        <v>0</v>
      </c>
      <c r="AG2035" s="73" t="str">
        <f>IFERROR(VLOOKUP(Подбор[[#This Row],[Артикул]],[1]Подбор!$CJ:$CW,12,0),"")</f>
        <v>50+</v>
      </c>
      <c r="AH2035" s="73" t="str">
        <f>IFERROR(VLOOKUP(Подбор[[#This Row],[Артикул]],[1]Подбор!$CJ:$CW,13,0),"")</f>
        <v>50+</v>
      </c>
      <c r="AI2035" s="73">
        <f>IFERROR(VLOOKUP(Подбор[[#This Row],[Артикул]],[1]Подбор!$CJ:$CW,14,0),"")</f>
        <v>0</v>
      </c>
      <c r="AJ2035" s="73" t="str">
        <f>IFERROR(VLOOKUP(Подбор[[#This Row],[Артикул]],[1]Подбор!$CJ:$DA,15,0),"")</f>
        <v>http://ipmatika.ru/upload/iblock/8cf/d2022061515152041.png</v>
      </c>
      <c r="AK2035" s="73" t="str">
        <f>IFERROR(VLOOKUP(Подбор[[#This Row],[Артикул]],[1]Подбор!$CJ:$DA,16,0),"")</f>
        <v>https://ipmatika.kz/products/wifi-mosty/wi-tek-wi-cpe111-kit-v2/</v>
      </c>
      <c r="AL2035" s="73" t="str">
        <f>IFERROR(VLOOKUP(Подбор[[#This Row],[Артикул]],[1]Подбор!$CJ:$DA,17,0),"")</f>
        <v>EOL</v>
      </c>
    </row>
    <row r="2036" spans="1:38">
      <c r="A2036" s="73" t="s">
        <v>782</v>
      </c>
      <c r="B2036" t="s">
        <v>787</v>
      </c>
      <c r="C2036" t="s">
        <v>3740</v>
      </c>
      <c r="D2036">
        <v>54390</v>
      </c>
      <c r="E2036">
        <v>43511.6</v>
      </c>
      <c r="F2036">
        <v>-20.000735429306857</v>
      </c>
      <c r="G2036">
        <v>15</v>
      </c>
      <c r="H2036">
        <v>0</v>
      </c>
      <c r="I2036">
        <v>0</v>
      </c>
      <c r="J2036">
        <v>11</v>
      </c>
      <c r="K2036">
        <v>0</v>
      </c>
      <c r="L2036">
        <v>0</v>
      </c>
      <c r="M2036">
        <v>0</v>
      </c>
      <c r="N2036" t="s">
        <v>5489</v>
      </c>
      <c r="O2036" t="s">
        <v>5489</v>
      </c>
      <c r="P2036">
        <v>0</v>
      </c>
      <c r="Q2036" t="s">
        <v>6901</v>
      </c>
      <c r="R2036" t="s">
        <v>2829</v>
      </c>
      <c r="S2036" t="s">
        <v>5491</v>
      </c>
      <c r="T2036" s="73"/>
      <c r="U2036" s="73"/>
      <c r="V2036"/>
      <c r="W2036" s="73">
        <f>IFERROR(VLOOKUP(Подбор[[#This Row],[Артикул]],[1]Подбор!$CJ:$CW,2,0),"")</f>
        <v>54390</v>
      </c>
      <c r="X2036" s="73">
        <f>IFERROR(VLOOKUP(Подбор[[#This Row],[Артикул]],[1]Подбор!$CJ:$CW,3,0),"")</f>
        <v>43511.6</v>
      </c>
      <c r="Y2036" s="73">
        <f>IFERROR(VLOOKUP(Подбор[[#This Row],[Артикул]],[1]Подбор!$CJ:$CW,4,0),"")</f>
        <v>-20.000735429306857</v>
      </c>
      <c r="Z2036" s="73">
        <f>IFERROR(VLOOKUP(Подбор[[#This Row],[Артикул]],[1]Подбор!$CJ:$CW,5,0),"")</f>
        <v>15</v>
      </c>
      <c r="AA2036" s="73">
        <f>IFERROR(VLOOKUP(Подбор[[#This Row],[Артикул]],[1]Подбор!$CJ:$CW,6,0),"")</f>
        <v>0</v>
      </c>
      <c r="AB2036" s="73">
        <f>IFERROR(VLOOKUP(Подбор[[#This Row],[Артикул]],[1]Подбор!$CJ:$CW,7,0),"")</f>
        <v>0</v>
      </c>
      <c r="AC2036" s="73">
        <f>IFERROR(VLOOKUP(Подбор[[#This Row],[Артикул]],[1]Подбор!$CJ:$CW,8,0),"")</f>
        <v>11</v>
      </c>
      <c r="AD2036" s="73">
        <f>IFERROR(VLOOKUP(Подбор[[#This Row],[Артикул]],[1]Подбор!$CJ:$CW,9,0),"")</f>
        <v>0</v>
      </c>
      <c r="AE2036" s="73">
        <f>IFERROR(VLOOKUP(Подбор[[#This Row],[Артикул]],[1]Подбор!$CJ:$CW,10,0),"")</f>
        <v>0</v>
      </c>
      <c r="AF2036" s="73">
        <f>IFERROR(VLOOKUP(Подбор[[#This Row],[Артикул]],[1]Подбор!$CJ:$CW,11,0),"")</f>
        <v>0</v>
      </c>
      <c r="AG2036" s="73" t="str">
        <f>IFERROR(VLOOKUP(Подбор[[#This Row],[Артикул]],[1]Подбор!$CJ:$CW,12,0),"")</f>
        <v>50+</v>
      </c>
      <c r="AH2036" s="73" t="str">
        <f>IFERROR(VLOOKUP(Подбор[[#This Row],[Артикул]],[1]Подбор!$CJ:$CW,13,0),"")</f>
        <v>50+</v>
      </c>
      <c r="AI2036" s="73">
        <f>IFERROR(VLOOKUP(Подбор[[#This Row],[Артикул]],[1]Подбор!$CJ:$CW,14,0),"")</f>
        <v>0</v>
      </c>
      <c r="AJ2036" s="73" t="str">
        <f>IFERROR(VLOOKUP(Подбор[[#This Row],[Артикул]],[1]Подбор!$CJ:$DA,15,0),"")</f>
        <v>http://ipmatika.ru/upload/iblock/8cf/d2022061515152041.png</v>
      </c>
      <c r="AK2036" s="73" t="str">
        <f>IFERROR(VLOOKUP(Подбор[[#This Row],[Артикул]],[1]Подбор!$CJ:$DA,16,0),"")</f>
        <v>https://ipmatika.kz/products/wifi-mosty/wi-tek-wi-cpe111-kit-v2/</v>
      </c>
      <c r="AL2036" s="73" t="str">
        <f>IFERROR(VLOOKUP(Подбор[[#This Row],[Артикул]],[1]Подбор!$CJ:$DA,17,0),"")</f>
        <v>EOL</v>
      </c>
    </row>
    <row r="2037" spans="1:38">
      <c r="A2037" s="73" t="s">
        <v>426</v>
      </c>
      <c r="B2037" t="s">
        <v>787</v>
      </c>
      <c r="C2037" t="s">
        <v>7548</v>
      </c>
      <c r="D2037">
        <v>59690</v>
      </c>
      <c r="E2037">
        <v>47754.299999999996</v>
      </c>
      <c r="F2037">
        <v>-19.996146758250958</v>
      </c>
      <c r="G2037">
        <v>1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3</v>
      </c>
      <c r="O2037">
        <v>10</v>
      </c>
      <c r="P2037">
        <v>0</v>
      </c>
      <c r="Q2037" t="s">
        <v>6902</v>
      </c>
      <c r="R2037" t="s">
        <v>2828</v>
      </c>
      <c r="S2037" t="s">
        <v>578</v>
      </c>
      <c r="T2037" s="73"/>
      <c r="U2037" s="73"/>
      <c r="V2037"/>
      <c r="W2037" s="73">
        <f>IFERROR(VLOOKUP(Подбор[[#This Row],[Артикул]],[1]Подбор!$CJ:$CW,2,0),"")</f>
        <v>59690</v>
      </c>
      <c r="X2037" s="73">
        <f>IFERROR(VLOOKUP(Подбор[[#This Row],[Артикул]],[1]Подбор!$CJ:$CW,3,0),"")</f>
        <v>47754.299999999996</v>
      </c>
      <c r="Y2037" s="73">
        <f>IFERROR(VLOOKUP(Подбор[[#This Row],[Артикул]],[1]Подбор!$CJ:$CW,4,0),"")</f>
        <v>-19.996146758250958</v>
      </c>
      <c r="Z2037" s="73">
        <f>IFERROR(VLOOKUP(Подбор[[#This Row],[Артикул]],[1]Подбор!$CJ:$CW,5,0),"")</f>
        <v>1</v>
      </c>
      <c r="AA2037" s="73">
        <f>IFERROR(VLOOKUP(Подбор[[#This Row],[Артикул]],[1]Подбор!$CJ:$CW,6,0),"")</f>
        <v>0</v>
      </c>
      <c r="AB2037" s="73">
        <f>IFERROR(VLOOKUP(Подбор[[#This Row],[Артикул]],[1]Подбор!$CJ:$CW,7,0),"")</f>
        <v>0</v>
      </c>
      <c r="AC2037" s="73">
        <f>IFERROR(VLOOKUP(Подбор[[#This Row],[Артикул]],[1]Подбор!$CJ:$CW,8,0),"")</f>
        <v>0</v>
      </c>
      <c r="AD2037" s="73">
        <f>IFERROR(VLOOKUP(Подбор[[#This Row],[Артикул]],[1]Подбор!$CJ:$CW,9,0),"")</f>
        <v>1</v>
      </c>
      <c r="AE2037" s="73">
        <f>IFERROR(VLOOKUP(Подбор[[#This Row],[Артикул]],[1]Подбор!$CJ:$CW,10,0),"")</f>
        <v>0</v>
      </c>
      <c r="AF2037" s="73">
        <f>IFERROR(VLOOKUP(Подбор[[#This Row],[Артикул]],[1]Подбор!$CJ:$CW,11,0),"")</f>
        <v>0</v>
      </c>
      <c r="AG2037" s="73">
        <f>IFERROR(VLOOKUP(Подбор[[#This Row],[Артикул]],[1]Подбор!$CJ:$CW,12,0),"")</f>
        <v>3</v>
      </c>
      <c r="AH2037" s="73">
        <f>IFERROR(VLOOKUP(Подбор[[#This Row],[Артикул]],[1]Подбор!$CJ:$CW,13,0),"")</f>
        <v>10</v>
      </c>
      <c r="AI2037" s="73">
        <f>IFERROR(VLOOKUP(Подбор[[#This Row],[Артикул]],[1]Подбор!$CJ:$CW,14,0),"")</f>
        <v>0</v>
      </c>
      <c r="AJ2037" s="73" t="str">
        <f>IFERROR(VLOOKUP(Подбор[[#This Row],[Артикул]],[1]Подбор!$CJ:$DA,15,0),"")</f>
        <v>http://ipmatika.ru/upload/iblock/9fa/1.png</v>
      </c>
      <c r="AK2037" s="73" t="str">
        <f>IFERROR(VLOOKUP(Подбор[[#This Row],[Артикул]],[1]Подбор!$CJ:$DA,16,0),"")</f>
        <v>https://ipmatika.kz/products/wifi-mosty/wi-tek-wi-cpe511h-kit/</v>
      </c>
      <c r="AL2037" s="73" t="str">
        <f>IFERROR(VLOOKUP(Подбор[[#This Row],[Артикул]],[1]Подбор!$CJ:$DA,17,0),"")</f>
        <v/>
      </c>
    </row>
    <row r="2038" spans="1:38">
      <c r="A2038" s="73" t="s">
        <v>397</v>
      </c>
      <c r="B2038" t="s">
        <v>787</v>
      </c>
      <c r="C2038" t="s">
        <v>3544</v>
      </c>
      <c r="D2038">
        <v>91530</v>
      </c>
      <c r="E2038">
        <v>73226.45</v>
      </c>
      <c r="F2038">
        <v>-19.997323281984052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 t="s">
        <v>5489</v>
      </c>
      <c r="Q2038" t="s">
        <v>5495</v>
      </c>
      <c r="R2038" t="s">
        <v>2827</v>
      </c>
      <c r="S2038" t="s">
        <v>578</v>
      </c>
      <c r="T2038" s="73"/>
      <c r="U2038" s="73"/>
      <c r="V2038"/>
      <c r="W2038" s="73">
        <f>IFERROR(VLOOKUP(Подбор[[#This Row],[Артикул]],[1]Подбор!$CJ:$CW,2,0),"")</f>
        <v>91530</v>
      </c>
      <c r="X2038" s="73">
        <f>IFERROR(VLOOKUP(Подбор[[#This Row],[Артикул]],[1]Подбор!$CJ:$CW,3,0),"")</f>
        <v>73226.45</v>
      </c>
      <c r="Y2038" s="73">
        <f>IFERROR(VLOOKUP(Подбор[[#This Row],[Артикул]],[1]Подбор!$CJ:$CW,4,0),"")</f>
        <v>-19.997323281984052</v>
      </c>
      <c r="Z2038" s="73">
        <f>IFERROR(VLOOKUP(Подбор[[#This Row],[Артикул]],[1]Подбор!$CJ:$CW,5,0),"")</f>
        <v>0</v>
      </c>
      <c r="AA2038" s="73">
        <f>IFERROR(VLOOKUP(Подбор[[#This Row],[Артикул]],[1]Подбор!$CJ:$CW,6,0),"")</f>
        <v>0</v>
      </c>
      <c r="AB2038" s="73">
        <f>IFERROR(VLOOKUP(Подбор[[#This Row],[Артикул]],[1]Подбор!$CJ:$CW,7,0),"")</f>
        <v>0</v>
      </c>
      <c r="AC2038" s="73">
        <f>IFERROR(VLOOKUP(Подбор[[#This Row],[Артикул]],[1]Подбор!$CJ:$CW,8,0),"")</f>
        <v>0</v>
      </c>
      <c r="AD2038" s="73">
        <f>IFERROR(VLOOKUP(Подбор[[#This Row],[Артикул]],[1]Подбор!$CJ:$CW,9,0),"")</f>
        <v>0</v>
      </c>
      <c r="AE2038" s="73">
        <f>IFERROR(VLOOKUP(Подбор[[#This Row],[Артикул]],[1]Подбор!$CJ:$CW,10,0),"")</f>
        <v>0</v>
      </c>
      <c r="AF2038" s="73">
        <f>IFERROR(VLOOKUP(Подбор[[#This Row],[Артикул]],[1]Подбор!$CJ:$CW,11,0),"")</f>
        <v>0</v>
      </c>
      <c r="AG2038" s="73">
        <f>IFERROR(VLOOKUP(Подбор[[#This Row],[Артикул]],[1]Подбор!$CJ:$CW,12,0),"")</f>
        <v>0</v>
      </c>
      <c r="AH2038" s="73">
        <f>IFERROR(VLOOKUP(Подбор[[#This Row],[Артикул]],[1]Подбор!$CJ:$CW,13,0),"")</f>
        <v>0</v>
      </c>
      <c r="AI2038" s="73" t="str">
        <f>IFERROR(VLOOKUP(Подбор[[#This Row],[Артикул]],[1]Подбор!$CJ:$CW,14,0),"")</f>
        <v>50+</v>
      </c>
      <c r="AJ2038" s="73" t="str">
        <f>IFERROR(VLOOKUP(Подбор[[#This Row],[Артикул]],[1]Подбор!$CJ:$DA,15,0),"")</f>
        <v>http://ipmatika.ru/upload/iblock/499/d2022061515203235.png</v>
      </c>
      <c r="AK2038" s="73" t="str">
        <f>IFERROR(VLOOKUP(Подбор[[#This Row],[Артикул]],[1]Подбор!$CJ:$DA,16,0),"")</f>
        <v>https://ipmatika.kz/products/wifi-mosty/wi-tek-wi-cpe513p-kit-v3/</v>
      </c>
      <c r="AL2038" s="73" t="str">
        <f>IFERROR(VLOOKUP(Подбор[[#This Row],[Артикул]],[1]Подбор!$CJ:$DA,17,0),"")</f>
        <v/>
      </c>
    </row>
    <row r="2039" spans="1:38">
      <c r="A2039" s="73" t="s">
        <v>425</v>
      </c>
      <c r="B2039" t="s">
        <v>787</v>
      </c>
      <c r="C2039" t="s">
        <v>780</v>
      </c>
      <c r="D2039">
        <v>91530</v>
      </c>
      <c r="E2039">
        <v>73226.45</v>
      </c>
      <c r="F2039">
        <v>-19.997323281984052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5489</v>
      </c>
      <c r="O2039">
        <v>0</v>
      </c>
      <c r="P2039">
        <v>0</v>
      </c>
      <c r="Q2039" t="s">
        <v>6903</v>
      </c>
      <c r="R2039" t="s">
        <v>2826</v>
      </c>
      <c r="S2039" t="s">
        <v>5491</v>
      </c>
      <c r="T2039" s="73"/>
      <c r="U2039" s="73"/>
      <c r="V2039"/>
      <c r="W2039" s="73">
        <f>IFERROR(VLOOKUP(Подбор[[#This Row],[Артикул]],[1]Подбор!$CJ:$CW,2,0),"")</f>
        <v>91530</v>
      </c>
      <c r="X2039" s="73">
        <f>IFERROR(VLOOKUP(Подбор[[#This Row],[Артикул]],[1]Подбор!$CJ:$CW,3,0),"")</f>
        <v>73226.45</v>
      </c>
      <c r="Y2039" s="73">
        <f>IFERROR(VLOOKUP(Подбор[[#This Row],[Артикул]],[1]Подбор!$CJ:$CW,4,0),"")</f>
        <v>-19.997323281984052</v>
      </c>
      <c r="Z2039" s="73">
        <f>IFERROR(VLOOKUP(Подбор[[#This Row],[Артикул]],[1]Подбор!$CJ:$CW,5,0),"")</f>
        <v>0</v>
      </c>
      <c r="AA2039" s="73">
        <f>IFERROR(VLOOKUP(Подбор[[#This Row],[Артикул]],[1]Подбор!$CJ:$CW,6,0),"")</f>
        <v>0</v>
      </c>
      <c r="AB2039" s="73">
        <f>IFERROR(VLOOKUP(Подбор[[#This Row],[Артикул]],[1]Подбор!$CJ:$CW,7,0),"")</f>
        <v>0</v>
      </c>
      <c r="AC2039" s="73">
        <f>IFERROR(VLOOKUP(Подбор[[#This Row],[Артикул]],[1]Подбор!$CJ:$CW,8,0),"")</f>
        <v>0</v>
      </c>
      <c r="AD2039" s="73">
        <f>IFERROR(VLOOKUP(Подбор[[#This Row],[Артикул]],[1]Подбор!$CJ:$CW,9,0),"")</f>
        <v>0</v>
      </c>
      <c r="AE2039" s="73">
        <f>IFERROR(VLOOKUP(Подбор[[#This Row],[Артикул]],[1]Подбор!$CJ:$CW,10,0),"")</f>
        <v>0</v>
      </c>
      <c r="AF2039" s="73">
        <f>IFERROR(VLOOKUP(Подбор[[#This Row],[Артикул]],[1]Подбор!$CJ:$CW,11,0),"")</f>
        <v>0</v>
      </c>
      <c r="AG2039" s="73" t="str">
        <f>IFERROR(VLOOKUP(Подбор[[#This Row],[Артикул]],[1]Подбор!$CJ:$CW,12,0),"")</f>
        <v>50+</v>
      </c>
      <c r="AH2039" s="73">
        <f>IFERROR(VLOOKUP(Подбор[[#This Row],[Артикул]],[1]Подбор!$CJ:$CW,13,0),"")</f>
        <v>0</v>
      </c>
      <c r="AI2039" s="73">
        <f>IFERROR(VLOOKUP(Подбор[[#This Row],[Артикул]],[1]Подбор!$CJ:$CW,14,0),"")</f>
        <v>0</v>
      </c>
      <c r="AJ2039" s="73" t="str">
        <f>IFERROR(VLOOKUP(Подбор[[#This Row],[Артикул]],[1]Подбор!$CJ:$DA,15,0),"")</f>
        <v>http://ipmatika.ru/upload/iblock/55d/1.png</v>
      </c>
      <c r="AK2039" s="73" t="str">
        <f>IFERROR(VLOOKUP(Подбор[[#This Row],[Артикул]],[1]Подбор!$CJ:$DA,16,0),"")</f>
        <v>https://ipmatika.kz/products/wifi-mosty/wi-tek-wi-cpe515h-kit/</v>
      </c>
      <c r="AL2039" s="73" t="str">
        <f>IFERROR(VLOOKUP(Подбор[[#This Row],[Артикул]],[1]Подбор!$CJ:$DA,17,0),"")</f>
        <v>EOL</v>
      </c>
    </row>
    <row r="2040" spans="1:38">
      <c r="A2040" s="73" t="s">
        <v>4185</v>
      </c>
      <c r="B2040" t="s">
        <v>787</v>
      </c>
      <c r="C2040" t="s">
        <v>4186</v>
      </c>
      <c r="D2040">
        <v>112760</v>
      </c>
      <c r="E2040">
        <v>90205.224999999991</v>
      </c>
      <c r="F2040">
        <v>-20.002460979070591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8</v>
      </c>
      <c r="O2040">
        <v>1</v>
      </c>
      <c r="P2040">
        <v>0</v>
      </c>
      <c r="Q2040" t="s">
        <v>6904</v>
      </c>
      <c r="R2040" t="s">
        <v>4187</v>
      </c>
      <c r="S2040" t="s">
        <v>5514</v>
      </c>
      <c r="T2040" s="73"/>
      <c r="U2040" s="73"/>
      <c r="V2040"/>
      <c r="W2040" s="73">
        <f>IFERROR(VLOOKUP(Подбор[[#This Row],[Артикул]],[1]Подбор!$CJ:$CW,2,0),"")</f>
        <v>112760</v>
      </c>
      <c r="X2040" s="73">
        <f>IFERROR(VLOOKUP(Подбор[[#This Row],[Артикул]],[1]Подбор!$CJ:$CW,3,0),"")</f>
        <v>90205.224999999991</v>
      </c>
      <c r="Y2040" s="73">
        <f>IFERROR(VLOOKUP(Подбор[[#This Row],[Артикул]],[1]Подбор!$CJ:$CW,4,0),"")</f>
        <v>-20.002460979070591</v>
      </c>
      <c r="Z2040" s="73">
        <f>IFERROR(VLOOKUP(Подбор[[#This Row],[Артикул]],[1]Подбор!$CJ:$CW,5,0),"")</f>
        <v>0</v>
      </c>
      <c r="AA2040" s="73">
        <f>IFERROR(VLOOKUP(Подбор[[#This Row],[Артикул]],[1]Подбор!$CJ:$CW,6,0),"")</f>
        <v>0</v>
      </c>
      <c r="AB2040" s="73">
        <f>IFERROR(VLOOKUP(Подбор[[#This Row],[Артикул]],[1]Подбор!$CJ:$CW,7,0),"")</f>
        <v>0</v>
      </c>
      <c r="AC2040" s="73">
        <f>IFERROR(VLOOKUP(Подбор[[#This Row],[Артикул]],[1]Подбор!$CJ:$CW,8,0),"")</f>
        <v>0</v>
      </c>
      <c r="AD2040" s="73">
        <f>IFERROR(VLOOKUP(Подбор[[#This Row],[Артикул]],[1]Подбор!$CJ:$CW,9,0),"")</f>
        <v>0</v>
      </c>
      <c r="AE2040" s="73">
        <f>IFERROR(VLOOKUP(Подбор[[#This Row],[Артикул]],[1]Подбор!$CJ:$CW,10,0),"")</f>
        <v>0</v>
      </c>
      <c r="AF2040" s="73">
        <f>IFERROR(VLOOKUP(Подбор[[#This Row],[Артикул]],[1]Подбор!$CJ:$CW,11,0),"")</f>
        <v>0</v>
      </c>
      <c r="AG2040" s="73">
        <f>IFERROR(VLOOKUP(Подбор[[#This Row],[Артикул]],[1]Подбор!$CJ:$CW,12,0),"")</f>
        <v>8</v>
      </c>
      <c r="AH2040" s="73">
        <f>IFERROR(VLOOKUP(Подбор[[#This Row],[Артикул]],[1]Подбор!$CJ:$CW,13,0),"")</f>
        <v>1</v>
      </c>
      <c r="AI2040" s="73">
        <f>IFERROR(VLOOKUP(Подбор[[#This Row],[Артикул]],[1]Подбор!$CJ:$CW,14,0),"")</f>
        <v>0</v>
      </c>
      <c r="AJ2040" s="73" t="str">
        <f>IFERROR(VLOOKUP(Подбор[[#This Row],[Артикул]],[1]Подбор!$CJ:$DA,15,0),"")</f>
        <v>http://ipmatika.ru/upload/iblock/ac9/75nc79uqboc5j334pgv06ui4xjgxf7ar/WI-CPE800-KIT_V3_%281%29.png</v>
      </c>
      <c r="AK2040" s="73" t="str">
        <f>IFERROR(VLOOKUP(Подбор[[#This Row],[Артикул]],[1]Подбор!$CJ:$DA,16,0),"")</f>
        <v>https://ipmatika.kz/products/wifi-mosty/wi-tek-wi-cpe800-kit-v3/</v>
      </c>
      <c r="AL2040" s="73" t="str">
        <f>IFERROR(VLOOKUP(Подбор[[#This Row],[Артикул]],[1]Подбор!$CJ:$DA,17,0),"")</f>
        <v>NEW</v>
      </c>
    </row>
    <row r="2041" spans="1:38">
      <c r="A2041" s="73" t="s">
        <v>4188</v>
      </c>
      <c r="B2041" t="s">
        <v>787</v>
      </c>
      <c r="C2041" t="s">
        <v>5261</v>
      </c>
      <c r="D2041">
        <v>145920</v>
      </c>
      <c r="E2041">
        <v>116738.04999999999</v>
      </c>
      <c r="F2041">
        <v>-19.998595120614041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3</v>
      </c>
      <c r="N2041">
        <v>9</v>
      </c>
      <c r="O2041">
        <v>0</v>
      </c>
      <c r="P2041">
        <v>0</v>
      </c>
      <c r="Q2041" t="s">
        <v>6905</v>
      </c>
      <c r="R2041" t="s">
        <v>4190</v>
      </c>
      <c r="S2041" t="s">
        <v>578</v>
      </c>
      <c r="T2041" s="73"/>
      <c r="U2041" s="73"/>
      <c r="V2041"/>
      <c r="W2041" s="73">
        <f>IFERROR(VLOOKUP(Подбор[[#This Row],[Артикул]],[1]Подбор!$CJ:$CW,2,0),"")</f>
        <v>145920</v>
      </c>
      <c r="X2041" s="73">
        <f>IFERROR(VLOOKUP(Подбор[[#This Row],[Артикул]],[1]Подбор!$CJ:$CW,3,0),"")</f>
        <v>116738.04999999999</v>
      </c>
      <c r="Y2041" s="73">
        <f>IFERROR(VLOOKUP(Подбор[[#This Row],[Артикул]],[1]Подбор!$CJ:$CW,4,0),"")</f>
        <v>-19.998595120614041</v>
      </c>
      <c r="Z2041" s="73">
        <f>IFERROR(VLOOKUP(Подбор[[#This Row],[Артикул]],[1]Подбор!$CJ:$CW,5,0),"")</f>
        <v>0</v>
      </c>
      <c r="AA2041" s="73">
        <f>IFERROR(VLOOKUP(Подбор[[#This Row],[Артикул]],[1]Подбор!$CJ:$CW,6,0),"")</f>
        <v>0</v>
      </c>
      <c r="AB2041" s="73">
        <f>IFERROR(VLOOKUP(Подбор[[#This Row],[Артикул]],[1]Подбор!$CJ:$CW,7,0),"")</f>
        <v>0</v>
      </c>
      <c r="AC2041" s="73">
        <f>IFERROR(VLOOKUP(Подбор[[#This Row],[Артикул]],[1]Подбор!$CJ:$CW,8,0),"")</f>
        <v>0</v>
      </c>
      <c r="AD2041" s="73">
        <f>IFERROR(VLOOKUP(Подбор[[#This Row],[Артикул]],[1]Подбор!$CJ:$CW,9,0),"")</f>
        <v>0</v>
      </c>
      <c r="AE2041" s="73">
        <f>IFERROR(VLOOKUP(Подбор[[#This Row],[Артикул]],[1]Подбор!$CJ:$CW,10,0),"")</f>
        <v>0</v>
      </c>
      <c r="AF2041" s="73">
        <f>IFERROR(VLOOKUP(Подбор[[#This Row],[Артикул]],[1]Подбор!$CJ:$CW,11,0),"")</f>
        <v>3</v>
      </c>
      <c r="AG2041" s="73">
        <f>IFERROR(VLOOKUP(Подбор[[#This Row],[Артикул]],[1]Подбор!$CJ:$CW,12,0),"")</f>
        <v>9</v>
      </c>
      <c r="AH2041" s="73">
        <f>IFERROR(VLOOKUP(Подбор[[#This Row],[Артикул]],[1]Подбор!$CJ:$CW,13,0),"")</f>
        <v>0</v>
      </c>
      <c r="AI2041" s="73">
        <f>IFERROR(VLOOKUP(Подбор[[#This Row],[Артикул]],[1]Подбор!$CJ:$CW,14,0),"")</f>
        <v>0</v>
      </c>
      <c r="AJ2041" s="73" t="str">
        <f>IFERROR(VLOOKUP(Подбор[[#This Row],[Артикул]],[1]Подбор!$CJ:$DA,15,0),"")</f>
        <v>http://ipmatika.ru/upload/iblock/fd4/6xy33vw3upux12gqzs9s0o4862l6euok/WI-CPE821_%281%29.png</v>
      </c>
      <c r="AK2041" s="73" t="str">
        <f>IFERROR(VLOOKUP(Подбор[[#This Row],[Артикул]],[1]Подбор!$CJ:$DA,16,0),"")</f>
        <v>https://ipmatika.kz/products/wifi-mosty/wi-tek-wi-cpe821/</v>
      </c>
      <c r="AL2041" s="73" t="str">
        <f>IFERROR(VLOOKUP(Подбор[[#This Row],[Артикул]],[1]Подбор!$CJ:$DA,17,0),"")</f>
        <v/>
      </c>
    </row>
    <row r="2042" spans="1:38">
      <c r="A2042" s="73" t="s">
        <v>162</v>
      </c>
      <c r="B2042"/>
      <c r="C2042"/>
      <c r="D2042">
        <v>0</v>
      </c>
      <c r="E2042">
        <v>0</v>
      </c>
      <c r="F2042" t="s">
        <v>578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578</v>
      </c>
      <c r="R2042" t="s">
        <v>578</v>
      </c>
      <c r="S2042" t="s">
        <v>578</v>
      </c>
      <c r="T2042" s="73"/>
      <c r="U2042" s="73"/>
      <c r="V2042"/>
      <c r="W2042" s="73">
        <f>IFERROR(VLOOKUP(Подбор[[#This Row],[Артикул]],[1]Подбор!$CJ:$CW,2,0),"")</f>
        <v>0</v>
      </c>
      <c r="X2042" s="73">
        <f>IFERROR(VLOOKUP(Подбор[[#This Row],[Артикул]],[1]Подбор!$CJ:$CW,3,0),"")</f>
        <v>0</v>
      </c>
      <c r="Y2042" s="73" t="str">
        <f>IFERROR(VLOOKUP(Подбор[[#This Row],[Артикул]],[1]Подбор!$CJ:$CW,4,0),"")</f>
        <v/>
      </c>
      <c r="Z2042" s="73">
        <f>IFERROR(VLOOKUP(Подбор[[#This Row],[Артикул]],[1]Подбор!$CJ:$CW,5,0),"")</f>
        <v>0</v>
      </c>
      <c r="AA2042" s="73">
        <f>IFERROR(VLOOKUP(Подбор[[#This Row],[Артикул]],[1]Подбор!$CJ:$CW,6,0),"")</f>
        <v>0</v>
      </c>
      <c r="AB2042" s="73">
        <f>IFERROR(VLOOKUP(Подбор[[#This Row],[Артикул]],[1]Подбор!$CJ:$CW,7,0),"")</f>
        <v>0</v>
      </c>
      <c r="AC2042" s="73">
        <f>IFERROR(VLOOKUP(Подбор[[#This Row],[Артикул]],[1]Подбор!$CJ:$CW,8,0),"")</f>
        <v>0</v>
      </c>
      <c r="AD2042" s="73">
        <f>IFERROR(VLOOKUP(Подбор[[#This Row],[Артикул]],[1]Подбор!$CJ:$CW,9,0),"")</f>
        <v>0</v>
      </c>
      <c r="AE2042" s="73">
        <f>IFERROR(VLOOKUP(Подбор[[#This Row],[Артикул]],[1]Подбор!$CJ:$CW,10,0),"")</f>
        <v>0</v>
      </c>
      <c r="AF2042" s="73">
        <f>IFERROR(VLOOKUP(Подбор[[#This Row],[Артикул]],[1]Подбор!$CJ:$CW,11,0),"")</f>
        <v>0</v>
      </c>
      <c r="AG2042" s="73">
        <f>IFERROR(VLOOKUP(Подбор[[#This Row],[Артикул]],[1]Подбор!$CJ:$CW,12,0),"")</f>
        <v>0</v>
      </c>
      <c r="AH2042" s="73">
        <f>IFERROR(VLOOKUP(Подбор[[#This Row],[Артикул]],[1]Подбор!$CJ:$CW,13,0),"")</f>
        <v>0</v>
      </c>
      <c r="AI2042" s="73">
        <f>IFERROR(VLOOKUP(Подбор[[#This Row],[Артикул]],[1]Подбор!$CJ:$CW,14,0),"")</f>
        <v>0</v>
      </c>
      <c r="AJ2042" s="73" t="str">
        <f>IFERROR(VLOOKUP(Подбор[[#This Row],[Артикул]],[1]Подбор!$CJ:$DA,15,0),"")</f>
        <v/>
      </c>
      <c r="AK2042" s="73" t="str">
        <f>IFERROR(VLOOKUP(Подбор[[#This Row],[Артикул]],[1]Подбор!$CJ:$DA,16,0),"")</f>
        <v/>
      </c>
      <c r="AL2042" s="73" t="str">
        <f>IFERROR(VLOOKUP(Подбор[[#This Row],[Артикул]],[1]Подбор!$CJ:$DA,17,0),"")</f>
        <v/>
      </c>
    </row>
    <row r="2043" spans="1:38">
      <c r="A2043" s="73" t="s">
        <v>246</v>
      </c>
      <c r="B2043" t="s">
        <v>787</v>
      </c>
      <c r="C2043" t="s">
        <v>779</v>
      </c>
      <c r="D2043">
        <v>62350</v>
      </c>
      <c r="E2043">
        <v>49883.624999999993</v>
      </c>
      <c r="F2043">
        <v>-19.994186046511643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6906</v>
      </c>
      <c r="R2043" t="s">
        <v>6907</v>
      </c>
      <c r="S2043" t="s">
        <v>5491</v>
      </c>
      <c r="T2043" s="73"/>
      <c r="U2043" s="73"/>
      <c r="V2043"/>
      <c r="W2043" s="73">
        <f>IFERROR(VLOOKUP(Подбор[[#This Row],[Артикул]],[1]Подбор!$CJ:$CW,2,0),"")</f>
        <v>62350</v>
      </c>
      <c r="X2043" s="73">
        <f>IFERROR(VLOOKUP(Подбор[[#This Row],[Артикул]],[1]Подбор!$CJ:$CW,3,0),"")</f>
        <v>49883.624999999993</v>
      </c>
      <c r="Y2043" s="73">
        <f>IFERROR(VLOOKUP(Подбор[[#This Row],[Артикул]],[1]Подбор!$CJ:$CW,4,0),"")</f>
        <v>-19.994186046511643</v>
      </c>
      <c r="Z2043" s="73">
        <f>IFERROR(VLOOKUP(Подбор[[#This Row],[Артикул]],[1]Подбор!$CJ:$CW,5,0),"")</f>
        <v>0</v>
      </c>
      <c r="AA2043" s="73">
        <f>IFERROR(VLOOKUP(Подбор[[#This Row],[Артикул]],[1]Подбор!$CJ:$CW,6,0),"")</f>
        <v>0</v>
      </c>
      <c r="AB2043" s="73">
        <f>IFERROR(VLOOKUP(Подбор[[#This Row],[Артикул]],[1]Подбор!$CJ:$CW,7,0),"")</f>
        <v>0</v>
      </c>
      <c r="AC2043" s="73">
        <f>IFERROR(VLOOKUP(Подбор[[#This Row],[Артикул]],[1]Подбор!$CJ:$CW,8,0),"")</f>
        <v>0</v>
      </c>
      <c r="AD2043" s="73">
        <f>IFERROR(VLOOKUP(Подбор[[#This Row],[Артикул]],[1]Подбор!$CJ:$CW,9,0),"")</f>
        <v>0</v>
      </c>
      <c r="AE2043" s="73">
        <f>IFERROR(VLOOKUP(Подбор[[#This Row],[Артикул]],[1]Подбор!$CJ:$CW,10,0),"")</f>
        <v>0</v>
      </c>
      <c r="AF2043" s="73">
        <f>IFERROR(VLOOKUP(Подбор[[#This Row],[Артикул]],[1]Подбор!$CJ:$CW,11,0),"")</f>
        <v>0</v>
      </c>
      <c r="AG2043" s="73">
        <f>IFERROR(VLOOKUP(Подбор[[#This Row],[Артикул]],[1]Подбор!$CJ:$CW,12,0),"")</f>
        <v>0</v>
      </c>
      <c r="AH2043" s="73">
        <f>IFERROR(VLOOKUP(Подбор[[#This Row],[Артикул]],[1]Подбор!$CJ:$CW,13,0),"")</f>
        <v>0</v>
      </c>
      <c r="AI2043" s="73">
        <f>IFERROR(VLOOKUP(Подбор[[#This Row],[Артикул]],[1]Подбор!$CJ:$CW,14,0),"")</f>
        <v>0</v>
      </c>
      <c r="AJ2043" s="73" t="str">
        <f>IFERROR(VLOOKUP(Подбор[[#This Row],[Артикул]],[1]Подбор!$CJ:$DA,15,0),"")</f>
        <v>http://ipmatika.ru/upload/iblock/312/AC105P_title.jpg</v>
      </c>
      <c r="AK2043" s="73" t="str">
        <f>IFERROR(VLOOKUP(Подбор[[#This Row],[Артикул]],[1]Подбор!$CJ:$DA,16,0),"")</f>
        <v>https://ipmatika.kz/products/wifi-smb/wi-tek-wi-ac105P/</v>
      </c>
      <c r="AL2043" s="73" t="str">
        <f>IFERROR(VLOOKUP(Подбор[[#This Row],[Артикул]],[1]Подбор!$CJ:$DA,17,0),"")</f>
        <v>EOL</v>
      </c>
    </row>
    <row r="2044" spans="1:38">
      <c r="A2044" s="73" t="s">
        <v>4191</v>
      </c>
      <c r="B2044" t="s">
        <v>787</v>
      </c>
      <c r="C2044" t="s">
        <v>4192</v>
      </c>
      <c r="D2044">
        <v>46430</v>
      </c>
      <c r="E2044">
        <v>37147.549999999996</v>
      </c>
      <c r="F2044">
        <v>-19.992354081412884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4</v>
      </c>
      <c r="O2044">
        <v>2</v>
      </c>
      <c r="P2044">
        <v>0</v>
      </c>
      <c r="Q2044" t="s">
        <v>6908</v>
      </c>
      <c r="R2044" t="s">
        <v>4193</v>
      </c>
      <c r="S2044" t="s">
        <v>578</v>
      </c>
      <c r="T2044" s="73"/>
      <c r="U2044" s="73"/>
      <c r="V2044"/>
      <c r="W2044" s="73">
        <f>IFERROR(VLOOKUP(Подбор[[#This Row],[Артикул]],[1]Подбор!$CJ:$CW,2,0),"")</f>
        <v>46430</v>
      </c>
      <c r="X2044" s="73">
        <f>IFERROR(VLOOKUP(Подбор[[#This Row],[Артикул]],[1]Подбор!$CJ:$CW,3,0),"")</f>
        <v>37147.549999999996</v>
      </c>
      <c r="Y2044" s="73">
        <f>IFERROR(VLOOKUP(Подбор[[#This Row],[Артикул]],[1]Подбор!$CJ:$CW,4,0),"")</f>
        <v>-19.992354081412884</v>
      </c>
      <c r="Z2044" s="73">
        <f>IFERROR(VLOOKUP(Подбор[[#This Row],[Артикул]],[1]Подбор!$CJ:$CW,5,0),"")</f>
        <v>0</v>
      </c>
      <c r="AA2044" s="73">
        <f>IFERROR(VLOOKUP(Подбор[[#This Row],[Артикул]],[1]Подбор!$CJ:$CW,6,0),"")</f>
        <v>0</v>
      </c>
      <c r="AB2044" s="73">
        <f>IFERROR(VLOOKUP(Подбор[[#This Row],[Артикул]],[1]Подбор!$CJ:$CW,7,0),"")</f>
        <v>0</v>
      </c>
      <c r="AC2044" s="73">
        <f>IFERROR(VLOOKUP(Подбор[[#This Row],[Артикул]],[1]Подбор!$CJ:$CW,8,0),"")</f>
        <v>0</v>
      </c>
      <c r="AD2044" s="73">
        <f>IFERROR(VLOOKUP(Подбор[[#This Row],[Артикул]],[1]Подбор!$CJ:$CW,9,0),"")</f>
        <v>0</v>
      </c>
      <c r="AE2044" s="73">
        <f>IFERROR(VLOOKUP(Подбор[[#This Row],[Артикул]],[1]Подбор!$CJ:$CW,10,0),"")</f>
        <v>0</v>
      </c>
      <c r="AF2044" s="73">
        <f>IFERROR(VLOOKUP(Подбор[[#This Row],[Артикул]],[1]Подбор!$CJ:$CW,11,0),"")</f>
        <v>0</v>
      </c>
      <c r="AG2044" s="73">
        <f>IFERROR(VLOOKUP(Подбор[[#This Row],[Артикул]],[1]Подбор!$CJ:$CW,12,0),"")</f>
        <v>4</v>
      </c>
      <c r="AH2044" s="73">
        <f>IFERROR(VLOOKUP(Подбор[[#This Row],[Артикул]],[1]Подбор!$CJ:$CW,13,0),"")</f>
        <v>2</v>
      </c>
      <c r="AI2044" s="73">
        <f>IFERROR(VLOOKUP(Подбор[[#This Row],[Артикул]],[1]Подбор!$CJ:$CW,14,0),"")</f>
        <v>0</v>
      </c>
      <c r="AJ2044" s="73" t="str">
        <f>IFERROR(VLOOKUP(Подбор[[#This Row],[Артикул]],[1]Подбор!$CJ:$DA,15,0),"")</f>
        <v>http://ipmatika.ru/upload/iblock/432/xd0rk171niqt0tbnc14zhmv9e6u054f3/WI-AC105P_v2_.png</v>
      </c>
      <c r="AK2044" s="73" t="str">
        <f>IFERROR(VLOOKUP(Подбор[[#This Row],[Артикул]],[1]Подбор!$CJ:$DA,16,0),"")</f>
        <v>https://ipmatika.kz/products/wifi-smb/wi-tek-wi-ac105p-v2/</v>
      </c>
      <c r="AL2044" s="73" t="str">
        <f>IFERROR(VLOOKUP(Подбор[[#This Row],[Артикул]],[1]Подбор!$CJ:$DA,17,0),"")</f>
        <v/>
      </c>
    </row>
    <row r="2045" spans="1:38">
      <c r="A2045" s="73" t="s">
        <v>367</v>
      </c>
      <c r="B2045" t="s">
        <v>787</v>
      </c>
      <c r="C2045" t="s">
        <v>778</v>
      </c>
      <c r="D2045">
        <v>94180</v>
      </c>
      <c r="E2045">
        <v>75347.8</v>
      </c>
      <c r="F2045">
        <v>-19.995965173072832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 t="s">
        <v>6909</v>
      </c>
      <c r="R2045" t="s">
        <v>6910</v>
      </c>
      <c r="S2045" t="s">
        <v>5491</v>
      </c>
      <c r="T2045" s="73"/>
      <c r="U2045" s="73"/>
      <c r="V2045"/>
      <c r="W2045" s="73">
        <f>IFERROR(VLOOKUP(Подбор[[#This Row],[Артикул]],[1]Подбор!$CJ:$CW,2,0),"")</f>
        <v>94180</v>
      </c>
      <c r="X2045" s="73">
        <f>IFERROR(VLOOKUP(Подбор[[#This Row],[Артикул]],[1]Подбор!$CJ:$CW,3,0),"")</f>
        <v>75347.8</v>
      </c>
      <c r="Y2045" s="73">
        <f>IFERROR(VLOOKUP(Подбор[[#This Row],[Артикул]],[1]Подбор!$CJ:$CW,4,0),"")</f>
        <v>-19.995965173072832</v>
      </c>
      <c r="Z2045" s="73">
        <f>IFERROR(VLOOKUP(Подбор[[#This Row],[Артикул]],[1]Подбор!$CJ:$CW,5,0),"")</f>
        <v>0</v>
      </c>
      <c r="AA2045" s="73">
        <f>IFERROR(VLOOKUP(Подбор[[#This Row],[Артикул]],[1]Подбор!$CJ:$CW,6,0),"")</f>
        <v>0</v>
      </c>
      <c r="AB2045" s="73">
        <f>IFERROR(VLOOKUP(Подбор[[#This Row],[Артикул]],[1]Подбор!$CJ:$CW,7,0),"")</f>
        <v>0</v>
      </c>
      <c r="AC2045" s="73">
        <f>IFERROR(VLOOKUP(Подбор[[#This Row],[Артикул]],[1]Подбор!$CJ:$CW,8,0),"")</f>
        <v>0</v>
      </c>
      <c r="AD2045" s="73">
        <f>IFERROR(VLOOKUP(Подбор[[#This Row],[Артикул]],[1]Подбор!$CJ:$CW,9,0),"")</f>
        <v>0</v>
      </c>
      <c r="AE2045" s="73">
        <f>IFERROR(VLOOKUP(Подбор[[#This Row],[Артикул]],[1]Подбор!$CJ:$CW,10,0),"")</f>
        <v>0</v>
      </c>
      <c r="AF2045" s="73">
        <f>IFERROR(VLOOKUP(Подбор[[#This Row],[Артикул]],[1]Подбор!$CJ:$CW,11,0),"")</f>
        <v>0</v>
      </c>
      <c r="AG2045" s="73">
        <f>IFERROR(VLOOKUP(Подбор[[#This Row],[Артикул]],[1]Подбор!$CJ:$CW,12,0),"")</f>
        <v>1</v>
      </c>
      <c r="AH2045" s="73">
        <f>IFERROR(VLOOKUP(Подбор[[#This Row],[Артикул]],[1]Подбор!$CJ:$CW,13,0),"")</f>
        <v>0</v>
      </c>
      <c r="AI2045" s="73">
        <f>IFERROR(VLOOKUP(Подбор[[#This Row],[Артикул]],[1]Подбор!$CJ:$CW,14,0),"")</f>
        <v>0</v>
      </c>
      <c r="AJ2045" s="73" t="str">
        <f>IFERROR(VLOOKUP(Подбор[[#This Row],[Артикул]],[1]Подбор!$CJ:$DA,15,0),"")</f>
        <v>http://ipmatika.ru/upload/iblock/7de/AC108P_titile.jpg</v>
      </c>
      <c r="AK2045" s="73" t="str">
        <f>IFERROR(VLOOKUP(Подбор[[#This Row],[Артикул]],[1]Подбор!$CJ:$DA,16,0),"")</f>
        <v>https://ipmatika.kz/products/wifi-smb/wi-tek-wi-ac108P/</v>
      </c>
      <c r="AL2045" s="73" t="str">
        <f>IFERROR(VLOOKUP(Подбор[[#This Row],[Артикул]],[1]Подбор!$CJ:$DA,17,0),"")</f>
        <v>EOL</v>
      </c>
    </row>
    <row r="2046" spans="1:38">
      <c r="A2046" s="73" t="s">
        <v>4194</v>
      </c>
      <c r="B2046" t="s">
        <v>787</v>
      </c>
      <c r="C2046" t="s">
        <v>4195</v>
      </c>
      <c r="D2046">
        <v>79600</v>
      </c>
      <c r="E2046">
        <v>63680.374999999993</v>
      </c>
      <c r="F2046">
        <v>-19.999528894472377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5</v>
      </c>
      <c r="N2046">
        <v>9</v>
      </c>
      <c r="O2046">
        <v>1</v>
      </c>
      <c r="P2046">
        <v>0</v>
      </c>
      <c r="Q2046" t="s">
        <v>6911</v>
      </c>
      <c r="R2046" t="s">
        <v>4196</v>
      </c>
      <c r="S2046" t="s">
        <v>578</v>
      </c>
      <c r="T2046" s="73"/>
      <c r="U2046" s="73"/>
      <c r="V2046"/>
      <c r="W2046" s="73">
        <f>IFERROR(VLOOKUP(Подбор[[#This Row],[Артикул]],[1]Подбор!$CJ:$CW,2,0),"")</f>
        <v>79600</v>
      </c>
      <c r="X2046" s="73">
        <f>IFERROR(VLOOKUP(Подбор[[#This Row],[Артикул]],[1]Подбор!$CJ:$CW,3,0),"")</f>
        <v>63680.374999999993</v>
      </c>
      <c r="Y2046" s="73">
        <f>IFERROR(VLOOKUP(Подбор[[#This Row],[Артикул]],[1]Подбор!$CJ:$CW,4,0),"")</f>
        <v>-19.999528894472377</v>
      </c>
      <c r="Z2046" s="73">
        <f>IFERROR(VLOOKUP(Подбор[[#This Row],[Артикул]],[1]Подбор!$CJ:$CW,5,0),"")</f>
        <v>0</v>
      </c>
      <c r="AA2046" s="73">
        <f>IFERROR(VLOOKUP(Подбор[[#This Row],[Артикул]],[1]Подбор!$CJ:$CW,6,0),"")</f>
        <v>0</v>
      </c>
      <c r="AB2046" s="73">
        <f>IFERROR(VLOOKUP(Подбор[[#This Row],[Артикул]],[1]Подбор!$CJ:$CW,7,0),"")</f>
        <v>0</v>
      </c>
      <c r="AC2046" s="73">
        <f>IFERROR(VLOOKUP(Подбор[[#This Row],[Артикул]],[1]Подбор!$CJ:$CW,8,0),"")</f>
        <v>0</v>
      </c>
      <c r="AD2046" s="73">
        <f>IFERROR(VLOOKUP(Подбор[[#This Row],[Артикул]],[1]Подбор!$CJ:$CW,9,0),"")</f>
        <v>0</v>
      </c>
      <c r="AE2046" s="73">
        <f>IFERROR(VLOOKUP(Подбор[[#This Row],[Артикул]],[1]Подбор!$CJ:$CW,10,0),"")</f>
        <v>0</v>
      </c>
      <c r="AF2046" s="73">
        <f>IFERROR(VLOOKUP(Подбор[[#This Row],[Артикул]],[1]Подбор!$CJ:$CW,11,0),"")</f>
        <v>5</v>
      </c>
      <c r="AG2046" s="73">
        <f>IFERROR(VLOOKUP(Подбор[[#This Row],[Артикул]],[1]Подбор!$CJ:$CW,12,0),"")</f>
        <v>9</v>
      </c>
      <c r="AH2046" s="73">
        <f>IFERROR(VLOOKUP(Подбор[[#This Row],[Артикул]],[1]Подбор!$CJ:$CW,13,0),"")</f>
        <v>1</v>
      </c>
      <c r="AI2046" s="73">
        <f>IFERROR(VLOOKUP(Подбор[[#This Row],[Артикул]],[1]Подбор!$CJ:$CW,14,0),"")</f>
        <v>0</v>
      </c>
      <c r="AJ2046" s="73" t="str">
        <f>IFERROR(VLOOKUP(Подбор[[#This Row],[Артикул]],[1]Подбор!$CJ:$DA,15,0),"")</f>
        <v>http://ipmatika.ru/upload/iblock/fd3/ieqcoihiz5ad2xyxlwi4kynby3b08h1s/WI-AC108P_v2.png</v>
      </c>
      <c r="AK2046" s="73" t="str">
        <f>IFERROR(VLOOKUP(Подбор[[#This Row],[Артикул]],[1]Подбор!$CJ:$DA,16,0),"")</f>
        <v>https://ipmatika.kz/products/wifi-smb/wi-tek-wi-ac108p-v2/</v>
      </c>
      <c r="AL2046" s="73" t="str">
        <f>IFERROR(VLOOKUP(Подбор[[#This Row],[Артикул]],[1]Подбор!$CJ:$DA,17,0),"")</f>
        <v/>
      </c>
    </row>
    <row r="2047" spans="1:38">
      <c r="A2047" s="73" t="s">
        <v>163</v>
      </c>
      <c r="B2047" t="s">
        <v>787</v>
      </c>
      <c r="C2047" t="s">
        <v>777</v>
      </c>
      <c r="D2047">
        <v>66330</v>
      </c>
      <c r="E2047">
        <v>53065.650000000009</v>
      </c>
      <c r="F2047">
        <v>-19.997512437810926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2</v>
      </c>
      <c r="O2047">
        <v>2</v>
      </c>
      <c r="P2047">
        <v>0</v>
      </c>
      <c r="Q2047" t="s">
        <v>6912</v>
      </c>
      <c r="R2047" t="s">
        <v>2825</v>
      </c>
      <c r="S2047" t="s">
        <v>578</v>
      </c>
      <c r="T2047" s="73"/>
      <c r="U2047" s="73"/>
      <c r="V2047"/>
      <c r="W2047" s="73">
        <f>IFERROR(VLOOKUP(Подбор[[#This Row],[Артикул]],[1]Подбор!$CJ:$CW,2,0),"")</f>
        <v>66330</v>
      </c>
      <c r="X2047" s="73">
        <f>IFERROR(VLOOKUP(Подбор[[#This Row],[Артикул]],[1]Подбор!$CJ:$CW,3,0),"")</f>
        <v>53065.650000000009</v>
      </c>
      <c r="Y2047" s="73">
        <f>IFERROR(VLOOKUP(Подбор[[#This Row],[Артикул]],[1]Подбор!$CJ:$CW,4,0),"")</f>
        <v>-19.997512437810926</v>
      </c>
      <c r="Z2047" s="73">
        <f>IFERROR(VLOOKUP(Подбор[[#This Row],[Артикул]],[1]Подбор!$CJ:$CW,5,0),"")</f>
        <v>0</v>
      </c>
      <c r="AA2047" s="73">
        <f>IFERROR(VLOOKUP(Подбор[[#This Row],[Артикул]],[1]Подбор!$CJ:$CW,6,0),"")</f>
        <v>0</v>
      </c>
      <c r="AB2047" s="73">
        <f>IFERROR(VLOOKUP(Подбор[[#This Row],[Артикул]],[1]Подбор!$CJ:$CW,7,0),"")</f>
        <v>0</v>
      </c>
      <c r="AC2047" s="73">
        <f>IFERROR(VLOOKUP(Подбор[[#This Row],[Артикул]],[1]Подбор!$CJ:$CW,8,0),"")</f>
        <v>0</v>
      </c>
      <c r="AD2047" s="73">
        <f>IFERROR(VLOOKUP(Подбор[[#This Row],[Артикул]],[1]Подбор!$CJ:$CW,9,0),"")</f>
        <v>0</v>
      </c>
      <c r="AE2047" s="73">
        <f>IFERROR(VLOOKUP(Подбор[[#This Row],[Артикул]],[1]Подбор!$CJ:$CW,10,0),"")</f>
        <v>0</v>
      </c>
      <c r="AF2047" s="73">
        <f>IFERROR(VLOOKUP(Подбор[[#This Row],[Артикул]],[1]Подбор!$CJ:$CW,11,0),"")</f>
        <v>0</v>
      </c>
      <c r="AG2047" s="73">
        <f>IFERROR(VLOOKUP(Подбор[[#This Row],[Артикул]],[1]Подбор!$CJ:$CW,12,0),"")</f>
        <v>2</v>
      </c>
      <c r="AH2047" s="73">
        <f>IFERROR(VLOOKUP(Подбор[[#This Row],[Артикул]],[1]Подбор!$CJ:$CW,13,0),"")</f>
        <v>2</v>
      </c>
      <c r="AI2047" s="73">
        <f>IFERROR(VLOOKUP(Подбор[[#This Row],[Артикул]],[1]Подбор!$CJ:$CW,14,0),"")</f>
        <v>0</v>
      </c>
      <c r="AJ2047" s="73" t="str">
        <f>IFERROR(VLOOKUP(Подбор[[#This Row],[Артикул]],[1]Подбор!$CJ:$DA,15,0),"")</f>
        <v>http://ipmatika.ru/upload/iblock/41f/AC150_title2.jpg</v>
      </c>
      <c r="AK2047" s="73" t="str">
        <f>IFERROR(VLOOKUP(Подбор[[#This Row],[Артикул]],[1]Подбор!$CJ:$DA,16,0),"")</f>
        <v>https://ipmatika.kz/products/wifi-smb/wi-tek-wi-ac150/</v>
      </c>
      <c r="AL2047" s="73" t="str">
        <f>IFERROR(VLOOKUP(Подбор[[#This Row],[Артикул]],[1]Подбор!$CJ:$DA,17,0),"")</f>
        <v/>
      </c>
    </row>
    <row r="2048" spans="1:38">
      <c r="A2048" s="73" t="s">
        <v>5262</v>
      </c>
      <c r="B2048" t="s">
        <v>787</v>
      </c>
      <c r="C2048" t="s">
        <v>5263</v>
      </c>
      <c r="D2048">
        <v>15920</v>
      </c>
      <c r="E2048">
        <v>12736.074999999999</v>
      </c>
      <c r="F2048">
        <v>-19.999528894472363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9</v>
      </c>
      <c r="O2048">
        <v>2</v>
      </c>
      <c r="P2048">
        <v>20</v>
      </c>
      <c r="Q2048" t="s">
        <v>7339</v>
      </c>
      <c r="R2048" t="s">
        <v>7296</v>
      </c>
      <c r="S2048" t="s">
        <v>578</v>
      </c>
      <c r="T2048" s="73"/>
      <c r="U2048" s="73"/>
      <c r="V2048"/>
      <c r="W2048" s="73">
        <f>IFERROR(VLOOKUP(Подбор[[#This Row],[Артикул]],[1]Подбор!$CJ:$CW,2,0),"")</f>
        <v>15920</v>
      </c>
      <c r="X2048" s="73">
        <f>IFERROR(VLOOKUP(Подбор[[#This Row],[Артикул]],[1]Подбор!$CJ:$CW,3,0),"")</f>
        <v>12736.074999999999</v>
      </c>
      <c r="Y2048" s="73">
        <f>IFERROR(VLOOKUP(Подбор[[#This Row],[Артикул]],[1]Подбор!$CJ:$CW,4,0),"")</f>
        <v>-19.999528894472363</v>
      </c>
      <c r="Z2048" s="73">
        <f>IFERROR(VLOOKUP(Подбор[[#This Row],[Артикул]],[1]Подбор!$CJ:$CW,5,0),"")</f>
        <v>0</v>
      </c>
      <c r="AA2048" s="73">
        <f>IFERROR(VLOOKUP(Подбор[[#This Row],[Артикул]],[1]Подбор!$CJ:$CW,6,0),"")</f>
        <v>0</v>
      </c>
      <c r="AB2048" s="73">
        <f>IFERROR(VLOOKUP(Подбор[[#This Row],[Артикул]],[1]Подбор!$CJ:$CW,7,0),"")</f>
        <v>0</v>
      </c>
      <c r="AC2048" s="73">
        <f>IFERROR(VLOOKUP(Подбор[[#This Row],[Артикул]],[1]Подбор!$CJ:$CW,8,0),"")</f>
        <v>0</v>
      </c>
      <c r="AD2048" s="73">
        <f>IFERROR(VLOOKUP(Подбор[[#This Row],[Артикул]],[1]Подбор!$CJ:$CW,9,0),"")</f>
        <v>0</v>
      </c>
      <c r="AE2048" s="73">
        <f>IFERROR(VLOOKUP(Подбор[[#This Row],[Артикул]],[1]Подбор!$CJ:$CW,10,0),"")</f>
        <v>0</v>
      </c>
      <c r="AF2048" s="73">
        <f>IFERROR(VLOOKUP(Подбор[[#This Row],[Артикул]],[1]Подбор!$CJ:$CW,11,0),"")</f>
        <v>0</v>
      </c>
      <c r="AG2048" s="73">
        <f>IFERROR(VLOOKUP(Подбор[[#This Row],[Артикул]],[1]Подбор!$CJ:$CW,12,0),"")</f>
        <v>9</v>
      </c>
      <c r="AH2048" s="73">
        <f>IFERROR(VLOOKUP(Подбор[[#This Row],[Артикул]],[1]Подбор!$CJ:$CW,13,0),"")</f>
        <v>2</v>
      </c>
      <c r="AI2048" s="73">
        <f>IFERROR(VLOOKUP(Подбор[[#This Row],[Артикул]],[1]Подбор!$CJ:$CW,14,0),"")</f>
        <v>20</v>
      </c>
      <c r="AJ2048" s="73" t="str">
        <f>IFERROR(VLOOKUP(Подбор[[#This Row],[Артикул]],[1]Подбор!$CJ:$DA,15,0),"")</f>
        <v>http://ipmatika.ru/upload/iblock/ae3/7nz34k3xmh0pn6ogepxi7ev6ll2wx94p/WI-AC50.jpg</v>
      </c>
      <c r="AK2048" s="73" t="str">
        <f>IFERROR(VLOOKUP(Подбор[[#This Row],[Артикул]],[1]Подбор!$CJ:$DA,16,0),"")</f>
        <v>https://ipmatika.kz/products/wifi-smb/wi-tek-wi-ac50-v2/</v>
      </c>
      <c r="AL2048" s="73" t="str">
        <f>IFERROR(VLOOKUP(Подбор[[#This Row],[Артикул]],[1]Подбор!$CJ:$DA,17,0),"")</f>
        <v/>
      </c>
    </row>
    <row r="2049" spans="1:38">
      <c r="A2049" s="73" t="s">
        <v>395</v>
      </c>
      <c r="B2049" t="s">
        <v>787</v>
      </c>
      <c r="C2049" t="s">
        <v>776</v>
      </c>
      <c r="D2049">
        <v>23220</v>
      </c>
      <c r="E2049">
        <v>18573.774999999998</v>
      </c>
      <c r="F2049">
        <v>-20.009582256675287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7</v>
      </c>
      <c r="N2049">
        <v>0</v>
      </c>
      <c r="O2049">
        <v>0</v>
      </c>
      <c r="P2049">
        <v>0</v>
      </c>
      <c r="Q2049" t="s">
        <v>7340</v>
      </c>
      <c r="R2049" t="s">
        <v>2824</v>
      </c>
      <c r="S2049" t="s">
        <v>5491</v>
      </c>
      <c r="T2049" s="73"/>
      <c r="U2049" s="73"/>
      <c r="V2049"/>
      <c r="W2049" s="73">
        <f>IFERROR(VLOOKUP(Подбор[[#This Row],[Артикул]],[1]Подбор!$CJ:$CW,2,0),"")</f>
        <v>23220</v>
      </c>
      <c r="X2049" s="73">
        <f>IFERROR(VLOOKUP(Подбор[[#This Row],[Артикул]],[1]Подбор!$CJ:$CW,3,0),"")</f>
        <v>18573.774999999998</v>
      </c>
      <c r="Y2049" s="73">
        <f>IFERROR(VLOOKUP(Подбор[[#This Row],[Артикул]],[1]Подбор!$CJ:$CW,4,0),"")</f>
        <v>-20.009582256675287</v>
      </c>
      <c r="Z2049" s="73">
        <f>IFERROR(VLOOKUP(Подбор[[#This Row],[Артикул]],[1]Подбор!$CJ:$CW,5,0),"")</f>
        <v>0</v>
      </c>
      <c r="AA2049" s="73">
        <f>IFERROR(VLOOKUP(Подбор[[#This Row],[Артикул]],[1]Подбор!$CJ:$CW,6,0),"")</f>
        <v>0</v>
      </c>
      <c r="AB2049" s="73">
        <f>IFERROR(VLOOKUP(Подбор[[#This Row],[Артикул]],[1]Подбор!$CJ:$CW,7,0),"")</f>
        <v>0</v>
      </c>
      <c r="AC2049" s="73">
        <f>IFERROR(VLOOKUP(Подбор[[#This Row],[Артикул]],[1]Подбор!$CJ:$CW,8,0),"")</f>
        <v>1</v>
      </c>
      <c r="AD2049" s="73">
        <f>IFERROR(VLOOKUP(Подбор[[#This Row],[Артикул]],[1]Подбор!$CJ:$CW,9,0),"")</f>
        <v>0</v>
      </c>
      <c r="AE2049" s="73">
        <f>IFERROR(VLOOKUP(Подбор[[#This Row],[Артикул]],[1]Подбор!$CJ:$CW,10,0),"")</f>
        <v>0</v>
      </c>
      <c r="AF2049" s="73">
        <f>IFERROR(VLOOKUP(Подбор[[#This Row],[Артикул]],[1]Подбор!$CJ:$CW,11,0),"")</f>
        <v>7</v>
      </c>
      <c r="AG2049" s="73">
        <f>IFERROR(VLOOKUP(Подбор[[#This Row],[Артикул]],[1]Подбор!$CJ:$CW,12,0),"")</f>
        <v>0</v>
      </c>
      <c r="AH2049" s="73">
        <f>IFERROR(VLOOKUP(Подбор[[#This Row],[Артикул]],[1]Подбор!$CJ:$CW,13,0),"")</f>
        <v>0</v>
      </c>
      <c r="AI2049" s="73">
        <f>IFERROR(VLOOKUP(Подбор[[#This Row],[Артикул]],[1]Подбор!$CJ:$CW,14,0),"")</f>
        <v>0</v>
      </c>
      <c r="AJ2049" s="73" t="str">
        <f>IFERROR(VLOOKUP(Подбор[[#This Row],[Артикул]],[1]Подбор!$CJ:$DA,15,0),"")</f>
        <v>http://ipmatika.ru/upload/iblock/89d/ivi5s620s28h400ko69q21ihpv3d0evx/DSC_0108.png</v>
      </c>
      <c r="AK2049" s="73" t="str">
        <f>IFERROR(VLOOKUP(Подбор[[#This Row],[Артикул]],[1]Подбор!$CJ:$DA,16,0),"")</f>
        <v>https://ipmatika.kz/products/wifi-smb/wi-tek-wi-ac50/</v>
      </c>
      <c r="AL2049" s="73" t="str">
        <f>IFERROR(VLOOKUP(Подбор[[#This Row],[Артикул]],[1]Подбор!$CJ:$DA,17,0),"")</f>
        <v>EOL</v>
      </c>
    </row>
    <row r="2050" spans="1:38">
      <c r="A2050" s="73" t="s">
        <v>775</v>
      </c>
      <c r="B2050" t="s">
        <v>787</v>
      </c>
      <c r="C2050" t="s">
        <v>774</v>
      </c>
      <c r="D2050">
        <v>331650</v>
      </c>
      <c r="E2050">
        <v>265320.27499999997</v>
      </c>
      <c r="F2050">
        <v>-19.999917081260378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2</v>
      </c>
      <c r="O2050">
        <v>0</v>
      </c>
      <c r="P2050">
        <v>0</v>
      </c>
      <c r="Q2050" t="s">
        <v>6913</v>
      </c>
      <c r="R2050" t="s">
        <v>2823</v>
      </c>
      <c r="S2050" t="s">
        <v>5612</v>
      </c>
      <c r="T2050" s="73"/>
      <c r="U2050" s="73"/>
      <c r="V2050"/>
      <c r="W2050" s="73">
        <f>IFERROR(VLOOKUP(Подбор[[#This Row],[Артикул]],[1]Подбор!$CJ:$CW,2,0),"")</f>
        <v>331650</v>
      </c>
      <c r="X2050" s="73">
        <f>IFERROR(VLOOKUP(Подбор[[#This Row],[Артикул]],[1]Подбор!$CJ:$CW,3,0),"")</f>
        <v>265320.27499999997</v>
      </c>
      <c r="Y2050" s="73">
        <f>IFERROR(VLOOKUP(Подбор[[#This Row],[Артикул]],[1]Подбор!$CJ:$CW,4,0),"")</f>
        <v>-19.999917081260378</v>
      </c>
      <c r="Z2050" s="73">
        <f>IFERROR(VLOOKUP(Подбор[[#This Row],[Артикул]],[1]Подбор!$CJ:$CW,5,0),"")</f>
        <v>0</v>
      </c>
      <c r="AA2050" s="73">
        <f>IFERROR(VLOOKUP(Подбор[[#This Row],[Артикул]],[1]Подбор!$CJ:$CW,6,0),"")</f>
        <v>0</v>
      </c>
      <c r="AB2050" s="73">
        <f>IFERROR(VLOOKUP(Подбор[[#This Row],[Артикул]],[1]Подбор!$CJ:$CW,7,0),"")</f>
        <v>0</v>
      </c>
      <c r="AC2050" s="73">
        <f>IFERROR(VLOOKUP(Подбор[[#This Row],[Артикул]],[1]Подбор!$CJ:$CW,8,0),"")</f>
        <v>0</v>
      </c>
      <c r="AD2050" s="73">
        <f>IFERROR(VLOOKUP(Подбор[[#This Row],[Артикул]],[1]Подбор!$CJ:$CW,9,0),"")</f>
        <v>0</v>
      </c>
      <c r="AE2050" s="73">
        <f>IFERROR(VLOOKUP(Подбор[[#This Row],[Артикул]],[1]Подбор!$CJ:$CW,10,0),"")</f>
        <v>0</v>
      </c>
      <c r="AF2050" s="73">
        <f>IFERROR(VLOOKUP(Подбор[[#This Row],[Артикул]],[1]Подбор!$CJ:$CW,11,0),"")</f>
        <v>1</v>
      </c>
      <c r="AG2050" s="73">
        <f>IFERROR(VLOOKUP(Подбор[[#This Row],[Артикул]],[1]Подбор!$CJ:$CW,12,0),"")</f>
        <v>2</v>
      </c>
      <c r="AH2050" s="73">
        <f>IFERROR(VLOOKUP(Подбор[[#This Row],[Артикул]],[1]Подбор!$CJ:$CW,13,0),"")</f>
        <v>0</v>
      </c>
      <c r="AI2050" s="73">
        <f>IFERROR(VLOOKUP(Подбор[[#This Row],[Артикул]],[1]Подбор!$CJ:$CW,14,0),"")</f>
        <v>0</v>
      </c>
      <c r="AJ2050" s="73" t="str">
        <f>IFERROR(VLOOKUP(Подбор[[#This Row],[Артикул]],[1]Подбор!$CJ:$DA,15,0),"")</f>
        <v>http://ipmatika.ru/upload/iblock/d0c/1l2kifpoh4fv8x194qmmy9zc7x7sbcla/AC500_01.jpg</v>
      </c>
      <c r="AK2050" s="73" t="str">
        <f>IFERROR(VLOOKUP(Подбор[[#This Row],[Артикул]],[1]Подбор!$CJ:$DA,16,0),"")</f>
        <v>https://ipmatika.kz/products/wifi-smb/wi-tek-wi-ac500/</v>
      </c>
      <c r="AL2050" s="73" t="str">
        <f>IFERROR(VLOOKUP(Подбор[[#This Row],[Артикул]],[1]Подбор!$CJ:$DA,17,0),"")</f>
        <v>Под заказ</v>
      </c>
    </row>
    <row r="2051" spans="1:38">
      <c r="A2051" s="73" t="s">
        <v>773</v>
      </c>
      <c r="B2051" t="s">
        <v>787</v>
      </c>
      <c r="C2051" t="s">
        <v>772</v>
      </c>
      <c r="D2051">
        <v>9290</v>
      </c>
      <c r="E2051">
        <v>7432.7</v>
      </c>
      <c r="F2051">
        <v>-19.992465016146397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6914</v>
      </c>
      <c r="R2051" t="s">
        <v>2822</v>
      </c>
      <c r="S2051" t="s">
        <v>5491</v>
      </c>
      <c r="T2051" s="73"/>
      <c r="U2051" s="73"/>
      <c r="V2051"/>
      <c r="W2051" s="73">
        <f>IFERROR(VLOOKUP(Подбор[[#This Row],[Артикул]],[1]Подбор!$CJ:$CW,2,0),"")</f>
        <v>9290</v>
      </c>
      <c r="X2051" s="73">
        <f>IFERROR(VLOOKUP(Подбор[[#This Row],[Артикул]],[1]Подбор!$CJ:$CW,3,0),"")</f>
        <v>7432.7</v>
      </c>
      <c r="Y2051" s="73">
        <f>IFERROR(VLOOKUP(Подбор[[#This Row],[Артикул]],[1]Подбор!$CJ:$CW,4,0),"")</f>
        <v>-19.992465016146397</v>
      </c>
      <c r="Z2051" s="73">
        <f>IFERROR(VLOOKUP(Подбор[[#This Row],[Артикул]],[1]Подбор!$CJ:$CW,5,0),"")</f>
        <v>0</v>
      </c>
      <c r="AA2051" s="73">
        <f>IFERROR(VLOOKUP(Подбор[[#This Row],[Артикул]],[1]Подбор!$CJ:$CW,6,0),"")</f>
        <v>0</v>
      </c>
      <c r="AB2051" s="73">
        <f>IFERROR(VLOOKUP(Подбор[[#This Row],[Артикул]],[1]Подбор!$CJ:$CW,7,0),"")</f>
        <v>0</v>
      </c>
      <c r="AC2051" s="73">
        <f>IFERROR(VLOOKUP(Подбор[[#This Row],[Артикул]],[1]Подбор!$CJ:$CW,8,0),"")</f>
        <v>0</v>
      </c>
      <c r="AD2051" s="73">
        <f>IFERROR(VLOOKUP(Подбор[[#This Row],[Артикул]],[1]Подбор!$CJ:$CW,9,0),"")</f>
        <v>0</v>
      </c>
      <c r="AE2051" s="73">
        <f>IFERROR(VLOOKUP(Подбор[[#This Row],[Артикул]],[1]Подбор!$CJ:$CW,10,0),"")</f>
        <v>0</v>
      </c>
      <c r="AF2051" s="73">
        <f>IFERROR(VLOOKUP(Подбор[[#This Row],[Артикул]],[1]Подбор!$CJ:$CW,11,0),"")</f>
        <v>0</v>
      </c>
      <c r="AG2051" s="73">
        <f>IFERROR(VLOOKUP(Подбор[[#This Row],[Артикул]],[1]Подбор!$CJ:$CW,12,0),"")</f>
        <v>0</v>
      </c>
      <c r="AH2051" s="73">
        <f>IFERROR(VLOOKUP(Подбор[[#This Row],[Артикул]],[1]Подбор!$CJ:$CW,13,0),"")</f>
        <v>0</v>
      </c>
      <c r="AI2051" s="73">
        <f>IFERROR(VLOOKUP(Подбор[[#This Row],[Артикул]],[1]Подбор!$CJ:$CW,14,0),"")</f>
        <v>0</v>
      </c>
      <c r="AJ2051" s="73" t="str">
        <f>IFERROR(VLOOKUP(Подбор[[#This Row],[Артикул]],[1]Подбор!$CJ:$DA,15,0),"")</f>
        <v>http://ipmatika.ru/upload/iblock/430/ojq8kkfd478348ul0lfncynh6h9zpi2c/2023-03-29_10-22-33.png</v>
      </c>
      <c r="AK2051" s="73" t="str">
        <f>IFERROR(VLOOKUP(Подбор[[#This Row],[Артикул]],[1]Подбор!$CJ:$DA,16,0),"")</f>
        <v>https://ipmatika.kz/products/accessories/wi-tek-wi-aod6/</v>
      </c>
      <c r="AL2051" s="73" t="str">
        <f>IFERROR(VLOOKUP(Подбор[[#This Row],[Артикул]],[1]Подбор!$CJ:$DA,17,0),"")</f>
        <v>EOL</v>
      </c>
    </row>
    <row r="2052" spans="1:38">
      <c r="A2052" s="73" t="s">
        <v>771</v>
      </c>
      <c r="B2052" t="s">
        <v>787</v>
      </c>
      <c r="C2052" t="s">
        <v>770</v>
      </c>
      <c r="D2052">
        <v>29190</v>
      </c>
      <c r="E2052">
        <v>23350.799999999999</v>
      </c>
      <c r="F2052">
        <v>-20.004110996916751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7341</v>
      </c>
      <c r="R2052" t="s">
        <v>6915</v>
      </c>
      <c r="S2052" t="s">
        <v>5491</v>
      </c>
      <c r="T2052" s="73"/>
      <c r="U2052" s="73"/>
      <c r="V2052"/>
      <c r="W2052" s="73">
        <f>IFERROR(VLOOKUP(Подбор[[#This Row],[Артикул]],[1]Подбор!$CJ:$CW,2,0),"")</f>
        <v>29190</v>
      </c>
      <c r="X2052" s="73">
        <f>IFERROR(VLOOKUP(Подбор[[#This Row],[Артикул]],[1]Подбор!$CJ:$CW,3,0),"")</f>
        <v>23350.799999999999</v>
      </c>
      <c r="Y2052" s="73">
        <f>IFERROR(VLOOKUP(Подбор[[#This Row],[Артикул]],[1]Подбор!$CJ:$CW,4,0),"")</f>
        <v>-20.004110996916751</v>
      </c>
      <c r="Z2052" s="73">
        <f>IFERROR(VLOOKUP(Подбор[[#This Row],[Артикул]],[1]Подбор!$CJ:$CW,5,0),"")</f>
        <v>0</v>
      </c>
      <c r="AA2052" s="73">
        <f>IFERROR(VLOOKUP(Подбор[[#This Row],[Артикул]],[1]Подбор!$CJ:$CW,6,0),"")</f>
        <v>0</v>
      </c>
      <c r="AB2052" s="73">
        <f>IFERROR(VLOOKUP(Подбор[[#This Row],[Артикул]],[1]Подбор!$CJ:$CW,7,0),"")</f>
        <v>0</v>
      </c>
      <c r="AC2052" s="73">
        <f>IFERROR(VLOOKUP(Подбор[[#This Row],[Артикул]],[1]Подбор!$CJ:$CW,8,0),"")</f>
        <v>0</v>
      </c>
      <c r="AD2052" s="73">
        <f>IFERROR(VLOOKUP(Подбор[[#This Row],[Артикул]],[1]Подбор!$CJ:$CW,9,0),"")</f>
        <v>0</v>
      </c>
      <c r="AE2052" s="73">
        <f>IFERROR(VLOOKUP(Подбор[[#This Row],[Артикул]],[1]Подбор!$CJ:$CW,10,0),"")</f>
        <v>0</v>
      </c>
      <c r="AF2052" s="73">
        <f>IFERROR(VLOOKUP(Подбор[[#This Row],[Артикул]],[1]Подбор!$CJ:$CW,11,0),"")</f>
        <v>0</v>
      </c>
      <c r="AG2052" s="73">
        <f>IFERROR(VLOOKUP(Подбор[[#This Row],[Артикул]],[1]Подбор!$CJ:$CW,12,0),"")</f>
        <v>0</v>
      </c>
      <c r="AH2052" s="73">
        <f>IFERROR(VLOOKUP(Подбор[[#This Row],[Артикул]],[1]Подбор!$CJ:$CW,13,0),"")</f>
        <v>0</v>
      </c>
      <c r="AI2052" s="73">
        <f>IFERROR(VLOOKUP(Подбор[[#This Row],[Артикул]],[1]Подбор!$CJ:$CW,14,0),"")</f>
        <v>0</v>
      </c>
      <c r="AJ2052" s="73" t="str">
        <f>IFERROR(VLOOKUP(Подбор[[#This Row],[Артикул]],[1]Подбор!$CJ:$DA,15,0),"")</f>
        <v>http://ipmatika.ru/upload/iblock/990/ao578o9ivjgtt7leiwc1z0vuiltpag9o/WI-AP217-Lite_01.jpg</v>
      </c>
      <c r="AK2052" s="73" t="str">
        <f>IFERROR(VLOOKUP(Подбор[[#This Row],[Артикул]],[1]Подбор!$CJ:$DA,16,0),"")</f>
        <v>https://ipmatika.kz/products/archive/wifi-smb/wi-tek-wi-ap210/</v>
      </c>
      <c r="AL2052" s="73" t="str">
        <f>IFERROR(VLOOKUP(Подбор[[#This Row],[Артикул]],[1]Подбор!$CJ:$DA,17,0),"")</f>
        <v>EOL</v>
      </c>
    </row>
    <row r="2053" spans="1:38">
      <c r="A2053" s="73" t="s">
        <v>431</v>
      </c>
      <c r="B2053" t="s">
        <v>787</v>
      </c>
      <c r="C2053" t="s">
        <v>769</v>
      </c>
      <c r="D2053">
        <v>24950</v>
      </c>
      <c r="E2053">
        <v>19960</v>
      </c>
      <c r="F2053">
        <v>-20</v>
      </c>
      <c r="G2053">
        <v>0</v>
      </c>
      <c r="H2053">
        <v>4</v>
      </c>
      <c r="I2053">
        <v>0</v>
      </c>
      <c r="J2053">
        <v>0</v>
      </c>
      <c r="K2053">
        <v>0</v>
      </c>
      <c r="L2053">
        <v>0</v>
      </c>
      <c r="M2053">
        <v>31</v>
      </c>
      <c r="N2053">
        <v>31</v>
      </c>
      <c r="O2053">
        <v>1</v>
      </c>
      <c r="P2053">
        <v>0</v>
      </c>
      <c r="Q2053" t="s">
        <v>6916</v>
      </c>
      <c r="R2053" t="s">
        <v>2821</v>
      </c>
      <c r="S2053" t="s">
        <v>578</v>
      </c>
      <c r="T2053" s="73"/>
      <c r="U2053" s="73"/>
      <c r="V2053"/>
      <c r="W2053" s="73">
        <f>IFERROR(VLOOKUP(Подбор[[#This Row],[Артикул]],[1]Подбор!$CJ:$CW,2,0),"")</f>
        <v>24950</v>
      </c>
      <c r="X2053" s="73">
        <f>IFERROR(VLOOKUP(Подбор[[#This Row],[Артикул]],[1]Подбор!$CJ:$CW,3,0),"")</f>
        <v>19960</v>
      </c>
      <c r="Y2053" s="73">
        <f>IFERROR(VLOOKUP(Подбор[[#This Row],[Артикул]],[1]Подбор!$CJ:$CW,4,0),"")</f>
        <v>-20</v>
      </c>
      <c r="Z2053" s="73">
        <f>IFERROR(VLOOKUP(Подбор[[#This Row],[Артикул]],[1]Подбор!$CJ:$CW,5,0),"")</f>
        <v>0</v>
      </c>
      <c r="AA2053" s="73">
        <f>IFERROR(VLOOKUP(Подбор[[#This Row],[Артикул]],[1]Подбор!$CJ:$CW,6,0),"")</f>
        <v>4</v>
      </c>
      <c r="AB2053" s="73">
        <f>IFERROR(VLOOKUP(Подбор[[#This Row],[Артикул]],[1]Подбор!$CJ:$CW,7,0),"")</f>
        <v>0</v>
      </c>
      <c r="AC2053" s="73">
        <f>IFERROR(VLOOKUP(Подбор[[#This Row],[Артикул]],[1]Подбор!$CJ:$CW,8,0),"")</f>
        <v>0</v>
      </c>
      <c r="AD2053" s="73">
        <f>IFERROR(VLOOKUP(Подбор[[#This Row],[Артикул]],[1]Подбор!$CJ:$CW,9,0),"")</f>
        <v>0</v>
      </c>
      <c r="AE2053" s="73">
        <f>IFERROR(VLOOKUP(Подбор[[#This Row],[Артикул]],[1]Подбор!$CJ:$CW,10,0),"")</f>
        <v>0</v>
      </c>
      <c r="AF2053" s="73">
        <f>IFERROR(VLOOKUP(Подбор[[#This Row],[Артикул]],[1]Подбор!$CJ:$CW,11,0),"")</f>
        <v>35</v>
      </c>
      <c r="AG2053" s="73">
        <f>IFERROR(VLOOKUP(Подбор[[#This Row],[Артикул]],[1]Подбор!$CJ:$CW,12,0),"")</f>
        <v>31</v>
      </c>
      <c r="AH2053" s="73">
        <f>IFERROR(VLOOKUP(Подбор[[#This Row],[Артикул]],[1]Подбор!$CJ:$CW,13,0),"")</f>
        <v>1</v>
      </c>
      <c r="AI2053" s="73">
        <f>IFERROR(VLOOKUP(Подбор[[#This Row],[Артикул]],[1]Подбор!$CJ:$CW,14,0),"")</f>
        <v>0</v>
      </c>
      <c r="AJ2053" s="73" t="str">
        <f>IFERROR(VLOOKUP(Подбор[[#This Row],[Артикул]],[1]Подбор!$CJ:$DA,15,0),"")</f>
        <v>http://ipmatika.ru/upload/iblock/951/ev190sqanlbax7y37a9vw1t1c1q8a7gh/WI-AP210-Lite_02.jpg</v>
      </c>
      <c r="AK2053" s="73" t="str">
        <f>IFERROR(VLOOKUP(Подбор[[#This Row],[Артикул]],[1]Подбор!$CJ:$DA,16,0),"")</f>
        <v>https://ipmatika.kz/products/wifi-smb/wi-tek-wi-ap210-lite/</v>
      </c>
      <c r="AL2053" s="73" t="str">
        <f>IFERROR(VLOOKUP(Подбор[[#This Row],[Артикул]],[1]Подбор!$CJ:$DA,17,0),"")</f>
        <v/>
      </c>
    </row>
    <row r="2054" spans="1:38">
      <c r="A2054" s="73" t="s">
        <v>164</v>
      </c>
      <c r="B2054" t="s">
        <v>787</v>
      </c>
      <c r="C2054" t="s">
        <v>768</v>
      </c>
      <c r="D2054">
        <v>49740</v>
      </c>
      <c r="E2054">
        <v>39795.25</v>
      </c>
      <c r="F2054">
        <v>-19.993466023321275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 t="s">
        <v>6917</v>
      </c>
      <c r="R2054" t="s">
        <v>2820</v>
      </c>
      <c r="S2054" t="s">
        <v>5491</v>
      </c>
      <c r="T2054" s="73"/>
      <c r="U2054" s="73"/>
      <c r="V2054"/>
      <c r="W2054" s="73">
        <f>IFERROR(VLOOKUP(Подбор[[#This Row],[Артикул]],[1]Подбор!$CJ:$CW,2,0),"")</f>
        <v>49740</v>
      </c>
      <c r="X2054" s="73">
        <f>IFERROR(VLOOKUP(Подбор[[#This Row],[Артикул]],[1]Подбор!$CJ:$CW,3,0),"")</f>
        <v>39795.25</v>
      </c>
      <c r="Y2054" s="73">
        <f>IFERROR(VLOOKUP(Подбор[[#This Row],[Артикул]],[1]Подбор!$CJ:$CW,4,0),"")</f>
        <v>-19.993466023321275</v>
      </c>
      <c r="Z2054" s="73">
        <f>IFERROR(VLOOKUP(Подбор[[#This Row],[Артикул]],[1]Подбор!$CJ:$CW,5,0),"")</f>
        <v>1</v>
      </c>
      <c r="AA2054" s="73">
        <f>IFERROR(VLOOKUP(Подбор[[#This Row],[Артикул]],[1]Подбор!$CJ:$CW,6,0),"")</f>
        <v>0</v>
      </c>
      <c r="AB2054" s="73">
        <f>IFERROR(VLOOKUP(Подбор[[#This Row],[Артикул]],[1]Подбор!$CJ:$CW,7,0),"")</f>
        <v>0</v>
      </c>
      <c r="AC2054" s="73">
        <f>IFERROR(VLOOKUP(Подбор[[#This Row],[Артикул]],[1]Подбор!$CJ:$CW,8,0),"")</f>
        <v>0</v>
      </c>
      <c r="AD2054" s="73">
        <f>IFERROR(VLOOKUP(Подбор[[#This Row],[Артикул]],[1]Подбор!$CJ:$CW,9,0),"")</f>
        <v>0</v>
      </c>
      <c r="AE2054" s="73">
        <f>IFERROR(VLOOKUP(Подбор[[#This Row],[Артикул]],[1]Подбор!$CJ:$CW,10,0),"")</f>
        <v>0</v>
      </c>
      <c r="AF2054" s="73">
        <f>IFERROR(VLOOKUP(Подбор[[#This Row],[Артикул]],[1]Подбор!$CJ:$CW,11,0),"")</f>
        <v>0</v>
      </c>
      <c r="AG2054" s="73">
        <f>IFERROR(VLOOKUP(Подбор[[#This Row],[Артикул]],[1]Подбор!$CJ:$CW,12,0),"")</f>
        <v>1</v>
      </c>
      <c r="AH2054" s="73">
        <f>IFERROR(VLOOKUP(Подбор[[#This Row],[Артикул]],[1]Подбор!$CJ:$CW,13,0),"")</f>
        <v>0</v>
      </c>
      <c r="AI2054" s="73">
        <f>IFERROR(VLOOKUP(Подбор[[#This Row],[Артикул]],[1]Подбор!$CJ:$CW,14,0),"")</f>
        <v>0</v>
      </c>
      <c r="AJ2054" s="73" t="str">
        <f>IFERROR(VLOOKUP(Подбор[[#This Row],[Артикул]],[1]Подбор!$CJ:$DA,15,0),"")</f>
        <v>http://ipmatika.ru/upload/iblock/bd3/rrnumqurhw78bttnyjibwfd8x8fi8y6j/WI-AP217-Lite_01.jpg</v>
      </c>
      <c r="AK2054" s="73" t="str">
        <f>IFERROR(VLOOKUP(Подбор[[#This Row],[Артикул]],[1]Подбор!$CJ:$DA,16,0),"")</f>
        <v>https://ipmatika.kz/products/wifi-smb/wi-tek-wi-ap215/</v>
      </c>
      <c r="AL2054" s="73" t="str">
        <f>IFERROR(VLOOKUP(Подбор[[#This Row],[Артикул]],[1]Подбор!$CJ:$DA,17,0),"")</f>
        <v>EOL</v>
      </c>
    </row>
    <row r="2055" spans="1:38">
      <c r="A2055" s="73" t="s">
        <v>412</v>
      </c>
      <c r="B2055" t="s">
        <v>787</v>
      </c>
      <c r="C2055" t="s">
        <v>767</v>
      </c>
      <c r="D2055">
        <v>25200</v>
      </c>
      <c r="E2055">
        <v>20160.8</v>
      </c>
      <c r="F2055">
        <v>-19.9968253968254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6918</v>
      </c>
      <c r="R2055" t="s">
        <v>6919</v>
      </c>
      <c r="S2055" t="s">
        <v>578</v>
      </c>
      <c r="T2055" s="73"/>
      <c r="U2055" s="73"/>
      <c r="V2055"/>
      <c r="W2055" s="73">
        <f>IFERROR(VLOOKUP(Подбор[[#This Row],[Артикул]],[1]Подбор!$CJ:$CW,2,0),"")</f>
        <v>25200</v>
      </c>
      <c r="X2055" s="73">
        <f>IFERROR(VLOOKUP(Подбор[[#This Row],[Артикул]],[1]Подбор!$CJ:$CW,3,0),"")</f>
        <v>20160.8</v>
      </c>
      <c r="Y2055" s="73">
        <f>IFERROR(VLOOKUP(Подбор[[#This Row],[Артикул]],[1]Подбор!$CJ:$CW,4,0),"")</f>
        <v>-19.9968253968254</v>
      </c>
      <c r="Z2055" s="73">
        <f>IFERROR(VLOOKUP(Подбор[[#This Row],[Артикул]],[1]Подбор!$CJ:$CW,5,0),"")</f>
        <v>0</v>
      </c>
      <c r="AA2055" s="73">
        <f>IFERROR(VLOOKUP(Подбор[[#This Row],[Артикул]],[1]Подбор!$CJ:$CW,6,0),"")</f>
        <v>0</v>
      </c>
      <c r="AB2055" s="73">
        <f>IFERROR(VLOOKUP(Подбор[[#This Row],[Артикул]],[1]Подбор!$CJ:$CW,7,0),"")</f>
        <v>0</v>
      </c>
      <c r="AC2055" s="73">
        <f>IFERROR(VLOOKUP(Подбор[[#This Row],[Артикул]],[1]Подбор!$CJ:$CW,8,0),"")</f>
        <v>0</v>
      </c>
      <c r="AD2055" s="73">
        <f>IFERROR(VLOOKUP(Подбор[[#This Row],[Артикул]],[1]Подбор!$CJ:$CW,9,0),"")</f>
        <v>0</v>
      </c>
      <c r="AE2055" s="73">
        <f>IFERROR(VLOOKUP(Подбор[[#This Row],[Артикул]],[1]Подбор!$CJ:$CW,10,0),"")</f>
        <v>0</v>
      </c>
      <c r="AF2055" s="73">
        <f>IFERROR(VLOOKUP(Подбор[[#This Row],[Артикул]],[1]Подбор!$CJ:$CW,11,0),"")</f>
        <v>0</v>
      </c>
      <c r="AG2055" s="73">
        <f>IFERROR(VLOOKUP(Подбор[[#This Row],[Артикул]],[1]Подбор!$CJ:$CW,12,0),"")</f>
        <v>0</v>
      </c>
      <c r="AH2055" s="73">
        <f>IFERROR(VLOOKUP(Подбор[[#This Row],[Артикул]],[1]Подбор!$CJ:$CW,13,0),"")</f>
        <v>0</v>
      </c>
      <c r="AI2055" s="73">
        <f>IFERROR(VLOOKUP(Подбор[[#This Row],[Артикул]],[1]Подбор!$CJ:$CW,14,0),"")</f>
        <v>0</v>
      </c>
      <c r="AJ2055" s="73" t="str">
        <f>IFERROR(VLOOKUP(Подбор[[#This Row],[Артикул]],[1]Подбор!$CJ:$DA,15,0),"")</f>
        <v>http://ipmatika.ru/upload/iblock/365/m2ndpxso77cbb81swpxdsqqcrny0jsgy/WI-AP210-Lite_02.jpg</v>
      </c>
      <c r="AK2055" s="73" t="str">
        <f>IFERROR(VLOOKUP(Подбор[[#This Row],[Артикул]],[1]Подбор!$CJ:$DA,16,0),"")</f>
        <v>https://ipmatika.kz/products/wifi-smb/wi-tek-wi-ap216/</v>
      </c>
      <c r="AL2055" s="73" t="str">
        <f>IFERROR(VLOOKUP(Подбор[[#This Row],[Артикул]],[1]Подбор!$CJ:$DA,17,0),"")</f>
        <v/>
      </c>
    </row>
    <row r="2056" spans="1:38">
      <c r="A2056" s="73" t="s">
        <v>5449</v>
      </c>
      <c r="B2056" t="s">
        <v>787</v>
      </c>
      <c r="C2056" t="s">
        <v>5450</v>
      </c>
      <c r="D2056">
        <v>25200</v>
      </c>
      <c r="E2056">
        <v>20160.8</v>
      </c>
      <c r="F2056">
        <v>-19.9968253968254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5489</v>
      </c>
      <c r="N2056">
        <v>0</v>
      </c>
      <c r="O2056">
        <v>0</v>
      </c>
      <c r="P2056">
        <v>20</v>
      </c>
      <c r="Q2056" t="s">
        <v>7342</v>
      </c>
      <c r="R2056" t="s">
        <v>5467</v>
      </c>
      <c r="S2056" t="s">
        <v>578</v>
      </c>
      <c r="T2056" s="73"/>
      <c r="U2056" s="73"/>
      <c r="V2056"/>
      <c r="W2056" s="73">
        <f>IFERROR(VLOOKUP(Подбор[[#This Row],[Артикул]],[1]Подбор!$CJ:$CW,2,0),"")</f>
        <v>25200</v>
      </c>
      <c r="X2056" s="73">
        <f>IFERROR(VLOOKUP(Подбор[[#This Row],[Артикул]],[1]Подбор!$CJ:$CW,3,0),"")</f>
        <v>20160.8</v>
      </c>
      <c r="Y2056" s="73">
        <f>IFERROR(VLOOKUP(Подбор[[#This Row],[Артикул]],[1]Подбор!$CJ:$CW,4,0),"")</f>
        <v>-19.9968253968254</v>
      </c>
      <c r="Z2056" s="73">
        <f>IFERROR(VLOOKUP(Подбор[[#This Row],[Артикул]],[1]Подбор!$CJ:$CW,5,0),"")</f>
        <v>0</v>
      </c>
      <c r="AA2056" s="73">
        <f>IFERROR(VLOOKUP(Подбор[[#This Row],[Артикул]],[1]Подбор!$CJ:$CW,6,0),"")</f>
        <v>0</v>
      </c>
      <c r="AB2056" s="73">
        <f>IFERROR(VLOOKUP(Подбор[[#This Row],[Артикул]],[1]Подбор!$CJ:$CW,7,0),"")</f>
        <v>0</v>
      </c>
      <c r="AC2056" s="73">
        <f>IFERROR(VLOOKUP(Подбор[[#This Row],[Артикул]],[1]Подбор!$CJ:$CW,8,0),"")</f>
        <v>0</v>
      </c>
      <c r="AD2056" s="73">
        <f>IFERROR(VLOOKUP(Подбор[[#This Row],[Артикул]],[1]Подбор!$CJ:$CW,9,0),"")</f>
        <v>0</v>
      </c>
      <c r="AE2056" s="73">
        <f>IFERROR(VLOOKUP(Подбор[[#This Row],[Артикул]],[1]Подбор!$CJ:$CW,10,0),"")</f>
        <v>0</v>
      </c>
      <c r="AF2056" s="73" t="str">
        <f>IFERROR(VLOOKUP(Подбор[[#This Row],[Артикул]],[1]Подбор!$CJ:$CW,11,0),"")</f>
        <v>50+</v>
      </c>
      <c r="AG2056" s="73">
        <f>IFERROR(VLOOKUP(Подбор[[#This Row],[Артикул]],[1]Подбор!$CJ:$CW,12,0),"")</f>
        <v>0</v>
      </c>
      <c r="AH2056" s="73">
        <f>IFERROR(VLOOKUP(Подбор[[#This Row],[Артикул]],[1]Подбор!$CJ:$CW,13,0),"")</f>
        <v>0</v>
      </c>
      <c r="AI2056" s="73">
        <f>IFERROR(VLOOKUP(Подбор[[#This Row],[Артикул]],[1]Подбор!$CJ:$CW,14,0),"")</f>
        <v>20</v>
      </c>
      <c r="AJ2056" s="73" t="str">
        <f>IFERROR(VLOOKUP(Подбор[[#This Row],[Артикул]],[1]Подбор!$CJ:$DA,15,0),"")</f>
        <v>http://ipmatika.ru/upload/iblock/1cd/aa5ursautwmkkxe6h6dc2ylexpdt869v/WI-AP216.jpg</v>
      </c>
      <c r="AK2056" s="73" t="str">
        <f>IFERROR(VLOOKUP(Подбор[[#This Row],[Артикул]],[1]Подбор!$CJ:$DA,16,0),"")</f>
        <v>https://ipmatika.kz/products/wifi-smb/wi-tek-wi-ap216v2/</v>
      </c>
      <c r="AL2056" s="73" t="str">
        <f>IFERROR(VLOOKUP(Подбор[[#This Row],[Артикул]],[1]Подбор!$CJ:$DA,17,0),"")</f>
        <v/>
      </c>
    </row>
    <row r="2057" spans="1:38">
      <c r="A2057" s="73" t="s">
        <v>165</v>
      </c>
      <c r="B2057" t="s">
        <v>787</v>
      </c>
      <c r="C2057" t="s">
        <v>766</v>
      </c>
      <c r="D2057">
        <v>69640</v>
      </c>
      <c r="E2057">
        <v>55713.35</v>
      </c>
      <c r="F2057">
        <v>-19.998061458931645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6920</v>
      </c>
      <c r="R2057" t="s">
        <v>2819</v>
      </c>
      <c r="S2057" t="s">
        <v>578</v>
      </c>
      <c r="T2057" s="73"/>
      <c r="U2057" s="73"/>
      <c r="V2057"/>
      <c r="W2057" s="73">
        <f>IFERROR(VLOOKUP(Подбор[[#This Row],[Артикул]],[1]Подбор!$CJ:$CW,2,0),"")</f>
        <v>69640</v>
      </c>
      <c r="X2057" s="73">
        <f>IFERROR(VLOOKUP(Подбор[[#This Row],[Артикул]],[1]Подбор!$CJ:$CW,3,0),"")</f>
        <v>55713.35</v>
      </c>
      <c r="Y2057" s="73">
        <f>IFERROR(VLOOKUP(Подбор[[#This Row],[Артикул]],[1]Подбор!$CJ:$CW,4,0),"")</f>
        <v>-19.998061458931645</v>
      </c>
      <c r="Z2057" s="73">
        <f>IFERROR(VLOOKUP(Подбор[[#This Row],[Артикул]],[1]Подбор!$CJ:$CW,5,0),"")</f>
        <v>0</v>
      </c>
      <c r="AA2057" s="73">
        <f>IFERROR(VLOOKUP(Подбор[[#This Row],[Артикул]],[1]Подбор!$CJ:$CW,6,0),"")</f>
        <v>0</v>
      </c>
      <c r="AB2057" s="73">
        <f>IFERROR(VLOOKUP(Подбор[[#This Row],[Артикул]],[1]Подбор!$CJ:$CW,7,0),"")</f>
        <v>0</v>
      </c>
      <c r="AC2057" s="73">
        <f>IFERROR(VLOOKUP(Подбор[[#This Row],[Артикул]],[1]Подбор!$CJ:$CW,8,0),"")</f>
        <v>0</v>
      </c>
      <c r="AD2057" s="73">
        <f>IFERROR(VLOOKUP(Подбор[[#This Row],[Артикул]],[1]Подбор!$CJ:$CW,9,0),"")</f>
        <v>0</v>
      </c>
      <c r="AE2057" s="73">
        <f>IFERROR(VLOOKUP(Подбор[[#This Row],[Артикул]],[1]Подбор!$CJ:$CW,10,0),"")</f>
        <v>0</v>
      </c>
      <c r="AF2057" s="73">
        <f>IFERROR(VLOOKUP(Подбор[[#This Row],[Артикул]],[1]Подбор!$CJ:$CW,11,0),"")</f>
        <v>0</v>
      </c>
      <c r="AG2057" s="73">
        <f>IFERROR(VLOOKUP(Подбор[[#This Row],[Артикул]],[1]Подбор!$CJ:$CW,12,0),"")</f>
        <v>0</v>
      </c>
      <c r="AH2057" s="73">
        <f>IFERROR(VLOOKUP(Подбор[[#This Row],[Артикул]],[1]Подбор!$CJ:$CW,13,0),"")</f>
        <v>0</v>
      </c>
      <c r="AI2057" s="73">
        <f>IFERROR(VLOOKUP(Подбор[[#This Row],[Артикул]],[1]Подбор!$CJ:$CW,14,0),"")</f>
        <v>0</v>
      </c>
      <c r="AJ2057" s="73" t="str">
        <f>IFERROR(VLOOKUP(Подбор[[#This Row],[Артикул]],[1]Подбор!$CJ:$DA,15,0),"")</f>
        <v>http://ipmatika.ru/upload/iblock/76b/ma39xntantogjz1v505l0o2kwcu0qod3/WI-AP217-Lite_01.jpg</v>
      </c>
      <c r="AK2057" s="73" t="str">
        <f>IFERROR(VLOOKUP(Подбор[[#This Row],[Артикул]],[1]Подбор!$CJ:$DA,16,0),"")</f>
        <v>https://ipmatika.kz/products/wifi-smb/wi-tek-wi-ap217/</v>
      </c>
      <c r="AL2057" s="73" t="str">
        <f>IFERROR(VLOOKUP(Подбор[[#This Row],[Артикул]],[1]Подбор!$CJ:$DA,17,0),"")</f>
        <v/>
      </c>
    </row>
    <row r="2058" spans="1:38">
      <c r="A2058" s="73" t="s">
        <v>411</v>
      </c>
      <c r="B2058" t="s">
        <v>787</v>
      </c>
      <c r="C2058" t="s">
        <v>765</v>
      </c>
      <c r="D2058">
        <v>50410</v>
      </c>
      <c r="E2058">
        <v>40329.574999999997</v>
      </c>
      <c r="F2058">
        <v>-19.996875619916693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49</v>
      </c>
      <c r="N2058">
        <v>0</v>
      </c>
      <c r="O2058">
        <v>0</v>
      </c>
      <c r="P2058">
        <v>0</v>
      </c>
      <c r="Q2058" t="s">
        <v>6921</v>
      </c>
      <c r="R2058" t="s">
        <v>2818</v>
      </c>
      <c r="S2058" t="s">
        <v>5491</v>
      </c>
      <c r="T2058" s="73"/>
      <c r="U2058" s="73"/>
      <c r="V2058"/>
      <c r="W2058" s="73">
        <f>IFERROR(VLOOKUP(Подбор[[#This Row],[Артикул]],[1]Подбор!$CJ:$CW,2,0),"")</f>
        <v>50410</v>
      </c>
      <c r="X2058" s="73">
        <f>IFERROR(VLOOKUP(Подбор[[#This Row],[Артикул]],[1]Подбор!$CJ:$CW,3,0),"")</f>
        <v>40329.574999999997</v>
      </c>
      <c r="Y2058" s="73">
        <f>IFERROR(VLOOKUP(Подбор[[#This Row],[Артикул]],[1]Подбор!$CJ:$CW,4,0),"")</f>
        <v>-19.996875619916693</v>
      </c>
      <c r="Z2058" s="73">
        <f>IFERROR(VLOOKUP(Подбор[[#This Row],[Артикул]],[1]Подбор!$CJ:$CW,5,0),"")</f>
        <v>0</v>
      </c>
      <c r="AA2058" s="73">
        <f>IFERROR(VLOOKUP(Подбор[[#This Row],[Артикул]],[1]Подбор!$CJ:$CW,6,0),"")</f>
        <v>0</v>
      </c>
      <c r="AB2058" s="73">
        <f>IFERROR(VLOOKUP(Подбор[[#This Row],[Артикул]],[1]Подбор!$CJ:$CW,7,0),"")</f>
        <v>0</v>
      </c>
      <c r="AC2058" s="73">
        <f>IFERROR(VLOOKUP(Подбор[[#This Row],[Артикул]],[1]Подбор!$CJ:$CW,8,0),"")</f>
        <v>0</v>
      </c>
      <c r="AD2058" s="73">
        <f>IFERROR(VLOOKUP(Подбор[[#This Row],[Артикул]],[1]Подбор!$CJ:$CW,9,0),"")</f>
        <v>0</v>
      </c>
      <c r="AE2058" s="73">
        <f>IFERROR(VLOOKUP(Подбор[[#This Row],[Артикул]],[1]Подбор!$CJ:$CW,10,0),"")</f>
        <v>0</v>
      </c>
      <c r="AF2058" s="73">
        <f>IFERROR(VLOOKUP(Подбор[[#This Row],[Артикул]],[1]Подбор!$CJ:$CW,11,0),"")</f>
        <v>48</v>
      </c>
      <c r="AG2058" s="73">
        <f>IFERROR(VLOOKUP(Подбор[[#This Row],[Артикул]],[1]Подбор!$CJ:$CW,12,0),"")</f>
        <v>0</v>
      </c>
      <c r="AH2058" s="73">
        <f>IFERROR(VLOOKUP(Подбор[[#This Row],[Артикул]],[1]Подбор!$CJ:$CW,13,0),"")</f>
        <v>0</v>
      </c>
      <c r="AI2058" s="73">
        <f>IFERROR(VLOOKUP(Подбор[[#This Row],[Артикул]],[1]Подбор!$CJ:$CW,14,0),"")</f>
        <v>0</v>
      </c>
      <c r="AJ2058" s="73" t="str">
        <f>IFERROR(VLOOKUP(Подбор[[#This Row],[Артикул]],[1]Подбор!$CJ:$DA,15,0),"")</f>
        <v>http://ipmatika.ru/upload/iblock/523/8j2cxced18ppf898h9ua7f90nz9oy2ul/WI-AP217-Lite_02.jpg</v>
      </c>
      <c r="AK2058" s="73" t="str">
        <f>IFERROR(VLOOKUP(Подбор[[#This Row],[Артикул]],[1]Подбор!$CJ:$DA,16,0),"")</f>
        <v>https://ipmatika.kz/products/wifi-smb/wi-tek-wi-ap217-lite/</v>
      </c>
      <c r="AL2058" s="73" t="str">
        <f>IFERROR(VLOOKUP(Подбор[[#This Row],[Артикул]],[1]Подбор!$CJ:$DA,17,0),"")</f>
        <v>EOL</v>
      </c>
    </row>
    <row r="2059" spans="1:38">
      <c r="A2059" s="73" t="s">
        <v>3840</v>
      </c>
      <c r="B2059" t="s">
        <v>787</v>
      </c>
      <c r="C2059" t="s">
        <v>3841</v>
      </c>
      <c r="D2059">
        <v>43780</v>
      </c>
      <c r="E2059">
        <v>35026.199999999997</v>
      </c>
      <c r="F2059">
        <v>-19.994974874371863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3</v>
      </c>
      <c r="O2059">
        <v>10</v>
      </c>
      <c r="P2059">
        <v>0</v>
      </c>
      <c r="Q2059" t="s">
        <v>6922</v>
      </c>
      <c r="R2059" t="s">
        <v>3842</v>
      </c>
      <c r="S2059" t="s">
        <v>5514</v>
      </c>
      <c r="T2059" s="73"/>
      <c r="U2059" s="73"/>
      <c r="V2059"/>
      <c r="W2059" s="73">
        <f>IFERROR(VLOOKUP(Подбор[[#This Row],[Артикул]],[1]Подбор!$CJ:$CW,2,0),"")</f>
        <v>43780</v>
      </c>
      <c r="X2059" s="73">
        <f>IFERROR(VLOOKUP(Подбор[[#This Row],[Артикул]],[1]Подбор!$CJ:$CW,3,0),"")</f>
        <v>35026.199999999997</v>
      </c>
      <c r="Y2059" s="73">
        <f>IFERROR(VLOOKUP(Подбор[[#This Row],[Артикул]],[1]Подбор!$CJ:$CW,4,0),"")</f>
        <v>-19.994974874371863</v>
      </c>
      <c r="Z2059" s="73">
        <f>IFERROR(VLOOKUP(Подбор[[#This Row],[Артикул]],[1]Подбор!$CJ:$CW,5,0),"")</f>
        <v>0</v>
      </c>
      <c r="AA2059" s="73">
        <f>IFERROR(VLOOKUP(Подбор[[#This Row],[Артикул]],[1]Подбор!$CJ:$CW,6,0),"")</f>
        <v>0</v>
      </c>
      <c r="AB2059" s="73">
        <f>IFERROR(VLOOKUP(Подбор[[#This Row],[Артикул]],[1]Подбор!$CJ:$CW,7,0),"")</f>
        <v>0</v>
      </c>
      <c r="AC2059" s="73">
        <f>IFERROR(VLOOKUP(Подбор[[#This Row],[Артикул]],[1]Подбор!$CJ:$CW,8,0),"")</f>
        <v>0</v>
      </c>
      <c r="AD2059" s="73">
        <f>IFERROR(VLOOKUP(Подбор[[#This Row],[Артикул]],[1]Подбор!$CJ:$CW,9,0),"")</f>
        <v>0</v>
      </c>
      <c r="AE2059" s="73">
        <f>IFERROR(VLOOKUP(Подбор[[#This Row],[Артикул]],[1]Подбор!$CJ:$CW,10,0),"")</f>
        <v>0</v>
      </c>
      <c r="AF2059" s="73">
        <f>IFERROR(VLOOKUP(Подбор[[#This Row],[Артикул]],[1]Подбор!$CJ:$CW,11,0),"")</f>
        <v>0</v>
      </c>
      <c r="AG2059" s="73">
        <f>IFERROR(VLOOKUP(Подбор[[#This Row],[Артикул]],[1]Подбор!$CJ:$CW,12,0),"")</f>
        <v>3</v>
      </c>
      <c r="AH2059" s="73">
        <f>IFERROR(VLOOKUP(Подбор[[#This Row],[Артикул]],[1]Подбор!$CJ:$CW,13,0),"")</f>
        <v>10</v>
      </c>
      <c r="AI2059" s="73">
        <f>IFERROR(VLOOKUP(Подбор[[#This Row],[Артикул]],[1]Подбор!$CJ:$CW,14,0),"")</f>
        <v>0</v>
      </c>
      <c r="AJ2059" s="73" t="str">
        <f>IFERROR(VLOOKUP(Подбор[[#This Row],[Артикул]],[1]Подбор!$CJ:$DA,15,0),"")</f>
        <v>http://ipmatika.ru/upload/iblock/181/k4iocb17iul3goskrlelf16wkps0crmh/WI-AP217-Lite%20v2_1.png</v>
      </c>
      <c r="AK2059" s="73" t="str">
        <f>IFERROR(VLOOKUP(Подбор[[#This Row],[Артикул]],[1]Подбор!$CJ:$DA,16,0),"")</f>
        <v>https://ipmatika.kz/products/wifi-smb/wi-tek-wi-ap217-lite-v2/</v>
      </c>
      <c r="AL2059" s="73" t="str">
        <f>IFERROR(VLOOKUP(Подбор[[#This Row],[Артикул]],[1]Подбор!$CJ:$DA,17,0),"")</f>
        <v>NEW</v>
      </c>
    </row>
    <row r="2060" spans="1:38">
      <c r="A2060" s="73" t="s">
        <v>235</v>
      </c>
      <c r="B2060" t="s">
        <v>787</v>
      </c>
      <c r="C2060" t="s">
        <v>764</v>
      </c>
      <c r="D2060">
        <v>118070</v>
      </c>
      <c r="E2060">
        <v>94455.9</v>
      </c>
      <c r="F2060">
        <v>-20.000084695519604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2</v>
      </c>
      <c r="P2060">
        <v>0</v>
      </c>
      <c r="Q2060" t="s">
        <v>7343</v>
      </c>
      <c r="R2060" t="s">
        <v>6923</v>
      </c>
      <c r="S2060" t="s">
        <v>5491</v>
      </c>
      <c r="T2060" s="73"/>
      <c r="U2060" s="73"/>
      <c r="V2060"/>
      <c r="W2060" s="73">
        <f>IFERROR(VLOOKUP(Подбор[[#This Row],[Артикул]],[1]Подбор!$CJ:$CW,2,0),"")</f>
        <v>118070</v>
      </c>
      <c r="X2060" s="73">
        <f>IFERROR(VLOOKUP(Подбор[[#This Row],[Артикул]],[1]Подбор!$CJ:$CW,3,0),"")</f>
        <v>94455.9</v>
      </c>
      <c r="Y2060" s="73">
        <f>IFERROR(VLOOKUP(Подбор[[#This Row],[Артикул]],[1]Подбор!$CJ:$CW,4,0),"")</f>
        <v>-20.000084695519604</v>
      </c>
      <c r="Z2060" s="73">
        <f>IFERROR(VLOOKUP(Подбор[[#This Row],[Артикул]],[1]Подбор!$CJ:$CW,5,0),"")</f>
        <v>0</v>
      </c>
      <c r="AA2060" s="73">
        <f>IFERROR(VLOOKUP(Подбор[[#This Row],[Артикул]],[1]Подбор!$CJ:$CW,6,0),"")</f>
        <v>0</v>
      </c>
      <c r="AB2060" s="73">
        <f>IFERROR(VLOOKUP(Подбор[[#This Row],[Артикул]],[1]Подбор!$CJ:$CW,7,0),"")</f>
        <v>0</v>
      </c>
      <c r="AC2060" s="73">
        <f>IFERROR(VLOOKUP(Подбор[[#This Row],[Артикул]],[1]Подбор!$CJ:$CW,8,0),"")</f>
        <v>0</v>
      </c>
      <c r="AD2060" s="73">
        <f>IFERROR(VLOOKUP(Подбор[[#This Row],[Артикул]],[1]Подбор!$CJ:$CW,9,0),"")</f>
        <v>0</v>
      </c>
      <c r="AE2060" s="73">
        <f>IFERROR(VLOOKUP(Подбор[[#This Row],[Артикул]],[1]Подбор!$CJ:$CW,10,0),"")</f>
        <v>0</v>
      </c>
      <c r="AF2060" s="73">
        <f>IFERROR(VLOOKUP(Подбор[[#This Row],[Артикул]],[1]Подбор!$CJ:$CW,11,0),"")</f>
        <v>0</v>
      </c>
      <c r="AG2060" s="73">
        <f>IFERROR(VLOOKUP(Подбор[[#This Row],[Артикул]],[1]Подбор!$CJ:$CW,12,0),"")</f>
        <v>0</v>
      </c>
      <c r="AH2060" s="73">
        <f>IFERROR(VLOOKUP(Подбор[[#This Row],[Артикул]],[1]Подбор!$CJ:$CW,13,0),"")</f>
        <v>2</v>
      </c>
      <c r="AI2060" s="73">
        <f>IFERROR(VLOOKUP(Подбор[[#This Row],[Артикул]],[1]Подбор!$CJ:$CW,14,0),"")</f>
        <v>0</v>
      </c>
      <c r="AJ2060" s="73" t="str">
        <f>IFERROR(VLOOKUP(Подбор[[#This Row],[Артикул]],[1]Подбор!$CJ:$DA,15,0),"")</f>
        <v>http://ipmatika.ru/upload/iblock/b0c/yy4boeuzdrqe6r3vw3lcj9iw03ax4rf4/WI-AP218AX.jpg</v>
      </c>
      <c r="AK2060" s="73" t="str">
        <f>IFERROR(VLOOKUP(Подбор[[#This Row],[Артикул]],[1]Подбор!$CJ:$DA,16,0),"")</f>
        <v>https://ipmatika.kz/products/wifi-smb/wi-tek-wi-ap218ax/</v>
      </c>
      <c r="AL2060" s="73" t="str">
        <f>IFERROR(VLOOKUP(Подбор[[#This Row],[Артикул]],[1]Подбор!$CJ:$DA,17,0),"")</f>
        <v>EOL</v>
      </c>
    </row>
    <row r="2061" spans="1:38">
      <c r="A2061" s="73" t="s">
        <v>3843</v>
      </c>
      <c r="B2061" t="s">
        <v>787</v>
      </c>
      <c r="C2061" t="s">
        <v>3844</v>
      </c>
      <c r="D2061">
        <v>92860</v>
      </c>
      <c r="E2061">
        <v>74287.125</v>
      </c>
      <c r="F2061">
        <v>-20.000942278699114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31</v>
      </c>
      <c r="P2061">
        <v>32</v>
      </c>
      <c r="Q2061" t="s">
        <v>6924</v>
      </c>
      <c r="R2061" t="s">
        <v>3881</v>
      </c>
      <c r="S2061" t="s">
        <v>578</v>
      </c>
      <c r="T2061" s="73"/>
      <c r="U2061" s="73"/>
      <c r="V2061"/>
      <c r="W2061" s="73">
        <f>IFERROR(VLOOKUP(Подбор[[#This Row],[Артикул]],[1]Подбор!$CJ:$CW,2,0),"")</f>
        <v>92860</v>
      </c>
      <c r="X2061" s="73">
        <f>IFERROR(VLOOKUP(Подбор[[#This Row],[Артикул]],[1]Подбор!$CJ:$CW,3,0),"")</f>
        <v>74287.125</v>
      </c>
      <c r="Y2061" s="73">
        <f>IFERROR(VLOOKUP(Подбор[[#This Row],[Артикул]],[1]Подбор!$CJ:$CW,4,0),"")</f>
        <v>-20.000942278699114</v>
      </c>
      <c r="Z2061" s="73">
        <f>IFERROR(VLOOKUP(Подбор[[#This Row],[Артикул]],[1]Подбор!$CJ:$CW,5,0),"")</f>
        <v>0</v>
      </c>
      <c r="AA2061" s="73">
        <f>IFERROR(VLOOKUP(Подбор[[#This Row],[Артикул]],[1]Подбор!$CJ:$CW,6,0),"")</f>
        <v>0</v>
      </c>
      <c r="AB2061" s="73">
        <f>IFERROR(VLOOKUP(Подбор[[#This Row],[Артикул]],[1]Подбор!$CJ:$CW,7,0),"")</f>
        <v>0</v>
      </c>
      <c r="AC2061" s="73">
        <f>IFERROR(VLOOKUP(Подбор[[#This Row],[Артикул]],[1]Подбор!$CJ:$CW,8,0),"")</f>
        <v>0</v>
      </c>
      <c r="AD2061" s="73">
        <f>IFERROR(VLOOKUP(Подбор[[#This Row],[Артикул]],[1]Подбор!$CJ:$CW,9,0),"")</f>
        <v>0</v>
      </c>
      <c r="AE2061" s="73">
        <f>IFERROR(VLOOKUP(Подбор[[#This Row],[Артикул]],[1]Подбор!$CJ:$CW,10,0),"")</f>
        <v>0</v>
      </c>
      <c r="AF2061" s="73">
        <f>IFERROR(VLOOKUP(Подбор[[#This Row],[Артикул]],[1]Подбор!$CJ:$CW,11,0),"")</f>
        <v>0</v>
      </c>
      <c r="AG2061" s="73">
        <f>IFERROR(VLOOKUP(Подбор[[#This Row],[Артикул]],[1]Подбор!$CJ:$CW,12,0),"")</f>
        <v>0</v>
      </c>
      <c r="AH2061" s="73">
        <f>IFERROR(VLOOKUP(Подбор[[#This Row],[Артикул]],[1]Подбор!$CJ:$CW,13,0),"")</f>
        <v>31</v>
      </c>
      <c r="AI2061" s="73">
        <f>IFERROR(VLOOKUP(Подбор[[#This Row],[Артикул]],[1]Подбор!$CJ:$CW,14,0),"")</f>
        <v>32</v>
      </c>
      <c r="AJ2061" s="73" t="str">
        <f>IFERROR(VLOOKUP(Подбор[[#This Row],[Артикул]],[1]Подбор!$CJ:$DA,15,0),"")</f>
        <v>http://ipmatika.ru/upload/iblock/f9a/66ekdsw589pcsn96sfk2h2e73yczbor7/WI-AP218AX%20v2_1.png</v>
      </c>
      <c r="AK2061" s="73" t="str">
        <f>IFERROR(VLOOKUP(Подбор[[#This Row],[Артикул]],[1]Подбор!$CJ:$DA,16,0),"")</f>
        <v>https://ipmatika.kz/products/wifi-smb/wi-tek-wi-ap218ax-v2/</v>
      </c>
      <c r="AL2061" s="73" t="str">
        <f>IFERROR(VLOOKUP(Подбор[[#This Row],[Артикул]],[1]Подбор!$CJ:$DA,17,0),"")</f>
        <v/>
      </c>
    </row>
    <row r="2062" spans="1:38">
      <c r="A2062" s="73" t="s">
        <v>430</v>
      </c>
      <c r="B2062" t="s">
        <v>787</v>
      </c>
      <c r="C2062" t="s">
        <v>763</v>
      </c>
      <c r="D2062">
        <v>75610</v>
      </c>
      <c r="E2062">
        <v>60490.374999999993</v>
      </c>
      <c r="F2062">
        <v>-19.996858881100394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 t="s">
        <v>6925</v>
      </c>
      <c r="R2062" t="s">
        <v>6926</v>
      </c>
      <c r="S2062" t="s">
        <v>5491</v>
      </c>
      <c r="T2062" s="73"/>
      <c r="U2062" s="73"/>
      <c r="V2062"/>
      <c r="W2062" s="73">
        <f>IFERROR(VLOOKUP(Подбор[[#This Row],[Артикул]],[1]Подбор!$CJ:$CW,2,0),"")</f>
        <v>75610</v>
      </c>
      <c r="X2062" s="73">
        <f>IFERROR(VLOOKUP(Подбор[[#This Row],[Артикул]],[1]Подбор!$CJ:$CW,3,0),"")</f>
        <v>60490.374999999993</v>
      </c>
      <c r="Y2062" s="73">
        <f>IFERROR(VLOOKUP(Подбор[[#This Row],[Артикул]],[1]Подбор!$CJ:$CW,4,0),"")</f>
        <v>-19.996858881100394</v>
      </c>
      <c r="Z2062" s="73">
        <f>IFERROR(VLOOKUP(Подбор[[#This Row],[Артикул]],[1]Подбор!$CJ:$CW,5,0),"")</f>
        <v>0</v>
      </c>
      <c r="AA2062" s="73">
        <f>IFERROR(VLOOKUP(Подбор[[#This Row],[Артикул]],[1]Подбор!$CJ:$CW,6,0),"")</f>
        <v>0</v>
      </c>
      <c r="AB2062" s="73">
        <f>IFERROR(VLOOKUP(Подбор[[#This Row],[Артикул]],[1]Подбор!$CJ:$CW,7,0),"")</f>
        <v>0</v>
      </c>
      <c r="AC2062" s="73">
        <f>IFERROR(VLOOKUP(Подбор[[#This Row],[Артикул]],[1]Подбор!$CJ:$CW,8,0),"")</f>
        <v>0</v>
      </c>
      <c r="AD2062" s="73">
        <f>IFERROR(VLOOKUP(Подбор[[#This Row],[Артикул]],[1]Подбор!$CJ:$CW,9,0),"")</f>
        <v>0</v>
      </c>
      <c r="AE2062" s="73">
        <f>IFERROR(VLOOKUP(Подбор[[#This Row],[Артикул]],[1]Подбор!$CJ:$CW,10,0),"")</f>
        <v>0</v>
      </c>
      <c r="AF2062" s="73">
        <f>IFERROR(VLOOKUP(Подбор[[#This Row],[Артикул]],[1]Подбор!$CJ:$CW,11,0),"")</f>
        <v>0</v>
      </c>
      <c r="AG2062" s="73">
        <f>IFERROR(VLOOKUP(Подбор[[#This Row],[Артикул]],[1]Подбор!$CJ:$CW,12,0),"")</f>
        <v>1</v>
      </c>
      <c r="AH2062" s="73">
        <f>IFERROR(VLOOKUP(Подбор[[#This Row],[Артикул]],[1]Подбор!$CJ:$CW,13,0),"")</f>
        <v>0</v>
      </c>
      <c r="AI2062" s="73">
        <f>IFERROR(VLOOKUP(Подбор[[#This Row],[Артикул]],[1]Подбор!$CJ:$CW,14,0),"")</f>
        <v>0</v>
      </c>
      <c r="AJ2062" s="73" t="str">
        <f>IFERROR(VLOOKUP(Подбор[[#This Row],[Артикул]],[1]Подбор!$CJ:$DA,15,0),"")</f>
        <v>http://ipmatika.ru/upload/iblock/a9c/7go4zpyjpy043123fjrox5z04eezxrmu/d2022071216480236.png</v>
      </c>
      <c r="AK2062" s="73" t="str">
        <f>IFERROR(VLOOKUP(Подбор[[#This Row],[Артикул]],[1]Подбор!$CJ:$DA,16,0),"")</f>
        <v>https://ipmatika.kz/products/wifi-smb/wi-tek-wi-ap218ax-lite/</v>
      </c>
      <c r="AL2062" s="73" t="str">
        <f>IFERROR(VLOOKUP(Подбор[[#This Row],[Артикул]],[1]Подбор!$CJ:$DA,17,0),"")</f>
        <v>EOL</v>
      </c>
    </row>
    <row r="2063" spans="1:38">
      <c r="A2063" s="73" t="s">
        <v>3845</v>
      </c>
      <c r="B2063" t="s">
        <v>787</v>
      </c>
      <c r="C2063" t="s">
        <v>3846</v>
      </c>
      <c r="D2063">
        <v>46430</v>
      </c>
      <c r="E2063">
        <v>37147.549999999996</v>
      </c>
      <c r="F2063">
        <v>-19.992354081412884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4</v>
      </c>
      <c r="P2063">
        <v>40</v>
      </c>
      <c r="Q2063" t="s">
        <v>6927</v>
      </c>
      <c r="R2063" t="s">
        <v>3882</v>
      </c>
      <c r="S2063" t="s">
        <v>578</v>
      </c>
      <c r="T2063" s="73"/>
      <c r="U2063" s="73"/>
      <c r="V2063"/>
      <c r="W2063" s="73">
        <f>IFERROR(VLOOKUP(Подбор[[#This Row],[Артикул]],[1]Подбор!$CJ:$CW,2,0),"")</f>
        <v>46430</v>
      </c>
      <c r="X2063" s="73">
        <f>IFERROR(VLOOKUP(Подбор[[#This Row],[Артикул]],[1]Подбор!$CJ:$CW,3,0),"")</f>
        <v>37147.549999999996</v>
      </c>
      <c r="Y2063" s="73">
        <f>IFERROR(VLOOKUP(Подбор[[#This Row],[Артикул]],[1]Подбор!$CJ:$CW,4,0),"")</f>
        <v>-19.992354081412884</v>
      </c>
      <c r="Z2063" s="73">
        <f>IFERROR(VLOOKUP(Подбор[[#This Row],[Артикул]],[1]Подбор!$CJ:$CW,5,0),"")</f>
        <v>0</v>
      </c>
      <c r="AA2063" s="73">
        <f>IFERROR(VLOOKUP(Подбор[[#This Row],[Артикул]],[1]Подбор!$CJ:$CW,6,0),"")</f>
        <v>0</v>
      </c>
      <c r="AB2063" s="73">
        <f>IFERROR(VLOOKUP(Подбор[[#This Row],[Артикул]],[1]Подбор!$CJ:$CW,7,0),"")</f>
        <v>0</v>
      </c>
      <c r="AC2063" s="73">
        <f>IFERROR(VLOOKUP(Подбор[[#This Row],[Артикул]],[1]Подбор!$CJ:$CW,8,0),"")</f>
        <v>0</v>
      </c>
      <c r="AD2063" s="73">
        <f>IFERROR(VLOOKUP(Подбор[[#This Row],[Артикул]],[1]Подбор!$CJ:$CW,9,0),"")</f>
        <v>0</v>
      </c>
      <c r="AE2063" s="73">
        <f>IFERROR(VLOOKUP(Подбор[[#This Row],[Артикул]],[1]Подбор!$CJ:$CW,10,0),"")</f>
        <v>0</v>
      </c>
      <c r="AF2063" s="73">
        <f>IFERROR(VLOOKUP(Подбор[[#This Row],[Артикул]],[1]Подбор!$CJ:$CW,11,0),"")</f>
        <v>0</v>
      </c>
      <c r="AG2063" s="73">
        <f>IFERROR(VLOOKUP(Подбор[[#This Row],[Артикул]],[1]Подбор!$CJ:$CW,12,0),"")</f>
        <v>1</v>
      </c>
      <c r="AH2063" s="73">
        <f>IFERROR(VLOOKUP(Подбор[[#This Row],[Артикул]],[1]Подбор!$CJ:$CW,13,0),"")</f>
        <v>4</v>
      </c>
      <c r="AI2063" s="73">
        <f>IFERROR(VLOOKUP(Подбор[[#This Row],[Артикул]],[1]Подбор!$CJ:$CW,14,0),"")</f>
        <v>40</v>
      </c>
      <c r="AJ2063" s="73" t="str">
        <f>IFERROR(VLOOKUP(Подбор[[#This Row],[Артикул]],[1]Подбор!$CJ:$DA,15,0),"")</f>
        <v>http://ipmatika.ru/upload/iblock/679/iv9n4jndo31d5nqk6yh2pw21em9h3w96/WI-AP218AX-Lite%20v2_1.png</v>
      </c>
      <c r="AK2063" s="73" t="str">
        <f>IFERROR(VLOOKUP(Подбор[[#This Row],[Артикул]],[1]Подбор!$CJ:$DA,16,0),"")</f>
        <v>https://ipmatika.kz/products/wifi-smb/wi-tek-wi-ap218ax-lite-v2/</v>
      </c>
      <c r="AL2063" s="73" t="str">
        <f>IFERROR(VLOOKUP(Подбор[[#This Row],[Артикул]],[1]Подбор!$CJ:$DA,17,0),"")</f>
        <v/>
      </c>
    </row>
    <row r="2064" spans="1:38">
      <c r="A2064" s="73" t="s">
        <v>366</v>
      </c>
      <c r="B2064" t="s">
        <v>787</v>
      </c>
      <c r="C2064" t="s">
        <v>762</v>
      </c>
      <c r="D2064">
        <v>172460</v>
      </c>
      <c r="E2064">
        <v>137967.49999999997</v>
      </c>
      <c r="F2064">
        <v>-20.000289922300851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 t="s">
        <v>6928</v>
      </c>
      <c r="R2064" t="s">
        <v>2817</v>
      </c>
      <c r="S2064" t="s">
        <v>5491</v>
      </c>
      <c r="T2064" s="73"/>
      <c r="U2064" s="73"/>
      <c r="V2064"/>
      <c r="W2064" s="73">
        <f>IFERROR(VLOOKUP(Подбор[[#This Row],[Артикул]],[1]Подбор!$CJ:$CW,2,0),"")</f>
        <v>172460</v>
      </c>
      <c r="X2064" s="73">
        <f>IFERROR(VLOOKUP(Подбор[[#This Row],[Артикул]],[1]Подбор!$CJ:$CW,3,0),"")</f>
        <v>137967.49999999997</v>
      </c>
      <c r="Y2064" s="73">
        <f>IFERROR(VLOOKUP(Подбор[[#This Row],[Артикул]],[1]Подбор!$CJ:$CW,4,0),"")</f>
        <v>-20.000289922300851</v>
      </c>
      <c r="Z2064" s="73">
        <f>IFERROR(VLOOKUP(Подбор[[#This Row],[Артикул]],[1]Подбор!$CJ:$CW,5,0),"")</f>
        <v>0</v>
      </c>
      <c r="AA2064" s="73">
        <f>IFERROR(VLOOKUP(Подбор[[#This Row],[Артикул]],[1]Подбор!$CJ:$CW,6,0),"")</f>
        <v>0</v>
      </c>
      <c r="AB2064" s="73">
        <f>IFERROR(VLOOKUP(Подбор[[#This Row],[Артикул]],[1]Подбор!$CJ:$CW,7,0),"")</f>
        <v>0</v>
      </c>
      <c r="AC2064" s="73">
        <f>IFERROR(VLOOKUP(Подбор[[#This Row],[Артикул]],[1]Подбор!$CJ:$CW,8,0),"")</f>
        <v>0</v>
      </c>
      <c r="AD2064" s="73">
        <f>IFERROR(VLOOKUP(Подбор[[#This Row],[Артикул]],[1]Подбор!$CJ:$CW,9,0),"")</f>
        <v>0</v>
      </c>
      <c r="AE2064" s="73">
        <f>IFERROR(VLOOKUP(Подбор[[#This Row],[Артикул]],[1]Подбор!$CJ:$CW,10,0),"")</f>
        <v>0</v>
      </c>
      <c r="AF2064" s="73">
        <f>IFERROR(VLOOKUP(Подбор[[#This Row],[Артикул]],[1]Подбор!$CJ:$CW,11,0),"")</f>
        <v>0</v>
      </c>
      <c r="AG2064" s="73">
        <f>IFERROR(VLOOKUP(Подбор[[#This Row],[Артикул]],[1]Подбор!$CJ:$CW,12,0),"")</f>
        <v>1</v>
      </c>
      <c r="AH2064" s="73">
        <f>IFERROR(VLOOKUP(Подбор[[#This Row],[Артикул]],[1]Подбор!$CJ:$CW,13,0),"")</f>
        <v>0</v>
      </c>
      <c r="AI2064" s="73">
        <f>IFERROR(VLOOKUP(Подбор[[#This Row],[Артикул]],[1]Подбор!$CJ:$CW,14,0),"")</f>
        <v>0</v>
      </c>
      <c r="AJ2064" s="73" t="str">
        <f>IFERROR(VLOOKUP(Подбор[[#This Row],[Артикул]],[1]Подбор!$CJ:$DA,15,0),"")</f>
        <v>http://ipmatika.ru/upload/iblock/c0f/ke37n20yfpa291prxqdhz28qz3ln7jxx/WI-AP219AX-Lite_01.jpg</v>
      </c>
      <c r="AK2064" s="73" t="str">
        <f>IFERROR(VLOOKUP(Подбор[[#This Row],[Артикул]],[1]Подбор!$CJ:$DA,16,0),"")</f>
        <v>https://ipmatika.kz/products/wifi-smb/wi-tek-wi-ap219ax/</v>
      </c>
      <c r="AL2064" s="73" t="str">
        <f>IFERROR(VLOOKUP(Подбор[[#This Row],[Артикул]],[1]Подбор!$CJ:$DA,17,0),"")</f>
        <v>EOL</v>
      </c>
    </row>
    <row r="2065" spans="1:38">
      <c r="A2065" s="73" t="s">
        <v>3545</v>
      </c>
      <c r="B2065" t="s">
        <v>787</v>
      </c>
      <c r="C2065" t="s">
        <v>3847</v>
      </c>
      <c r="D2065">
        <v>106130</v>
      </c>
      <c r="E2065">
        <v>84901.849999999991</v>
      </c>
      <c r="F2065">
        <v>-20.002025817393758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3</v>
      </c>
      <c r="O2065">
        <v>2</v>
      </c>
      <c r="P2065">
        <v>16</v>
      </c>
      <c r="Q2065" t="s">
        <v>6929</v>
      </c>
      <c r="R2065" t="s">
        <v>6930</v>
      </c>
      <c r="S2065" t="s">
        <v>578</v>
      </c>
      <c r="T2065" s="73"/>
      <c r="U2065" s="73"/>
      <c r="V2065"/>
      <c r="W2065" s="73">
        <f>IFERROR(VLOOKUP(Подбор[[#This Row],[Артикул]],[1]Подбор!$CJ:$CW,2,0),"")</f>
        <v>106130</v>
      </c>
      <c r="X2065" s="73">
        <f>IFERROR(VLOOKUP(Подбор[[#This Row],[Артикул]],[1]Подбор!$CJ:$CW,3,0),"")</f>
        <v>84901.849999999991</v>
      </c>
      <c r="Y2065" s="73">
        <f>IFERROR(VLOOKUP(Подбор[[#This Row],[Артикул]],[1]Подбор!$CJ:$CW,4,0),"")</f>
        <v>-20.002025817393758</v>
      </c>
      <c r="Z2065" s="73">
        <f>IFERROR(VLOOKUP(Подбор[[#This Row],[Артикул]],[1]Подбор!$CJ:$CW,5,0),"")</f>
        <v>0</v>
      </c>
      <c r="AA2065" s="73">
        <f>IFERROR(VLOOKUP(Подбор[[#This Row],[Артикул]],[1]Подбор!$CJ:$CW,6,0),"")</f>
        <v>0</v>
      </c>
      <c r="AB2065" s="73">
        <f>IFERROR(VLOOKUP(Подбор[[#This Row],[Артикул]],[1]Подбор!$CJ:$CW,7,0),"")</f>
        <v>0</v>
      </c>
      <c r="AC2065" s="73">
        <f>IFERROR(VLOOKUP(Подбор[[#This Row],[Артикул]],[1]Подбор!$CJ:$CW,8,0),"")</f>
        <v>0</v>
      </c>
      <c r="AD2065" s="73">
        <f>IFERROR(VLOOKUP(Подбор[[#This Row],[Артикул]],[1]Подбор!$CJ:$CW,9,0),"")</f>
        <v>0</v>
      </c>
      <c r="AE2065" s="73">
        <f>IFERROR(VLOOKUP(Подбор[[#This Row],[Артикул]],[1]Подбор!$CJ:$CW,10,0),"")</f>
        <v>0</v>
      </c>
      <c r="AF2065" s="73">
        <f>IFERROR(VLOOKUP(Подбор[[#This Row],[Артикул]],[1]Подбор!$CJ:$CW,11,0),"")</f>
        <v>0</v>
      </c>
      <c r="AG2065" s="73">
        <f>IFERROR(VLOOKUP(Подбор[[#This Row],[Артикул]],[1]Подбор!$CJ:$CW,12,0),"")</f>
        <v>3</v>
      </c>
      <c r="AH2065" s="73">
        <f>IFERROR(VLOOKUP(Подбор[[#This Row],[Артикул]],[1]Подбор!$CJ:$CW,13,0),"")</f>
        <v>2</v>
      </c>
      <c r="AI2065" s="73">
        <f>IFERROR(VLOOKUP(Подбор[[#This Row],[Артикул]],[1]Подбор!$CJ:$CW,14,0),"")</f>
        <v>16</v>
      </c>
      <c r="AJ2065" s="73" t="str">
        <f>IFERROR(VLOOKUP(Подбор[[#This Row],[Артикул]],[1]Подбор!$CJ:$DA,15,0),"")</f>
        <v>http://ipmatika.ru/upload/iblock/1d5/q7y4891zktla17wg1seykrnk4qysvilg/WI-AP219AX%20v2_1.png</v>
      </c>
      <c r="AK2065" s="73" t="str">
        <f>IFERROR(VLOOKUP(Подбор[[#This Row],[Артикул]],[1]Подбор!$CJ:$DA,16,0),"")</f>
        <v>https://ipmatika.kz/products/wifi-smb/wi-tek-wi-ap219ax-v2/</v>
      </c>
      <c r="AL2065" s="73" t="str">
        <f>IFERROR(VLOOKUP(Подбор[[#This Row],[Артикул]],[1]Подбор!$CJ:$DA,17,0),"")</f>
        <v/>
      </c>
    </row>
    <row r="2066" spans="1:38">
      <c r="A2066" s="73" t="s">
        <v>761</v>
      </c>
      <c r="B2066" t="s">
        <v>787</v>
      </c>
      <c r="C2066" t="s">
        <v>760</v>
      </c>
      <c r="D2066">
        <v>119400</v>
      </c>
      <c r="E2066">
        <v>95516.574999999997</v>
      </c>
      <c r="F2066">
        <v>-20.002868509212732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2</v>
      </c>
      <c r="O2066">
        <v>0</v>
      </c>
      <c r="P2066">
        <v>0</v>
      </c>
      <c r="Q2066" t="s">
        <v>6931</v>
      </c>
      <c r="R2066" t="s">
        <v>6932</v>
      </c>
      <c r="S2066" t="s">
        <v>5491</v>
      </c>
      <c r="T2066" s="73"/>
      <c r="U2066" s="73"/>
      <c r="V2066"/>
      <c r="W2066" s="73">
        <f>IFERROR(VLOOKUP(Подбор[[#This Row],[Артикул]],[1]Подбор!$CJ:$CW,2,0),"")</f>
        <v>119400</v>
      </c>
      <c r="X2066" s="73">
        <f>IFERROR(VLOOKUP(Подбор[[#This Row],[Артикул]],[1]Подбор!$CJ:$CW,3,0),"")</f>
        <v>95516.574999999997</v>
      </c>
      <c r="Y2066" s="73">
        <f>IFERROR(VLOOKUP(Подбор[[#This Row],[Артикул]],[1]Подбор!$CJ:$CW,4,0),"")</f>
        <v>-20.002868509212732</v>
      </c>
      <c r="Z2066" s="73">
        <f>IFERROR(VLOOKUP(Подбор[[#This Row],[Артикул]],[1]Подбор!$CJ:$CW,5,0),"")</f>
        <v>0</v>
      </c>
      <c r="AA2066" s="73">
        <f>IFERROR(VLOOKUP(Подбор[[#This Row],[Артикул]],[1]Подбор!$CJ:$CW,6,0),"")</f>
        <v>0</v>
      </c>
      <c r="AB2066" s="73">
        <f>IFERROR(VLOOKUP(Подбор[[#This Row],[Артикул]],[1]Подбор!$CJ:$CW,7,0),"")</f>
        <v>0</v>
      </c>
      <c r="AC2066" s="73">
        <f>IFERROR(VLOOKUP(Подбор[[#This Row],[Артикул]],[1]Подбор!$CJ:$CW,8,0),"")</f>
        <v>0</v>
      </c>
      <c r="AD2066" s="73">
        <f>IFERROR(VLOOKUP(Подбор[[#This Row],[Артикул]],[1]Подбор!$CJ:$CW,9,0),"")</f>
        <v>0</v>
      </c>
      <c r="AE2066" s="73">
        <f>IFERROR(VLOOKUP(Подбор[[#This Row],[Артикул]],[1]Подбор!$CJ:$CW,10,0),"")</f>
        <v>0</v>
      </c>
      <c r="AF2066" s="73">
        <f>IFERROR(VLOOKUP(Подбор[[#This Row],[Артикул]],[1]Подбор!$CJ:$CW,11,0),"")</f>
        <v>0</v>
      </c>
      <c r="AG2066" s="73">
        <f>IFERROR(VLOOKUP(Подбор[[#This Row],[Артикул]],[1]Подбор!$CJ:$CW,12,0),"")</f>
        <v>2</v>
      </c>
      <c r="AH2066" s="73">
        <f>IFERROR(VLOOKUP(Подбор[[#This Row],[Артикул]],[1]Подбор!$CJ:$CW,13,0),"")</f>
        <v>0</v>
      </c>
      <c r="AI2066" s="73">
        <f>IFERROR(VLOOKUP(Подбор[[#This Row],[Артикул]],[1]Подбор!$CJ:$CW,14,0),"")</f>
        <v>0</v>
      </c>
      <c r="AJ2066" s="73" t="str">
        <f>IFERROR(VLOOKUP(Подбор[[#This Row],[Артикул]],[1]Подбор!$CJ:$DA,15,0),"")</f>
        <v>http://ipmatika.ru/upload/iblock/e3e/ee56we07d79o0diwi14r3q14zln06jq1/WI-AP219AX-Lite_03.jpg</v>
      </c>
      <c r="AK2066" s="73" t="str">
        <f>IFERROR(VLOOKUP(Подбор[[#This Row],[Артикул]],[1]Подбор!$CJ:$DA,16,0),"")</f>
        <v>https://ipmatika.kz/products/wifi-smb/wi-tek-wi-ap219ax-lite/</v>
      </c>
      <c r="AL2066" s="73" t="str">
        <f>IFERROR(VLOOKUP(Подбор[[#This Row],[Артикул]],[1]Подбор!$CJ:$DA,17,0),"")</f>
        <v>EOL</v>
      </c>
    </row>
    <row r="2067" spans="1:38">
      <c r="A2067" s="73" t="s">
        <v>3848</v>
      </c>
      <c r="B2067" t="s">
        <v>787</v>
      </c>
      <c r="C2067" t="s">
        <v>3849</v>
      </c>
      <c r="D2067">
        <v>53060</v>
      </c>
      <c r="E2067">
        <v>42450.924999999996</v>
      </c>
      <c r="F2067">
        <v>-19.994487372785528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21</v>
      </c>
      <c r="O2067">
        <v>0</v>
      </c>
      <c r="P2067">
        <v>0</v>
      </c>
      <c r="Q2067" t="s">
        <v>6933</v>
      </c>
      <c r="R2067" t="s">
        <v>3850</v>
      </c>
      <c r="S2067" t="s">
        <v>578</v>
      </c>
      <c r="T2067" s="73"/>
      <c r="U2067" s="73"/>
      <c r="V2067"/>
      <c r="W2067" s="73">
        <f>IFERROR(VLOOKUP(Подбор[[#This Row],[Артикул]],[1]Подбор!$CJ:$CW,2,0),"")</f>
        <v>53060</v>
      </c>
      <c r="X2067" s="73">
        <f>IFERROR(VLOOKUP(Подбор[[#This Row],[Артикул]],[1]Подбор!$CJ:$CW,3,0),"")</f>
        <v>42450.924999999996</v>
      </c>
      <c r="Y2067" s="73">
        <f>IFERROR(VLOOKUP(Подбор[[#This Row],[Артикул]],[1]Подбор!$CJ:$CW,4,0),"")</f>
        <v>-19.994487372785528</v>
      </c>
      <c r="Z2067" s="73">
        <f>IFERROR(VLOOKUP(Подбор[[#This Row],[Артикул]],[1]Подбор!$CJ:$CW,5,0),"")</f>
        <v>0</v>
      </c>
      <c r="AA2067" s="73">
        <f>IFERROR(VLOOKUP(Подбор[[#This Row],[Артикул]],[1]Подбор!$CJ:$CW,6,0),"")</f>
        <v>0</v>
      </c>
      <c r="AB2067" s="73">
        <f>IFERROR(VLOOKUP(Подбор[[#This Row],[Артикул]],[1]Подбор!$CJ:$CW,7,0),"")</f>
        <v>0</v>
      </c>
      <c r="AC2067" s="73">
        <f>IFERROR(VLOOKUP(Подбор[[#This Row],[Артикул]],[1]Подбор!$CJ:$CW,8,0),"")</f>
        <v>0</v>
      </c>
      <c r="AD2067" s="73">
        <f>IFERROR(VLOOKUP(Подбор[[#This Row],[Артикул]],[1]Подбор!$CJ:$CW,9,0),"")</f>
        <v>0</v>
      </c>
      <c r="AE2067" s="73">
        <f>IFERROR(VLOOKUP(Подбор[[#This Row],[Артикул]],[1]Подбор!$CJ:$CW,10,0),"")</f>
        <v>0</v>
      </c>
      <c r="AF2067" s="73">
        <f>IFERROR(VLOOKUP(Подбор[[#This Row],[Артикул]],[1]Подбор!$CJ:$CW,11,0),"")</f>
        <v>0</v>
      </c>
      <c r="AG2067" s="73">
        <f>IFERROR(VLOOKUP(Подбор[[#This Row],[Артикул]],[1]Подбор!$CJ:$CW,12,0),"")</f>
        <v>21</v>
      </c>
      <c r="AH2067" s="73">
        <f>IFERROR(VLOOKUP(Подбор[[#This Row],[Артикул]],[1]Подбор!$CJ:$CW,13,0),"")</f>
        <v>0</v>
      </c>
      <c r="AI2067" s="73">
        <f>IFERROR(VLOOKUP(Подбор[[#This Row],[Артикул]],[1]Подбор!$CJ:$CW,14,0),"")</f>
        <v>0</v>
      </c>
      <c r="AJ2067" s="73" t="str">
        <f>IFERROR(VLOOKUP(Подбор[[#This Row],[Артикул]],[1]Подбор!$CJ:$DA,15,0),"")</f>
        <v>http://ipmatika.ru/upload/iblock/890/dku9wj7205v480qgg6c32oweay4ng1np/WI-AP219AX-Lite%20v2_2.png</v>
      </c>
      <c r="AK2067" s="73" t="str">
        <f>IFERROR(VLOOKUP(Подбор[[#This Row],[Артикул]],[1]Подбор!$CJ:$DA,16,0),"")</f>
        <v>https://ipmatika.kz/products/wifi-smb/wi-tek-wi-ap219ax-lite-v2/</v>
      </c>
      <c r="AL2067" s="73" t="str">
        <f>IFERROR(VLOOKUP(Подбор[[#This Row],[Артикул]],[1]Подбор!$CJ:$DA,17,0),"")</f>
        <v/>
      </c>
    </row>
    <row r="2068" spans="1:38">
      <c r="A2068" s="73" t="s">
        <v>429</v>
      </c>
      <c r="B2068" t="s">
        <v>787</v>
      </c>
      <c r="C2068" t="s">
        <v>759</v>
      </c>
      <c r="D2068">
        <v>23380</v>
      </c>
      <c r="E2068">
        <v>18700</v>
      </c>
      <c r="F2068">
        <v>-20.017108639863125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20</v>
      </c>
      <c r="Q2068" t="s">
        <v>6934</v>
      </c>
      <c r="R2068" t="s">
        <v>2816</v>
      </c>
      <c r="S2068" t="s">
        <v>578</v>
      </c>
      <c r="T2068" s="73"/>
      <c r="U2068" s="73"/>
      <c r="V2068"/>
      <c r="W2068" s="73">
        <f>IFERROR(VLOOKUP(Подбор[[#This Row],[Артикул]],[1]Подбор!$CJ:$CW,2,0),"")</f>
        <v>23380</v>
      </c>
      <c r="X2068" s="73">
        <f>IFERROR(VLOOKUP(Подбор[[#This Row],[Артикул]],[1]Подбор!$CJ:$CW,3,0),"")</f>
        <v>18700</v>
      </c>
      <c r="Y2068" s="73">
        <f>IFERROR(VLOOKUP(Подбор[[#This Row],[Артикул]],[1]Подбор!$CJ:$CW,4,0),"")</f>
        <v>-20.017108639863125</v>
      </c>
      <c r="Z2068" s="73">
        <f>IFERROR(VLOOKUP(Подбор[[#This Row],[Артикул]],[1]Подбор!$CJ:$CW,5,0),"")</f>
        <v>1</v>
      </c>
      <c r="AA2068" s="73">
        <f>IFERROR(VLOOKUP(Подбор[[#This Row],[Артикул]],[1]Подбор!$CJ:$CW,6,0),"")</f>
        <v>0</v>
      </c>
      <c r="AB2068" s="73">
        <f>IFERROR(VLOOKUP(Подбор[[#This Row],[Артикул]],[1]Подбор!$CJ:$CW,7,0),"")</f>
        <v>0</v>
      </c>
      <c r="AC2068" s="73">
        <f>IFERROR(VLOOKUP(Подбор[[#This Row],[Артикул]],[1]Подбор!$CJ:$CW,8,0),"")</f>
        <v>0</v>
      </c>
      <c r="AD2068" s="73">
        <f>IFERROR(VLOOKUP(Подбор[[#This Row],[Артикул]],[1]Подбор!$CJ:$CW,9,0),"")</f>
        <v>0</v>
      </c>
      <c r="AE2068" s="73">
        <f>IFERROR(VLOOKUP(Подбор[[#This Row],[Артикул]],[1]Подбор!$CJ:$CW,10,0),"")</f>
        <v>0</v>
      </c>
      <c r="AF2068" s="73">
        <f>IFERROR(VLOOKUP(Подбор[[#This Row],[Артикул]],[1]Подбор!$CJ:$CW,11,0),"")</f>
        <v>0</v>
      </c>
      <c r="AG2068" s="73">
        <f>IFERROR(VLOOKUP(Подбор[[#This Row],[Артикул]],[1]Подбор!$CJ:$CW,12,0),"")</f>
        <v>0</v>
      </c>
      <c r="AH2068" s="73">
        <f>IFERROR(VLOOKUP(Подбор[[#This Row],[Артикул]],[1]Подбор!$CJ:$CW,13,0),"")</f>
        <v>0</v>
      </c>
      <c r="AI2068" s="73">
        <f>IFERROR(VLOOKUP(Подбор[[#This Row],[Артикул]],[1]Подбор!$CJ:$CW,14,0),"")</f>
        <v>20</v>
      </c>
      <c r="AJ2068" s="73" t="str">
        <f>IFERROR(VLOOKUP(Подбор[[#This Row],[Артикул]],[1]Подбор!$CJ:$DA,15,0),"")</f>
        <v>http://ipmatika.ru/upload/iblock/bfa/iongqtn5cjbqkvlsj0t3i5nn667ucx6o/WI-AP310-Lite_03.jpg</v>
      </c>
      <c r="AK2068" s="73" t="str">
        <f>IFERROR(VLOOKUP(Подбор[[#This Row],[Артикул]],[1]Подбор!$CJ:$DA,16,0),"")</f>
        <v>https://ipmatika.kz/products/wifi-smb/wi-tek-wi-ap310-lite/</v>
      </c>
      <c r="AL2068" s="73" t="str">
        <f>IFERROR(VLOOKUP(Подбор[[#This Row],[Артикул]],[1]Подбор!$CJ:$DA,17,0),"")</f>
        <v/>
      </c>
    </row>
    <row r="2069" spans="1:38">
      <c r="A2069" s="73" t="s">
        <v>236</v>
      </c>
      <c r="B2069" t="s">
        <v>787</v>
      </c>
      <c r="C2069" t="s">
        <v>758</v>
      </c>
      <c r="D2069">
        <v>33170</v>
      </c>
      <c r="E2069">
        <v>26532.825000000004</v>
      </c>
      <c r="F2069">
        <v>-20.009571902321355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16</v>
      </c>
      <c r="O2069">
        <v>0</v>
      </c>
      <c r="P2069">
        <v>0</v>
      </c>
      <c r="Q2069" t="s">
        <v>6935</v>
      </c>
      <c r="R2069" t="s">
        <v>2815</v>
      </c>
      <c r="S2069" t="s">
        <v>578</v>
      </c>
      <c r="T2069" s="73"/>
      <c r="U2069" s="73"/>
      <c r="V2069"/>
      <c r="W2069" s="73">
        <f>IFERROR(VLOOKUP(Подбор[[#This Row],[Артикул]],[1]Подбор!$CJ:$CW,2,0),"")</f>
        <v>33170</v>
      </c>
      <c r="X2069" s="73">
        <f>IFERROR(VLOOKUP(Подбор[[#This Row],[Артикул]],[1]Подбор!$CJ:$CW,3,0),"")</f>
        <v>26532.825000000004</v>
      </c>
      <c r="Y2069" s="73">
        <f>IFERROR(VLOOKUP(Подбор[[#This Row],[Артикул]],[1]Подбор!$CJ:$CW,4,0),"")</f>
        <v>-20.009571902321355</v>
      </c>
      <c r="Z2069" s="73">
        <f>IFERROR(VLOOKUP(Подбор[[#This Row],[Артикул]],[1]Подбор!$CJ:$CW,5,0),"")</f>
        <v>0</v>
      </c>
      <c r="AA2069" s="73">
        <f>IFERROR(VLOOKUP(Подбор[[#This Row],[Артикул]],[1]Подбор!$CJ:$CW,6,0),"")</f>
        <v>0</v>
      </c>
      <c r="AB2069" s="73">
        <f>IFERROR(VLOOKUP(Подбор[[#This Row],[Артикул]],[1]Подбор!$CJ:$CW,7,0),"")</f>
        <v>0</v>
      </c>
      <c r="AC2069" s="73">
        <f>IFERROR(VLOOKUP(Подбор[[#This Row],[Артикул]],[1]Подбор!$CJ:$CW,8,0),"")</f>
        <v>0</v>
      </c>
      <c r="AD2069" s="73">
        <f>IFERROR(VLOOKUP(Подбор[[#This Row],[Артикул]],[1]Подбор!$CJ:$CW,9,0),"")</f>
        <v>0</v>
      </c>
      <c r="AE2069" s="73">
        <f>IFERROR(VLOOKUP(Подбор[[#This Row],[Артикул]],[1]Подбор!$CJ:$CW,10,0),"")</f>
        <v>0</v>
      </c>
      <c r="AF2069" s="73">
        <f>IFERROR(VLOOKUP(Подбор[[#This Row],[Артикул]],[1]Подбор!$CJ:$CW,11,0),"")</f>
        <v>0</v>
      </c>
      <c r="AG2069" s="73">
        <f>IFERROR(VLOOKUP(Подбор[[#This Row],[Артикул]],[1]Подбор!$CJ:$CW,12,0),"")</f>
        <v>16</v>
      </c>
      <c r="AH2069" s="73">
        <f>IFERROR(VLOOKUP(Подбор[[#This Row],[Артикул]],[1]Подбор!$CJ:$CW,13,0),"")</f>
        <v>0</v>
      </c>
      <c r="AI2069" s="73">
        <f>IFERROR(VLOOKUP(Подбор[[#This Row],[Артикул]],[1]Подбор!$CJ:$CW,14,0),"")</f>
        <v>0</v>
      </c>
      <c r="AJ2069" s="73" t="str">
        <f>IFERROR(VLOOKUP(Подбор[[#This Row],[Артикул]],[1]Подбор!$CJ:$DA,15,0),"")</f>
        <v>http://ipmatika.ru/upload/iblock/57f/yvjja313y5gzwv7aisbzs8vrqbrtfs5v/AP315_01.jpg</v>
      </c>
      <c r="AK2069" s="73" t="str">
        <f>IFERROR(VLOOKUP(Подбор[[#This Row],[Артикул]],[1]Подбор!$CJ:$DA,16,0),"")</f>
        <v>https://ipmatika.kz/products/wifi-smb/wi-tek-wi-ap315/</v>
      </c>
      <c r="AL2069" s="73" t="str">
        <f>IFERROR(VLOOKUP(Подбор[[#This Row],[Артикул]],[1]Подбор!$CJ:$DA,17,0),"")</f>
        <v/>
      </c>
    </row>
    <row r="2070" spans="1:38">
      <c r="A2070" s="73" t="s">
        <v>428</v>
      </c>
      <c r="B2070" t="s">
        <v>787</v>
      </c>
      <c r="C2070" t="s">
        <v>757</v>
      </c>
      <c r="D2070">
        <v>26540</v>
      </c>
      <c r="E2070">
        <v>21229.449999999997</v>
      </c>
      <c r="F2070">
        <v>-20.009608138658649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6</v>
      </c>
      <c r="O2070">
        <v>0</v>
      </c>
      <c r="P2070">
        <v>0</v>
      </c>
      <c r="Q2070" t="s">
        <v>6936</v>
      </c>
      <c r="R2070" t="s">
        <v>2814</v>
      </c>
      <c r="S2070" t="s">
        <v>5491</v>
      </c>
      <c r="T2070" s="73"/>
      <c r="U2070" s="73"/>
      <c r="V2070"/>
      <c r="W2070" s="73">
        <f>IFERROR(VLOOKUP(Подбор[[#This Row],[Артикул]],[1]Подбор!$CJ:$CW,2,0),"")</f>
        <v>26540</v>
      </c>
      <c r="X2070" s="73">
        <f>IFERROR(VLOOKUP(Подбор[[#This Row],[Артикул]],[1]Подбор!$CJ:$CW,3,0),"")</f>
        <v>21229.449999999997</v>
      </c>
      <c r="Y2070" s="73">
        <f>IFERROR(VLOOKUP(Подбор[[#This Row],[Артикул]],[1]Подбор!$CJ:$CW,4,0),"")</f>
        <v>-20.009608138658649</v>
      </c>
      <c r="Z2070" s="73">
        <f>IFERROR(VLOOKUP(Подбор[[#This Row],[Артикул]],[1]Подбор!$CJ:$CW,5,0),"")</f>
        <v>0</v>
      </c>
      <c r="AA2070" s="73">
        <f>IFERROR(VLOOKUP(Подбор[[#This Row],[Артикул]],[1]Подбор!$CJ:$CW,6,0),"")</f>
        <v>0</v>
      </c>
      <c r="AB2070" s="73">
        <f>IFERROR(VLOOKUP(Подбор[[#This Row],[Артикул]],[1]Подбор!$CJ:$CW,7,0),"")</f>
        <v>0</v>
      </c>
      <c r="AC2070" s="73">
        <f>IFERROR(VLOOKUP(Подбор[[#This Row],[Артикул]],[1]Подбор!$CJ:$CW,8,0),"")</f>
        <v>1</v>
      </c>
      <c r="AD2070" s="73">
        <f>IFERROR(VLOOKUP(Подбор[[#This Row],[Артикул]],[1]Подбор!$CJ:$CW,9,0),"")</f>
        <v>0</v>
      </c>
      <c r="AE2070" s="73">
        <f>IFERROR(VLOOKUP(Подбор[[#This Row],[Артикул]],[1]Подбор!$CJ:$CW,10,0),"")</f>
        <v>0</v>
      </c>
      <c r="AF2070" s="73">
        <f>IFERROR(VLOOKUP(Подбор[[#This Row],[Артикул]],[1]Подбор!$CJ:$CW,11,0),"")</f>
        <v>0</v>
      </c>
      <c r="AG2070" s="73">
        <f>IFERROR(VLOOKUP(Подбор[[#This Row],[Артикул]],[1]Подбор!$CJ:$CW,12,0),"")</f>
        <v>6</v>
      </c>
      <c r="AH2070" s="73">
        <f>IFERROR(VLOOKUP(Подбор[[#This Row],[Артикул]],[1]Подбор!$CJ:$CW,13,0),"")</f>
        <v>0</v>
      </c>
      <c r="AI2070" s="73">
        <f>IFERROR(VLOOKUP(Подбор[[#This Row],[Артикул]],[1]Подбор!$CJ:$CW,14,0),"")</f>
        <v>0</v>
      </c>
      <c r="AJ2070" s="73" t="str">
        <f>IFERROR(VLOOKUP(Подбор[[#This Row],[Артикул]],[1]Подбор!$CJ:$DA,15,0),"")</f>
        <v>http://ipmatika.ru/upload/iblock/d0b/eodncf0ogi0kom13omxvqg77b7z29zwt/WI-AP310-Lite_02.jpg</v>
      </c>
      <c r="AK2070" s="73" t="str">
        <f>IFERROR(VLOOKUP(Подбор[[#This Row],[Артикул]],[1]Подбор!$CJ:$DA,16,0),"")</f>
        <v>https://ipmatika.kz/products/wifi-smb/wi-tek-wi-ap316/</v>
      </c>
      <c r="AL2070" s="73" t="str">
        <f>IFERROR(VLOOKUP(Подбор[[#This Row],[Артикул]],[1]Подбор!$CJ:$DA,17,0),"")</f>
        <v>EOL</v>
      </c>
    </row>
    <row r="2071" spans="1:38">
      <c r="A2071" s="73" t="s">
        <v>2717</v>
      </c>
      <c r="B2071" t="s">
        <v>787</v>
      </c>
      <c r="C2071" t="s">
        <v>2718</v>
      </c>
      <c r="D2071">
        <v>110250</v>
      </c>
      <c r="E2071">
        <v>88200</v>
      </c>
      <c r="F2071">
        <v>-20</v>
      </c>
      <c r="G2071">
        <v>0</v>
      </c>
      <c r="H2071">
        <v>0</v>
      </c>
      <c r="I2071">
        <v>0</v>
      </c>
      <c r="J2071">
        <v>2</v>
      </c>
      <c r="K2071">
        <v>0</v>
      </c>
      <c r="L2071">
        <v>0</v>
      </c>
      <c r="M2071">
        <v>0</v>
      </c>
      <c r="N2071">
        <v>16</v>
      </c>
      <c r="O2071">
        <v>0</v>
      </c>
      <c r="P2071">
        <v>30</v>
      </c>
      <c r="Q2071" t="s">
        <v>6937</v>
      </c>
      <c r="R2071" t="s">
        <v>5018</v>
      </c>
      <c r="S2071" t="s">
        <v>578</v>
      </c>
      <c r="T2071" s="73"/>
      <c r="U2071" s="73"/>
      <c r="V2071"/>
      <c r="W2071" s="73">
        <f>IFERROR(VLOOKUP(Подбор[[#This Row],[Артикул]],[1]Подбор!$CJ:$CW,2,0),"")</f>
        <v>110250</v>
      </c>
      <c r="X2071" s="73">
        <f>IFERROR(VLOOKUP(Подбор[[#This Row],[Артикул]],[1]Подбор!$CJ:$CW,3,0),"")</f>
        <v>88200</v>
      </c>
      <c r="Y2071" s="73">
        <f>IFERROR(VLOOKUP(Подбор[[#This Row],[Артикул]],[1]Подбор!$CJ:$CW,4,0),"")</f>
        <v>-20</v>
      </c>
      <c r="Z2071" s="73">
        <f>IFERROR(VLOOKUP(Подбор[[#This Row],[Артикул]],[1]Подбор!$CJ:$CW,5,0),"")</f>
        <v>0</v>
      </c>
      <c r="AA2071" s="73">
        <f>IFERROR(VLOOKUP(Подбор[[#This Row],[Артикул]],[1]Подбор!$CJ:$CW,6,0),"")</f>
        <v>0</v>
      </c>
      <c r="AB2071" s="73">
        <f>IFERROR(VLOOKUP(Подбор[[#This Row],[Артикул]],[1]Подбор!$CJ:$CW,7,0),"")</f>
        <v>0</v>
      </c>
      <c r="AC2071" s="73">
        <f>IFERROR(VLOOKUP(Подбор[[#This Row],[Артикул]],[1]Подбор!$CJ:$CW,8,0),"")</f>
        <v>2</v>
      </c>
      <c r="AD2071" s="73">
        <f>IFERROR(VLOOKUP(Подбор[[#This Row],[Артикул]],[1]Подбор!$CJ:$CW,9,0),"")</f>
        <v>0</v>
      </c>
      <c r="AE2071" s="73">
        <f>IFERROR(VLOOKUP(Подбор[[#This Row],[Артикул]],[1]Подбор!$CJ:$CW,10,0),"")</f>
        <v>0</v>
      </c>
      <c r="AF2071" s="73">
        <f>IFERROR(VLOOKUP(Подбор[[#This Row],[Артикул]],[1]Подбор!$CJ:$CW,11,0),"")</f>
        <v>0</v>
      </c>
      <c r="AG2071" s="73">
        <f>IFERROR(VLOOKUP(Подбор[[#This Row],[Артикул]],[1]Подбор!$CJ:$CW,12,0),"")</f>
        <v>16</v>
      </c>
      <c r="AH2071" s="73">
        <f>IFERROR(VLOOKUP(Подбор[[#This Row],[Артикул]],[1]Подбор!$CJ:$CW,13,0),"")</f>
        <v>0</v>
      </c>
      <c r="AI2071" s="73">
        <f>IFERROR(VLOOKUP(Подбор[[#This Row],[Артикул]],[1]Подбор!$CJ:$CW,14,0),"")</f>
        <v>30</v>
      </c>
      <c r="AJ2071" s="73" t="str">
        <f>IFERROR(VLOOKUP(Подбор[[#This Row],[Артикул]],[1]Подбор!$CJ:$DA,15,0),"")</f>
        <v>http://ipmatika.ru/upload/iblock/6a9/dnp0vxv00nax968d3q6rcb3qlepv47xv/WI-AP316AX_01.jpg</v>
      </c>
      <c r="AK2071" s="73" t="str">
        <f>IFERROR(VLOOKUP(Подбор[[#This Row],[Артикул]],[1]Подбор!$CJ:$DA,16,0),"")</f>
        <v>https://ipmatika.kz/products/wifi-smb/wi-tek-wi-ap316ax/</v>
      </c>
      <c r="AL2071" s="73" t="str">
        <f>IFERROR(VLOOKUP(Подбор[[#This Row],[Артикул]],[1]Подбор!$CJ:$DA,17,0),"")</f>
        <v/>
      </c>
    </row>
    <row r="2072" spans="1:38">
      <c r="A2072" s="73" t="s">
        <v>427</v>
      </c>
      <c r="B2072" t="s">
        <v>787</v>
      </c>
      <c r="C2072" t="s">
        <v>756</v>
      </c>
      <c r="D2072">
        <v>59690</v>
      </c>
      <c r="E2072">
        <v>47754.299999999996</v>
      </c>
      <c r="F2072">
        <v>-19.996146758250958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6938</v>
      </c>
      <c r="R2072" t="s">
        <v>2813</v>
      </c>
      <c r="S2072" t="s">
        <v>5491</v>
      </c>
      <c r="T2072" s="73"/>
      <c r="U2072" s="73"/>
      <c r="V2072"/>
      <c r="W2072" s="73">
        <f>IFERROR(VLOOKUP(Подбор[[#This Row],[Артикул]],[1]Подбор!$CJ:$CW,2,0),"")</f>
        <v>59690</v>
      </c>
      <c r="X2072" s="73">
        <f>IFERROR(VLOOKUP(Подбор[[#This Row],[Артикул]],[1]Подбор!$CJ:$CW,3,0),"")</f>
        <v>47754.299999999996</v>
      </c>
      <c r="Y2072" s="73">
        <f>IFERROR(VLOOKUP(Подбор[[#This Row],[Артикул]],[1]Подбор!$CJ:$CW,4,0),"")</f>
        <v>-19.996146758250958</v>
      </c>
      <c r="Z2072" s="73">
        <f>IFERROR(VLOOKUP(Подбор[[#This Row],[Артикул]],[1]Подбор!$CJ:$CW,5,0),"")</f>
        <v>0</v>
      </c>
      <c r="AA2072" s="73">
        <f>IFERROR(VLOOKUP(Подбор[[#This Row],[Артикул]],[1]Подбор!$CJ:$CW,6,0),"")</f>
        <v>0</v>
      </c>
      <c r="AB2072" s="73">
        <f>IFERROR(VLOOKUP(Подбор[[#This Row],[Артикул]],[1]Подбор!$CJ:$CW,7,0),"")</f>
        <v>0</v>
      </c>
      <c r="AC2072" s="73">
        <f>IFERROR(VLOOKUP(Подбор[[#This Row],[Артикул]],[1]Подбор!$CJ:$CW,8,0),"")</f>
        <v>0</v>
      </c>
      <c r="AD2072" s="73">
        <f>IFERROR(VLOOKUP(Подбор[[#This Row],[Артикул]],[1]Подбор!$CJ:$CW,9,0),"")</f>
        <v>0</v>
      </c>
      <c r="AE2072" s="73">
        <f>IFERROR(VLOOKUP(Подбор[[#This Row],[Артикул]],[1]Подбор!$CJ:$CW,10,0),"")</f>
        <v>0</v>
      </c>
      <c r="AF2072" s="73">
        <f>IFERROR(VLOOKUP(Подбор[[#This Row],[Артикул]],[1]Подбор!$CJ:$CW,11,0),"")</f>
        <v>0</v>
      </c>
      <c r="AG2072" s="73">
        <f>IFERROR(VLOOKUP(Подбор[[#This Row],[Артикул]],[1]Подбор!$CJ:$CW,12,0),"")</f>
        <v>0</v>
      </c>
      <c r="AH2072" s="73">
        <f>IFERROR(VLOOKUP(Подбор[[#This Row],[Артикул]],[1]Подбор!$CJ:$CW,13,0),"")</f>
        <v>0</v>
      </c>
      <c r="AI2072" s="73">
        <f>IFERROR(VLOOKUP(Подбор[[#This Row],[Артикул]],[1]Подбор!$CJ:$CW,14,0),"")</f>
        <v>0</v>
      </c>
      <c r="AJ2072" s="73" t="str">
        <f>IFERROR(VLOOKUP(Подбор[[#This Row],[Артикул]],[1]Подбор!$CJ:$DA,15,0),"")</f>
        <v>http://ipmatika.ru/upload/iblock/5e6/ltbzojpfvw7gixoeb5hfd7w400xg6ant/WI-AP317_02.jpg</v>
      </c>
      <c r="AK2072" s="73" t="str">
        <f>IFERROR(VLOOKUP(Подбор[[#This Row],[Артикул]],[1]Подбор!$CJ:$DA,16,0),"")</f>
        <v>https://ipmatika.kz/products/wifi-smb/wi-tek-wi-ap317/</v>
      </c>
      <c r="AL2072" s="73" t="str">
        <f>IFERROR(VLOOKUP(Подбор[[#This Row],[Артикул]],[1]Подбор!$CJ:$DA,17,0),"")</f>
        <v>EOL</v>
      </c>
    </row>
    <row r="2073" spans="1:38">
      <c r="A2073" s="73" t="s">
        <v>7549</v>
      </c>
      <c r="B2073" t="s">
        <v>787</v>
      </c>
      <c r="C2073" t="s">
        <v>7550</v>
      </c>
      <c r="D2073">
        <v>25200</v>
      </c>
      <c r="E2073">
        <v>20160.8</v>
      </c>
      <c r="F2073">
        <v>-19.9968253968254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7551</v>
      </c>
      <c r="R2073" t="s">
        <v>7552</v>
      </c>
      <c r="S2073" t="s">
        <v>5612</v>
      </c>
      <c r="T2073" s="73"/>
      <c r="U2073" s="73"/>
      <c r="V2073"/>
      <c r="W2073" s="73">
        <f>IFERROR(VLOOKUP(Подбор[[#This Row],[Артикул]],[1]Подбор!$CJ:$CW,2,0),"")</f>
        <v>25200</v>
      </c>
      <c r="X2073" s="73">
        <f>IFERROR(VLOOKUP(Подбор[[#This Row],[Артикул]],[1]Подбор!$CJ:$CW,3,0),"")</f>
        <v>20160.8</v>
      </c>
      <c r="Y2073" s="73">
        <f>IFERROR(VLOOKUP(Подбор[[#This Row],[Артикул]],[1]Подбор!$CJ:$CW,4,0),"")</f>
        <v>-19.9968253968254</v>
      </c>
      <c r="Z2073" s="73">
        <f>IFERROR(VLOOKUP(Подбор[[#This Row],[Артикул]],[1]Подбор!$CJ:$CW,5,0),"")</f>
        <v>0</v>
      </c>
      <c r="AA2073" s="73">
        <f>IFERROR(VLOOKUP(Подбор[[#This Row],[Артикул]],[1]Подбор!$CJ:$CW,6,0),"")</f>
        <v>0</v>
      </c>
      <c r="AB2073" s="73">
        <f>IFERROR(VLOOKUP(Подбор[[#This Row],[Артикул]],[1]Подбор!$CJ:$CW,7,0),"")</f>
        <v>0</v>
      </c>
      <c r="AC2073" s="73">
        <f>IFERROR(VLOOKUP(Подбор[[#This Row],[Артикул]],[1]Подбор!$CJ:$CW,8,0),"")</f>
        <v>0</v>
      </c>
      <c r="AD2073" s="73">
        <f>IFERROR(VLOOKUP(Подбор[[#This Row],[Артикул]],[1]Подбор!$CJ:$CW,9,0),"")</f>
        <v>0</v>
      </c>
      <c r="AE2073" s="73">
        <f>IFERROR(VLOOKUP(Подбор[[#This Row],[Артикул]],[1]Подбор!$CJ:$CW,10,0),"")</f>
        <v>0</v>
      </c>
      <c r="AF2073" s="73">
        <f>IFERROR(VLOOKUP(Подбор[[#This Row],[Артикул]],[1]Подбор!$CJ:$CW,11,0),"")</f>
        <v>0</v>
      </c>
      <c r="AG2073" s="73">
        <f>IFERROR(VLOOKUP(Подбор[[#This Row],[Артикул]],[1]Подбор!$CJ:$CW,12,0),"")</f>
        <v>0</v>
      </c>
      <c r="AH2073" s="73">
        <f>IFERROR(VLOOKUP(Подбор[[#This Row],[Артикул]],[1]Подбор!$CJ:$CW,13,0),"")</f>
        <v>0</v>
      </c>
      <c r="AI2073" s="73">
        <f>IFERROR(VLOOKUP(Подбор[[#This Row],[Артикул]],[1]Подбор!$CJ:$CW,14,0),"")</f>
        <v>0</v>
      </c>
      <c r="AJ2073" s="73" t="str">
        <f>IFERROR(VLOOKUP(Подбор[[#This Row],[Артикул]],[1]Подбор!$CJ:$DA,15,0),"")</f>
        <v>http://ipmatika.ru/upload/iblock/83f/tz4p36m2zl0jk1520po65jb16xbn3vpb/WI-AP416_1.png</v>
      </c>
      <c r="AK2073" s="73" t="str">
        <f>IFERROR(VLOOKUP(Подбор[[#This Row],[Артикул]],[1]Подбор!$CJ:$DA,16,0),"")</f>
        <v>https://ipmatika.kz/products/wifi-smb/wi-tek-wi-ap416/</v>
      </c>
      <c r="AL2073" s="73" t="str">
        <f>IFERROR(VLOOKUP(Подбор[[#This Row],[Артикул]],[1]Подбор!$CJ:$DA,17,0),"")</f>
        <v>Под заказ</v>
      </c>
    </row>
    <row r="2074" spans="1:38">
      <c r="A2074" s="73" t="s">
        <v>3546</v>
      </c>
      <c r="B2074" t="s">
        <v>787</v>
      </c>
      <c r="C2074" t="s">
        <v>3851</v>
      </c>
      <c r="D2074">
        <v>46430</v>
      </c>
      <c r="E2074">
        <v>37147.549999999996</v>
      </c>
      <c r="F2074">
        <v>-19.992354081412884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4</v>
      </c>
      <c r="O2074">
        <v>0</v>
      </c>
      <c r="P2074">
        <v>0</v>
      </c>
      <c r="Q2074" t="s">
        <v>6939</v>
      </c>
      <c r="R2074" t="s">
        <v>3883</v>
      </c>
      <c r="S2074" t="s">
        <v>5491</v>
      </c>
      <c r="T2074" s="73"/>
      <c r="U2074" s="73"/>
      <c r="V2074"/>
      <c r="W2074" s="73">
        <f>IFERROR(VLOOKUP(Подбор[[#This Row],[Артикул]],[1]Подбор!$CJ:$CW,2,0),"")</f>
        <v>46430</v>
      </c>
      <c r="X2074" s="73">
        <f>IFERROR(VLOOKUP(Подбор[[#This Row],[Артикул]],[1]Подбор!$CJ:$CW,3,0),"")</f>
        <v>37147.549999999996</v>
      </c>
      <c r="Y2074" s="73">
        <f>IFERROR(VLOOKUP(Подбор[[#This Row],[Артикул]],[1]Подбор!$CJ:$CW,4,0),"")</f>
        <v>-19.992354081412884</v>
      </c>
      <c r="Z2074" s="73">
        <f>IFERROR(VLOOKUP(Подбор[[#This Row],[Артикул]],[1]Подбор!$CJ:$CW,5,0),"")</f>
        <v>0</v>
      </c>
      <c r="AA2074" s="73">
        <f>IFERROR(VLOOKUP(Подбор[[#This Row],[Артикул]],[1]Подбор!$CJ:$CW,6,0),"")</f>
        <v>0</v>
      </c>
      <c r="AB2074" s="73">
        <f>IFERROR(VLOOKUP(Подбор[[#This Row],[Артикул]],[1]Подбор!$CJ:$CW,7,0),"")</f>
        <v>0</v>
      </c>
      <c r="AC2074" s="73">
        <f>IFERROR(VLOOKUP(Подбор[[#This Row],[Артикул]],[1]Подбор!$CJ:$CW,8,0),"")</f>
        <v>0</v>
      </c>
      <c r="AD2074" s="73">
        <f>IFERROR(VLOOKUP(Подбор[[#This Row],[Артикул]],[1]Подбор!$CJ:$CW,9,0),"")</f>
        <v>0</v>
      </c>
      <c r="AE2074" s="73">
        <f>IFERROR(VLOOKUP(Подбор[[#This Row],[Артикул]],[1]Подбор!$CJ:$CW,10,0),"")</f>
        <v>0</v>
      </c>
      <c r="AF2074" s="73">
        <f>IFERROR(VLOOKUP(Подбор[[#This Row],[Артикул]],[1]Подбор!$CJ:$CW,11,0),"")</f>
        <v>0</v>
      </c>
      <c r="AG2074" s="73">
        <f>IFERROR(VLOOKUP(Подбор[[#This Row],[Артикул]],[1]Подбор!$CJ:$CW,12,0),"")</f>
        <v>4</v>
      </c>
      <c r="AH2074" s="73">
        <f>IFERROR(VLOOKUP(Подбор[[#This Row],[Артикул]],[1]Подбор!$CJ:$CW,13,0),"")</f>
        <v>0</v>
      </c>
      <c r="AI2074" s="73">
        <f>IFERROR(VLOOKUP(Подбор[[#This Row],[Артикул]],[1]Подбор!$CJ:$CW,14,0),"")</f>
        <v>0</v>
      </c>
      <c r="AJ2074" s="73" t="str">
        <f>IFERROR(VLOOKUP(Подбор[[#This Row],[Артикул]],[1]Подбор!$CJ:$DA,15,0),"")</f>
        <v>http://ipmatika.ru/upload/iblock/4a9/teie7867dej71f152vwe80mon0vnfm9m/WI-AP417P%20_2.png</v>
      </c>
      <c r="AK2074" s="73" t="str">
        <f>IFERROR(VLOOKUP(Подбор[[#This Row],[Артикул]],[1]Подбор!$CJ:$DA,16,0),"")</f>
        <v>https://ipmatika.kz/products/wifi-smb/wi-tek-wi-ap417P/</v>
      </c>
      <c r="AL2074" s="73" t="str">
        <f>IFERROR(VLOOKUP(Подбор[[#This Row],[Артикул]],[1]Подбор!$CJ:$DA,17,0),"")</f>
        <v>EOL</v>
      </c>
    </row>
    <row r="2075" spans="1:38">
      <c r="A2075" s="73" t="s">
        <v>365</v>
      </c>
      <c r="B2075" t="s">
        <v>787</v>
      </c>
      <c r="C2075" t="s">
        <v>755</v>
      </c>
      <c r="D2075">
        <v>248270</v>
      </c>
      <c r="E2075">
        <v>198617.375</v>
      </c>
      <c r="F2075">
        <v>-19.999446167478951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17</v>
      </c>
      <c r="O2075">
        <v>0</v>
      </c>
      <c r="P2075">
        <v>0</v>
      </c>
      <c r="Q2075" t="s">
        <v>5496</v>
      </c>
      <c r="R2075" t="s">
        <v>2812</v>
      </c>
      <c r="S2075" t="s">
        <v>5491</v>
      </c>
      <c r="T2075" s="73"/>
      <c r="U2075" s="73"/>
      <c r="V2075"/>
      <c r="W2075" s="73">
        <f>IFERROR(VLOOKUP(Подбор[[#This Row],[Артикул]],[1]Подбор!$CJ:$CW,2,0),"")</f>
        <v>248270</v>
      </c>
      <c r="X2075" s="73">
        <f>IFERROR(VLOOKUP(Подбор[[#This Row],[Артикул]],[1]Подбор!$CJ:$CW,3,0),"")</f>
        <v>198617.375</v>
      </c>
      <c r="Y2075" s="73">
        <f>IFERROR(VLOOKUP(Подбор[[#This Row],[Артикул]],[1]Подбор!$CJ:$CW,4,0),"")</f>
        <v>-19.999446167478951</v>
      </c>
      <c r="Z2075" s="73">
        <f>IFERROR(VLOOKUP(Подбор[[#This Row],[Артикул]],[1]Подбор!$CJ:$CW,5,0),"")</f>
        <v>1</v>
      </c>
      <c r="AA2075" s="73">
        <f>IFERROR(VLOOKUP(Подбор[[#This Row],[Артикул]],[1]Подбор!$CJ:$CW,6,0),"")</f>
        <v>0</v>
      </c>
      <c r="AB2075" s="73">
        <f>IFERROR(VLOOKUP(Подбор[[#This Row],[Артикул]],[1]Подбор!$CJ:$CW,7,0),"")</f>
        <v>0</v>
      </c>
      <c r="AC2075" s="73">
        <f>IFERROR(VLOOKUP(Подбор[[#This Row],[Артикул]],[1]Подбор!$CJ:$CW,8,0),"")</f>
        <v>0</v>
      </c>
      <c r="AD2075" s="73">
        <f>IFERROR(VLOOKUP(Подбор[[#This Row],[Артикул]],[1]Подбор!$CJ:$CW,9,0),"")</f>
        <v>0</v>
      </c>
      <c r="AE2075" s="73">
        <f>IFERROR(VLOOKUP(Подбор[[#This Row],[Артикул]],[1]Подбор!$CJ:$CW,10,0),"")</f>
        <v>0</v>
      </c>
      <c r="AF2075" s="73">
        <f>IFERROR(VLOOKUP(Подбор[[#This Row],[Артикул]],[1]Подбор!$CJ:$CW,11,0),"")</f>
        <v>0</v>
      </c>
      <c r="AG2075" s="73">
        <f>IFERROR(VLOOKUP(Подбор[[#This Row],[Артикул]],[1]Подбор!$CJ:$CW,12,0),"")</f>
        <v>17</v>
      </c>
      <c r="AH2075" s="73">
        <f>IFERROR(VLOOKUP(Подбор[[#This Row],[Артикул]],[1]Подбор!$CJ:$CW,13,0),"")</f>
        <v>0</v>
      </c>
      <c r="AI2075" s="73">
        <f>IFERROR(VLOOKUP(Подбор[[#This Row],[Артикул]],[1]Подбор!$CJ:$CW,14,0),"")</f>
        <v>0</v>
      </c>
      <c r="AJ2075" s="73" t="str">
        <f>IFERROR(VLOOKUP(Подбор[[#This Row],[Артикул]],[1]Подбор!$CJ:$DA,15,0),"")</f>
        <v>http://ipmatika.ru/upload/iblock/e13/mq6z4j7ux55nc7b7qm1v50lrlb65yvt1/AP510-4.jpg</v>
      </c>
      <c r="AK2075" s="73" t="str">
        <f>IFERROR(VLOOKUP(Подбор[[#This Row],[Артикул]],[1]Подбор!$CJ:$DA,16,0),"")</f>
        <v>https://ipmatika.kz/products/wifi-smb/wi-tek-wi-ap510/</v>
      </c>
      <c r="AL2075" s="73" t="str">
        <f>IFERROR(VLOOKUP(Подбор[[#This Row],[Артикул]],[1]Подбор!$CJ:$DA,17,0),"")</f>
        <v>EOL</v>
      </c>
    </row>
    <row r="2076" spans="1:38">
      <c r="A2076" s="73" t="s">
        <v>396</v>
      </c>
      <c r="B2076" t="s">
        <v>787</v>
      </c>
      <c r="C2076" t="s">
        <v>754</v>
      </c>
      <c r="D2076">
        <v>514270</v>
      </c>
      <c r="E2076">
        <v>411414.3</v>
      </c>
      <c r="F2076">
        <v>-20.000330565656171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 t="s">
        <v>6940</v>
      </c>
      <c r="R2076" t="s">
        <v>2811</v>
      </c>
      <c r="S2076" t="s">
        <v>5491</v>
      </c>
      <c r="T2076" s="73"/>
      <c r="U2076" s="73"/>
      <c r="V2076"/>
      <c r="W2076" s="73">
        <f>IFERROR(VLOOKUP(Подбор[[#This Row],[Артикул]],[1]Подбор!$CJ:$CW,2,0),"")</f>
        <v>514270</v>
      </c>
      <c r="X2076" s="73">
        <f>IFERROR(VLOOKUP(Подбор[[#This Row],[Артикул]],[1]Подбор!$CJ:$CW,3,0),"")</f>
        <v>411414.3</v>
      </c>
      <c r="Y2076" s="73">
        <f>IFERROR(VLOOKUP(Подбор[[#This Row],[Артикул]],[1]Подбор!$CJ:$CW,4,0),"")</f>
        <v>-20.000330565656171</v>
      </c>
      <c r="Z2076" s="73">
        <f>IFERROR(VLOOKUP(Подбор[[#This Row],[Артикул]],[1]Подбор!$CJ:$CW,5,0),"")</f>
        <v>0</v>
      </c>
      <c r="AA2076" s="73">
        <f>IFERROR(VLOOKUP(Подбор[[#This Row],[Артикул]],[1]Подбор!$CJ:$CW,6,0),"")</f>
        <v>0</v>
      </c>
      <c r="AB2076" s="73">
        <f>IFERROR(VLOOKUP(Подбор[[#This Row],[Артикул]],[1]Подбор!$CJ:$CW,7,0),"")</f>
        <v>0</v>
      </c>
      <c r="AC2076" s="73">
        <f>IFERROR(VLOOKUP(Подбор[[#This Row],[Артикул]],[1]Подбор!$CJ:$CW,8,0),"")</f>
        <v>0</v>
      </c>
      <c r="AD2076" s="73">
        <f>IFERROR(VLOOKUP(Подбор[[#This Row],[Артикул]],[1]Подбор!$CJ:$CW,9,0),"")</f>
        <v>0</v>
      </c>
      <c r="AE2076" s="73">
        <f>IFERROR(VLOOKUP(Подбор[[#This Row],[Артикул]],[1]Подбор!$CJ:$CW,10,0),"")</f>
        <v>0</v>
      </c>
      <c r="AF2076" s="73">
        <f>IFERROR(VLOOKUP(Подбор[[#This Row],[Артикул]],[1]Подбор!$CJ:$CW,11,0),"")</f>
        <v>0</v>
      </c>
      <c r="AG2076" s="73">
        <f>IFERROR(VLOOKUP(Подбор[[#This Row],[Артикул]],[1]Подбор!$CJ:$CW,12,0),"")</f>
        <v>1</v>
      </c>
      <c r="AH2076" s="73">
        <f>IFERROR(VLOOKUP(Подбор[[#This Row],[Артикул]],[1]Подбор!$CJ:$CW,13,0),"")</f>
        <v>0</v>
      </c>
      <c r="AI2076" s="73">
        <f>IFERROR(VLOOKUP(Подбор[[#This Row],[Артикул]],[1]Подбор!$CJ:$CW,14,0),"")</f>
        <v>0</v>
      </c>
      <c r="AJ2076" s="73" t="str">
        <f>IFERROR(VLOOKUP(Подбор[[#This Row],[Артикул]],[1]Подбор!$CJ:$DA,15,0),"")</f>
        <v>http://ipmatika.ru/upload/iblock/03b/2.png</v>
      </c>
      <c r="AK2076" s="73" t="str">
        <f>IFERROR(VLOOKUP(Подбор[[#This Row],[Артикул]],[1]Подбор!$CJ:$DA,16,0),"")</f>
        <v>https://ipmatika.kz/products/wifi-smb/wi-tek-wi-ap518ax/</v>
      </c>
      <c r="AL2076" s="73" t="str">
        <f>IFERROR(VLOOKUP(Подбор[[#This Row],[Артикул]],[1]Подбор!$CJ:$DA,17,0),"")</f>
        <v>EOL</v>
      </c>
    </row>
    <row r="2077" spans="1:38">
      <c r="A2077" s="73" t="s">
        <v>5264</v>
      </c>
      <c r="B2077" t="s">
        <v>787</v>
      </c>
      <c r="C2077" t="s">
        <v>5265</v>
      </c>
      <c r="D2077">
        <v>212250</v>
      </c>
      <c r="E2077">
        <v>169803.69999999998</v>
      </c>
      <c r="F2077">
        <v>-19.998256772673727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6941</v>
      </c>
      <c r="R2077" t="s">
        <v>5266</v>
      </c>
      <c r="S2077" t="s">
        <v>578</v>
      </c>
      <c r="T2077" s="73"/>
      <c r="U2077" s="73"/>
      <c r="V2077"/>
      <c r="W2077" s="73">
        <f>IFERROR(VLOOKUP(Подбор[[#This Row],[Артикул]],[1]Подбор!$CJ:$CW,2,0),"")</f>
        <v>212250</v>
      </c>
      <c r="X2077" s="73">
        <f>IFERROR(VLOOKUP(Подбор[[#This Row],[Артикул]],[1]Подбор!$CJ:$CW,3,0),"")</f>
        <v>169803.69999999998</v>
      </c>
      <c r="Y2077" s="73">
        <f>IFERROR(VLOOKUP(Подбор[[#This Row],[Артикул]],[1]Подбор!$CJ:$CW,4,0),"")</f>
        <v>-19.998256772673727</v>
      </c>
      <c r="Z2077" s="73">
        <f>IFERROR(VLOOKUP(Подбор[[#This Row],[Артикул]],[1]Подбор!$CJ:$CW,5,0),"")</f>
        <v>0</v>
      </c>
      <c r="AA2077" s="73">
        <f>IFERROR(VLOOKUP(Подбор[[#This Row],[Артикул]],[1]Подбор!$CJ:$CW,6,0),"")</f>
        <v>0</v>
      </c>
      <c r="AB2077" s="73">
        <f>IFERROR(VLOOKUP(Подбор[[#This Row],[Артикул]],[1]Подбор!$CJ:$CW,7,0),"")</f>
        <v>0</v>
      </c>
      <c r="AC2077" s="73">
        <f>IFERROR(VLOOKUP(Подбор[[#This Row],[Артикул]],[1]Подбор!$CJ:$CW,8,0),"")</f>
        <v>0</v>
      </c>
      <c r="AD2077" s="73">
        <f>IFERROR(VLOOKUP(Подбор[[#This Row],[Артикул]],[1]Подбор!$CJ:$CW,9,0),"")</f>
        <v>0</v>
      </c>
      <c r="AE2077" s="73">
        <f>IFERROR(VLOOKUP(Подбор[[#This Row],[Артикул]],[1]Подбор!$CJ:$CW,10,0),"")</f>
        <v>0</v>
      </c>
      <c r="AF2077" s="73">
        <f>IFERROR(VLOOKUP(Подбор[[#This Row],[Артикул]],[1]Подбор!$CJ:$CW,11,0),"")</f>
        <v>0</v>
      </c>
      <c r="AG2077" s="73">
        <f>IFERROR(VLOOKUP(Подбор[[#This Row],[Артикул]],[1]Подбор!$CJ:$CW,12,0),"")</f>
        <v>0</v>
      </c>
      <c r="AH2077" s="73">
        <f>IFERROR(VLOOKUP(Подбор[[#This Row],[Артикул]],[1]Подбор!$CJ:$CW,13,0),"")</f>
        <v>0</v>
      </c>
      <c r="AI2077" s="73">
        <f>IFERROR(VLOOKUP(Подбор[[#This Row],[Артикул]],[1]Подбор!$CJ:$CW,14,0),"")</f>
        <v>0</v>
      </c>
      <c r="AJ2077" s="73" t="str">
        <f>IFERROR(VLOOKUP(Подбор[[#This Row],[Артикул]],[1]Подбор!$CJ:$DA,15,0),"")</f>
        <v>http://ipmatika.ru/upload/iblock/e7a/gfnlekrllxl14b25jiueclbcfjoi70vt/WI-AP520AX-D.png</v>
      </c>
      <c r="AK2077" s="73" t="str">
        <f>IFERROR(VLOOKUP(Подбор[[#This Row],[Артикул]],[1]Подбор!$CJ:$DA,16,0),"")</f>
        <v>https://ipmatika.kz/products/wifi-smb/wi-tek-wi-ap520ax-d/</v>
      </c>
      <c r="AL2077" s="73" t="str">
        <f>IFERROR(VLOOKUP(Подбор[[#This Row],[Артикул]],[1]Подбор!$CJ:$DA,17,0),"")</f>
        <v/>
      </c>
    </row>
    <row r="2078" spans="1:38">
      <c r="A2078" s="73" t="s">
        <v>753</v>
      </c>
      <c r="B2078"/>
      <c r="C2078"/>
      <c r="D2078">
        <v>0</v>
      </c>
      <c r="E2078">
        <v>0</v>
      </c>
      <c r="F2078" t="s">
        <v>578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578</v>
      </c>
      <c r="R2078" t="s">
        <v>578</v>
      </c>
      <c r="S2078" t="s">
        <v>578</v>
      </c>
      <c r="T2078" s="73"/>
      <c r="U2078" s="73"/>
      <c r="V2078"/>
      <c r="W2078" s="73">
        <f>IFERROR(VLOOKUP(Подбор[[#This Row],[Артикул]],[1]Подбор!$CJ:$CW,2,0),"")</f>
        <v>0</v>
      </c>
      <c r="X2078" s="73">
        <f>IFERROR(VLOOKUP(Подбор[[#This Row],[Артикул]],[1]Подбор!$CJ:$CW,3,0),"")</f>
        <v>0</v>
      </c>
      <c r="Y2078" s="73" t="str">
        <f>IFERROR(VLOOKUP(Подбор[[#This Row],[Артикул]],[1]Подбор!$CJ:$CW,4,0),"")</f>
        <v/>
      </c>
      <c r="Z2078" s="73">
        <f>IFERROR(VLOOKUP(Подбор[[#This Row],[Артикул]],[1]Подбор!$CJ:$CW,5,0),"")</f>
        <v>0</v>
      </c>
      <c r="AA2078" s="73">
        <f>IFERROR(VLOOKUP(Подбор[[#This Row],[Артикул]],[1]Подбор!$CJ:$CW,6,0),"")</f>
        <v>0</v>
      </c>
      <c r="AB2078" s="73">
        <f>IFERROR(VLOOKUP(Подбор[[#This Row],[Артикул]],[1]Подбор!$CJ:$CW,7,0),"")</f>
        <v>0</v>
      </c>
      <c r="AC2078" s="73">
        <f>IFERROR(VLOOKUP(Подбор[[#This Row],[Артикул]],[1]Подбор!$CJ:$CW,8,0),"")</f>
        <v>0</v>
      </c>
      <c r="AD2078" s="73">
        <f>IFERROR(VLOOKUP(Подбор[[#This Row],[Артикул]],[1]Подбор!$CJ:$CW,9,0),"")</f>
        <v>0</v>
      </c>
      <c r="AE2078" s="73">
        <f>IFERROR(VLOOKUP(Подбор[[#This Row],[Артикул]],[1]Подбор!$CJ:$CW,10,0),"")</f>
        <v>0</v>
      </c>
      <c r="AF2078" s="73">
        <f>IFERROR(VLOOKUP(Подбор[[#This Row],[Артикул]],[1]Подбор!$CJ:$CW,11,0),"")</f>
        <v>0</v>
      </c>
      <c r="AG2078" s="73">
        <f>IFERROR(VLOOKUP(Подбор[[#This Row],[Артикул]],[1]Подбор!$CJ:$CW,12,0),"")</f>
        <v>0</v>
      </c>
      <c r="AH2078" s="73">
        <f>IFERROR(VLOOKUP(Подбор[[#This Row],[Артикул]],[1]Подбор!$CJ:$CW,13,0),"")</f>
        <v>0</v>
      </c>
      <c r="AI2078" s="73">
        <f>IFERROR(VLOOKUP(Подбор[[#This Row],[Артикул]],[1]Подбор!$CJ:$CW,14,0),"")</f>
        <v>0</v>
      </c>
      <c r="AJ2078" s="73" t="str">
        <f>IFERROR(VLOOKUP(Подбор[[#This Row],[Артикул]],[1]Подбор!$CJ:$DA,15,0),"")</f>
        <v/>
      </c>
      <c r="AK2078" s="73" t="str">
        <f>IFERROR(VLOOKUP(Подбор[[#This Row],[Артикул]],[1]Подбор!$CJ:$DA,16,0),"")</f>
        <v/>
      </c>
      <c r="AL2078" s="73" t="str">
        <f>IFERROR(VLOOKUP(Подбор[[#This Row],[Артикул]],[1]Подбор!$CJ:$DA,17,0),"")</f>
        <v/>
      </c>
    </row>
    <row r="2079" spans="1:38">
      <c r="A2079" s="73" t="s">
        <v>5267</v>
      </c>
      <c r="B2079"/>
      <c r="C2079"/>
      <c r="D2079" t="s">
        <v>578</v>
      </c>
      <c r="E2079" t="s">
        <v>578</v>
      </c>
      <c r="F2079" t="s">
        <v>578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578</v>
      </c>
      <c r="R2079" t="s">
        <v>578</v>
      </c>
      <c r="S2079" t="s">
        <v>578</v>
      </c>
      <c r="T2079" s="73"/>
      <c r="U2079" s="73"/>
      <c r="V2079"/>
      <c r="W2079" s="73" t="str">
        <f>IFERROR(VLOOKUP(Подбор[[#This Row],[Артикул]],[1]Подбор!$CJ:$CW,2,0),"")</f>
        <v/>
      </c>
      <c r="X2079" s="73" t="str">
        <f>IFERROR(VLOOKUP(Подбор[[#This Row],[Артикул]],[1]Подбор!$CJ:$CW,3,0),"")</f>
        <v/>
      </c>
      <c r="Y2079" s="73" t="str">
        <f>IFERROR(VLOOKUP(Подбор[[#This Row],[Артикул]],[1]Подбор!$CJ:$CW,4,0),"")</f>
        <v/>
      </c>
      <c r="Z2079" s="73">
        <f>IFERROR(VLOOKUP(Подбор[[#This Row],[Артикул]],[1]Подбор!$CJ:$CW,5,0),"")</f>
        <v>0</v>
      </c>
      <c r="AA2079" s="73">
        <f>IFERROR(VLOOKUP(Подбор[[#This Row],[Артикул]],[1]Подбор!$CJ:$CW,6,0),"")</f>
        <v>0</v>
      </c>
      <c r="AB2079" s="73">
        <f>IFERROR(VLOOKUP(Подбор[[#This Row],[Артикул]],[1]Подбор!$CJ:$CW,7,0),"")</f>
        <v>0</v>
      </c>
      <c r="AC2079" s="73">
        <f>IFERROR(VLOOKUP(Подбор[[#This Row],[Артикул]],[1]Подбор!$CJ:$CW,8,0),"")</f>
        <v>0</v>
      </c>
      <c r="AD2079" s="73">
        <f>IFERROR(VLOOKUP(Подбор[[#This Row],[Артикул]],[1]Подбор!$CJ:$CW,9,0),"")</f>
        <v>0</v>
      </c>
      <c r="AE2079" s="73">
        <f>IFERROR(VLOOKUP(Подбор[[#This Row],[Артикул]],[1]Подбор!$CJ:$CW,10,0),"")</f>
        <v>0</v>
      </c>
      <c r="AF2079" s="73">
        <f>IFERROR(VLOOKUP(Подбор[[#This Row],[Артикул]],[1]Подбор!$CJ:$CW,11,0),"")</f>
        <v>0</v>
      </c>
      <c r="AG2079" s="73">
        <f>IFERROR(VLOOKUP(Подбор[[#This Row],[Артикул]],[1]Подбор!$CJ:$CW,12,0),"")</f>
        <v>0</v>
      </c>
      <c r="AH2079" s="73">
        <f>IFERROR(VLOOKUP(Подбор[[#This Row],[Артикул]],[1]Подбор!$CJ:$CW,13,0),"")</f>
        <v>0</v>
      </c>
      <c r="AI2079" s="73">
        <f>IFERROR(VLOOKUP(Подбор[[#This Row],[Артикул]],[1]Подбор!$CJ:$CW,14,0),"")</f>
        <v>0</v>
      </c>
      <c r="AJ2079" s="73" t="str">
        <f>IFERROR(VLOOKUP(Подбор[[#This Row],[Артикул]],[1]Подбор!$CJ:$DA,15,0),"")</f>
        <v/>
      </c>
      <c r="AK2079" s="73" t="str">
        <f>IFERROR(VLOOKUP(Подбор[[#This Row],[Артикул]],[1]Подбор!$CJ:$DA,16,0),"")</f>
        <v/>
      </c>
      <c r="AL2079" s="73" t="str">
        <f>IFERROR(VLOOKUP(Подбор[[#This Row],[Артикул]],[1]Подбор!$CJ:$DA,17,0),"")</f>
        <v/>
      </c>
    </row>
    <row r="2080" spans="1:38">
      <c r="A2080" s="73" t="s">
        <v>418</v>
      </c>
      <c r="B2080" t="s">
        <v>787</v>
      </c>
      <c r="C2080" t="s">
        <v>740</v>
      </c>
      <c r="D2080">
        <v>13270</v>
      </c>
      <c r="E2080">
        <v>10614.724999999999</v>
      </c>
      <c r="F2080">
        <v>-20.009608138658649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44</v>
      </c>
      <c r="N2080">
        <v>17</v>
      </c>
      <c r="O2080">
        <v>2</v>
      </c>
      <c r="P2080">
        <v>0</v>
      </c>
      <c r="Q2080" t="s">
        <v>6942</v>
      </c>
      <c r="R2080" t="s">
        <v>2798</v>
      </c>
      <c r="S2080" t="s">
        <v>578</v>
      </c>
      <c r="T2080" s="73"/>
      <c r="U2080" s="73"/>
      <c r="V2080"/>
      <c r="W2080" s="73">
        <f>IFERROR(VLOOKUP(Подбор[[#This Row],[Артикул]],[1]Подбор!$CJ:$CW,2,0),"")</f>
        <v>13270</v>
      </c>
      <c r="X2080" s="73">
        <f>IFERROR(VLOOKUP(Подбор[[#This Row],[Артикул]],[1]Подбор!$CJ:$CW,3,0),"")</f>
        <v>10614.724999999999</v>
      </c>
      <c r="Y2080" s="73">
        <f>IFERROR(VLOOKUP(Подбор[[#This Row],[Артикул]],[1]Подбор!$CJ:$CW,4,0),"")</f>
        <v>-20.009608138658649</v>
      </c>
      <c r="Z2080" s="73">
        <f>IFERROR(VLOOKUP(Подбор[[#This Row],[Артикул]],[1]Подбор!$CJ:$CW,5,0),"")</f>
        <v>0</v>
      </c>
      <c r="AA2080" s="73">
        <f>IFERROR(VLOOKUP(Подбор[[#This Row],[Артикул]],[1]Подбор!$CJ:$CW,6,0),"")</f>
        <v>0</v>
      </c>
      <c r="AB2080" s="73">
        <f>IFERROR(VLOOKUP(Подбор[[#This Row],[Артикул]],[1]Подбор!$CJ:$CW,7,0),"")</f>
        <v>0</v>
      </c>
      <c r="AC2080" s="73">
        <f>IFERROR(VLOOKUP(Подбор[[#This Row],[Артикул]],[1]Подбор!$CJ:$CW,8,0),"")</f>
        <v>0</v>
      </c>
      <c r="AD2080" s="73">
        <f>IFERROR(VLOOKUP(Подбор[[#This Row],[Артикул]],[1]Подбор!$CJ:$CW,9,0),"")</f>
        <v>0</v>
      </c>
      <c r="AE2080" s="73">
        <f>IFERROR(VLOOKUP(Подбор[[#This Row],[Артикул]],[1]Подбор!$CJ:$CW,10,0),"")</f>
        <v>0</v>
      </c>
      <c r="AF2080" s="73">
        <f>IFERROR(VLOOKUP(Подбор[[#This Row],[Артикул]],[1]Подбор!$CJ:$CW,11,0),"")</f>
        <v>44</v>
      </c>
      <c r="AG2080" s="73">
        <f>IFERROR(VLOOKUP(Подбор[[#This Row],[Артикул]],[1]Подбор!$CJ:$CW,12,0),"")</f>
        <v>17</v>
      </c>
      <c r="AH2080" s="73">
        <f>IFERROR(VLOOKUP(Подбор[[#This Row],[Артикул]],[1]Подбор!$CJ:$CW,13,0),"")</f>
        <v>2</v>
      </c>
      <c r="AI2080" s="73">
        <f>IFERROR(VLOOKUP(Подбор[[#This Row],[Артикул]],[1]Подбор!$CJ:$CW,14,0),"")</f>
        <v>0</v>
      </c>
      <c r="AJ2080" s="73" t="str">
        <f>IFERROR(VLOOKUP(Подбор[[#This Row],[Артикул]],[1]Подбор!$CJ:$DA,15,0),"")</f>
        <v>http://ipmatika.ru/upload/iblock/431/4ycbks5vvt1cni35xoawzj1bic8ho1mu/2023-03-24_16-16-50.png</v>
      </c>
      <c r="AK2080" s="73" t="str">
        <f>IFERROR(VLOOKUP(Подбор[[#This Row],[Артикул]],[1]Подбор!$CJ:$DA,16,0),"")</f>
        <v>https://ipmatika.kz/products/opticheskie-moduli/wi-sfp10lc-20km/</v>
      </c>
      <c r="AL2080" s="73" t="str">
        <f>IFERROR(VLOOKUP(Подбор[[#This Row],[Артикул]],[1]Подбор!$CJ:$DA,17,0),"")</f>
        <v/>
      </c>
    </row>
    <row r="2081" spans="1:38">
      <c r="A2081" s="73" t="s">
        <v>472</v>
      </c>
      <c r="B2081" t="s">
        <v>787</v>
      </c>
      <c r="C2081" t="s">
        <v>739</v>
      </c>
      <c r="D2081">
        <v>10620</v>
      </c>
      <c r="E2081">
        <v>8493.375</v>
      </c>
      <c r="F2081">
        <v>-20.024717514124291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36</v>
      </c>
      <c r="O2081">
        <v>0</v>
      </c>
      <c r="P2081">
        <v>0</v>
      </c>
      <c r="Q2081" t="s">
        <v>6943</v>
      </c>
      <c r="R2081" t="s">
        <v>2797</v>
      </c>
      <c r="S2081" t="s">
        <v>578</v>
      </c>
      <c r="T2081" s="73"/>
      <c r="U2081" s="73"/>
      <c r="V2081"/>
      <c r="W2081" s="73">
        <f>IFERROR(VLOOKUP(Подбор[[#This Row],[Артикул]],[1]Подбор!$CJ:$CW,2,0),"")</f>
        <v>10620</v>
      </c>
      <c r="X2081" s="73">
        <f>IFERROR(VLOOKUP(Подбор[[#This Row],[Артикул]],[1]Подбор!$CJ:$CW,3,0),"")</f>
        <v>8493.375</v>
      </c>
      <c r="Y2081" s="73">
        <f>IFERROR(VLOOKUP(Подбор[[#This Row],[Артикул]],[1]Подбор!$CJ:$CW,4,0),"")</f>
        <v>-20.024717514124291</v>
      </c>
      <c r="Z2081" s="73">
        <f>IFERROR(VLOOKUP(Подбор[[#This Row],[Артикул]],[1]Подбор!$CJ:$CW,5,0),"")</f>
        <v>0</v>
      </c>
      <c r="AA2081" s="73">
        <f>IFERROR(VLOOKUP(Подбор[[#This Row],[Артикул]],[1]Подбор!$CJ:$CW,6,0),"")</f>
        <v>0</v>
      </c>
      <c r="AB2081" s="73">
        <f>IFERROR(VLOOKUP(Подбор[[#This Row],[Артикул]],[1]Подбор!$CJ:$CW,7,0),"")</f>
        <v>0</v>
      </c>
      <c r="AC2081" s="73">
        <f>IFERROR(VLOOKUP(Подбор[[#This Row],[Артикул]],[1]Подбор!$CJ:$CW,8,0),"")</f>
        <v>0</v>
      </c>
      <c r="AD2081" s="73">
        <f>IFERROR(VLOOKUP(Подбор[[#This Row],[Артикул]],[1]Подбор!$CJ:$CW,9,0),"")</f>
        <v>0</v>
      </c>
      <c r="AE2081" s="73">
        <f>IFERROR(VLOOKUP(Подбор[[#This Row],[Артикул]],[1]Подбор!$CJ:$CW,10,0),"")</f>
        <v>0</v>
      </c>
      <c r="AF2081" s="73">
        <f>IFERROR(VLOOKUP(Подбор[[#This Row],[Артикул]],[1]Подбор!$CJ:$CW,11,0),"")</f>
        <v>0</v>
      </c>
      <c r="AG2081" s="73">
        <f>IFERROR(VLOOKUP(Подбор[[#This Row],[Артикул]],[1]Подбор!$CJ:$CW,12,0),"")</f>
        <v>36</v>
      </c>
      <c r="AH2081" s="73">
        <f>IFERROR(VLOOKUP(Подбор[[#This Row],[Артикул]],[1]Подбор!$CJ:$CW,13,0),"")</f>
        <v>0</v>
      </c>
      <c r="AI2081" s="73">
        <f>IFERROR(VLOOKUP(Подбор[[#This Row],[Артикул]],[1]Подбор!$CJ:$CW,14,0),"")</f>
        <v>0</v>
      </c>
      <c r="AJ2081" s="73" t="str">
        <f>IFERROR(VLOOKUP(Подбор[[#This Row],[Артикул]],[1]Подбор!$CJ:$DA,15,0),"")</f>
        <v>http://ipmatika.ru/upload/iblock/6dc/u8qborij8olheqnyugn82vpig3sfi4w5/SFP10LC-3KM_01.jpg</v>
      </c>
      <c r="AK2081" s="73" t="str">
        <f>IFERROR(VLOOKUP(Подбор[[#This Row],[Артикул]],[1]Подбор!$CJ:$DA,16,0),"")</f>
        <v>https://ipmatika.kz/products/opticheskie-moduli/wi-sfp10lc-3km/</v>
      </c>
      <c r="AL2081" s="73" t="str">
        <f>IFERROR(VLOOKUP(Подбор[[#This Row],[Артикул]],[1]Подбор!$CJ:$DA,17,0),"")</f>
        <v/>
      </c>
    </row>
    <row r="2082" spans="1:38">
      <c r="A2082" s="73" t="s">
        <v>417</v>
      </c>
      <c r="B2082" t="s">
        <v>787</v>
      </c>
      <c r="C2082" t="s">
        <v>738</v>
      </c>
      <c r="D2082">
        <v>13270</v>
      </c>
      <c r="E2082">
        <v>10614.724999999999</v>
      </c>
      <c r="F2082">
        <v>-20.009608138658649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38</v>
      </c>
      <c r="N2082">
        <v>0</v>
      </c>
      <c r="O2082">
        <v>20</v>
      </c>
      <c r="P2082">
        <v>0</v>
      </c>
      <c r="Q2082" t="s">
        <v>6944</v>
      </c>
      <c r="R2082" t="s">
        <v>2796</v>
      </c>
      <c r="S2082" t="s">
        <v>578</v>
      </c>
      <c r="T2082" s="73"/>
      <c r="U2082" s="73"/>
      <c r="V2082"/>
      <c r="W2082" s="73">
        <f>IFERROR(VLOOKUP(Подбор[[#This Row],[Артикул]],[1]Подбор!$CJ:$CW,2,0),"")</f>
        <v>13270</v>
      </c>
      <c r="X2082" s="73">
        <f>IFERROR(VLOOKUP(Подбор[[#This Row],[Артикул]],[1]Подбор!$CJ:$CW,3,0),"")</f>
        <v>10614.724999999999</v>
      </c>
      <c r="Y2082" s="73">
        <f>IFERROR(VLOOKUP(Подбор[[#This Row],[Артикул]],[1]Подбор!$CJ:$CW,4,0),"")</f>
        <v>-20.009608138658649</v>
      </c>
      <c r="Z2082" s="73">
        <f>IFERROR(VLOOKUP(Подбор[[#This Row],[Артикул]],[1]Подбор!$CJ:$CW,5,0),"")</f>
        <v>0</v>
      </c>
      <c r="AA2082" s="73">
        <f>IFERROR(VLOOKUP(Подбор[[#This Row],[Артикул]],[1]Подбор!$CJ:$CW,6,0),"")</f>
        <v>0</v>
      </c>
      <c r="AB2082" s="73">
        <f>IFERROR(VLOOKUP(Подбор[[#This Row],[Артикул]],[1]Подбор!$CJ:$CW,7,0),"")</f>
        <v>0</v>
      </c>
      <c r="AC2082" s="73">
        <f>IFERROR(VLOOKUP(Подбор[[#This Row],[Артикул]],[1]Подбор!$CJ:$CW,8,0),"")</f>
        <v>0</v>
      </c>
      <c r="AD2082" s="73">
        <f>IFERROR(VLOOKUP(Подбор[[#This Row],[Артикул]],[1]Подбор!$CJ:$CW,9,0),"")</f>
        <v>0</v>
      </c>
      <c r="AE2082" s="73">
        <f>IFERROR(VLOOKUP(Подбор[[#This Row],[Артикул]],[1]Подбор!$CJ:$CW,10,0),"")</f>
        <v>0</v>
      </c>
      <c r="AF2082" s="73">
        <f>IFERROR(VLOOKUP(Подбор[[#This Row],[Артикул]],[1]Подбор!$CJ:$CW,11,0),"")</f>
        <v>31</v>
      </c>
      <c r="AG2082" s="73">
        <f>IFERROR(VLOOKUP(Подбор[[#This Row],[Артикул]],[1]Подбор!$CJ:$CW,12,0),"")</f>
        <v>0</v>
      </c>
      <c r="AH2082" s="73">
        <f>IFERROR(VLOOKUP(Подбор[[#This Row],[Артикул]],[1]Подбор!$CJ:$CW,13,0),"")</f>
        <v>20</v>
      </c>
      <c r="AI2082" s="73">
        <f>IFERROR(VLOOKUP(Подбор[[#This Row],[Артикул]],[1]Подбор!$CJ:$CW,14,0),"")</f>
        <v>0</v>
      </c>
      <c r="AJ2082" s="73" t="str">
        <f>IFERROR(VLOOKUP(Подбор[[#This Row],[Артикул]],[1]Подбор!$CJ:$DA,15,0),"")</f>
        <v>http://ipmatika.ru/upload/iblock/a2e/0bqc0ayp3iq9y9oewylw5upbnm739xng/SFP10SC-20KM_01.jpg</v>
      </c>
      <c r="AK2082" s="73" t="str">
        <f>IFERROR(VLOOKUP(Подбор[[#This Row],[Артикул]],[1]Подбор!$CJ:$DA,16,0),"")</f>
        <v>https://ipmatika.kz/products/opticheskie-moduli/wi-sfp10sc-20km/</v>
      </c>
      <c r="AL2082" s="73" t="str">
        <f>IFERROR(VLOOKUP(Подбор[[#This Row],[Артикул]],[1]Подбор!$CJ:$DA,17,0),"")</f>
        <v/>
      </c>
    </row>
    <row r="2083" spans="1:38">
      <c r="A2083" s="73" t="s">
        <v>473</v>
      </c>
      <c r="B2083" t="s">
        <v>787</v>
      </c>
      <c r="C2083" t="s">
        <v>737</v>
      </c>
      <c r="D2083">
        <v>11940</v>
      </c>
      <c r="E2083">
        <v>9554.0499999999993</v>
      </c>
      <c r="F2083">
        <v>-19.982830820770531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5489</v>
      </c>
      <c r="O2083" t="s">
        <v>5489</v>
      </c>
      <c r="P2083">
        <v>0</v>
      </c>
      <c r="Q2083" t="s">
        <v>6945</v>
      </c>
      <c r="R2083" t="s">
        <v>2795</v>
      </c>
      <c r="S2083" t="s">
        <v>578</v>
      </c>
      <c r="T2083" s="73"/>
      <c r="U2083" s="73"/>
      <c r="V2083"/>
      <c r="W2083" s="73">
        <f>IFERROR(VLOOKUP(Подбор[[#This Row],[Артикул]],[1]Подбор!$CJ:$CW,2,0),"")</f>
        <v>11940</v>
      </c>
      <c r="X2083" s="73">
        <f>IFERROR(VLOOKUP(Подбор[[#This Row],[Артикул]],[1]Подбор!$CJ:$CW,3,0),"")</f>
        <v>9554.0499999999993</v>
      </c>
      <c r="Y2083" s="73">
        <f>IFERROR(VLOOKUP(Подбор[[#This Row],[Артикул]],[1]Подбор!$CJ:$CW,4,0),"")</f>
        <v>-19.982830820770531</v>
      </c>
      <c r="Z2083" s="73">
        <f>IFERROR(VLOOKUP(Подбор[[#This Row],[Артикул]],[1]Подбор!$CJ:$CW,5,0),"")</f>
        <v>0</v>
      </c>
      <c r="AA2083" s="73">
        <f>IFERROR(VLOOKUP(Подбор[[#This Row],[Артикул]],[1]Подбор!$CJ:$CW,6,0),"")</f>
        <v>0</v>
      </c>
      <c r="AB2083" s="73">
        <f>IFERROR(VLOOKUP(Подбор[[#This Row],[Артикул]],[1]Подбор!$CJ:$CW,7,0),"")</f>
        <v>0</v>
      </c>
      <c r="AC2083" s="73">
        <f>IFERROR(VLOOKUP(Подбор[[#This Row],[Артикул]],[1]Подбор!$CJ:$CW,8,0),"")</f>
        <v>0</v>
      </c>
      <c r="AD2083" s="73">
        <f>IFERROR(VLOOKUP(Подбор[[#This Row],[Артикул]],[1]Подбор!$CJ:$CW,9,0),"")</f>
        <v>0</v>
      </c>
      <c r="AE2083" s="73">
        <f>IFERROR(VLOOKUP(Подбор[[#This Row],[Артикул]],[1]Подбор!$CJ:$CW,10,0),"")</f>
        <v>0</v>
      </c>
      <c r="AF2083" s="73">
        <f>IFERROR(VLOOKUP(Подбор[[#This Row],[Артикул]],[1]Подбор!$CJ:$CW,11,0),"")</f>
        <v>0</v>
      </c>
      <c r="AG2083" s="73" t="str">
        <f>IFERROR(VLOOKUP(Подбор[[#This Row],[Артикул]],[1]Подбор!$CJ:$CW,12,0),"")</f>
        <v>50+</v>
      </c>
      <c r="AH2083" s="73" t="str">
        <f>IFERROR(VLOOKUP(Подбор[[#This Row],[Артикул]],[1]Подбор!$CJ:$CW,13,0),"")</f>
        <v>50+</v>
      </c>
      <c r="AI2083" s="73">
        <f>IFERROR(VLOOKUP(Подбор[[#This Row],[Артикул]],[1]Подбор!$CJ:$CW,14,0),"")</f>
        <v>0</v>
      </c>
      <c r="AJ2083" s="73" t="str">
        <f>IFERROR(VLOOKUP(Подбор[[#This Row],[Артикул]],[1]Подбор!$CJ:$DA,15,0),"")</f>
        <v>http://ipmatika.ru/upload/iblock/fb0/8fvqqihqsa5xv2nm6tx6p6ev71r0o1nz/SFP10SC-3KM_03.jpg</v>
      </c>
      <c r="AK2083" s="73" t="str">
        <f>IFERROR(VLOOKUP(Подбор[[#This Row],[Артикул]],[1]Подбор!$CJ:$DA,16,0),"")</f>
        <v>https://ipmatika.kz/products/opticheskie-moduli/wi-sfp10sc-3km/</v>
      </c>
      <c r="AL2083" s="73" t="str">
        <f>IFERROR(VLOOKUP(Подбор[[#This Row],[Артикул]],[1]Подбор!$CJ:$DA,17,0),"")</f>
        <v/>
      </c>
    </row>
    <row r="2084" spans="1:38">
      <c r="A2084" s="73" t="s">
        <v>474</v>
      </c>
      <c r="B2084" t="s">
        <v>787</v>
      </c>
      <c r="C2084" t="s">
        <v>5268</v>
      </c>
      <c r="D2084">
        <v>11940</v>
      </c>
      <c r="E2084">
        <v>9554.0499999999993</v>
      </c>
      <c r="F2084">
        <v>-19.982830820770531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13</v>
      </c>
      <c r="O2084">
        <v>0</v>
      </c>
      <c r="P2084">
        <v>0</v>
      </c>
      <c r="Q2084" t="s">
        <v>6946</v>
      </c>
      <c r="R2084" t="s">
        <v>2794</v>
      </c>
      <c r="S2084" t="s">
        <v>578</v>
      </c>
      <c r="T2084" s="73"/>
      <c r="U2084" s="73"/>
      <c r="V2084"/>
      <c r="W2084" s="73">
        <f>IFERROR(VLOOKUP(Подбор[[#This Row],[Артикул]],[1]Подбор!$CJ:$CW,2,0),"")</f>
        <v>11940</v>
      </c>
      <c r="X2084" s="73">
        <f>IFERROR(VLOOKUP(Подбор[[#This Row],[Артикул]],[1]Подбор!$CJ:$CW,3,0),"")</f>
        <v>9554.0499999999993</v>
      </c>
      <c r="Y2084" s="73">
        <f>IFERROR(VLOOKUP(Подбор[[#This Row],[Артикул]],[1]Подбор!$CJ:$CW,4,0),"")</f>
        <v>-19.982830820770531</v>
      </c>
      <c r="Z2084" s="73">
        <f>IFERROR(VLOOKUP(Подбор[[#This Row],[Артикул]],[1]Подбор!$CJ:$CW,5,0),"")</f>
        <v>0</v>
      </c>
      <c r="AA2084" s="73">
        <f>IFERROR(VLOOKUP(Подбор[[#This Row],[Артикул]],[1]Подбор!$CJ:$CW,6,0),"")</f>
        <v>0</v>
      </c>
      <c r="AB2084" s="73">
        <f>IFERROR(VLOOKUP(Подбор[[#This Row],[Артикул]],[1]Подбор!$CJ:$CW,7,0),"")</f>
        <v>0</v>
      </c>
      <c r="AC2084" s="73">
        <f>IFERROR(VLOOKUP(Подбор[[#This Row],[Артикул]],[1]Подбор!$CJ:$CW,8,0),"")</f>
        <v>0</v>
      </c>
      <c r="AD2084" s="73">
        <f>IFERROR(VLOOKUP(Подбор[[#This Row],[Артикул]],[1]Подбор!$CJ:$CW,9,0),"")</f>
        <v>0</v>
      </c>
      <c r="AE2084" s="73">
        <f>IFERROR(VLOOKUP(Подбор[[#This Row],[Артикул]],[1]Подбор!$CJ:$CW,10,0),"")</f>
        <v>0</v>
      </c>
      <c r="AF2084" s="73">
        <f>IFERROR(VLOOKUP(Подбор[[#This Row],[Артикул]],[1]Подбор!$CJ:$CW,11,0),"")</f>
        <v>0</v>
      </c>
      <c r="AG2084" s="73">
        <f>IFERROR(VLOOKUP(Подбор[[#This Row],[Артикул]],[1]Подбор!$CJ:$CW,12,0),"")</f>
        <v>13</v>
      </c>
      <c r="AH2084" s="73">
        <f>IFERROR(VLOOKUP(Подбор[[#This Row],[Артикул]],[1]Подбор!$CJ:$CW,13,0),"")</f>
        <v>0</v>
      </c>
      <c r="AI2084" s="73">
        <f>IFERROR(VLOOKUP(Подбор[[#This Row],[Артикул]],[1]Подбор!$CJ:$CW,14,0),"")</f>
        <v>0</v>
      </c>
      <c r="AJ2084" s="73" t="str">
        <f>IFERROR(VLOOKUP(Подбор[[#This Row],[Артикул]],[1]Подбор!$CJ:$DA,15,0),"")</f>
        <v>http://ipmatika.ru/upload/iblock/33d/6vsvqcpusyliv32jhn2hvk2v3evblfg3/2023-03-24_16-12-36.png</v>
      </c>
      <c r="AK2084" s="73" t="str">
        <f>IFERROR(VLOOKUP(Подбор[[#This Row],[Артикул]],[1]Подбор!$CJ:$DA,16,0),"")</f>
        <v>https://ipmatika.kz/products/opticheskie-moduli/wi-sfp20-10g-20km/</v>
      </c>
      <c r="AL2084" s="73" t="str">
        <f>IFERROR(VLOOKUP(Подбор[[#This Row],[Артикул]],[1]Подбор!$CJ:$DA,17,0),"")</f>
        <v/>
      </c>
    </row>
    <row r="2085" spans="1:38">
      <c r="A2085" s="73" t="s">
        <v>475</v>
      </c>
      <c r="B2085" t="s">
        <v>787</v>
      </c>
      <c r="C2085" t="s">
        <v>735</v>
      </c>
      <c r="D2085">
        <v>33170</v>
      </c>
      <c r="E2085">
        <v>26532.825000000004</v>
      </c>
      <c r="F2085">
        <v>-20.009571902321355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13</v>
      </c>
      <c r="O2085">
        <v>0</v>
      </c>
      <c r="P2085">
        <v>0</v>
      </c>
      <c r="Q2085" t="s">
        <v>6947</v>
      </c>
      <c r="R2085" t="s">
        <v>2793</v>
      </c>
      <c r="S2085" t="s">
        <v>578</v>
      </c>
      <c r="T2085" s="73"/>
      <c r="U2085" s="73"/>
      <c r="V2085"/>
      <c r="W2085" s="73">
        <f>IFERROR(VLOOKUP(Подбор[[#This Row],[Артикул]],[1]Подбор!$CJ:$CW,2,0),"")</f>
        <v>33170</v>
      </c>
      <c r="X2085" s="73">
        <f>IFERROR(VLOOKUP(Подбор[[#This Row],[Артикул]],[1]Подбор!$CJ:$CW,3,0),"")</f>
        <v>26532.825000000004</v>
      </c>
      <c r="Y2085" s="73">
        <f>IFERROR(VLOOKUP(Подбор[[#This Row],[Артикул]],[1]Подбор!$CJ:$CW,4,0),"")</f>
        <v>-20.009571902321355</v>
      </c>
      <c r="Z2085" s="73">
        <f>IFERROR(VLOOKUP(Подбор[[#This Row],[Артикул]],[1]Подбор!$CJ:$CW,5,0),"")</f>
        <v>0</v>
      </c>
      <c r="AA2085" s="73">
        <f>IFERROR(VLOOKUP(Подбор[[#This Row],[Артикул]],[1]Подбор!$CJ:$CW,6,0),"")</f>
        <v>0</v>
      </c>
      <c r="AB2085" s="73">
        <f>IFERROR(VLOOKUP(Подбор[[#This Row],[Артикул]],[1]Подбор!$CJ:$CW,7,0),"")</f>
        <v>0</v>
      </c>
      <c r="AC2085" s="73">
        <f>IFERROR(VLOOKUP(Подбор[[#This Row],[Артикул]],[1]Подбор!$CJ:$CW,8,0),"")</f>
        <v>0</v>
      </c>
      <c r="AD2085" s="73">
        <f>IFERROR(VLOOKUP(Подбор[[#This Row],[Артикул]],[1]Подбор!$CJ:$CW,9,0),"")</f>
        <v>0</v>
      </c>
      <c r="AE2085" s="73">
        <f>IFERROR(VLOOKUP(Подбор[[#This Row],[Артикул]],[1]Подбор!$CJ:$CW,10,0),"")</f>
        <v>0</v>
      </c>
      <c r="AF2085" s="73">
        <f>IFERROR(VLOOKUP(Подбор[[#This Row],[Артикул]],[1]Подбор!$CJ:$CW,11,0),"")</f>
        <v>0</v>
      </c>
      <c r="AG2085" s="73">
        <f>IFERROR(VLOOKUP(Подбор[[#This Row],[Артикул]],[1]Подбор!$CJ:$CW,12,0),"")</f>
        <v>13</v>
      </c>
      <c r="AH2085" s="73">
        <f>IFERROR(VLOOKUP(Подбор[[#This Row],[Артикул]],[1]Подбор!$CJ:$CW,13,0),"")</f>
        <v>0</v>
      </c>
      <c r="AI2085" s="73">
        <f>IFERROR(VLOOKUP(Подбор[[#This Row],[Артикул]],[1]Подбор!$CJ:$CW,14,0),"")</f>
        <v>0</v>
      </c>
      <c r="AJ2085" s="73" t="str">
        <f>IFERROR(VLOOKUP(Подбор[[#This Row],[Артикул]],[1]Подбор!$CJ:$DA,15,0),"")</f>
        <v>http://ipmatika.ru/upload/iblock/7d3/9bm7zx251o97c21mlo90gdud0ms6k7xb/SFP30-10G_01.jpg</v>
      </c>
      <c r="AK2085" s="73" t="str">
        <f>IFERROR(VLOOKUP(Подбор[[#This Row],[Артикул]],[1]Подбор!$CJ:$DA,16,0),"")</f>
        <v>https://ipmatika.kz/products/opticheskie-moduli/wi-sfp30-10g/</v>
      </c>
      <c r="AL2085" s="73" t="str">
        <f>IFERROR(VLOOKUP(Подбор[[#This Row],[Артикул]],[1]Подбор!$CJ:$DA,17,0),"")</f>
        <v/>
      </c>
    </row>
    <row r="2086" spans="1:38">
      <c r="A2086" s="73" t="s">
        <v>476</v>
      </c>
      <c r="B2086" t="s">
        <v>787</v>
      </c>
      <c r="C2086" t="s">
        <v>734</v>
      </c>
      <c r="D2086">
        <v>9290</v>
      </c>
      <c r="E2086">
        <v>7432.7</v>
      </c>
      <c r="F2086">
        <v>-19.992465016146397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5489</v>
      </c>
      <c r="O2086">
        <v>4</v>
      </c>
      <c r="P2086">
        <v>0</v>
      </c>
      <c r="Q2086" t="s">
        <v>6948</v>
      </c>
      <c r="R2086" t="s">
        <v>2792</v>
      </c>
      <c r="S2086" t="s">
        <v>578</v>
      </c>
      <c r="T2086" s="73"/>
      <c r="U2086" s="73"/>
      <c r="V2086"/>
      <c r="W2086" s="73">
        <f>IFERROR(VLOOKUP(Подбор[[#This Row],[Артикул]],[1]Подбор!$CJ:$CW,2,0),"")</f>
        <v>9290</v>
      </c>
      <c r="X2086" s="73">
        <f>IFERROR(VLOOKUP(Подбор[[#This Row],[Артикул]],[1]Подбор!$CJ:$CW,3,0),"")</f>
        <v>7432.7</v>
      </c>
      <c r="Y2086" s="73">
        <f>IFERROR(VLOOKUP(Подбор[[#This Row],[Артикул]],[1]Подбор!$CJ:$CW,4,0),"")</f>
        <v>-19.992465016146397</v>
      </c>
      <c r="Z2086" s="73">
        <f>IFERROR(VLOOKUP(Подбор[[#This Row],[Артикул]],[1]Подбор!$CJ:$CW,5,0),"")</f>
        <v>0</v>
      </c>
      <c r="AA2086" s="73">
        <f>IFERROR(VLOOKUP(Подбор[[#This Row],[Артикул]],[1]Подбор!$CJ:$CW,6,0),"")</f>
        <v>0</v>
      </c>
      <c r="AB2086" s="73">
        <f>IFERROR(VLOOKUP(Подбор[[#This Row],[Артикул]],[1]Подбор!$CJ:$CW,7,0),"")</f>
        <v>0</v>
      </c>
      <c r="AC2086" s="73">
        <f>IFERROR(VLOOKUP(Подбор[[#This Row],[Артикул]],[1]Подбор!$CJ:$CW,8,0),"")</f>
        <v>0</v>
      </c>
      <c r="AD2086" s="73">
        <f>IFERROR(VLOOKUP(Подбор[[#This Row],[Артикул]],[1]Подбор!$CJ:$CW,9,0),"")</f>
        <v>0</v>
      </c>
      <c r="AE2086" s="73">
        <f>IFERROR(VLOOKUP(Подбор[[#This Row],[Артикул]],[1]Подбор!$CJ:$CW,10,0),"")</f>
        <v>0</v>
      </c>
      <c r="AF2086" s="73">
        <f>IFERROR(VLOOKUP(Подбор[[#This Row],[Артикул]],[1]Подбор!$CJ:$CW,11,0),"")</f>
        <v>0</v>
      </c>
      <c r="AG2086" s="73" t="str">
        <f>IFERROR(VLOOKUP(Подбор[[#This Row],[Артикул]],[1]Подбор!$CJ:$CW,12,0),"")</f>
        <v>50+</v>
      </c>
      <c r="AH2086" s="73">
        <f>IFERROR(VLOOKUP(Подбор[[#This Row],[Артикул]],[1]Подбор!$CJ:$CW,13,0),"")</f>
        <v>4</v>
      </c>
      <c r="AI2086" s="73">
        <f>IFERROR(VLOOKUP(Подбор[[#This Row],[Артикул]],[1]Подбор!$CJ:$CW,14,0),"")</f>
        <v>0</v>
      </c>
      <c r="AJ2086" s="73" t="str">
        <f>IFERROR(VLOOKUP(Подбор[[#This Row],[Артикул]],[1]Подбор!$CJ:$DA,15,0),"")</f>
        <v>http://ipmatika.ru/upload/iblock/a23/qo8v3y5rr5l2cknjors6quex1nna7c44/SFP30_01.jpg</v>
      </c>
      <c r="AK2086" s="73" t="str">
        <f>IFERROR(VLOOKUP(Подбор[[#This Row],[Артикул]],[1]Подбор!$CJ:$DA,16,0),"")</f>
        <v>https://ipmatika.kz/products/opticheskie-moduli/wi-sfp30/</v>
      </c>
      <c r="AL2086" s="73" t="str">
        <f>IFERROR(VLOOKUP(Подбор[[#This Row],[Артикул]],[1]Подбор!$CJ:$DA,17,0),"")</f>
        <v/>
      </c>
    </row>
    <row r="2087" spans="1:38">
      <c r="A2087" s="73" t="s">
        <v>753</v>
      </c>
      <c r="B2087"/>
      <c r="C2087"/>
      <c r="D2087">
        <v>0</v>
      </c>
      <c r="E2087">
        <v>0</v>
      </c>
      <c r="F2087" t="s">
        <v>578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578</v>
      </c>
      <c r="R2087" t="s">
        <v>578</v>
      </c>
      <c r="S2087" t="s">
        <v>578</v>
      </c>
      <c r="T2087" s="73"/>
      <c r="U2087" s="73"/>
      <c r="V2087"/>
      <c r="W2087" s="73">
        <f>IFERROR(VLOOKUP(Подбор[[#This Row],[Артикул]],[1]Подбор!$CJ:$CW,2,0),"")</f>
        <v>0</v>
      </c>
      <c r="X2087" s="73">
        <f>IFERROR(VLOOKUP(Подбор[[#This Row],[Артикул]],[1]Подбор!$CJ:$CW,3,0),"")</f>
        <v>0</v>
      </c>
      <c r="Y2087" s="73" t="str">
        <f>IFERROR(VLOOKUP(Подбор[[#This Row],[Артикул]],[1]Подбор!$CJ:$CW,4,0),"")</f>
        <v/>
      </c>
      <c r="Z2087" s="73">
        <f>IFERROR(VLOOKUP(Подбор[[#This Row],[Артикул]],[1]Подбор!$CJ:$CW,5,0),"")</f>
        <v>0</v>
      </c>
      <c r="AA2087" s="73">
        <f>IFERROR(VLOOKUP(Подбор[[#This Row],[Артикул]],[1]Подбор!$CJ:$CW,6,0),"")</f>
        <v>0</v>
      </c>
      <c r="AB2087" s="73">
        <f>IFERROR(VLOOKUP(Подбор[[#This Row],[Артикул]],[1]Подбор!$CJ:$CW,7,0),"")</f>
        <v>0</v>
      </c>
      <c r="AC2087" s="73">
        <f>IFERROR(VLOOKUP(Подбор[[#This Row],[Артикул]],[1]Подбор!$CJ:$CW,8,0),"")</f>
        <v>0</v>
      </c>
      <c r="AD2087" s="73">
        <f>IFERROR(VLOOKUP(Подбор[[#This Row],[Артикул]],[1]Подбор!$CJ:$CW,9,0),"")</f>
        <v>0</v>
      </c>
      <c r="AE2087" s="73">
        <f>IFERROR(VLOOKUP(Подбор[[#This Row],[Артикул]],[1]Подбор!$CJ:$CW,10,0),"")</f>
        <v>0</v>
      </c>
      <c r="AF2087" s="73">
        <f>IFERROR(VLOOKUP(Подбор[[#This Row],[Артикул]],[1]Подбор!$CJ:$CW,11,0),"")</f>
        <v>0</v>
      </c>
      <c r="AG2087" s="73">
        <f>IFERROR(VLOOKUP(Подбор[[#This Row],[Артикул]],[1]Подбор!$CJ:$CW,12,0),"")</f>
        <v>0</v>
      </c>
      <c r="AH2087" s="73">
        <f>IFERROR(VLOOKUP(Подбор[[#This Row],[Артикул]],[1]Подбор!$CJ:$CW,13,0),"")</f>
        <v>0</v>
      </c>
      <c r="AI2087" s="73">
        <f>IFERROR(VLOOKUP(Подбор[[#This Row],[Артикул]],[1]Подбор!$CJ:$CW,14,0),"")</f>
        <v>0</v>
      </c>
      <c r="AJ2087" s="73" t="str">
        <f>IFERROR(VLOOKUP(Подбор[[#This Row],[Артикул]],[1]Подбор!$CJ:$DA,15,0),"")</f>
        <v/>
      </c>
      <c r="AK2087" s="73" t="str">
        <f>IFERROR(VLOOKUP(Подбор[[#This Row],[Артикул]],[1]Подбор!$CJ:$DA,16,0),"")</f>
        <v/>
      </c>
      <c r="AL2087" s="73" t="str">
        <f>IFERROR(VLOOKUP(Подбор[[#This Row],[Артикул]],[1]Подбор!$CJ:$DA,17,0),"")</f>
        <v/>
      </c>
    </row>
    <row r="2088" spans="1:38">
      <c r="A2088" s="73" t="s">
        <v>188</v>
      </c>
      <c r="B2088" t="s">
        <v>787</v>
      </c>
      <c r="C2088" t="s">
        <v>752</v>
      </c>
      <c r="D2088">
        <v>3980</v>
      </c>
      <c r="E2088">
        <v>3182.0249999999996</v>
      </c>
      <c r="F2088">
        <v>-20.049623115577901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5489</v>
      </c>
      <c r="O2088">
        <v>0</v>
      </c>
      <c r="P2088">
        <v>0</v>
      </c>
      <c r="Q2088" t="s">
        <v>6949</v>
      </c>
      <c r="R2088" t="s">
        <v>2810</v>
      </c>
      <c r="S2088" t="s">
        <v>578</v>
      </c>
      <c r="T2088" s="73"/>
      <c r="U2088" s="73"/>
      <c r="V2088"/>
      <c r="W2088" s="73">
        <f>IFERROR(VLOOKUP(Подбор[[#This Row],[Артикул]],[1]Подбор!$CJ:$CW,2,0),"")</f>
        <v>3980</v>
      </c>
      <c r="X2088" s="73">
        <f>IFERROR(VLOOKUP(Подбор[[#This Row],[Артикул]],[1]Подбор!$CJ:$CW,3,0),"")</f>
        <v>3182.0249999999996</v>
      </c>
      <c r="Y2088" s="73">
        <f>IFERROR(VLOOKUP(Подбор[[#This Row],[Артикул]],[1]Подбор!$CJ:$CW,4,0),"")</f>
        <v>-20.049623115577901</v>
      </c>
      <c r="Z2088" s="73">
        <f>IFERROR(VLOOKUP(Подбор[[#This Row],[Артикул]],[1]Подбор!$CJ:$CW,5,0),"")</f>
        <v>1</v>
      </c>
      <c r="AA2088" s="73">
        <f>IFERROR(VLOOKUP(Подбор[[#This Row],[Артикул]],[1]Подбор!$CJ:$CW,6,0),"")</f>
        <v>0</v>
      </c>
      <c r="AB2088" s="73">
        <f>IFERROR(VLOOKUP(Подбор[[#This Row],[Артикул]],[1]Подбор!$CJ:$CW,7,0),"")</f>
        <v>0</v>
      </c>
      <c r="AC2088" s="73">
        <f>IFERROR(VLOOKUP(Подбор[[#This Row],[Артикул]],[1]Подбор!$CJ:$CW,8,0),"")</f>
        <v>0</v>
      </c>
      <c r="AD2088" s="73">
        <f>IFERROR(VLOOKUP(Подбор[[#This Row],[Артикул]],[1]Подбор!$CJ:$CW,9,0),"")</f>
        <v>0</v>
      </c>
      <c r="AE2088" s="73">
        <f>IFERROR(VLOOKUP(Подбор[[#This Row],[Артикул]],[1]Подбор!$CJ:$CW,10,0),"")</f>
        <v>0</v>
      </c>
      <c r="AF2088" s="73">
        <f>IFERROR(VLOOKUP(Подбор[[#This Row],[Артикул]],[1]Подбор!$CJ:$CW,11,0),"")</f>
        <v>0</v>
      </c>
      <c r="AG2088" s="73" t="str">
        <f>IFERROR(VLOOKUP(Подбор[[#This Row],[Артикул]],[1]Подбор!$CJ:$CW,12,0),"")</f>
        <v>50+</v>
      </c>
      <c r="AH2088" s="73">
        <f>IFERROR(VLOOKUP(Подбор[[#This Row],[Артикул]],[1]Подбор!$CJ:$CW,13,0),"")</f>
        <v>0</v>
      </c>
      <c r="AI2088" s="73">
        <f>IFERROR(VLOOKUP(Подбор[[#This Row],[Артикул]],[1]Подбор!$CJ:$CW,14,0),"")</f>
        <v>0</v>
      </c>
      <c r="AJ2088" s="73" t="str">
        <f>IFERROR(VLOOKUP(Подбор[[#This Row],[Артикул]],[1]Подбор!$CJ:$DA,15,0),"")</f>
        <v>http://ipmatika.ru/upload/iblock/569/WI-08KIT.png</v>
      </c>
      <c r="AK2088" s="73" t="str">
        <f>IFERROR(VLOOKUP(Подбор[[#This Row],[Артикул]],[1]Подбор!$CJ:$DA,16,0),"")</f>
        <v>https://ipmatika.kz/products/accessories/wi-tek-wi-08kit/</v>
      </c>
      <c r="AL2088" s="73" t="str">
        <f>IFERROR(VLOOKUP(Подбор[[#This Row],[Артикул]],[1]Подбор!$CJ:$DA,17,0),"")</f>
        <v/>
      </c>
    </row>
    <row r="2089" spans="1:38">
      <c r="A2089" s="73" t="s">
        <v>3672</v>
      </c>
      <c r="B2089" t="s">
        <v>787</v>
      </c>
      <c r="C2089" t="s">
        <v>3673</v>
      </c>
      <c r="D2089">
        <v>2650</v>
      </c>
      <c r="E2089">
        <v>2121.35</v>
      </c>
      <c r="F2089">
        <v>-19.949056603773585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0</v>
      </c>
      <c r="Q2089" t="s">
        <v>6950</v>
      </c>
      <c r="R2089" t="s">
        <v>3674</v>
      </c>
      <c r="S2089" t="s">
        <v>578</v>
      </c>
      <c r="T2089" s="73"/>
      <c r="U2089" s="73"/>
      <c r="V2089"/>
      <c r="W2089" s="73">
        <f>IFERROR(VLOOKUP(Подбор[[#This Row],[Артикул]],[1]Подбор!$CJ:$CW,2,0),"")</f>
        <v>2650</v>
      </c>
      <c r="X2089" s="73">
        <f>IFERROR(VLOOKUP(Подбор[[#This Row],[Артикул]],[1]Подбор!$CJ:$CW,3,0),"")</f>
        <v>2121.35</v>
      </c>
      <c r="Y2089" s="73">
        <f>IFERROR(VLOOKUP(Подбор[[#This Row],[Артикул]],[1]Подбор!$CJ:$CW,4,0),"")</f>
        <v>-19.949056603773585</v>
      </c>
      <c r="Z2089" s="73">
        <f>IFERROR(VLOOKUP(Подбор[[#This Row],[Артикул]],[1]Подбор!$CJ:$CW,5,0),"")</f>
        <v>0</v>
      </c>
      <c r="AA2089" s="73">
        <f>IFERROR(VLOOKUP(Подбор[[#This Row],[Артикул]],[1]Подбор!$CJ:$CW,6,0),"")</f>
        <v>0</v>
      </c>
      <c r="AB2089" s="73">
        <f>IFERROR(VLOOKUP(Подбор[[#This Row],[Артикул]],[1]Подбор!$CJ:$CW,7,0),"")</f>
        <v>0</v>
      </c>
      <c r="AC2089" s="73">
        <f>IFERROR(VLOOKUP(Подбор[[#This Row],[Артикул]],[1]Подбор!$CJ:$CW,8,0),"")</f>
        <v>0</v>
      </c>
      <c r="AD2089" s="73">
        <f>IFERROR(VLOOKUP(Подбор[[#This Row],[Артикул]],[1]Подбор!$CJ:$CW,9,0),"")</f>
        <v>0</v>
      </c>
      <c r="AE2089" s="73">
        <f>IFERROR(VLOOKUP(Подбор[[#This Row],[Артикул]],[1]Подбор!$CJ:$CW,10,0),"")</f>
        <v>0</v>
      </c>
      <c r="AF2089" s="73">
        <f>IFERROR(VLOOKUP(Подбор[[#This Row],[Артикул]],[1]Подбор!$CJ:$CW,11,0),"")</f>
        <v>0</v>
      </c>
      <c r="AG2089" s="73">
        <f>IFERROR(VLOOKUP(Подбор[[#This Row],[Артикул]],[1]Подбор!$CJ:$CW,12,0),"")</f>
        <v>0</v>
      </c>
      <c r="AH2089" s="73">
        <f>IFERROR(VLOOKUP(Подбор[[#This Row],[Артикул]],[1]Подбор!$CJ:$CW,13,0),"")</f>
        <v>1</v>
      </c>
      <c r="AI2089" s="73">
        <f>IFERROR(VLOOKUP(Подбор[[#This Row],[Артикул]],[1]Подбор!$CJ:$CW,14,0),"")</f>
        <v>0</v>
      </c>
      <c r="AJ2089" s="73" t="str">
        <f>IFERROR(VLOOKUP(Подбор[[#This Row],[Артикул]],[1]Подбор!$CJ:$DA,15,0),"")</f>
        <v>http://ipmatika.ru/upload/iblock/8c2/s4m259f1390qehpl9q0da3o53h7ikq81/WI-BRKC135.png</v>
      </c>
      <c r="AK2089" s="73" t="str">
        <f>IFERROR(VLOOKUP(Подбор[[#This Row],[Артикул]],[1]Подбор!$CJ:$DA,16,0),"")</f>
        <v>https://ipmatika.kz/products/accessories/wi-tek-wi-brkc135/</v>
      </c>
      <c r="AL2089" s="73" t="str">
        <f>IFERROR(VLOOKUP(Подбор[[#This Row],[Артикул]],[1]Подбор!$CJ:$DA,17,0),"")</f>
        <v/>
      </c>
    </row>
    <row r="2090" spans="1:38">
      <c r="A2090" s="73" t="s">
        <v>186</v>
      </c>
      <c r="B2090" t="s">
        <v>787</v>
      </c>
      <c r="C2090" t="s">
        <v>751</v>
      </c>
      <c r="D2090">
        <v>17910</v>
      </c>
      <c r="E2090">
        <v>14331.074999999999</v>
      </c>
      <c r="F2090">
        <v>-19.982830820770516</v>
      </c>
      <c r="G2090">
        <v>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37</v>
      </c>
      <c r="N2090" t="s">
        <v>5489</v>
      </c>
      <c r="O2090">
        <v>0</v>
      </c>
      <c r="P2090">
        <v>0</v>
      </c>
      <c r="Q2090" t="s">
        <v>6951</v>
      </c>
      <c r="R2090" t="s">
        <v>2809</v>
      </c>
      <c r="S2090" t="s">
        <v>578</v>
      </c>
      <c r="T2090" s="73"/>
      <c r="U2090" s="73"/>
      <c r="V2090"/>
      <c r="W2090" s="73">
        <f>IFERROR(VLOOKUP(Подбор[[#This Row],[Артикул]],[1]Подбор!$CJ:$CW,2,0),"")</f>
        <v>17910</v>
      </c>
      <c r="X2090" s="73">
        <f>IFERROR(VLOOKUP(Подбор[[#This Row],[Артикул]],[1]Подбор!$CJ:$CW,3,0),"")</f>
        <v>14331.074999999999</v>
      </c>
      <c r="Y2090" s="73">
        <f>IFERROR(VLOOKUP(Подбор[[#This Row],[Артикул]],[1]Подбор!$CJ:$CW,4,0),"")</f>
        <v>-19.982830820770516</v>
      </c>
      <c r="Z2090" s="73">
        <f>IFERROR(VLOOKUP(Подбор[[#This Row],[Артикул]],[1]Подбор!$CJ:$CW,5,0),"")</f>
        <v>5</v>
      </c>
      <c r="AA2090" s="73">
        <f>IFERROR(VLOOKUP(Подбор[[#This Row],[Артикул]],[1]Подбор!$CJ:$CW,6,0),"")</f>
        <v>0</v>
      </c>
      <c r="AB2090" s="73">
        <f>IFERROR(VLOOKUP(Подбор[[#This Row],[Артикул]],[1]Подбор!$CJ:$CW,7,0),"")</f>
        <v>0</v>
      </c>
      <c r="AC2090" s="73">
        <f>IFERROR(VLOOKUP(Подбор[[#This Row],[Артикул]],[1]Подбор!$CJ:$CW,8,0),"")</f>
        <v>0</v>
      </c>
      <c r="AD2090" s="73">
        <f>IFERROR(VLOOKUP(Подбор[[#This Row],[Артикул]],[1]Подбор!$CJ:$CW,9,0),"")</f>
        <v>0</v>
      </c>
      <c r="AE2090" s="73">
        <f>IFERROR(VLOOKUP(Подбор[[#This Row],[Артикул]],[1]Подбор!$CJ:$CW,10,0),"")</f>
        <v>0</v>
      </c>
      <c r="AF2090" s="73">
        <f>IFERROR(VLOOKUP(Подбор[[#This Row],[Артикул]],[1]Подбор!$CJ:$CW,11,0),"")</f>
        <v>37</v>
      </c>
      <c r="AG2090" s="73" t="str">
        <f>IFERROR(VLOOKUP(Подбор[[#This Row],[Артикул]],[1]Подбор!$CJ:$CW,12,0),"")</f>
        <v>50+</v>
      </c>
      <c r="AH2090" s="73">
        <f>IFERROR(VLOOKUP(Подбор[[#This Row],[Артикул]],[1]Подбор!$CJ:$CW,13,0),"")</f>
        <v>0</v>
      </c>
      <c r="AI2090" s="73">
        <f>IFERROR(VLOOKUP(Подбор[[#This Row],[Артикул]],[1]Подбор!$CJ:$CW,14,0),"")</f>
        <v>0</v>
      </c>
      <c r="AJ2090" s="73" t="str">
        <f>IFERROR(VLOOKUP(Подбор[[#This Row],[Артикул]],[1]Подбор!$CJ:$DA,15,0),"")</f>
        <v>http://ipmatika.ru/upload/iblock/d4a/WI-PE31_1.png</v>
      </c>
      <c r="AK2090" s="73" t="str">
        <f>IFERROR(VLOOKUP(Подбор[[#This Row],[Артикул]],[1]Подбор!$CJ:$DA,16,0),"")</f>
        <v>https://ipmatika.kz/products/accessories/wi-tek-wi-pe31e/</v>
      </c>
      <c r="AL2090" s="73" t="str">
        <f>IFERROR(VLOOKUP(Подбор[[#This Row],[Артикул]],[1]Подбор!$CJ:$DA,17,0),"")</f>
        <v/>
      </c>
    </row>
    <row r="2091" spans="1:38">
      <c r="A2091" s="73" t="s">
        <v>187</v>
      </c>
      <c r="B2091" t="s">
        <v>787</v>
      </c>
      <c r="C2091" t="s">
        <v>750</v>
      </c>
      <c r="D2091">
        <v>26540</v>
      </c>
      <c r="E2091">
        <v>21229.449999999997</v>
      </c>
      <c r="F2091">
        <v>-20.009608138658649</v>
      </c>
      <c r="G2091">
        <v>5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34</v>
      </c>
      <c r="N2091">
        <v>38</v>
      </c>
      <c r="O2091">
        <v>0</v>
      </c>
      <c r="P2091">
        <v>0</v>
      </c>
      <c r="Q2091" t="s">
        <v>6952</v>
      </c>
      <c r="R2091" t="s">
        <v>2808</v>
      </c>
      <c r="S2091" t="s">
        <v>578</v>
      </c>
      <c r="T2091" s="73"/>
      <c r="U2091" s="73"/>
      <c r="V2091"/>
      <c r="W2091" s="73">
        <f>IFERROR(VLOOKUP(Подбор[[#This Row],[Артикул]],[1]Подбор!$CJ:$CW,2,0),"")</f>
        <v>26540</v>
      </c>
      <c r="X2091" s="73">
        <f>IFERROR(VLOOKUP(Подбор[[#This Row],[Артикул]],[1]Подбор!$CJ:$CW,3,0),"")</f>
        <v>21229.449999999997</v>
      </c>
      <c r="Y2091" s="73">
        <f>IFERROR(VLOOKUP(Подбор[[#This Row],[Артикул]],[1]Подбор!$CJ:$CW,4,0),"")</f>
        <v>-20.009608138658649</v>
      </c>
      <c r="Z2091" s="73">
        <f>IFERROR(VLOOKUP(Подбор[[#This Row],[Артикул]],[1]Подбор!$CJ:$CW,5,0),"")</f>
        <v>5</v>
      </c>
      <c r="AA2091" s="73">
        <f>IFERROR(VLOOKUP(Подбор[[#This Row],[Артикул]],[1]Подбор!$CJ:$CW,6,0),"")</f>
        <v>0</v>
      </c>
      <c r="AB2091" s="73">
        <f>IFERROR(VLOOKUP(Подбор[[#This Row],[Артикул]],[1]Подбор!$CJ:$CW,7,0),"")</f>
        <v>0</v>
      </c>
      <c r="AC2091" s="73">
        <f>IFERROR(VLOOKUP(Подбор[[#This Row],[Артикул]],[1]Подбор!$CJ:$CW,8,0),"")</f>
        <v>0</v>
      </c>
      <c r="AD2091" s="73">
        <f>IFERROR(VLOOKUP(Подбор[[#This Row],[Артикул]],[1]Подбор!$CJ:$CW,9,0),"")</f>
        <v>0</v>
      </c>
      <c r="AE2091" s="73">
        <f>IFERROR(VLOOKUP(Подбор[[#This Row],[Артикул]],[1]Подбор!$CJ:$CW,10,0),"")</f>
        <v>0</v>
      </c>
      <c r="AF2091" s="73">
        <f>IFERROR(VLOOKUP(Подбор[[#This Row],[Артикул]],[1]Подбор!$CJ:$CW,11,0),"")</f>
        <v>34</v>
      </c>
      <c r="AG2091" s="73">
        <f>IFERROR(VLOOKUP(Подбор[[#This Row],[Артикул]],[1]Подбор!$CJ:$CW,12,0),"")</f>
        <v>38</v>
      </c>
      <c r="AH2091" s="73">
        <f>IFERROR(VLOOKUP(Подбор[[#This Row],[Артикул]],[1]Подбор!$CJ:$CW,13,0),"")</f>
        <v>0</v>
      </c>
      <c r="AI2091" s="73">
        <f>IFERROR(VLOOKUP(Подбор[[#This Row],[Артикул]],[1]Подбор!$CJ:$CW,14,0),"")</f>
        <v>0</v>
      </c>
      <c r="AJ2091" s="73" t="str">
        <f>IFERROR(VLOOKUP(Подбор[[#This Row],[Артикул]],[1]Подбор!$CJ:$DA,15,0),"")</f>
        <v>http://ipmatika.ru/upload/iblock/6c7/WI-PE51_1.png</v>
      </c>
      <c r="AK2091" s="73" t="str">
        <f>IFERROR(VLOOKUP(Подбор[[#This Row],[Артикул]],[1]Подбор!$CJ:$DA,16,0),"")</f>
        <v>https://ipmatika.kz/products/accessories/wi-tek-wi-pe51e/</v>
      </c>
      <c r="AL2091" s="73" t="str">
        <f>IFERROR(VLOOKUP(Подбор[[#This Row],[Артикул]],[1]Подбор!$CJ:$DA,17,0),"")</f>
        <v/>
      </c>
    </row>
    <row r="2092" spans="1:38">
      <c r="A2092" s="73" t="s">
        <v>216</v>
      </c>
      <c r="B2092" t="s">
        <v>787</v>
      </c>
      <c r="C2092" t="s">
        <v>749</v>
      </c>
      <c r="D2092">
        <v>2920</v>
      </c>
      <c r="E2092">
        <v>2336.6749999999997</v>
      </c>
      <c r="F2092">
        <v>-19.976883561643845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13</v>
      </c>
      <c r="N2092" t="s">
        <v>5489</v>
      </c>
      <c r="O2092">
        <v>1</v>
      </c>
      <c r="P2092">
        <v>0</v>
      </c>
      <c r="Q2092" t="s">
        <v>6953</v>
      </c>
      <c r="R2092" t="s">
        <v>2807</v>
      </c>
      <c r="S2092" t="s">
        <v>578</v>
      </c>
      <c r="T2092" s="73"/>
      <c r="U2092" s="73"/>
      <c r="V2092"/>
      <c r="W2092" s="73">
        <f>IFERROR(VLOOKUP(Подбор[[#This Row],[Артикул]],[1]Подбор!$CJ:$CW,2,0),"")</f>
        <v>2920</v>
      </c>
      <c r="X2092" s="73">
        <f>IFERROR(VLOOKUP(Подбор[[#This Row],[Артикул]],[1]Подбор!$CJ:$CW,3,0),"")</f>
        <v>2336.6749999999997</v>
      </c>
      <c r="Y2092" s="73">
        <f>IFERROR(VLOOKUP(Подбор[[#This Row],[Артикул]],[1]Подбор!$CJ:$CW,4,0),"")</f>
        <v>-19.976883561643845</v>
      </c>
      <c r="Z2092" s="73">
        <f>IFERROR(VLOOKUP(Подбор[[#This Row],[Артикул]],[1]Подбор!$CJ:$CW,5,0),"")</f>
        <v>0</v>
      </c>
      <c r="AA2092" s="73">
        <f>IFERROR(VLOOKUP(Подбор[[#This Row],[Артикул]],[1]Подбор!$CJ:$CW,6,0),"")</f>
        <v>0</v>
      </c>
      <c r="AB2092" s="73">
        <f>IFERROR(VLOOKUP(Подбор[[#This Row],[Артикул]],[1]Подбор!$CJ:$CW,7,0),"")</f>
        <v>0</v>
      </c>
      <c r="AC2092" s="73">
        <f>IFERROR(VLOOKUP(Подбор[[#This Row],[Артикул]],[1]Подбор!$CJ:$CW,8,0),"")</f>
        <v>0</v>
      </c>
      <c r="AD2092" s="73">
        <f>IFERROR(VLOOKUP(Подбор[[#This Row],[Артикул]],[1]Подбор!$CJ:$CW,9,0),"")</f>
        <v>0</v>
      </c>
      <c r="AE2092" s="73">
        <f>IFERROR(VLOOKUP(Подбор[[#This Row],[Артикул]],[1]Подбор!$CJ:$CW,10,0),"")</f>
        <v>0</v>
      </c>
      <c r="AF2092" s="73">
        <f>IFERROR(VLOOKUP(Подбор[[#This Row],[Артикул]],[1]Подбор!$CJ:$CW,11,0),"")</f>
        <v>13</v>
      </c>
      <c r="AG2092" s="73" t="str">
        <f>IFERROR(VLOOKUP(Подбор[[#This Row],[Артикул]],[1]Подбор!$CJ:$CW,12,0),"")</f>
        <v>50+</v>
      </c>
      <c r="AH2092" s="73">
        <f>IFERROR(VLOOKUP(Подбор[[#This Row],[Артикул]],[1]Подбор!$CJ:$CW,13,0),"")</f>
        <v>1</v>
      </c>
      <c r="AI2092" s="73">
        <f>IFERROR(VLOOKUP(Подбор[[#This Row],[Артикул]],[1]Подбор!$CJ:$CW,14,0),"")</f>
        <v>0</v>
      </c>
      <c r="AJ2092" s="73" t="str">
        <f>IFERROR(VLOOKUP(Подбор[[#This Row],[Артикул]],[1]Подбор!$CJ:$DA,15,0),"")</f>
        <v>http://ipmatika.ru/upload/iblock/696/WI-POE11S-48V-4.png</v>
      </c>
      <c r="AK2092" s="73" t="str">
        <f>IFERROR(VLOOKUP(Подбор[[#This Row],[Артикул]],[1]Подбор!$CJ:$DA,16,0),"")</f>
        <v>https://ipmatika.kz/products/accessories/wi-tek-wi-poe11s-48v/</v>
      </c>
      <c r="AL2092" s="73" t="str">
        <f>IFERROR(VLOOKUP(Подбор[[#This Row],[Артикул]],[1]Подбор!$CJ:$DA,17,0),"")</f>
        <v/>
      </c>
    </row>
    <row r="2093" spans="1:38">
      <c r="A2093" s="73" t="s">
        <v>416</v>
      </c>
      <c r="B2093" t="s">
        <v>787</v>
      </c>
      <c r="C2093" t="s">
        <v>748</v>
      </c>
      <c r="D2093">
        <v>42450</v>
      </c>
      <c r="E2093">
        <v>33957.549999999996</v>
      </c>
      <c r="F2093">
        <v>-20.005771495877511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5</v>
      </c>
      <c r="O2093">
        <v>0</v>
      </c>
      <c r="P2093">
        <v>20</v>
      </c>
      <c r="Q2093" t="s">
        <v>6954</v>
      </c>
      <c r="R2093" t="s">
        <v>2806</v>
      </c>
      <c r="S2093" t="s">
        <v>578</v>
      </c>
      <c r="T2093" s="73"/>
      <c r="U2093" s="73"/>
      <c r="V2093"/>
      <c r="W2093" s="73">
        <f>IFERROR(VLOOKUP(Подбор[[#This Row],[Артикул]],[1]Подбор!$CJ:$CW,2,0),"")</f>
        <v>42450</v>
      </c>
      <c r="X2093" s="73">
        <f>IFERROR(VLOOKUP(Подбор[[#This Row],[Артикул]],[1]Подбор!$CJ:$CW,3,0),"")</f>
        <v>33957.549999999996</v>
      </c>
      <c r="Y2093" s="73">
        <f>IFERROR(VLOOKUP(Подбор[[#This Row],[Артикул]],[1]Подбор!$CJ:$CW,4,0),"")</f>
        <v>-20.005771495877511</v>
      </c>
      <c r="Z2093" s="73">
        <f>IFERROR(VLOOKUP(Подбор[[#This Row],[Артикул]],[1]Подбор!$CJ:$CW,5,0),"")</f>
        <v>0</v>
      </c>
      <c r="AA2093" s="73">
        <f>IFERROR(VLOOKUP(Подбор[[#This Row],[Артикул]],[1]Подбор!$CJ:$CW,6,0),"")</f>
        <v>0</v>
      </c>
      <c r="AB2093" s="73">
        <f>IFERROR(VLOOKUP(Подбор[[#This Row],[Артикул]],[1]Подбор!$CJ:$CW,7,0),"")</f>
        <v>0</v>
      </c>
      <c r="AC2093" s="73">
        <f>IFERROR(VLOOKUP(Подбор[[#This Row],[Артикул]],[1]Подбор!$CJ:$CW,8,0),"")</f>
        <v>0</v>
      </c>
      <c r="AD2093" s="73">
        <f>IFERROR(VLOOKUP(Подбор[[#This Row],[Артикул]],[1]Подбор!$CJ:$CW,9,0),"")</f>
        <v>0</v>
      </c>
      <c r="AE2093" s="73">
        <f>IFERROR(VLOOKUP(Подбор[[#This Row],[Артикул]],[1]Подбор!$CJ:$CW,10,0),"")</f>
        <v>0</v>
      </c>
      <c r="AF2093" s="73">
        <f>IFERROR(VLOOKUP(Подбор[[#This Row],[Артикул]],[1]Подбор!$CJ:$CW,11,0),"")</f>
        <v>0</v>
      </c>
      <c r="AG2093" s="73">
        <f>IFERROR(VLOOKUP(Подбор[[#This Row],[Артикул]],[1]Подбор!$CJ:$CW,12,0),"")</f>
        <v>5</v>
      </c>
      <c r="AH2093" s="73">
        <f>IFERROR(VLOOKUP(Подбор[[#This Row],[Артикул]],[1]Подбор!$CJ:$CW,13,0),"")</f>
        <v>0</v>
      </c>
      <c r="AI2093" s="73">
        <f>IFERROR(VLOOKUP(Подбор[[#This Row],[Артикул]],[1]Подбор!$CJ:$CW,14,0),"")</f>
        <v>20</v>
      </c>
      <c r="AJ2093" s="73" t="str">
        <f>IFERROR(VLOOKUP(Подбор[[#This Row],[Артикул]],[1]Подбор!$CJ:$DA,15,0),"")</f>
        <v>http://ipmatika.ru/upload/iblock/5fa/s0i3roo6nl4k4wk1g6w78pjo8wom9m7b/WI-POE21E-O_01.jpg</v>
      </c>
      <c r="AK2093" s="73" t="str">
        <f>IFERROR(VLOOKUP(Подбор[[#This Row],[Артикул]],[1]Подбор!$CJ:$DA,16,0),"")</f>
        <v>https://ipmatika.kz/products/accessories/wi-tek-wi-poe21e-o/</v>
      </c>
      <c r="AL2093" s="73" t="str">
        <f>IFERROR(VLOOKUP(Подбор[[#This Row],[Артикул]],[1]Подбор!$CJ:$DA,17,0),"")</f>
        <v/>
      </c>
    </row>
    <row r="2094" spans="1:38">
      <c r="A2094" s="73" t="s">
        <v>415</v>
      </c>
      <c r="B2094" t="s">
        <v>787</v>
      </c>
      <c r="C2094" t="s">
        <v>747</v>
      </c>
      <c r="D2094">
        <v>55720</v>
      </c>
      <c r="E2094">
        <v>44572.274999999994</v>
      </c>
      <c r="F2094">
        <v>-20.006685211773174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5</v>
      </c>
      <c r="O2094">
        <v>0</v>
      </c>
      <c r="P2094">
        <v>0</v>
      </c>
      <c r="Q2094" t="s">
        <v>6955</v>
      </c>
      <c r="R2094" t="s">
        <v>2805</v>
      </c>
      <c r="S2094" t="s">
        <v>578</v>
      </c>
      <c r="T2094" s="73"/>
      <c r="U2094" s="73"/>
      <c r="V2094"/>
      <c r="W2094" s="73">
        <f>IFERROR(VLOOKUP(Подбор[[#This Row],[Артикул]],[1]Подбор!$CJ:$CW,2,0),"")</f>
        <v>55720</v>
      </c>
      <c r="X2094" s="73">
        <f>IFERROR(VLOOKUP(Подбор[[#This Row],[Артикул]],[1]Подбор!$CJ:$CW,3,0),"")</f>
        <v>44572.274999999994</v>
      </c>
      <c r="Y2094" s="73">
        <f>IFERROR(VLOOKUP(Подбор[[#This Row],[Артикул]],[1]Подбор!$CJ:$CW,4,0),"")</f>
        <v>-20.006685211773174</v>
      </c>
      <c r="Z2094" s="73">
        <f>IFERROR(VLOOKUP(Подбор[[#This Row],[Артикул]],[1]Подбор!$CJ:$CW,5,0),"")</f>
        <v>0</v>
      </c>
      <c r="AA2094" s="73">
        <f>IFERROR(VLOOKUP(Подбор[[#This Row],[Артикул]],[1]Подбор!$CJ:$CW,6,0),"")</f>
        <v>0</v>
      </c>
      <c r="AB2094" s="73">
        <f>IFERROR(VLOOKUP(Подбор[[#This Row],[Артикул]],[1]Подбор!$CJ:$CW,7,0),"")</f>
        <v>0</v>
      </c>
      <c r="AC2094" s="73">
        <f>IFERROR(VLOOKUP(Подбор[[#This Row],[Артикул]],[1]Подбор!$CJ:$CW,8,0),"")</f>
        <v>0</v>
      </c>
      <c r="AD2094" s="73">
        <f>IFERROR(VLOOKUP(Подбор[[#This Row],[Артикул]],[1]Подбор!$CJ:$CW,9,0),"")</f>
        <v>0</v>
      </c>
      <c r="AE2094" s="73">
        <f>IFERROR(VLOOKUP(Подбор[[#This Row],[Артикул]],[1]Подбор!$CJ:$CW,10,0),"")</f>
        <v>0</v>
      </c>
      <c r="AF2094" s="73">
        <f>IFERROR(VLOOKUP(Подбор[[#This Row],[Артикул]],[1]Подбор!$CJ:$CW,11,0),"")</f>
        <v>0</v>
      </c>
      <c r="AG2094" s="73">
        <f>IFERROR(VLOOKUP(Подбор[[#This Row],[Артикул]],[1]Подбор!$CJ:$CW,12,0),"")</f>
        <v>5</v>
      </c>
      <c r="AH2094" s="73">
        <f>IFERROR(VLOOKUP(Подбор[[#This Row],[Артикул]],[1]Подбор!$CJ:$CW,13,0),"")</f>
        <v>0</v>
      </c>
      <c r="AI2094" s="73">
        <f>IFERROR(VLOOKUP(Подбор[[#This Row],[Артикул]],[1]Подбор!$CJ:$CW,14,0),"")</f>
        <v>0</v>
      </c>
      <c r="AJ2094" s="73" t="str">
        <f>IFERROR(VLOOKUP(Подбор[[#This Row],[Артикул]],[1]Подбор!$CJ:$DA,15,0),"")</f>
        <v>http://ipmatika.ru/upload/iblock/31c/1honuodwnd2sdc1pkbrgjccylfq0me05/WI-POE22E-O_01.jpg</v>
      </c>
      <c r="AK2094" s="73" t="str">
        <f>IFERROR(VLOOKUP(Подбор[[#This Row],[Артикул]],[1]Подбор!$CJ:$DA,16,0),"")</f>
        <v>https://ipmatika.kz/products/accessories/wi-tek-wi-poe22e-o/</v>
      </c>
      <c r="AL2094" s="73" t="str">
        <f>IFERROR(VLOOKUP(Подбор[[#This Row],[Артикул]],[1]Подбор!$CJ:$DA,17,0),"")</f>
        <v/>
      </c>
    </row>
    <row r="2095" spans="1:38">
      <c r="A2095" s="73" t="s">
        <v>4197</v>
      </c>
      <c r="B2095" t="s">
        <v>787</v>
      </c>
      <c r="C2095" t="s">
        <v>4198</v>
      </c>
      <c r="D2095">
        <v>9290</v>
      </c>
      <c r="E2095">
        <v>7432.7</v>
      </c>
      <c r="F2095">
        <v>-19.992465016146397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12</v>
      </c>
      <c r="O2095">
        <v>0</v>
      </c>
      <c r="P2095">
        <v>0</v>
      </c>
      <c r="Q2095" t="s">
        <v>6956</v>
      </c>
      <c r="R2095" t="s">
        <v>4199</v>
      </c>
      <c r="S2095" t="s">
        <v>578</v>
      </c>
      <c r="T2095" s="73"/>
      <c r="U2095" s="73"/>
      <c r="V2095"/>
      <c r="W2095" s="73">
        <f>IFERROR(VLOOKUP(Подбор[[#This Row],[Артикул]],[1]Подбор!$CJ:$CW,2,0),"")</f>
        <v>9290</v>
      </c>
      <c r="X2095" s="73">
        <f>IFERROR(VLOOKUP(Подбор[[#This Row],[Артикул]],[1]Подбор!$CJ:$CW,3,0),"")</f>
        <v>7432.7</v>
      </c>
      <c r="Y2095" s="73">
        <f>IFERROR(VLOOKUP(Подбор[[#This Row],[Артикул]],[1]Подбор!$CJ:$CW,4,0),"")</f>
        <v>-19.992465016146397</v>
      </c>
      <c r="Z2095" s="73">
        <f>IFERROR(VLOOKUP(Подбор[[#This Row],[Артикул]],[1]Подбор!$CJ:$CW,5,0),"")</f>
        <v>0</v>
      </c>
      <c r="AA2095" s="73">
        <f>IFERROR(VLOOKUP(Подбор[[#This Row],[Артикул]],[1]Подбор!$CJ:$CW,6,0),"")</f>
        <v>0</v>
      </c>
      <c r="AB2095" s="73">
        <f>IFERROR(VLOOKUP(Подбор[[#This Row],[Артикул]],[1]Подбор!$CJ:$CW,7,0),"")</f>
        <v>0</v>
      </c>
      <c r="AC2095" s="73">
        <f>IFERROR(VLOOKUP(Подбор[[#This Row],[Артикул]],[1]Подбор!$CJ:$CW,8,0),"")</f>
        <v>0</v>
      </c>
      <c r="AD2095" s="73">
        <f>IFERROR(VLOOKUP(Подбор[[#This Row],[Артикул]],[1]Подбор!$CJ:$CW,9,0),"")</f>
        <v>0</v>
      </c>
      <c r="AE2095" s="73">
        <f>IFERROR(VLOOKUP(Подбор[[#This Row],[Артикул]],[1]Подбор!$CJ:$CW,10,0),"")</f>
        <v>0</v>
      </c>
      <c r="AF2095" s="73">
        <f>IFERROR(VLOOKUP(Подбор[[#This Row],[Артикул]],[1]Подбор!$CJ:$CW,11,0),"")</f>
        <v>0</v>
      </c>
      <c r="AG2095" s="73">
        <f>IFERROR(VLOOKUP(Подбор[[#This Row],[Артикул]],[1]Подбор!$CJ:$CW,12,0),"")</f>
        <v>12</v>
      </c>
      <c r="AH2095" s="73">
        <f>IFERROR(VLOOKUP(Подбор[[#This Row],[Артикул]],[1]Подбор!$CJ:$CW,13,0),"")</f>
        <v>0</v>
      </c>
      <c r="AI2095" s="73">
        <f>IFERROR(VLOOKUP(Подбор[[#This Row],[Артикул]],[1]Подбор!$CJ:$CW,14,0),"")</f>
        <v>0</v>
      </c>
      <c r="AJ2095" s="73" t="str">
        <f>IFERROR(VLOOKUP(Подбор[[#This Row],[Артикул]],[1]Подбор!$CJ:$DA,15,0),"")</f>
        <v>http://ipmatika.ru/upload/iblock/e5e/53u1x3k3cq1sql9qwkxbv1teu5mrvcig/2.png</v>
      </c>
      <c r="AK2095" s="73" t="str">
        <f>IFERROR(VLOOKUP(Подбор[[#This Row],[Артикул]],[1]Подбор!$CJ:$DA,16,0),"")</f>
        <v>https://ipmatika.kz/products/accessories/wi-tek-wi-poe60-24v/</v>
      </c>
      <c r="AL2095" s="73" t="str">
        <f>IFERROR(VLOOKUP(Подбор[[#This Row],[Артикул]],[1]Подбор!$CJ:$DA,17,0),"")</f>
        <v/>
      </c>
    </row>
    <row r="2096" spans="1:38">
      <c r="A2096" s="73" t="s">
        <v>4200</v>
      </c>
      <c r="B2096" t="s">
        <v>787</v>
      </c>
      <c r="C2096" t="s">
        <v>4201</v>
      </c>
      <c r="D2096">
        <v>19900</v>
      </c>
      <c r="E2096">
        <v>15918.099999999999</v>
      </c>
      <c r="F2096">
        <v>-20.009547738693485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5</v>
      </c>
      <c r="O2096">
        <v>0</v>
      </c>
      <c r="P2096">
        <v>0</v>
      </c>
      <c r="Q2096" t="s">
        <v>6957</v>
      </c>
      <c r="R2096" t="s">
        <v>4202</v>
      </c>
      <c r="S2096" t="s">
        <v>578</v>
      </c>
      <c r="T2096" s="73"/>
      <c r="U2096" s="73"/>
      <c r="V2096"/>
      <c r="W2096" s="73">
        <f>IFERROR(VLOOKUP(Подбор[[#This Row],[Артикул]],[1]Подбор!$CJ:$CW,2,0),"")</f>
        <v>19900</v>
      </c>
      <c r="X2096" s="73">
        <f>IFERROR(VLOOKUP(Подбор[[#This Row],[Артикул]],[1]Подбор!$CJ:$CW,3,0),"")</f>
        <v>15918.099999999999</v>
      </c>
      <c r="Y2096" s="73">
        <f>IFERROR(VLOOKUP(Подбор[[#This Row],[Артикул]],[1]Подбор!$CJ:$CW,4,0),"")</f>
        <v>-20.009547738693485</v>
      </c>
      <c r="Z2096" s="73">
        <f>IFERROR(VLOOKUP(Подбор[[#This Row],[Артикул]],[1]Подбор!$CJ:$CW,5,0),"")</f>
        <v>0</v>
      </c>
      <c r="AA2096" s="73">
        <f>IFERROR(VLOOKUP(Подбор[[#This Row],[Артикул]],[1]Подбор!$CJ:$CW,6,0),"")</f>
        <v>0</v>
      </c>
      <c r="AB2096" s="73">
        <f>IFERROR(VLOOKUP(Подбор[[#This Row],[Артикул]],[1]Подбор!$CJ:$CW,7,0),"")</f>
        <v>0</v>
      </c>
      <c r="AC2096" s="73">
        <f>IFERROR(VLOOKUP(Подбор[[#This Row],[Артикул]],[1]Подбор!$CJ:$CW,8,0),"")</f>
        <v>0</v>
      </c>
      <c r="AD2096" s="73">
        <f>IFERROR(VLOOKUP(Подбор[[#This Row],[Артикул]],[1]Подбор!$CJ:$CW,9,0),"")</f>
        <v>0</v>
      </c>
      <c r="AE2096" s="73">
        <f>IFERROR(VLOOKUP(Подбор[[#This Row],[Артикул]],[1]Подбор!$CJ:$CW,10,0),"")</f>
        <v>0</v>
      </c>
      <c r="AF2096" s="73">
        <f>IFERROR(VLOOKUP(Подбор[[#This Row],[Артикул]],[1]Подбор!$CJ:$CW,11,0),"")</f>
        <v>0</v>
      </c>
      <c r="AG2096" s="73">
        <f>IFERROR(VLOOKUP(Подбор[[#This Row],[Артикул]],[1]Подбор!$CJ:$CW,12,0),"")</f>
        <v>5</v>
      </c>
      <c r="AH2096" s="73">
        <f>IFERROR(VLOOKUP(Подбор[[#This Row],[Артикул]],[1]Подбор!$CJ:$CW,13,0),"")</f>
        <v>0</v>
      </c>
      <c r="AI2096" s="73">
        <f>IFERROR(VLOOKUP(Подбор[[#This Row],[Артикул]],[1]Подбор!$CJ:$CW,14,0),"")</f>
        <v>0</v>
      </c>
      <c r="AJ2096" s="73" t="str">
        <f>IFERROR(VLOOKUP(Подбор[[#This Row],[Артикул]],[1]Подбор!$CJ:$DA,15,0),"")</f>
        <v>http://ipmatika.ru/upload/iblock/2d8/2kattwub3izz9ig3w1sssvlmxgy1avxs/2.png</v>
      </c>
      <c r="AK2096" s="73" t="str">
        <f>IFERROR(VLOOKUP(Подбор[[#This Row],[Артикул]],[1]Подбор!$CJ:$DA,16,0),"")</f>
        <v>https://ipmatika.kz/products/accessories/wi-tek-wi-poe90x/</v>
      </c>
      <c r="AL2096" s="73" t="str">
        <f>IFERROR(VLOOKUP(Подбор[[#This Row],[Артикул]],[1]Подбор!$CJ:$DA,17,0),"")</f>
        <v/>
      </c>
    </row>
    <row r="2097" spans="1:38">
      <c r="A2097" s="73" t="s">
        <v>5269</v>
      </c>
      <c r="B2097"/>
      <c r="C2097"/>
      <c r="D2097" t="s">
        <v>578</v>
      </c>
      <c r="E2097" t="s">
        <v>578</v>
      </c>
      <c r="F2097" t="s">
        <v>578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578</v>
      </c>
      <c r="R2097" t="s">
        <v>578</v>
      </c>
      <c r="S2097" t="s">
        <v>578</v>
      </c>
      <c r="T2097" s="73"/>
      <c r="U2097" s="73"/>
      <c r="V2097"/>
      <c r="W2097" s="73" t="str">
        <f>IFERROR(VLOOKUP(Подбор[[#This Row],[Артикул]],[1]Подбор!$CJ:$CW,2,0),"")</f>
        <v/>
      </c>
      <c r="X2097" s="73" t="str">
        <f>IFERROR(VLOOKUP(Подбор[[#This Row],[Артикул]],[1]Подбор!$CJ:$CW,3,0),"")</f>
        <v/>
      </c>
      <c r="Y2097" s="73" t="str">
        <f>IFERROR(VLOOKUP(Подбор[[#This Row],[Артикул]],[1]Подбор!$CJ:$CW,4,0),"")</f>
        <v/>
      </c>
      <c r="Z2097" s="73">
        <f>IFERROR(VLOOKUP(Подбор[[#This Row],[Артикул]],[1]Подбор!$CJ:$CW,5,0),"")</f>
        <v>0</v>
      </c>
      <c r="AA2097" s="73">
        <f>IFERROR(VLOOKUP(Подбор[[#This Row],[Артикул]],[1]Подбор!$CJ:$CW,6,0),"")</f>
        <v>0</v>
      </c>
      <c r="AB2097" s="73">
        <f>IFERROR(VLOOKUP(Подбор[[#This Row],[Артикул]],[1]Подбор!$CJ:$CW,7,0),"")</f>
        <v>0</v>
      </c>
      <c r="AC2097" s="73">
        <f>IFERROR(VLOOKUP(Подбор[[#This Row],[Артикул]],[1]Подбор!$CJ:$CW,8,0),"")</f>
        <v>0</v>
      </c>
      <c r="AD2097" s="73">
        <f>IFERROR(VLOOKUP(Подбор[[#This Row],[Артикул]],[1]Подбор!$CJ:$CW,9,0),"")</f>
        <v>0</v>
      </c>
      <c r="AE2097" s="73">
        <f>IFERROR(VLOOKUP(Подбор[[#This Row],[Артикул]],[1]Подбор!$CJ:$CW,10,0),"")</f>
        <v>0</v>
      </c>
      <c r="AF2097" s="73">
        <f>IFERROR(VLOOKUP(Подбор[[#This Row],[Артикул]],[1]Подбор!$CJ:$CW,11,0),"")</f>
        <v>0</v>
      </c>
      <c r="AG2097" s="73">
        <f>IFERROR(VLOOKUP(Подбор[[#This Row],[Артикул]],[1]Подбор!$CJ:$CW,12,0),"")</f>
        <v>0</v>
      </c>
      <c r="AH2097" s="73">
        <f>IFERROR(VLOOKUP(Подбор[[#This Row],[Артикул]],[1]Подбор!$CJ:$CW,13,0),"")</f>
        <v>0</v>
      </c>
      <c r="AI2097" s="73">
        <f>IFERROR(VLOOKUP(Подбор[[#This Row],[Артикул]],[1]Подбор!$CJ:$CW,14,0),"")</f>
        <v>0</v>
      </c>
      <c r="AJ2097" s="73" t="str">
        <f>IFERROR(VLOOKUP(Подбор[[#This Row],[Артикул]],[1]Подбор!$CJ:$DA,15,0),"")</f>
        <v/>
      </c>
      <c r="AK2097" s="73" t="str">
        <f>IFERROR(VLOOKUP(Подбор[[#This Row],[Артикул]],[1]Подбор!$CJ:$DA,16,0),"")</f>
        <v/>
      </c>
      <c r="AL2097" s="73" t="str">
        <f>IFERROR(VLOOKUP(Подбор[[#This Row],[Артикул]],[1]Подбор!$CJ:$DA,17,0),"")</f>
        <v/>
      </c>
    </row>
    <row r="2098" spans="1:38">
      <c r="A2098" s="73" t="s">
        <v>5270</v>
      </c>
      <c r="B2098" t="s">
        <v>787</v>
      </c>
      <c r="C2098" t="s">
        <v>5451</v>
      </c>
      <c r="D2098">
        <v>27190</v>
      </c>
      <c r="E2098">
        <v>21755.8</v>
      </c>
      <c r="F2098">
        <v>-19.986024273630008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11</v>
      </c>
      <c r="O2098">
        <v>0</v>
      </c>
      <c r="P2098">
        <v>0</v>
      </c>
      <c r="Q2098" t="s">
        <v>6958</v>
      </c>
      <c r="R2098" t="s">
        <v>5472</v>
      </c>
      <c r="S2098" t="s">
        <v>5514</v>
      </c>
      <c r="T2098" s="73"/>
      <c r="U2098" s="73"/>
      <c r="V2098"/>
      <c r="W2098" s="73">
        <f>IFERROR(VLOOKUP(Подбор[[#This Row],[Артикул]],[1]Подбор!$CJ:$CW,2,0),"")</f>
        <v>27190</v>
      </c>
      <c r="X2098" s="73">
        <f>IFERROR(VLOOKUP(Подбор[[#This Row],[Артикул]],[1]Подбор!$CJ:$CW,3,0),"")</f>
        <v>21755.8</v>
      </c>
      <c r="Y2098" s="73">
        <f>IFERROR(VLOOKUP(Подбор[[#This Row],[Артикул]],[1]Подбор!$CJ:$CW,4,0),"")</f>
        <v>-19.986024273630008</v>
      </c>
      <c r="Z2098" s="73">
        <f>IFERROR(VLOOKUP(Подбор[[#This Row],[Артикул]],[1]Подбор!$CJ:$CW,5,0),"")</f>
        <v>0</v>
      </c>
      <c r="AA2098" s="73">
        <f>IFERROR(VLOOKUP(Подбор[[#This Row],[Артикул]],[1]Подбор!$CJ:$CW,6,0),"")</f>
        <v>0</v>
      </c>
      <c r="AB2098" s="73">
        <f>IFERROR(VLOOKUP(Подбор[[#This Row],[Артикул]],[1]Подбор!$CJ:$CW,7,0),"")</f>
        <v>0</v>
      </c>
      <c r="AC2098" s="73">
        <f>IFERROR(VLOOKUP(Подбор[[#This Row],[Артикул]],[1]Подбор!$CJ:$CW,8,0),"")</f>
        <v>0</v>
      </c>
      <c r="AD2098" s="73">
        <f>IFERROR(VLOOKUP(Подбор[[#This Row],[Артикул]],[1]Подбор!$CJ:$CW,9,0),"")</f>
        <v>0</v>
      </c>
      <c r="AE2098" s="73">
        <f>IFERROR(VLOOKUP(Подбор[[#This Row],[Артикул]],[1]Подбор!$CJ:$CW,10,0),"")</f>
        <v>0</v>
      </c>
      <c r="AF2098" s="73">
        <f>IFERROR(VLOOKUP(Подбор[[#This Row],[Артикул]],[1]Подбор!$CJ:$CW,11,0),"")</f>
        <v>0</v>
      </c>
      <c r="AG2098" s="73">
        <f>IFERROR(VLOOKUP(Подбор[[#This Row],[Артикул]],[1]Подбор!$CJ:$CW,12,0),"")</f>
        <v>11</v>
      </c>
      <c r="AH2098" s="73">
        <f>IFERROR(VLOOKUP(Подбор[[#This Row],[Артикул]],[1]Подбор!$CJ:$CW,13,0),"")</f>
        <v>0</v>
      </c>
      <c r="AI2098" s="73">
        <f>IFERROR(VLOOKUP(Подбор[[#This Row],[Артикул]],[1]Подбор!$CJ:$CW,14,0),"")</f>
        <v>0</v>
      </c>
      <c r="AJ2098" s="73" t="str">
        <f>IFERROR(VLOOKUP(Подбор[[#This Row],[Артикул]],[1]Подбор!$CJ:$DA,15,0),"")</f>
        <v>http://ipmatika.ru/upload/iblock/25a/wn84lh3ct1p7obuqihzi5sahla9axgtc/WI-DP120W-48V.png</v>
      </c>
      <c r="AK2098" s="73" t="str">
        <f>IFERROR(VLOOKUP(Подбор[[#This Row],[Артикул]],[1]Подбор!$CJ:$DA,16,0),"")</f>
        <v>https://ipmatika.kz/products/accessories/wi-tek-wi-dp120w-48v/</v>
      </c>
      <c r="AL2098" s="73" t="str">
        <f>IFERROR(VLOOKUP(Подбор[[#This Row],[Артикул]],[1]Подбор!$CJ:$DA,17,0),"")</f>
        <v>NEW</v>
      </c>
    </row>
    <row r="2099" spans="1:38">
      <c r="A2099" s="73" t="s">
        <v>5271</v>
      </c>
      <c r="B2099" t="s">
        <v>787</v>
      </c>
      <c r="C2099" t="s">
        <v>5452</v>
      </c>
      <c r="D2099">
        <v>46430</v>
      </c>
      <c r="E2099">
        <v>37147.549999999996</v>
      </c>
      <c r="F2099">
        <v>-19.992354081412884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14</v>
      </c>
      <c r="O2099">
        <v>0</v>
      </c>
      <c r="P2099">
        <v>0</v>
      </c>
      <c r="Q2099" t="s">
        <v>6959</v>
      </c>
      <c r="R2099" t="s">
        <v>5471</v>
      </c>
      <c r="S2099" t="s">
        <v>5514</v>
      </c>
      <c r="T2099" s="73"/>
      <c r="U2099" s="73"/>
      <c r="V2099"/>
      <c r="W2099" s="73">
        <f>IFERROR(VLOOKUP(Подбор[[#This Row],[Артикул]],[1]Подбор!$CJ:$CW,2,0),"")</f>
        <v>46430</v>
      </c>
      <c r="X2099" s="73">
        <f>IFERROR(VLOOKUP(Подбор[[#This Row],[Артикул]],[1]Подбор!$CJ:$CW,3,0),"")</f>
        <v>37147.549999999996</v>
      </c>
      <c r="Y2099" s="73">
        <f>IFERROR(VLOOKUP(Подбор[[#This Row],[Артикул]],[1]Подбор!$CJ:$CW,4,0),"")</f>
        <v>-19.992354081412884</v>
      </c>
      <c r="Z2099" s="73">
        <f>IFERROR(VLOOKUP(Подбор[[#This Row],[Артикул]],[1]Подбор!$CJ:$CW,5,0),"")</f>
        <v>0</v>
      </c>
      <c r="AA2099" s="73">
        <f>IFERROR(VLOOKUP(Подбор[[#This Row],[Артикул]],[1]Подбор!$CJ:$CW,6,0),"")</f>
        <v>0</v>
      </c>
      <c r="AB2099" s="73">
        <f>IFERROR(VLOOKUP(Подбор[[#This Row],[Артикул]],[1]Подбор!$CJ:$CW,7,0),"")</f>
        <v>0</v>
      </c>
      <c r="AC2099" s="73">
        <f>IFERROR(VLOOKUP(Подбор[[#This Row],[Артикул]],[1]Подбор!$CJ:$CW,8,0),"")</f>
        <v>0</v>
      </c>
      <c r="AD2099" s="73">
        <f>IFERROR(VLOOKUP(Подбор[[#This Row],[Артикул]],[1]Подбор!$CJ:$CW,9,0),"")</f>
        <v>0</v>
      </c>
      <c r="AE2099" s="73">
        <f>IFERROR(VLOOKUP(Подбор[[#This Row],[Артикул]],[1]Подбор!$CJ:$CW,10,0),"")</f>
        <v>0</v>
      </c>
      <c r="AF2099" s="73">
        <f>IFERROR(VLOOKUP(Подбор[[#This Row],[Артикул]],[1]Подбор!$CJ:$CW,11,0),"")</f>
        <v>0</v>
      </c>
      <c r="AG2099" s="73">
        <f>IFERROR(VLOOKUP(Подбор[[#This Row],[Артикул]],[1]Подбор!$CJ:$CW,12,0),"")</f>
        <v>14</v>
      </c>
      <c r="AH2099" s="73">
        <f>IFERROR(VLOOKUP(Подбор[[#This Row],[Артикул]],[1]Подбор!$CJ:$CW,13,0),"")</f>
        <v>0</v>
      </c>
      <c r="AI2099" s="73">
        <f>IFERROR(VLOOKUP(Подбор[[#This Row],[Артикул]],[1]Подбор!$CJ:$CW,14,0),"")</f>
        <v>0</v>
      </c>
      <c r="AJ2099" s="73" t="str">
        <f>IFERROR(VLOOKUP(Подбор[[#This Row],[Артикул]],[1]Подбор!$CJ:$DA,15,0),"")</f>
        <v>http://ipmatika.ru/upload/iblock/6d0/3k2p08xenqxcy6ru4xh7oso370yjgk7i/WI-DP240W-48V.png</v>
      </c>
      <c r="AK2099" s="73" t="str">
        <f>IFERROR(VLOOKUP(Подбор[[#This Row],[Артикул]],[1]Подбор!$CJ:$DA,16,0),"")</f>
        <v>https://ipmatika.kz/products/accessories/wi-tek-wi-dp240w-48v/</v>
      </c>
      <c r="AL2099" s="73" t="str">
        <f>IFERROR(VLOOKUP(Подбор[[#This Row],[Артикул]],[1]Подбор!$CJ:$DA,17,0),"")</f>
        <v>NEW</v>
      </c>
    </row>
    <row r="2100" spans="1:38">
      <c r="A2100" s="73" t="s">
        <v>5272</v>
      </c>
      <c r="B2100" t="s">
        <v>787</v>
      </c>
      <c r="C2100" t="s">
        <v>5453</v>
      </c>
      <c r="D2100">
        <v>10620</v>
      </c>
      <c r="E2100">
        <v>8493.375</v>
      </c>
      <c r="F2100">
        <v>-20.024717514124291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5</v>
      </c>
      <c r="Q2100" t="s">
        <v>6960</v>
      </c>
      <c r="R2100" t="s">
        <v>5470</v>
      </c>
      <c r="S2100" t="s">
        <v>5514</v>
      </c>
      <c r="T2100" s="73"/>
      <c r="U2100" s="73"/>
      <c r="V2100"/>
      <c r="W2100" s="73">
        <f>IFERROR(VLOOKUP(Подбор[[#This Row],[Артикул]],[1]Подбор!$CJ:$CW,2,0),"")</f>
        <v>10620</v>
      </c>
      <c r="X2100" s="73">
        <f>IFERROR(VLOOKUP(Подбор[[#This Row],[Артикул]],[1]Подбор!$CJ:$CW,3,0),"")</f>
        <v>8493.375</v>
      </c>
      <c r="Y2100" s="73">
        <f>IFERROR(VLOOKUP(Подбор[[#This Row],[Артикул]],[1]Подбор!$CJ:$CW,4,0),"")</f>
        <v>-20.024717514124291</v>
      </c>
      <c r="Z2100" s="73">
        <f>IFERROR(VLOOKUP(Подбор[[#This Row],[Артикул]],[1]Подбор!$CJ:$CW,5,0),"")</f>
        <v>0</v>
      </c>
      <c r="AA2100" s="73">
        <f>IFERROR(VLOOKUP(Подбор[[#This Row],[Артикул]],[1]Подбор!$CJ:$CW,6,0),"")</f>
        <v>0</v>
      </c>
      <c r="AB2100" s="73">
        <f>IFERROR(VLOOKUP(Подбор[[#This Row],[Артикул]],[1]Подбор!$CJ:$CW,7,0),"")</f>
        <v>0</v>
      </c>
      <c r="AC2100" s="73">
        <f>IFERROR(VLOOKUP(Подбор[[#This Row],[Артикул]],[1]Подбор!$CJ:$CW,8,0),"")</f>
        <v>0</v>
      </c>
      <c r="AD2100" s="73">
        <f>IFERROR(VLOOKUP(Подбор[[#This Row],[Артикул]],[1]Подбор!$CJ:$CW,9,0),"")</f>
        <v>0</v>
      </c>
      <c r="AE2100" s="73">
        <f>IFERROR(VLOOKUP(Подбор[[#This Row],[Артикул]],[1]Подбор!$CJ:$CW,10,0),"")</f>
        <v>0</v>
      </c>
      <c r="AF2100" s="73">
        <f>IFERROR(VLOOKUP(Подбор[[#This Row],[Артикул]],[1]Подбор!$CJ:$CW,11,0),"")</f>
        <v>0</v>
      </c>
      <c r="AG2100" s="73">
        <f>IFERROR(VLOOKUP(Подбор[[#This Row],[Артикул]],[1]Подбор!$CJ:$CW,12,0),"")</f>
        <v>0</v>
      </c>
      <c r="AH2100" s="73">
        <f>IFERROR(VLOOKUP(Подбор[[#This Row],[Артикул]],[1]Подбор!$CJ:$CW,13,0),"")</f>
        <v>0</v>
      </c>
      <c r="AI2100" s="73">
        <f>IFERROR(VLOOKUP(Подбор[[#This Row],[Артикул]],[1]Подбор!$CJ:$CW,14,0),"")</f>
        <v>5</v>
      </c>
      <c r="AJ2100" s="73" t="str">
        <f>IFERROR(VLOOKUP(Подбор[[#This Row],[Артикул]],[1]Подбор!$CJ:$DA,15,0),"")</f>
        <v>http://ipmatika.ru/upload/iblock/eb0/r4tkvx1nnqc3oeblxt7dmjb2r5tzhp5i/WI-DP30W-12V.png</v>
      </c>
      <c r="AK2100" s="73" t="str">
        <f>IFERROR(VLOOKUP(Подбор[[#This Row],[Артикул]],[1]Подбор!$CJ:$DA,16,0),"")</f>
        <v>https://ipmatika.kz/products/accessories/wi-tek-wi-dp30w-12v/</v>
      </c>
      <c r="AL2100" s="73" t="str">
        <f>IFERROR(VLOOKUP(Подбор[[#This Row],[Артикул]],[1]Подбор!$CJ:$DA,17,0),"")</f>
        <v>NEW</v>
      </c>
    </row>
    <row r="2101" spans="1:38">
      <c r="A2101" s="73" t="s">
        <v>5273</v>
      </c>
      <c r="B2101" t="s">
        <v>787</v>
      </c>
      <c r="C2101" t="s">
        <v>5454</v>
      </c>
      <c r="D2101">
        <v>92860</v>
      </c>
      <c r="E2101">
        <v>74287.125</v>
      </c>
      <c r="F2101">
        <v>-20.000942278699114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25</v>
      </c>
      <c r="O2101">
        <v>0</v>
      </c>
      <c r="P2101">
        <v>0</v>
      </c>
      <c r="Q2101" t="s">
        <v>6961</v>
      </c>
      <c r="R2101" t="s">
        <v>5469</v>
      </c>
      <c r="S2101" t="s">
        <v>5514</v>
      </c>
      <c r="T2101" s="73"/>
      <c r="U2101" s="73"/>
      <c r="V2101"/>
      <c r="W2101" s="73">
        <f>IFERROR(VLOOKUP(Подбор[[#This Row],[Артикул]],[1]Подбор!$CJ:$CW,2,0),"")</f>
        <v>92860</v>
      </c>
      <c r="X2101" s="73">
        <f>IFERROR(VLOOKUP(Подбор[[#This Row],[Артикул]],[1]Подбор!$CJ:$CW,3,0),"")</f>
        <v>74287.125</v>
      </c>
      <c r="Y2101" s="73">
        <f>IFERROR(VLOOKUP(Подбор[[#This Row],[Артикул]],[1]Подбор!$CJ:$CW,4,0),"")</f>
        <v>-20.000942278699114</v>
      </c>
      <c r="Z2101" s="73">
        <f>IFERROR(VLOOKUP(Подбор[[#This Row],[Артикул]],[1]Подбор!$CJ:$CW,5,0),"")</f>
        <v>0</v>
      </c>
      <c r="AA2101" s="73">
        <f>IFERROR(VLOOKUP(Подбор[[#This Row],[Артикул]],[1]Подбор!$CJ:$CW,6,0),"")</f>
        <v>0</v>
      </c>
      <c r="AB2101" s="73">
        <f>IFERROR(VLOOKUP(Подбор[[#This Row],[Артикул]],[1]Подбор!$CJ:$CW,7,0),"")</f>
        <v>0</v>
      </c>
      <c r="AC2101" s="73">
        <f>IFERROR(VLOOKUP(Подбор[[#This Row],[Артикул]],[1]Подбор!$CJ:$CW,8,0),"")</f>
        <v>0</v>
      </c>
      <c r="AD2101" s="73">
        <f>IFERROR(VLOOKUP(Подбор[[#This Row],[Артикул]],[1]Подбор!$CJ:$CW,9,0),"")</f>
        <v>0</v>
      </c>
      <c r="AE2101" s="73">
        <f>IFERROR(VLOOKUP(Подбор[[#This Row],[Артикул]],[1]Подбор!$CJ:$CW,10,0),"")</f>
        <v>0</v>
      </c>
      <c r="AF2101" s="73">
        <f>IFERROR(VLOOKUP(Подбор[[#This Row],[Артикул]],[1]Подбор!$CJ:$CW,11,0),"")</f>
        <v>0</v>
      </c>
      <c r="AG2101" s="73">
        <f>IFERROR(VLOOKUP(Подбор[[#This Row],[Артикул]],[1]Подбор!$CJ:$CW,12,0),"")</f>
        <v>25</v>
      </c>
      <c r="AH2101" s="73">
        <f>IFERROR(VLOOKUP(Подбор[[#This Row],[Артикул]],[1]Подбор!$CJ:$CW,13,0),"")</f>
        <v>0</v>
      </c>
      <c r="AI2101" s="73">
        <f>IFERROR(VLOOKUP(Подбор[[#This Row],[Артикул]],[1]Подбор!$CJ:$CW,14,0),"")</f>
        <v>0</v>
      </c>
      <c r="AJ2101" s="73" t="str">
        <f>IFERROR(VLOOKUP(Подбор[[#This Row],[Артикул]],[1]Подбор!$CJ:$DA,15,0),"")</f>
        <v>http://ipmatika.ru/upload/iblock/45a/sz444p581c5igimqb4hq3c2s8acj6pd7/WI-DP480W-48V.png</v>
      </c>
      <c r="AK2101" s="73" t="str">
        <f>IFERROR(VLOOKUP(Подбор[[#This Row],[Артикул]],[1]Подбор!$CJ:$DA,16,0),"")</f>
        <v>https://ipmatika.kz/products/accessories/wi-tek-wi-dp480w-48v/</v>
      </c>
      <c r="AL2101" s="73" t="str">
        <f>IFERROR(VLOOKUP(Подбор[[#This Row],[Артикул]],[1]Подбор!$CJ:$DA,17,0),"")</f>
        <v>NEW</v>
      </c>
    </row>
    <row r="2102" spans="1:38">
      <c r="A2102" s="73" t="s">
        <v>5274</v>
      </c>
      <c r="B2102" t="s">
        <v>787</v>
      </c>
      <c r="C2102" t="s">
        <v>5455</v>
      </c>
      <c r="D2102">
        <v>19900</v>
      </c>
      <c r="E2102">
        <v>15918.099999999999</v>
      </c>
      <c r="F2102">
        <v>-20.009547738693485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4</v>
      </c>
      <c r="O2102">
        <v>0</v>
      </c>
      <c r="P2102">
        <v>0</v>
      </c>
      <c r="Q2102" t="s">
        <v>6962</v>
      </c>
      <c r="R2102" t="s">
        <v>5473</v>
      </c>
      <c r="S2102" t="s">
        <v>5514</v>
      </c>
      <c r="T2102" s="73"/>
      <c r="U2102" s="73"/>
      <c r="V2102"/>
      <c r="W2102" s="73">
        <f>IFERROR(VLOOKUP(Подбор[[#This Row],[Артикул]],[1]Подбор!$CJ:$CW,2,0),"")</f>
        <v>19900</v>
      </c>
      <c r="X2102" s="73">
        <f>IFERROR(VLOOKUP(Подбор[[#This Row],[Артикул]],[1]Подбор!$CJ:$CW,3,0),"")</f>
        <v>15918.099999999999</v>
      </c>
      <c r="Y2102" s="73">
        <f>IFERROR(VLOOKUP(Подбор[[#This Row],[Артикул]],[1]Подбор!$CJ:$CW,4,0),"")</f>
        <v>-20.009547738693485</v>
      </c>
      <c r="Z2102" s="73">
        <f>IFERROR(VLOOKUP(Подбор[[#This Row],[Артикул]],[1]Подбор!$CJ:$CW,5,0),"")</f>
        <v>0</v>
      </c>
      <c r="AA2102" s="73">
        <f>IFERROR(VLOOKUP(Подбор[[#This Row],[Артикул]],[1]Подбор!$CJ:$CW,6,0),"")</f>
        <v>0</v>
      </c>
      <c r="AB2102" s="73">
        <f>IFERROR(VLOOKUP(Подбор[[#This Row],[Артикул]],[1]Подбор!$CJ:$CW,7,0),"")</f>
        <v>0</v>
      </c>
      <c r="AC2102" s="73">
        <f>IFERROR(VLOOKUP(Подбор[[#This Row],[Артикул]],[1]Подбор!$CJ:$CW,8,0),"")</f>
        <v>0</v>
      </c>
      <c r="AD2102" s="73">
        <f>IFERROR(VLOOKUP(Подбор[[#This Row],[Артикул]],[1]Подбор!$CJ:$CW,9,0),"")</f>
        <v>0</v>
      </c>
      <c r="AE2102" s="73">
        <f>IFERROR(VLOOKUP(Подбор[[#This Row],[Артикул]],[1]Подбор!$CJ:$CW,10,0),"")</f>
        <v>0</v>
      </c>
      <c r="AF2102" s="73">
        <f>IFERROR(VLOOKUP(Подбор[[#This Row],[Артикул]],[1]Подбор!$CJ:$CW,11,0),"")</f>
        <v>0</v>
      </c>
      <c r="AG2102" s="73">
        <f>IFERROR(VLOOKUP(Подбор[[#This Row],[Артикул]],[1]Подбор!$CJ:$CW,12,0),"")</f>
        <v>4</v>
      </c>
      <c r="AH2102" s="73">
        <f>IFERROR(VLOOKUP(Подбор[[#This Row],[Артикул]],[1]Подбор!$CJ:$CW,13,0),"")</f>
        <v>0</v>
      </c>
      <c r="AI2102" s="73">
        <f>IFERROR(VLOOKUP(Подбор[[#This Row],[Артикул]],[1]Подбор!$CJ:$CW,14,0),"")</f>
        <v>0</v>
      </c>
      <c r="AJ2102" s="73" t="str">
        <f>IFERROR(VLOOKUP(Подбор[[#This Row],[Артикул]],[1]Подбор!$CJ:$DA,15,0),"")</f>
        <v>http://ipmatika.ru/upload/iblock/c2a/c9le4xygtow6a1acff4gu4ykka5xm2zt/WI-DP75W-48V.png</v>
      </c>
      <c r="AK2102" s="73" t="str">
        <f>IFERROR(VLOOKUP(Подбор[[#This Row],[Артикул]],[1]Подбор!$CJ:$DA,16,0),"")</f>
        <v>https://ipmatika.kz/products/accessories/wi-tek-wi-dp75w-48v/</v>
      </c>
      <c r="AL2102" s="73" t="str">
        <f>IFERROR(VLOOKUP(Подбор[[#This Row],[Артикул]],[1]Подбор!$CJ:$DA,17,0),"")</f>
        <v>NEW</v>
      </c>
    </row>
    <row r="2103" spans="1:38">
      <c r="A2103" s="73" t="s">
        <v>5275</v>
      </c>
      <c r="B2103"/>
      <c r="C2103"/>
      <c r="D2103" t="s">
        <v>578</v>
      </c>
      <c r="E2103" t="s">
        <v>578</v>
      </c>
      <c r="F2103" t="s">
        <v>578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578</v>
      </c>
      <c r="R2103" t="s">
        <v>578</v>
      </c>
      <c r="S2103" t="s">
        <v>578</v>
      </c>
      <c r="T2103" s="73"/>
      <c r="U2103" s="73"/>
      <c r="V2103"/>
      <c r="W2103" s="73" t="str">
        <f>IFERROR(VLOOKUP(Подбор[[#This Row],[Артикул]],[1]Подбор!$CJ:$CW,2,0),"")</f>
        <v/>
      </c>
      <c r="X2103" s="73" t="str">
        <f>IFERROR(VLOOKUP(Подбор[[#This Row],[Артикул]],[1]Подбор!$CJ:$CW,3,0),"")</f>
        <v/>
      </c>
      <c r="Y2103" s="73" t="str">
        <f>IFERROR(VLOOKUP(Подбор[[#This Row],[Артикул]],[1]Подбор!$CJ:$CW,4,0),"")</f>
        <v/>
      </c>
      <c r="Z2103" s="73">
        <f>IFERROR(VLOOKUP(Подбор[[#This Row],[Артикул]],[1]Подбор!$CJ:$CW,5,0),"")</f>
        <v>0</v>
      </c>
      <c r="AA2103" s="73">
        <f>IFERROR(VLOOKUP(Подбор[[#This Row],[Артикул]],[1]Подбор!$CJ:$CW,6,0),"")</f>
        <v>0</v>
      </c>
      <c r="AB2103" s="73">
        <f>IFERROR(VLOOKUP(Подбор[[#This Row],[Артикул]],[1]Подбор!$CJ:$CW,7,0),"")</f>
        <v>0</v>
      </c>
      <c r="AC2103" s="73">
        <f>IFERROR(VLOOKUP(Подбор[[#This Row],[Артикул]],[1]Подбор!$CJ:$CW,8,0),"")</f>
        <v>0</v>
      </c>
      <c r="AD2103" s="73">
        <f>IFERROR(VLOOKUP(Подбор[[#This Row],[Артикул]],[1]Подбор!$CJ:$CW,9,0),"")</f>
        <v>0</v>
      </c>
      <c r="AE2103" s="73">
        <f>IFERROR(VLOOKUP(Подбор[[#This Row],[Артикул]],[1]Подбор!$CJ:$CW,10,0),"")</f>
        <v>0</v>
      </c>
      <c r="AF2103" s="73">
        <f>IFERROR(VLOOKUP(Подбор[[#This Row],[Артикул]],[1]Подбор!$CJ:$CW,11,0),"")</f>
        <v>0</v>
      </c>
      <c r="AG2103" s="73">
        <f>IFERROR(VLOOKUP(Подбор[[#This Row],[Артикул]],[1]Подбор!$CJ:$CW,12,0),"")</f>
        <v>0</v>
      </c>
      <c r="AH2103" s="73">
        <f>IFERROR(VLOOKUP(Подбор[[#This Row],[Артикул]],[1]Подбор!$CJ:$CW,13,0),"")</f>
        <v>0</v>
      </c>
      <c r="AI2103" s="73">
        <f>IFERROR(VLOOKUP(Подбор[[#This Row],[Артикул]],[1]Подбор!$CJ:$CW,14,0),"")</f>
        <v>0</v>
      </c>
      <c r="AJ2103" s="73" t="str">
        <f>IFERROR(VLOOKUP(Подбор[[#This Row],[Артикул]],[1]Подбор!$CJ:$DA,15,0),"")</f>
        <v/>
      </c>
      <c r="AK2103" s="73" t="str">
        <f>IFERROR(VLOOKUP(Подбор[[#This Row],[Артикул]],[1]Подбор!$CJ:$DA,16,0),"")</f>
        <v/>
      </c>
      <c r="AL2103" s="73" t="str">
        <f>IFERROR(VLOOKUP(Подбор[[#This Row],[Артикул]],[1]Подбор!$CJ:$DA,17,0),"")</f>
        <v/>
      </c>
    </row>
    <row r="2104" spans="1:38">
      <c r="A2104" s="73" t="s">
        <v>182</v>
      </c>
      <c r="B2104" t="s">
        <v>787</v>
      </c>
      <c r="C2104" t="s">
        <v>746</v>
      </c>
      <c r="D2104">
        <v>5700</v>
      </c>
      <c r="E2104">
        <v>4561.7</v>
      </c>
      <c r="F2104">
        <v>-19.970175438596485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37</v>
      </c>
      <c r="O2104">
        <v>3</v>
      </c>
      <c r="P2104">
        <v>0</v>
      </c>
      <c r="Q2104" t="s">
        <v>6963</v>
      </c>
      <c r="R2104" t="s">
        <v>2804</v>
      </c>
      <c r="S2104" t="s">
        <v>578</v>
      </c>
      <c r="T2104" s="73"/>
      <c r="U2104" s="73"/>
      <c r="V2104"/>
      <c r="W2104" s="73">
        <f>IFERROR(VLOOKUP(Подбор[[#This Row],[Артикул]],[1]Подбор!$CJ:$CW,2,0),"")</f>
        <v>5700</v>
      </c>
      <c r="X2104" s="73">
        <f>IFERROR(VLOOKUP(Подбор[[#This Row],[Артикул]],[1]Подбор!$CJ:$CW,3,0),"")</f>
        <v>4561.7</v>
      </c>
      <c r="Y2104" s="73">
        <f>IFERROR(VLOOKUP(Подбор[[#This Row],[Артикул]],[1]Подбор!$CJ:$CW,4,0),"")</f>
        <v>-19.970175438596485</v>
      </c>
      <c r="Z2104" s="73">
        <f>IFERROR(VLOOKUP(Подбор[[#This Row],[Артикул]],[1]Подбор!$CJ:$CW,5,0),"")</f>
        <v>0</v>
      </c>
      <c r="AA2104" s="73">
        <f>IFERROR(VLOOKUP(Подбор[[#This Row],[Артикул]],[1]Подбор!$CJ:$CW,6,0),"")</f>
        <v>0</v>
      </c>
      <c r="AB2104" s="73">
        <f>IFERROR(VLOOKUP(Подбор[[#This Row],[Артикул]],[1]Подбор!$CJ:$CW,7,0),"")</f>
        <v>0</v>
      </c>
      <c r="AC2104" s="73">
        <f>IFERROR(VLOOKUP(Подбор[[#This Row],[Артикул]],[1]Подбор!$CJ:$CW,8,0),"")</f>
        <v>0</v>
      </c>
      <c r="AD2104" s="73">
        <f>IFERROR(VLOOKUP(Подбор[[#This Row],[Артикул]],[1]Подбор!$CJ:$CW,9,0),"")</f>
        <v>0</v>
      </c>
      <c r="AE2104" s="73">
        <f>IFERROR(VLOOKUP(Подбор[[#This Row],[Артикул]],[1]Подбор!$CJ:$CW,10,0),"")</f>
        <v>0</v>
      </c>
      <c r="AF2104" s="73">
        <f>IFERROR(VLOOKUP(Подбор[[#This Row],[Артикул]],[1]Подбор!$CJ:$CW,11,0),"")</f>
        <v>0</v>
      </c>
      <c r="AG2104" s="73">
        <f>IFERROR(VLOOKUP(Подбор[[#This Row],[Артикул]],[1]Подбор!$CJ:$CW,12,0),"")</f>
        <v>37</v>
      </c>
      <c r="AH2104" s="73">
        <f>IFERROR(VLOOKUP(Подбор[[#This Row],[Артикул]],[1]Подбор!$CJ:$CW,13,0),"")</f>
        <v>3</v>
      </c>
      <c r="AI2104" s="73">
        <f>IFERROR(VLOOKUP(Подбор[[#This Row],[Артикул]],[1]Подбор!$CJ:$CW,14,0),"")</f>
        <v>0</v>
      </c>
      <c r="AJ2104" s="73" t="str">
        <f>IFERROR(VLOOKUP(Подбор[[#This Row],[Артикул]],[1]Подбор!$CJ:$DA,15,0),"")</f>
        <v>http://ipmatika.ru/upload/iblock/200/POE31-24V_title_new.jpg</v>
      </c>
      <c r="AK2104" s="73" t="str">
        <f>IFERROR(VLOOKUP(Подбор[[#This Row],[Артикул]],[1]Подбор!$CJ:$DA,16,0),"")</f>
        <v>https://ipmatika.kz/products/accessories/wi-tek-wi-poe31-24v/</v>
      </c>
      <c r="AL2104" s="73" t="str">
        <f>IFERROR(VLOOKUP(Подбор[[#This Row],[Артикул]],[1]Подбор!$CJ:$DA,17,0),"")</f>
        <v/>
      </c>
    </row>
    <row r="2105" spans="1:38">
      <c r="A2105" s="73" t="s">
        <v>180</v>
      </c>
      <c r="B2105" t="s">
        <v>787</v>
      </c>
      <c r="C2105" t="s">
        <v>745</v>
      </c>
      <c r="D2105">
        <v>5700</v>
      </c>
      <c r="E2105">
        <v>4561.7</v>
      </c>
      <c r="F2105">
        <v>-19.970175438596485</v>
      </c>
      <c r="G2105">
        <v>25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10</v>
      </c>
      <c r="O2105" t="s">
        <v>5489</v>
      </c>
      <c r="P2105" t="s">
        <v>5489</v>
      </c>
      <c r="Q2105" t="s">
        <v>6964</v>
      </c>
      <c r="R2105" t="s">
        <v>2803</v>
      </c>
      <c r="S2105" t="s">
        <v>578</v>
      </c>
      <c r="T2105" s="73"/>
      <c r="U2105" s="73"/>
      <c r="V2105"/>
      <c r="W2105" s="73">
        <f>IFERROR(VLOOKUP(Подбор[[#This Row],[Артикул]],[1]Подбор!$CJ:$CW,2,0),"")</f>
        <v>5700</v>
      </c>
      <c r="X2105" s="73">
        <f>IFERROR(VLOOKUP(Подбор[[#This Row],[Артикул]],[1]Подбор!$CJ:$CW,3,0),"")</f>
        <v>4561.7</v>
      </c>
      <c r="Y2105" s="73">
        <f>IFERROR(VLOOKUP(Подбор[[#This Row],[Артикул]],[1]Подбор!$CJ:$CW,4,0),"")</f>
        <v>-19.970175438596485</v>
      </c>
      <c r="Z2105" s="73">
        <f>IFERROR(VLOOKUP(Подбор[[#This Row],[Артикул]],[1]Подбор!$CJ:$CW,5,0),"")</f>
        <v>25</v>
      </c>
      <c r="AA2105" s="73">
        <f>IFERROR(VLOOKUP(Подбор[[#This Row],[Артикул]],[1]Подбор!$CJ:$CW,6,0),"")</f>
        <v>0</v>
      </c>
      <c r="AB2105" s="73">
        <f>IFERROR(VLOOKUP(Подбор[[#This Row],[Артикул]],[1]Подбор!$CJ:$CW,7,0),"")</f>
        <v>0</v>
      </c>
      <c r="AC2105" s="73">
        <f>IFERROR(VLOOKUP(Подбор[[#This Row],[Артикул]],[1]Подбор!$CJ:$CW,8,0),"")</f>
        <v>0</v>
      </c>
      <c r="AD2105" s="73">
        <f>IFERROR(VLOOKUP(Подбор[[#This Row],[Артикул]],[1]Подбор!$CJ:$CW,9,0),"")</f>
        <v>0</v>
      </c>
      <c r="AE2105" s="73">
        <f>IFERROR(VLOOKUP(Подбор[[#This Row],[Артикул]],[1]Подбор!$CJ:$CW,10,0),"")</f>
        <v>0</v>
      </c>
      <c r="AF2105" s="73">
        <f>IFERROR(VLOOKUP(Подбор[[#This Row],[Артикул]],[1]Подбор!$CJ:$CW,11,0),"")</f>
        <v>0</v>
      </c>
      <c r="AG2105" s="73">
        <f>IFERROR(VLOOKUP(Подбор[[#This Row],[Артикул]],[1]Подбор!$CJ:$CW,12,0),"")</f>
        <v>10</v>
      </c>
      <c r="AH2105" s="73" t="str">
        <f>IFERROR(VLOOKUP(Подбор[[#This Row],[Артикул]],[1]Подбор!$CJ:$CW,13,0),"")</f>
        <v>50+</v>
      </c>
      <c r="AI2105" s="73" t="str">
        <f>IFERROR(VLOOKUP(Подбор[[#This Row],[Артикул]],[1]Подбор!$CJ:$CW,14,0),"")</f>
        <v>50+</v>
      </c>
      <c r="AJ2105" s="73" t="str">
        <f>IFERROR(VLOOKUP(Подбор[[#This Row],[Артикул]],[1]Подбор!$CJ:$DA,15,0),"")</f>
        <v>http://ipmatika.ru/upload/iblock/021/POE31-48V_title_new.jpg</v>
      </c>
      <c r="AK2105" s="73" t="str">
        <f>IFERROR(VLOOKUP(Подбор[[#This Row],[Артикул]],[1]Подбор!$CJ:$DA,16,0),"")</f>
        <v>https://ipmatika.kz/products/accessories/wi-tek-wi-poe31-48v/</v>
      </c>
      <c r="AL2105" s="73" t="str">
        <f>IFERROR(VLOOKUP(Подбор[[#This Row],[Артикул]],[1]Подбор!$CJ:$DA,17,0),"")</f>
        <v/>
      </c>
    </row>
    <row r="2106" spans="1:38">
      <c r="A2106" s="73" t="s">
        <v>183</v>
      </c>
      <c r="B2106" t="s">
        <v>787</v>
      </c>
      <c r="C2106" t="s">
        <v>744</v>
      </c>
      <c r="D2106">
        <v>11270</v>
      </c>
      <c r="E2106">
        <v>9019.7250000000004</v>
      </c>
      <c r="F2106">
        <v>-19.966947648624668</v>
      </c>
      <c r="G2106">
        <v>4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5489</v>
      </c>
      <c r="O2106">
        <v>0</v>
      </c>
      <c r="P2106">
        <v>0</v>
      </c>
      <c r="Q2106" t="s">
        <v>6965</v>
      </c>
      <c r="R2106" t="s">
        <v>2802</v>
      </c>
      <c r="S2106" t="s">
        <v>578</v>
      </c>
      <c r="T2106" s="73"/>
      <c r="U2106" s="73"/>
      <c r="V2106"/>
      <c r="W2106" s="73">
        <f>IFERROR(VLOOKUP(Подбор[[#This Row],[Артикул]],[1]Подбор!$CJ:$CW,2,0),"")</f>
        <v>11270</v>
      </c>
      <c r="X2106" s="73">
        <f>IFERROR(VLOOKUP(Подбор[[#This Row],[Артикул]],[1]Подбор!$CJ:$CW,3,0),"")</f>
        <v>9019.7250000000004</v>
      </c>
      <c r="Y2106" s="73">
        <f>IFERROR(VLOOKUP(Подбор[[#This Row],[Артикул]],[1]Подбор!$CJ:$CW,4,0),"")</f>
        <v>-19.966947648624668</v>
      </c>
      <c r="Z2106" s="73">
        <f>IFERROR(VLOOKUP(Подбор[[#This Row],[Артикул]],[1]Подбор!$CJ:$CW,5,0),"")</f>
        <v>4</v>
      </c>
      <c r="AA2106" s="73">
        <f>IFERROR(VLOOKUP(Подбор[[#This Row],[Артикул]],[1]Подбор!$CJ:$CW,6,0),"")</f>
        <v>0</v>
      </c>
      <c r="AB2106" s="73">
        <f>IFERROR(VLOOKUP(Подбор[[#This Row],[Артикул]],[1]Подбор!$CJ:$CW,7,0),"")</f>
        <v>0</v>
      </c>
      <c r="AC2106" s="73">
        <f>IFERROR(VLOOKUP(Подбор[[#This Row],[Артикул]],[1]Подбор!$CJ:$CW,8,0),"")</f>
        <v>0</v>
      </c>
      <c r="AD2106" s="73">
        <f>IFERROR(VLOOKUP(Подбор[[#This Row],[Артикул]],[1]Подбор!$CJ:$CW,9,0),"")</f>
        <v>0</v>
      </c>
      <c r="AE2106" s="73">
        <f>IFERROR(VLOOKUP(Подбор[[#This Row],[Артикул]],[1]Подбор!$CJ:$CW,10,0),"")</f>
        <v>0</v>
      </c>
      <c r="AF2106" s="73">
        <f>IFERROR(VLOOKUP(Подбор[[#This Row],[Артикул]],[1]Подбор!$CJ:$CW,11,0),"")</f>
        <v>0</v>
      </c>
      <c r="AG2106" s="73" t="str">
        <f>IFERROR(VLOOKUP(Подбор[[#This Row],[Артикул]],[1]Подбор!$CJ:$CW,12,0),"")</f>
        <v>50+</v>
      </c>
      <c r="AH2106" s="73">
        <f>IFERROR(VLOOKUP(Подбор[[#This Row],[Артикул]],[1]Подбор!$CJ:$CW,13,0),"")</f>
        <v>0</v>
      </c>
      <c r="AI2106" s="73">
        <f>IFERROR(VLOOKUP(Подбор[[#This Row],[Артикул]],[1]Подбор!$CJ:$CW,14,0),"")</f>
        <v>0</v>
      </c>
      <c r="AJ2106" s="73" t="str">
        <f>IFERROR(VLOOKUP(Подбор[[#This Row],[Артикул]],[1]Подбор!$CJ:$DA,15,0),"")</f>
        <v>http://ipmatika.ru/upload/iblock/356/POE51-24V_title_new.jpg</v>
      </c>
      <c r="AK2106" s="73" t="str">
        <f>IFERROR(VLOOKUP(Подбор[[#This Row],[Артикул]],[1]Подбор!$CJ:$DA,16,0),"")</f>
        <v>https://ipmatika.kz/products/accessories/wi-tek-wi-poe51-24v/</v>
      </c>
      <c r="AL2106" s="73" t="str">
        <f>IFERROR(VLOOKUP(Подбор[[#This Row],[Артикул]],[1]Подбор!$CJ:$DA,17,0),"")</f>
        <v/>
      </c>
    </row>
    <row r="2107" spans="1:38">
      <c r="A2107" s="73" t="s">
        <v>181</v>
      </c>
      <c r="B2107" t="s">
        <v>787</v>
      </c>
      <c r="C2107" t="s">
        <v>743</v>
      </c>
      <c r="D2107">
        <v>11270</v>
      </c>
      <c r="E2107">
        <v>9019.7250000000004</v>
      </c>
      <c r="F2107">
        <v>-19.966947648624668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2</v>
      </c>
      <c r="O2107">
        <v>13</v>
      </c>
      <c r="P2107">
        <v>0</v>
      </c>
      <c r="Q2107" t="s">
        <v>6966</v>
      </c>
      <c r="R2107" t="s">
        <v>2801</v>
      </c>
      <c r="S2107" t="s">
        <v>5491</v>
      </c>
      <c r="T2107" s="73"/>
      <c r="U2107" s="73"/>
      <c r="V2107"/>
      <c r="W2107" s="73">
        <f>IFERROR(VLOOKUP(Подбор[[#This Row],[Артикул]],[1]Подбор!$CJ:$CW,2,0),"")</f>
        <v>11270</v>
      </c>
      <c r="X2107" s="73">
        <f>IFERROR(VLOOKUP(Подбор[[#This Row],[Артикул]],[1]Подбор!$CJ:$CW,3,0),"")</f>
        <v>9019.7250000000004</v>
      </c>
      <c r="Y2107" s="73">
        <f>IFERROR(VLOOKUP(Подбор[[#This Row],[Артикул]],[1]Подбор!$CJ:$CW,4,0),"")</f>
        <v>-19.966947648624668</v>
      </c>
      <c r="Z2107" s="73">
        <f>IFERROR(VLOOKUP(Подбор[[#This Row],[Артикул]],[1]Подбор!$CJ:$CW,5,0),"")</f>
        <v>0</v>
      </c>
      <c r="AA2107" s="73">
        <f>IFERROR(VLOOKUP(Подбор[[#This Row],[Артикул]],[1]Подбор!$CJ:$CW,6,0),"")</f>
        <v>0</v>
      </c>
      <c r="AB2107" s="73">
        <f>IFERROR(VLOOKUP(Подбор[[#This Row],[Артикул]],[1]Подбор!$CJ:$CW,7,0),"")</f>
        <v>0</v>
      </c>
      <c r="AC2107" s="73">
        <f>IFERROR(VLOOKUP(Подбор[[#This Row],[Артикул]],[1]Подбор!$CJ:$CW,8,0),"")</f>
        <v>1</v>
      </c>
      <c r="AD2107" s="73">
        <f>IFERROR(VLOOKUP(Подбор[[#This Row],[Артикул]],[1]Подбор!$CJ:$CW,9,0),"")</f>
        <v>0</v>
      </c>
      <c r="AE2107" s="73">
        <f>IFERROR(VLOOKUP(Подбор[[#This Row],[Артикул]],[1]Подбор!$CJ:$CW,10,0),"")</f>
        <v>0</v>
      </c>
      <c r="AF2107" s="73">
        <f>IFERROR(VLOOKUP(Подбор[[#This Row],[Артикул]],[1]Подбор!$CJ:$CW,11,0),"")</f>
        <v>0</v>
      </c>
      <c r="AG2107" s="73">
        <f>IFERROR(VLOOKUP(Подбор[[#This Row],[Артикул]],[1]Подбор!$CJ:$CW,12,0),"")</f>
        <v>2</v>
      </c>
      <c r="AH2107" s="73">
        <f>IFERROR(VLOOKUP(Подбор[[#This Row],[Артикул]],[1]Подбор!$CJ:$CW,13,0),"")</f>
        <v>13</v>
      </c>
      <c r="AI2107" s="73">
        <f>IFERROR(VLOOKUP(Подбор[[#This Row],[Артикул]],[1]Подбор!$CJ:$CW,14,0),"")</f>
        <v>0</v>
      </c>
      <c r="AJ2107" s="73" t="str">
        <f>IFERROR(VLOOKUP(Подбор[[#This Row],[Артикул]],[1]Подбор!$CJ:$DA,15,0),"")</f>
        <v>http://ipmatika.ru/upload/iblock/9f4/POE51-48V_title_new.jpg</v>
      </c>
      <c r="AK2107" s="73" t="str">
        <f>IFERROR(VLOOKUP(Подбор[[#This Row],[Артикул]],[1]Подбор!$CJ:$DA,16,0),"")</f>
        <v>https://ipmatika.kz/products/accessories/wi-tek-wi-poe51-48v/</v>
      </c>
      <c r="AL2107" s="73" t="str">
        <f>IFERROR(VLOOKUP(Подбор[[#This Row],[Артикул]],[1]Подбор!$CJ:$DA,17,0),"")</f>
        <v>EOL</v>
      </c>
    </row>
    <row r="2108" spans="1:38">
      <c r="A2108" s="73" t="s">
        <v>3547</v>
      </c>
      <c r="B2108" t="s">
        <v>787</v>
      </c>
      <c r="C2108" t="s">
        <v>3548</v>
      </c>
      <c r="D2108">
        <v>11270</v>
      </c>
      <c r="E2108">
        <v>9019.7250000000004</v>
      </c>
      <c r="F2108">
        <v>-19.966947648624668</v>
      </c>
      <c r="G2108">
        <v>2</v>
      </c>
      <c r="H2108">
        <v>0</v>
      </c>
      <c r="I2108">
        <v>0</v>
      </c>
      <c r="J2108">
        <v>2</v>
      </c>
      <c r="K2108">
        <v>0</v>
      </c>
      <c r="L2108">
        <v>0</v>
      </c>
      <c r="M2108">
        <v>8</v>
      </c>
      <c r="N2108">
        <v>8</v>
      </c>
      <c r="O2108">
        <v>2</v>
      </c>
      <c r="P2108">
        <v>50</v>
      </c>
      <c r="Q2108" t="s">
        <v>6967</v>
      </c>
      <c r="R2108" t="s">
        <v>6968</v>
      </c>
      <c r="S2108" t="s">
        <v>578</v>
      </c>
      <c r="T2108" s="73"/>
      <c r="U2108" s="73"/>
      <c r="V2108"/>
      <c r="W2108" s="73">
        <f>IFERROR(VLOOKUP(Подбор[[#This Row],[Артикул]],[1]Подбор!$CJ:$CW,2,0),"")</f>
        <v>11270</v>
      </c>
      <c r="X2108" s="73">
        <f>IFERROR(VLOOKUP(Подбор[[#This Row],[Артикул]],[1]Подбор!$CJ:$CW,3,0),"")</f>
        <v>9019.7250000000004</v>
      </c>
      <c r="Y2108" s="73">
        <f>IFERROR(VLOOKUP(Подбор[[#This Row],[Артикул]],[1]Подбор!$CJ:$CW,4,0),"")</f>
        <v>-19.966947648624668</v>
      </c>
      <c r="Z2108" s="73">
        <f>IFERROR(VLOOKUP(Подбор[[#This Row],[Артикул]],[1]Подбор!$CJ:$CW,5,0),"")</f>
        <v>2</v>
      </c>
      <c r="AA2108" s="73">
        <f>IFERROR(VLOOKUP(Подбор[[#This Row],[Артикул]],[1]Подбор!$CJ:$CW,6,0),"")</f>
        <v>0</v>
      </c>
      <c r="AB2108" s="73">
        <f>IFERROR(VLOOKUP(Подбор[[#This Row],[Артикул]],[1]Подбор!$CJ:$CW,7,0),"")</f>
        <v>0</v>
      </c>
      <c r="AC2108" s="73">
        <f>IFERROR(VLOOKUP(Подбор[[#This Row],[Артикул]],[1]Подбор!$CJ:$CW,8,0),"")</f>
        <v>2</v>
      </c>
      <c r="AD2108" s="73">
        <f>IFERROR(VLOOKUP(Подбор[[#This Row],[Артикул]],[1]Подбор!$CJ:$CW,9,0),"")</f>
        <v>0</v>
      </c>
      <c r="AE2108" s="73">
        <f>IFERROR(VLOOKUP(Подбор[[#This Row],[Артикул]],[1]Подбор!$CJ:$CW,10,0),"")</f>
        <v>0</v>
      </c>
      <c r="AF2108" s="73">
        <f>IFERROR(VLOOKUP(Подбор[[#This Row],[Артикул]],[1]Подбор!$CJ:$CW,11,0),"")</f>
        <v>8</v>
      </c>
      <c r="AG2108" s="73">
        <f>IFERROR(VLOOKUP(Подбор[[#This Row],[Артикул]],[1]Подбор!$CJ:$CW,12,0),"")</f>
        <v>8</v>
      </c>
      <c r="AH2108" s="73">
        <f>IFERROR(VLOOKUP(Подбор[[#This Row],[Артикул]],[1]Подбор!$CJ:$CW,13,0),"")</f>
        <v>2</v>
      </c>
      <c r="AI2108" s="73">
        <f>IFERROR(VLOOKUP(Подбор[[#This Row],[Артикул]],[1]Подбор!$CJ:$CW,14,0),"")</f>
        <v>50</v>
      </c>
      <c r="AJ2108" s="73" t="str">
        <f>IFERROR(VLOOKUP(Подбор[[#This Row],[Артикул]],[1]Подбор!$CJ:$DA,15,0),"")</f>
        <v>http://ipmatika.ru/upload/iblock/6c5/bi1i1rd3jyfddd36rddukhlltip85132/WI-POE51-48V%20v2.png</v>
      </c>
      <c r="AK2108" s="73" t="str">
        <f>IFERROR(VLOOKUP(Подбор[[#This Row],[Артикул]],[1]Подбор!$CJ:$DA,16,0),"")</f>
        <v>https://ipmatika.kz/products/accessories/wi-tek-wi-poe51-48v-v2/</v>
      </c>
      <c r="AL2108" s="73" t="str">
        <f>IFERROR(VLOOKUP(Подбор[[#This Row],[Артикул]],[1]Подбор!$CJ:$DA,17,0),"")</f>
        <v/>
      </c>
    </row>
    <row r="2109" spans="1:38">
      <c r="A2109" s="73" t="s">
        <v>184</v>
      </c>
      <c r="B2109" t="s">
        <v>787</v>
      </c>
      <c r="C2109" t="s">
        <v>742</v>
      </c>
      <c r="D2109">
        <v>17250</v>
      </c>
      <c r="E2109">
        <v>13796.75</v>
      </c>
      <c r="F2109">
        <v>-20.018840579710144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20</v>
      </c>
      <c r="N2109" t="s">
        <v>5489</v>
      </c>
      <c r="O2109">
        <v>24</v>
      </c>
      <c r="P2109">
        <v>0</v>
      </c>
      <c r="Q2109" t="s">
        <v>6969</v>
      </c>
      <c r="R2109" t="s">
        <v>2800</v>
      </c>
      <c r="S2109" t="s">
        <v>578</v>
      </c>
      <c r="T2109" s="73"/>
      <c r="U2109" s="73"/>
      <c r="V2109"/>
      <c r="W2109" s="73">
        <f>IFERROR(VLOOKUP(Подбор[[#This Row],[Артикул]],[1]Подбор!$CJ:$CW,2,0),"")</f>
        <v>17250</v>
      </c>
      <c r="X2109" s="73">
        <f>IFERROR(VLOOKUP(Подбор[[#This Row],[Артикул]],[1]Подбор!$CJ:$CW,3,0),"")</f>
        <v>13796.75</v>
      </c>
      <c r="Y2109" s="73">
        <f>IFERROR(VLOOKUP(Подбор[[#This Row],[Артикул]],[1]Подбор!$CJ:$CW,4,0),"")</f>
        <v>-20.018840579710144</v>
      </c>
      <c r="Z2109" s="73">
        <f>IFERROR(VLOOKUP(Подбор[[#This Row],[Артикул]],[1]Подбор!$CJ:$CW,5,0),"")</f>
        <v>0</v>
      </c>
      <c r="AA2109" s="73">
        <f>IFERROR(VLOOKUP(Подбор[[#This Row],[Артикул]],[1]Подбор!$CJ:$CW,6,0),"")</f>
        <v>0</v>
      </c>
      <c r="AB2109" s="73">
        <f>IFERROR(VLOOKUP(Подбор[[#This Row],[Артикул]],[1]Подбор!$CJ:$CW,7,0),"")</f>
        <v>0</v>
      </c>
      <c r="AC2109" s="73">
        <f>IFERROR(VLOOKUP(Подбор[[#This Row],[Артикул]],[1]Подбор!$CJ:$CW,8,0),"")</f>
        <v>0</v>
      </c>
      <c r="AD2109" s="73">
        <f>IFERROR(VLOOKUP(Подбор[[#This Row],[Артикул]],[1]Подбор!$CJ:$CW,9,0),"")</f>
        <v>0</v>
      </c>
      <c r="AE2109" s="73">
        <f>IFERROR(VLOOKUP(Подбор[[#This Row],[Артикул]],[1]Подбор!$CJ:$CW,10,0),"")</f>
        <v>0</v>
      </c>
      <c r="AF2109" s="73">
        <f>IFERROR(VLOOKUP(Подбор[[#This Row],[Артикул]],[1]Подбор!$CJ:$CW,11,0),"")</f>
        <v>20</v>
      </c>
      <c r="AG2109" s="73" t="str">
        <f>IFERROR(VLOOKUP(Подбор[[#This Row],[Артикул]],[1]Подбор!$CJ:$CW,12,0),"")</f>
        <v>50+</v>
      </c>
      <c r="AH2109" s="73">
        <f>IFERROR(VLOOKUP(Подбор[[#This Row],[Артикул]],[1]Подбор!$CJ:$CW,13,0),"")</f>
        <v>24</v>
      </c>
      <c r="AI2109" s="73">
        <f>IFERROR(VLOOKUP(Подбор[[#This Row],[Артикул]],[1]Подбор!$CJ:$CW,14,0),"")</f>
        <v>0</v>
      </c>
      <c r="AJ2109" s="73" t="str">
        <f>IFERROR(VLOOKUP(Подбор[[#This Row],[Артикул]],[1]Подбор!$CJ:$DA,15,0),"")</f>
        <v>http://ipmatika.ru/upload/iblock/68f/POE55-48V_title_new.jpg</v>
      </c>
      <c r="AK2109" s="73" t="str">
        <f>IFERROR(VLOOKUP(Подбор[[#This Row],[Артикул]],[1]Подбор!$CJ:$DA,16,0),"")</f>
        <v>https://ipmatika.kz/products/accessories/wi-tek-wi-poe55-48v-60w/</v>
      </c>
      <c r="AL2109" s="73" t="str">
        <f>IFERROR(VLOOKUP(Подбор[[#This Row],[Артикул]],[1]Подбор!$CJ:$DA,17,0),"")</f>
        <v/>
      </c>
    </row>
    <row r="2110" spans="1:38">
      <c r="A2110" s="73" t="s">
        <v>5458</v>
      </c>
      <c r="B2110" t="s">
        <v>787</v>
      </c>
      <c r="C2110" t="s">
        <v>5459</v>
      </c>
      <c r="D2110">
        <v>53060</v>
      </c>
      <c r="E2110">
        <v>42450.924999999996</v>
      </c>
      <c r="F2110">
        <v>-19.994487372785528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</v>
      </c>
      <c r="O2110">
        <v>0</v>
      </c>
      <c r="P2110">
        <v>0</v>
      </c>
      <c r="Q2110" t="s">
        <v>6970</v>
      </c>
      <c r="R2110" t="s">
        <v>5475</v>
      </c>
      <c r="S2110" t="s">
        <v>5514</v>
      </c>
      <c r="T2110" s="73"/>
      <c r="U2110" s="73"/>
      <c r="V2110"/>
      <c r="W2110" s="73">
        <f>IFERROR(VLOOKUP(Подбор[[#This Row],[Артикул]],[1]Подбор!$CJ:$CW,2,0),"")</f>
        <v>53060</v>
      </c>
      <c r="X2110" s="73">
        <f>IFERROR(VLOOKUP(Подбор[[#This Row],[Артикул]],[1]Подбор!$CJ:$CW,3,0),"")</f>
        <v>42450.924999999996</v>
      </c>
      <c r="Y2110" s="73">
        <f>IFERROR(VLOOKUP(Подбор[[#This Row],[Артикул]],[1]Подбор!$CJ:$CW,4,0),"")</f>
        <v>-19.994487372785528</v>
      </c>
      <c r="Z2110" s="73">
        <f>IFERROR(VLOOKUP(Подбор[[#This Row],[Артикул]],[1]Подбор!$CJ:$CW,5,0),"")</f>
        <v>0</v>
      </c>
      <c r="AA2110" s="73">
        <f>IFERROR(VLOOKUP(Подбор[[#This Row],[Артикул]],[1]Подбор!$CJ:$CW,6,0),"")</f>
        <v>0</v>
      </c>
      <c r="AB2110" s="73">
        <f>IFERROR(VLOOKUP(Подбор[[#This Row],[Артикул]],[1]Подбор!$CJ:$CW,7,0),"")</f>
        <v>0</v>
      </c>
      <c r="AC2110" s="73">
        <f>IFERROR(VLOOKUP(Подбор[[#This Row],[Артикул]],[1]Подбор!$CJ:$CW,8,0),"")</f>
        <v>0</v>
      </c>
      <c r="AD2110" s="73">
        <f>IFERROR(VLOOKUP(Подбор[[#This Row],[Артикул]],[1]Подбор!$CJ:$CW,9,0),"")</f>
        <v>0</v>
      </c>
      <c r="AE2110" s="73">
        <f>IFERROR(VLOOKUP(Подбор[[#This Row],[Артикул]],[1]Подбор!$CJ:$CW,10,0),"")</f>
        <v>0</v>
      </c>
      <c r="AF2110" s="73">
        <f>IFERROR(VLOOKUP(Подбор[[#This Row],[Артикул]],[1]Подбор!$CJ:$CW,11,0),"")</f>
        <v>0</v>
      </c>
      <c r="AG2110" s="73">
        <f>IFERROR(VLOOKUP(Подбор[[#This Row],[Артикул]],[1]Подбор!$CJ:$CW,12,0),"")</f>
        <v>2</v>
      </c>
      <c r="AH2110" s="73">
        <f>IFERROR(VLOOKUP(Подбор[[#This Row],[Артикул]],[1]Подбор!$CJ:$CW,13,0),"")</f>
        <v>0</v>
      </c>
      <c r="AI2110" s="73">
        <f>IFERROR(VLOOKUP(Подбор[[#This Row],[Артикул]],[1]Подбор!$CJ:$CW,14,0),"")</f>
        <v>0</v>
      </c>
      <c r="AJ2110" s="73" t="str">
        <f>IFERROR(VLOOKUP(Подбор[[#This Row],[Артикул]],[1]Подбор!$CJ:$DA,15,0),"")</f>
        <v>http://ipmatika.ru/upload/iblock/cfe/elrn334e7xzv5l1qrsjl1y0wfwchgwcc/WI-POE58-BT-I-DC.png</v>
      </c>
      <c r="AK2110" s="73" t="str">
        <f>IFERROR(VLOOKUP(Подбор[[#This Row],[Артикул]],[1]Подбор!$CJ:$DA,16,0),"")</f>
        <v>https://ipmatika.kz/products/accessories/wi-poe58-bt-l-dc/</v>
      </c>
      <c r="AL2110" s="73" t="str">
        <f>IFERROR(VLOOKUP(Подбор[[#This Row],[Артикул]],[1]Подбор!$CJ:$DA,17,0),"")</f>
        <v>NEW</v>
      </c>
    </row>
    <row r="2111" spans="1:38">
      <c r="A2111" s="73" t="s">
        <v>185</v>
      </c>
      <c r="B2111" t="s">
        <v>787</v>
      </c>
      <c r="C2111" t="s">
        <v>741</v>
      </c>
      <c r="D2111">
        <v>23880</v>
      </c>
      <c r="E2111">
        <v>19100.125</v>
      </c>
      <c r="F2111">
        <v>-20.016226968174209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2</v>
      </c>
      <c r="Q2111" t="s">
        <v>6971</v>
      </c>
      <c r="R2111" t="s">
        <v>2799</v>
      </c>
      <c r="S2111" t="s">
        <v>5491</v>
      </c>
      <c r="T2111" s="73"/>
      <c r="U2111" s="73"/>
      <c r="V2111"/>
      <c r="W2111" s="73">
        <f>IFERROR(VLOOKUP(Подбор[[#This Row],[Артикул]],[1]Подбор!$CJ:$CW,2,0),"")</f>
        <v>23880</v>
      </c>
      <c r="X2111" s="73">
        <f>IFERROR(VLOOKUP(Подбор[[#This Row],[Артикул]],[1]Подбор!$CJ:$CW,3,0),"")</f>
        <v>19100.125</v>
      </c>
      <c r="Y2111" s="73">
        <f>IFERROR(VLOOKUP(Подбор[[#This Row],[Артикул]],[1]Подбор!$CJ:$CW,4,0),"")</f>
        <v>-20.016226968174209</v>
      </c>
      <c r="Z2111" s="73">
        <f>IFERROR(VLOOKUP(Подбор[[#This Row],[Артикул]],[1]Подбор!$CJ:$CW,5,0),"")</f>
        <v>0</v>
      </c>
      <c r="AA2111" s="73">
        <f>IFERROR(VLOOKUP(Подбор[[#This Row],[Артикул]],[1]Подбор!$CJ:$CW,6,0),"")</f>
        <v>0</v>
      </c>
      <c r="AB2111" s="73">
        <f>IFERROR(VLOOKUP(Подбор[[#This Row],[Артикул]],[1]Подбор!$CJ:$CW,7,0),"")</f>
        <v>0</v>
      </c>
      <c r="AC2111" s="73">
        <f>IFERROR(VLOOKUP(Подбор[[#This Row],[Артикул]],[1]Подбор!$CJ:$CW,8,0),"")</f>
        <v>0</v>
      </c>
      <c r="AD2111" s="73">
        <f>IFERROR(VLOOKUP(Подбор[[#This Row],[Артикул]],[1]Подбор!$CJ:$CW,9,0),"")</f>
        <v>0</v>
      </c>
      <c r="AE2111" s="73">
        <f>IFERROR(VLOOKUP(Подбор[[#This Row],[Артикул]],[1]Подбор!$CJ:$CW,10,0),"")</f>
        <v>0</v>
      </c>
      <c r="AF2111" s="73">
        <f>IFERROR(VLOOKUP(Подбор[[#This Row],[Артикул]],[1]Подбор!$CJ:$CW,11,0),"")</f>
        <v>0</v>
      </c>
      <c r="AG2111" s="73">
        <f>IFERROR(VLOOKUP(Подбор[[#This Row],[Артикул]],[1]Подбор!$CJ:$CW,12,0),"")</f>
        <v>0</v>
      </c>
      <c r="AH2111" s="73">
        <f>IFERROR(VLOOKUP(Подбор[[#This Row],[Артикул]],[1]Подбор!$CJ:$CW,13,0),"")</f>
        <v>0</v>
      </c>
      <c r="AI2111" s="73">
        <f>IFERROR(VLOOKUP(Подбор[[#This Row],[Артикул]],[1]Подбор!$CJ:$CW,14,0),"")</f>
        <v>2</v>
      </c>
      <c r="AJ2111" s="73" t="str">
        <f>IFERROR(VLOOKUP(Подбор[[#This Row],[Артикул]],[1]Подбор!$CJ:$DA,15,0),"")</f>
        <v>http://ipmatika.ru/upload/iblock/51e/PS302G-UPS_title.jpg</v>
      </c>
      <c r="AK2111" s="73" t="str">
        <f>IFERROR(VLOOKUP(Подбор[[#This Row],[Артикул]],[1]Подбор!$CJ:$DA,16,0),"")</f>
        <v>https://ipmatika.kz/products/ups/wi-tek-wi-ps302g-ups/</v>
      </c>
      <c r="AL2111" s="73" t="str">
        <f>IFERROR(VLOOKUP(Подбор[[#This Row],[Артикул]],[1]Подбор!$CJ:$DA,17,0),"")</f>
        <v>EOL</v>
      </c>
    </row>
    <row r="2112" spans="1:38">
      <c r="A2112" s="73" t="s">
        <v>5276</v>
      </c>
      <c r="B2112"/>
      <c r="C2112"/>
      <c r="D2112" t="s">
        <v>578</v>
      </c>
      <c r="E2112" t="s">
        <v>578</v>
      </c>
      <c r="F2112" t="s">
        <v>578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578</v>
      </c>
      <c r="R2112" t="s">
        <v>578</v>
      </c>
      <c r="S2112" t="s">
        <v>578</v>
      </c>
      <c r="T2112" s="73"/>
      <c r="U2112" s="73"/>
      <c r="V2112"/>
      <c r="W2112" s="73" t="str">
        <f>IFERROR(VLOOKUP(Подбор[[#This Row],[Артикул]],[1]Подбор!$CJ:$CW,2,0),"")</f>
        <v/>
      </c>
      <c r="X2112" s="73" t="str">
        <f>IFERROR(VLOOKUP(Подбор[[#This Row],[Артикул]],[1]Подбор!$CJ:$CW,3,0),"")</f>
        <v/>
      </c>
      <c r="Y2112" s="73" t="str">
        <f>IFERROR(VLOOKUP(Подбор[[#This Row],[Артикул]],[1]Подбор!$CJ:$CW,4,0),"")</f>
        <v/>
      </c>
      <c r="Z2112" s="73">
        <f>IFERROR(VLOOKUP(Подбор[[#This Row],[Артикул]],[1]Подбор!$CJ:$CW,5,0),"")</f>
        <v>0</v>
      </c>
      <c r="AA2112" s="73">
        <f>IFERROR(VLOOKUP(Подбор[[#This Row],[Артикул]],[1]Подбор!$CJ:$CW,6,0),"")</f>
        <v>0</v>
      </c>
      <c r="AB2112" s="73">
        <f>IFERROR(VLOOKUP(Подбор[[#This Row],[Артикул]],[1]Подбор!$CJ:$CW,7,0),"")</f>
        <v>0</v>
      </c>
      <c r="AC2112" s="73">
        <f>IFERROR(VLOOKUP(Подбор[[#This Row],[Артикул]],[1]Подбор!$CJ:$CW,8,0),"")</f>
        <v>0</v>
      </c>
      <c r="AD2112" s="73">
        <f>IFERROR(VLOOKUP(Подбор[[#This Row],[Артикул]],[1]Подбор!$CJ:$CW,9,0),"")</f>
        <v>0</v>
      </c>
      <c r="AE2112" s="73">
        <f>IFERROR(VLOOKUP(Подбор[[#This Row],[Артикул]],[1]Подбор!$CJ:$CW,10,0),"")</f>
        <v>0</v>
      </c>
      <c r="AF2112" s="73">
        <f>IFERROR(VLOOKUP(Подбор[[#This Row],[Артикул]],[1]Подбор!$CJ:$CW,11,0),"")</f>
        <v>0</v>
      </c>
      <c r="AG2112" s="73">
        <f>IFERROR(VLOOKUP(Подбор[[#This Row],[Артикул]],[1]Подбор!$CJ:$CW,12,0),"")</f>
        <v>0</v>
      </c>
      <c r="AH2112" s="73">
        <f>IFERROR(VLOOKUP(Подбор[[#This Row],[Артикул]],[1]Подбор!$CJ:$CW,13,0),"")</f>
        <v>0</v>
      </c>
      <c r="AI2112" s="73">
        <f>IFERROR(VLOOKUP(Подбор[[#This Row],[Артикул]],[1]Подбор!$CJ:$CW,14,0),"")</f>
        <v>0</v>
      </c>
      <c r="AJ2112" s="73" t="str">
        <f>IFERROR(VLOOKUP(Подбор[[#This Row],[Артикул]],[1]Подбор!$CJ:$DA,15,0),"")</f>
        <v/>
      </c>
      <c r="AK2112" s="73" t="str">
        <f>IFERROR(VLOOKUP(Подбор[[#This Row],[Артикул]],[1]Подбор!$CJ:$DA,16,0),"")</f>
        <v/>
      </c>
      <c r="AL2112" s="73" t="str">
        <f>IFERROR(VLOOKUP(Подбор[[#This Row],[Артикул]],[1]Подбор!$CJ:$DA,17,0),"")</f>
        <v/>
      </c>
    </row>
    <row r="2113" spans="1:38">
      <c r="A2113" s="73" t="s">
        <v>3286</v>
      </c>
      <c r="B2113" t="s">
        <v>787</v>
      </c>
      <c r="C2113" t="s">
        <v>3287</v>
      </c>
      <c r="D2113">
        <v>22550</v>
      </c>
      <c r="E2113">
        <v>18039.45</v>
      </c>
      <c r="F2113">
        <v>-20.002439024390242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37</v>
      </c>
      <c r="O2113">
        <v>0</v>
      </c>
      <c r="P2113">
        <v>0</v>
      </c>
      <c r="Q2113" t="s">
        <v>6972</v>
      </c>
      <c r="R2113" t="s">
        <v>3621</v>
      </c>
      <c r="S2113" t="s">
        <v>578</v>
      </c>
      <c r="T2113" s="73"/>
      <c r="U2113" s="73"/>
      <c r="V2113"/>
      <c r="W2113" s="73">
        <f>IFERROR(VLOOKUP(Подбор[[#This Row],[Артикул]],[1]Подбор!$CJ:$CW,2,0),"")</f>
        <v>22550</v>
      </c>
      <c r="X2113" s="73">
        <f>IFERROR(VLOOKUP(Подбор[[#This Row],[Артикул]],[1]Подбор!$CJ:$CW,3,0),"")</f>
        <v>18039.45</v>
      </c>
      <c r="Y2113" s="73">
        <f>IFERROR(VLOOKUP(Подбор[[#This Row],[Артикул]],[1]Подбор!$CJ:$CW,4,0),"")</f>
        <v>-20.002439024390242</v>
      </c>
      <c r="Z2113" s="73">
        <f>IFERROR(VLOOKUP(Подбор[[#This Row],[Артикул]],[1]Подбор!$CJ:$CW,5,0),"")</f>
        <v>0</v>
      </c>
      <c r="AA2113" s="73">
        <f>IFERROR(VLOOKUP(Подбор[[#This Row],[Артикул]],[1]Подбор!$CJ:$CW,6,0),"")</f>
        <v>0</v>
      </c>
      <c r="AB2113" s="73">
        <f>IFERROR(VLOOKUP(Подбор[[#This Row],[Артикул]],[1]Подбор!$CJ:$CW,7,0),"")</f>
        <v>0</v>
      </c>
      <c r="AC2113" s="73">
        <f>IFERROR(VLOOKUP(Подбор[[#This Row],[Артикул]],[1]Подбор!$CJ:$CW,8,0),"")</f>
        <v>0</v>
      </c>
      <c r="AD2113" s="73">
        <f>IFERROR(VLOOKUP(Подбор[[#This Row],[Артикул]],[1]Подбор!$CJ:$CW,9,0),"")</f>
        <v>0</v>
      </c>
      <c r="AE2113" s="73">
        <f>IFERROR(VLOOKUP(Подбор[[#This Row],[Артикул]],[1]Подбор!$CJ:$CW,10,0),"")</f>
        <v>0</v>
      </c>
      <c r="AF2113" s="73">
        <f>IFERROR(VLOOKUP(Подбор[[#This Row],[Артикул]],[1]Подбор!$CJ:$CW,11,0),"")</f>
        <v>0</v>
      </c>
      <c r="AG2113" s="73">
        <f>IFERROR(VLOOKUP(Подбор[[#This Row],[Артикул]],[1]Подбор!$CJ:$CW,12,0),"")</f>
        <v>37</v>
      </c>
      <c r="AH2113" s="73">
        <f>IFERROR(VLOOKUP(Подбор[[#This Row],[Артикул]],[1]Подбор!$CJ:$CW,13,0),"")</f>
        <v>0</v>
      </c>
      <c r="AI2113" s="73">
        <f>IFERROR(VLOOKUP(Подбор[[#This Row],[Артикул]],[1]Подбор!$CJ:$CW,14,0),"")</f>
        <v>0</v>
      </c>
      <c r="AJ2113" s="73" t="str">
        <f>IFERROR(VLOOKUP(Подбор[[#This Row],[Артикул]],[1]Подбор!$CJ:$DA,15,0),"")</f>
        <v>http://ipmatika.ru/upload/iblock/86a/4zdp384vq3n3iy05lbrckbp1sgq0tswa/WI-SFP10L-2.5G-20KM-I-A_01.jpg</v>
      </c>
      <c r="AK2113" s="73" t="str">
        <f>IFERROR(VLOOKUP(Подбор[[#This Row],[Артикул]],[1]Подбор!$CJ:$DA,16,0),"")</f>
        <v>https://ipmatika.kz/products/opticheskie-moduli/wi-sfp10l-25g-20km-i/</v>
      </c>
      <c r="AL2113" s="73" t="str">
        <f>IFERROR(VLOOKUP(Подбор[[#This Row],[Артикул]],[1]Подбор!$CJ:$DA,17,0),"")</f>
        <v/>
      </c>
    </row>
    <row r="2114" spans="1:38">
      <c r="A2114" s="73" t="s">
        <v>3288</v>
      </c>
      <c r="B2114" t="s">
        <v>787</v>
      </c>
      <c r="C2114" t="s">
        <v>3289</v>
      </c>
      <c r="D2114">
        <v>15920</v>
      </c>
      <c r="E2114">
        <v>12736.074999999999</v>
      </c>
      <c r="F2114">
        <v>-19.999528894472363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29</v>
      </c>
      <c r="O2114">
        <v>3</v>
      </c>
      <c r="P2114">
        <v>0</v>
      </c>
      <c r="Q2114" t="s">
        <v>6974</v>
      </c>
      <c r="R2114" t="s">
        <v>3623</v>
      </c>
      <c r="S2114" t="s">
        <v>578</v>
      </c>
      <c r="T2114" s="73"/>
      <c r="U2114" s="73"/>
      <c r="V2114"/>
      <c r="W2114" s="73">
        <f>IFERROR(VLOOKUP(Подбор[[#This Row],[Артикул]],[1]Подбор!$CJ:$CW,2,0),"")</f>
        <v>15920</v>
      </c>
      <c r="X2114" s="73">
        <f>IFERROR(VLOOKUP(Подбор[[#This Row],[Артикул]],[1]Подбор!$CJ:$CW,3,0),"")</f>
        <v>12736.074999999999</v>
      </c>
      <c r="Y2114" s="73">
        <f>IFERROR(VLOOKUP(Подбор[[#This Row],[Артикул]],[1]Подбор!$CJ:$CW,4,0),"")</f>
        <v>-19.999528894472363</v>
      </c>
      <c r="Z2114" s="73">
        <f>IFERROR(VLOOKUP(Подбор[[#This Row],[Артикул]],[1]Подбор!$CJ:$CW,5,0),"")</f>
        <v>0</v>
      </c>
      <c r="AA2114" s="73">
        <f>IFERROR(VLOOKUP(Подбор[[#This Row],[Артикул]],[1]Подбор!$CJ:$CW,6,0),"")</f>
        <v>0</v>
      </c>
      <c r="AB2114" s="73">
        <f>IFERROR(VLOOKUP(Подбор[[#This Row],[Артикул]],[1]Подбор!$CJ:$CW,7,0),"")</f>
        <v>0</v>
      </c>
      <c r="AC2114" s="73">
        <f>IFERROR(VLOOKUP(Подбор[[#This Row],[Артикул]],[1]Подбор!$CJ:$CW,8,0),"")</f>
        <v>0</v>
      </c>
      <c r="AD2114" s="73">
        <f>IFERROR(VLOOKUP(Подбор[[#This Row],[Артикул]],[1]Подбор!$CJ:$CW,9,0),"")</f>
        <v>0</v>
      </c>
      <c r="AE2114" s="73">
        <f>IFERROR(VLOOKUP(Подбор[[#This Row],[Артикул]],[1]Подбор!$CJ:$CW,10,0),"")</f>
        <v>0</v>
      </c>
      <c r="AF2114" s="73">
        <f>IFERROR(VLOOKUP(Подбор[[#This Row],[Артикул]],[1]Подбор!$CJ:$CW,11,0),"")</f>
        <v>0</v>
      </c>
      <c r="AG2114" s="73">
        <f>IFERROR(VLOOKUP(Подбор[[#This Row],[Артикул]],[1]Подбор!$CJ:$CW,12,0),"")</f>
        <v>29</v>
      </c>
      <c r="AH2114" s="73">
        <f>IFERROR(VLOOKUP(Подбор[[#This Row],[Артикул]],[1]Подбор!$CJ:$CW,13,0),"")</f>
        <v>3</v>
      </c>
      <c r="AI2114" s="73">
        <f>IFERROR(VLOOKUP(Подбор[[#This Row],[Артикул]],[1]Подбор!$CJ:$CW,14,0),"")</f>
        <v>0</v>
      </c>
      <c r="AJ2114" s="73" t="str">
        <f>IFERROR(VLOOKUP(Подбор[[#This Row],[Артикул]],[1]Подбор!$CJ:$DA,15,0),"")</f>
        <v>http://ipmatika.ru/upload/iblock/024/dg45t73lz7wua6t1e9qkdlyxb0a1ohya/WI-SFP10L-20KM-I.jpg</v>
      </c>
      <c r="AK2114" s="73" t="str">
        <f>IFERROR(VLOOKUP(Подбор[[#This Row],[Артикул]],[1]Подбор!$CJ:$DA,16,0),"")</f>
        <v>https://ipmatika.kz/products/opticheskie-moduli/wi-sfp10l-20km-i/</v>
      </c>
      <c r="AL2114" s="73" t="str">
        <f>IFERROR(VLOOKUP(Подбор[[#This Row],[Артикул]],[1]Подбор!$CJ:$DA,17,0),"")</f>
        <v/>
      </c>
    </row>
    <row r="2115" spans="1:38">
      <c r="A2115" s="73" t="s">
        <v>3290</v>
      </c>
      <c r="B2115" t="s">
        <v>787</v>
      </c>
      <c r="C2115" t="s">
        <v>3291</v>
      </c>
      <c r="D2115">
        <v>13270</v>
      </c>
      <c r="E2115">
        <v>10614.724999999999</v>
      </c>
      <c r="F2115">
        <v>-20.009608138658649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6</v>
      </c>
      <c r="O2115">
        <v>11</v>
      </c>
      <c r="P2115">
        <v>0</v>
      </c>
      <c r="Q2115" t="s">
        <v>6975</v>
      </c>
      <c r="R2115" t="s">
        <v>3624</v>
      </c>
      <c r="S2115" t="s">
        <v>578</v>
      </c>
      <c r="T2115" s="73"/>
      <c r="U2115" s="73"/>
      <c r="V2115"/>
      <c r="W2115" s="73">
        <f>IFERROR(VLOOKUP(Подбор[[#This Row],[Артикул]],[1]Подбор!$CJ:$CW,2,0),"")</f>
        <v>13270</v>
      </c>
      <c r="X2115" s="73">
        <f>IFERROR(VLOOKUP(Подбор[[#This Row],[Артикул]],[1]Подбор!$CJ:$CW,3,0),"")</f>
        <v>10614.724999999999</v>
      </c>
      <c r="Y2115" s="73">
        <f>IFERROR(VLOOKUP(Подбор[[#This Row],[Артикул]],[1]Подбор!$CJ:$CW,4,0),"")</f>
        <v>-20.009608138658649</v>
      </c>
      <c r="Z2115" s="73">
        <f>IFERROR(VLOOKUP(Подбор[[#This Row],[Артикул]],[1]Подбор!$CJ:$CW,5,0),"")</f>
        <v>0</v>
      </c>
      <c r="AA2115" s="73">
        <f>IFERROR(VLOOKUP(Подбор[[#This Row],[Артикул]],[1]Подбор!$CJ:$CW,6,0),"")</f>
        <v>0</v>
      </c>
      <c r="AB2115" s="73">
        <f>IFERROR(VLOOKUP(Подбор[[#This Row],[Артикул]],[1]Подбор!$CJ:$CW,7,0),"")</f>
        <v>0</v>
      </c>
      <c r="AC2115" s="73">
        <f>IFERROR(VLOOKUP(Подбор[[#This Row],[Артикул]],[1]Подбор!$CJ:$CW,8,0),"")</f>
        <v>0</v>
      </c>
      <c r="AD2115" s="73">
        <f>IFERROR(VLOOKUP(Подбор[[#This Row],[Артикул]],[1]Подбор!$CJ:$CW,9,0),"")</f>
        <v>0</v>
      </c>
      <c r="AE2115" s="73">
        <f>IFERROR(VLOOKUP(Подбор[[#This Row],[Артикул]],[1]Подбор!$CJ:$CW,10,0),"")</f>
        <v>0</v>
      </c>
      <c r="AF2115" s="73">
        <f>IFERROR(VLOOKUP(Подбор[[#This Row],[Артикул]],[1]Подбор!$CJ:$CW,11,0),"")</f>
        <v>0</v>
      </c>
      <c r="AG2115" s="73">
        <f>IFERROR(VLOOKUP(Подбор[[#This Row],[Артикул]],[1]Подбор!$CJ:$CW,12,0),"")</f>
        <v>6</v>
      </c>
      <c r="AH2115" s="73">
        <f>IFERROR(VLOOKUP(Подбор[[#This Row],[Артикул]],[1]Подбор!$CJ:$CW,13,0),"")</f>
        <v>11</v>
      </c>
      <c r="AI2115" s="73">
        <f>IFERROR(VLOOKUP(Подбор[[#This Row],[Артикул]],[1]Подбор!$CJ:$CW,14,0),"")</f>
        <v>0</v>
      </c>
      <c r="AJ2115" s="73" t="str">
        <f>IFERROR(VLOOKUP(Подбор[[#This Row],[Артикул]],[1]Подбор!$CJ:$DA,15,0),"")</f>
        <v>http://ipmatika.ru/upload/iblock/1e1/iqwyike6vqle3nz7ujmi6yhb0l2s6zsf/WI-SFP10L-3KM-I.jpg</v>
      </c>
      <c r="AK2115" s="73" t="str">
        <f>IFERROR(VLOOKUP(Подбор[[#This Row],[Артикул]],[1]Подбор!$CJ:$DA,16,0),"")</f>
        <v>https://ipmatika.kz/products/opticheskie-moduli/wi-sfp10l-3km-i/</v>
      </c>
      <c r="AL2115" s="73" t="str">
        <f>IFERROR(VLOOKUP(Подбор[[#This Row],[Артикул]],[1]Подбор!$CJ:$DA,17,0),"")</f>
        <v/>
      </c>
    </row>
    <row r="2116" spans="1:38">
      <c r="A2116" s="73" t="s">
        <v>3292</v>
      </c>
      <c r="B2116" t="s">
        <v>787</v>
      </c>
      <c r="C2116" t="s">
        <v>3293</v>
      </c>
      <c r="D2116">
        <v>15920</v>
      </c>
      <c r="E2116">
        <v>12736.074999999999</v>
      </c>
      <c r="F2116">
        <v>-19.999528894472363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5</v>
      </c>
      <c r="O2116">
        <v>7</v>
      </c>
      <c r="P2116">
        <v>0</v>
      </c>
      <c r="Q2116" t="s">
        <v>6976</v>
      </c>
      <c r="R2116" t="s">
        <v>3625</v>
      </c>
      <c r="S2116" t="s">
        <v>578</v>
      </c>
      <c r="T2116" s="73"/>
      <c r="U2116" s="73"/>
      <c r="V2116"/>
      <c r="W2116" s="73">
        <f>IFERROR(VLOOKUP(Подбор[[#This Row],[Артикул]],[1]Подбор!$CJ:$CW,2,0),"")</f>
        <v>15920</v>
      </c>
      <c r="X2116" s="73">
        <f>IFERROR(VLOOKUP(Подбор[[#This Row],[Артикул]],[1]Подбор!$CJ:$CW,3,0),"")</f>
        <v>12736.074999999999</v>
      </c>
      <c r="Y2116" s="73">
        <f>IFERROR(VLOOKUP(Подбор[[#This Row],[Артикул]],[1]Подбор!$CJ:$CW,4,0),"")</f>
        <v>-19.999528894472363</v>
      </c>
      <c r="Z2116" s="73">
        <f>IFERROR(VLOOKUP(Подбор[[#This Row],[Артикул]],[1]Подбор!$CJ:$CW,5,0),"")</f>
        <v>0</v>
      </c>
      <c r="AA2116" s="73">
        <f>IFERROR(VLOOKUP(Подбор[[#This Row],[Артикул]],[1]Подбор!$CJ:$CW,6,0),"")</f>
        <v>0</v>
      </c>
      <c r="AB2116" s="73">
        <f>IFERROR(VLOOKUP(Подбор[[#This Row],[Артикул]],[1]Подбор!$CJ:$CW,7,0),"")</f>
        <v>0</v>
      </c>
      <c r="AC2116" s="73">
        <f>IFERROR(VLOOKUP(Подбор[[#This Row],[Артикул]],[1]Подбор!$CJ:$CW,8,0),"")</f>
        <v>0</v>
      </c>
      <c r="AD2116" s="73">
        <f>IFERROR(VLOOKUP(Подбор[[#This Row],[Артикул]],[1]Подбор!$CJ:$CW,9,0),"")</f>
        <v>0</v>
      </c>
      <c r="AE2116" s="73">
        <f>IFERROR(VLOOKUP(Подбор[[#This Row],[Артикул]],[1]Подбор!$CJ:$CW,10,0),"")</f>
        <v>0</v>
      </c>
      <c r="AF2116" s="73">
        <f>IFERROR(VLOOKUP(Подбор[[#This Row],[Артикул]],[1]Подбор!$CJ:$CW,11,0),"")</f>
        <v>0</v>
      </c>
      <c r="AG2116" s="73">
        <f>IFERROR(VLOOKUP(Подбор[[#This Row],[Артикул]],[1]Подбор!$CJ:$CW,12,0),"")</f>
        <v>5</v>
      </c>
      <c r="AH2116" s="73">
        <f>IFERROR(VLOOKUP(Подбор[[#This Row],[Артикул]],[1]Подбор!$CJ:$CW,13,0),"")</f>
        <v>7</v>
      </c>
      <c r="AI2116" s="73">
        <f>IFERROR(VLOOKUP(Подбор[[#This Row],[Артикул]],[1]Подбор!$CJ:$CW,14,0),"")</f>
        <v>0</v>
      </c>
      <c r="AJ2116" s="73" t="str">
        <f>IFERROR(VLOOKUP(Подбор[[#This Row],[Артикул]],[1]Подбор!$CJ:$DA,15,0),"")</f>
        <v>http://ipmatika.ru/upload/iblock/882/74kupdso9bj7mp0qi24ms3tthtmljqr7/WI-SFP10S-20KM-I.jpg</v>
      </c>
      <c r="AK2116" s="73" t="str">
        <f>IFERROR(VLOOKUP(Подбор[[#This Row],[Артикул]],[1]Подбор!$CJ:$DA,16,0),"")</f>
        <v>https://ipmatika.kz/products/opticheskie-moduli/wi-sfp10s-20km-i/</v>
      </c>
      <c r="AL2116" s="73" t="str">
        <f>IFERROR(VLOOKUP(Подбор[[#This Row],[Артикул]],[1]Подбор!$CJ:$DA,17,0),"")</f>
        <v/>
      </c>
    </row>
    <row r="2117" spans="1:38">
      <c r="A2117" s="73" t="s">
        <v>3294</v>
      </c>
      <c r="B2117" t="s">
        <v>787</v>
      </c>
      <c r="C2117" t="s">
        <v>3295</v>
      </c>
      <c r="D2117">
        <v>13270</v>
      </c>
      <c r="E2117">
        <v>10614.724999999999</v>
      </c>
      <c r="F2117">
        <v>-20.009608138658649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6977</v>
      </c>
      <c r="R2117" t="s">
        <v>3626</v>
      </c>
      <c r="S2117" t="s">
        <v>578</v>
      </c>
      <c r="T2117" s="73"/>
      <c r="U2117" s="73"/>
      <c r="V2117"/>
      <c r="W2117" s="73">
        <f>IFERROR(VLOOKUP(Подбор[[#This Row],[Артикул]],[1]Подбор!$CJ:$CW,2,0),"")</f>
        <v>13270</v>
      </c>
      <c r="X2117" s="73">
        <f>IFERROR(VLOOKUP(Подбор[[#This Row],[Артикул]],[1]Подбор!$CJ:$CW,3,0),"")</f>
        <v>10614.724999999999</v>
      </c>
      <c r="Y2117" s="73">
        <f>IFERROR(VLOOKUP(Подбор[[#This Row],[Артикул]],[1]Подбор!$CJ:$CW,4,0),"")</f>
        <v>-20.009608138658649</v>
      </c>
      <c r="Z2117" s="73">
        <f>IFERROR(VLOOKUP(Подбор[[#This Row],[Артикул]],[1]Подбор!$CJ:$CW,5,0),"")</f>
        <v>0</v>
      </c>
      <c r="AA2117" s="73">
        <f>IFERROR(VLOOKUP(Подбор[[#This Row],[Артикул]],[1]Подбор!$CJ:$CW,6,0),"")</f>
        <v>0</v>
      </c>
      <c r="AB2117" s="73">
        <f>IFERROR(VLOOKUP(Подбор[[#This Row],[Артикул]],[1]Подбор!$CJ:$CW,7,0),"")</f>
        <v>0</v>
      </c>
      <c r="AC2117" s="73">
        <f>IFERROR(VLOOKUP(Подбор[[#This Row],[Артикул]],[1]Подбор!$CJ:$CW,8,0),"")</f>
        <v>0</v>
      </c>
      <c r="AD2117" s="73">
        <f>IFERROR(VLOOKUP(Подбор[[#This Row],[Артикул]],[1]Подбор!$CJ:$CW,9,0),"")</f>
        <v>0</v>
      </c>
      <c r="AE2117" s="73">
        <f>IFERROR(VLOOKUP(Подбор[[#This Row],[Артикул]],[1]Подбор!$CJ:$CW,10,0),"")</f>
        <v>0</v>
      </c>
      <c r="AF2117" s="73">
        <f>IFERROR(VLOOKUP(Подбор[[#This Row],[Артикул]],[1]Подбор!$CJ:$CW,11,0),"")</f>
        <v>0</v>
      </c>
      <c r="AG2117" s="73">
        <f>IFERROR(VLOOKUP(Подбор[[#This Row],[Артикул]],[1]Подбор!$CJ:$CW,12,0),"")</f>
        <v>0</v>
      </c>
      <c r="AH2117" s="73">
        <f>IFERROR(VLOOKUP(Подбор[[#This Row],[Артикул]],[1]Подбор!$CJ:$CW,13,0),"")</f>
        <v>0</v>
      </c>
      <c r="AI2117" s="73">
        <f>IFERROR(VLOOKUP(Подбор[[#This Row],[Артикул]],[1]Подбор!$CJ:$CW,14,0),"")</f>
        <v>0</v>
      </c>
      <c r="AJ2117" s="73" t="str">
        <f>IFERROR(VLOOKUP(Подбор[[#This Row],[Артикул]],[1]Подбор!$CJ:$DA,15,0),"")</f>
        <v>http://ipmatika.ru/upload/iblock/cbb/egd2c9sbb4w9g9de5c9h5abgo1eesxsg/WI-SFP10S-3KM-I.jpg</v>
      </c>
      <c r="AK2117" s="73" t="str">
        <f>IFERROR(VLOOKUP(Подбор[[#This Row],[Артикул]],[1]Подбор!$CJ:$DA,16,0),"")</f>
        <v>https://ipmatika.kz/products/opticheskie-moduli/wi-sfp10s-3km-i/</v>
      </c>
      <c r="AL2117" s="73" t="str">
        <f>IFERROR(VLOOKUP(Подбор[[#This Row],[Артикул]],[1]Подбор!$CJ:$DA,17,0),"")</f>
        <v/>
      </c>
    </row>
    <row r="2118" spans="1:38">
      <c r="A2118" s="73" t="s">
        <v>3296</v>
      </c>
      <c r="B2118" t="s">
        <v>787</v>
      </c>
      <c r="C2118" t="s">
        <v>3297</v>
      </c>
      <c r="D2118">
        <v>10620</v>
      </c>
      <c r="E2118">
        <v>8493.375</v>
      </c>
      <c r="F2118">
        <v>-20.024717514124291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2</v>
      </c>
      <c r="O2118">
        <v>0</v>
      </c>
      <c r="P2118">
        <v>0</v>
      </c>
      <c r="Q2118" t="s">
        <v>6978</v>
      </c>
      <c r="R2118" t="s">
        <v>3622</v>
      </c>
      <c r="S2118" t="s">
        <v>578</v>
      </c>
      <c r="T2118" s="73"/>
      <c r="U2118" s="73"/>
      <c r="V2118"/>
      <c r="W2118" s="73">
        <f>IFERROR(VLOOKUP(Подбор[[#This Row],[Артикул]],[1]Подбор!$CJ:$CW,2,0),"")</f>
        <v>10620</v>
      </c>
      <c r="X2118" s="73">
        <f>IFERROR(VLOOKUP(Подбор[[#This Row],[Артикул]],[1]Подбор!$CJ:$CW,3,0),"")</f>
        <v>8493.375</v>
      </c>
      <c r="Y2118" s="73">
        <f>IFERROR(VLOOKUP(Подбор[[#This Row],[Артикул]],[1]Подбор!$CJ:$CW,4,0),"")</f>
        <v>-20.024717514124291</v>
      </c>
      <c r="Z2118" s="73">
        <f>IFERROR(VLOOKUP(Подбор[[#This Row],[Артикул]],[1]Подбор!$CJ:$CW,5,0),"")</f>
        <v>0</v>
      </c>
      <c r="AA2118" s="73">
        <f>IFERROR(VLOOKUP(Подбор[[#This Row],[Артикул]],[1]Подбор!$CJ:$CW,6,0),"")</f>
        <v>0</v>
      </c>
      <c r="AB2118" s="73">
        <f>IFERROR(VLOOKUP(Подбор[[#This Row],[Артикул]],[1]Подбор!$CJ:$CW,7,0),"")</f>
        <v>0</v>
      </c>
      <c r="AC2118" s="73">
        <f>IFERROR(VLOOKUP(Подбор[[#This Row],[Артикул]],[1]Подбор!$CJ:$CW,8,0),"")</f>
        <v>0</v>
      </c>
      <c r="AD2118" s="73">
        <f>IFERROR(VLOOKUP(Подбор[[#This Row],[Артикул]],[1]Подбор!$CJ:$CW,9,0),"")</f>
        <v>0</v>
      </c>
      <c r="AE2118" s="73">
        <f>IFERROR(VLOOKUP(Подбор[[#This Row],[Артикул]],[1]Подбор!$CJ:$CW,10,0),"")</f>
        <v>0</v>
      </c>
      <c r="AF2118" s="73">
        <f>IFERROR(VLOOKUP(Подбор[[#This Row],[Артикул]],[1]Подбор!$CJ:$CW,11,0),"")</f>
        <v>0</v>
      </c>
      <c r="AG2118" s="73">
        <f>IFERROR(VLOOKUP(Подбор[[#This Row],[Артикул]],[1]Подбор!$CJ:$CW,12,0),"")</f>
        <v>2</v>
      </c>
      <c r="AH2118" s="73">
        <f>IFERROR(VLOOKUP(Подбор[[#This Row],[Артикул]],[1]Подбор!$CJ:$CW,13,0),"")</f>
        <v>0</v>
      </c>
      <c r="AI2118" s="73">
        <f>IFERROR(VLOOKUP(Подбор[[#This Row],[Артикул]],[1]Подбор!$CJ:$CW,14,0),"")</f>
        <v>0</v>
      </c>
      <c r="AJ2118" s="73" t="str">
        <f>IFERROR(VLOOKUP(Подбор[[#This Row],[Артикул]],[1]Подбор!$CJ:$DA,15,0),"")</f>
        <v>http://ipmatika.ru/upload/iblock/a43/ij6eyxiwaslt24j43ojwjrvn9z9099iw/WI-SFP20L-2.5G-20KM-I_01.jpg</v>
      </c>
      <c r="AK2118" s="73" t="str">
        <f>IFERROR(VLOOKUP(Подбор[[#This Row],[Артикул]],[1]Подбор!$CJ:$DA,16,0),"")</f>
        <v>https://ipmatika.kz/products/opticheskie-moduli/wi-sfp20l-25g-20km-i/</v>
      </c>
      <c r="AL2118" s="73" t="str">
        <f>IFERROR(VLOOKUP(Подбор[[#This Row],[Артикул]],[1]Подбор!$CJ:$DA,17,0),"")</f>
        <v/>
      </c>
    </row>
    <row r="2119" spans="1:38">
      <c r="A2119" s="73" t="s">
        <v>3300</v>
      </c>
      <c r="B2119" t="s">
        <v>787</v>
      </c>
      <c r="C2119" t="s">
        <v>3301</v>
      </c>
      <c r="D2119">
        <v>7960</v>
      </c>
      <c r="E2119">
        <v>6364.0499999999993</v>
      </c>
      <c r="F2119">
        <v>-20.049623115577901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24</v>
      </c>
      <c r="O2119">
        <v>0</v>
      </c>
      <c r="P2119">
        <v>0</v>
      </c>
      <c r="Q2119" t="s">
        <v>6979</v>
      </c>
      <c r="R2119" t="s">
        <v>6973</v>
      </c>
      <c r="S2119" t="s">
        <v>578</v>
      </c>
      <c r="T2119" s="73"/>
      <c r="U2119" s="73"/>
      <c r="V2119"/>
      <c r="W2119" s="73">
        <f>IFERROR(VLOOKUP(Подбор[[#This Row],[Артикул]],[1]Подбор!$CJ:$CW,2,0),"")</f>
        <v>7960</v>
      </c>
      <c r="X2119" s="73">
        <f>IFERROR(VLOOKUP(Подбор[[#This Row],[Артикул]],[1]Подбор!$CJ:$CW,3,0),"")</f>
        <v>6364.0499999999993</v>
      </c>
      <c r="Y2119" s="73">
        <f>IFERROR(VLOOKUP(Подбор[[#This Row],[Артикул]],[1]Подбор!$CJ:$CW,4,0),"")</f>
        <v>-20.049623115577901</v>
      </c>
      <c r="Z2119" s="73">
        <f>IFERROR(VLOOKUP(Подбор[[#This Row],[Артикул]],[1]Подбор!$CJ:$CW,5,0),"")</f>
        <v>0</v>
      </c>
      <c r="AA2119" s="73">
        <f>IFERROR(VLOOKUP(Подбор[[#This Row],[Артикул]],[1]Подбор!$CJ:$CW,6,0),"")</f>
        <v>0</v>
      </c>
      <c r="AB2119" s="73">
        <f>IFERROR(VLOOKUP(Подбор[[#This Row],[Артикул]],[1]Подбор!$CJ:$CW,7,0),"")</f>
        <v>0</v>
      </c>
      <c r="AC2119" s="73">
        <f>IFERROR(VLOOKUP(Подбор[[#This Row],[Артикул]],[1]Подбор!$CJ:$CW,8,0),"")</f>
        <v>0</v>
      </c>
      <c r="AD2119" s="73">
        <f>IFERROR(VLOOKUP(Подбор[[#This Row],[Артикул]],[1]Подбор!$CJ:$CW,9,0),"")</f>
        <v>0</v>
      </c>
      <c r="AE2119" s="73">
        <f>IFERROR(VLOOKUP(Подбор[[#This Row],[Артикул]],[1]Подбор!$CJ:$CW,10,0),"")</f>
        <v>0</v>
      </c>
      <c r="AF2119" s="73">
        <f>IFERROR(VLOOKUP(Подбор[[#This Row],[Артикул]],[1]Подбор!$CJ:$CW,11,0),"")</f>
        <v>0</v>
      </c>
      <c r="AG2119" s="73">
        <f>IFERROR(VLOOKUP(Подбор[[#This Row],[Артикул]],[1]Подбор!$CJ:$CW,12,0),"")</f>
        <v>24</v>
      </c>
      <c r="AH2119" s="73">
        <f>IFERROR(VLOOKUP(Подбор[[#This Row],[Артикул]],[1]Подбор!$CJ:$CW,13,0),"")</f>
        <v>0</v>
      </c>
      <c r="AI2119" s="73">
        <f>IFERROR(VLOOKUP(Подбор[[#This Row],[Артикул]],[1]Подбор!$CJ:$CW,14,0),"")</f>
        <v>0</v>
      </c>
      <c r="AJ2119" s="73" t="str">
        <f>IFERROR(VLOOKUP(Подбор[[#This Row],[Артикул]],[1]Подбор!$CJ:$DA,15,0),"")</f>
        <v>http://ipmatika.ru/upload/iblock/599/3p7vay68m85jxv9qsfzk4foysh5a34ih/WI-SFP21L-550-I_01.jpg</v>
      </c>
      <c r="AK2119" s="73" t="str">
        <f>IFERROR(VLOOKUP(Подбор[[#This Row],[Артикул]],[1]Подбор!$CJ:$DA,16,0),"")</f>
        <v>https://ipmatika.kz/products/accessories/wi-sfp20д-2.5g-20km-i/</v>
      </c>
      <c r="AL2119" s="73" t="str">
        <f>IFERROR(VLOOKUP(Подбор[[#This Row],[Артикул]],[1]Подбор!$CJ:$DA,17,0),"")</f>
        <v/>
      </c>
    </row>
    <row r="2120" spans="1:38">
      <c r="A2120" s="73" t="s">
        <v>3302</v>
      </c>
      <c r="B2120" t="s">
        <v>787</v>
      </c>
      <c r="C2120" t="s">
        <v>3303</v>
      </c>
      <c r="D2120">
        <v>43780</v>
      </c>
      <c r="E2120">
        <v>35026.199999999997</v>
      </c>
      <c r="F2120">
        <v>-19.994974874371863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14</v>
      </c>
      <c r="O2120">
        <v>0</v>
      </c>
      <c r="P2120">
        <v>0</v>
      </c>
      <c r="Q2120" t="s">
        <v>6980</v>
      </c>
      <c r="R2120" t="s">
        <v>3630</v>
      </c>
      <c r="S2120" t="s">
        <v>578</v>
      </c>
      <c r="T2120" s="73"/>
      <c r="U2120" s="73"/>
      <c r="V2120"/>
      <c r="W2120" s="73">
        <f>IFERROR(VLOOKUP(Подбор[[#This Row],[Артикул]],[1]Подбор!$CJ:$CW,2,0),"")</f>
        <v>43780</v>
      </c>
      <c r="X2120" s="73">
        <f>IFERROR(VLOOKUP(Подбор[[#This Row],[Артикул]],[1]Подбор!$CJ:$CW,3,0),"")</f>
        <v>35026.199999999997</v>
      </c>
      <c r="Y2120" s="73">
        <f>IFERROR(VLOOKUP(Подбор[[#This Row],[Артикул]],[1]Подбор!$CJ:$CW,4,0),"")</f>
        <v>-19.994974874371863</v>
      </c>
      <c r="Z2120" s="73">
        <f>IFERROR(VLOOKUP(Подбор[[#This Row],[Артикул]],[1]Подбор!$CJ:$CW,5,0),"")</f>
        <v>0</v>
      </c>
      <c r="AA2120" s="73">
        <f>IFERROR(VLOOKUP(Подбор[[#This Row],[Артикул]],[1]Подбор!$CJ:$CW,6,0),"")</f>
        <v>0</v>
      </c>
      <c r="AB2120" s="73">
        <f>IFERROR(VLOOKUP(Подбор[[#This Row],[Артикул]],[1]Подбор!$CJ:$CW,7,0),"")</f>
        <v>0</v>
      </c>
      <c r="AC2120" s="73">
        <f>IFERROR(VLOOKUP(Подбор[[#This Row],[Артикул]],[1]Подбор!$CJ:$CW,8,0),"")</f>
        <v>0</v>
      </c>
      <c r="AD2120" s="73">
        <f>IFERROR(VLOOKUP(Подбор[[#This Row],[Артикул]],[1]Подбор!$CJ:$CW,9,0),"")</f>
        <v>0</v>
      </c>
      <c r="AE2120" s="73">
        <f>IFERROR(VLOOKUP(Подбор[[#This Row],[Артикул]],[1]Подбор!$CJ:$CW,10,0),"")</f>
        <v>0</v>
      </c>
      <c r="AF2120" s="73">
        <f>IFERROR(VLOOKUP(Подбор[[#This Row],[Артикул]],[1]Подбор!$CJ:$CW,11,0),"")</f>
        <v>0</v>
      </c>
      <c r="AG2120" s="73">
        <f>IFERROR(VLOOKUP(Подбор[[#This Row],[Артикул]],[1]Подбор!$CJ:$CW,12,0),"")</f>
        <v>14</v>
      </c>
      <c r="AH2120" s="73">
        <f>IFERROR(VLOOKUP(Подбор[[#This Row],[Артикул]],[1]Подбор!$CJ:$CW,13,0),"")</f>
        <v>0</v>
      </c>
      <c r="AI2120" s="73">
        <f>IFERROR(VLOOKUP(Подбор[[#This Row],[Артикул]],[1]Подбор!$CJ:$CW,14,0),"")</f>
        <v>0</v>
      </c>
      <c r="AJ2120" s="73" t="str">
        <f>IFERROR(VLOOKUP(Подбор[[#This Row],[Артикул]],[1]Подбор!$CJ:$DA,15,0),"")</f>
        <v>http://ipmatika.ru/upload/iblock/c82/t6a3ywr538dyd2fmt1on6vda9tytgxb3/WI-SFP30-10G-I_anons.jpg</v>
      </c>
      <c r="AK2120" s="73" t="str">
        <f>IFERROR(VLOOKUP(Подбор[[#This Row],[Артикул]],[1]Подбор!$CJ:$DA,16,0),"")</f>
        <v>https://ipmatika.kz/products/opticheskie-moduli/wi-sfp30-10g-I/</v>
      </c>
      <c r="AL2120" s="73" t="str">
        <f>IFERROR(VLOOKUP(Подбор[[#This Row],[Артикул]],[1]Подбор!$CJ:$DA,17,0),"")</f>
        <v/>
      </c>
    </row>
    <row r="2121" spans="1:38">
      <c r="A2121" s="73" t="s">
        <v>3304</v>
      </c>
      <c r="B2121" t="s">
        <v>787</v>
      </c>
      <c r="C2121" t="s">
        <v>3305</v>
      </c>
      <c r="D2121">
        <v>13270</v>
      </c>
      <c r="E2121">
        <v>10614.724999999999</v>
      </c>
      <c r="F2121">
        <v>-20.009608138658649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10</v>
      </c>
      <c r="O2121">
        <v>0</v>
      </c>
      <c r="P2121">
        <v>0</v>
      </c>
      <c r="Q2121" t="s">
        <v>6981</v>
      </c>
      <c r="R2121" t="s">
        <v>3629</v>
      </c>
      <c r="S2121" t="s">
        <v>578</v>
      </c>
      <c r="T2121" s="73"/>
      <c r="U2121" s="73"/>
      <c r="V2121"/>
      <c r="W2121" s="73">
        <f>IFERROR(VLOOKUP(Подбор[[#This Row],[Артикул]],[1]Подбор!$CJ:$CW,2,0),"")</f>
        <v>13270</v>
      </c>
      <c r="X2121" s="73">
        <f>IFERROR(VLOOKUP(Подбор[[#This Row],[Артикул]],[1]Подбор!$CJ:$CW,3,0),"")</f>
        <v>10614.724999999999</v>
      </c>
      <c r="Y2121" s="73">
        <f>IFERROR(VLOOKUP(Подбор[[#This Row],[Артикул]],[1]Подбор!$CJ:$CW,4,0),"")</f>
        <v>-20.009608138658649</v>
      </c>
      <c r="Z2121" s="73">
        <f>IFERROR(VLOOKUP(Подбор[[#This Row],[Артикул]],[1]Подбор!$CJ:$CW,5,0),"")</f>
        <v>0</v>
      </c>
      <c r="AA2121" s="73">
        <f>IFERROR(VLOOKUP(Подбор[[#This Row],[Артикул]],[1]Подбор!$CJ:$CW,6,0),"")</f>
        <v>0</v>
      </c>
      <c r="AB2121" s="73">
        <f>IFERROR(VLOOKUP(Подбор[[#This Row],[Артикул]],[1]Подбор!$CJ:$CW,7,0),"")</f>
        <v>0</v>
      </c>
      <c r="AC2121" s="73">
        <f>IFERROR(VLOOKUP(Подбор[[#This Row],[Артикул]],[1]Подбор!$CJ:$CW,8,0),"")</f>
        <v>0</v>
      </c>
      <c r="AD2121" s="73">
        <f>IFERROR(VLOOKUP(Подбор[[#This Row],[Артикул]],[1]Подбор!$CJ:$CW,9,0),"")</f>
        <v>0</v>
      </c>
      <c r="AE2121" s="73">
        <f>IFERROR(VLOOKUP(Подбор[[#This Row],[Артикул]],[1]Подбор!$CJ:$CW,10,0),"")</f>
        <v>0</v>
      </c>
      <c r="AF2121" s="73">
        <f>IFERROR(VLOOKUP(Подбор[[#This Row],[Артикул]],[1]Подбор!$CJ:$CW,11,0),"")</f>
        <v>0</v>
      </c>
      <c r="AG2121" s="73">
        <f>IFERROR(VLOOKUP(Подбор[[#This Row],[Артикул]],[1]Подбор!$CJ:$CW,12,0),"")</f>
        <v>10</v>
      </c>
      <c r="AH2121" s="73">
        <f>IFERROR(VLOOKUP(Подбор[[#This Row],[Артикул]],[1]Подбор!$CJ:$CW,13,0),"")</f>
        <v>0</v>
      </c>
      <c r="AI2121" s="73">
        <f>IFERROR(VLOOKUP(Подбор[[#This Row],[Артикул]],[1]Подбор!$CJ:$CW,14,0),"")</f>
        <v>0</v>
      </c>
      <c r="AJ2121" s="73" t="str">
        <f>IFERROR(VLOOKUP(Подбор[[#This Row],[Артикул]],[1]Подбор!$CJ:$DA,15,0),"")</f>
        <v>http://ipmatika.ru/upload/iblock/e02/5tga0xa37m3qrky22wyswiu40z40wf8o/WI-SFP30-I_01.jpg</v>
      </c>
      <c r="AK2121" s="73" t="str">
        <f>IFERROR(VLOOKUP(Подбор[[#This Row],[Артикул]],[1]Подбор!$CJ:$DA,16,0),"")</f>
        <v>https://ipmatika.kz/products/opticheskie-moduli/wi-sfp30-i/</v>
      </c>
      <c r="AL2121" s="73" t="str">
        <f>IFERROR(VLOOKUP(Подбор[[#This Row],[Артикул]],[1]Подбор!$CJ:$DA,17,0),"")</f>
        <v/>
      </c>
    </row>
    <row r="2122" spans="1:38">
      <c r="A2122" s="73" t="s">
        <v>5277</v>
      </c>
      <c r="B2122"/>
      <c r="C2122"/>
      <c r="D2122" t="s">
        <v>578</v>
      </c>
      <c r="E2122" t="s">
        <v>578</v>
      </c>
      <c r="F2122" t="s">
        <v>578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578</v>
      </c>
      <c r="R2122" t="s">
        <v>578</v>
      </c>
      <c r="S2122" t="s">
        <v>578</v>
      </c>
      <c r="T2122" s="73"/>
      <c r="U2122" s="73"/>
      <c r="V2122"/>
      <c r="W2122" s="73" t="str">
        <f>IFERROR(VLOOKUP(Подбор[[#This Row],[Артикул]],[1]Подбор!$CJ:$CW,2,0),"")</f>
        <v/>
      </c>
      <c r="X2122" s="73" t="str">
        <f>IFERROR(VLOOKUP(Подбор[[#This Row],[Артикул]],[1]Подбор!$CJ:$CW,3,0),"")</f>
        <v/>
      </c>
      <c r="Y2122" s="73" t="str">
        <f>IFERROR(VLOOKUP(Подбор[[#This Row],[Артикул]],[1]Подбор!$CJ:$CW,4,0),"")</f>
        <v/>
      </c>
      <c r="Z2122" s="73">
        <f>IFERROR(VLOOKUP(Подбор[[#This Row],[Артикул]],[1]Подбор!$CJ:$CW,5,0),"")</f>
        <v>0</v>
      </c>
      <c r="AA2122" s="73">
        <f>IFERROR(VLOOKUP(Подбор[[#This Row],[Артикул]],[1]Подбор!$CJ:$CW,6,0),"")</f>
        <v>0</v>
      </c>
      <c r="AB2122" s="73">
        <f>IFERROR(VLOOKUP(Подбор[[#This Row],[Артикул]],[1]Подбор!$CJ:$CW,7,0),"")</f>
        <v>0</v>
      </c>
      <c r="AC2122" s="73">
        <f>IFERROR(VLOOKUP(Подбор[[#This Row],[Артикул]],[1]Подбор!$CJ:$CW,8,0),"")</f>
        <v>0</v>
      </c>
      <c r="AD2122" s="73">
        <f>IFERROR(VLOOKUP(Подбор[[#This Row],[Артикул]],[1]Подбор!$CJ:$CW,9,0),"")</f>
        <v>0</v>
      </c>
      <c r="AE2122" s="73">
        <f>IFERROR(VLOOKUP(Подбор[[#This Row],[Артикул]],[1]Подбор!$CJ:$CW,10,0),"")</f>
        <v>0</v>
      </c>
      <c r="AF2122" s="73">
        <f>IFERROR(VLOOKUP(Подбор[[#This Row],[Артикул]],[1]Подбор!$CJ:$CW,11,0),"")</f>
        <v>0</v>
      </c>
      <c r="AG2122" s="73">
        <f>IFERROR(VLOOKUP(Подбор[[#This Row],[Артикул]],[1]Подбор!$CJ:$CW,12,0),"")</f>
        <v>0</v>
      </c>
      <c r="AH2122" s="73">
        <f>IFERROR(VLOOKUP(Подбор[[#This Row],[Артикул]],[1]Подбор!$CJ:$CW,13,0),"")</f>
        <v>0</v>
      </c>
      <c r="AI2122" s="73">
        <f>IFERROR(VLOOKUP(Подбор[[#This Row],[Артикул]],[1]Подбор!$CJ:$CW,14,0),"")</f>
        <v>0</v>
      </c>
      <c r="AJ2122" s="73" t="str">
        <f>IFERROR(VLOOKUP(Подбор[[#This Row],[Артикул]],[1]Подбор!$CJ:$DA,15,0),"")</f>
        <v/>
      </c>
      <c r="AK2122" s="73" t="str">
        <f>IFERROR(VLOOKUP(Подбор[[#This Row],[Артикул]],[1]Подбор!$CJ:$DA,16,0),"")</f>
        <v/>
      </c>
      <c r="AL2122" s="73" t="str">
        <f>IFERROR(VLOOKUP(Подбор[[#This Row],[Артикул]],[1]Подбор!$CJ:$DA,17,0),"")</f>
        <v/>
      </c>
    </row>
    <row r="2123" spans="1:38">
      <c r="A2123" s="73" t="s">
        <v>5278</v>
      </c>
      <c r="B2123" t="s">
        <v>787</v>
      </c>
      <c r="C2123" t="s">
        <v>5279</v>
      </c>
      <c r="D2123">
        <v>6630</v>
      </c>
      <c r="E2123">
        <v>5303.375</v>
      </c>
      <c r="F2123">
        <v>-20.009426847662141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6982</v>
      </c>
      <c r="R2123" t="s">
        <v>5476</v>
      </c>
      <c r="S2123" t="s">
        <v>5514</v>
      </c>
      <c r="T2123" s="73"/>
      <c r="U2123" s="73"/>
      <c r="V2123"/>
      <c r="W2123" s="73">
        <f>IFERROR(VLOOKUP(Подбор[[#This Row],[Артикул]],[1]Подбор!$CJ:$CW,2,0),"")</f>
        <v>6630</v>
      </c>
      <c r="X2123" s="73">
        <f>IFERROR(VLOOKUP(Подбор[[#This Row],[Артикул]],[1]Подбор!$CJ:$CW,3,0),"")</f>
        <v>5303.375</v>
      </c>
      <c r="Y2123" s="73">
        <f>IFERROR(VLOOKUP(Подбор[[#This Row],[Артикул]],[1]Подбор!$CJ:$CW,4,0),"")</f>
        <v>-20.009426847662141</v>
      </c>
      <c r="Z2123" s="73">
        <f>IFERROR(VLOOKUP(Подбор[[#This Row],[Артикул]],[1]Подбор!$CJ:$CW,5,0),"")</f>
        <v>0</v>
      </c>
      <c r="AA2123" s="73">
        <f>IFERROR(VLOOKUP(Подбор[[#This Row],[Артикул]],[1]Подбор!$CJ:$CW,6,0),"")</f>
        <v>0</v>
      </c>
      <c r="AB2123" s="73">
        <f>IFERROR(VLOOKUP(Подбор[[#This Row],[Артикул]],[1]Подбор!$CJ:$CW,7,0),"")</f>
        <v>0</v>
      </c>
      <c r="AC2123" s="73">
        <f>IFERROR(VLOOKUP(Подбор[[#This Row],[Артикул]],[1]Подбор!$CJ:$CW,8,0),"")</f>
        <v>0</v>
      </c>
      <c r="AD2123" s="73">
        <f>IFERROR(VLOOKUP(Подбор[[#This Row],[Артикул]],[1]Подбор!$CJ:$CW,9,0),"")</f>
        <v>0</v>
      </c>
      <c r="AE2123" s="73">
        <f>IFERROR(VLOOKUP(Подбор[[#This Row],[Артикул]],[1]Подбор!$CJ:$CW,10,0),"")</f>
        <v>0</v>
      </c>
      <c r="AF2123" s="73">
        <f>IFERROR(VLOOKUP(Подбор[[#This Row],[Артикул]],[1]Подбор!$CJ:$CW,11,0),"")</f>
        <v>0</v>
      </c>
      <c r="AG2123" s="73">
        <f>IFERROR(VLOOKUP(Подбор[[#This Row],[Артикул]],[1]Подбор!$CJ:$CW,12,0),"")</f>
        <v>0</v>
      </c>
      <c r="AH2123" s="73">
        <f>IFERROR(VLOOKUP(Подбор[[#This Row],[Артикул]],[1]Подбор!$CJ:$CW,13,0),"")</f>
        <v>0</v>
      </c>
      <c r="AI2123" s="73">
        <f>IFERROR(VLOOKUP(Подбор[[#This Row],[Артикул]],[1]Подбор!$CJ:$CW,14,0),"")</f>
        <v>0</v>
      </c>
      <c r="AJ2123" s="73" t="str">
        <f>IFERROR(VLOOKUP(Подбор[[#This Row],[Артикул]],[1]Подбор!$CJ:$DA,15,0),"")</f>
        <v>http://ipmatika.ru/upload/iblock/f2a/cq9c7m1f09w9jhi6nv1sl8799b01eovv/WI-SPD10KV-POE%201.png</v>
      </c>
      <c r="AK2123" s="73" t="str">
        <f>IFERROR(VLOOKUP(Подбор[[#This Row],[Артикул]],[1]Подбор!$CJ:$DA,16,0),"")</f>
        <v>https://ipmatika.kz/products/accessories/wi-tek-wi-spd10kv-poe/</v>
      </c>
      <c r="AL2123" s="73" t="str">
        <f>IFERROR(VLOOKUP(Подбор[[#This Row],[Артикул]],[1]Подбор!$CJ:$DA,17,0),"")</f>
        <v>NEW</v>
      </c>
    </row>
    <row r="2124" spans="1:38">
      <c r="A2124" s="73" t="s">
        <v>5280</v>
      </c>
      <c r="B2124" t="s">
        <v>787</v>
      </c>
      <c r="C2124" t="s">
        <v>5281</v>
      </c>
      <c r="D2124">
        <v>7030</v>
      </c>
      <c r="E2124">
        <v>5622.375</v>
      </c>
      <c r="F2124">
        <v>-20.023115220483646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38</v>
      </c>
      <c r="O2124">
        <v>0</v>
      </c>
      <c r="P2124">
        <v>0</v>
      </c>
      <c r="Q2124" t="s">
        <v>7344</v>
      </c>
      <c r="R2124" t="s">
        <v>5477</v>
      </c>
      <c r="S2124" t="s">
        <v>5514</v>
      </c>
      <c r="T2124" s="73"/>
      <c r="U2124" s="73"/>
      <c r="V2124"/>
      <c r="W2124" s="73">
        <f>IFERROR(VLOOKUP(Подбор[[#This Row],[Артикул]],[1]Подбор!$CJ:$CW,2,0),"")</f>
        <v>7030</v>
      </c>
      <c r="X2124" s="73">
        <f>IFERROR(VLOOKUP(Подбор[[#This Row],[Артикул]],[1]Подбор!$CJ:$CW,3,0),"")</f>
        <v>5622.375</v>
      </c>
      <c r="Y2124" s="73">
        <f>IFERROR(VLOOKUP(Подбор[[#This Row],[Артикул]],[1]Подбор!$CJ:$CW,4,0),"")</f>
        <v>-20.023115220483646</v>
      </c>
      <c r="Z2124" s="73">
        <f>IFERROR(VLOOKUP(Подбор[[#This Row],[Артикул]],[1]Подбор!$CJ:$CW,5,0),"")</f>
        <v>0</v>
      </c>
      <c r="AA2124" s="73">
        <f>IFERROR(VLOOKUP(Подбор[[#This Row],[Артикул]],[1]Подбор!$CJ:$CW,6,0),"")</f>
        <v>0</v>
      </c>
      <c r="AB2124" s="73">
        <f>IFERROR(VLOOKUP(Подбор[[#This Row],[Артикул]],[1]Подбор!$CJ:$CW,7,0),"")</f>
        <v>0</v>
      </c>
      <c r="AC2124" s="73">
        <f>IFERROR(VLOOKUP(Подбор[[#This Row],[Артикул]],[1]Подбор!$CJ:$CW,8,0),"")</f>
        <v>0</v>
      </c>
      <c r="AD2124" s="73">
        <f>IFERROR(VLOOKUP(Подбор[[#This Row],[Артикул]],[1]Подбор!$CJ:$CW,9,0),"")</f>
        <v>0</v>
      </c>
      <c r="AE2124" s="73">
        <f>IFERROR(VLOOKUP(Подбор[[#This Row],[Артикул]],[1]Подбор!$CJ:$CW,10,0),"")</f>
        <v>0</v>
      </c>
      <c r="AF2124" s="73">
        <f>IFERROR(VLOOKUP(Подбор[[#This Row],[Артикул]],[1]Подбор!$CJ:$CW,11,0),"")</f>
        <v>0</v>
      </c>
      <c r="AG2124" s="73">
        <f>IFERROR(VLOOKUP(Подбор[[#This Row],[Артикул]],[1]Подбор!$CJ:$CW,12,0),"")</f>
        <v>38</v>
      </c>
      <c r="AH2124" s="73">
        <f>IFERROR(VLOOKUP(Подбор[[#This Row],[Артикул]],[1]Подбор!$CJ:$CW,13,0),"")</f>
        <v>0</v>
      </c>
      <c r="AI2124" s="73">
        <f>IFERROR(VLOOKUP(Подбор[[#This Row],[Артикул]],[1]Подбор!$CJ:$CW,14,0),"")</f>
        <v>0</v>
      </c>
      <c r="AJ2124" s="73" t="str">
        <f>IFERROR(VLOOKUP(Подбор[[#This Row],[Артикул]],[1]Подбор!$CJ:$DA,15,0),"")</f>
        <v>http://ipmatika.ru/upload/iblock/6ab/cx74p2dsrx6hs41dfbv3vf0dyj2rr2jh/WI-SPD10KV-POE-A_4.jpg</v>
      </c>
      <c r="AK2124" s="73" t="str">
        <f>IFERROR(VLOOKUP(Подбор[[#This Row],[Артикул]],[1]Подбор!$CJ:$DA,16,0),"")</f>
        <v>https://ipmatika.kz/products/accessories/wi-tek-wi-spd10kv-poe-a/</v>
      </c>
      <c r="AL2124" s="73" t="str">
        <f>IFERROR(VLOOKUP(Подбор[[#This Row],[Артикул]],[1]Подбор!$CJ:$DA,17,0),"")</f>
        <v>NEW</v>
      </c>
    </row>
    <row r="2125" spans="1:38">
      <c r="A2125" s="73" t="s">
        <v>733</v>
      </c>
      <c r="B2125"/>
      <c r="C2125"/>
      <c r="D2125">
        <v>0</v>
      </c>
      <c r="E2125">
        <v>0</v>
      </c>
      <c r="F2125" t="s">
        <v>578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578</v>
      </c>
      <c r="R2125" t="s">
        <v>578</v>
      </c>
      <c r="S2125" t="s">
        <v>578</v>
      </c>
      <c r="T2125" s="73"/>
      <c r="U2125" s="73"/>
      <c r="V2125"/>
      <c r="W2125" s="73">
        <f>IFERROR(VLOOKUP(Подбор[[#This Row],[Артикул]],[1]Подбор!$CJ:$CW,2,0),"")</f>
        <v>0</v>
      </c>
      <c r="X2125" s="73">
        <f>IFERROR(VLOOKUP(Подбор[[#This Row],[Артикул]],[1]Подбор!$CJ:$CW,3,0),"")</f>
        <v>0</v>
      </c>
      <c r="Y2125" s="73" t="str">
        <f>IFERROR(VLOOKUP(Подбор[[#This Row],[Артикул]],[1]Подбор!$CJ:$CW,4,0),"")</f>
        <v/>
      </c>
      <c r="Z2125" s="73">
        <f>IFERROR(VLOOKUP(Подбор[[#This Row],[Артикул]],[1]Подбор!$CJ:$CW,5,0),"")</f>
        <v>0</v>
      </c>
      <c r="AA2125" s="73">
        <f>IFERROR(VLOOKUP(Подбор[[#This Row],[Артикул]],[1]Подбор!$CJ:$CW,6,0),"")</f>
        <v>0</v>
      </c>
      <c r="AB2125" s="73">
        <f>IFERROR(VLOOKUP(Подбор[[#This Row],[Артикул]],[1]Подбор!$CJ:$CW,7,0),"")</f>
        <v>0</v>
      </c>
      <c r="AC2125" s="73">
        <f>IFERROR(VLOOKUP(Подбор[[#This Row],[Артикул]],[1]Подбор!$CJ:$CW,8,0),"")</f>
        <v>0</v>
      </c>
      <c r="AD2125" s="73">
        <f>IFERROR(VLOOKUP(Подбор[[#This Row],[Артикул]],[1]Подбор!$CJ:$CW,9,0),"")</f>
        <v>0</v>
      </c>
      <c r="AE2125" s="73">
        <f>IFERROR(VLOOKUP(Подбор[[#This Row],[Артикул]],[1]Подбор!$CJ:$CW,10,0),"")</f>
        <v>0</v>
      </c>
      <c r="AF2125" s="73">
        <f>IFERROR(VLOOKUP(Подбор[[#This Row],[Артикул]],[1]Подбор!$CJ:$CW,11,0),"")</f>
        <v>0</v>
      </c>
      <c r="AG2125" s="73">
        <f>IFERROR(VLOOKUP(Подбор[[#This Row],[Артикул]],[1]Подбор!$CJ:$CW,12,0),"")</f>
        <v>0</v>
      </c>
      <c r="AH2125" s="73">
        <f>IFERROR(VLOOKUP(Подбор[[#This Row],[Артикул]],[1]Подбор!$CJ:$CW,13,0),"")</f>
        <v>0</v>
      </c>
      <c r="AI2125" s="73">
        <f>IFERROR(VLOOKUP(Подбор[[#This Row],[Артикул]],[1]Подбор!$CJ:$CW,14,0),"")</f>
        <v>0</v>
      </c>
      <c r="AJ2125" s="73" t="str">
        <f>IFERROR(VLOOKUP(Подбор[[#This Row],[Артикул]],[1]Подбор!$CJ:$DA,15,0),"")</f>
        <v/>
      </c>
      <c r="AK2125" s="73" t="str">
        <f>IFERROR(VLOOKUP(Подбор[[#This Row],[Артикул]],[1]Подбор!$CJ:$DA,16,0),"")</f>
        <v/>
      </c>
      <c r="AL2125" s="73" t="str">
        <f>IFERROR(VLOOKUP(Подбор[[#This Row],[Артикул]],[1]Подбор!$CJ:$DA,17,0),"")</f>
        <v/>
      </c>
    </row>
    <row r="2126" spans="1:38">
      <c r="A2126" s="73" t="s">
        <v>720</v>
      </c>
      <c r="B2126"/>
      <c r="C2126"/>
      <c r="D2126">
        <v>0</v>
      </c>
      <c r="E2126">
        <v>0</v>
      </c>
      <c r="F2126" t="s">
        <v>578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578</v>
      </c>
      <c r="R2126" t="s">
        <v>578</v>
      </c>
      <c r="S2126" t="s">
        <v>578</v>
      </c>
      <c r="T2126" s="73"/>
      <c r="U2126" s="73"/>
      <c r="V2126"/>
      <c r="W2126" s="73">
        <f>IFERROR(VLOOKUP(Подбор[[#This Row],[Артикул]],[1]Подбор!$CJ:$CW,2,0),"")</f>
        <v>0</v>
      </c>
      <c r="X2126" s="73">
        <f>IFERROR(VLOOKUP(Подбор[[#This Row],[Артикул]],[1]Подбор!$CJ:$CW,3,0),"")</f>
        <v>0</v>
      </c>
      <c r="Y2126" s="73" t="str">
        <f>IFERROR(VLOOKUP(Подбор[[#This Row],[Артикул]],[1]Подбор!$CJ:$CW,4,0),"")</f>
        <v/>
      </c>
      <c r="Z2126" s="73">
        <f>IFERROR(VLOOKUP(Подбор[[#This Row],[Артикул]],[1]Подбор!$CJ:$CW,5,0),"")</f>
        <v>0</v>
      </c>
      <c r="AA2126" s="73">
        <f>IFERROR(VLOOKUP(Подбор[[#This Row],[Артикул]],[1]Подбор!$CJ:$CW,6,0),"")</f>
        <v>0</v>
      </c>
      <c r="AB2126" s="73">
        <f>IFERROR(VLOOKUP(Подбор[[#This Row],[Артикул]],[1]Подбор!$CJ:$CW,7,0),"")</f>
        <v>0</v>
      </c>
      <c r="AC2126" s="73">
        <f>IFERROR(VLOOKUP(Подбор[[#This Row],[Артикул]],[1]Подбор!$CJ:$CW,8,0),"")</f>
        <v>0</v>
      </c>
      <c r="AD2126" s="73">
        <f>IFERROR(VLOOKUP(Подбор[[#This Row],[Артикул]],[1]Подбор!$CJ:$CW,9,0),"")</f>
        <v>0</v>
      </c>
      <c r="AE2126" s="73">
        <f>IFERROR(VLOOKUP(Подбор[[#This Row],[Артикул]],[1]Подбор!$CJ:$CW,10,0),"")</f>
        <v>0</v>
      </c>
      <c r="AF2126" s="73">
        <f>IFERROR(VLOOKUP(Подбор[[#This Row],[Артикул]],[1]Подбор!$CJ:$CW,11,0),"")</f>
        <v>0</v>
      </c>
      <c r="AG2126" s="73">
        <f>IFERROR(VLOOKUP(Подбор[[#This Row],[Артикул]],[1]Подбор!$CJ:$CW,12,0),"")</f>
        <v>0</v>
      </c>
      <c r="AH2126" s="73">
        <f>IFERROR(VLOOKUP(Подбор[[#This Row],[Артикул]],[1]Подбор!$CJ:$CW,13,0),"")</f>
        <v>0</v>
      </c>
      <c r="AI2126" s="73">
        <f>IFERROR(VLOOKUP(Подбор[[#This Row],[Артикул]],[1]Подбор!$CJ:$CW,14,0),"")</f>
        <v>0</v>
      </c>
      <c r="AJ2126" s="73" t="str">
        <f>IFERROR(VLOOKUP(Подбор[[#This Row],[Артикул]],[1]Подбор!$CJ:$DA,15,0),"")</f>
        <v/>
      </c>
      <c r="AK2126" s="73" t="str">
        <f>IFERROR(VLOOKUP(Подбор[[#This Row],[Артикул]],[1]Подбор!$CJ:$DA,16,0),"")</f>
        <v/>
      </c>
      <c r="AL2126" s="73" t="str">
        <f>IFERROR(VLOOKUP(Подбор[[#This Row],[Артикул]],[1]Подбор!$CJ:$DA,17,0),"")</f>
        <v/>
      </c>
    </row>
    <row r="2127" spans="1:38">
      <c r="A2127" s="73" t="s">
        <v>301</v>
      </c>
      <c r="B2127" t="s">
        <v>787</v>
      </c>
      <c r="C2127" t="s">
        <v>719</v>
      </c>
      <c r="D2127">
        <v>238790</v>
      </c>
      <c r="E2127">
        <v>191033.15</v>
      </c>
      <c r="F2127">
        <v>-19.999518405293358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 t="s">
        <v>578</v>
      </c>
      <c r="R2127" t="s">
        <v>2787</v>
      </c>
      <c r="S2127" t="s">
        <v>5491</v>
      </c>
      <c r="T2127" s="73"/>
      <c r="U2127" s="73"/>
      <c r="V2127"/>
      <c r="W2127" s="73">
        <f>IFERROR(VLOOKUP(Подбор[[#This Row],[Артикул]],[1]Подбор!$CJ:$CW,2,0),"")</f>
        <v>238790</v>
      </c>
      <c r="X2127" s="73">
        <f>IFERROR(VLOOKUP(Подбор[[#This Row],[Артикул]],[1]Подбор!$CJ:$CW,3,0),"")</f>
        <v>191033.15</v>
      </c>
      <c r="Y2127" s="73">
        <f>IFERROR(VLOOKUP(Подбор[[#This Row],[Артикул]],[1]Подбор!$CJ:$CW,4,0),"")</f>
        <v>-19.999518405293358</v>
      </c>
      <c r="Z2127" s="73">
        <f>IFERROR(VLOOKUP(Подбор[[#This Row],[Артикул]],[1]Подбор!$CJ:$CW,5,0),"")</f>
        <v>0</v>
      </c>
      <c r="AA2127" s="73">
        <f>IFERROR(VLOOKUP(Подбор[[#This Row],[Артикул]],[1]Подбор!$CJ:$CW,6,0),"")</f>
        <v>0</v>
      </c>
      <c r="AB2127" s="73">
        <f>IFERROR(VLOOKUP(Подбор[[#This Row],[Артикул]],[1]Подбор!$CJ:$CW,7,0),"")</f>
        <v>0</v>
      </c>
      <c r="AC2127" s="73">
        <f>IFERROR(VLOOKUP(Подбор[[#This Row],[Артикул]],[1]Подбор!$CJ:$CW,8,0),"")</f>
        <v>0</v>
      </c>
      <c r="AD2127" s="73">
        <f>IFERROR(VLOOKUP(Подбор[[#This Row],[Артикул]],[1]Подбор!$CJ:$CW,9,0),"")</f>
        <v>0</v>
      </c>
      <c r="AE2127" s="73">
        <f>IFERROR(VLOOKUP(Подбор[[#This Row],[Артикул]],[1]Подбор!$CJ:$CW,10,0),"")</f>
        <v>0</v>
      </c>
      <c r="AF2127" s="73">
        <f>IFERROR(VLOOKUP(Подбор[[#This Row],[Артикул]],[1]Подбор!$CJ:$CW,11,0),"")</f>
        <v>0</v>
      </c>
      <c r="AG2127" s="73">
        <f>IFERROR(VLOOKUP(Подбор[[#This Row],[Артикул]],[1]Подбор!$CJ:$CW,12,0),"")</f>
        <v>1</v>
      </c>
      <c r="AH2127" s="73">
        <f>IFERROR(VLOOKUP(Подбор[[#This Row],[Артикул]],[1]Подбор!$CJ:$CW,13,0),"")</f>
        <v>0</v>
      </c>
      <c r="AI2127" s="73">
        <f>IFERROR(VLOOKUP(Подбор[[#This Row],[Артикул]],[1]Подбор!$CJ:$CW,14,0),"")</f>
        <v>0</v>
      </c>
      <c r="AJ2127" s="73" t="str">
        <f>IFERROR(VLOOKUP(Подбор[[#This Row],[Артикул]],[1]Подбор!$CJ:$DA,15,0),"")</f>
        <v/>
      </c>
      <c r="AK2127" s="73" t="str">
        <f>IFERROR(VLOOKUP(Подбор[[#This Row],[Артикул]],[1]Подбор!$CJ:$DA,16,0),"")</f>
        <v>https://ipmatika.kz/products/ups/wi-tek-wi-pms310gf-ups/</v>
      </c>
      <c r="AL2127" s="73" t="str">
        <f>IFERROR(VLOOKUP(Подбор[[#This Row],[Артикул]],[1]Подбор!$CJ:$DA,17,0),"")</f>
        <v>EOL</v>
      </c>
    </row>
    <row r="2128" spans="1:38">
      <c r="A2128" s="73" t="s">
        <v>420</v>
      </c>
      <c r="B2128" t="s">
        <v>787</v>
      </c>
      <c r="C2128" t="s">
        <v>718</v>
      </c>
      <c r="D2128">
        <v>106130</v>
      </c>
      <c r="E2128">
        <v>84901.849999999991</v>
      </c>
      <c r="F2128">
        <v>-20.002025817393758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6983</v>
      </c>
      <c r="R2128" t="s">
        <v>6984</v>
      </c>
      <c r="S2128" t="s">
        <v>578</v>
      </c>
      <c r="T2128" s="73"/>
      <c r="U2128" s="73"/>
      <c r="V2128"/>
      <c r="W2128" s="73">
        <f>IFERROR(VLOOKUP(Подбор[[#This Row],[Артикул]],[1]Подбор!$CJ:$CW,2,0),"")</f>
        <v>106130</v>
      </c>
      <c r="X2128" s="73">
        <f>IFERROR(VLOOKUP(Подбор[[#This Row],[Артикул]],[1]Подбор!$CJ:$CW,3,0),"")</f>
        <v>84901.849999999991</v>
      </c>
      <c r="Y2128" s="73">
        <f>IFERROR(VLOOKUP(Подбор[[#This Row],[Артикул]],[1]Подбор!$CJ:$CW,4,0),"")</f>
        <v>-20.002025817393758</v>
      </c>
      <c r="Z2128" s="73">
        <f>IFERROR(VLOOKUP(Подбор[[#This Row],[Артикул]],[1]Подбор!$CJ:$CW,5,0),"")</f>
        <v>0</v>
      </c>
      <c r="AA2128" s="73">
        <f>IFERROR(VLOOKUP(Подбор[[#This Row],[Артикул]],[1]Подбор!$CJ:$CW,6,0),"")</f>
        <v>0</v>
      </c>
      <c r="AB2128" s="73">
        <f>IFERROR(VLOOKUP(Подбор[[#This Row],[Артикул]],[1]Подбор!$CJ:$CW,7,0),"")</f>
        <v>0</v>
      </c>
      <c r="AC2128" s="73">
        <f>IFERROR(VLOOKUP(Подбор[[#This Row],[Артикул]],[1]Подбор!$CJ:$CW,8,0),"")</f>
        <v>0</v>
      </c>
      <c r="AD2128" s="73">
        <f>IFERROR(VLOOKUP(Подбор[[#This Row],[Артикул]],[1]Подбор!$CJ:$CW,9,0),"")</f>
        <v>0</v>
      </c>
      <c r="AE2128" s="73">
        <f>IFERROR(VLOOKUP(Подбор[[#This Row],[Артикул]],[1]Подбор!$CJ:$CW,10,0),"")</f>
        <v>0</v>
      </c>
      <c r="AF2128" s="73">
        <f>IFERROR(VLOOKUP(Подбор[[#This Row],[Артикул]],[1]Подбор!$CJ:$CW,11,0),"")</f>
        <v>0</v>
      </c>
      <c r="AG2128" s="73">
        <f>IFERROR(VLOOKUP(Подбор[[#This Row],[Артикул]],[1]Подбор!$CJ:$CW,12,0),"")</f>
        <v>0</v>
      </c>
      <c r="AH2128" s="73">
        <f>IFERROR(VLOOKUP(Подбор[[#This Row],[Артикул]],[1]Подбор!$CJ:$CW,13,0),"")</f>
        <v>0</v>
      </c>
      <c r="AI2128" s="73">
        <f>IFERROR(VLOOKUP(Подбор[[#This Row],[Артикул]],[1]Подбор!$CJ:$CW,14,0),"")</f>
        <v>0</v>
      </c>
      <c r="AJ2128" s="73" t="str">
        <f>IFERROR(VLOOKUP(Подбор[[#This Row],[Артикул]],[1]Подбор!$CJ:$DA,15,0),"")</f>
        <v>http://ipmatika.ru/upload/iblock/a42/1pvewwocawqlkiy68fyxuwf38s5qspwn/Wi-Tek_WI-PS306GF-UPS_v3.png</v>
      </c>
      <c r="AK2128" s="73" t="str">
        <f>IFERROR(VLOOKUP(Подбор[[#This Row],[Артикул]],[1]Подбор!$CJ:$DA,16,0),"")</f>
        <v>https://ipmatika.kz/products/ups/wi-tek-wi-ps306gf-ups-v3/</v>
      </c>
      <c r="AL2128" s="73" t="str">
        <f>IFERROR(VLOOKUP(Подбор[[#This Row],[Артикул]],[1]Подбор!$CJ:$DA,17,0),"")</f>
        <v/>
      </c>
    </row>
    <row r="2129" spans="1:38">
      <c r="A2129" s="73" t="s">
        <v>215</v>
      </c>
      <c r="B2129" t="s">
        <v>787</v>
      </c>
      <c r="C2129" t="s">
        <v>717</v>
      </c>
      <c r="D2129">
        <v>106130</v>
      </c>
      <c r="E2129">
        <v>84901.849999999991</v>
      </c>
      <c r="F2129">
        <v>-20.002025817393758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6985</v>
      </c>
      <c r="R2129" t="s">
        <v>2786</v>
      </c>
      <c r="S2129" t="s">
        <v>5491</v>
      </c>
      <c r="T2129" s="73"/>
      <c r="U2129" s="73"/>
      <c r="V2129"/>
      <c r="W2129" s="73">
        <f>IFERROR(VLOOKUP(Подбор[[#This Row],[Артикул]],[1]Подбор!$CJ:$CW,2,0),"")</f>
        <v>106130</v>
      </c>
      <c r="X2129" s="73">
        <f>IFERROR(VLOOKUP(Подбор[[#This Row],[Артикул]],[1]Подбор!$CJ:$CW,3,0),"")</f>
        <v>84901.849999999991</v>
      </c>
      <c r="Y2129" s="73">
        <f>IFERROR(VLOOKUP(Подбор[[#This Row],[Артикул]],[1]Подбор!$CJ:$CW,4,0),"")</f>
        <v>-20.002025817393758</v>
      </c>
      <c r="Z2129" s="73">
        <f>IFERROR(VLOOKUP(Подбор[[#This Row],[Артикул]],[1]Подбор!$CJ:$CW,5,0),"")</f>
        <v>0</v>
      </c>
      <c r="AA2129" s="73">
        <f>IFERROR(VLOOKUP(Подбор[[#This Row],[Артикул]],[1]Подбор!$CJ:$CW,6,0),"")</f>
        <v>0</v>
      </c>
      <c r="AB2129" s="73">
        <f>IFERROR(VLOOKUP(Подбор[[#This Row],[Артикул]],[1]Подбор!$CJ:$CW,7,0),"")</f>
        <v>0</v>
      </c>
      <c r="AC2129" s="73">
        <f>IFERROR(VLOOKUP(Подбор[[#This Row],[Артикул]],[1]Подбор!$CJ:$CW,8,0),"")</f>
        <v>0</v>
      </c>
      <c r="AD2129" s="73">
        <f>IFERROR(VLOOKUP(Подбор[[#This Row],[Артикул]],[1]Подбор!$CJ:$CW,9,0),"")</f>
        <v>0</v>
      </c>
      <c r="AE2129" s="73">
        <f>IFERROR(VLOOKUP(Подбор[[#This Row],[Артикул]],[1]Подбор!$CJ:$CW,10,0),"")</f>
        <v>0</v>
      </c>
      <c r="AF2129" s="73">
        <f>IFERROR(VLOOKUP(Подбор[[#This Row],[Артикул]],[1]Подбор!$CJ:$CW,11,0),"")</f>
        <v>0</v>
      </c>
      <c r="AG2129" s="73">
        <f>IFERROR(VLOOKUP(Подбор[[#This Row],[Артикул]],[1]Подбор!$CJ:$CW,12,0),"")</f>
        <v>0</v>
      </c>
      <c r="AH2129" s="73">
        <f>IFERROR(VLOOKUP(Подбор[[#This Row],[Артикул]],[1]Подбор!$CJ:$CW,13,0),"")</f>
        <v>0</v>
      </c>
      <c r="AI2129" s="73">
        <f>IFERROR(VLOOKUP(Подбор[[#This Row],[Артикул]],[1]Подбор!$CJ:$CW,14,0),"")</f>
        <v>0</v>
      </c>
      <c r="AJ2129" s="73" t="str">
        <f>IFERROR(VLOOKUP(Подбор[[#This Row],[Артикул]],[1]Подбор!$CJ:$DA,15,0),"")</f>
        <v>http://ipmatika.ru/upload/iblock/5c6/1PS306GF-UPS.png</v>
      </c>
      <c r="AK2129" s="73" t="str">
        <f>IFERROR(VLOOKUP(Подбор[[#This Row],[Артикул]],[1]Подбор!$CJ:$DA,16,0),"")</f>
        <v>https://ipmatika.kz/products/ups/wi-tek-wi-ps306gf-ups/</v>
      </c>
      <c r="AL2129" s="73" t="str">
        <f>IFERROR(VLOOKUP(Подбор[[#This Row],[Артикул]],[1]Подбор!$CJ:$DA,17,0),"")</f>
        <v>EOL</v>
      </c>
    </row>
    <row r="2130" spans="1:38">
      <c r="A2130" s="73" t="s">
        <v>3944</v>
      </c>
      <c r="B2130"/>
      <c r="C2130"/>
      <c r="D2130" t="s">
        <v>578</v>
      </c>
      <c r="E2130" t="s">
        <v>578</v>
      </c>
      <c r="F2130" t="s">
        <v>578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578</v>
      </c>
      <c r="R2130" t="s">
        <v>578</v>
      </c>
      <c r="S2130" t="s">
        <v>578</v>
      </c>
      <c r="T2130" s="73"/>
      <c r="U2130" s="73"/>
      <c r="V2130"/>
      <c r="W2130" s="73" t="str">
        <f>IFERROR(VLOOKUP(Подбор[[#This Row],[Артикул]],[1]Подбор!$CJ:$CW,2,0),"")</f>
        <v/>
      </c>
      <c r="X2130" s="73" t="str">
        <f>IFERROR(VLOOKUP(Подбор[[#This Row],[Артикул]],[1]Подбор!$CJ:$CW,3,0),"")</f>
        <v/>
      </c>
      <c r="Y2130" s="73" t="str">
        <f>IFERROR(VLOOKUP(Подбор[[#This Row],[Артикул]],[1]Подбор!$CJ:$CW,4,0),"")</f>
        <v/>
      </c>
      <c r="Z2130" s="73">
        <f>IFERROR(VLOOKUP(Подбор[[#This Row],[Артикул]],[1]Подбор!$CJ:$CW,5,0),"")</f>
        <v>0</v>
      </c>
      <c r="AA2130" s="73">
        <f>IFERROR(VLOOKUP(Подбор[[#This Row],[Артикул]],[1]Подбор!$CJ:$CW,6,0),"")</f>
        <v>0</v>
      </c>
      <c r="AB2130" s="73">
        <f>IFERROR(VLOOKUP(Подбор[[#This Row],[Артикул]],[1]Подбор!$CJ:$CW,7,0),"")</f>
        <v>0</v>
      </c>
      <c r="AC2130" s="73">
        <f>IFERROR(VLOOKUP(Подбор[[#This Row],[Артикул]],[1]Подбор!$CJ:$CW,8,0),"")</f>
        <v>0</v>
      </c>
      <c r="AD2130" s="73">
        <f>IFERROR(VLOOKUP(Подбор[[#This Row],[Артикул]],[1]Подбор!$CJ:$CW,9,0),"")</f>
        <v>0</v>
      </c>
      <c r="AE2130" s="73">
        <f>IFERROR(VLOOKUP(Подбор[[#This Row],[Артикул]],[1]Подбор!$CJ:$CW,10,0),"")</f>
        <v>0</v>
      </c>
      <c r="AF2130" s="73">
        <f>IFERROR(VLOOKUP(Подбор[[#This Row],[Артикул]],[1]Подбор!$CJ:$CW,11,0),"")</f>
        <v>0</v>
      </c>
      <c r="AG2130" s="73">
        <f>IFERROR(VLOOKUP(Подбор[[#This Row],[Артикул]],[1]Подбор!$CJ:$CW,12,0),"")</f>
        <v>0</v>
      </c>
      <c r="AH2130" s="73">
        <f>IFERROR(VLOOKUP(Подбор[[#This Row],[Артикул]],[1]Подбор!$CJ:$CW,13,0),"")</f>
        <v>0</v>
      </c>
      <c r="AI2130" s="73">
        <f>IFERROR(VLOOKUP(Подбор[[#This Row],[Артикул]],[1]Подбор!$CJ:$CW,14,0),"")</f>
        <v>0</v>
      </c>
      <c r="AJ2130" s="73" t="str">
        <f>IFERROR(VLOOKUP(Подбор[[#This Row],[Артикул]],[1]Подбор!$CJ:$DA,15,0),"")</f>
        <v/>
      </c>
      <c r="AK2130" s="73" t="str">
        <f>IFERROR(VLOOKUP(Подбор[[#This Row],[Артикул]],[1]Подбор!$CJ:$DA,16,0),"")</f>
        <v/>
      </c>
      <c r="AL2130" s="73" t="str">
        <f>IFERROR(VLOOKUP(Подбор[[#This Row],[Артикул]],[1]Подбор!$CJ:$DA,17,0),"")</f>
        <v/>
      </c>
    </row>
    <row r="2131" spans="1:38">
      <c r="A2131" s="73" t="s">
        <v>3549</v>
      </c>
      <c r="B2131" t="s">
        <v>787</v>
      </c>
      <c r="C2131" t="s">
        <v>3550</v>
      </c>
      <c r="D2131">
        <v>19900</v>
      </c>
      <c r="E2131">
        <v>15918.099999999999</v>
      </c>
      <c r="F2131">
        <v>-20.009547738693485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5489</v>
      </c>
      <c r="O2131">
        <v>20</v>
      </c>
      <c r="P2131">
        <v>0</v>
      </c>
      <c r="Q2131" t="s">
        <v>6986</v>
      </c>
      <c r="R2131" t="s">
        <v>3551</v>
      </c>
      <c r="S2131" t="s">
        <v>578</v>
      </c>
      <c r="T2131" s="73"/>
      <c r="U2131" s="73"/>
      <c r="V2131"/>
      <c r="W2131" s="73">
        <f>IFERROR(VLOOKUP(Подбор[[#This Row],[Артикул]],[1]Подбор!$CJ:$CW,2,0),"")</f>
        <v>19900</v>
      </c>
      <c r="X2131" s="73">
        <f>IFERROR(VLOOKUP(Подбор[[#This Row],[Артикул]],[1]Подбор!$CJ:$CW,3,0),"")</f>
        <v>15918.099999999999</v>
      </c>
      <c r="Y2131" s="73">
        <f>IFERROR(VLOOKUP(Подбор[[#This Row],[Артикул]],[1]Подбор!$CJ:$CW,4,0),"")</f>
        <v>-20.009547738693485</v>
      </c>
      <c r="Z2131" s="73">
        <f>IFERROR(VLOOKUP(Подбор[[#This Row],[Артикул]],[1]Подбор!$CJ:$CW,5,0),"")</f>
        <v>0</v>
      </c>
      <c r="AA2131" s="73">
        <f>IFERROR(VLOOKUP(Подбор[[#This Row],[Артикул]],[1]Подбор!$CJ:$CW,6,0),"")</f>
        <v>0</v>
      </c>
      <c r="AB2131" s="73">
        <f>IFERROR(VLOOKUP(Подбор[[#This Row],[Артикул]],[1]Подбор!$CJ:$CW,7,0),"")</f>
        <v>0</v>
      </c>
      <c r="AC2131" s="73">
        <f>IFERROR(VLOOKUP(Подбор[[#This Row],[Артикул]],[1]Подбор!$CJ:$CW,8,0),"")</f>
        <v>0</v>
      </c>
      <c r="AD2131" s="73">
        <f>IFERROR(VLOOKUP(Подбор[[#This Row],[Артикул]],[1]Подбор!$CJ:$CW,9,0),"")</f>
        <v>0</v>
      </c>
      <c r="AE2131" s="73">
        <f>IFERROR(VLOOKUP(Подбор[[#This Row],[Артикул]],[1]Подбор!$CJ:$CW,10,0),"")</f>
        <v>0</v>
      </c>
      <c r="AF2131" s="73">
        <f>IFERROR(VLOOKUP(Подбор[[#This Row],[Артикул]],[1]Подбор!$CJ:$CW,11,0),"")</f>
        <v>0</v>
      </c>
      <c r="AG2131" s="73" t="str">
        <f>IFERROR(VLOOKUP(Подбор[[#This Row],[Артикул]],[1]Подбор!$CJ:$CW,12,0),"")</f>
        <v>50+</v>
      </c>
      <c r="AH2131" s="73">
        <f>IFERROR(VLOOKUP(Подбор[[#This Row],[Артикул]],[1]Подбор!$CJ:$CW,13,0),"")</f>
        <v>20</v>
      </c>
      <c r="AI2131" s="73">
        <f>IFERROR(VLOOKUP(Подбор[[#This Row],[Артикул]],[1]Подбор!$CJ:$CW,14,0),"")</f>
        <v>0</v>
      </c>
      <c r="AJ2131" s="73" t="str">
        <f>IFERROR(VLOOKUP(Подбор[[#This Row],[Артикул]],[1]Подбор!$CJ:$DA,15,0),"")</f>
        <v>http://ipmatika.ru/upload/iblock/21d/4nr8rkdxo1skajg3wxb8hpv8ukmhbjhq/WI-PCES206_01.jpg</v>
      </c>
      <c r="AK2131" s="73" t="str">
        <f>IFERROR(VLOOKUP(Подбор[[#This Row],[Артикул]],[1]Подбор!$CJ:$DA,16,0),"")</f>
        <v>https://ipmatika.kz/products/nastraivaemye-easy-smart/wi-tek-wi-pces206/</v>
      </c>
      <c r="AL2131" s="73" t="str">
        <f>IFERROR(VLOOKUP(Подбор[[#This Row],[Артикул]],[1]Подбор!$CJ:$DA,17,0),"")</f>
        <v/>
      </c>
    </row>
    <row r="2132" spans="1:38">
      <c r="A2132" s="73" t="s">
        <v>3552</v>
      </c>
      <c r="B2132" t="s">
        <v>787</v>
      </c>
      <c r="C2132" t="s">
        <v>3553</v>
      </c>
      <c r="D2132">
        <v>35820</v>
      </c>
      <c r="E2132">
        <v>28654.174999999996</v>
      </c>
      <c r="F2132">
        <v>-20.005094919039649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20</v>
      </c>
      <c r="O2132">
        <v>0</v>
      </c>
      <c r="P2132">
        <v>0</v>
      </c>
      <c r="Q2132" t="s">
        <v>6987</v>
      </c>
      <c r="R2132" t="s">
        <v>3554</v>
      </c>
      <c r="S2132" t="s">
        <v>578</v>
      </c>
      <c r="T2132" s="73"/>
      <c r="U2132" s="73"/>
      <c r="V2132"/>
      <c r="W2132" s="73">
        <f>IFERROR(VLOOKUP(Подбор[[#This Row],[Артикул]],[1]Подбор!$CJ:$CW,2,0),"")</f>
        <v>35820</v>
      </c>
      <c r="X2132" s="73">
        <f>IFERROR(VLOOKUP(Подбор[[#This Row],[Артикул]],[1]Подбор!$CJ:$CW,3,0),"")</f>
        <v>28654.174999999996</v>
      </c>
      <c r="Y2132" s="73">
        <f>IFERROR(VLOOKUP(Подбор[[#This Row],[Артикул]],[1]Подбор!$CJ:$CW,4,0),"")</f>
        <v>-20.005094919039649</v>
      </c>
      <c r="Z2132" s="73">
        <f>IFERROR(VLOOKUP(Подбор[[#This Row],[Артикул]],[1]Подбор!$CJ:$CW,5,0),"")</f>
        <v>0</v>
      </c>
      <c r="AA2132" s="73">
        <f>IFERROR(VLOOKUP(Подбор[[#This Row],[Артикул]],[1]Подбор!$CJ:$CW,6,0),"")</f>
        <v>0</v>
      </c>
      <c r="AB2132" s="73">
        <f>IFERROR(VLOOKUP(Подбор[[#This Row],[Артикул]],[1]Подбор!$CJ:$CW,7,0),"")</f>
        <v>0</v>
      </c>
      <c r="AC2132" s="73">
        <f>IFERROR(VLOOKUP(Подбор[[#This Row],[Артикул]],[1]Подбор!$CJ:$CW,8,0),"")</f>
        <v>0</v>
      </c>
      <c r="AD2132" s="73">
        <f>IFERROR(VLOOKUP(Подбор[[#This Row],[Артикул]],[1]Подбор!$CJ:$CW,9,0),"")</f>
        <v>0</v>
      </c>
      <c r="AE2132" s="73">
        <f>IFERROR(VLOOKUP(Подбор[[#This Row],[Артикул]],[1]Подбор!$CJ:$CW,10,0),"")</f>
        <v>0</v>
      </c>
      <c r="AF2132" s="73">
        <f>IFERROR(VLOOKUP(Подбор[[#This Row],[Артикул]],[1]Подбор!$CJ:$CW,11,0),"")</f>
        <v>0</v>
      </c>
      <c r="AG2132" s="73">
        <f>IFERROR(VLOOKUP(Подбор[[#This Row],[Артикул]],[1]Подбор!$CJ:$CW,12,0),"")</f>
        <v>20</v>
      </c>
      <c r="AH2132" s="73">
        <f>IFERROR(VLOOKUP(Подбор[[#This Row],[Артикул]],[1]Подбор!$CJ:$CW,13,0),"")</f>
        <v>0</v>
      </c>
      <c r="AI2132" s="73">
        <f>IFERROR(VLOOKUP(Подбор[[#This Row],[Артикул]],[1]Подбор!$CJ:$CW,14,0),"")</f>
        <v>0</v>
      </c>
      <c r="AJ2132" s="73" t="str">
        <f>IFERROR(VLOOKUP(Подбор[[#This Row],[Артикул]],[1]Подбор!$CJ:$DA,15,0),"")</f>
        <v>http://ipmatika.ru/upload/iblock/6ff/t1eoopvt7klw80b5dq0ph2n859b90j1l/WI-PCES210G_01.jpg</v>
      </c>
      <c r="AK2132" s="73" t="str">
        <f>IFERROR(VLOOKUP(Подбор[[#This Row],[Артикул]],[1]Подбор!$CJ:$DA,16,0),"")</f>
        <v>https://ipmatika.kz/products/nastraivaemye-easy-smart/wi-tek-wi-pces210g/</v>
      </c>
      <c r="AL2132" s="73" t="str">
        <f>IFERROR(VLOOKUP(Подбор[[#This Row],[Артикул]],[1]Подбор!$CJ:$DA,17,0),"")</f>
        <v/>
      </c>
    </row>
    <row r="2133" spans="1:38">
      <c r="A2133" s="73" t="s">
        <v>3555</v>
      </c>
      <c r="B2133" t="s">
        <v>787</v>
      </c>
      <c r="C2133" t="s">
        <v>3945</v>
      </c>
      <c r="D2133">
        <v>92860</v>
      </c>
      <c r="E2133">
        <v>74287.125</v>
      </c>
      <c r="F2133">
        <v>-20.000942278699114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5489</v>
      </c>
      <c r="O2133">
        <v>1</v>
      </c>
      <c r="P2133">
        <v>0</v>
      </c>
      <c r="Q2133" t="s">
        <v>6988</v>
      </c>
      <c r="R2133" t="s">
        <v>3557</v>
      </c>
      <c r="S2133" t="s">
        <v>578</v>
      </c>
      <c r="T2133" s="73"/>
      <c r="U2133" s="73"/>
      <c r="V2133"/>
      <c r="W2133" s="73">
        <f>IFERROR(VLOOKUP(Подбор[[#This Row],[Артикул]],[1]Подбор!$CJ:$CW,2,0),"")</f>
        <v>92860</v>
      </c>
      <c r="X2133" s="73">
        <f>IFERROR(VLOOKUP(Подбор[[#This Row],[Артикул]],[1]Подбор!$CJ:$CW,3,0),"")</f>
        <v>74287.125</v>
      </c>
      <c r="Y2133" s="73">
        <f>IFERROR(VLOOKUP(Подбор[[#This Row],[Артикул]],[1]Подбор!$CJ:$CW,4,0),"")</f>
        <v>-20.000942278699114</v>
      </c>
      <c r="Z2133" s="73">
        <f>IFERROR(VLOOKUP(Подбор[[#This Row],[Артикул]],[1]Подбор!$CJ:$CW,5,0),"")</f>
        <v>0</v>
      </c>
      <c r="AA2133" s="73">
        <f>IFERROR(VLOOKUP(Подбор[[#This Row],[Артикул]],[1]Подбор!$CJ:$CW,6,0),"")</f>
        <v>0</v>
      </c>
      <c r="AB2133" s="73">
        <f>IFERROR(VLOOKUP(Подбор[[#This Row],[Артикул]],[1]Подбор!$CJ:$CW,7,0),"")</f>
        <v>0</v>
      </c>
      <c r="AC2133" s="73">
        <f>IFERROR(VLOOKUP(Подбор[[#This Row],[Артикул]],[1]Подбор!$CJ:$CW,8,0),"")</f>
        <v>0</v>
      </c>
      <c r="AD2133" s="73">
        <f>IFERROR(VLOOKUP(Подбор[[#This Row],[Артикул]],[1]Подбор!$CJ:$CW,9,0),"")</f>
        <v>0</v>
      </c>
      <c r="AE2133" s="73">
        <f>IFERROR(VLOOKUP(Подбор[[#This Row],[Артикул]],[1]Подбор!$CJ:$CW,10,0),"")</f>
        <v>0</v>
      </c>
      <c r="AF2133" s="73">
        <f>IFERROR(VLOOKUP(Подбор[[#This Row],[Артикул]],[1]Подбор!$CJ:$CW,11,0),"")</f>
        <v>0</v>
      </c>
      <c r="AG2133" s="73" t="str">
        <f>IFERROR(VLOOKUP(Подбор[[#This Row],[Артикул]],[1]Подбор!$CJ:$CW,12,0),"")</f>
        <v>50+</v>
      </c>
      <c r="AH2133" s="73">
        <f>IFERROR(VLOOKUP(Подбор[[#This Row],[Артикул]],[1]Подбор!$CJ:$CW,13,0),"")</f>
        <v>1</v>
      </c>
      <c r="AI2133" s="73">
        <f>IFERROR(VLOOKUP(Подбор[[#This Row],[Артикул]],[1]Подбор!$CJ:$CW,14,0),"")</f>
        <v>0</v>
      </c>
      <c r="AJ2133" s="73" t="str">
        <f>IFERROR(VLOOKUP(Подбор[[#This Row],[Артикул]],[1]Подбор!$CJ:$DA,15,0),"")</f>
        <v>http://ipmatika.ru/upload/iblock/dac/zqbu5zfxoqr3kkn0t0uyhutrqxpousx1/WI-PCES218GF_01.jpg</v>
      </c>
      <c r="AK2133" s="73" t="str">
        <f>IFERROR(VLOOKUP(Подбор[[#This Row],[Артикул]],[1]Подбор!$CJ:$DA,16,0),"")</f>
        <v>https://ipmatika.kz/products/nastraivaemye-easy-smart/wi-tek-wi-pces218gf/</v>
      </c>
      <c r="AL2133" s="73" t="str">
        <f>IFERROR(VLOOKUP(Подбор[[#This Row],[Артикул]],[1]Подбор!$CJ:$DA,17,0),"")</f>
        <v/>
      </c>
    </row>
    <row r="2134" spans="1:38">
      <c r="A2134" s="73" t="s">
        <v>3558</v>
      </c>
      <c r="B2134" t="s">
        <v>787</v>
      </c>
      <c r="C2134" t="s">
        <v>3946</v>
      </c>
      <c r="D2134">
        <v>118070</v>
      </c>
      <c r="E2134">
        <v>94455.9</v>
      </c>
      <c r="F2134">
        <v>-20.000084695519604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5489</v>
      </c>
      <c r="O2134">
        <v>1</v>
      </c>
      <c r="P2134">
        <v>0</v>
      </c>
      <c r="Q2134" t="s">
        <v>6989</v>
      </c>
      <c r="R2134" t="s">
        <v>3560</v>
      </c>
      <c r="S2134" t="s">
        <v>578</v>
      </c>
      <c r="T2134" s="73"/>
      <c r="U2134" s="73"/>
      <c r="V2134"/>
      <c r="W2134" s="73">
        <f>IFERROR(VLOOKUP(Подбор[[#This Row],[Артикул]],[1]Подбор!$CJ:$CW,2,0),"")</f>
        <v>118070</v>
      </c>
      <c r="X2134" s="73">
        <f>IFERROR(VLOOKUP(Подбор[[#This Row],[Артикул]],[1]Подбор!$CJ:$CW,3,0),"")</f>
        <v>94455.9</v>
      </c>
      <c r="Y2134" s="73">
        <f>IFERROR(VLOOKUP(Подбор[[#This Row],[Артикул]],[1]Подбор!$CJ:$CW,4,0),"")</f>
        <v>-20.000084695519604</v>
      </c>
      <c r="Z2134" s="73">
        <f>IFERROR(VLOOKUP(Подбор[[#This Row],[Артикул]],[1]Подбор!$CJ:$CW,5,0),"")</f>
        <v>0</v>
      </c>
      <c r="AA2134" s="73">
        <f>IFERROR(VLOOKUP(Подбор[[#This Row],[Артикул]],[1]Подбор!$CJ:$CW,6,0),"")</f>
        <v>0</v>
      </c>
      <c r="AB2134" s="73">
        <f>IFERROR(VLOOKUP(Подбор[[#This Row],[Артикул]],[1]Подбор!$CJ:$CW,7,0),"")</f>
        <v>0</v>
      </c>
      <c r="AC2134" s="73">
        <f>IFERROR(VLOOKUP(Подбор[[#This Row],[Артикул]],[1]Подбор!$CJ:$CW,8,0),"")</f>
        <v>0</v>
      </c>
      <c r="AD2134" s="73">
        <f>IFERROR(VLOOKUP(Подбор[[#This Row],[Артикул]],[1]Подбор!$CJ:$CW,9,0),"")</f>
        <v>0</v>
      </c>
      <c r="AE2134" s="73">
        <f>IFERROR(VLOOKUP(Подбор[[#This Row],[Артикул]],[1]Подбор!$CJ:$CW,10,0),"")</f>
        <v>0</v>
      </c>
      <c r="AF2134" s="73">
        <f>IFERROR(VLOOKUP(Подбор[[#This Row],[Артикул]],[1]Подбор!$CJ:$CW,11,0),"")</f>
        <v>0</v>
      </c>
      <c r="AG2134" s="73" t="str">
        <f>IFERROR(VLOOKUP(Подбор[[#This Row],[Артикул]],[1]Подбор!$CJ:$CW,12,0),"")</f>
        <v>50+</v>
      </c>
      <c r="AH2134" s="73">
        <f>IFERROR(VLOOKUP(Подбор[[#This Row],[Артикул]],[1]Подбор!$CJ:$CW,13,0),"")</f>
        <v>1</v>
      </c>
      <c r="AI2134" s="73">
        <f>IFERROR(VLOOKUP(Подбор[[#This Row],[Артикул]],[1]Подбор!$CJ:$CW,14,0),"")</f>
        <v>0</v>
      </c>
      <c r="AJ2134" s="73" t="str">
        <f>IFERROR(VLOOKUP(Подбор[[#This Row],[Артикул]],[1]Подбор!$CJ:$DA,15,0),"")</f>
        <v>http://ipmatika.ru/upload/iblock/d02/e9fzms3sax5s2y8t24qn34z7x1blrgh5/WI-PCES226GF_01.jpg</v>
      </c>
      <c r="AK2134" s="73" t="str">
        <f>IFERROR(VLOOKUP(Подбор[[#This Row],[Артикул]],[1]Подбор!$CJ:$DA,16,0),"")</f>
        <v>https://ipmatika.kz/products/nastraivaemye-easy-smart/wi-tek-wi-pces226gf/</v>
      </c>
      <c r="AL2134" s="73" t="str">
        <f>IFERROR(VLOOKUP(Подбор[[#This Row],[Артикул]],[1]Подбор!$CJ:$DA,17,0),"")</f>
        <v/>
      </c>
    </row>
    <row r="2135" spans="1:38">
      <c r="A2135" s="73" t="s">
        <v>732</v>
      </c>
      <c r="B2135" t="s">
        <v>787</v>
      </c>
      <c r="C2135" t="s">
        <v>731</v>
      </c>
      <c r="D2135">
        <v>34490</v>
      </c>
      <c r="E2135">
        <v>27593.5</v>
      </c>
      <c r="F2135">
        <v>-19.995650913308211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6990</v>
      </c>
      <c r="R2135" t="s">
        <v>2791</v>
      </c>
      <c r="S2135" t="s">
        <v>5491</v>
      </c>
      <c r="T2135" s="73"/>
      <c r="U2135" s="73"/>
      <c r="V2135"/>
      <c r="W2135" s="73">
        <f>IFERROR(VLOOKUP(Подбор[[#This Row],[Артикул]],[1]Подбор!$CJ:$CW,2,0),"")</f>
        <v>34490</v>
      </c>
      <c r="X2135" s="73">
        <f>IFERROR(VLOOKUP(Подбор[[#This Row],[Артикул]],[1]Подбор!$CJ:$CW,3,0),"")</f>
        <v>27593.5</v>
      </c>
      <c r="Y2135" s="73">
        <f>IFERROR(VLOOKUP(Подбор[[#This Row],[Артикул]],[1]Подбор!$CJ:$CW,4,0),"")</f>
        <v>-19.995650913308211</v>
      </c>
      <c r="Z2135" s="73">
        <f>IFERROR(VLOOKUP(Подбор[[#This Row],[Артикул]],[1]Подбор!$CJ:$CW,5,0),"")</f>
        <v>0</v>
      </c>
      <c r="AA2135" s="73">
        <f>IFERROR(VLOOKUP(Подбор[[#This Row],[Артикул]],[1]Подбор!$CJ:$CW,6,0),"")</f>
        <v>0</v>
      </c>
      <c r="AB2135" s="73">
        <f>IFERROR(VLOOKUP(Подбор[[#This Row],[Артикул]],[1]Подбор!$CJ:$CW,7,0),"")</f>
        <v>0</v>
      </c>
      <c r="AC2135" s="73">
        <f>IFERROR(VLOOKUP(Подбор[[#This Row],[Артикул]],[1]Подбор!$CJ:$CW,8,0),"")</f>
        <v>0</v>
      </c>
      <c r="AD2135" s="73">
        <f>IFERROR(VLOOKUP(Подбор[[#This Row],[Артикул]],[1]Подбор!$CJ:$CW,9,0),"")</f>
        <v>0</v>
      </c>
      <c r="AE2135" s="73">
        <f>IFERROR(VLOOKUP(Подбор[[#This Row],[Артикул]],[1]Подбор!$CJ:$CW,10,0),"")</f>
        <v>0</v>
      </c>
      <c r="AF2135" s="73">
        <f>IFERROR(VLOOKUP(Подбор[[#This Row],[Артикул]],[1]Подбор!$CJ:$CW,11,0),"")</f>
        <v>0</v>
      </c>
      <c r="AG2135" s="73">
        <f>IFERROR(VLOOKUP(Подбор[[#This Row],[Артикул]],[1]Подбор!$CJ:$CW,12,0),"")</f>
        <v>0</v>
      </c>
      <c r="AH2135" s="73">
        <f>IFERROR(VLOOKUP(Подбор[[#This Row],[Артикул]],[1]Подбор!$CJ:$CW,13,0),"")</f>
        <v>0</v>
      </c>
      <c r="AI2135" s="73">
        <f>IFERROR(VLOOKUP(Подбор[[#This Row],[Артикул]],[1]Подбор!$CJ:$CW,14,0),"")</f>
        <v>0</v>
      </c>
      <c r="AJ2135" s="73" t="str">
        <f>IFERROR(VLOOKUP(Подбор[[#This Row],[Артикул]],[1]Подбор!$CJ:$DA,15,0),"")</f>
        <v>http://ipmatika.ru/upload/iblock/02c/q50b4aytt869ulsg06po8ei4l3pvw0z2/PCES306G_01.jpg</v>
      </c>
      <c r="AK2135" s="73" t="str">
        <f>IFERROR(VLOOKUP(Подбор[[#This Row],[Артикул]],[1]Подбор!$CJ:$DA,16,0),"")</f>
        <v>https://ipmatika.kz/products/nastraivaemye-easy-smart/wi-tek-wi-pces306g/</v>
      </c>
      <c r="AL2135" s="73" t="str">
        <f>IFERROR(VLOOKUP(Подбор[[#This Row],[Артикул]],[1]Подбор!$CJ:$DA,17,0),"")</f>
        <v>EOL</v>
      </c>
    </row>
    <row r="2136" spans="1:38">
      <c r="A2136" s="73" t="s">
        <v>3143</v>
      </c>
      <c r="B2136" t="s">
        <v>787</v>
      </c>
      <c r="C2136" t="s">
        <v>3144</v>
      </c>
      <c r="D2136">
        <v>30510</v>
      </c>
      <c r="E2136">
        <v>24411.474999999995</v>
      </c>
      <c r="F2136">
        <v>-19.988610291707658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20</v>
      </c>
      <c r="Q2136" t="s">
        <v>6991</v>
      </c>
      <c r="R2136" t="s">
        <v>3596</v>
      </c>
      <c r="S2136" t="s">
        <v>578</v>
      </c>
      <c r="T2136" s="73"/>
      <c r="U2136" s="73"/>
      <c r="V2136"/>
      <c r="W2136" s="73">
        <f>IFERROR(VLOOKUP(Подбор[[#This Row],[Артикул]],[1]Подбор!$CJ:$CW,2,0),"")</f>
        <v>30510</v>
      </c>
      <c r="X2136" s="73">
        <f>IFERROR(VLOOKUP(Подбор[[#This Row],[Артикул]],[1]Подбор!$CJ:$CW,3,0),"")</f>
        <v>24411.474999999995</v>
      </c>
      <c r="Y2136" s="73">
        <f>IFERROR(VLOOKUP(Подбор[[#This Row],[Артикул]],[1]Подбор!$CJ:$CW,4,0),"")</f>
        <v>-19.988610291707658</v>
      </c>
      <c r="Z2136" s="73">
        <f>IFERROR(VLOOKUP(Подбор[[#This Row],[Артикул]],[1]Подбор!$CJ:$CW,5,0),"")</f>
        <v>0</v>
      </c>
      <c r="AA2136" s="73">
        <f>IFERROR(VLOOKUP(Подбор[[#This Row],[Артикул]],[1]Подбор!$CJ:$CW,6,0),"")</f>
        <v>0</v>
      </c>
      <c r="AB2136" s="73">
        <f>IFERROR(VLOOKUP(Подбор[[#This Row],[Артикул]],[1]Подбор!$CJ:$CW,7,0),"")</f>
        <v>0</v>
      </c>
      <c r="AC2136" s="73">
        <f>IFERROR(VLOOKUP(Подбор[[#This Row],[Артикул]],[1]Подбор!$CJ:$CW,8,0),"")</f>
        <v>0</v>
      </c>
      <c r="AD2136" s="73">
        <f>IFERROR(VLOOKUP(Подбор[[#This Row],[Артикул]],[1]Подбор!$CJ:$CW,9,0),"")</f>
        <v>0</v>
      </c>
      <c r="AE2136" s="73">
        <f>IFERROR(VLOOKUP(Подбор[[#This Row],[Артикул]],[1]Подбор!$CJ:$CW,10,0),"")</f>
        <v>0</v>
      </c>
      <c r="AF2136" s="73">
        <f>IFERROR(VLOOKUP(Подбор[[#This Row],[Артикул]],[1]Подбор!$CJ:$CW,11,0),"")</f>
        <v>0</v>
      </c>
      <c r="AG2136" s="73">
        <f>IFERROR(VLOOKUP(Подбор[[#This Row],[Артикул]],[1]Подбор!$CJ:$CW,12,0),"")</f>
        <v>0</v>
      </c>
      <c r="AH2136" s="73">
        <f>IFERROR(VLOOKUP(Подбор[[#This Row],[Артикул]],[1]Подбор!$CJ:$CW,13,0),"")</f>
        <v>0</v>
      </c>
      <c r="AI2136" s="73">
        <f>IFERROR(VLOOKUP(Подбор[[#This Row],[Артикул]],[1]Подбор!$CJ:$CW,14,0),"")</f>
        <v>20</v>
      </c>
      <c r="AJ2136" s="73" t="str">
        <f>IFERROR(VLOOKUP(Подбор[[#This Row],[Артикул]],[1]Подбор!$CJ:$DA,15,0),"")</f>
        <v>http://ipmatika.ru/upload/iblock/49d/y8rdpa49vbn2l8wtds34387bd6cqs09g/WI-PCES306G_01.jpg</v>
      </c>
      <c r="AK2136" s="73" t="str">
        <f>IFERROR(VLOOKUP(Подбор[[#This Row],[Артикул]],[1]Подбор!$CJ:$DA,16,0),"")</f>
        <v>https://ipmatika.kz/products/nastraivaemye-easy-smart/wi-tek-wi-pces306g-v2/</v>
      </c>
      <c r="AL2136" s="73" t="str">
        <f>IFERROR(VLOOKUP(Подбор[[#This Row],[Артикул]],[1]Подбор!$CJ:$DA,17,0),"")</f>
        <v/>
      </c>
    </row>
    <row r="2137" spans="1:38">
      <c r="A2137" s="73" t="s">
        <v>730</v>
      </c>
      <c r="B2137" t="s">
        <v>787</v>
      </c>
      <c r="C2137" t="s">
        <v>729</v>
      </c>
      <c r="D2137">
        <v>35820</v>
      </c>
      <c r="E2137">
        <v>28654.174999999996</v>
      </c>
      <c r="F2137">
        <v>-20.005094919039649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</v>
      </c>
      <c r="O2137">
        <v>4</v>
      </c>
      <c r="P2137">
        <v>0</v>
      </c>
      <c r="Q2137" t="s">
        <v>6992</v>
      </c>
      <c r="R2137" t="s">
        <v>2790</v>
      </c>
      <c r="S2137" t="s">
        <v>5491</v>
      </c>
      <c r="T2137" s="73"/>
      <c r="U2137" s="73"/>
      <c r="V2137"/>
      <c r="W2137" s="73">
        <f>IFERROR(VLOOKUP(Подбор[[#This Row],[Артикул]],[1]Подбор!$CJ:$CW,2,0),"")</f>
        <v>35820</v>
      </c>
      <c r="X2137" s="73">
        <f>IFERROR(VLOOKUP(Подбор[[#This Row],[Артикул]],[1]Подбор!$CJ:$CW,3,0),"")</f>
        <v>28654.174999999996</v>
      </c>
      <c r="Y2137" s="73">
        <f>IFERROR(VLOOKUP(Подбор[[#This Row],[Артикул]],[1]Подбор!$CJ:$CW,4,0),"")</f>
        <v>-20.005094919039649</v>
      </c>
      <c r="Z2137" s="73">
        <f>IFERROR(VLOOKUP(Подбор[[#This Row],[Артикул]],[1]Подбор!$CJ:$CW,5,0),"")</f>
        <v>0</v>
      </c>
      <c r="AA2137" s="73">
        <f>IFERROR(VLOOKUP(Подбор[[#This Row],[Артикул]],[1]Подбор!$CJ:$CW,6,0),"")</f>
        <v>0</v>
      </c>
      <c r="AB2137" s="73">
        <f>IFERROR(VLOOKUP(Подбор[[#This Row],[Артикул]],[1]Подбор!$CJ:$CW,7,0),"")</f>
        <v>0</v>
      </c>
      <c r="AC2137" s="73">
        <f>IFERROR(VLOOKUP(Подбор[[#This Row],[Артикул]],[1]Подбор!$CJ:$CW,8,0),"")</f>
        <v>0</v>
      </c>
      <c r="AD2137" s="73">
        <f>IFERROR(VLOOKUP(Подбор[[#This Row],[Артикул]],[1]Подбор!$CJ:$CW,9,0),"")</f>
        <v>0</v>
      </c>
      <c r="AE2137" s="73">
        <f>IFERROR(VLOOKUP(Подбор[[#This Row],[Артикул]],[1]Подбор!$CJ:$CW,10,0),"")</f>
        <v>0</v>
      </c>
      <c r="AF2137" s="73">
        <f>IFERROR(VLOOKUP(Подбор[[#This Row],[Артикул]],[1]Подбор!$CJ:$CW,11,0),"")</f>
        <v>0</v>
      </c>
      <c r="AG2137" s="73">
        <f>IFERROR(VLOOKUP(Подбор[[#This Row],[Артикул]],[1]Подбор!$CJ:$CW,12,0),"")</f>
        <v>1</v>
      </c>
      <c r="AH2137" s="73">
        <f>IFERROR(VLOOKUP(Подбор[[#This Row],[Артикул]],[1]Подбор!$CJ:$CW,13,0),"")</f>
        <v>4</v>
      </c>
      <c r="AI2137" s="73">
        <f>IFERROR(VLOOKUP(Подбор[[#This Row],[Артикул]],[1]Подбор!$CJ:$CW,14,0),"")</f>
        <v>0</v>
      </c>
      <c r="AJ2137" s="73" t="str">
        <f>IFERROR(VLOOKUP(Подбор[[#This Row],[Артикул]],[1]Подбор!$CJ:$DA,15,0),"")</f>
        <v>http://ipmatika.ru/upload/iblock/eb2/qlbw58dgshoxduo416xglkw2gq3fbnzb/PCES306GF_01.jpg</v>
      </c>
      <c r="AK2137" s="73" t="str">
        <f>IFERROR(VLOOKUP(Подбор[[#This Row],[Артикул]],[1]Подбор!$CJ:$DA,16,0),"")</f>
        <v>https://ipmatika.kz/products/nastraivaemye-easy-smart/wi-tek-wi-pces306gf/</v>
      </c>
      <c r="AL2137" s="73" t="str">
        <f>IFERROR(VLOOKUP(Подбор[[#This Row],[Артикул]],[1]Подбор!$CJ:$DA,17,0),"")</f>
        <v>EOL</v>
      </c>
    </row>
    <row r="2138" spans="1:38">
      <c r="A2138" s="73" t="s">
        <v>728</v>
      </c>
      <c r="B2138" t="s">
        <v>787</v>
      </c>
      <c r="C2138" t="s">
        <v>727</v>
      </c>
      <c r="D2138">
        <v>55720</v>
      </c>
      <c r="E2138">
        <v>44572.274999999994</v>
      </c>
      <c r="F2138">
        <v>-20.006685211773174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10</v>
      </c>
      <c r="P2138">
        <v>0</v>
      </c>
      <c r="Q2138" t="s">
        <v>6993</v>
      </c>
      <c r="R2138" t="s">
        <v>2789</v>
      </c>
      <c r="S2138" t="s">
        <v>5491</v>
      </c>
      <c r="T2138" s="73"/>
      <c r="U2138" s="73"/>
      <c r="V2138"/>
      <c r="W2138" s="73">
        <f>IFERROR(VLOOKUP(Подбор[[#This Row],[Артикул]],[1]Подбор!$CJ:$CW,2,0),"")</f>
        <v>55720</v>
      </c>
      <c r="X2138" s="73">
        <f>IFERROR(VLOOKUP(Подбор[[#This Row],[Артикул]],[1]Подбор!$CJ:$CW,3,0),"")</f>
        <v>44572.274999999994</v>
      </c>
      <c r="Y2138" s="73">
        <f>IFERROR(VLOOKUP(Подбор[[#This Row],[Артикул]],[1]Подбор!$CJ:$CW,4,0),"")</f>
        <v>-20.006685211773174</v>
      </c>
      <c r="Z2138" s="73">
        <f>IFERROR(VLOOKUP(Подбор[[#This Row],[Артикул]],[1]Подбор!$CJ:$CW,5,0),"")</f>
        <v>0</v>
      </c>
      <c r="AA2138" s="73">
        <f>IFERROR(VLOOKUP(Подбор[[#This Row],[Артикул]],[1]Подбор!$CJ:$CW,6,0),"")</f>
        <v>0</v>
      </c>
      <c r="AB2138" s="73">
        <f>IFERROR(VLOOKUP(Подбор[[#This Row],[Артикул]],[1]Подбор!$CJ:$CW,7,0),"")</f>
        <v>0</v>
      </c>
      <c r="AC2138" s="73">
        <f>IFERROR(VLOOKUP(Подбор[[#This Row],[Артикул]],[1]Подбор!$CJ:$CW,8,0),"")</f>
        <v>0</v>
      </c>
      <c r="AD2138" s="73">
        <f>IFERROR(VLOOKUP(Подбор[[#This Row],[Артикул]],[1]Подбор!$CJ:$CW,9,0),"")</f>
        <v>0</v>
      </c>
      <c r="AE2138" s="73">
        <f>IFERROR(VLOOKUP(Подбор[[#This Row],[Артикул]],[1]Подбор!$CJ:$CW,10,0),"")</f>
        <v>0</v>
      </c>
      <c r="AF2138" s="73">
        <f>IFERROR(VLOOKUP(Подбор[[#This Row],[Артикул]],[1]Подбор!$CJ:$CW,11,0),"")</f>
        <v>0</v>
      </c>
      <c r="AG2138" s="73">
        <f>IFERROR(VLOOKUP(Подбор[[#This Row],[Артикул]],[1]Подбор!$CJ:$CW,12,0),"")</f>
        <v>0</v>
      </c>
      <c r="AH2138" s="73">
        <f>IFERROR(VLOOKUP(Подбор[[#This Row],[Артикул]],[1]Подбор!$CJ:$CW,13,0),"")</f>
        <v>10</v>
      </c>
      <c r="AI2138" s="73">
        <f>IFERROR(VLOOKUP(Подбор[[#This Row],[Артикул]],[1]Подбор!$CJ:$CW,14,0),"")</f>
        <v>0</v>
      </c>
      <c r="AJ2138" s="73" t="str">
        <f>IFERROR(VLOOKUP(Подбор[[#This Row],[Артикул]],[1]Подбор!$CJ:$DA,15,0),"")</f>
        <v>http://ipmatika.ru/upload/iblock/cfd/2aptn7hcpvfxyo97fsxkgtfwyzui4zzc/PCES308GF_01.jpg</v>
      </c>
      <c r="AK2138" s="73" t="str">
        <f>IFERROR(VLOOKUP(Подбор[[#This Row],[Артикул]],[1]Подбор!$CJ:$DA,16,0),"")</f>
        <v>https://ipmatika.kz/products/nastraivaemye-easy-smart/wi-tek-wi-pces308gf/</v>
      </c>
      <c r="AL2138" s="73" t="str">
        <f>IFERROR(VLOOKUP(Подбор[[#This Row],[Артикул]],[1]Подбор!$CJ:$DA,17,0),"")</f>
        <v>EOL</v>
      </c>
    </row>
    <row r="2139" spans="1:38">
      <c r="A2139" s="73" t="s">
        <v>4203</v>
      </c>
      <c r="B2139" t="s">
        <v>787</v>
      </c>
      <c r="C2139" t="s">
        <v>4204</v>
      </c>
      <c r="D2139">
        <v>53060</v>
      </c>
      <c r="E2139">
        <v>42450.924999999996</v>
      </c>
      <c r="F2139">
        <v>-19.994487372785528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5489</v>
      </c>
      <c r="O2139">
        <v>4</v>
      </c>
      <c r="P2139">
        <v>0</v>
      </c>
      <c r="Q2139" t="s">
        <v>6994</v>
      </c>
      <c r="R2139" t="s">
        <v>4205</v>
      </c>
      <c r="S2139" t="s">
        <v>578</v>
      </c>
      <c r="T2139" s="73"/>
      <c r="U2139" s="73"/>
      <c r="V2139"/>
      <c r="W2139" s="73">
        <f>IFERROR(VLOOKUP(Подбор[[#This Row],[Артикул]],[1]Подбор!$CJ:$CW,2,0),"")</f>
        <v>53060</v>
      </c>
      <c r="X2139" s="73">
        <f>IFERROR(VLOOKUP(Подбор[[#This Row],[Артикул]],[1]Подбор!$CJ:$CW,3,0),"")</f>
        <v>42450.924999999996</v>
      </c>
      <c r="Y2139" s="73">
        <f>IFERROR(VLOOKUP(Подбор[[#This Row],[Артикул]],[1]Подбор!$CJ:$CW,4,0),"")</f>
        <v>-19.994487372785528</v>
      </c>
      <c r="Z2139" s="73">
        <f>IFERROR(VLOOKUP(Подбор[[#This Row],[Артикул]],[1]Подбор!$CJ:$CW,5,0),"")</f>
        <v>0</v>
      </c>
      <c r="AA2139" s="73">
        <f>IFERROR(VLOOKUP(Подбор[[#This Row],[Артикул]],[1]Подбор!$CJ:$CW,6,0),"")</f>
        <v>0</v>
      </c>
      <c r="AB2139" s="73">
        <f>IFERROR(VLOOKUP(Подбор[[#This Row],[Артикул]],[1]Подбор!$CJ:$CW,7,0),"")</f>
        <v>0</v>
      </c>
      <c r="AC2139" s="73">
        <f>IFERROR(VLOOKUP(Подбор[[#This Row],[Артикул]],[1]Подбор!$CJ:$CW,8,0),"")</f>
        <v>0</v>
      </c>
      <c r="AD2139" s="73">
        <f>IFERROR(VLOOKUP(Подбор[[#This Row],[Артикул]],[1]Подбор!$CJ:$CW,9,0),"")</f>
        <v>0</v>
      </c>
      <c r="AE2139" s="73">
        <f>IFERROR(VLOOKUP(Подбор[[#This Row],[Артикул]],[1]Подбор!$CJ:$CW,10,0),"")</f>
        <v>0</v>
      </c>
      <c r="AF2139" s="73">
        <f>IFERROR(VLOOKUP(Подбор[[#This Row],[Артикул]],[1]Подбор!$CJ:$CW,11,0),"")</f>
        <v>0</v>
      </c>
      <c r="AG2139" s="73" t="str">
        <f>IFERROR(VLOOKUP(Подбор[[#This Row],[Артикул]],[1]Подбор!$CJ:$CW,12,0),"")</f>
        <v>50+</v>
      </c>
      <c r="AH2139" s="73">
        <f>IFERROR(VLOOKUP(Подбор[[#This Row],[Артикул]],[1]Подбор!$CJ:$CW,13,0),"")</f>
        <v>4</v>
      </c>
      <c r="AI2139" s="73">
        <f>IFERROR(VLOOKUP(Подбор[[#This Row],[Артикул]],[1]Подбор!$CJ:$CW,14,0),"")</f>
        <v>0</v>
      </c>
      <c r="AJ2139" s="73" t="str">
        <f>IFERROR(VLOOKUP(Подбор[[#This Row],[Артикул]],[1]Подбор!$CJ:$DA,15,0),"")</f>
        <v>http://ipmatika.ru/upload/iblock/9ad/008loepxhof8j55hzlt83zued6f55dm5/WI-PCES310G.png</v>
      </c>
      <c r="AK2139" s="73" t="str">
        <f>IFERROR(VLOOKUP(Подбор[[#This Row],[Артикул]],[1]Подбор!$CJ:$DA,16,0),"")</f>
        <v>https://ipmatika.kz/products/nastraivaemye-easy-smart/wi-tek-wi-pces310g/</v>
      </c>
      <c r="AL2139" s="73" t="str">
        <f>IFERROR(VLOOKUP(Подбор[[#This Row],[Артикул]],[1]Подбор!$CJ:$DA,17,0),"")</f>
        <v/>
      </c>
    </row>
    <row r="2140" spans="1:38">
      <c r="A2140" s="73" t="s">
        <v>726</v>
      </c>
      <c r="B2140" t="s">
        <v>787</v>
      </c>
      <c r="C2140" t="s">
        <v>725</v>
      </c>
      <c r="D2140">
        <v>66330</v>
      </c>
      <c r="E2140">
        <v>53065.650000000009</v>
      </c>
      <c r="F2140">
        <v>-19.997512437810926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6995</v>
      </c>
      <c r="R2140" t="s">
        <v>6996</v>
      </c>
      <c r="S2140" t="s">
        <v>5491</v>
      </c>
      <c r="T2140" s="73"/>
      <c r="U2140" s="73"/>
      <c r="V2140"/>
      <c r="W2140" s="73">
        <f>IFERROR(VLOOKUP(Подбор[[#This Row],[Артикул]],[1]Подбор!$CJ:$CW,2,0),"")</f>
        <v>66330</v>
      </c>
      <c r="X2140" s="73">
        <f>IFERROR(VLOOKUP(Подбор[[#This Row],[Артикул]],[1]Подбор!$CJ:$CW,3,0),"")</f>
        <v>53065.650000000009</v>
      </c>
      <c r="Y2140" s="73">
        <f>IFERROR(VLOOKUP(Подбор[[#This Row],[Артикул]],[1]Подбор!$CJ:$CW,4,0),"")</f>
        <v>-19.997512437810926</v>
      </c>
      <c r="Z2140" s="73">
        <f>IFERROR(VLOOKUP(Подбор[[#This Row],[Артикул]],[1]Подбор!$CJ:$CW,5,0),"")</f>
        <v>0</v>
      </c>
      <c r="AA2140" s="73">
        <f>IFERROR(VLOOKUP(Подбор[[#This Row],[Артикул]],[1]Подбор!$CJ:$CW,6,0),"")</f>
        <v>0</v>
      </c>
      <c r="AB2140" s="73">
        <f>IFERROR(VLOOKUP(Подбор[[#This Row],[Артикул]],[1]Подбор!$CJ:$CW,7,0),"")</f>
        <v>0</v>
      </c>
      <c r="AC2140" s="73">
        <f>IFERROR(VLOOKUP(Подбор[[#This Row],[Артикул]],[1]Подбор!$CJ:$CW,8,0),"")</f>
        <v>0</v>
      </c>
      <c r="AD2140" s="73">
        <f>IFERROR(VLOOKUP(Подбор[[#This Row],[Артикул]],[1]Подбор!$CJ:$CW,9,0),"")</f>
        <v>0</v>
      </c>
      <c r="AE2140" s="73">
        <f>IFERROR(VLOOKUP(Подбор[[#This Row],[Артикул]],[1]Подбор!$CJ:$CW,10,0),"")</f>
        <v>0</v>
      </c>
      <c r="AF2140" s="73">
        <f>IFERROR(VLOOKUP(Подбор[[#This Row],[Артикул]],[1]Подбор!$CJ:$CW,11,0),"")</f>
        <v>0</v>
      </c>
      <c r="AG2140" s="73">
        <f>IFERROR(VLOOKUP(Подбор[[#This Row],[Артикул]],[1]Подбор!$CJ:$CW,12,0),"")</f>
        <v>0</v>
      </c>
      <c r="AH2140" s="73">
        <f>IFERROR(VLOOKUP(Подбор[[#This Row],[Артикул]],[1]Подбор!$CJ:$CW,13,0),"")</f>
        <v>0</v>
      </c>
      <c r="AI2140" s="73">
        <f>IFERROR(VLOOKUP(Подбор[[#This Row],[Артикул]],[1]Подбор!$CJ:$CW,14,0),"")</f>
        <v>0</v>
      </c>
      <c r="AJ2140" s="73" t="str">
        <f>IFERROR(VLOOKUP(Подбор[[#This Row],[Артикул]],[1]Подбор!$CJ:$DA,15,0),"")</f>
        <v>http://ipmatika.ru/upload/iblock/2bd/9366qermkyq47x4w9i70u20p2mwy1f98/PCES310GF_01.jpg</v>
      </c>
      <c r="AK2140" s="73" t="str">
        <f>IFERROR(VLOOKUP(Подбор[[#This Row],[Артикул]],[1]Подбор!$CJ:$DA,16,0),"")</f>
        <v>https://ipmatika.kz/products/nastraivaemye-easy-smart/wi-tek-wi-pces310gf/</v>
      </c>
      <c r="AL2140" s="73" t="str">
        <f>IFERROR(VLOOKUP(Подбор[[#This Row],[Артикул]],[1]Подбор!$CJ:$DA,17,0),"")</f>
        <v>EOL</v>
      </c>
    </row>
    <row r="2141" spans="1:38">
      <c r="A2141" s="73" t="s">
        <v>3145</v>
      </c>
      <c r="B2141" t="s">
        <v>787</v>
      </c>
      <c r="C2141" t="s">
        <v>3146</v>
      </c>
      <c r="D2141">
        <v>57040</v>
      </c>
      <c r="E2141">
        <v>45632.94999999999</v>
      </c>
      <c r="F2141">
        <v>-19.998334502103802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2</v>
      </c>
      <c r="O2141">
        <v>7</v>
      </c>
      <c r="P2141">
        <v>30</v>
      </c>
      <c r="Q2141" t="s">
        <v>6997</v>
      </c>
      <c r="R2141" t="s">
        <v>3597</v>
      </c>
      <c r="S2141" t="s">
        <v>578</v>
      </c>
      <c r="T2141" s="73"/>
      <c r="U2141" s="73"/>
      <c r="V2141"/>
      <c r="W2141" s="73">
        <f>IFERROR(VLOOKUP(Подбор[[#This Row],[Артикул]],[1]Подбор!$CJ:$CW,2,0),"")</f>
        <v>57040</v>
      </c>
      <c r="X2141" s="73">
        <f>IFERROR(VLOOKUP(Подбор[[#This Row],[Артикул]],[1]Подбор!$CJ:$CW,3,0),"")</f>
        <v>45632.94999999999</v>
      </c>
      <c r="Y2141" s="73">
        <f>IFERROR(VLOOKUP(Подбор[[#This Row],[Артикул]],[1]Подбор!$CJ:$CW,4,0),"")</f>
        <v>-19.998334502103802</v>
      </c>
      <c r="Z2141" s="73">
        <f>IFERROR(VLOOKUP(Подбор[[#This Row],[Артикул]],[1]Подбор!$CJ:$CW,5,0),"")</f>
        <v>0</v>
      </c>
      <c r="AA2141" s="73">
        <f>IFERROR(VLOOKUP(Подбор[[#This Row],[Артикул]],[1]Подбор!$CJ:$CW,6,0),"")</f>
        <v>0</v>
      </c>
      <c r="AB2141" s="73">
        <f>IFERROR(VLOOKUP(Подбор[[#This Row],[Артикул]],[1]Подбор!$CJ:$CW,7,0),"")</f>
        <v>0</v>
      </c>
      <c r="AC2141" s="73">
        <f>IFERROR(VLOOKUP(Подбор[[#This Row],[Артикул]],[1]Подбор!$CJ:$CW,8,0),"")</f>
        <v>0</v>
      </c>
      <c r="AD2141" s="73">
        <f>IFERROR(VLOOKUP(Подбор[[#This Row],[Артикул]],[1]Подбор!$CJ:$CW,9,0),"")</f>
        <v>0</v>
      </c>
      <c r="AE2141" s="73">
        <f>IFERROR(VLOOKUP(Подбор[[#This Row],[Артикул]],[1]Подбор!$CJ:$CW,10,0),"")</f>
        <v>0</v>
      </c>
      <c r="AF2141" s="73">
        <f>IFERROR(VLOOKUP(Подбор[[#This Row],[Артикул]],[1]Подбор!$CJ:$CW,11,0),"")</f>
        <v>0</v>
      </c>
      <c r="AG2141" s="73">
        <f>IFERROR(VLOOKUP(Подбор[[#This Row],[Артикул]],[1]Подбор!$CJ:$CW,12,0),"")</f>
        <v>2</v>
      </c>
      <c r="AH2141" s="73">
        <f>IFERROR(VLOOKUP(Подбор[[#This Row],[Артикул]],[1]Подбор!$CJ:$CW,13,0),"")</f>
        <v>7</v>
      </c>
      <c r="AI2141" s="73">
        <f>IFERROR(VLOOKUP(Подбор[[#This Row],[Артикул]],[1]Подбор!$CJ:$CW,14,0),"")</f>
        <v>30</v>
      </c>
      <c r="AJ2141" s="73" t="str">
        <f>IFERROR(VLOOKUP(Подбор[[#This Row],[Артикул]],[1]Подбор!$CJ:$DA,15,0),"")</f>
        <v>http://ipmatika.ru/upload/iblock/322/h6p84ruf0m96ewocku8oaac2dxo2xsj5/WI-PCES310GF_V2_01.jpg</v>
      </c>
      <c r="AK2141" s="73" t="str">
        <f>IFERROR(VLOOKUP(Подбор[[#This Row],[Артикул]],[1]Подбор!$CJ:$DA,16,0),"")</f>
        <v>https://ipmatika.kz/products/nastraivaemye-easy-smart/wi-tek-wi-pces310gf-v2/</v>
      </c>
      <c r="AL2141" s="73" t="str">
        <f>IFERROR(VLOOKUP(Подбор[[#This Row],[Артикул]],[1]Подбор!$CJ:$DA,17,0),"")</f>
        <v/>
      </c>
    </row>
    <row r="2142" spans="1:38">
      <c r="A2142" s="73" t="s">
        <v>724</v>
      </c>
      <c r="B2142" t="s">
        <v>787</v>
      </c>
      <c r="C2142" t="s">
        <v>723</v>
      </c>
      <c r="D2142">
        <v>145920</v>
      </c>
      <c r="E2142">
        <v>116738.04999999999</v>
      </c>
      <c r="F2142">
        <v>-19.998595120614041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6998</v>
      </c>
      <c r="R2142" t="s">
        <v>6999</v>
      </c>
      <c r="S2142" t="s">
        <v>5491</v>
      </c>
      <c r="T2142" s="73"/>
      <c r="U2142" s="73"/>
      <c r="V2142"/>
      <c r="W2142" s="73">
        <f>IFERROR(VLOOKUP(Подбор[[#This Row],[Артикул]],[1]Подбор!$CJ:$CW,2,0),"")</f>
        <v>145920</v>
      </c>
      <c r="X2142" s="73">
        <f>IFERROR(VLOOKUP(Подбор[[#This Row],[Артикул]],[1]Подбор!$CJ:$CW,3,0),"")</f>
        <v>116738.04999999999</v>
      </c>
      <c r="Y2142" s="73">
        <f>IFERROR(VLOOKUP(Подбор[[#This Row],[Артикул]],[1]Подбор!$CJ:$CW,4,0),"")</f>
        <v>-19.998595120614041</v>
      </c>
      <c r="Z2142" s="73">
        <f>IFERROR(VLOOKUP(Подбор[[#This Row],[Артикул]],[1]Подбор!$CJ:$CW,5,0),"")</f>
        <v>0</v>
      </c>
      <c r="AA2142" s="73">
        <f>IFERROR(VLOOKUP(Подбор[[#This Row],[Артикул]],[1]Подбор!$CJ:$CW,6,0),"")</f>
        <v>0</v>
      </c>
      <c r="AB2142" s="73">
        <f>IFERROR(VLOOKUP(Подбор[[#This Row],[Артикул]],[1]Подбор!$CJ:$CW,7,0),"")</f>
        <v>0</v>
      </c>
      <c r="AC2142" s="73">
        <f>IFERROR(VLOOKUP(Подбор[[#This Row],[Артикул]],[1]Подбор!$CJ:$CW,8,0),"")</f>
        <v>0</v>
      </c>
      <c r="AD2142" s="73">
        <f>IFERROR(VLOOKUP(Подбор[[#This Row],[Артикул]],[1]Подбор!$CJ:$CW,9,0),"")</f>
        <v>0</v>
      </c>
      <c r="AE2142" s="73">
        <f>IFERROR(VLOOKUP(Подбор[[#This Row],[Артикул]],[1]Подбор!$CJ:$CW,10,0),"")</f>
        <v>0</v>
      </c>
      <c r="AF2142" s="73">
        <f>IFERROR(VLOOKUP(Подбор[[#This Row],[Артикул]],[1]Подбор!$CJ:$CW,11,0),"")</f>
        <v>0</v>
      </c>
      <c r="AG2142" s="73">
        <f>IFERROR(VLOOKUP(Подбор[[#This Row],[Артикул]],[1]Подбор!$CJ:$CW,12,0),"")</f>
        <v>0</v>
      </c>
      <c r="AH2142" s="73">
        <f>IFERROR(VLOOKUP(Подбор[[#This Row],[Артикул]],[1]Подбор!$CJ:$CW,13,0),"")</f>
        <v>0</v>
      </c>
      <c r="AI2142" s="73">
        <f>IFERROR(VLOOKUP(Подбор[[#This Row],[Артикул]],[1]Подбор!$CJ:$CW,14,0),"")</f>
        <v>0</v>
      </c>
      <c r="AJ2142" s="73" t="str">
        <f>IFERROR(VLOOKUP(Подбор[[#This Row],[Артикул]],[1]Подбор!$CJ:$DA,15,0),"")</f>
        <v>http://ipmatika.ru/upload/iblock/94a/hgt3uvn3ntg5akizv2e739p82d124qlo/PCES318GF_01.jpg</v>
      </c>
      <c r="AK2142" s="73" t="str">
        <f>IFERROR(VLOOKUP(Подбор[[#This Row],[Артикул]],[1]Подбор!$CJ:$DA,16,0),"")</f>
        <v>https://ipmatika.kz/products/nastraivaemye-easy-smart/wi-tek-wi-pces318gf/</v>
      </c>
      <c r="AL2142" s="73" t="str">
        <f>IFERROR(VLOOKUP(Подбор[[#This Row],[Артикул]],[1]Подбор!$CJ:$DA,17,0),"")</f>
        <v>EOL</v>
      </c>
    </row>
    <row r="2143" spans="1:38">
      <c r="A2143" s="73" t="s">
        <v>3147</v>
      </c>
      <c r="B2143" t="s">
        <v>787</v>
      </c>
      <c r="C2143" t="s">
        <v>3148</v>
      </c>
      <c r="D2143">
        <v>130000</v>
      </c>
      <c r="E2143">
        <v>104001.97500000001</v>
      </c>
      <c r="F2143">
        <v>-19.998480769230767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7</v>
      </c>
      <c r="O2143">
        <v>1</v>
      </c>
      <c r="P2143">
        <v>0</v>
      </c>
      <c r="Q2143" t="s">
        <v>7000</v>
      </c>
      <c r="R2143" t="s">
        <v>3598</v>
      </c>
      <c r="S2143" t="s">
        <v>578</v>
      </c>
      <c r="T2143" s="73"/>
      <c r="U2143" s="73"/>
      <c r="V2143"/>
      <c r="W2143" s="73">
        <f>IFERROR(VLOOKUP(Подбор[[#This Row],[Артикул]],[1]Подбор!$CJ:$CW,2,0),"")</f>
        <v>130000</v>
      </c>
      <c r="X2143" s="73">
        <f>IFERROR(VLOOKUP(Подбор[[#This Row],[Артикул]],[1]Подбор!$CJ:$CW,3,0),"")</f>
        <v>104001.97500000001</v>
      </c>
      <c r="Y2143" s="73">
        <f>IFERROR(VLOOKUP(Подбор[[#This Row],[Артикул]],[1]Подбор!$CJ:$CW,4,0),"")</f>
        <v>-19.998480769230767</v>
      </c>
      <c r="Z2143" s="73">
        <f>IFERROR(VLOOKUP(Подбор[[#This Row],[Артикул]],[1]Подбор!$CJ:$CW,5,0),"")</f>
        <v>0</v>
      </c>
      <c r="AA2143" s="73">
        <f>IFERROR(VLOOKUP(Подбор[[#This Row],[Артикул]],[1]Подбор!$CJ:$CW,6,0),"")</f>
        <v>0</v>
      </c>
      <c r="AB2143" s="73">
        <f>IFERROR(VLOOKUP(Подбор[[#This Row],[Артикул]],[1]Подбор!$CJ:$CW,7,0),"")</f>
        <v>0</v>
      </c>
      <c r="AC2143" s="73">
        <f>IFERROR(VLOOKUP(Подбор[[#This Row],[Артикул]],[1]Подбор!$CJ:$CW,8,0),"")</f>
        <v>0</v>
      </c>
      <c r="AD2143" s="73">
        <f>IFERROR(VLOOKUP(Подбор[[#This Row],[Артикул]],[1]Подбор!$CJ:$CW,9,0),"")</f>
        <v>0</v>
      </c>
      <c r="AE2143" s="73">
        <f>IFERROR(VLOOKUP(Подбор[[#This Row],[Артикул]],[1]Подбор!$CJ:$CW,10,0),"")</f>
        <v>0</v>
      </c>
      <c r="AF2143" s="73">
        <f>IFERROR(VLOOKUP(Подбор[[#This Row],[Артикул]],[1]Подбор!$CJ:$CW,11,0),"")</f>
        <v>0</v>
      </c>
      <c r="AG2143" s="73">
        <f>IFERROR(VLOOKUP(Подбор[[#This Row],[Артикул]],[1]Подбор!$CJ:$CW,12,0),"")</f>
        <v>7</v>
      </c>
      <c r="AH2143" s="73">
        <f>IFERROR(VLOOKUP(Подбор[[#This Row],[Артикул]],[1]Подбор!$CJ:$CW,13,0),"")</f>
        <v>1</v>
      </c>
      <c r="AI2143" s="73">
        <f>IFERROR(VLOOKUP(Подбор[[#This Row],[Артикул]],[1]Подбор!$CJ:$CW,14,0),"")</f>
        <v>0</v>
      </c>
      <c r="AJ2143" s="73" t="str">
        <f>IFERROR(VLOOKUP(Подбор[[#This Row],[Артикул]],[1]Подбор!$CJ:$DA,15,0),"")</f>
        <v>http://ipmatika.ru/upload/iblock/362/wn2nj23ybqowb4c16kiqnwqw8030atft/WI-PCES318GF_V2_01.jpg</v>
      </c>
      <c r="AK2143" s="73" t="str">
        <f>IFERROR(VLOOKUP(Подбор[[#This Row],[Артикул]],[1]Подбор!$CJ:$DA,16,0),"")</f>
        <v>https://ipmatika.kz/products/nastraivaemye-easy-smart/wi-tek-wi-pces318gf-v2/</v>
      </c>
      <c r="AL2143" s="73" t="str">
        <f>IFERROR(VLOOKUP(Подбор[[#This Row],[Артикул]],[1]Подбор!$CJ:$DA,17,0),"")</f>
        <v/>
      </c>
    </row>
    <row r="2144" spans="1:38">
      <c r="A2144" s="73" t="s">
        <v>722</v>
      </c>
      <c r="B2144" t="s">
        <v>787</v>
      </c>
      <c r="C2144" t="s">
        <v>721</v>
      </c>
      <c r="D2144">
        <v>198990</v>
      </c>
      <c r="E2144">
        <v>159188.97499999998</v>
      </c>
      <c r="F2144">
        <v>-20.001520176893322</v>
      </c>
      <c r="G2144">
        <v>0</v>
      </c>
      <c r="H2144">
        <v>0</v>
      </c>
      <c r="I2144">
        <v>0</v>
      </c>
      <c r="J2144">
        <v>5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7001</v>
      </c>
      <c r="R2144" t="s">
        <v>2788</v>
      </c>
      <c r="S2144" t="s">
        <v>5491</v>
      </c>
      <c r="T2144" s="73"/>
      <c r="U2144" s="73"/>
      <c r="V2144"/>
      <c r="W2144" s="73">
        <f>IFERROR(VLOOKUP(Подбор[[#This Row],[Артикул]],[1]Подбор!$CJ:$CW,2,0),"")</f>
        <v>198990</v>
      </c>
      <c r="X2144" s="73">
        <f>IFERROR(VLOOKUP(Подбор[[#This Row],[Артикул]],[1]Подбор!$CJ:$CW,3,0),"")</f>
        <v>159188.97499999998</v>
      </c>
      <c r="Y2144" s="73">
        <f>IFERROR(VLOOKUP(Подбор[[#This Row],[Артикул]],[1]Подбор!$CJ:$CW,4,0),"")</f>
        <v>-20.001520176893322</v>
      </c>
      <c r="Z2144" s="73">
        <f>IFERROR(VLOOKUP(Подбор[[#This Row],[Артикул]],[1]Подбор!$CJ:$CW,5,0),"")</f>
        <v>0</v>
      </c>
      <c r="AA2144" s="73">
        <f>IFERROR(VLOOKUP(Подбор[[#This Row],[Артикул]],[1]Подбор!$CJ:$CW,6,0),"")</f>
        <v>0</v>
      </c>
      <c r="AB2144" s="73">
        <f>IFERROR(VLOOKUP(Подбор[[#This Row],[Артикул]],[1]Подбор!$CJ:$CW,7,0),"")</f>
        <v>0</v>
      </c>
      <c r="AC2144" s="73">
        <f>IFERROR(VLOOKUP(Подбор[[#This Row],[Артикул]],[1]Подбор!$CJ:$CW,8,0),"")</f>
        <v>5</v>
      </c>
      <c r="AD2144" s="73">
        <f>IFERROR(VLOOKUP(Подбор[[#This Row],[Артикул]],[1]Подбор!$CJ:$CW,9,0),"")</f>
        <v>0</v>
      </c>
      <c r="AE2144" s="73">
        <f>IFERROR(VLOOKUP(Подбор[[#This Row],[Артикул]],[1]Подбор!$CJ:$CW,10,0),"")</f>
        <v>0</v>
      </c>
      <c r="AF2144" s="73">
        <f>IFERROR(VLOOKUP(Подбор[[#This Row],[Артикул]],[1]Подбор!$CJ:$CW,11,0),"")</f>
        <v>0</v>
      </c>
      <c r="AG2144" s="73">
        <f>IFERROR(VLOOKUP(Подбор[[#This Row],[Артикул]],[1]Подбор!$CJ:$CW,12,0),"")</f>
        <v>0</v>
      </c>
      <c r="AH2144" s="73">
        <f>IFERROR(VLOOKUP(Подбор[[#This Row],[Артикул]],[1]Подбор!$CJ:$CW,13,0),"")</f>
        <v>0</v>
      </c>
      <c r="AI2144" s="73">
        <f>IFERROR(VLOOKUP(Подбор[[#This Row],[Артикул]],[1]Подбор!$CJ:$CW,14,0),"")</f>
        <v>0</v>
      </c>
      <c r="AJ2144" s="73" t="str">
        <f>IFERROR(VLOOKUP(Подбор[[#This Row],[Артикул]],[1]Подбор!$CJ:$DA,15,0),"")</f>
        <v>http://ipmatika.ru/upload/iblock/6ce/zp9dm986p1ho99yq6a08x7mzo5sq5nkn/PCES326GF_01.jpg</v>
      </c>
      <c r="AK2144" s="73" t="str">
        <f>IFERROR(VLOOKUP(Подбор[[#This Row],[Артикул]],[1]Подбор!$CJ:$DA,16,0),"")</f>
        <v>https://ipmatika.kz/products/nastraivaemye-easy-smart/wi-tek-wi-pces326gf/</v>
      </c>
      <c r="AL2144" s="73" t="str">
        <f>IFERROR(VLOOKUP(Подбор[[#This Row],[Артикул]],[1]Подбор!$CJ:$DA,17,0),"")</f>
        <v>EOL</v>
      </c>
    </row>
    <row r="2145" spans="1:38">
      <c r="A2145" s="73" t="s">
        <v>3149</v>
      </c>
      <c r="B2145" t="s">
        <v>787</v>
      </c>
      <c r="C2145" t="s">
        <v>3150</v>
      </c>
      <c r="D2145">
        <v>172460</v>
      </c>
      <c r="E2145">
        <v>137967.49999999997</v>
      </c>
      <c r="F2145">
        <v>-20.000289922300851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6</v>
      </c>
      <c r="P2145">
        <v>40</v>
      </c>
      <c r="Q2145" t="s">
        <v>7002</v>
      </c>
      <c r="R2145" t="s">
        <v>3599</v>
      </c>
      <c r="S2145" t="s">
        <v>578</v>
      </c>
      <c r="T2145" s="73"/>
      <c r="U2145" s="73"/>
      <c r="V2145"/>
      <c r="W2145" s="73">
        <f>IFERROR(VLOOKUP(Подбор[[#This Row],[Артикул]],[1]Подбор!$CJ:$CW,2,0),"")</f>
        <v>172460</v>
      </c>
      <c r="X2145" s="73">
        <f>IFERROR(VLOOKUP(Подбор[[#This Row],[Артикул]],[1]Подбор!$CJ:$CW,3,0),"")</f>
        <v>137967.49999999997</v>
      </c>
      <c r="Y2145" s="73">
        <f>IFERROR(VLOOKUP(Подбор[[#This Row],[Артикул]],[1]Подбор!$CJ:$CW,4,0),"")</f>
        <v>-20.000289922300851</v>
      </c>
      <c r="Z2145" s="73">
        <f>IFERROR(VLOOKUP(Подбор[[#This Row],[Артикул]],[1]Подбор!$CJ:$CW,5,0),"")</f>
        <v>0</v>
      </c>
      <c r="AA2145" s="73">
        <f>IFERROR(VLOOKUP(Подбор[[#This Row],[Артикул]],[1]Подбор!$CJ:$CW,6,0),"")</f>
        <v>0</v>
      </c>
      <c r="AB2145" s="73">
        <f>IFERROR(VLOOKUP(Подбор[[#This Row],[Артикул]],[1]Подбор!$CJ:$CW,7,0),"")</f>
        <v>0</v>
      </c>
      <c r="AC2145" s="73">
        <f>IFERROR(VLOOKUP(Подбор[[#This Row],[Артикул]],[1]Подбор!$CJ:$CW,8,0),"")</f>
        <v>0</v>
      </c>
      <c r="AD2145" s="73">
        <f>IFERROR(VLOOKUP(Подбор[[#This Row],[Артикул]],[1]Подбор!$CJ:$CW,9,0),"")</f>
        <v>0</v>
      </c>
      <c r="AE2145" s="73">
        <f>IFERROR(VLOOKUP(Подбор[[#This Row],[Артикул]],[1]Подбор!$CJ:$CW,10,0),"")</f>
        <v>0</v>
      </c>
      <c r="AF2145" s="73">
        <f>IFERROR(VLOOKUP(Подбор[[#This Row],[Артикул]],[1]Подбор!$CJ:$CW,11,0),"")</f>
        <v>0</v>
      </c>
      <c r="AG2145" s="73">
        <f>IFERROR(VLOOKUP(Подбор[[#This Row],[Артикул]],[1]Подбор!$CJ:$CW,12,0),"")</f>
        <v>0</v>
      </c>
      <c r="AH2145" s="73">
        <f>IFERROR(VLOOKUP(Подбор[[#This Row],[Артикул]],[1]Подбор!$CJ:$CW,13,0),"")</f>
        <v>6</v>
      </c>
      <c r="AI2145" s="73">
        <f>IFERROR(VLOOKUP(Подбор[[#This Row],[Артикул]],[1]Подбор!$CJ:$CW,14,0),"")</f>
        <v>40</v>
      </c>
      <c r="AJ2145" s="73" t="str">
        <f>IFERROR(VLOOKUP(Подбор[[#This Row],[Артикул]],[1]Подбор!$CJ:$DA,15,0),"")</f>
        <v>http://ipmatika.ru/upload/iblock/2a5/4j0yu18iq1bltz0tv801oesar32jqrsa/WI-PCES326GF_V2_01.jpg</v>
      </c>
      <c r="AK2145" s="73" t="str">
        <f>IFERROR(VLOOKUP(Подбор[[#This Row],[Артикул]],[1]Подбор!$CJ:$DA,16,0),"")</f>
        <v>https://ipmatika.kz/products/nastraivaemye-easy-smart/wi-tek-wi-pces326gf-v2/</v>
      </c>
      <c r="AL2145" s="73" t="str">
        <f>IFERROR(VLOOKUP(Подбор[[#This Row],[Артикул]],[1]Подбор!$CJ:$DA,17,0),"")</f>
        <v/>
      </c>
    </row>
    <row r="2146" spans="1:38">
      <c r="A2146" s="73" t="s">
        <v>716</v>
      </c>
      <c r="B2146"/>
      <c r="C2146"/>
      <c r="D2146">
        <v>0</v>
      </c>
      <c r="E2146">
        <v>0</v>
      </c>
      <c r="F2146" t="s">
        <v>578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578</v>
      </c>
      <c r="R2146" t="s">
        <v>578</v>
      </c>
      <c r="S2146" t="s">
        <v>578</v>
      </c>
      <c r="T2146" s="73"/>
      <c r="U2146" s="73"/>
      <c r="V2146"/>
      <c r="W2146" s="73">
        <f>IFERROR(VLOOKUP(Подбор[[#This Row],[Артикул]],[1]Подбор!$CJ:$CW,2,0),"")</f>
        <v>0</v>
      </c>
      <c r="X2146" s="73">
        <f>IFERROR(VLOOKUP(Подбор[[#This Row],[Артикул]],[1]Подбор!$CJ:$CW,3,0),"")</f>
        <v>0</v>
      </c>
      <c r="Y2146" s="73" t="str">
        <f>IFERROR(VLOOKUP(Подбор[[#This Row],[Артикул]],[1]Подбор!$CJ:$CW,4,0),"")</f>
        <v/>
      </c>
      <c r="Z2146" s="73">
        <f>IFERROR(VLOOKUP(Подбор[[#This Row],[Артикул]],[1]Подбор!$CJ:$CW,5,0),"")</f>
        <v>0</v>
      </c>
      <c r="AA2146" s="73">
        <f>IFERROR(VLOOKUP(Подбор[[#This Row],[Артикул]],[1]Подбор!$CJ:$CW,6,0),"")</f>
        <v>0</v>
      </c>
      <c r="AB2146" s="73">
        <f>IFERROR(VLOOKUP(Подбор[[#This Row],[Артикул]],[1]Подбор!$CJ:$CW,7,0),"")</f>
        <v>0</v>
      </c>
      <c r="AC2146" s="73">
        <f>IFERROR(VLOOKUP(Подбор[[#This Row],[Артикул]],[1]Подбор!$CJ:$CW,8,0),"")</f>
        <v>0</v>
      </c>
      <c r="AD2146" s="73">
        <f>IFERROR(VLOOKUP(Подбор[[#This Row],[Артикул]],[1]Подбор!$CJ:$CW,9,0),"")</f>
        <v>0</v>
      </c>
      <c r="AE2146" s="73">
        <f>IFERROR(VLOOKUP(Подбор[[#This Row],[Артикул]],[1]Подбор!$CJ:$CW,10,0),"")</f>
        <v>0</v>
      </c>
      <c r="AF2146" s="73">
        <f>IFERROR(VLOOKUP(Подбор[[#This Row],[Артикул]],[1]Подбор!$CJ:$CW,11,0),"")</f>
        <v>0</v>
      </c>
      <c r="AG2146" s="73">
        <f>IFERROR(VLOOKUP(Подбор[[#This Row],[Артикул]],[1]Подбор!$CJ:$CW,12,0),"")</f>
        <v>0</v>
      </c>
      <c r="AH2146" s="73">
        <f>IFERROR(VLOOKUP(Подбор[[#This Row],[Артикул]],[1]Подбор!$CJ:$CW,13,0),"")</f>
        <v>0</v>
      </c>
      <c r="AI2146" s="73">
        <f>IFERROR(VLOOKUP(Подбор[[#This Row],[Артикул]],[1]Подбор!$CJ:$CW,14,0),"")</f>
        <v>0</v>
      </c>
      <c r="AJ2146" s="73" t="str">
        <f>IFERROR(VLOOKUP(Подбор[[#This Row],[Артикул]],[1]Подбор!$CJ:$DA,15,0),"")</f>
        <v/>
      </c>
      <c r="AK2146" s="73" t="str">
        <f>IFERROR(VLOOKUP(Подбор[[#This Row],[Артикул]],[1]Подбор!$CJ:$DA,16,0),"")</f>
        <v/>
      </c>
      <c r="AL2146" s="73" t="str">
        <f>IFERROR(VLOOKUP(Подбор[[#This Row],[Артикул]],[1]Подбор!$CJ:$DA,17,0),"")</f>
        <v/>
      </c>
    </row>
    <row r="2147" spans="1:38">
      <c r="A2147" s="73" t="s">
        <v>497</v>
      </c>
      <c r="B2147" t="s">
        <v>787</v>
      </c>
      <c r="C2147" t="s">
        <v>715</v>
      </c>
      <c r="D2147">
        <v>91920</v>
      </c>
      <c r="E2147">
        <v>73536</v>
      </c>
      <c r="F2147">
        <v>-20</v>
      </c>
      <c r="G2147">
        <v>2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40</v>
      </c>
      <c r="N2147">
        <v>10</v>
      </c>
      <c r="O2147">
        <v>0</v>
      </c>
      <c r="P2147">
        <v>30</v>
      </c>
      <c r="Q2147" t="s">
        <v>578</v>
      </c>
      <c r="R2147" t="s">
        <v>2785</v>
      </c>
      <c r="S2147" t="s">
        <v>578</v>
      </c>
      <c r="T2147" s="73"/>
      <c r="U2147" s="73"/>
      <c r="V2147"/>
      <c r="W2147" s="73">
        <f>IFERROR(VLOOKUP(Подбор[[#This Row],[Артикул]],[1]Подбор!$CJ:$CW,2,0),"")</f>
        <v>91920</v>
      </c>
      <c r="X2147" s="73">
        <f>IFERROR(VLOOKUP(Подбор[[#This Row],[Артикул]],[1]Подбор!$CJ:$CW,3,0),"")</f>
        <v>73536</v>
      </c>
      <c r="Y2147" s="73">
        <f>IFERROR(VLOOKUP(Подбор[[#This Row],[Артикул]],[1]Подбор!$CJ:$CW,4,0),"")</f>
        <v>-20</v>
      </c>
      <c r="Z2147" s="73">
        <f>IFERROR(VLOOKUP(Подбор[[#This Row],[Артикул]],[1]Подбор!$CJ:$CW,5,0),"")</f>
        <v>2</v>
      </c>
      <c r="AA2147" s="73">
        <f>IFERROR(VLOOKUP(Подбор[[#This Row],[Артикул]],[1]Подбор!$CJ:$CW,6,0),"")</f>
        <v>0</v>
      </c>
      <c r="AB2147" s="73">
        <f>IFERROR(VLOOKUP(Подбор[[#This Row],[Артикул]],[1]Подбор!$CJ:$CW,7,0),"")</f>
        <v>0</v>
      </c>
      <c r="AC2147" s="73">
        <f>IFERROR(VLOOKUP(Подбор[[#This Row],[Артикул]],[1]Подбор!$CJ:$CW,8,0),"")</f>
        <v>0</v>
      </c>
      <c r="AD2147" s="73">
        <f>IFERROR(VLOOKUP(Подбор[[#This Row],[Артикул]],[1]Подбор!$CJ:$CW,9,0),"")</f>
        <v>0</v>
      </c>
      <c r="AE2147" s="73">
        <f>IFERROR(VLOOKUP(Подбор[[#This Row],[Артикул]],[1]Подбор!$CJ:$CW,10,0),"")</f>
        <v>0</v>
      </c>
      <c r="AF2147" s="73">
        <f>IFERROR(VLOOKUP(Подбор[[#This Row],[Артикул]],[1]Подбор!$CJ:$CW,11,0),"")</f>
        <v>40</v>
      </c>
      <c r="AG2147" s="73">
        <f>IFERROR(VLOOKUP(Подбор[[#This Row],[Артикул]],[1]Подбор!$CJ:$CW,12,0),"")</f>
        <v>10</v>
      </c>
      <c r="AH2147" s="73">
        <f>IFERROR(VLOOKUP(Подбор[[#This Row],[Артикул]],[1]Подбор!$CJ:$CW,13,0),"")</f>
        <v>0</v>
      </c>
      <c r="AI2147" s="73">
        <f>IFERROR(VLOOKUP(Подбор[[#This Row],[Артикул]],[1]Подбор!$CJ:$CW,14,0),"")</f>
        <v>30</v>
      </c>
      <c r="AJ2147" s="73" t="str">
        <f>IFERROR(VLOOKUP(Подбор[[#This Row],[Артикул]],[1]Подбор!$CJ:$DA,15,0),"")</f>
        <v/>
      </c>
      <c r="AK2147" s="73" t="str">
        <f>IFERROR(VLOOKUP(Подбор[[#This Row],[Артикул]],[1]Подбор!$CJ:$DA,16,0),"")</f>
        <v>https://ipmatika.kz/products/16-poe-ports/wi-tek-wi-ps518g-v4/</v>
      </c>
      <c r="AL2147" s="73" t="str">
        <f>IFERROR(VLOOKUP(Подбор[[#This Row],[Артикул]],[1]Подбор!$CJ:$DA,17,0),"")</f>
        <v/>
      </c>
    </row>
    <row r="2148" spans="1:38">
      <c r="A2148" s="73" t="s">
        <v>363</v>
      </c>
      <c r="B2148" t="s">
        <v>787</v>
      </c>
      <c r="C2148" t="s">
        <v>714</v>
      </c>
      <c r="D2148">
        <v>66330</v>
      </c>
      <c r="E2148">
        <v>53065.650000000009</v>
      </c>
      <c r="F2148">
        <v>-19.997512437810926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12</v>
      </c>
      <c r="N2148">
        <v>0</v>
      </c>
      <c r="O2148">
        <v>0</v>
      </c>
      <c r="P2148">
        <v>10</v>
      </c>
      <c r="Q2148" t="s">
        <v>7003</v>
      </c>
      <c r="R2148" t="s">
        <v>2784</v>
      </c>
      <c r="S2148" t="s">
        <v>578</v>
      </c>
      <c r="T2148" s="73"/>
      <c r="U2148" s="73"/>
      <c r="V2148"/>
      <c r="W2148" s="73">
        <f>IFERROR(VLOOKUP(Подбор[[#This Row],[Артикул]],[1]Подбор!$CJ:$CW,2,0),"")</f>
        <v>66330</v>
      </c>
      <c r="X2148" s="73">
        <f>IFERROR(VLOOKUP(Подбор[[#This Row],[Артикул]],[1]Подбор!$CJ:$CW,3,0),"")</f>
        <v>53065.650000000009</v>
      </c>
      <c r="Y2148" s="73">
        <f>IFERROR(VLOOKUP(Подбор[[#This Row],[Артикул]],[1]Подбор!$CJ:$CW,4,0),"")</f>
        <v>-19.997512437810926</v>
      </c>
      <c r="Z2148" s="73">
        <f>IFERROR(VLOOKUP(Подбор[[#This Row],[Артикул]],[1]Подбор!$CJ:$CW,5,0),"")</f>
        <v>0</v>
      </c>
      <c r="AA2148" s="73">
        <f>IFERROR(VLOOKUP(Подбор[[#This Row],[Артикул]],[1]Подбор!$CJ:$CW,6,0),"")</f>
        <v>0</v>
      </c>
      <c r="AB2148" s="73">
        <f>IFERROR(VLOOKUP(Подбор[[#This Row],[Артикул]],[1]Подбор!$CJ:$CW,7,0),"")</f>
        <v>0</v>
      </c>
      <c r="AC2148" s="73">
        <f>IFERROR(VLOOKUP(Подбор[[#This Row],[Артикул]],[1]Подбор!$CJ:$CW,8,0),"")</f>
        <v>0</v>
      </c>
      <c r="AD2148" s="73">
        <f>IFERROR(VLOOKUP(Подбор[[#This Row],[Артикул]],[1]Подбор!$CJ:$CW,9,0),"")</f>
        <v>0</v>
      </c>
      <c r="AE2148" s="73">
        <f>IFERROR(VLOOKUP(Подбор[[#This Row],[Артикул]],[1]Подбор!$CJ:$CW,10,0),"")</f>
        <v>0</v>
      </c>
      <c r="AF2148" s="73">
        <f>IFERROR(VLOOKUP(Подбор[[#This Row],[Артикул]],[1]Подбор!$CJ:$CW,11,0),"")</f>
        <v>11</v>
      </c>
      <c r="AG2148" s="73">
        <f>IFERROR(VLOOKUP(Подбор[[#This Row],[Артикул]],[1]Подбор!$CJ:$CW,12,0),"")</f>
        <v>0</v>
      </c>
      <c r="AH2148" s="73">
        <f>IFERROR(VLOOKUP(Подбор[[#This Row],[Артикул]],[1]Подбор!$CJ:$CW,13,0),"")</f>
        <v>0</v>
      </c>
      <c r="AI2148" s="73">
        <f>IFERROR(VLOOKUP(Подбор[[#This Row],[Артикул]],[1]Подбор!$CJ:$CW,14,0),"")</f>
        <v>10</v>
      </c>
      <c r="AJ2148" s="73" t="str">
        <f>IFERROR(VLOOKUP(Подбор[[#This Row],[Артикул]],[1]Подбор!$CJ:$DA,15,0),"")</f>
        <v>http://ipmatika.ru/upload/iblock/d83/WI-PS518GH_title.jpg</v>
      </c>
      <c r="AK2148" s="73" t="str">
        <f>IFERROR(VLOOKUP(Подбор[[#This Row],[Артикул]],[1]Подбор!$CJ:$DA,16,0),"")</f>
        <v>https://ipmatika.kz/products/16-poe-ports/wi-tek-wi-ps518gh/</v>
      </c>
      <c r="AL2148" s="73" t="str">
        <f>IFERROR(VLOOKUP(Подбор[[#This Row],[Артикул]],[1]Подбор!$CJ:$DA,17,0),"")</f>
        <v/>
      </c>
    </row>
    <row r="2149" spans="1:38">
      <c r="A2149" s="73" t="s">
        <v>713</v>
      </c>
      <c r="B2149"/>
      <c r="C2149"/>
      <c r="D2149">
        <v>0</v>
      </c>
      <c r="E2149">
        <v>0</v>
      </c>
      <c r="F2149" t="s">
        <v>578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578</v>
      </c>
      <c r="R2149" t="s">
        <v>578</v>
      </c>
      <c r="S2149" t="s">
        <v>578</v>
      </c>
      <c r="T2149" s="73"/>
      <c r="U2149" s="73"/>
      <c r="V2149"/>
      <c r="W2149" s="73">
        <f>IFERROR(VLOOKUP(Подбор[[#This Row],[Артикул]],[1]Подбор!$CJ:$CW,2,0),"")</f>
        <v>0</v>
      </c>
      <c r="X2149" s="73">
        <f>IFERROR(VLOOKUP(Подбор[[#This Row],[Артикул]],[1]Подбор!$CJ:$CW,3,0),"")</f>
        <v>0</v>
      </c>
      <c r="Y2149" s="73" t="str">
        <f>IFERROR(VLOOKUP(Подбор[[#This Row],[Артикул]],[1]Подбор!$CJ:$CW,4,0),"")</f>
        <v/>
      </c>
      <c r="Z2149" s="73">
        <f>IFERROR(VLOOKUP(Подбор[[#This Row],[Артикул]],[1]Подбор!$CJ:$CW,5,0),"")</f>
        <v>0</v>
      </c>
      <c r="AA2149" s="73">
        <f>IFERROR(VLOOKUP(Подбор[[#This Row],[Артикул]],[1]Подбор!$CJ:$CW,6,0),"")</f>
        <v>0</v>
      </c>
      <c r="AB2149" s="73">
        <f>IFERROR(VLOOKUP(Подбор[[#This Row],[Артикул]],[1]Подбор!$CJ:$CW,7,0),"")</f>
        <v>0</v>
      </c>
      <c r="AC2149" s="73">
        <f>IFERROR(VLOOKUP(Подбор[[#This Row],[Артикул]],[1]Подбор!$CJ:$CW,8,0),"")</f>
        <v>0</v>
      </c>
      <c r="AD2149" s="73">
        <f>IFERROR(VLOOKUP(Подбор[[#This Row],[Артикул]],[1]Подбор!$CJ:$CW,9,0),"")</f>
        <v>0</v>
      </c>
      <c r="AE2149" s="73">
        <f>IFERROR(VLOOKUP(Подбор[[#This Row],[Артикул]],[1]Подбор!$CJ:$CW,10,0),"")</f>
        <v>0</v>
      </c>
      <c r="AF2149" s="73">
        <f>IFERROR(VLOOKUP(Подбор[[#This Row],[Артикул]],[1]Подбор!$CJ:$CW,11,0),"")</f>
        <v>0</v>
      </c>
      <c r="AG2149" s="73">
        <f>IFERROR(VLOOKUP(Подбор[[#This Row],[Артикул]],[1]Подбор!$CJ:$CW,12,0),"")</f>
        <v>0</v>
      </c>
      <c r="AH2149" s="73">
        <f>IFERROR(VLOOKUP(Подбор[[#This Row],[Артикул]],[1]Подбор!$CJ:$CW,13,0),"")</f>
        <v>0</v>
      </c>
      <c r="AI2149" s="73">
        <f>IFERROR(VLOOKUP(Подбор[[#This Row],[Артикул]],[1]Подбор!$CJ:$CW,14,0),"")</f>
        <v>0</v>
      </c>
      <c r="AJ2149" s="73" t="str">
        <f>IFERROR(VLOOKUP(Подбор[[#This Row],[Артикул]],[1]Подбор!$CJ:$DA,15,0),"")</f>
        <v/>
      </c>
      <c r="AK2149" s="73" t="str">
        <f>IFERROR(VLOOKUP(Подбор[[#This Row],[Артикул]],[1]Подбор!$CJ:$DA,16,0),"")</f>
        <v/>
      </c>
      <c r="AL2149" s="73" t="str">
        <f>IFERROR(VLOOKUP(Подбор[[#This Row],[Артикул]],[1]Подбор!$CJ:$DA,17,0),"")</f>
        <v/>
      </c>
    </row>
    <row r="2150" spans="1:38">
      <c r="A2150" s="73" t="s">
        <v>712</v>
      </c>
      <c r="B2150" t="s">
        <v>787</v>
      </c>
      <c r="C2150" t="s">
        <v>711</v>
      </c>
      <c r="D2150">
        <v>291860</v>
      </c>
      <c r="E2150">
        <v>233484.07499999998</v>
      </c>
      <c r="F2150">
        <v>-20.001344822860275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2</v>
      </c>
      <c r="Q2150" t="s">
        <v>7004</v>
      </c>
      <c r="R2150" t="s">
        <v>2783</v>
      </c>
      <c r="S2150" t="s">
        <v>5491</v>
      </c>
      <c r="T2150" s="73"/>
      <c r="U2150" s="73"/>
      <c r="V2150"/>
      <c r="W2150" s="73">
        <f>IFERROR(VLOOKUP(Подбор[[#This Row],[Артикул]],[1]Подбор!$CJ:$CW,2,0),"")</f>
        <v>291860</v>
      </c>
      <c r="X2150" s="73">
        <f>IFERROR(VLOOKUP(Подбор[[#This Row],[Артикул]],[1]Подбор!$CJ:$CW,3,0),"")</f>
        <v>233484.07499999998</v>
      </c>
      <c r="Y2150" s="73">
        <f>IFERROR(VLOOKUP(Подбор[[#This Row],[Артикул]],[1]Подбор!$CJ:$CW,4,0),"")</f>
        <v>-20.001344822860275</v>
      </c>
      <c r="Z2150" s="73">
        <f>IFERROR(VLOOKUP(Подбор[[#This Row],[Артикул]],[1]Подбор!$CJ:$CW,5,0),"")</f>
        <v>0</v>
      </c>
      <c r="AA2150" s="73">
        <f>IFERROR(VLOOKUP(Подбор[[#This Row],[Артикул]],[1]Подбор!$CJ:$CW,6,0),"")</f>
        <v>0</v>
      </c>
      <c r="AB2150" s="73">
        <f>IFERROR(VLOOKUP(Подбор[[#This Row],[Артикул]],[1]Подбор!$CJ:$CW,7,0),"")</f>
        <v>0</v>
      </c>
      <c r="AC2150" s="73">
        <f>IFERROR(VLOOKUP(Подбор[[#This Row],[Артикул]],[1]Подбор!$CJ:$CW,8,0),"")</f>
        <v>0</v>
      </c>
      <c r="AD2150" s="73">
        <f>IFERROR(VLOOKUP(Подбор[[#This Row],[Артикул]],[1]Подбор!$CJ:$CW,9,0),"")</f>
        <v>0</v>
      </c>
      <c r="AE2150" s="73">
        <f>IFERROR(VLOOKUP(Подбор[[#This Row],[Артикул]],[1]Подбор!$CJ:$CW,10,0),"")</f>
        <v>0</v>
      </c>
      <c r="AF2150" s="73">
        <f>IFERROR(VLOOKUP(Подбор[[#This Row],[Артикул]],[1]Подбор!$CJ:$CW,11,0),"")</f>
        <v>0</v>
      </c>
      <c r="AG2150" s="73">
        <f>IFERROR(VLOOKUP(Подбор[[#This Row],[Артикул]],[1]Подбор!$CJ:$CW,12,0),"")</f>
        <v>1</v>
      </c>
      <c r="AH2150" s="73">
        <f>IFERROR(VLOOKUP(Подбор[[#This Row],[Артикул]],[1]Подбор!$CJ:$CW,13,0),"")</f>
        <v>0</v>
      </c>
      <c r="AI2150" s="73">
        <f>IFERROR(VLOOKUP(Подбор[[#This Row],[Артикул]],[1]Подбор!$CJ:$CW,14,0),"")</f>
        <v>2</v>
      </c>
      <c r="AJ2150" s="73" t="str">
        <f>IFERROR(VLOOKUP(Подбор[[#This Row],[Артикул]],[1]Подбор!$CJ:$DA,15,0),"")</f>
        <v>http://ipmatika.ru/upload/iblock/d37/ybebo1uiwdoeqkw826y25a1o5tdoo6hi/WI-PS348G_01.jpg</v>
      </c>
      <c r="AK2150" s="73" t="str">
        <f>IFERROR(VLOOKUP(Подбор[[#This Row],[Артикул]],[1]Подбор!$CJ:$DA,16,0),"")</f>
        <v>https://ipmatika.kz/products/24-48-poe-ports/wi-tek-wi-ps348g/</v>
      </c>
      <c r="AL2150" s="73" t="str">
        <f>IFERROR(VLOOKUP(Подбор[[#This Row],[Артикул]],[1]Подбор!$CJ:$DA,17,0),"")</f>
        <v>EOL</v>
      </c>
    </row>
    <row r="2151" spans="1:38">
      <c r="A2151" s="73" t="s">
        <v>498</v>
      </c>
      <c r="B2151" t="s">
        <v>787</v>
      </c>
      <c r="C2151" t="s">
        <v>710</v>
      </c>
      <c r="D2151">
        <v>127500</v>
      </c>
      <c r="E2151">
        <v>102000</v>
      </c>
      <c r="F2151">
        <v>-20</v>
      </c>
      <c r="G2151">
        <v>4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8</v>
      </c>
      <c r="N2151">
        <v>3</v>
      </c>
      <c r="O2151">
        <v>0</v>
      </c>
      <c r="P2151">
        <v>10</v>
      </c>
      <c r="Q2151" t="s">
        <v>578</v>
      </c>
      <c r="R2151" t="s">
        <v>2782</v>
      </c>
      <c r="S2151" t="s">
        <v>578</v>
      </c>
      <c r="T2151" s="73"/>
      <c r="U2151" s="73"/>
      <c r="V2151"/>
      <c r="W2151" s="73">
        <f>IFERROR(VLOOKUP(Подбор[[#This Row],[Артикул]],[1]Подбор!$CJ:$CW,2,0),"")</f>
        <v>127500</v>
      </c>
      <c r="X2151" s="73">
        <f>IFERROR(VLOOKUP(Подбор[[#This Row],[Артикул]],[1]Подбор!$CJ:$CW,3,0),"")</f>
        <v>102000</v>
      </c>
      <c r="Y2151" s="73">
        <f>IFERROR(VLOOKUP(Подбор[[#This Row],[Артикул]],[1]Подбор!$CJ:$CW,4,0),"")</f>
        <v>-20</v>
      </c>
      <c r="Z2151" s="73">
        <f>IFERROR(VLOOKUP(Подбор[[#This Row],[Артикул]],[1]Подбор!$CJ:$CW,5,0),"")</f>
        <v>4</v>
      </c>
      <c r="AA2151" s="73">
        <f>IFERROR(VLOOKUP(Подбор[[#This Row],[Артикул]],[1]Подбор!$CJ:$CW,6,0),"")</f>
        <v>0</v>
      </c>
      <c r="AB2151" s="73">
        <f>IFERROR(VLOOKUP(Подбор[[#This Row],[Артикул]],[1]Подбор!$CJ:$CW,7,0),"")</f>
        <v>0</v>
      </c>
      <c r="AC2151" s="73">
        <f>IFERROR(VLOOKUP(Подбор[[#This Row],[Артикул]],[1]Подбор!$CJ:$CW,8,0),"")</f>
        <v>0</v>
      </c>
      <c r="AD2151" s="73">
        <f>IFERROR(VLOOKUP(Подбор[[#This Row],[Артикул]],[1]Подбор!$CJ:$CW,9,0),"")</f>
        <v>0</v>
      </c>
      <c r="AE2151" s="73">
        <f>IFERROR(VLOOKUP(Подбор[[#This Row],[Артикул]],[1]Подбор!$CJ:$CW,10,0),"")</f>
        <v>0</v>
      </c>
      <c r="AF2151" s="73">
        <f>IFERROR(VLOOKUP(Подбор[[#This Row],[Артикул]],[1]Подбор!$CJ:$CW,11,0),"")</f>
        <v>8</v>
      </c>
      <c r="AG2151" s="73">
        <f>IFERROR(VLOOKUP(Подбор[[#This Row],[Артикул]],[1]Подбор!$CJ:$CW,12,0),"")</f>
        <v>3</v>
      </c>
      <c r="AH2151" s="73">
        <f>IFERROR(VLOOKUP(Подбор[[#This Row],[Артикул]],[1]Подбор!$CJ:$CW,13,0),"")</f>
        <v>0</v>
      </c>
      <c r="AI2151" s="73">
        <f>IFERROR(VLOOKUP(Подбор[[#This Row],[Артикул]],[1]Подбор!$CJ:$CW,14,0),"")</f>
        <v>10</v>
      </c>
      <c r="AJ2151" s="73" t="str">
        <f>IFERROR(VLOOKUP(Подбор[[#This Row],[Артикул]],[1]Подбор!$CJ:$DA,15,0),"")</f>
        <v/>
      </c>
      <c r="AK2151" s="73" t="str">
        <f>IFERROR(VLOOKUP(Подбор[[#This Row],[Артикул]],[1]Подбор!$CJ:$DA,16,0),"")</f>
        <v>https://ipmatika.kz/products/24-48-poe-ports/wi-tek-wi-ps526g-v4/</v>
      </c>
      <c r="AL2151" s="73" t="str">
        <f>IFERROR(VLOOKUP(Подбор[[#This Row],[Артикул]],[1]Подбор!$CJ:$DA,17,0),"")</f>
        <v/>
      </c>
    </row>
    <row r="2152" spans="1:38">
      <c r="A2152" s="73" t="s">
        <v>362</v>
      </c>
      <c r="B2152" t="s">
        <v>787</v>
      </c>
      <c r="C2152" t="s">
        <v>709</v>
      </c>
      <c r="D2152">
        <v>90210</v>
      </c>
      <c r="E2152">
        <v>72165.774999999994</v>
      </c>
      <c r="F2152">
        <v>-20.002466467132251</v>
      </c>
      <c r="G2152">
        <v>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7</v>
      </c>
      <c r="N2152">
        <v>0</v>
      </c>
      <c r="O2152">
        <v>0</v>
      </c>
      <c r="P2152">
        <v>20</v>
      </c>
      <c r="Q2152" t="s">
        <v>7005</v>
      </c>
      <c r="R2152" t="s">
        <v>2781</v>
      </c>
      <c r="S2152" t="s">
        <v>578</v>
      </c>
      <c r="T2152" s="73"/>
      <c r="U2152" s="73"/>
      <c r="V2152"/>
      <c r="W2152" s="73">
        <f>IFERROR(VLOOKUP(Подбор[[#This Row],[Артикул]],[1]Подбор!$CJ:$CW,2,0),"")</f>
        <v>90210</v>
      </c>
      <c r="X2152" s="73">
        <f>IFERROR(VLOOKUP(Подбор[[#This Row],[Артикул]],[1]Подбор!$CJ:$CW,3,0),"")</f>
        <v>72165.774999999994</v>
      </c>
      <c r="Y2152" s="73">
        <f>IFERROR(VLOOKUP(Подбор[[#This Row],[Артикул]],[1]Подбор!$CJ:$CW,4,0),"")</f>
        <v>-20.002466467132251</v>
      </c>
      <c r="Z2152" s="73">
        <f>IFERROR(VLOOKUP(Подбор[[#This Row],[Артикул]],[1]Подбор!$CJ:$CW,5,0),"")</f>
        <v>2</v>
      </c>
      <c r="AA2152" s="73">
        <f>IFERROR(VLOOKUP(Подбор[[#This Row],[Артикул]],[1]Подбор!$CJ:$CW,6,0),"")</f>
        <v>0</v>
      </c>
      <c r="AB2152" s="73">
        <f>IFERROR(VLOOKUP(Подбор[[#This Row],[Артикул]],[1]Подбор!$CJ:$CW,7,0),"")</f>
        <v>0</v>
      </c>
      <c r="AC2152" s="73">
        <f>IFERROR(VLOOKUP(Подбор[[#This Row],[Артикул]],[1]Подбор!$CJ:$CW,8,0),"")</f>
        <v>0</v>
      </c>
      <c r="AD2152" s="73">
        <f>IFERROR(VLOOKUP(Подбор[[#This Row],[Артикул]],[1]Подбор!$CJ:$CW,9,0),"")</f>
        <v>0</v>
      </c>
      <c r="AE2152" s="73">
        <f>IFERROR(VLOOKUP(Подбор[[#This Row],[Артикул]],[1]Подбор!$CJ:$CW,10,0),"")</f>
        <v>0</v>
      </c>
      <c r="AF2152" s="73">
        <f>IFERROR(VLOOKUP(Подбор[[#This Row],[Артикул]],[1]Подбор!$CJ:$CW,11,0),"")</f>
        <v>7</v>
      </c>
      <c r="AG2152" s="73">
        <f>IFERROR(VLOOKUP(Подбор[[#This Row],[Артикул]],[1]Подбор!$CJ:$CW,12,0),"")</f>
        <v>0</v>
      </c>
      <c r="AH2152" s="73">
        <f>IFERROR(VLOOKUP(Подбор[[#This Row],[Артикул]],[1]Подбор!$CJ:$CW,13,0),"")</f>
        <v>0</v>
      </c>
      <c r="AI2152" s="73">
        <f>IFERROR(VLOOKUP(Подбор[[#This Row],[Артикул]],[1]Подбор!$CJ:$CW,14,0),"")</f>
        <v>20</v>
      </c>
      <c r="AJ2152" s="73" t="str">
        <f>IFERROR(VLOOKUP(Подбор[[#This Row],[Артикул]],[1]Подбор!$CJ:$DA,15,0),"")</f>
        <v>http://ipmatika.ru/upload/iblock/138/WI-PS526GH_title.jpg</v>
      </c>
      <c r="AK2152" s="73" t="str">
        <f>IFERROR(VLOOKUP(Подбор[[#This Row],[Артикул]],[1]Подбор!$CJ:$DA,16,0),"")</f>
        <v>https://ipmatika.kz/products/24-48-poe-ports/wi-tek-wi-ps526gh/</v>
      </c>
      <c r="AL2152" s="73" t="str">
        <f>IFERROR(VLOOKUP(Подбор[[#This Row],[Артикул]],[1]Подбор!$CJ:$DA,17,0),"")</f>
        <v/>
      </c>
    </row>
    <row r="2153" spans="1:38">
      <c r="A2153" s="73" t="s">
        <v>708</v>
      </c>
      <c r="B2153"/>
      <c r="C2153"/>
      <c r="D2153">
        <v>0</v>
      </c>
      <c r="E2153">
        <v>0</v>
      </c>
      <c r="F2153" t="s">
        <v>578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578</v>
      </c>
      <c r="R2153" t="s">
        <v>578</v>
      </c>
      <c r="S2153" t="s">
        <v>578</v>
      </c>
      <c r="T2153" s="73"/>
      <c r="U2153" s="73"/>
      <c r="V2153"/>
      <c r="W2153" s="73">
        <f>IFERROR(VLOOKUP(Подбор[[#This Row],[Артикул]],[1]Подбор!$CJ:$CW,2,0),"")</f>
        <v>0</v>
      </c>
      <c r="X2153" s="73">
        <f>IFERROR(VLOOKUP(Подбор[[#This Row],[Артикул]],[1]Подбор!$CJ:$CW,3,0),"")</f>
        <v>0</v>
      </c>
      <c r="Y2153" s="73" t="str">
        <f>IFERROR(VLOOKUP(Подбор[[#This Row],[Артикул]],[1]Подбор!$CJ:$CW,4,0),"")</f>
        <v/>
      </c>
      <c r="Z2153" s="73">
        <f>IFERROR(VLOOKUP(Подбор[[#This Row],[Артикул]],[1]Подбор!$CJ:$CW,5,0),"")</f>
        <v>0</v>
      </c>
      <c r="AA2153" s="73">
        <f>IFERROR(VLOOKUP(Подбор[[#This Row],[Артикул]],[1]Подбор!$CJ:$CW,6,0),"")</f>
        <v>0</v>
      </c>
      <c r="AB2153" s="73">
        <f>IFERROR(VLOOKUP(Подбор[[#This Row],[Артикул]],[1]Подбор!$CJ:$CW,7,0),"")</f>
        <v>0</v>
      </c>
      <c r="AC2153" s="73">
        <f>IFERROR(VLOOKUP(Подбор[[#This Row],[Артикул]],[1]Подбор!$CJ:$CW,8,0),"")</f>
        <v>0</v>
      </c>
      <c r="AD2153" s="73">
        <f>IFERROR(VLOOKUP(Подбор[[#This Row],[Артикул]],[1]Подбор!$CJ:$CW,9,0),"")</f>
        <v>0</v>
      </c>
      <c r="AE2153" s="73">
        <f>IFERROR(VLOOKUP(Подбор[[#This Row],[Артикул]],[1]Подбор!$CJ:$CW,10,0),"")</f>
        <v>0</v>
      </c>
      <c r="AF2153" s="73">
        <f>IFERROR(VLOOKUP(Подбор[[#This Row],[Артикул]],[1]Подбор!$CJ:$CW,11,0),"")</f>
        <v>0</v>
      </c>
      <c r="AG2153" s="73">
        <f>IFERROR(VLOOKUP(Подбор[[#This Row],[Артикул]],[1]Подбор!$CJ:$CW,12,0),"")</f>
        <v>0</v>
      </c>
      <c r="AH2153" s="73">
        <f>IFERROR(VLOOKUP(Подбор[[#This Row],[Артикул]],[1]Подбор!$CJ:$CW,13,0),"")</f>
        <v>0</v>
      </c>
      <c r="AI2153" s="73">
        <f>IFERROR(VLOOKUP(Подбор[[#This Row],[Артикул]],[1]Подбор!$CJ:$CW,14,0),"")</f>
        <v>0</v>
      </c>
      <c r="AJ2153" s="73" t="str">
        <f>IFERROR(VLOOKUP(Подбор[[#This Row],[Артикул]],[1]Подбор!$CJ:$DA,15,0),"")</f>
        <v/>
      </c>
      <c r="AK2153" s="73" t="str">
        <f>IFERROR(VLOOKUP(Подбор[[#This Row],[Артикул]],[1]Подбор!$CJ:$DA,16,0),"")</f>
        <v/>
      </c>
      <c r="AL2153" s="73" t="str">
        <f>IFERROR(VLOOKUP(Подбор[[#This Row],[Артикул]],[1]Подбор!$CJ:$DA,17,0),"")</f>
        <v/>
      </c>
    </row>
    <row r="2154" spans="1:38">
      <c r="A2154" s="73" t="s">
        <v>707</v>
      </c>
      <c r="B2154" t="s">
        <v>787</v>
      </c>
      <c r="C2154" t="s">
        <v>706</v>
      </c>
      <c r="D2154">
        <v>19900</v>
      </c>
      <c r="E2154">
        <v>15918.099999999999</v>
      </c>
      <c r="F2154">
        <v>-20.009547738693485</v>
      </c>
      <c r="G2154">
        <v>6</v>
      </c>
      <c r="H2154">
        <v>0</v>
      </c>
      <c r="I2154">
        <v>0</v>
      </c>
      <c r="J2154">
        <v>4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578</v>
      </c>
      <c r="R2154" t="s">
        <v>2780</v>
      </c>
      <c r="S2154" t="s">
        <v>5491</v>
      </c>
      <c r="T2154" s="73"/>
      <c r="U2154" s="73"/>
      <c r="V2154"/>
      <c r="W2154" s="73">
        <f>IFERROR(VLOOKUP(Подбор[[#This Row],[Артикул]],[1]Подбор!$CJ:$CW,2,0),"")</f>
        <v>19900</v>
      </c>
      <c r="X2154" s="73">
        <f>IFERROR(VLOOKUP(Подбор[[#This Row],[Артикул]],[1]Подбор!$CJ:$CW,3,0),"")</f>
        <v>15918.099999999999</v>
      </c>
      <c r="Y2154" s="73">
        <f>IFERROR(VLOOKUP(Подбор[[#This Row],[Артикул]],[1]Подбор!$CJ:$CW,4,0),"")</f>
        <v>-20.009547738693485</v>
      </c>
      <c r="Z2154" s="73">
        <f>IFERROR(VLOOKUP(Подбор[[#This Row],[Артикул]],[1]Подбор!$CJ:$CW,5,0),"")</f>
        <v>6</v>
      </c>
      <c r="AA2154" s="73">
        <f>IFERROR(VLOOKUP(Подбор[[#This Row],[Артикул]],[1]Подбор!$CJ:$CW,6,0),"")</f>
        <v>0</v>
      </c>
      <c r="AB2154" s="73">
        <f>IFERROR(VLOOKUP(Подбор[[#This Row],[Артикул]],[1]Подбор!$CJ:$CW,7,0),"")</f>
        <v>0</v>
      </c>
      <c r="AC2154" s="73">
        <f>IFERROR(VLOOKUP(Подбор[[#This Row],[Артикул]],[1]Подбор!$CJ:$CW,8,0),"")</f>
        <v>4</v>
      </c>
      <c r="AD2154" s="73">
        <f>IFERROR(VLOOKUP(Подбор[[#This Row],[Артикул]],[1]Подбор!$CJ:$CW,9,0),"")</f>
        <v>0</v>
      </c>
      <c r="AE2154" s="73">
        <f>IFERROR(VLOOKUP(Подбор[[#This Row],[Артикул]],[1]Подбор!$CJ:$CW,10,0),"")</f>
        <v>0</v>
      </c>
      <c r="AF2154" s="73">
        <f>IFERROR(VLOOKUP(Подбор[[#This Row],[Артикул]],[1]Подбор!$CJ:$CW,11,0),"")</f>
        <v>0</v>
      </c>
      <c r="AG2154" s="73">
        <f>IFERROR(VLOOKUP(Подбор[[#This Row],[Артикул]],[1]Подбор!$CJ:$CW,12,0),"")</f>
        <v>0</v>
      </c>
      <c r="AH2154" s="73">
        <f>IFERROR(VLOOKUP(Подбор[[#This Row],[Артикул]],[1]Подбор!$CJ:$CW,13,0),"")</f>
        <v>0</v>
      </c>
      <c r="AI2154" s="73">
        <f>IFERROR(VLOOKUP(Подбор[[#This Row],[Артикул]],[1]Подбор!$CJ:$CW,14,0),"")</f>
        <v>0</v>
      </c>
      <c r="AJ2154" s="73" t="str">
        <f>IFERROR(VLOOKUP(Подбор[[#This Row],[Артикул]],[1]Подбор!$CJ:$DA,15,0),"")</f>
        <v/>
      </c>
      <c r="AK2154" s="73" t="str">
        <f>IFERROR(VLOOKUP(Подбор[[#This Row],[Артикул]],[1]Подбор!$CJ:$DA,16,0),"")</f>
        <v>https://ipmatika.kz/products/4-poe-ports/wi-tek-wi-ps205-v4/</v>
      </c>
      <c r="AL2154" s="73" t="str">
        <f>IFERROR(VLOOKUP(Подбор[[#This Row],[Артикул]],[1]Подбор!$CJ:$DA,17,0),"")</f>
        <v>EOL</v>
      </c>
    </row>
    <row r="2155" spans="1:38">
      <c r="A2155" s="73" t="s">
        <v>3306</v>
      </c>
      <c r="B2155" t="s">
        <v>787</v>
      </c>
      <c r="C2155" t="s">
        <v>3307</v>
      </c>
      <c r="D2155">
        <v>18970</v>
      </c>
      <c r="E2155">
        <v>15176.424999999999</v>
      </c>
      <c r="F2155">
        <v>-19.997759620453351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7006</v>
      </c>
      <c r="R2155" t="s">
        <v>7007</v>
      </c>
      <c r="S2155" t="s">
        <v>5491</v>
      </c>
      <c r="T2155" s="73"/>
      <c r="U2155" s="73"/>
      <c r="V2155"/>
      <c r="W2155" s="73">
        <f>IFERROR(VLOOKUP(Подбор[[#This Row],[Артикул]],[1]Подбор!$CJ:$CW,2,0),"")</f>
        <v>18970</v>
      </c>
      <c r="X2155" s="73">
        <f>IFERROR(VLOOKUP(Подбор[[#This Row],[Артикул]],[1]Подбор!$CJ:$CW,3,0),"")</f>
        <v>15176.424999999999</v>
      </c>
      <c r="Y2155" s="73">
        <f>IFERROR(VLOOKUP(Подбор[[#This Row],[Артикул]],[1]Подбор!$CJ:$CW,4,0),"")</f>
        <v>-19.997759620453351</v>
      </c>
      <c r="Z2155" s="73">
        <f>IFERROR(VLOOKUP(Подбор[[#This Row],[Артикул]],[1]Подбор!$CJ:$CW,5,0),"")</f>
        <v>0</v>
      </c>
      <c r="AA2155" s="73">
        <f>IFERROR(VLOOKUP(Подбор[[#This Row],[Артикул]],[1]Подбор!$CJ:$CW,6,0),"")</f>
        <v>0</v>
      </c>
      <c r="AB2155" s="73">
        <f>IFERROR(VLOOKUP(Подбор[[#This Row],[Артикул]],[1]Подбор!$CJ:$CW,7,0),"")</f>
        <v>0</v>
      </c>
      <c r="AC2155" s="73">
        <f>IFERROR(VLOOKUP(Подбор[[#This Row],[Артикул]],[1]Подбор!$CJ:$CW,8,0),"")</f>
        <v>0</v>
      </c>
      <c r="AD2155" s="73">
        <f>IFERROR(VLOOKUP(Подбор[[#This Row],[Артикул]],[1]Подбор!$CJ:$CW,9,0),"")</f>
        <v>0</v>
      </c>
      <c r="AE2155" s="73">
        <f>IFERROR(VLOOKUP(Подбор[[#This Row],[Артикул]],[1]Подбор!$CJ:$CW,10,0),"")</f>
        <v>0</v>
      </c>
      <c r="AF2155" s="73">
        <f>IFERROR(VLOOKUP(Подбор[[#This Row],[Артикул]],[1]Подбор!$CJ:$CW,11,0),"")</f>
        <v>0</v>
      </c>
      <c r="AG2155" s="73">
        <f>IFERROR(VLOOKUP(Подбор[[#This Row],[Артикул]],[1]Подбор!$CJ:$CW,12,0),"")</f>
        <v>0</v>
      </c>
      <c r="AH2155" s="73">
        <f>IFERROR(VLOOKUP(Подбор[[#This Row],[Артикул]],[1]Подбор!$CJ:$CW,13,0),"")</f>
        <v>0</v>
      </c>
      <c r="AI2155" s="73">
        <f>IFERROR(VLOOKUP(Подбор[[#This Row],[Артикул]],[1]Подбор!$CJ:$CW,14,0),"")</f>
        <v>0</v>
      </c>
      <c r="AJ2155" s="73" t="str">
        <f>IFERROR(VLOOKUP(Подбор[[#This Row],[Артикул]],[1]Подбор!$CJ:$DA,15,0),"")</f>
        <v>http://ipmatika.ru/upload/iblock/f0e/PS205H_title.jpg</v>
      </c>
      <c r="AK2155" s="73" t="str">
        <f>IFERROR(VLOOKUP(Подбор[[#This Row],[Артикул]],[1]Подбор!$CJ:$DA,16,0),"")</f>
        <v>https://ipmatika.kz/products/4-poe-ports/wi-tek-wi-ps205H/</v>
      </c>
      <c r="AL2155" s="73" t="str">
        <f>IFERROR(VLOOKUP(Подбор[[#This Row],[Артикул]],[1]Подбор!$CJ:$DA,17,0),"")</f>
        <v>EOL</v>
      </c>
    </row>
    <row r="2156" spans="1:38">
      <c r="A2156" s="73" t="s">
        <v>496</v>
      </c>
      <c r="B2156" t="s">
        <v>787</v>
      </c>
      <c r="C2156" t="s">
        <v>705</v>
      </c>
      <c r="D2156">
        <v>14400</v>
      </c>
      <c r="E2156">
        <v>11520</v>
      </c>
      <c r="F2156">
        <v>-20</v>
      </c>
      <c r="G2156">
        <v>2</v>
      </c>
      <c r="H2156">
        <v>0</v>
      </c>
      <c r="I2156">
        <v>0</v>
      </c>
      <c r="J2156">
        <v>2</v>
      </c>
      <c r="K2156">
        <v>1</v>
      </c>
      <c r="L2156">
        <v>0</v>
      </c>
      <c r="M2156">
        <v>0</v>
      </c>
      <c r="N2156">
        <v>0</v>
      </c>
      <c r="O2156">
        <v>15</v>
      </c>
      <c r="P2156">
        <v>0</v>
      </c>
      <c r="Q2156" t="s">
        <v>578</v>
      </c>
      <c r="R2156" t="s">
        <v>2779</v>
      </c>
      <c r="S2156" t="s">
        <v>578</v>
      </c>
      <c r="T2156" s="73"/>
      <c r="U2156" s="73"/>
      <c r="V2156"/>
      <c r="W2156" s="73">
        <f>IFERROR(VLOOKUP(Подбор[[#This Row],[Артикул]],[1]Подбор!$CJ:$CW,2,0),"")</f>
        <v>14400</v>
      </c>
      <c r="X2156" s="73">
        <f>IFERROR(VLOOKUP(Подбор[[#This Row],[Артикул]],[1]Подбор!$CJ:$CW,3,0),"")</f>
        <v>11520</v>
      </c>
      <c r="Y2156" s="73">
        <f>IFERROR(VLOOKUP(Подбор[[#This Row],[Артикул]],[1]Подбор!$CJ:$CW,4,0),"")</f>
        <v>-20</v>
      </c>
      <c r="Z2156" s="73">
        <f>IFERROR(VLOOKUP(Подбор[[#This Row],[Артикул]],[1]Подбор!$CJ:$CW,5,0),"")</f>
        <v>2</v>
      </c>
      <c r="AA2156" s="73">
        <f>IFERROR(VLOOKUP(Подбор[[#This Row],[Артикул]],[1]Подбор!$CJ:$CW,6,0),"")</f>
        <v>0</v>
      </c>
      <c r="AB2156" s="73">
        <f>IFERROR(VLOOKUP(Подбор[[#This Row],[Артикул]],[1]Подбор!$CJ:$CW,7,0),"")</f>
        <v>0</v>
      </c>
      <c r="AC2156" s="73">
        <f>IFERROR(VLOOKUP(Подбор[[#This Row],[Артикул]],[1]Подбор!$CJ:$CW,8,0),"")</f>
        <v>2</v>
      </c>
      <c r="AD2156" s="73">
        <f>IFERROR(VLOOKUP(Подбор[[#This Row],[Артикул]],[1]Подбор!$CJ:$CW,9,0),"")</f>
        <v>1</v>
      </c>
      <c r="AE2156" s="73">
        <f>IFERROR(VLOOKUP(Подбор[[#This Row],[Артикул]],[1]Подбор!$CJ:$CW,10,0),"")</f>
        <v>0</v>
      </c>
      <c r="AF2156" s="73">
        <f>IFERROR(VLOOKUP(Подбор[[#This Row],[Артикул]],[1]Подбор!$CJ:$CW,11,0),"")</f>
        <v>0</v>
      </c>
      <c r="AG2156" s="73">
        <f>IFERROR(VLOOKUP(Подбор[[#This Row],[Артикул]],[1]Подбор!$CJ:$CW,12,0),"")</f>
        <v>0</v>
      </c>
      <c r="AH2156" s="73">
        <f>IFERROR(VLOOKUP(Подбор[[#This Row],[Артикул]],[1]Подбор!$CJ:$CW,13,0),"")</f>
        <v>15</v>
      </c>
      <c r="AI2156" s="73">
        <f>IFERROR(VLOOKUP(Подбор[[#This Row],[Артикул]],[1]Подбор!$CJ:$CW,14,0),"")</f>
        <v>0</v>
      </c>
      <c r="AJ2156" s="73" t="str">
        <f>IFERROR(VLOOKUP(Подбор[[#This Row],[Артикул]],[1]Подбор!$CJ:$DA,15,0),"")</f>
        <v/>
      </c>
      <c r="AK2156" s="73" t="str">
        <f>IFERROR(VLOOKUP(Подбор[[#This Row],[Артикул]],[1]Подбор!$CJ:$DA,16,0),"")</f>
        <v>https://ipmatika.kz/products/4-poe-ports/wi-tek-wi-ps205H-v2/</v>
      </c>
      <c r="AL2156" s="73" t="str">
        <f>IFERROR(VLOOKUP(Подбор[[#This Row],[Артикул]],[1]Подбор!$CJ:$DA,17,0),"")</f>
        <v/>
      </c>
    </row>
    <row r="2157" spans="1:38">
      <c r="A2157" s="73" t="s">
        <v>703</v>
      </c>
      <c r="B2157" t="s">
        <v>787</v>
      </c>
      <c r="C2157" t="s">
        <v>702</v>
      </c>
      <c r="D2157">
        <v>23880</v>
      </c>
      <c r="E2157">
        <v>19100.125</v>
      </c>
      <c r="F2157">
        <v>-20.016226968174209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8</v>
      </c>
      <c r="O2157">
        <v>0</v>
      </c>
      <c r="P2157">
        <v>0</v>
      </c>
      <c r="Q2157" t="s">
        <v>7008</v>
      </c>
      <c r="R2157" t="s">
        <v>2777</v>
      </c>
      <c r="S2157" t="s">
        <v>5491</v>
      </c>
      <c r="T2157" s="73"/>
      <c r="U2157" s="73"/>
      <c r="V2157"/>
      <c r="W2157" s="73">
        <f>IFERROR(VLOOKUP(Подбор[[#This Row],[Артикул]],[1]Подбор!$CJ:$CW,2,0),"")</f>
        <v>23880</v>
      </c>
      <c r="X2157" s="73">
        <f>IFERROR(VLOOKUP(Подбор[[#This Row],[Артикул]],[1]Подбор!$CJ:$CW,3,0),"")</f>
        <v>19100.125</v>
      </c>
      <c r="Y2157" s="73">
        <f>IFERROR(VLOOKUP(Подбор[[#This Row],[Артикул]],[1]Подбор!$CJ:$CW,4,0),"")</f>
        <v>-20.016226968174209</v>
      </c>
      <c r="Z2157" s="73">
        <f>IFERROR(VLOOKUP(Подбор[[#This Row],[Артикул]],[1]Подбор!$CJ:$CW,5,0),"")</f>
        <v>0</v>
      </c>
      <c r="AA2157" s="73">
        <f>IFERROR(VLOOKUP(Подбор[[#This Row],[Артикул]],[1]Подбор!$CJ:$CW,6,0),"")</f>
        <v>0</v>
      </c>
      <c r="AB2157" s="73">
        <f>IFERROR(VLOOKUP(Подбор[[#This Row],[Артикул]],[1]Подбор!$CJ:$CW,7,0),"")</f>
        <v>0</v>
      </c>
      <c r="AC2157" s="73">
        <f>IFERROR(VLOOKUP(Подбор[[#This Row],[Артикул]],[1]Подбор!$CJ:$CW,8,0),"")</f>
        <v>0</v>
      </c>
      <c r="AD2157" s="73">
        <f>IFERROR(VLOOKUP(Подбор[[#This Row],[Артикул]],[1]Подбор!$CJ:$CW,9,0),"")</f>
        <v>0</v>
      </c>
      <c r="AE2157" s="73">
        <f>IFERROR(VLOOKUP(Подбор[[#This Row],[Артикул]],[1]Подбор!$CJ:$CW,10,0),"")</f>
        <v>0</v>
      </c>
      <c r="AF2157" s="73">
        <f>IFERROR(VLOOKUP(Подбор[[#This Row],[Артикул]],[1]Подбор!$CJ:$CW,11,0),"")</f>
        <v>0</v>
      </c>
      <c r="AG2157" s="73">
        <f>IFERROR(VLOOKUP(Подбор[[#This Row],[Артикул]],[1]Подбор!$CJ:$CW,12,0),"")</f>
        <v>8</v>
      </c>
      <c r="AH2157" s="73">
        <f>IFERROR(VLOOKUP(Подбор[[#This Row],[Артикул]],[1]Подбор!$CJ:$CW,13,0),"")</f>
        <v>0</v>
      </c>
      <c r="AI2157" s="73">
        <f>IFERROR(VLOOKUP(Подбор[[#This Row],[Артикул]],[1]Подбор!$CJ:$CW,14,0),"")</f>
        <v>0</v>
      </c>
      <c r="AJ2157" s="73" t="str">
        <f>IFERROR(VLOOKUP(Подбор[[#This Row],[Артикул]],[1]Подбор!$CJ:$DA,15,0),"")</f>
        <v>http://ipmatika.ru/upload/iblock/d03/k78ogsorsnuhe0gbm0o212wm44i5chup/WI-PS305GH_anons.jpg</v>
      </c>
      <c r="AK2157" s="73" t="str">
        <f>IFERROR(VLOOKUP(Подбор[[#This Row],[Артикул]],[1]Подбор!$CJ:$DA,16,0),"")</f>
        <v>https://ipmatika.kz/products/4-poe-ports/wi-tek-wi-ps305gh/</v>
      </c>
      <c r="AL2157" s="73" t="str">
        <f>IFERROR(VLOOKUP(Подбор[[#This Row],[Артикул]],[1]Подбор!$CJ:$DA,17,0),"")</f>
        <v>EOL</v>
      </c>
    </row>
    <row r="2158" spans="1:38">
      <c r="A2158" s="73" t="s">
        <v>701</v>
      </c>
      <c r="B2158"/>
      <c r="C2158"/>
      <c r="D2158">
        <v>0</v>
      </c>
      <c r="E2158">
        <v>0</v>
      </c>
      <c r="F2158" t="s">
        <v>578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578</v>
      </c>
      <c r="R2158" t="s">
        <v>578</v>
      </c>
      <c r="S2158" t="s">
        <v>578</v>
      </c>
      <c r="T2158" s="73"/>
      <c r="U2158" s="73"/>
      <c r="V2158"/>
      <c r="W2158" s="73">
        <f>IFERROR(VLOOKUP(Подбор[[#This Row],[Артикул]],[1]Подбор!$CJ:$CW,2,0),"")</f>
        <v>0</v>
      </c>
      <c r="X2158" s="73">
        <f>IFERROR(VLOOKUP(Подбор[[#This Row],[Артикул]],[1]Подбор!$CJ:$CW,3,0),"")</f>
        <v>0</v>
      </c>
      <c r="Y2158" s="73" t="str">
        <f>IFERROR(VLOOKUP(Подбор[[#This Row],[Артикул]],[1]Подбор!$CJ:$CW,4,0),"")</f>
        <v/>
      </c>
      <c r="Z2158" s="73">
        <f>IFERROR(VLOOKUP(Подбор[[#This Row],[Артикул]],[1]Подбор!$CJ:$CW,5,0),"")</f>
        <v>0</v>
      </c>
      <c r="AA2158" s="73">
        <f>IFERROR(VLOOKUP(Подбор[[#This Row],[Артикул]],[1]Подбор!$CJ:$CW,6,0),"")</f>
        <v>0</v>
      </c>
      <c r="AB2158" s="73">
        <f>IFERROR(VLOOKUP(Подбор[[#This Row],[Артикул]],[1]Подбор!$CJ:$CW,7,0),"")</f>
        <v>0</v>
      </c>
      <c r="AC2158" s="73">
        <f>IFERROR(VLOOKUP(Подбор[[#This Row],[Артикул]],[1]Подбор!$CJ:$CW,8,0),"")</f>
        <v>0</v>
      </c>
      <c r="AD2158" s="73">
        <f>IFERROR(VLOOKUP(Подбор[[#This Row],[Артикул]],[1]Подбор!$CJ:$CW,9,0),"")</f>
        <v>0</v>
      </c>
      <c r="AE2158" s="73">
        <f>IFERROR(VLOOKUP(Подбор[[#This Row],[Артикул]],[1]Подбор!$CJ:$CW,10,0),"")</f>
        <v>0</v>
      </c>
      <c r="AF2158" s="73">
        <f>IFERROR(VLOOKUP(Подбор[[#This Row],[Артикул]],[1]Подбор!$CJ:$CW,11,0),"")</f>
        <v>0</v>
      </c>
      <c r="AG2158" s="73">
        <f>IFERROR(VLOOKUP(Подбор[[#This Row],[Артикул]],[1]Подбор!$CJ:$CW,12,0),"")</f>
        <v>0</v>
      </c>
      <c r="AH2158" s="73">
        <f>IFERROR(VLOOKUP(Подбор[[#This Row],[Артикул]],[1]Подбор!$CJ:$CW,13,0),"")</f>
        <v>0</v>
      </c>
      <c r="AI2158" s="73">
        <f>IFERROR(VLOOKUP(Подбор[[#This Row],[Артикул]],[1]Подбор!$CJ:$CW,14,0),"")</f>
        <v>0</v>
      </c>
      <c r="AJ2158" s="73" t="str">
        <f>IFERROR(VLOOKUP(Подбор[[#This Row],[Артикул]],[1]Подбор!$CJ:$DA,15,0),"")</f>
        <v/>
      </c>
      <c r="AK2158" s="73" t="str">
        <f>IFERROR(VLOOKUP(Подбор[[#This Row],[Артикул]],[1]Подбор!$CJ:$DA,16,0),"")</f>
        <v/>
      </c>
      <c r="AL2158" s="73" t="str">
        <f>IFERROR(VLOOKUP(Подбор[[#This Row],[Артикул]],[1]Подбор!$CJ:$DA,17,0),"")</f>
        <v/>
      </c>
    </row>
    <row r="2159" spans="1:38">
      <c r="A2159" s="73" t="s">
        <v>3308</v>
      </c>
      <c r="B2159" t="s">
        <v>787</v>
      </c>
      <c r="C2159" t="s">
        <v>3309</v>
      </c>
      <c r="D2159">
        <v>33170</v>
      </c>
      <c r="E2159">
        <v>26532.825000000004</v>
      </c>
      <c r="F2159">
        <v>-20.009571902321355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578</v>
      </c>
      <c r="R2159" t="s">
        <v>7009</v>
      </c>
      <c r="S2159" t="s">
        <v>5491</v>
      </c>
      <c r="T2159" s="73"/>
      <c r="U2159" s="73"/>
      <c r="V2159"/>
      <c r="W2159" s="73">
        <f>IFERROR(VLOOKUP(Подбор[[#This Row],[Артикул]],[1]Подбор!$CJ:$CW,2,0),"")</f>
        <v>33170</v>
      </c>
      <c r="X2159" s="73">
        <f>IFERROR(VLOOKUP(Подбор[[#This Row],[Артикул]],[1]Подбор!$CJ:$CW,3,0),"")</f>
        <v>26532.825000000004</v>
      </c>
      <c r="Y2159" s="73">
        <f>IFERROR(VLOOKUP(Подбор[[#This Row],[Артикул]],[1]Подбор!$CJ:$CW,4,0),"")</f>
        <v>-20.009571902321355</v>
      </c>
      <c r="Z2159" s="73">
        <f>IFERROR(VLOOKUP(Подбор[[#This Row],[Артикул]],[1]Подбор!$CJ:$CW,5,0),"")</f>
        <v>0</v>
      </c>
      <c r="AA2159" s="73">
        <f>IFERROR(VLOOKUP(Подбор[[#This Row],[Артикул]],[1]Подбор!$CJ:$CW,6,0),"")</f>
        <v>0</v>
      </c>
      <c r="AB2159" s="73">
        <f>IFERROR(VLOOKUP(Подбор[[#This Row],[Артикул]],[1]Подбор!$CJ:$CW,7,0),"")</f>
        <v>0</v>
      </c>
      <c r="AC2159" s="73">
        <f>IFERROR(VLOOKUP(Подбор[[#This Row],[Артикул]],[1]Подбор!$CJ:$CW,8,0),"")</f>
        <v>0</v>
      </c>
      <c r="AD2159" s="73">
        <f>IFERROR(VLOOKUP(Подбор[[#This Row],[Артикул]],[1]Подбор!$CJ:$CW,9,0),"")</f>
        <v>0</v>
      </c>
      <c r="AE2159" s="73">
        <f>IFERROR(VLOOKUP(Подбор[[#This Row],[Артикул]],[1]Подбор!$CJ:$CW,10,0),"")</f>
        <v>0</v>
      </c>
      <c r="AF2159" s="73">
        <f>IFERROR(VLOOKUP(Подбор[[#This Row],[Артикул]],[1]Подбор!$CJ:$CW,11,0),"")</f>
        <v>0</v>
      </c>
      <c r="AG2159" s="73">
        <f>IFERROR(VLOOKUP(Подбор[[#This Row],[Артикул]],[1]Подбор!$CJ:$CW,12,0),"")</f>
        <v>0</v>
      </c>
      <c r="AH2159" s="73">
        <f>IFERROR(VLOOKUP(Подбор[[#This Row],[Артикул]],[1]Подбор!$CJ:$CW,13,0),"")</f>
        <v>0</v>
      </c>
      <c r="AI2159" s="73">
        <f>IFERROR(VLOOKUP(Подбор[[#This Row],[Артикул]],[1]Подбор!$CJ:$CW,14,0),"")</f>
        <v>0</v>
      </c>
      <c r="AJ2159" s="73" t="str">
        <f>IFERROR(VLOOKUP(Подбор[[#This Row],[Артикул]],[1]Подбор!$CJ:$DA,15,0),"")</f>
        <v/>
      </c>
      <c r="AK2159" s="73" t="str">
        <f>IFERROR(VLOOKUP(Подбор[[#This Row],[Артикул]],[1]Подбор!$CJ:$DA,16,0),"")</f>
        <v>https://ipmatika.kz/products/8-poe-ports/wi-tek-wi-ps210-v2/</v>
      </c>
      <c r="AL2159" s="73" t="str">
        <f>IFERROR(VLOOKUP(Подбор[[#This Row],[Артикул]],[1]Подбор!$CJ:$DA,17,0),"")</f>
        <v>EOL</v>
      </c>
    </row>
    <row r="2160" spans="1:38">
      <c r="A2160" s="73" t="s">
        <v>495</v>
      </c>
      <c r="B2160" t="s">
        <v>787</v>
      </c>
      <c r="C2160" t="s">
        <v>700</v>
      </c>
      <c r="D2160">
        <v>30510</v>
      </c>
      <c r="E2160">
        <v>24411.474999999995</v>
      </c>
      <c r="F2160">
        <v>-19.988610291707658</v>
      </c>
      <c r="G2160">
        <v>4</v>
      </c>
      <c r="H2160">
        <v>0</v>
      </c>
      <c r="I2160">
        <v>0</v>
      </c>
      <c r="J2160">
        <v>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7010</v>
      </c>
      <c r="R2160" t="s">
        <v>2776</v>
      </c>
      <c r="S2160" t="s">
        <v>5491</v>
      </c>
      <c r="T2160" s="73"/>
      <c r="U2160" s="73"/>
      <c r="V2160"/>
      <c r="W2160" s="73">
        <f>IFERROR(VLOOKUP(Подбор[[#This Row],[Артикул]],[1]Подбор!$CJ:$CW,2,0),"")</f>
        <v>30510</v>
      </c>
      <c r="X2160" s="73">
        <f>IFERROR(VLOOKUP(Подбор[[#This Row],[Артикул]],[1]Подбор!$CJ:$CW,3,0),"")</f>
        <v>24411.474999999995</v>
      </c>
      <c r="Y2160" s="73">
        <f>IFERROR(VLOOKUP(Подбор[[#This Row],[Артикул]],[1]Подбор!$CJ:$CW,4,0),"")</f>
        <v>-19.988610291707658</v>
      </c>
      <c r="Z2160" s="73">
        <f>IFERROR(VLOOKUP(Подбор[[#This Row],[Артикул]],[1]Подбор!$CJ:$CW,5,0),"")</f>
        <v>4</v>
      </c>
      <c r="AA2160" s="73">
        <f>IFERROR(VLOOKUP(Подбор[[#This Row],[Артикул]],[1]Подбор!$CJ:$CW,6,0),"")</f>
        <v>0</v>
      </c>
      <c r="AB2160" s="73">
        <f>IFERROR(VLOOKUP(Подбор[[#This Row],[Артикул]],[1]Подбор!$CJ:$CW,7,0),"")</f>
        <v>0</v>
      </c>
      <c r="AC2160" s="73">
        <f>IFERROR(VLOOKUP(Подбор[[#This Row],[Артикул]],[1]Подбор!$CJ:$CW,8,0),"")</f>
        <v>2</v>
      </c>
      <c r="AD2160" s="73">
        <f>IFERROR(VLOOKUP(Подбор[[#This Row],[Артикул]],[1]Подбор!$CJ:$CW,9,0),"")</f>
        <v>0</v>
      </c>
      <c r="AE2160" s="73">
        <f>IFERROR(VLOOKUP(Подбор[[#This Row],[Артикул]],[1]Подбор!$CJ:$CW,10,0),"")</f>
        <v>0</v>
      </c>
      <c r="AF2160" s="73">
        <f>IFERROR(VLOOKUP(Подбор[[#This Row],[Артикул]],[1]Подбор!$CJ:$CW,11,0),"")</f>
        <v>0</v>
      </c>
      <c r="AG2160" s="73">
        <f>IFERROR(VLOOKUP(Подбор[[#This Row],[Артикул]],[1]Подбор!$CJ:$CW,12,0),"")</f>
        <v>0</v>
      </c>
      <c r="AH2160" s="73">
        <f>IFERROR(VLOOKUP(Подбор[[#This Row],[Артикул]],[1]Подбор!$CJ:$CW,13,0),"")</f>
        <v>0</v>
      </c>
      <c r="AI2160" s="73">
        <f>IFERROR(VLOOKUP(Подбор[[#This Row],[Артикул]],[1]Подбор!$CJ:$CW,14,0),"")</f>
        <v>0</v>
      </c>
      <c r="AJ2160" s="73" t="str">
        <f>IFERROR(VLOOKUP(Подбор[[#This Row],[Артикул]],[1]Подбор!$CJ:$DA,15,0),"")</f>
        <v>http://ipmatika.ru/upload/iblock/f0a/194o6mninnazjmgzevd4zwosemfvlcd2/WI-PS210v4_01.jpg</v>
      </c>
      <c r="AK2160" s="73" t="str">
        <f>IFERROR(VLOOKUP(Подбор[[#This Row],[Артикул]],[1]Подбор!$CJ:$DA,16,0),"")</f>
        <v>https://ipmatika.kz/products/8-poe-ports/wi-tek-wi-ps210-v4/</v>
      </c>
      <c r="AL2160" s="73" t="str">
        <f>IFERROR(VLOOKUP(Подбор[[#This Row],[Артикул]],[1]Подбор!$CJ:$DA,17,0),"")</f>
        <v>EOL</v>
      </c>
    </row>
    <row r="2161" spans="1:38">
      <c r="A2161" s="73" t="s">
        <v>494</v>
      </c>
      <c r="B2161" t="s">
        <v>787</v>
      </c>
      <c r="C2161" t="s">
        <v>699</v>
      </c>
      <c r="D2161">
        <v>35820</v>
      </c>
      <c r="E2161">
        <v>28654.174999999996</v>
      </c>
      <c r="F2161">
        <v>-20.005094919039649</v>
      </c>
      <c r="G2161">
        <v>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578</v>
      </c>
      <c r="R2161" t="s">
        <v>2775</v>
      </c>
      <c r="S2161" t="s">
        <v>5491</v>
      </c>
      <c r="T2161" s="73"/>
      <c r="U2161" s="73"/>
      <c r="V2161"/>
      <c r="W2161" s="73">
        <f>IFERROR(VLOOKUP(Подбор[[#This Row],[Артикул]],[1]Подбор!$CJ:$CW,2,0),"")</f>
        <v>35820</v>
      </c>
      <c r="X2161" s="73">
        <f>IFERROR(VLOOKUP(Подбор[[#This Row],[Артикул]],[1]Подбор!$CJ:$CW,3,0),"")</f>
        <v>28654.174999999996</v>
      </c>
      <c r="Y2161" s="73">
        <f>IFERROR(VLOOKUP(Подбор[[#This Row],[Артикул]],[1]Подбор!$CJ:$CW,4,0),"")</f>
        <v>-20.005094919039649</v>
      </c>
      <c r="Z2161" s="73">
        <f>IFERROR(VLOOKUP(Подбор[[#This Row],[Артикул]],[1]Подбор!$CJ:$CW,5,0),"")</f>
        <v>2</v>
      </c>
      <c r="AA2161" s="73">
        <f>IFERROR(VLOOKUP(Подбор[[#This Row],[Артикул]],[1]Подбор!$CJ:$CW,6,0),"")</f>
        <v>0</v>
      </c>
      <c r="AB2161" s="73">
        <f>IFERROR(VLOOKUP(Подбор[[#This Row],[Артикул]],[1]Подбор!$CJ:$CW,7,0),"")</f>
        <v>0</v>
      </c>
      <c r="AC2161" s="73">
        <f>IFERROR(VLOOKUP(Подбор[[#This Row],[Артикул]],[1]Подбор!$CJ:$CW,8,0),"")</f>
        <v>0</v>
      </c>
      <c r="AD2161" s="73">
        <f>IFERROR(VLOOKUP(Подбор[[#This Row],[Артикул]],[1]Подбор!$CJ:$CW,9,0),"")</f>
        <v>0</v>
      </c>
      <c r="AE2161" s="73">
        <f>IFERROR(VLOOKUP(Подбор[[#This Row],[Артикул]],[1]Подбор!$CJ:$CW,10,0),"")</f>
        <v>0</v>
      </c>
      <c r="AF2161" s="73">
        <f>IFERROR(VLOOKUP(Подбор[[#This Row],[Артикул]],[1]Подбор!$CJ:$CW,11,0),"")</f>
        <v>0</v>
      </c>
      <c r="AG2161" s="73">
        <f>IFERROR(VLOOKUP(Подбор[[#This Row],[Артикул]],[1]Подбор!$CJ:$CW,12,0),"")</f>
        <v>0</v>
      </c>
      <c r="AH2161" s="73">
        <f>IFERROR(VLOOKUP(Подбор[[#This Row],[Артикул]],[1]Подбор!$CJ:$CW,13,0),"")</f>
        <v>0</v>
      </c>
      <c r="AI2161" s="73">
        <f>IFERROR(VLOOKUP(Подбор[[#This Row],[Артикул]],[1]Подбор!$CJ:$CW,14,0),"")</f>
        <v>0</v>
      </c>
      <c r="AJ2161" s="73" t="str">
        <f>IFERROR(VLOOKUP(Подбор[[#This Row],[Артикул]],[1]Подбор!$CJ:$DA,15,0),"")</f>
        <v/>
      </c>
      <c r="AK2161" s="73" t="str">
        <f>IFERROR(VLOOKUP(Подбор[[#This Row],[Артикул]],[1]Подбор!$CJ:$DA,16,0),"")</f>
        <v>https://ipmatika.kz/products/8-poe-ports/wi-tek-wi-ps210g-v4/</v>
      </c>
      <c r="AL2161" s="73" t="str">
        <f>IFERROR(VLOOKUP(Подбор[[#This Row],[Артикул]],[1]Подбор!$CJ:$DA,17,0),"")</f>
        <v>EOL</v>
      </c>
    </row>
    <row r="2162" spans="1:38">
      <c r="A2162" s="73" t="s">
        <v>364</v>
      </c>
      <c r="B2162" t="s">
        <v>787</v>
      </c>
      <c r="C2162" t="s">
        <v>698</v>
      </c>
      <c r="D2162">
        <v>21640</v>
      </c>
      <c r="E2162">
        <v>17312</v>
      </c>
      <c r="F2162">
        <v>-20</v>
      </c>
      <c r="G2162">
        <v>1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0</v>
      </c>
      <c r="N2162" t="s">
        <v>5489</v>
      </c>
      <c r="O2162">
        <v>6</v>
      </c>
      <c r="P2162">
        <v>0</v>
      </c>
      <c r="Q2162" t="s">
        <v>7011</v>
      </c>
      <c r="R2162" t="s">
        <v>2774</v>
      </c>
      <c r="S2162" t="s">
        <v>578</v>
      </c>
      <c r="T2162" s="73"/>
      <c r="U2162" s="73"/>
      <c r="V2162"/>
      <c r="W2162" s="73">
        <f>IFERROR(VLOOKUP(Подбор[[#This Row],[Артикул]],[1]Подбор!$CJ:$CW,2,0),"")</f>
        <v>21640</v>
      </c>
      <c r="X2162" s="73">
        <f>IFERROR(VLOOKUP(Подбор[[#This Row],[Артикул]],[1]Подбор!$CJ:$CW,3,0),"")</f>
        <v>17312</v>
      </c>
      <c r="Y2162" s="73">
        <f>IFERROR(VLOOKUP(Подбор[[#This Row],[Артикул]],[1]Подбор!$CJ:$CW,4,0),"")</f>
        <v>-20</v>
      </c>
      <c r="Z2162" s="73">
        <f>IFERROR(VLOOKUP(Подбор[[#This Row],[Артикул]],[1]Подбор!$CJ:$CW,5,0),"")</f>
        <v>1</v>
      </c>
      <c r="AA2162" s="73">
        <f>IFERROR(VLOOKUP(Подбор[[#This Row],[Артикул]],[1]Подбор!$CJ:$CW,6,0),"")</f>
        <v>0</v>
      </c>
      <c r="AB2162" s="73">
        <f>IFERROR(VLOOKUP(Подбор[[#This Row],[Артикул]],[1]Подбор!$CJ:$CW,7,0),"")</f>
        <v>0</v>
      </c>
      <c r="AC2162" s="73">
        <f>IFERROR(VLOOKUP(Подбор[[#This Row],[Артикул]],[1]Подбор!$CJ:$CW,8,0),"")</f>
        <v>1</v>
      </c>
      <c r="AD2162" s="73">
        <f>IFERROR(VLOOKUP(Подбор[[#This Row],[Артикул]],[1]Подбор!$CJ:$CW,9,0),"")</f>
        <v>0</v>
      </c>
      <c r="AE2162" s="73">
        <f>IFERROR(VLOOKUP(Подбор[[#This Row],[Артикул]],[1]Подбор!$CJ:$CW,10,0),"")</f>
        <v>0</v>
      </c>
      <c r="AF2162" s="73">
        <f>IFERROR(VLOOKUP(Подбор[[#This Row],[Артикул]],[1]Подбор!$CJ:$CW,11,0),"")</f>
        <v>0</v>
      </c>
      <c r="AG2162" s="73" t="str">
        <f>IFERROR(VLOOKUP(Подбор[[#This Row],[Артикул]],[1]Подбор!$CJ:$CW,12,0),"")</f>
        <v>50+</v>
      </c>
      <c r="AH2162" s="73">
        <f>IFERROR(VLOOKUP(Подбор[[#This Row],[Артикул]],[1]Подбор!$CJ:$CW,13,0),"")</f>
        <v>6</v>
      </c>
      <c r="AI2162" s="73">
        <f>IFERROR(VLOOKUP(Подбор[[#This Row],[Артикул]],[1]Подбор!$CJ:$CW,14,0),"")</f>
        <v>0</v>
      </c>
      <c r="AJ2162" s="73" t="str">
        <f>IFERROR(VLOOKUP(Подбор[[#This Row],[Артикул]],[1]Подбор!$CJ:$DA,15,0),"")</f>
        <v>http://ipmatika.ru/upload/iblock/578/WI-PS210H_title.jpg</v>
      </c>
      <c r="AK2162" s="73" t="str">
        <f>IFERROR(VLOOKUP(Подбор[[#This Row],[Артикул]],[1]Подбор!$CJ:$DA,16,0),"")</f>
        <v>https://ipmatika.kz/products/8-poe-ports/wi-tek-wi-ps210H/</v>
      </c>
      <c r="AL2162" s="73" t="str">
        <f>IFERROR(VLOOKUP(Подбор[[#This Row],[Артикул]],[1]Подбор!$CJ:$DA,17,0),"")</f>
        <v/>
      </c>
    </row>
    <row r="2163" spans="1:38">
      <c r="A2163" s="73" t="s">
        <v>696</v>
      </c>
      <c r="B2163"/>
      <c r="C2163"/>
      <c r="D2163">
        <v>0</v>
      </c>
      <c r="E2163">
        <v>0</v>
      </c>
      <c r="F2163" t="s">
        <v>578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578</v>
      </c>
      <c r="R2163" t="s">
        <v>578</v>
      </c>
      <c r="S2163" t="s">
        <v>578</v>
      </c>
      <c r="T2163" s="73"/>
      <c r="U2163" s="73"/>
      <c r="V2163"/>
      <c r="W2163" s="73">
        <f>IFERROR(VLOOKUP(Подбор[[#This Row],[Артикул]],[1]Подбор!$CJ:$CW,2,0),"")</f>
        <v>0</v>
      </c>
      <c r="X2163" s="73">
        <f>IFERROR(VLOOKUP(Подбор[[#This Row],[Артикул]],[1]Подбор!$CJ:$CW,3,0),"")</f>
        <v>0</v>
      </c>
      <c r="Y2163" s="73" t="str">
        <f>IFERROR(VLOOKUP(Подбор[[#This Row],[Артикул]],[1]Подбор!$CJ:$CW,4,0),"")</f>
        <v/>
      </c>
      <c r="Z2163" s="73">
        <f>IFERROR(VLOOKUP(Подбор[[#This Row],[Артикул]],[1]Подбор!$CJ:$CW,5,0),"")</f>
        <v>0</v>
      </c>
      <c r="AA2163" s="73">
        <f>IFERROR(VLOOKUP(Подбор[[#This Row],[Артикул]],[1]Подбор!$CJ:$CW,6,0),"")</f>
        <v>0</v>
      </c>
      <c r="AB2163" s="73">
        <f>IFERROR(VLOOKUP(Подбор[[#This Row],[Артикул]],[1]Подбор!$CJ:$CW,7,0),"")</f>
        <v>0</v>
      </c>
      <c r="AC2163" s="73">
        <f>IFERROR(VLOOKUP(Подбор[[#This Row],[Артикул]],[1]Подбор!$CJ:$CW,8,0),"")</f>
        <v>0</v>
      </c>
      <c r="AD2163" s="73">
        <f>IFERROR(VLOOKUP(Подбор[[#This Row],[Артикул]],[1]Подбор!$CJ:$CW,9,0),"")</f>
        <v>0</v>
      </c>
      <c r="AE2163" s="73">
        <f>IFERROR(VLOOKUP(Подбор[[#This Row],[Артикул]],[1]Подбор!$CJ:$CW,10,0),"")</f>
        <v>0</v>
      </c>
      <c r="AF2163" s="73">
        <f>IFERROR(VLOOKUP(Подбор[[#This Row],[Артикул]],[1]Подбор!$CJ:$CW,11,0),"")</f>
        <v>0</v>
      </c>
      <c r="AG2163" s="73">
        <f>IFERROR(VLOOKUP(Подбор[[#This Row],[Артикул]],[1]Подбор!$CJ:$CW,12,0),"")</f>
        <v>0</v>
      </c>
      <c r="AH2163" s="73">
        <f>IFERROR(VLOOKUP(Подбор[[#This Row],[Артикул]],[1]Подбор!$CJ:$CW,13,0),"")</f>
        <v>0</v>
      </c>
      <c r="AI2163" s="73">
        <f>IFERROR(VLOOKUP(Подбор[[#This Row],[Артикул]],[1]Подбор!$CJ:$CW,14,0),"")</f>
        <v>0</v>
      </c>
      <c r="AJ2163" s="73" t="str">
        <f>IFERROR(VLOOKUP(Подбор[[#This Row],[Артикул]],[1]Подбор!$CJ:$DA,15,0),"")</f>
        <v/>
      </c>
      <c r="AK2163" s="73" t="str">
        <f>IFERROR(VLOOKUP(Подбор[[#This Row],[Артикул]],[1]Подбор!$CJ:$DA,16,0),"")</f>
        <v/>
      </c>
      <c r="AL2163" s="73" t="str">
        <f>IFERROR(VLOOKUP(Подбор[[#This Row],[Артикул]],[1]Подбор!$CJ:$DA,17,0),"")</f>
        <v/>
      </c>
    </row>
    <row r="2164" spans="1:38">
      <c r="A2164" s="73" t="s">
        <v>3561</v>
      </c>
      <c r="B2164" t="s">
        <v>787</v>
      </c>
      <c r="C2164" t="s">
        <v>3675</v>
      </c>
      <c r="D2164">
        <v>66330</v>
      </c>
      <c r="E2164">
        <v>53065.650000000009</v>
      </c>
      <c r="F2164">
        <v>-19.997512437810926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12</v>
      </c>
      <c r="O2164">
        <v>3</v>
      </c>
      <c r="P2164">
        <v>10</v>
      </c>
      <c r="Q2164" t="s">
        <v>578</v>
      </c>
      <c r="R2164" t="s">
        <v>3562</v>
      </c>
      <c r="S2164" t="s">
        <v>578</v>
      </c>
      <c r="T2164" s="73"/>
      <c r="U2164" s="73"/>
      <c r="V2164"/>
      <c r="W2164" s="73">
        <f>IFERROR(VLOOKUP(Подбор[[#This Row],[Артикул]],[1]Подбор!$CJ:$CW,2,0),"")</f>
        <v>66330</v>
      </c>
      <c r="X2164" s="73">
        <f>IFERROR(VLOOKUP(Подбор[[#This Row],[Артикул]],[1]Подбор!$CJ:$CW,3,0),"")</f>
        <v>53065.650000000009</v>
      </c>
      <c r="Y2164" s="73">
        <f>IFERROR(VLOOKUP(Подбор[[#This Row],[Артикул]],[1]Подбор!$CJ:$CW,4,0),"")</f>
        <v>-19.997512437810926</v>
      </c>
      <c r="Z2164" s="73">
        <f>IFERROR(VLOOKUP(Подбор[[#This Row],[Артикул]],[1]Подбор!$CJ:$CW,5,0),"")</f>
        <v>0</v>
      </c>
      <c r="AA2164" s="73">
        <f>IFERROR(VLOOKUP(Подбор[[#This Row],[Артикул]],[1]Подбор!$CJ:$CW,6,0),"")</f>
        <v>0</v>
      </c>
      <c r="AB2164" s="73">
        <f>IFERROR(VLOOKUP(Подбор[[#This Row],[Артикул]],[1]Подбор!$CJ:$CW,7,0),"")</f>
        <v>0</v>
      </c>
      <c r="AC2164" s="73">
        <f>IFERROR(VLOOKUP(Подбор[[#This Row],[Артикул]],[1]Подбор!$CJ:$CW,8,0),"")</f>
        <v>0</v>
      </c>
      <c r="AD2164" s="73">
        <f>IFERROR(VLOOKUP(Подбор[[#This Row],[Артикул]],[1]Подбор!$CJ:$CW,9,0),"")</f>
        <v>0</v>
      </c>
      <c r="AE2164" s="73">
        <f>IFERROR(VLOOKUP(Подбор[[#This Row],[Артикул]],[1]Подбор!$CJ:$CW,10,0),"")</f>
        <v>0</v>
      </c>
      <c r="AF2164" s="73">
        <f>IFERROR(VLOOKUP(Подбор[[#This Row],[Артикул]],[1]Подбор!$CJ:$CW,11,0),"")</f>
        <v>0</v>
      </c>
      <c r="AG2164" s="73">
        <f>IFERROR(VLOOKUP(Подбор[[#This Row],[Артикул]],[1]Подбор!$CJ:$CW,12,0),"")</f>
        <v>12</v>
      </c>
      <c r="AH2164" s="73">
        <f>IFERROR(VLOOKUP(Подбор[[#This Row],[Артикул]],[1]Подбор!$CJ:$CW,13,0),"")</f>
        <v>3</v>
      </c>
      <c r="AI2164" s="73">
        <f>IFERROR(VLOOKUP(Подбор[[#This Row],[Артикул]],[1]Подбор!$CJ:$CW,14,0),"")</f>
        <v>10</v>
      </c>
      <c r="AJ2164" s="73" t="str">
        <f>IFERROR(VLOOKUP(Подбор[[#This Row],[Артикул]],[1]Подбор!$CJ:$DA,15,0),"")</f>
        <v/>
      </c>
      <c r="AK2164" s="73" t="str">
        <f>IFERROR(VLOOKUP(Подбор[[#This Row],[Артикул]],[1]Подбор!$CJ:$DA,16,0),"")</f>
        <v>https://ipmatika.kz/products/promyshlennnye-kommutatory-poe-/wi-tek-sp3006f/</v>
      </c>
      <c r="AL2164" s="73" t="str">
        <f>IFERROR(VLOOKUP(Подбор[[#This Row],[Артикул]],[1]Подбор!$CJ:$DA,17,0),"")</f>
        <v/>
      </c>
    </row>
    <row r="2165" spans="1:38">
      <c r="A2165" s="73" t="s">
        <v>3563</v>
      </c>
      <c r="B2165" t="s">
        <v>787</v>
      </c>
      <c r="C2165" t="s">
        <v>3676</v>
      </c>
      <c r="D2165">
        <v>92860</v>
      </c>
      <c r="E2165">
        <v>74287.125</v>
      </c>
      <c r="F2165">
        <v>-20.000942278699114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37</v>
      </c>
      <c r="O2165">
        <v>0</v>
      </c>
      <c r="P2165">
        <v>10</v>
      </c>
      <c r="Q2165" t="s">
        <v>578</v>
      </c>
      <c r="R2165" t="s">
        <v>3633</v>
      </c>
      <c r="S2165" t="s">
        <v>578</v>
      </c>
      <c r="T2165" s="73"/>
      <c r="U2165" s="73"/>
      <c r="V2165"/>
      <c r="W2165" s="73">
        <f>IFERROR(VLOOKUP(Подбор[[#This Row],[Артикул]],[1]Подбор!$CJ:$CW,2,0),"")</f>
        <v>92860</v>
      </c>
      <c r="X2165" s="73">
        <f>IFERROR(VLOOKUP(Подбор[[#This Row],[Артикул]],[1]Подбор!$CJ:$CW,3,0),"")</f>
        <v>74287.125</v>
      </c>
      <c r="Y2165" s="73">
        <f>IFERROR(VLOOKUP(Подбор[[#This Row],[Артикул]],[1]Подбор!$CJ:$CW,4,0),"")</f>
        <v>-20.000942278699114</v>
      </c>
      <c r="Z2165" s="73">
        <f>IFERROR(VLOOKUP(Подбор[[#This Row],[Артикул]],[1]Подбор!$CJ:$CW,5,0),"")</f>
        <v>0</v>
      </c>
      <c r="AA2165" s="73">
        <f>IFERROR(VLOOKUP(Подбор[[#This Row],[Артикул]],[1]Подбор!$CJ:$CW,6,0),"")</f>
        <v>0</v>
      </c>
      <c r="AB2165" s="73">
        <f>IFERROR(VLOOKUP(Подбор[[#This Row],[Артикул]],[1]Подбор!$CJ:$CW,7,0),"")</f>
        <v>0</v>
      </c>
      <c r="AC2165" s="73">
        <f>IFERROR(VLOOKUP(Подбор[[#This Row],[Артикул]],[1]Подбор!$CJ:$CW,8,0),"")</f>
        <v>0</v>
      </c>
      <c r="AD2165" s="73">
        <f>IFERROR(VLOOKUP(Подбор[[#This Row],[Артикул]],[1]Подбор!$CJ:$CW,9,0),"")</f>
        <v>0</v>
      </c>
      <c r="AE2165" s="73">
        <f>IFERROR(VLOOKUP(Подбор[[#This Row],[Артикул]],[1]Подбор!$CJ:$CW,10,0),"")</f>
        <v>0</v>
      </c>
      <c r="AF2165" s="73">
        <f>IFERROR(VLOOKUP(Подбор[[#This Row],[Артикул]],[1]Подбор!$CJ:$CW,11,0),"")</f>
        <v>0</v>
      </c>
      <c r="AG2165" s="73">
        <f>IFERROR(VLOOKUP(Подбор[[#This Row],[Артикул]],[1]Подбор!$CJ:$CW,12,0),"")</f>
        <v>37</v>
      </c>
      <c r="AH2165" s="73">
        <f>IFERROR(VLOOKUP(Подбор[[#This Row],[Артикул]],[1]Подбор!$CJ:$CW,13,0),"")</f>
        <v>0</v>
      </c>
      <c r="AI2165" s="73">
        <f>IFERROR(VLOOKUP(Подбор[[#This Row],[Артикул]],[1]Подбор!$CJ:$CW,14,0),"")</f>
        <v>10</v>
      </c>
      <c r="AJ2165" s="73" t="str">
        <f>IFERROR(VLOOKUP(Подбор[[#This Row],[Артикул]],[1]Подбор!$CJ:$DA,15,0),"")</f>
        <v/>
      </c>
      <c r="AK2165" s="73" t="str">
        <f>IFERROR(VLOOKUP(Подбор[[#This Row],[Артикул]],[1]Подбор!$CJ:$DA,16,0),"")</f>
        <v>https://ipmatika.kz/products/promyshlennnye-kommutatory-poe-/wi-tek-sp3006f-bt/</v>
      </c>
      <c r="AL2165" s="73" t="str">
        <f>IFERROR(VLOOKUP(Подбор[[#This Row],[Артикул]],[1]Подбор!$CJ:$DA,17,0),"")</f>
        <v/>
      </c>
    </row>
    <row r="2166" spans="1:38">
      <c r="A2166" s="73" t="s">
        <v>5460</v>
      </c>
      <c r="B2166" t="s">
        <v>787</v>
      </c>
      <c r="C2166" t="s">
        <v>5461</v>
      </c>
      <c r="D2166">
        <v>139290</v>
      </c>
      <c r="E2166">
        <v>111434.67499999999</v>
      </c>
      <c r="F2166">
        <v>-19.99807954627039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9</v>
      </c>
      <c r="O2166">
        <v>0</v>
      </c>
      <c r="P2166">
        <v>0</v>
      </c>
      <c r="Q2166" t="s">
        <v>578</v>
      </c>
      <c r="R2166" t="s">
        <v>5478</v>
      </c>
      <c r="S2166" t="s">
        <v>578</v>
      </c>
      <c r="T2166" s="73"/>
      <c r="U2166" s="73"/>
      <c r="V2166"/>
      <c r="W2166" s="73">
        <f>IFERROR(VLOOKUP(Подбор[[#This Row],[Артикул]],[1]Подбор!$CJ:$CW,2,0),"")</f>
        <v>139290</v>
      </c>
      <c r="X2166" s="73">
        <f>IFERROR(VLOOKUP(Подбор[[#This Row],[Артикул]],[1]Подбор!$CJ:$CW,3,0),"")</f>
        <v>111434.67499999999</v>
      </c>
      <c r="Y2166" s="73">
        <f>IFERROR(VLOOKUP(Подбор[[#This Row],[Артикул]],[1]Подбор!$CJ:$CW,4,0),"")</f>
        <v>-19.99807954627039</v>
      </c>
      <c r="Z2166" s="73">
        <f>IFERROR(VLOOKUP(Подбор[[#This Row],[Артикул]],[1]Подбор!$CJ:$CW,5,0),"")</f>
        <v>0</v>
      </c>
      <c r="AA2166" s="73">
        <f>IFERROR(VLOOKUP(Подбор[[#This Row],[Артикул]],[1]Подбор!$CJ:$CW,6,0),"")</f>
        <v>0</v>
      </c>
      <c r="AB2166" s="73">
        <f>IFERROR(VLOOKUP(Подбор[[#This Row],[Артикул]],[1]Подбор!$CJ:$CW,7,0),"")</f>
        <v>0</v>
      </c>
      <c r="AC2166" s="73">
        <f>IFERROR(VLOOKUP(Подбор[[#This Row],[Артикул]],[1]Подбор!$CJ:$CW,8,0),"")</f>
        <v>0</v>
      </c>
      <c r="AD2166" s="73">
        <f>IFERROR(VLOOKUP(Подбор[[#This Row],[Артикул]],[1]Подбор!$CJ:$CW,9,0),"")</f>
        <v>0</v>
      </c>
      <c r="AE2166" s="73">
        <f>IFERROR(VLOOKUP(Подбор[[#This Row],[Артикул]],[1]Подбор!$CJ:$CW,10,0),"")</f>
        <v>0</v>
      </c>
      <c r="AF2166" s="73">
        <f>IFERROR(VLOOKUP(Подбор[[#This Row],[Артикул]],[1]Подбор!$CJ:$CW,11,0),"")</f>
        <v>0</v>
      </c>
      <c r="AG2166" s="73">
        <f>IFERROR(VLOOKUP(Подбор[[#This Row],[Артикул]],[1]Подбор!$CJ:$CW,12,0),"")</f>
        <v>9</v>
      </c>
      <c r="AH2166" s="73">
        <f>IFERROR(VLOOKUP(Подбор[[#This Row],[Артикул]],[1]Подбор!$CJ:$CW,13,0),"")</f>
        <v>0</v>
      </c>
      <c r="AI2166" s="73">
        <f>IFERROR(VLOOKUP(Подбор[[#This Row],[Артикул]],[1]Подбор!$CJ:$CW,14,0),"")</f>
        <v>0</v>
      </c>
      <c r="AJ2166" s="73" t="str">
        <f>IFERROR(VLOOKUP(Подбор[[#This Row],[Артикул]],[1]Подбор!$CJ:$DA,15,0),"")</f>
        <v/>
      </c>
      <c r="AK2166" s="73" t="str">
        <f>IFERROR(VLOOKUP(Подбор[[#This Row],[Артикул]],[1]Подбор!$CJ:$DA,16,0),"")</f>
        <v>https://ipmatika.kz/products/promyshlennnye-kommutatory-poe-/wi-tek-sp3006fm-l2-v3/</v>
      </c>
      <c r="AL2166" s="73" t="str">
        <f>IFERROR(VLOOKUP(Подбор[[#This Row],[Артикул]],[1]Подбор!$CJ:$DA,17,0),"")</f>
        <v/>
      </c>
    </row>
    <row r="2167" spans="1:38">
      <c r="A2167" s="73" t="s">
        <v>3564</v>
      </c>
      <c r="B2167" t="s">
        <v>787</v>
      </c>
      <c r="C2167" t="s">
        <v>3677</v>
      </c>
      <c r="D2167">
        <v>139290</v>
      </c>
      <c r="E2167">
        <v>111434.67499999999</v>
      </c>
      <c r="F2167">
        <v>-19.99807954627039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578</v>
      </c>
      <c r="R2167" t="s">
        <v>7012</v>
      </c>
      <c r="S2167" t="s">
        <v>5491</v>
      </c>
      <c r="T2167" s="73"/>
      <c r="U2167" s="73"/>
      <c r="V2167"/>
      <c r="W2167" s="73">
        <f>IFERROR(VLOOKUP(Подбор[[#This Row],[Артикул]],[1]Подбор!$CJ:$CW,2,0),"")</f>
        <v>139290</v>
      </c>
      <c r="X2167" s="73">
        <f>IFERROR(VLOOKUP(Подбор[[#This Row],[Артикул]],[1]Подбор!$CJ:$CW,3,0),"")</f>
        <v>111434.67499999999</v>
      </c>
      <c r="Y2167" s="73">
        <f>IFERROR(VLOOKUP(Подбор[[#This Row],[Артикул]],[1]Подбор!$CJ:$CW,4,0),"")</f>
        <v>-19.99807954627039</v>
      </c>
      <c r="Z2167" s="73">
        <f>IFERROR(VLOOKUP(Подбор[[#This Row],[Артикул]],[1]Подбор!$CJ:$CW,5,0),"")</f>
        <v>0</v>
      </c>
      <c r="AA2167" s="73">
        <f>IFERROR(VLOOKUP(Подбор[[#This Row],[Артикул]],[1]Подбор!$CJ:$CW,6,0),"")</f>
        <v>0</v>
      </c>
      <c r="AB2167" s="73">
        <f>IFERROR(VLOOKUP(Подбор[[#This Row],[Артикул]],[1]Подбор!$CJ:$CW,7,0),"")</f>
        <v>0</v>
      </c>
      <c r="AC2167" s="73">
        <f>IFERROR(VLOOKUP(Подбор[[#This Row],[Артикул]],[1]Подбор!$CJ:$CW,8,0),"")</f>
        <v>0</v>
      </c>
      <c r="AD2167" s="73">
        <f>IFERROR(VLOOKUP(Подбор[[#This Row],[Артикул]],[1]Подбор!$CJ:$CW,9,0),"")</f>
        <v>0</v>
      </c>
      <c r="AE2167" s="73">
        <f>IFERROR(VLOOKUP(Подбор[[#This Row],[Артикул]],[1]Подбор!$CJ:$CW,10,0),"")</f>
        <v>0</v>
      </c>
      <c r="AF2167" s="73">
        <f>IFERROR(VLOOKUP(Подбор[[#This Row],[Артикул]],[1]Подбор!$CJ:$CW,11,0),"")</f>
        <v>0</v>
      </c>
      <c r="AG2167" s="73">
        <f>IFERROR(VLOOKUP(Подбор[[#This Row],[Артикул]],[1]Подбор!$CJ:$CW,12,0),"")</f>
        <v>0</v>
      </c>
      <c r="AH2167" s="73">
        <f>IFERROR(VLOOKUP(Подбор[[#This Row],[Артикул]],[1]Подбор!$CJ:$CW,13,0),"")</f>
        <v>0</v>
      </c>
      <c r="AI2167" s="73">
        <f>IFERROR(VLOOKUP(Подбор[[#This Row],[Артикул]],[1]Подбор!$CJ:$CW,14,0),"")</f>
        <v>0</v>
      </c>
      <c r="AJ2167" s="73" t="str">
        <f>IFERROR(VLOOKUP(Подбор[[#This Row],[Артикул]],[1]Подбор!$CJ:$DA,15,0),"")</f>
        <v/>
      </c>
      <c r="AK2167" s="73" t="str">
        <f>IFERROR(VLOOKUP(Подбор[[#This Row],[Артикул]],[1]Подбор!$CJ:$DA,16,0),"")</f>
        <v>https://ipmatika.kz/products/promyshlennnye-kommutatory-poe-/wi-tek-sp3006fm-l2-v2/</v>
      </c>
      <c r="AL2167" s="73" t="str">
        <f>IFERROR(VLOOKUP(Подбор[[#This Row],[Артикул]],[1]Подбор!$CJ:$DA,17,0),"")</f>
        <v>EOL</v>
      </c>
    </row>
    <row r="2168" spans="1:38">
      <c r="A2168" s="73" t="s">
        <v>3565</v>
      </c>
      <c r="B2168" t="s">
        <v>787</v>
      </c>
      <c r="C2168" t="s">
        <v>3678</v>
      </c>
      <c r="D2168">
        <v>106130</v>
      </c>
      <c r="E2168">
        <v>84901.849999999991</v>
      </c>
      <c r="F2168">
        <v>-20.002025817393758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30</v>
      </c>
      <c r="O2168">
        <v>0</v>
      </c>
      <c r="P2168">
        <v>0</v>
      </c>
      <c r="Q2168" t="s">
        <v>578</v>
      </c>
      <c r="R2168" t="s">
        <v>3634</v>
      </c>
      <c r="S2168" t="s">
        <v>578</v>
      </c>
      <c r="T2168" s="73"/>
      <c r="U2168" s="73"/>
      <c r="V2168"/>
      <c r="W2168" s="73">
        <f>IFERROR(VLOOKUP(Подбор[[#This Row],[Артикул]],[1]Подбор!$CJ:$CW,2,0),"")</f>
        <v>106130</v>
      </c>
      <c r="X2168" s="73">
        <f>IFERROR(VLOOKUP(Подбор[[#This Row],[Артикул]],[1]Подбор!$CJ:$CW,3,0),"")</f>
        <v>84901.849999999991</v>
      </c>
      <c r="Y2168" s="73">
        <f>IFERROR(VLOOKUP(Подбор[[#This Row],[Артикул]],[1]Подбор!$CJ:$CW,4,0),"")</f>
        <v>-20.002025817393758</v>
      </c>
      <c r="Z2168" s="73">
        <f>IFERROR(VLOOKUP(Подбор[[#This Row],[Артикул]],[1]Подбор!$CJ:$CW,5,0),"")</f>
        <v>0</v>
      </c>
      <c r="AA2168" s="73">
        <f>IFERROR(VLOOKUP(Подбор[[#This Row],[Артикул]],[1]Подбор!$CJ:$CW,6,0),"")</f>
        <v>0</v>
      </c>
      <c r="AB2168" s="73">
        <f>IFERROR(VLOOKUP(Подбор[[#This Row],[Артикул]],[1]Подбор!$CJ:$CW,7,0),"")</f>
        <v>0</v>
      </c>
      <c r="AC2168" s="73">
        <f>IFERROR(VLOOKUP(Подбор[[#This Row],[Артикул]],[1]Подбор!$CJ:$CW,8,0),"")</f>
        <v>0</v>
      </c>
      <c r="AD2168" s="73">
        <f>IFERROR(VLOOKUP(Подбор[[#This Row],[Артикул]],[1]Подбор!$CJ:$CW,9,0),"")</f>
        <v>0</v>
      </c>
      <c r="AE2168" s="73">
        <f>IFERROR(VLOOKUP(Подбор[[#This Row],[Артикул]],[1]Подбор!$CJ:$CW,10,0),"")</f>
        <v>0</v>
      </c>
      <c r="AF2168" s="73">
        <f>IFERROR(VLOOKUP(Подбор[[#This Row],[Артикул]],[1]Подбор!$CJ:$CW,11,0),"")</f>
        <v>0</v>
      </c>
      <c r="AG2168" s="73">
        <f>IFERROR(VLOOKUP(Подбор[[#This Row],[Артикул]],[1]Подбор!$CJ:$CW,12,0),"")</f>
        <v>30</v>
      </c>
      <c r="AH2168" s="73">
        <f>IFERROR(VLOOKUP(Подбор[[#This Row],[Артикул]],[1]Подбор!$CJ:$CW,13,0),"")</f>
        <v>0</v>
      </c>
      <c r="AI2168" s="73">
        <f>IFERROR(VLOOKUP(Подбор[[#This Row],[Артикул]],[1]Подбор!$CJ:$CW,14,0),"")</f>
        <v>0</v>
      </c>
      <c r="AJ2168" s="73" t="str">
        <f>IFERROR(VLOOKUP(Подбор[[#This Row],[Артикул]],[1]Подбор!$CJ:$DA,15,0),"")</f>
        <v/>
      </c>
      <c r="AK2168" s="73" t="str">
        <f>IFERROR(VLOOKUP(Подбор[[#This Row],[Артикул]],[1]Подбор!$CJ:$DA,16,0),"")</f>
        <v>https://ipmatika.kz/products/promyshlennnye-kommutatory-poe-/wi-tek-sp3006fm/</v>
      </c>
      <c r="AL2168" s="73" t="str">
        <f>IFERROR(VLOOKUP(Подбор[[#This Row],[Артикул]],[1]Подбор!$CJ:$DA,17,0),"")</f>
        <v/>
      </c>
    </row>
    <row r="2169" spans="1:38">
      <c r="A2169" s="73" t="s">
        <v>3566</v>
      </c>
      <c r="B2169" t="s">
        <v>787</v>
      </c>
      <c r="C2169" t="s">
        <v>3679</v>
      </c>
      <c r="D2169">
        <v>104800</v>
      </c>
      <c r="E2169">
        <v>83841.174999999988</v>
      </c>
      <c r="F2169">
        <v>-19.998878816793905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10</v>
      </c>
      <c r="O2169">
        <v>10</v>
      </c>
      <c r="P2169">
        <v>10</v>
      </c>
      <c r="Q2169" t="s">
        <v>578</v>
      </c>
      <c r="R2169" t="s">
        <v>3567</v>
      </c>
      <c r="S2169" t="s">
        <v>578</v>
      </c>
      <c r="T2169" s="73"/>
      <c r="U2169" s="73"/>
      <c r="V2169"/>
      <c r="W2169" s="73">
        <f>IFERROR(VLOOKUP(Подбор[[#This Row],[Артикул]],[1]Подбор!$CJ:$CW,2,0),"")</f>
        <v>104800</v>
      </c>
      <c r="X2169" s="73">
        <f>IFERROR(VLOOKUP(Подбор[[#This Row],[Артикул]],[1]Подбор!$CJ:$CW,3,0),"")</f>
        <v>83841.174999999988</v>
      </c>
      <c r="Y2169" s="73">
        <f>IFERROR(VLOOKUP(Подбор[[#This Row],[Артикул]],[1]Подбор!$CJ:$CW,4,0),"")</f>
        <v>-19.998878816793905</v>
      </c>
      <c r="Z2169" s="73">
        <f>IFERROR(VLOOKUP(Подбор[[#This Row],[Артикул]],[1]Подбор!$CJ:$CW,5,0),"")</f>
        <v>0</v>
      </c>
      <c r="AA2169" s="73">
        <f>IFERROR(VLOOKUP(Подбор[[#This Row],[Артикул]],[1]Подбор!$CJ:$CW,6,0),"")</f>
        <v>0</v>
      </c>
      <c r="AB2169" s="73">
        <f>IFERROR(VLOOKUP(Подбор[[#This Row],[Артикул]],[1]Подбор!$CJ:$CW,7,0),"")</f>
        <v>0</v>
      </c>
      <c r="AC2169" s="73">
        <f>IFERROR(VLOOKUP(Подбор[[#This Row],[Артикул]],[1]Подбор!$CJ:$CW,8,0),"")</f>
        <v>0</v>
      </c>
      <c r="AD2169" s="73">
        <f>IFERROR(VLOOKUP(Подбор[[#This Row],[Артикул]],[1]Подбор!$CJ:$CW,9,0),"")</f>
        <v>0</v>
      </c>
      <c r="AE2169" s="73">
        <f>IFERROR(VLOOKUP(Подбор[[#This Row],[Артикул]],[1]Подбор!$CJ:$CW,10,0),"")</f>
        <v>0</v>
      </c>
      <c r="AF2169" s="73">
        <f>IFERROR(VLOOKUP(Подбор[[#This Row],[Артикул]],[1]Подбор!$CJ:$CW,11,0),"")</f>
        <v>0</v>
      </c>
      <c r="AG2169" s="73">
        <f>IFERROR(VLOOKUP(Подбор[[#This Row],[Артикул]],[1]Подбор!$CJ:$CW,12,0),"")</f>
        <v>10</v>
      </c>
      <c r="AH2169" s="73">
        <f>IFERROR(VLOOKUP(Подбор[[#This Row],[Артикул]],[1]Подбор!$CJ:$CW,13,0),"")</f>
        <v>10</v>
      </c>
      <c r="AI2169" s="73">
        <f>IFERROR(VLOOKUP(Подбор[[#This Row],[Артикул]],[1]Подбор!$CJ:$CW,14,0),"")</f>
        <v>10</v>
      </c>
      <c r="AJ2169" s="73" t="str">
        <f>IFERROR(VLOOKUP(Подбор[[#This Row],[Артикул]],[1]Подбор!$CJ:$DA,15,0),"")</f>
        <v/>
      </c>
      <c r="AK2169" s="73" t="str">
        <f>IFERROR(VLOOKUP(Подбор[[#This Row],[Артикул]],[1]Подбор!$CJ:$DA,16,0),"")</f>
        <v>https://ipmatika.kz/products/promyshlennnye-kommutatory-poe-/wi-tek-sp3010f/</v>
      </c>
      <c r="AL2169" s="73" t="str">
        <f>IFERROR(VLOOKUP(Подбор[[#This Row],[Артикул]],[1]Подбор!$CJ:$DA,17,0),"")</f>
        <v/>
      </c>
    </row>
    <row r="2170" spans="1:38">
      <c r="A2170" s="73" t="s">
        <v>3568</v>
      </c>
      <c r="B2170" t="s">
        <v>787</v>
      </c>
      <c r="C2170" t="s">
        <v>3680</v>
      </c>
      <c r="D2170">
        <v>132660</v>
      </c>
      <c r="E2170">
        <v>106131.30000000002</v>
      </c>
      <c r="F2170">
        <v>-19.997512437810926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6</v>
      </c>
      <c r="P2170">
        <v>0</v>
      </c>
      <c r="Q2170" t="s">
        <v>578</v>
      </c>
      <c r="R2170" t="s">
        <v>3635</v>
      </c>
      <c r="S2170" t="s">
        <v>578</v>
      </c>
      <c r="T2170" s="73"/>
      <c r="U2170" s="73"/>
      <c r="V2170"/>
      <c r="W2170" s="73">
        <f>IFERROR(VLOOKUP(Подбор[[#This Row],[Артикул]],[1]Подбор!$CJ:$CW,2,0),"")</f>
        <v>132660</v>
      </c>
      <c r="X2170" s="73">
        <f>IFERROR(VLOOKUP(Подбор[[#This Row],[Артикул]],[1]Подбор!$CJ:$CW,3,0),"")</f>
        <v>106131.30000000002</v>
      </c>
      <c r="Y2170" s="73">
        <f>IFERROR(VLOOKUP(Подбор[[#This Row],[Артикул]],[1]Подбор!$CJ:$CW,4,0),"")</f>
        <v>-19.997512437810926</v>
      </c>
      <c r="Z2170" s="73">
        <f>IFERROR(VLOOKUP(Подбор[[#This Row],[Артикул]],[1]Подбор!$CJ:$CW,5,0),"")</f>
        <v>0</v>
      </c>
      <c r="AA2170" s="73">
        <f>IFERROR(VLOOKUP(Подбор[[#This Row],[Артикул]],[1]Подбор!$CJ:$CW,6,0),"")</f>
        <v>0</v>
      </c>
      <c r="AB2170" s="73">
        <f>IFERROR(VLOOKUP(Подбор[[#This Row],[Артикул]],[1]Подбор!$CJ:$CW,7,0),"")</f>
        <v>0</v>
      </c>
      <c r="AC2170" s="73">
        <f>IFERROR(VLOOKUP(Подбор[[#This Row],[Артикул]],[1]Подбор!$CJ:$CW,8,0),"")</f>
        <v>0</v>
      </c>
      <c r="AD2170" s="73">
        <f>IFERROR(VLOOKUP(Подбор[[#This Row],[Артикул]],[1]Подбор!$CJ:$CW,9,0),"")</f>
        <v>0</v>
      </c>
      <c r="AE2170" s="73">
        <f>IFERROR(VLOOKUP(Подбор[[#This Row],[Артикул]],[1]Подбор!$CJ:$CW,10,0),"")</f>
        <v>0</v>
      </c>
      <c r="AF2170" s="73">
        <f>IFERROR(VLOOKUP(Подбор[[#This Row],[Артикул]],[1]Подбор!$CJ:$CW,11,0),"")</f>
        <v>0</v>
      </c>
      <c r="AG2170" s="73">
        <f>IFERROR(VLOOKUP(Подбор[[#This Row],[Артикул]],[1]Подбор!$CJ:$CW,12,0),"")</f>
        <v>0</v>
      </c>
      <c r="AH2170" s="73">
        <f>IFERROR(VLOOKUP(Подбор[[#This Row],[Артикул]],[1]Подбор!$CJ:$CW,13,0),"")</f>
        <v>6</v>
      </c>
      <c r="AI2170" s="73">
        <f>IFERROR(VLOOKUP(Подбор[[#This Row],[Артикул]],[1]Подбор!$CJ:$CW,14,0),"")</f>
        <v>0</v>
      </c>
      <c r="AJ2170" s="73" t="str">
        <f>IFERROR(VLOOKUP(Подбор[[#This Row],[Артикул]],[1]Подбор!$CJ:$DA,15,0),"")</f>
        <v/>
      </c>
      <c r="AK2170" s="73" t="str">
        <f>IFERROR(VLOOKUP(Подбор[[#This Row],[Артикул]],[1]Подбор!$CJ:$DA,16,0),"")</f>
        <v>https://ipmatika.kz/products/promyshlennnye-kommutatory-poe-/wi-tek-sp3010f-bt/</v>
      </c>
      <c r="AL2170" s="73" t="str">
        <f>IFERROR(VLOOKUP(Подбор[[#This Row],[Артикул]],[1]Подбор!$CJ:$DA,17,0),"")</f>
        <v/>
      </c>
    </row>
    <row r="2171" spans="1:38">
      <c r="A2171" s="73" t="s">
        <v>5282</v>
      </c>
      <c r="B2171" t="s">
        <v>787</v>
      </c>
      <c r="C2171" t="s">
        <v>5283</v>
      </c>
      <c r="D2171">
        <v>185730</v>
      </c>
      <c r="E2171">
        <v>148582.22500000001</v>
      </c>
      <c r="F2171">
        <v>-20.000955688364826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8</v>
      </c>
      <c r="O2171">
        <v>1</v>
      </c>
      <c r="P2171">
        <v>0</v>
      </c>
      <c r="Q2171" t="s">
        <v>578</v>
      </c>
      <c r="R2171" t="s">
        <v>578</v>
      </c>
      <c r="S2171" t="s">
        <v>578</v>
      </c>
      <c r="T2171" s="73"/>
      <c r="U2171" s="73"/>
      <c r="V2171"/>
      <c r="W2171" s="73">
        <f>IFERROR(VLOOKUP(Подбор[[#This Row],[Артикул]],[1]Подбор!$CJ:$CW,2,0),"")</f>
        <v>185730</v>
      </c>
      <c r="X2171" s="73">
        <f>IFERROR(VLOOKUP(Подбор[[#This Row],[Артикул]],[1]Подбор!$CJ:$CW,3,0),"")</f>
        <v>148582.22500000001</v>
      </c>
      <c r="Y2171" s="73">
        <f>IFERROR(VLOOKUP(Подбор[[#This Row],[Артикул]],[1]Подбор!$CJ:$CW,4,0),"")</f>
        <v>-20.000955688364826</v>
      </c>
      <c r="Z2171" s="73">
        <f>IFERROR(VLOOKUP(Подбор[[#This Row],[Артикул]],[1]Подбор!$CJ:$CW,5,0),"")</f>
        <v>0</v>
      </c>
      <c r="AA2171" s="73">
        <f>IFERROR(VLOOKUP(Подбор[[#This Row],[Артикул]],[1]Подбор!$CJ:$CW,6,0),"")</f>
        <v>0</v>
      </c>
      <c r="AB2171" s="73">
        <f>IFERROR(VLOOKUP(Подбор[[#This Row],[Артикул]],[1]Подбор!$CJ:$CW,7,0),"")</f>
        <v>0</v>
      </c>
      <c r="AC2171" s="73">
        <f>IFERROR(VLOOKUP(Подбор[[#This Row],[Артикул]],[1]Подбор!$CJ:$CW,8,0),"")</f>
        <v>0</v>
      </c>
      <c r="AD2171" s="73">
        <f>IFERROR(VLOOKUP(Подбор[[#This Row],[Артикул]],[1]Подбор!$CJ:$CW,9,0),"")</f>
        <v>0</v>
      </c>
      <c r="AE2171" s="73">
        <f>IFERROR(VLOOKUP(Подбор[[#This Row],[Артикул]],[1]Подбор!$CJ:$CW,10,0),"")</f>
        <v>0</v>
      </c>
      <c r="AF2171" s="73">
        <f>IFERROR(VLOOKUP(Подбор[[#This Row],[Артикул]],[1]Подбор!$CJ:$CW,11,0),"")</f>
        <v>0</v>
      </c>
      <c r="AG2171" s="73">
        <f>IFERROR(VLOOKUP(Подбор[[#This Row],[Артикул]],[1]Подбор!$CJ:$CW,12,0),"")</f>
        <v>8</v>
      </c>
      <c r="AH2171" s="73">
        <f>IFERROR(VLOOKUP(Подбор[[#This Row],[Артикул]],[1]Подбор!$CJ:$CW,13,0),"")</f>
        <v>1</v>
      </c>
      <c r="AI2171" s="73">
        <f>IFERROR(VLOOKUP(Подбор[[#This Row],[Артикул]],[1]Подбор!$CJ:$CW,14,0),"")</f>
        <v>0</v>
      </c>
      <c r="AJ2171" s="73" t="str">
        <f>IFERROR(VLOOKUP(Подбор[[#This Row],[Артикул]],[1]Подбор!$CJ:$DA,15,0),"")</f>
        <v/>
      </c>
      <c r="AK2171" s="73" t="str">
        <f>IFERROR(VLOOKUP(Подбор[[#This Row],[Артикул]],[1]Подбор!$CJ:$DA,16,0),"")</f>
        <v/>
      </c>
      <c r="AL2171" s="73" t="str">
        <f>IFERROR(VLOOKUP(Подбор[[#This Row],[Артикул]],[1]Подбор!$CJ:$DA,17,0),"")</f>
        <v/>
      </c>
    </row>
    <row r="2172" spans="1:38">
      <c r="A2172" s="73" t="s">
        <v>3569</v>
      </c>
      <c r="B2172" t="s">
        <v>787</v>
      </c>
      <c r="C2172" t="s">
        <v>3681</v>
      </c>
      <c r="D2172">
        <v>145920</v>
      </c>
      <c r="E2172">
        <v>116738.04999999999</v>
      </c>
      <c r="F2172">
        <v>-19.998595120614041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9</v>
      </c>
      <c r="O2172">
        <v>16</v>
      </c>
      <c r="P2172">
        <v>0</v>
      </c>
      <c r="Q2172" t="s">
        <v>578</v>
      </c>
      <c r="R2172" t="s">
        <v>3636</v>
      </c>
      <c r="S2172" t="s">
        <v>578</v>
      </c>
      <c r="T2172" s="73"/>
      <c r="U2172" s="73"/>
      <c r="V2172"/>
      <c r="W2172" s="73">
        <f>IFERROR(VLOOKUP(Подбор[[#This Row],[Артикул]],[1]Подбор!$CJ:$CW,2,0),"")</f>
        <v>145920</v>
      </c>
      <c r="X2172" s="73">
        <f>IFERROR(VLOOKUP(Подбор[[#This Row],[Артикул]],[1]Подбор!$CJ:$CW,3,0),"")</f>
        <v>116738.04999999999</v>
      </c>
      <c r="Y2172" s="73">
        <f>IFERROR(VLOOKUP(Подбор[[#This Row],[Артикул]],[1]Подбор!$CJ:$CW,4,0),"")</f>
        <v>-19.998595120614041</v>
      </c>
      <c r="Z2172" s="73">
        <f>IFERROR(VLOOKUP(Подбор[[#This Row],[Артикул]],[1]Подбор!$CJ:$CW,5,0),"")</f>
        <v>0</v>
      </c>
      <c r="AA2172" s="73">
        <f>IFERROR(VLOOKUP(Подбор[[#This Row],[Артикул]],[1]Подбор!$CJ:$CW,6,0),"")</f>
        <v>0</v>
      </c>
      <c r="AB2172" s="73">
        <f>IFERROR(VLOOKUP(Подбор[[#This Row],[Артикул]],[1]Подбор!$CJ:$CW,7,0),"")</f>
        <v>0</v>
      </c>
      <c r="AC2172" s="73">
        <f>IFERROR(VLOOKUP(Подбор[[#This Row],[Артикул]],[1]Подбор!$CJ:$CW,8,0),"")</f>
        <v>0</v>
      </c>
      <c r="AD2172" s="73">
        <f>IFERROR(VLOOKUP(Подбор[[#This Row],[Артикул]],[1]Подбор!$CJ:$CW,9,0),"")</f>
        <v>0</v>
      </c>
      <c r="AE2172" s="73">
        <f>IFERROR(VLOOKUP(Подбор[[#This Row],[Артикул]],[1]Подбор!$CJ:$CW,10,0),"")</f>
        <v>0</v>
      </c>
      <c r="AF2172" s="73">
        <f>IFERROR(VLOOKUP(Подбор[[#This Row],[Артикул]],[1]Подбор!$CJ:$CW,11,0),"")</f>
        <v>0</v>
      </c>
      <c r="AG2172" s="73">
        <f>IFERROR(VLOOKUP(Подбор[[#This Row],[Артикул]],[1]Подбор!$CJ:$CW,12,0),"")</f>
        <v>9</v>
      </c>
      <c r="AH2172" s="73">
        <f>IFERROR(VLOOKUP(Подбор[[#This Row],[Артикул]],[1]Подбор!$CJ:$CW,13,0),"")</f>
        <v>16</v>
      </c>
      <c r="AI2172" s="73">
        <f>IFERROR(VLOOKUP(Подбор[[#This Row],[Артикул]],[1]Подбор!$CJ:$CW,14,0),"")</f>
        <v>0</v>
      </c>
      <c r="AJ2172" s="73" t="str">
        <f>IFERROR(VLOOKUP(Подбор[[#This Row],[Артикул]],[1]Подбор!$CJ:$DA,15,0),"")</f>
        <v/>
      </c>
      <c r="AK2172" s="73" t="str">
        <f>IFERROR(VLOOKUP(Подбор[[#This Row],[Артикул]],[1]Подбор!$CJ:$DA,16,0),"")</f>
        <v>https://ipmatika.kz/products/promyshlennnye-kommutatory-poe-/wi-tek-sp3010fm/</v>
      </c>
      <c r="AL2172" s="73" t="str">
        <f>IFERROR(VLOOKUP(Подбор[[#This Row],[Артикул]],[1]Подбор!$CJ:$DA,17,0),"")</f>
        <v/>
      </c>
    </row>
    <row r="2173" spans="1:38">
      <c r="A2173" s="73" t="s">
        <v>5347</v>
      </c>
      <c r="B2173" t="s">
        <v>787</v>
      </c>
      <c r="C2173" t="s">
        <v>5348</v>
      </c>
      <c r="D2173">
        <v>212250</v>
      </c>
      <c r="E2173">
        <v>169803.69999999998</v>
      </c>
      <c r="F2173">
        <v>-19.998256772673727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36</v>
      </c>
      <c r="Q2173" t="s">
        <v>578</v>
      </c>
      <c r="R2173" t="s">
        <v>5349</v>
      </c>
      <c r="S2173" t="s">
        <v>578</v>
      </c>
      <c r="T2173" s="73"/>
      <c r="U2173" s="73"/>
      <c r="V2173"/>
      <c r="W2173" s="73">
        <f>IFERROR(VLOOKUP(Подбор[[#This Row],[Артикул]],[1]Подбор!$CJ:$CW,2,0),"")</f>
        <v>212250</v>
      </c>
      <c r="X2173" s="73">
        <f>IFERROR(VLOOKUP(Подбор[[#This Row],[Артикул]],[1]Подбор!$CJ:$CW,3,0),"")</f>
        <v>169803.69999999998</v>
      </c>
      <c r="Y2173" s="73">
        <f>IFERROR(VLOOKUP(Подбор[[#This Row],[Артикул]],[1]Подбор!$CJ:$CW,4,0),"")</f>
        <v>-19.998256772673727</v>
      </c>
      <c r="Z2173" s="73">
        <f>IFERROR(VLOOKUP(Подбор[[#This Row],[Артикул]],[1]Подбор!$CJ:$CW,5,0),"")</f>
        <v>0</v>
      </c>
      <c r="AA2173" s="73">
        <f>IFERROR(VLOOKUP(Подбор[[#This Row],[Артикул]],[1]Подбор!$CJ:$CW,6,0),"")</f>
        <v>0</v>
      </c>
      <c r="AB2173" s="73">
        <f>IFERROR(VLOOKUP(Подбор[[#This Row],[Артикул]],[1]Подбор!$CJ:$CW,7,0),"")</f>
        <v>0</v>
      </c>
      <c r="AC2173" s="73">
        <f>IFERROR(VLOOKUP(Подбор[[#This Row],[Артикул]],[1]Подбор!$CJ:$CW,8,0),"")</f>
        <v>0</v>
      </c>
      <c r="AD2173" s="73">
        <f>IFERROR(VLOOKUP(Подбор[[#This Row],[Артикул]],[1]Подбор!$CJ:$CW,9,0),"")</f>
        <v>0</v>
      </c>
      <c r="AE2173" s="73">
        <f>IFERROR(VLOOKUP(Подбор[[#This Row],[Артикул]],[1]Подбор!$CJ:$CW,10,0),"")</f>
        <v>0</v>
      </c>
      <c r="AF2173" s="73">
        <f>IFERROR(VLOOKUP(Подбор[[#This Row],[Артикул]],[1]Подбор!$CJ:$CW,11,0),"")</f>
        <v>0</v>
      </c>
      <c r="AG2173" s="73">
        <f>IFERROR(VLOOKUP(Подбор[[#This Row],[Артикул]],[1]Подбор!$CJ:$CW,12,0),"")</f>
        <v>0</v>
      </c>
      <c r="AH2173" s="73">
        <f>IFERROR(VLOOKUP(Подбор[[#This Row],[Артикул]],[1]Подбор!$CJ:$CW,13,0),"")</f>
        <v>0</v>
      </c>
      <c r="AI2173" s="73">
        <f>IFERROR(VLOOKUP(Подбор[[#This Row],[Артикул]],[1]Подбор!$CJ:$CW,14,0),"")</f>
        <v>36</v>
      </c>
      <c r="AJ2173" s="73" t="str">
        <f>IFERROR(VLOOKUP(Подбор[[#This Row],[Артикул]],[1]Подбор!$CJ:$DA,15,0),"")</f>
        <v/>
      </c>
      <c r="AK2173" s="73" t="str">
        <f>IFERROR(VLOOKUP(Подбор[[#This Row],[Артикул]],[1]Подбор!$CJ:$DA,16,0),"")</f>
        <v>https://ipmatika.kz/products/promyshlennnye-kommutatory-poe-/wi-tek-sp3012fm-l2-v3/</v>
      </c>
      <c r="AL2173" s="73" t="str">
        <f>IFERROR(VLOOKUP(Подбор[[#This Row],[Артикул]],[1]Подбор!$CJ:$DA,17,0),"")</f>
        <v/>
      </c>
    </row>
    <row r="2174" spans="1:38">
      <c r="A2174" s="73" t="s">
        <v>3570</v>
      </c>
      <c r="B2174" t="s">
        <v>787</v>
      </c>
      <c r="C2174" t="s">
        <v>3682</v>
      </c>
      <c r="D2174">
        <v>212250</v>
      </c>
      <c r="E2174">
        <v>169803.69999999998</v>
      </c>
      <c r="F2174">
        <v>-19.998256772673727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578</v>
      </c>
      <c r="R2174" t="s">
        <v>7013</v>
      </c>
      <c r="S2174" t="s">
        <v>5491</v>
      </c>
      <c r="T2174" s="73"/>
      <c r="U2174" s="73"/>
      <c r="V2174"/>
      <c r="W2174" s="73">
        <f>IFERROR(VLOOKUP(Подбор[[#This Row],[Артикул]],[1]Подбор!$CJ:$CW,2,0),"")</f>
        <v>212250</v>
      </c>
      <c r="X2174" s="73">
        <f>IFERROR(VLOOKUP(Подбор[[#This Row],[Артикул]],[1]Подбор!$CJ:$CW,3,0),"")</f>
        <v>169803.69999999998</v>
      </c>
      <c r="Y2174" s="73">
        <f>IFERROR(VLOOKUP(Подбор[[#This Row],[Артикул]],[1]Подбор!$CJ:$CW,4,0),"")</f>
        <v>-19.998256772673727</v>
      </c>
      <c r="Z2174" s="73">
        <f>IFERROR(VLOOKUP(Подбор[[#This Row],[Артикул]],[1]Подбор!$CJ:$CW,5,0),"")</f>
        <v>0</v>
      </c>
      <c r="AA2174" s="73">
        <f>IFERROR(VLOOKUP(Подбор[[#This Row],[Артикул]],[1]Подбор!$CJ:$CW,6,0),"")</f>
        <v>0</v>
      </c>
      <c r="AB2174" s="73">
        <f>IFERROR(VLOOKUP(Подбор[[#This Row],[Артикул]],[1]Подбор!$CJ:$CW,7,0),"")</f>
        <v>0</v>
      </c>
      <c r="AC2174" s="73">
        <f>IFERROR(VLOOKUP(Подбор[[#This Row],[Артикул]],[1]Подбор!$CJ:$CW,8,0),"")</f>
        <v>0</v>
      </c>
      <c r="AD2174" s="73">
        <f>IFERROR(VLOOKUP(Подбор[[#This Row],[Артикул]],[1]Подбор!$CJ:$CW,9,0),"")</f>
        <v>0</v>
      </c>
      <c r="AE2174" s="73">
        <f>IFERROR(VLOOKUP(Подбор[[#This Row],[Артикул]],[1]Подбор!$CJ:$CW,10,0),"")</f>
        <v>0</v>
      </c>
      <c r="AF2174" s="73">
        <f>IFERROR(VLOOKUP(Подбор[[#This Row],[Артикул]],[1]Подбор!$CJ:$CW,11,0),"")</f>
        <v>0</v>
      </c>
      <c r="AG2174" s="73">
        <f>IFERROR(VLOOKUP(Подбор[[#This Row],[Артикул]],[1]Подбор!$CJ:$CW,12,0),"")</f>
        <v>0</v>
      </c>
      <c r="AH2174" s="73">
        <f>IFERROR(VLOOKUP(Подбор[[#This Row],[Артикул]],[1]Подбор!$CJ:$CW,13,0),"")</f>
        <v>0</v>
      </c>
      <c r="AI2174" s="73">
        <f>IFERROR(VLOOKUP(Подбор[[#This Row],[Артикул]],[1]Подбор!$CJ:$CW,14,0),"")</f>
        <v>0</v>
      </c>
      <c r="AJ2174" s="73" t="str">
        <f>IFERROR(VLOOKUP(Подбор[[#This Row],[Артикул]],[1]Подбор!$CJ:$DA,15,0),"")</f>
        <v/>
      </c>
      <c r="AK2174" s="73" t="str">
        <f>IFERROR(VLOOKUP(Подбор[[#This Row],[Артикул]],[1]Подбор!$CJ:$DA,16,0),"")</f>
        <v>https://ipmatika.kz/products/promyshlennnye-kommutatory-poe-/wi-tek-sp3012fm-l2-v2/</v>
      </c>
      <c r="AL2174" s="73" t="str">
        <f>IFERROR(VLOOKUP(Подбор[[#This Row],[Артикул]],[1]Подбор!$CJ:$DA,17,0),"")</f>
        <v>EOL</v>
      </c>
    </row>
    <row r="2175" spans="1:38">
      <c r="A2175" s="73" t="s">
        <v>3571</v>
      </c>
      <c r="B2175" t="s">
        <v>787</v>
      </c>
      <c r="C2175" t="s">
        <v>3683</v>
      </c>
      <c r="D2175">
        <v>252050</v>
      </c>
      <c r="E2175">
        <v>201639.89999999997</v>
      </c>
      <c r="F2175">
        <v>-20.000039674667732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2</v>
      </c>
      <c r="O2175">
        <v>8</v>
      </c>
      <c r="P2175">
        <v>0</v>
      </c>
      <c r="Q2175" t="s">
        <v>578</v>
      </c>
      <c r="R2175" t="s">
        <v>3637</v>
      </c>
      <c r="S2175" t="s">
        <v>578</v>
      </c>
      <c r="T2175" s="73"/>
      <c r="U2175" s="73"/>
      <c r="V2175"/>
      <c r="W2175" s="73">
        <f>IFERROR(VLOOKUP(Подбор[[#This Row],[Артикул]],[1]Подбор!$CJ:$CW,2,0),"")</f>
        <v>252050</v>
      </c>
      <c r="X2175" s="73">
        <f>IFERROR(VLOOKUP(Подбор[[#This Row],[Артикул]],[1]Подбор!$CJ:$CW,3,0),"")</f>
        <v>201639.89999999997</v>
      </c>
      <c r="Y2175" s="73">
        <f>IFERROR(VLOOKUP(Подбор[[#This Row],[Артикул]],[1]Подбор!$CJ:$CW,4,0),"")</f>
        <v>-20.000039674667732</v>
      </c>
      <c r="Z2175" s="73">
        <f>IFERROR(VLOOKUP(Подбор[[#This Row],[Артикул]],[1]Подбор!$CJ:$CW,5,0),"")</f>
        <v>0</v>
      </c>
      <c r="AA2175" s="73">
        <f>IFERROR(VLOOKUP(Подбор[[#This Row],[Артикул]],[1]Подбор!$CJ:$CW,6,0),"")</f>
        <v>0</v>
      </c>
      <c r="AB2175" s="73">
        <f>IFERROR(VLOOKUP(Подбор[[#This Row],[Артикул]],[1]Подбор!$CJ:$CW,7,0),"")</f>
        <v>0</v>
      </c>
      <c r="AC2175" s="73">
        <f>IFERROR(VLOOKUP(Подбор[[#This Row],[Артикул]],[1]Подбор!$CJ:$CW,8,0),"")</f>
        <v>0</v>
      </c>
      <c r="AD2175" s="73">
        <f>IFERROR(VLOOKUP(Подбор[[#This Row],[Артикул]],[1]Подбор!$CJ:$CW,9,0),"")</f>
        <v>0</v>
      </c>
      <c r="AE2175" s="73">
        <f>IFERROR(VLOOKUP(Подбор[[#This Row],[Артикул]],[1]Подбор!$CJ:$CW,10,0),"")</f>
        <v>0</v>
      </c>
      <c r="AF2175" s="73">
        <f>IFERROR(VLOOKUP(Подбор[[#This Row],[Артикул]],[1]Подбор!$CJ:$CW,11,0),"")</f>
        <v>0</v>
      </c>
      <c r="AG2175" s="73">
        <f>IFERROR(VLOOKUP(Подбор[[#This Row],[Артикул]],[1]Подбор!$CJ:$CW,12,0),"")</f>
        <v>2</v>
      </c>
      <c r="AH2175" s="73">
        <f>IFERROR(VLOOKUP(Подбор[[#This Row],[Артикул]],[1]Подбор!$CJ:$CW,13,0),"")</f>
        <v>8</v>
      </c>
      <c r="AI2175" s="73">
        <f>IFERROR(VLOOKUP(Подбор[[#This Row],[Артикул]],[1]Подбор!$CJ:$CW,14,0),"")</f>
        <v>0</v>
      </c>
      <c r="AJ2175" s="73" t="str">
        <f>IFERROR(VLOOKUP(Подбор[[#This Row],[Артикул]],[1]Подбор!$CJ:$DA,15,0),"")</f>
        <v/>
      </c>
      <c r="AK2175" s="73" t="str">
        <f>IFERROR(VLOOKUP(Подбор[[#This Row],[Артикул]],[1]Подбор!$CJ:$DA,16,0),"")</f>
        <v>https://ipmatika.kz/products/promyshlennnye-kommutatory-poe-/wi-tek-sp3018f/</v>
      </c>
      <c r="AL2175" s="73" t="str">
        <f>IFERROR(VLOOKUP(Подбор[[#This Row],[Артикул]],[1]Подбор!$CJ:$DA,17,0),"")</f>
        <v/>
      </c>
    </row>
    <row r="2176" spans="1:38">
      <c r="A2176" s="73" t="s">
        <v>3572</v>
      </c>
      <c r="B2176" t="s">
        <v>787</v>
      </c>
      <c r="C2176" t="s">
        <v>3684</v>
      </c>
      <c r="D2176">
        <v>358190</v>
      </c>
      <c r="E2176">
        <v>286549.72499999998</v>
      </c>
      <c r="F2176">
        <v>-20.000635137776058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3</v>
      </c>
      <c r="P2176">
        <v>5</v>
      </c>
      <c r="Q2176" t="s">
        <v>578</v>
      </c>
      <c r="R2176" t="s">
        <v>3638</v>
      </c>
      <c r="S2176" t="s">
        <v>578</v>
      </c>
      <c r="T2176" s="73"/>
      <c r="U2176" s="73"/>
      <c r="V2176"/>
      <c r="W2176" s="73">
        <f>IFERROR(VLOOKUP(Подбор[[#This Row],[Артикул]],[1]Подбор!$CJ:$CW,2,0),"")</f>
        <v>358190</v>
      </c>
      <c r="X2176" s="73">
        <f>IFERROR(VLOOKUP(Подбор[[#This Row],[Артикул]],[1]Подбор!$CJ:$CW,3,0),"")</f>
        <v>286549.72499999998</v>
      </c>
      <c r="Y2176" s="73">
        <f>IFERROR(VLOOKUP(Подбор[[#This Row],[Артикул]],[1]Подбор!$CJ:$CW,4,0),"")</f>
        <v>-20.000635137776058</v>
      </c>
      <c r="Z2176" s="73">
        <f>IFERROR(VLOOKUP(Подбор[[#This Row],[Артикул]],[1]Подбор!$CJ:$CW,5,0),"")</f>
        <v>0</v>
      </c>
      <c r="AA2176" s="73">
        <f>IFERROR(VLOOKUP(Подбор[[#This Row],[Артикул]],[1]Подбор!$CJ:$CW,6,0),"")</f>
        <v>0</v>
      </c>
      <c r="AB2176" s="73">
        <f>IFERROR(VLOOKUP(Подбор[[#This Row],[Артикул]],[1]Подбор!$CJ:$CW,7,0),"")</f>
        <v>0</v>
      </c>
      <c r="AC2176" s="73">
        <f>IFERROR(VLOOKUP(Подбор[[#This Row],[Артикул]],[1]Подбор!$CJ:$CW,8,0),"")</f>
        <v>0</v>
      </c>
      <c r="AD2176" s="73">
        <f>IFERROR(VLOOKUP(Подбор[[#This Row],[Артикул]],[1]Подбор!$CJ:$CW,9,0),"")</f>
        <v>0</v>
      </c>
      <c r="AE2176" s="73">
        <f>IFERROR(VLOOKUP(Подбор[[#This Row],[Артикул]],[1]Подбор!$CJ:$CW,10,0),"")</f>
        <v>0</v>
      </c>
      <c r="AF2176" s="73">
        <f>IFERROR(VLOOKUP(Подбор[[#This Row],[Артикул]],[1]Подбор!$CJ:$CW,11,0),"")</f>
        <v>0</v>
      </c>
      <c r="AG2176" s="73">
        <f>IFERROR(VLOOKUP(Подбор[[#This Row],[Артикул]],[1]Подбор!$CJ:$CW,12,0),"")</f>
        <v>0</v>
      </c>
      <c r="AH2176" s="73">
        <f>IFERROR(VLOOKUP(Подбор[[#This Row],[Артикул]],[1]Подбор!$CJ:$CW,13,0),"")</f>
        <v>3</v>
      </c>
      <c r="AI2176" s="73">
        <f>IFERROR(VLOOKUP(Подбор[[#This Row],[Артикул]],[1]Подбор!$CJ:$CW,14,0),"")</f>
        <v>5</v>
      </c>
      <c r="AJ2176" s="73" t="str">
        <f>IFERROR(VLOOKUP(Подбор[[#This Row],[Артикул]],[1]Подбор!$CJ:$DA,15,0),"")</f>
        <v/>
      </c>
      <c r="AK2176" s="73" t="str">
        <f>IFERROR(VLOOKUP(Подбор[[#This Row],[Артикул]],[1]Подбор!$CJ:$DA,16,0),"")</f>
        <v>https://ipmatika.kz/products/promyshlennnye-kommutatory-poe-/wi-tek-sp3018fm-l2/</v>
      </c>
      <c r="AL2176" s="73" t="str">
        <f>IFERROR(VLOOKUP(Подбор[[#This Row],[Артикул]],[1]Подбор!$CJ:$DA,17,0),"")</f>
        <v/>
      </c>
    </row>
    <row r="2177" spans="1:38">
      <c r="A2177" s="73" t="s">
        <v>3573</v>
      </c>
      <c r="B2177" t="s">
        <v>787</v>
      </c>
      <c r="C2177" t="s">
        <v>3685</v>
      </c>
      <c r="D2177">
        <v>265320</v>
      </c>
      <c r="E2177">
        <v>212254.62499999997</v>
      </c>
      <c r="F2177">
        <v>-20.000518242122737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4</v>
      </c>
      <c r="O2177">
        <v>0</v>
      </c>
      <c r="P2177">
        <v>0</v>
      </c>
      <c r="Q2177" t="s">
        <v>578</v>
      </c>
      <c r="R2177" t="s">
        <v>3639</v>
      </c>
      <c r="S2177" t="s">
        <v>5491</v>
      </c>
      <c r="T2177" s="73"/>
      <c r="U2177" s="73"/>
      <c r="V2177"/>
      <c r="W2177" s="73">
        <f>IFERROR(VLOOKUP(Подбор[[#This Row],[Артикул]],[1]Подбор!$CJ:$CW,2,0),"")</f>
        <v>265320</v>
      </c>
      <c r="X2177" s="73">
        <f>IFERROR(VLOOKUP(Подбор[[#This Row],[Артикул]],[1]Подбор!$CJ:$CW,3,0),"")</f>
        <v>212254.62499999997</v>
      </c>
      <c r="Y2177" s="73">
        <f>IFERROR(VLOOKUP(Подбор[[#This Row],[Артикул]],[1]Подбор!$CJ:$CW,4,0),"")</f>
        <v>-20.000518242122737</v>
      </c>
      <c r="Z2177" s="73">
        <f>IFERROR(VLOOKUP(Подбор[[#This Row],[Артикул]],[1]Подбор!$CJ:$CW,5,0),"")</f>
        <v>0</v>
      </c>
      <c r="AA2177" s="73">
        <f>IFERROR(VLOOKUP(Подбор[[#This Row],[Артикул]],[1]Подбор!$CJ:$CW,6,0),"")</f>
        <v>0</v>
      </c>
      <c r="AB2177" s="73">
        <f>IFERROR(VLOOKUP(Подбор[[#This Row],[Артикул]],[1]Подбор!$CJ:$CW,7,0),"")</f>
        <v>0</v>
      </c>
      <c r="AC2177" s="73">
        <f>IFERROR(VLOOKUP(Подбор[[#This Row],[Артикул]],[1]Подбор!$CJ:$CW,8,0),"")</f>
        <v>0</v>
      </c>
      <c r="AD2177" s="73">
        <f>IFERROR(VLOOKUP(Подбор[[#This Row],[Артикул]],[1]Подбор!$CJ:$CW,9,0),"")</f>
        <v>0</v>
      </c>
      <c r="AE2177" s="73">
        <f>IFERROR(VLOOKUP(Подбор[[#This Row],[Артикул]],[1]Подбор!$CJ:$CW,10,0),"")</f>
        <v>0</v>
      </c>
      <c r="AF2177" s="73">
        <f>IFERROR(VLOOKUP(Подбор[[#This Row],[Артикул]],[1]Подбор!$CJ:$CW,11,0),"")</f>
        <v>0</v>
      </c>
      <c r="AG2177" s="73">
        <f>IFERROR(VLOOKUP(Подбор[[#This Row],[Артикул]],[1]Подбор!$CJ:$CW,12,0),"")</f>
        <v>4</v>
      </c>
      <c r="AH2177" s="73">
        <f>IFERROR(VLOOKUP(Подбор[[#This Row],[Артикул]],[1]Подбор!$CJ:$CW,13,0),"")</f>
        <v>0</v>
      </c>
      <c r="AI2177" s="73">
        <f>IFERROR(VLOOKUP(Подбор[[#This Row],[Артикул]],[1]Подбор!$CJ:$CW,14,0),"")</f>
        <v>0</v>
      </c>
      <c r="AJ2177" s="73" t="str">
        <f>IFERROR(VLOOKUP(Подбор[[#This Row],[Артикул]],[1]Подбор!$CJ:$DA,15,0),"")</f>
        <v/>
      </c>
      <c r="AK2177" s="73" t="str">
        <f>IFERROR(VLOOKUP(Подбор[[#This Row],[Артикул]],[1]Подбор!$CJ:$DA,16,0),"")</f>
        <v>https://ipmatika.kz/products/promyshlennnye-kommutatory-poe-/wi-tek-sp5012fm-l2/</v>
      </c>
      <c r="AL2177" s="73" t="str">
        <f>IFERROR(VLOOKUP(Подбор[[#This Row],[Артикул]],[1]Подбор!$CJ:$DA,17,0),"")</f>
        <v>EOL</v>
      </c>
    </row>
    <row r="2178" spans="1:38">
      <c r="A2178" s="73" t="s">
        <v>3574</v>
      </c>
      <c r="B2178" t="s">
        <v>787</v>
      </c>
      <c r="C2178" t="s">
        <v>3686</v>
      </c>
      <c r="D2178">
        <v>172460</v>
      </c>
      <c r="E2178">
        <v>137967.49999999997</v>
      </c>
      <c r="F2178">
        <v>-20.000289922300851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16</v>
      </c>
      <c r="O2178">
        <v>0</v>
      </c>
      <c r="P2178">
        <v>0</v>
      </c>
      <c r="Q2178" t="s">
        <v>7014</v>
      </c>
      <c r="R2178" t="s">
        <v>3575</v>
      </c>
      <c r="S2178" t="s">
        <v>578</v>
      </c>
      <c r="T2178" s="73"/>
      <c r="U2178" s="73"/>
      <c r="V2178"/>
      <c r="W2178" s="73">
        <f>IFERROR(VLOOKUP(Подбор[[#This Row],[Артикул]],[1]Подбор!$CJ:$CW,2,0),"")</f>
        <v>172460</v>
      </c>
      <c r="X2178" s="73">
        <f>IFERROR(VLOOKUP(Подбор[[#This Row],[Артикул]],[1]Подбор!$CJ:$CW,3,0),"")</f>
        <v>137967.49999999997</v>
      </c>
      <c r="Y2178" s="73">
        <f>IFERROR(VLOOKUP(Подбор[[#This Row],[Артикул]],[1]Подбор!$CJ:$CW,4,0),"")</f>
        <v>-20.000289922300851</v>
      </c>
      <c r="Z2178" s="73">
        <f>IFERROR(VLOOKUP(Подбор[[#This Row],[Артикул]],[1]Подбор!$CJ:$CW,5,0),"")</f>
        <v>0</v>
      </c>
      <c r="AA2178" s="73">
        <f>IFERROR(VLOOKUP(Подбор[[#This Row],[Артикул]],[1]Подбор!$CJ:$CW,6,0),"")</f>
        <v>0</v>
      </c>
      <c r="AB2178" s="73">
        <f>IFERROR(VLOOKUP(Подбор[[#This Row],[Артикул]],[1]Подбор!$CJ:$CW,7,0),"")</f>
        <v>0</v>
      </c>
      <c r="AC2178" s="73">
        <f>IFERROR(VLOOKUP(Подбор[[#This Row],[Артикул]],[1]Подбор!$CJ:$CW,8,0),"")</f>
        <v>0</v>
      </c>
      <c r="AD2178" s="73">
        <f>IFERROR(VLOOKUP(Подбор[[#This Row],[Артикул]],[1]Подбор!$CJ:$CW,9,0),"")</f>
        <v>0</v>
      </c>
      <c r="AE2178" s="73">
        <f>IFERROR(VLOOKUP(Подбор[[#This Row],[Артикул]],[1]Подбор!$CJ:$CW,10,0),"")</f>
        <v>0</v>
      </c>
      <c r="AF2178" s="73">
        <f>IFERROR(VLOOKUP(Подбор[[#This Row],[Артикул]],[1]Подбор!$CJ:$CW,11,0),"")</f>
        <v>0</v>
      </c>
      <c r="AG2178" s="73">
        <f>IFERROR(VLOOKUP(Подбор[[#This Row],[Артикул]],[1]Подбор!$CJ:$CW,12,0),"")</f>
        <v>16</v>
      </c>
      <c r="AH2178" s="73">
        <f>IFERROR(VLOOKUP(Подбор[[#This Row],[Артикул]],[1]Подбор!$CJ:$CW,13,0),"")</f>
        <v>0</v>
      </c>
      <c r="AI2178" s="73">
        <f>IFERROR(VLOOKUP(Подбор[[#This Row],[Артикул]],[1]Подбор!$CJ:$CW,14,0),"")</f>
        <v>0</v>
      </c>
      <c r="AJ2178" s="73" t="str">
        <f>IFERROR(VLOOKUP(Подбор[[#This Row],[Артикул]],[1]Подбор!$CJ:$DA,15,0),"")</f>
        <v>http://ipmatika.ru/upload/iblock/00b/7e7eurzvjumpb3am4awopeh60l00mqiz/WI-PCES310GF-F_01.jpg</v>
      </c>
      <c r="AK2178" s="73" t="str">
        <f>IFERROR(VLOOKUP(Подбор[[#This Row],[Артикул]],[1]Подбор!$CJ:$DA,16,0),"")</f>
        <v>https://ipmatika.kz/products/promyshlennnye-kommutatory-poe-/wi-tek-wi-pces310gf-f/</v>
      </c>
      <c r="AL2178" s="73" t="str">
        <f>IFERROR(VLOOKUP(Подбор[[#This Row],[Артикул]],[1]Подбор!$CJ:$DA,17,0),"")</f>
        <v/>
      </c>
    </row>
    <row r="2179" spans="1:38">
      <c r="A2179" s="73" t="s">
        <v>695</v>
      </c>
      <c r="B2179" t="s">
        <v>787</v>
      </c>
      <c r="C2179" t="s">
        <v>694</v>
      </c>
      <c r="D2179">
        <v>139290</v>
      </c>
      <c r="E2179">
        <v>111434.67499999999</v>
      </c>
      <c r="F2179">
        <v>-19.99807954627039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5489</v>
      </c>
      <c r="O2179">
        <v>0</v>
      </c>
      <c r="P2179">
        <v>0</v>
      </c>
      <c r="Q2179" t="s">
        <v>7015</v>
      </c>
      <c r="R2179" t="s">
        <v>2772</v>
      </c>
      <c r="S2179" t="s">
        <v>578</v>
      </c>
      <c r="T2179" s="73"/>
      <c r="U2179" s="73"/>
      <c r="V2179"/>
      <c r="W2179" s="73">
        <f>IFERROR(VLOOKUP(Подбор[[#This Row],[Артикул]],[1]Подбор!$CJ:$CW,2,0),"")</f>
        <v>139290</v>
      </c>
      <c r="X2179" s="73">
        <f>IFERROR(VLOOKUP(Подбор[[#This Row],[Артикул]],[1]Подбор!$CJ:$CW,3,0),"")</f>
        <v>111434.67499999999</v>
      </c>
      <c r="Y2179" s="73">
        <f>IFERROR(VLOOKUP(Подбор[[#This Row],[Артикул]],[1]Подбор!$CJ:$CW,4,0),"")</f>
        <v>-19.99807954627039</v>
      </c>
      <c r="Z2179" s="73">
        <f>IFERROR(VLOOKUP(Подбор[[#This Row],[Артикул]],[1]Подбор!$CJ:$CW,5,0),"")</f>
        <v>0</v>
      </c>
      <c r="AA2179" s="73">
        <f>IFERROR(VLOOKUP(Подбор[[#This Row],[Артикул]],[1]Подбор!$CJ:$CW,6,0),"")</f>
        <v>0</v>
      </c>
      <c r="AB2179" s="73">
        <f>IFERROR(VLOOKUP(Подбор[[#This Row],[Артикул]],[1]Подбор!$CJ:$CW,7,0),"")</f>
        <v>0</v>
      </c>
      <c r="AC2179" s="73">
        <f>IFERROR(VLOOKUP(Подбор[[#This Row],[Артикул]],[1]Подбор!$CJ:$CW,8,0),"")</f>
        <v>0</v>
      </c>
      <c r="AD2179" s="73">
        <f>IFERROR(VLOOKUP(Подбор[[#This Row],[Артикул]],[1]Подбор!$CJ:$CW,9,0),"")</f>
        <v>0</v>
      </c>
      <c r="AE2179" s="73">
        <f>IFERROR(VLOOKUP(Подбор[[#This Row],[Артикул]],[1]Подбор!$CJ:$CW,10,0),"")</f>
        <v>0</v>
      </c>
      <c r="AF2179" s="73">
        <f>IFERROR(VLOOKUP(Подбор[[#This Row],[Артикул]],[1]Подбор!$CJ:$CW,11,0),"")</f>
        <v>0</v>
      </c>
      <c r="AG2179" s="73" t="str">
        <f>IFERROR(VLOOKUP(Подбор[[#This Row],[Артикул]],[1]Подбор!$CJ:$CW,12,0),"")</f>
        <v>50+</v>
      </c>
      <c r="AH2179" s="73">
        <f>IFERROR(VLOOKUP(Подбор[[#This Row],[Артикул]],[1]Подбор!$CJ:$CW,13,0),"")</f>
        <v>0</v>
      </c>
      <c r="AI2179" s="73">
        <f>IFERROR(VLOOKUP(Подбор[[#This Row],[Артикул]],[1]Подбор!$CJ:$CW,14,0),"")</f>
        <v>0</v>
      </c>
      <c r="AJ2179" s="73" t="str">
        <f>IFERROR(VLOOKUP(Подбор[[#This Row],[Артикул]],[1]Подбор!$CJ:$DA,15,0),"")</f>
        <v>http://ipmatika.ru/upload/iblock/a05/ziqcw37kuoz07yi77a6kumravn89ad56/pcms306gf-i_02.jpg</v>
      </c>
      <c r="AK2179" s="73" t="str">
        <f>IFERROR(VLOOKUP(Подбор[[#This Row],[Артикул]],[1]Подбор!$CJ:$DA,16,0),"")</f>
        <v>https://ipmatika.kz/products/promyshlennnye-kommutatory-poe-/wi-tek-wi-pcms306gf-i/</v>
      </c>
      <c r="AL2179" s="73" t="str">
        <f>IFERROR(VLOOKUP(Подбор[[#This Row],[Артикул]],[1]Подбор!$CJ:$DA,17,0),"")</f>
        <v/>
      </c>
    </row>
    <row r="2180" spans="1:38">
      <c r="A2180" s="73" t="s">
        <v>7553</v>
      </c>
      <c r="B2180" t="s">
        <v>787</v>
      </c>
      <c r="C2180" t="s">
        <v>7554</v>
      </c>
      <c r="D2180">
        <v>225520</v>
      </c>
      <c r="E2180">
        <v>180418.42499999999</v>
      </c>
      <c r="F2180">
        <v>-19.998924707343036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 t="s">
        <v>578</v>
      </c>
      <c r="R2180" t="s">
        <v>2771</v>
      </c>
      <c r="S2180" t="s">
        <v>5612</v>
      </c>
      <c r="T2180" s="73"/>
      <c r="U2180" s="73"/>
      <c r="V2180"/>
      <c r="W2180" s="73">
        <f>IFERROR(VLOOKUP(Подбор[[#This Row],[Артикул]],[1]Подбор!$CJ:$CW,2,0),"")</f>
        <v>225520</v>
      </c>
      <c r="X2180" s="73">
        <f>IFERROR(VLOOKUP(Подбор[[#This Row],[Артикул]],[1]Подбор!$CJ:$CW,3,0),"")</f>
        <v>180418.42499999999</v>
      </c>
      <c r="Y2180" s="73">
        <f>IFERROR(VLOOKUP(Подбор[[#This Row],[Артикул]],[1]Подбор!$CJ:$CW,4,0),"")</f>
        <v>-19.998924707343036</v>
      </c>
      <c r="Z2180" s="73">
        <f>IFERROR(VLOOKUP(Подбор[[#This Row],[Артикул]],[1]Подбор!$CJ:$CW,5,0),"")</f>
        <v>0</v>
      </c>
      <c r="AA2180" s="73">
        <f>IFERROR(VLOOKUP(Подбор[[#This Row],[Артикул]],[1]Подбор!$CJ:$CW,6,0),"")</f>
        <v>0</v>
      </c>
      <c r="AB2180" s="73">
        <f>IFERROR(VLOOKUP(Подбор[[#This Row],[Артикул]],[1]Подбор!$CJ:$CW,7,0),"")</f>
        <v>0</v>
      </c>
      <c r="AC2180" s="73">
        <f>IFERROR(VLOOKUP(Подбор[[#This Row],[Артикул]],[1]Подбор!$CJ:$CW,8,0),"")</f>
        <v>0</v>
      </c>
      <c r="AD2180" s="73">
        <f>IFERROR(VLOOKUP(Подбор[[#This Row],[Артикул]],[1]Подбор!$CJ:$CW,9,0),"")</f>
        <v>0</v>
      </c>
      <c r="AE2180" s="73">
        <f>IFERROR(VLOOKUP(Подбор[[#This Row],[Артикул]],[1]Подбор!$CJ:$CW,10,0),"")</f>
        <v>0</v>
      </c>
      <c r="AF2180" s="73">
        <f>IFERROR(VLOOKUP(Подбор[[#This Row],[Артикул]],[1]Подбор!$CJ:$CW,11,0),"")</f>
        <v>0</v>
      </c>
      <c r="AG2180" s="73">
        <f>IFERROR(VLOOKUP(Подбор[[#This Row],[Артикул]],[1]Подбор!$CJ:$CW,12,0),"")</f>
        <v>1</v>
      </c>
      <c r="AH2180" s="73">
        <f>IFERROR(VLOOKUP(Подбор[[#This Row],[Артикул]],[1]Подбор!$CJ:$CW,13,0),"")</f>
        <v>0</v>
      </c>
      <c r="AI2180" s="73">
        <f>IFERROR(VLOOKUP(Подбор[[#This Row],[Артикул]],[1]Подбор!$CJ:$CW,14,0),"")</f>
        <v>0</v>
      </c>
      <c r="AJ2180" s="73" t="str">
        <f>IFERROR(VLOOKUP(Подбор[[#This Row],[Артикул]],[1]Подбор!$CJ:$DA,15,0),"")</f>
        <v/>
      </c>
      <c r="AK2180" s="73" t="str">
        <f>IFERROR(VLOOKUP(Подбор[[#This Row],[Артикул]],[1]Подбор!$CJ:$DA,16,0),"")</f>
        <v>https://ipmatika.kz/products/promyshlennnye-kommutatory-poe-/wi-tek-wi-pms310gf-alien-i_v2/</v>
      </c>
      <c r="AL2180" s="73" t="str">
        <f>IFERROR(VLOOKUP(Подбор[[#This Row],[Артикул]],[1]Подбор!$CJ:$DA,17,0),"")</f>
        <v>Под заказ</v>
      </c>
    </row>
    <row r="2181" spans="1:38">
      <c r="A2181" s="73" t="s">
        <v>5462</v>
      </c>
      <c r="B2181" t="s">
        <v>787</v>
      </c>
      <c r="C2181" t="s">
        <v>5463</v>
      </c>
      <c r="D2181">
        <v>185730</v>
      </c>
      <c r="E2181">
        <v>148582.22500000001</v>
      </c>
      <c r="F2181">
        <v>-20.000955688364826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25</v>
      </c>
      <c r="O2181">
        <v>6</v>
      </c>
      <c r="P2181">
        <v>0</v>
      </c>
      <c r="Q2181" t="s">
        <v>7016</v>
      </c>
      <c r="R2181" t="s">
        <v>5464</v>
      </c>
      <c r="S2181" t="s">
        <v>578</v>
      </c>
      <c r="T2181" s="73"/>
      <c r="U2181" s="73"/>
      <c r="V2181"/>
      <c r="W2181" s="73">
        <f>IFERROR(VLOOKUP(Подбор[[#This Row],[Артикул]],[1]Подбор!$CJ:$CW,2,0),"")</f>
        <v>185730</v>
      </c>
      <c r="X2181" s="73">
        <f>IFERROR(VLOOKUP(Подбор[[#This Row],[Артикул]],[1]Подбор!$CJ:$CW,3,0),"")</f>
        <v>148582.22500000001</v>
      </c>
      <c r="Y2181" s="73">
        <f>IFERROR(VLOOKUP(Подбор[[#This Row],[Артикул]],[1]Подбор!$CJ:$CW,4,0),"")</f>
        <v>-20.000955688364826</v>
      </c>
      <c r="Z2181" s="73">
        <f>IFERROR(VLOOKUP(Подбор[[#This Row],[Артикул]],[1]Подбор!$CJ:$CW,5,0),"")</f>
        <v>0</v>
      </c>
      <c r="AA2181" s="73">
        <f>IFERROR(VLOOKUP(Подбор[[#This Row],[Артикул]],[1]Подбор!$CJ:$CW,6,0),"")</f>
        <v>0</v>
      </c>
      <c r="AB2181" s="73">
        <f>IFERROR(VLOOKUP(Подбор[[#This Row],[Артикул]],[1]Подбор!$CJ:$CW,7,0),"")</f>
        <v>0</v>
      </c>
      <c r="AC2181" s="73">
        <f>IFERROR(VLOOKUP(Подбор[[#This Row],[Артикул]],[1]Подбор!$CJ:$CW,8,0),"")</f>
        <v>0</v>
      </c>
      <c r="AD2181" s="73">
        <f>IFERROR(VLOOKUP(Подбор[[#This Row],[Артикул]],[1]Подбор!$CJ:$CW,9,0),"")</f>
        <v>0</v>
      </c>
      <c r="AE2181" s="73">
        <f>IFERROR(VLOOKUP(Подбор[[#This Row],[Артикул]],[1]Подбор!$CJ:$CW,10,0),"")</f>
        <v>0</v>
      </c>
      <c r="AF2181" s="73">
        <f>IFERROR(VLOOKUP(Подбор[[#This Row],[Артикул]],[1]Подбор!$CJ:$CW,11,0),"")</f>
        <v>0</v>
      </c>
      <c r="AG2181" s="73">
        <f>IFERROR(VLOOKUP(Подбор[[#This Row],[Артикул]],[1]Подбор!$CJ:$CW,12,0),"")</f>
        <v>25</v>
      </c>
      <c r="AH2181" s="73">
        <f>IFERROR(VLOOKUP(Подбор[[#This Row],[Артикул]],[1]Подбор!$CJ:$CW,13,0),"")</f>
        <v>6</v>
      </c>
      <c r="AI2181" s="73">
        <f>IFERROR(VLOOKUP(Подбор[[#This Row],[Артикул]],[1]Подбор!$CJ:$CW,14,0),"")</f>
        <v>0</v>
      </c>
      <c r="AJ2181" s="73" t="str">
        <f>IFERROR(VLOOKUP(Подбор[[#This Row],[Артикул]],[1]Подбор!$CJ:$DA,15,0),"")</f>
        <v>http://ipmatika.ru/upload/iblock/e66/4kvhfx621tucbjph3833wvpn4lvk60li/WI-PCMS310GF-I_v2.png</v>
      </c>
      <c r="AK2181" s="73" t="str">
        <f>IFERROR(VLOOKUP(Подбор[[#This Row],[Артикул]],[1]Подбор!$CJ:$DA,16,0),"")</f>
        <v>https://ipmatika.kz/products/promyshlennnye-kommutatory-poe-/wi-tek-wi-pcms310gf-i%20v2/</v>
      </c>
      <c r="AL2181" s="73" t="str">
        <f>IFERROR(VLOOKUP(Подбор[[#This Row],[Артикул]],[1]Подбор!$CJ:$DA,17,0),"")</f>
        <v/>
      </c>
    </row>
    <row r="2182" spans="1:38">
      <c r="A2182" s="73" t="s">
        <v>2719</v>
      </c>
      <c r="B2182" t="s">
        <v>787</v>
      </c>
      <c r="C2182" t="s">
        <v>2720</v>
      </c>
      <c r="D2182">
        <v>185730</v>
      </c>
      <c r="E2182">
        <v>148582.22500000001</v>
      </c>
      <c r="F2182">
        <v>-20.000955688364826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7017</v>
      </c>
      <c r="R2182" t="s">
        <v>7018</v>
      </c>
      <c r="S2182" t="s">
        <v>5612</v>
      </c>
      <c r="T2182" s="73"/>
      <c r="U2182" s="73"/>
      <c r="V2182"/>
      <c r="W2182" s="73">
        <f>IFERROR(VLOOKUP(Подбор[[#This Row],[Артикул]],[1]Подбор!$CJ:$CW,2,0),"")</f>
        <v>185730</v>
      </c>
      <c r="X2182" s="73">
        <f>IFERROR(VLOOKUP(Подбор[[#This Row],[Артикул]],[1]Подбор!$CJ:$CW,3,0),"")</f>
        <v>148582.22500000001</v>
      </c>
      <c r="Y2182" s="73">
        <f>IFERROR(VLOOKUP(Подбор[[#This Row],[Артикул]],[1]Подбор!$CJ:$CW,4,0),"")</f>
        <v>-20.000955688364826</v>
      </c>
      <c r="Z2182" s="73">
        <f>IFERROR(VLOOKUP(Подбор[[#This Row],[Артикул]],[1]Подбор!$CJ:$CW,5,0),"")</f>
        <v>0</v>
      </c>
      <c r="AA2182" s="73">
        <f>IFERROR(VLOOKUP(Подбор[[#This Row],[Артикул]],[1]Подбор!$CJ:$CW,6,0),"")</f>
        <v>0</v>
      </c>
      <c r="AB2182" s="73">
        <f>IFERROR(VLOOKUP(Подбор[[#This Row],[Артикул]],[1]Подбор!$CJ:$CW,7,0),"")</f>
        <v>0</v>
      </c>
      <c r="AC2182" s="73">
        <f>IFERROR(VLOOKUP(Подбор[[#This Row],[Артикул]],[1]Подбор!$CJ:$CW,8,0),"")</f>
        <v>0</v>
      </c>
      <c r="AD2182" s="73">
        <f>IFERROR(VLOOKUP(Подбор[[#This Row],[Артикул]],[1]Подбор!$CJ:$CW,9,0),"")</f>
        <v>0</v>
      </c>
      <c r="AE2182" s="73">
        <f>IFERROR(VLOOKUP(Подбор[[#This Row],[Артикул]],[1]Подбор!$CJ:$CW,10,0),"")</f>
        <v>0</v>
      </c>
      <c r="AF2182" s="73">
        <f>IFERROR(VLOOKUP(Подбор[[#This Row],[Артикул]],[1]Подбор!$CJ:$CW,11,0),"")</f>
        <v>0</v>
      </c>
      <c r="AG2182" s="73">
        <f>IFERROR(VLOOKUP(Подбор[[#This Row],[Артикул]],[1]Подбор!$CJ:$CW,12,0),"")</f>
        <v>0</v>
      </c>
      <c r="AH2182" s="73">
        <f>IFERROR(VLOOKUP(Подбор[[#This Row],[Артикул]],[1]Подбор!$CJ:$CW,13,0),"")</f>
        <v>0</v>
      </c>
      <c r="AI2182" s="73">
        <f>IFERROR(VLOOKUP(Подбор[[#This Row],[Артикул]],[1]Подбор!$CJ:$CW,14,0),"")</f>
        <v>0</v>
      </c>
      <c r="AJ2182" s="73" t="str">
        <f>IFERROR(VLOOKUP(Подбор[[#This Row],[Артикул]],[1]Подбор!$CJ:$DA,15,0),"")</f>
        <v>http://ipmatika.ru/upload/iblock/a49/qdnd77dtm4b9colktxa92zy65boyt60c/WI-PCMS310GF-I_01.jpg</v>
      </c>
      <c r="AK2182" s="73" t="str">
        <f>IFERROR(VLOOKUP(Подбор[[#This Row],[Артикул]],[1]Подбор!$CJ:$DA,16,0),"")</f>
        <v>https://ipmatika.kz/products/promyshlennnye-kommutatory-poe-/wi-tek-wi-pcms310gf-i/</v>
      </c>
      <c r="AL2182" s="73" t="str">
        <f>IFERROR(VLOOKUP(Подбор[[#This Row],[Артикул]],[1]Подбор!$CJ:$DA,17,0),"")</f>
        <v>Под заказ</v>
      </c>
    </row>
    <row r="2183" spans="1:38">
      <c r="A2183" s="73" t="s">
        <v>3576</v>
      </c>
      <c r="B2183" t="s">
        <v>787</v>
      </c>
      <c r="C2183" t="s">
        <v>4206</v>
      </c>
      <c r="D2183">
        <v>225520</v>
      </c>
      <c r="E2183">
        <v>180418.42499999999</v>
      </c>
      <c r="F2183">
        <v>-19.998924707343036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9</v>
      </c>
      <c r="O2183">
        <v>5</v>
      </c>
      <c r="P2183">
        <v>0</v>
      </c>
      <c r="Q2183" t="s">
        <v>7019</v>
      </c>
      <c r="R2183" t="s">
        <v>3577</v>
      </c>
      <c r="S2183" t="s">
        <v>5612</v>
      </c>
      <c r="T2183" s="73"/>
      <c r="U2183" s="73"/>
      <c r="V2183"/>
      <c r="W2183" s="73">
        <f>IFERROR(VLOOKUP(Подбор[[#This Row],[Артикул]],[1]Подбор!$CJ:$CW,2,0),"")</f>
        <v>225520</v>
      </c>
      <c r="X2183" s="73">
        <f>IFERROR(VLOOKUP(Подбор[[#This Row],[Артикул]],[1]Подбор!$CJ:$CW,3,0),"")</f>
        <v>180418.42499999999</v>
      </c>
      <c r="Y2183" s="73">
        <f>IFERROR(VLOOKUP(Подбор[[#This Row],[Артикул]],[1]Подбор!$CJ:$CW,4,0),"")</f>
        <v>-19.998924707343036</v>
      </c>
      <c r="Z2183" s="73">
        <f>IFERROR(VLOOKUP(Подбор[[#This Row],[Артикул]],[1]Подбор!$CJ:$CW,5,0),"")</f>
        <v>0</v>
      </c>
      <c r="AA2183" s="73">
        <f>IFERROR(VLOOKUP(Подбор[[#This Row],[Артикул]],[1]Подбор!$CJ:$CW,6,0),"")</f>
        <v>0</v>
      </c>
      <c r="AB2183" s="73">
        <f>IFERROR(VLOOKUP(Подбор[[#This Row],[Артикул]],[1]Подбор!$CJ:$CW,7,0),"")</f>
        <v>0</v>
      </c>
      <c r="AC2183" s="73">
        <f>IFERROR(VLOOKUP(Подбор[[#This Row],[Артикул]],[1]Подбор!$CJ:$CW,8,0),"")</f>
        <v>0</v>
      </c>
      <c r="AD2183" s="73">
        <f>IFERROR(VLOOKUP(Подбор[[#This Row],[Артикул]],[1]Подбор!$CJ:$CW,9,0),"")</f>
        <v>0</v>
      </c>
      <c r="AE2183" s="73">
        <f>IFERROR(VLOOKUP(Подбор[[#This Row],[Артикул]],[1]Подбор!$CJ:$CW,10,0),"")</f>
        <v>0</v>
      </c>
      <c r="AF2183" s="73">
        <f>IFERROR(VLOOKUP(Подбор[[#This Row],[Артикул]],[1]Подбор!$CJ:$CW,11,0),"")</f>
        <v>0</v>
      </c>
      <c r="AG2183" s="73">
        <f>IFERROR(VLOOKUP(Подбор[[#This Row],[Артикул]],[1]Подбор!$CJ:$CW,12,0),"")</f>
        <v>9</v>
      </c>
      <c r="AH2183" s="73">
        <f>IFERROR(VLOOKUP(Подбор[[#This Row],[Артикул]],[1]Подбор!$CJ:$CW,13,0),"")</f>
        <v>5</v>
      </c>
      <c r="AI2183" s="73">
        <f>IFERROR(VLOOKUP(Подбор[[#This Row],[Артикул]],[1]Подбор!$CJ:$CW,14,0),"")</f>
        <v>0</v>
      </c>
      <c r="AJ2183" s="73" t="str">
        <f>IFERROR(VLOOKUP(Подбор[[#This Row],[Артикул]],[1]Подбор!$CJ:$DA,15,0),"")</f>
        <v>http://ipmatika.ru/upload/iblock/c8c/wngkej57potykscg30ec8uhok5fnd6rq/WI-PCMS312GF-BT-I_01%20.jpg</v>
      </c>
      <c r="AK2183" s="73" t="str">
        <f>IFERROR(VLOOKUP(Подбор[[#This Row],[Артикул]],[1]Подбор!$CJ:$DA,16,0),"")</f>
        <v>https://ipmatika.kz/products/promyshlennnye-kommutatory-poe-/wi-tek-wi-pcms312gf-bt-i/</v>
      </c>
      <c r="AL2183" s="73" t="str">
        <f>IFERROR(VLOOKUP(Подбор[[#This Row],[Артикул]],[1]Подбор!$CJ:$DA,17,0),"")</f>
        <v>Под заказ</v>
      </c>
    </row>
    <row r="2184" spans="1:38">
      <c r="A2184" s="73" t="s">
        <v>4207</v>
      </c>
      <c r="B2184" t="s">
        <v>787</v>
      </c>
      <c r="C2184" t="s">
        <v>4208</v>
      </c>
      <c r="D2184">
        <v>225520</v>
      </c>
      <c r="E2184">
        <v>180418.42499999999</v>
      </c>
      <c r="F2184">
        <v>-19.998924707343036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v>0</v>
      </c>
      <c r="Q2184" t="s">
        <v>7020</v>
      </c>
      <c r="R2184" t="s">
        <v>7021</v>
      </c>
      <c r="S2184" t="s">
        <v>5612</v>
      </c>
      <c r="T2184" s="73"/>
      <c r="U2184" s="73"/>
      <c r="V2184"/>
      <c r="W2184" s="73">
        <f>IFERROR(VLOOKUP(Подбор[[#This Row],[Артикул]],[1]Подбор!$CJ:$CW,2,0),"")</f>
        <v>225520</v>
      </c>
      <c r="X2184" s="73">
        <f>IFERROR(VLOOKUP(Подбор[[#This Row],[Артикул]],[1]Подбор!$CJ:$CW,3,0),"")</f>
        <v>180418.42499999999</v>
      </c>
      <c r="Y2184" s="73">
        <f>IFERROR(VLOOKUP(Подбор[[#This Row],[Артикул]],[1]Подбор!$CJ:$CW,4,0),"")</f>
        <v>-19.998924707343036</v>
      </c>
      <c r="Z2184" s="73">
        <f>IFERROR(VLOOKUP(Подбор[[#This Row],[Артикул]],[1]Подбор!$CJ:$CW,5,0),"")</f>
        <v>0</v>
      </c>
      <c r="AA2184" s="73">
        <f>IFERROR(VLOOKUP(Подбор[[#This Row],[Артикул]],[1]Подбор!$CJ:$CW,6,0),"")</f>
        <v>0</v>
      </c>
      <c r="AB2184" s="73">
        <f>IFERROR(VLOOKUP(Подбор[[#This Row],[Артикул]],[1]Подбор!$CJ:$CW,7,0),"")</f>
        <v>0</v>
      </c>
      <c r="AC2184" s="73">
        <f>IFERROR(VLOOKUP(Подбор[[#This Row],[Артикул]],[1]Подбор!$CJ:$CW,8,0),"")</f>
        <v>0</v>
      </c>
      <c r="AD2184" s="73">
        <f>IFERROR(VLOOKUP(Подбор[[#This Row],[Артикул]],[1]Подбор!$CJ:$CW,9,0),"")</f>
        <v>0</v>
      </c>
      <c r="AE2184" s="73">
        <f>IFERROR(VLOOKUP(Подбор[[#This Row],[Артикул]],[1]Подбор!$CJ:$CW,10,0),"")</f>
        <v>0</v>
      </c>
      <c r="AF2184" s="73">
        <f>IFERROR(VLOOKUP(Подбор[[#This Row],[Артикул]],[1]Подбор!$CJ:$CW,11,0),"")</f>
        <v>0</v>
      </c>
      <c r="AG2184" s="73">
        <f>IFERROR(VLOOKUP(Подбор[[#This Row],[Артикул]],[1]Подбор!$CJ:$CW,12,0),"")</f>
        <v>0</v>
      </c>
      <c r="AH2184" s="73">
        <f>IFERROR(VLOOKUP(Подбор[[#This Row],[Артикул]],[1]Подбор!$CJ:$CW,13,0),"")</f>
        <v>1</v>
      </c>
      <c r="AI2184" s="73">
        <f>IFERROR(VLOOKUP(Подбор[[#This Row],[Артикул]],[1]Подбор!$CJ:$CW,14,0),"")</f>
        <v>0</v>
      </c>
      <c r="AJ2184" s="73" t="str">
        <f>IFERROR(VLOOKUP(Подбор[[#This Row],[Артикул]],[1]Подбор!$CJ:$DA,15,0),"")</f>
        <v>http://ipmatika.ru/upload/iblock/58c/dd51edoz17vxw33kq1we29ozugn8em5m/WI-PCMS312GF-BT-I%28V2%291.png</v>
      </c>
      <c r="AK2184" s="73" t="str">
        <f>IFERROR(VLOOKUP(Подбор[[#This Row],[Артикул]],[1]Подбор!$CJ:$DA,16,0),"")</f>
        <v>https://ipmatika.kz/products/promyshlennnye-kommutatory-poe-/wi-tek-wi-pcms312gf-bt-i-v2/</v>
      </c>
      <c r="AL2184" s="73" t="str">
        <f>IFERROR(VLOOKUP(Подбор[[#This Row],[Артикул]],[1]Подбор!$CJ:$DA,17,0),"")</f>
        <v>Под заказ</v>
      </c>
    </row>
    <row r="2185" spans="1:38">
      <c r="A2185" s="73" t="s">
        <v>172</v>
      </c>
      <c r="B2185" t="s">
        <v>787</v>
      </c>
      <c r="C2185" t="s">
        <v>693</v>
      </c>
      <c r="D2185">
        <v>155210</v>
      </c>
      <c r="E2185">
        <v>124170.74999999997</v>
      </c>
      <c r="F2185">
        <v>-19.998228206945456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2</v>
      </c>
      <c r="O2185">
        <v>0</v>
      </c>
      <c r="P2185">
        <v>0</v>
      </c>
      <c r="Q2185" t="s">
        <v>7022</v>
      </c>
      <c r="R2185" t="s">
        <v>3039</v>
      </c>
      <c r="S2185" t="s">
        <v>5491</v>
      </c>
      <c r="T2185" s="73"/>
      <c r="U2185" s="73"/>
      <c r="V2185"/>
      <c r="W2185" s="73">
        <f>IFERROR(VLOOKUP(Подбор[[#This Row],[Артикул]],[1]Подбор!$CJ:$CW,2,0),"")</f>
        <v>155210</v>
      </c>
      <c r="X2185" s="73">
        <f>IFERROR(VLOOKUP(Подбор[[#This Row],[Артикул]],[1]Подбор!$CJ:$CW,3,0),"")</f>
        <v>124170.74999999997</v>
      </c>
      <c r="Y2185" s="73">
        <f>IFERROR(VLOOKUP(Подбор[[#This Row],[Артикул]],[1]Подбор!$CJ:$CW,4,0),"")</f>
        <v>-19.998228206945456</v>
      </c>
      <c r="Z2185" s="73">
        <f>IFERROR(VLOOKUP(Подбор[[#This Row],[Артикул]],[1]Подбор!$CJ:$CW,5,0),"")</f>
        <v>0</v>
      </c>
      <c r="AA2185" s="73">
        <f>IFERROR(VLOOKUP(Подбор[[#This Row],[Артикул]],[1]Подбор!$CJ:$CW,6,0),"")</f>
        <v>0</v>
      </c>
      <c r="AB2185" s="73">
        <f>IFERROR(VLOOKUP(Подбор[[#This Row],[Артикул]],[1]Подбор!$CJ:$CW,7,0),"")</f>
        <v>0</v>
      </c>
      <c r="AC2185" s="73">
        <f>IFERROR(VLOOKUP(Подбор[[#This Row],[Артикул]],[1]Подбор!$CJ:$CW,8,0),"")</f>
        <v>0</v>
      </c>
      <c r="AD2185" s="73">
        <f>IFERROR(VLOOKUP(Подбор[[#This Row],[Артикул]],[1]Подбор!$CJ:$CW,9,0),"")</f>
        <v>0</v>
      </c>
      <c r="AE2185" s="73">
        <f>IFERROR(VLOOKUP(Подбор[[#This Row],[Артикул]],[1]Подбор!$CJ:$CW,10,0),"")</f>
        <v>0</v>
      </c>
      <c r="AF2185" s="73">
        <f>IFERROR(VLOOKUP(Подбор[[#This Row],[Артикул]],[1]Подбор!$CJ:$CW,11,0),"")</f>
        <v>0</v>
      </c>
      <c r="AG2185" s="73">
        <f>IFERROR(VLOOKUP(Подбор[[#This Row],[Артикул]],[1]Подбор!$CJ:$CW,12,0),"")</f>
        <v>2</v>
      </c>
      <c r="AH2185" s="73">
        <f>IFERROR(VLOOKUP(Подбор[[#This Row],[Артикул]],[1]Подбор!$CJ:$CW,13,0),"")</f>
        <v>0</v>
      </c>
      <c r="AI2185" s="73">
        <f>IFERROR(VLOOKUP(Подбор[[#This Row],[Артикул]],[1]Подбор!$CJ:$CW,14,0),"")</f>
        <v>0</v>
      </c>
      <c r="AJ2185" s="73" t="str">
        <f>IFERROR(VLOOKUP(Подбор[[#This Row],[Артикул]],[1]Подбор!$CJ:$DA,15,0),"")</f>
        <v>http://ipmatika.ru/upload/iblock/4ca/WI-PMS305GF-I_V0_title.png</v>
      </c>
      <c r="AK2185" s="73" t="str">
        <f>IFERROR(VLOOKUP(Подбор[[#This Row],[Артикул]],[1]Подбор!$CJ:$DA,16,0),"")</f>
        <v>https://ipmatika.kz/products/promyshlennnye-kommutatory-poe-/wi-tek-wi-pms305gf-i/</v>
      </c>
      <c r="AL2185" s="73" t="str">
        <f>IFERROR(VLOOKUP(Подбор[[#This Row],[Артикул]],[1]Подбор!$CJ:$DA,17,0),"")</f>
        <v>EOL</v>
      </c>
    </row>
    <row r="2186" spans="1:38">
      <c r="A2186" s="73" t="s">
        <v>173</v>
      </c>
      <c r="B2186" t="s">
        <v>787</v>
      </c>
      <c r="C2186" t="s">
        <v>692</v>
      </c>
      <c r="D2186">
        <v>153890</v>
      </c>
      <c r="E2186">
        <v>123110.075</v>
      </c>
      <c r="F2186">
        <v>-20.001250893495353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5489</v>
      </c>
      <c r="O2186" t="s">
        <v>5489</v>
      </c>
      <c r="P2186">
        <v>0</v>
      </c>
      <c r="Q2186" t="s">
        <v>7023</v>
      </c>
      <c r="R2186" t="s">
        <v>3040</v>
      </c>
      <c r="S2186" t="s">
        <v>5491</v>
      </c>
      <c r="T2186" s="73"/>
      <c r="U2186" s="73"/>
      <c r="V2186"/>
      <c r="W2186" s="73">
        <f>IFERROR(VLOOKUP(Подбор[[#This Row],[Артикул]],[1]Подбор!$CJ:$CW,2,0),"")</f>
        <v>153890</v>
      </c>
      <c r="X2186" s="73">
        <f>IFERROR(VLOOKUP(Подбор[[#This Row],[Артикул]],[1]Подбор!$CJ:$CW,3,0),"")</f>
        <v>123110.075</v>
      </c>
      <c r="Y2186" s="73">
        <f>IFERROR(VLOOKUP(Подбор[[#This Row],[Артикул]],[1]Подбор!$CJ:$CW,4,0),"")</f>
        <v>-20.001250893495353</v>
      </c>
      <c r="Z2186" s="73">
        <f>IFERROR(VLOOKUP(Подбор[[#This Row],[Артикул]],[1]Подбор!$CJ:$CW,5,0),"")</f>
        <v>1</v>
      </c>
      <c r="AA2186" s="73">
        <f>IFERROR(VLOOKUP(Подбор[[#This Row],[Артикул]],[1]Подбор!$CJ:$CW,6,0),"")</f>
        <v>0</v>
      </c>
      <c r="AB2186" s="73">
        <f>IFERROR(VLOOKUP(Подбор[[#This Row],[Артикул]],[1]Подбор!$CJ:$CW,7,0),"")</f>
        <v>0</v>
      </c>
      <c r="AC2186" s="73">
        <f>IFERROR(VLOOKUP(Подбор[[#This Row],[Артикул]],[1]Подбор!$CJ:$CW,8,0),"")</f>
        <v>0</v>
      </c>
      <c r="AD2186" s="73">
        <f>IFERROR(VLOOKUP(Подбор[[#This Row],[Артикул]],[1]Подбор!$CJ:$CW,9,0),"")</f>
        <v>0</v>
      </c>
      <c r="AE2186" s="73">
        <f>IFERROR(VLOOKUP(Подбор[[#This Row],[Артикул]],[1]Подбор!$CJ:$CW,10,0),"")</f>
        <v>0</v>
      </c>
      <c r="AF2186" s="73">
        <f>IFERROR(VLOOKUP(Подбор[[#This Row],[Артикул]],[1]Подбор!$CJ:$CW,11,0),"")</f>
        <v>0</v>
      </c>
      <c r="AG2186" s="73" t="str">
        <f>IFERROR(VLOOKUP(Подбор[[#This Row],[Артикул]],[1]Подбор!$CJ:$CW,12,0),"")</f>
        <v>50+</v>
      </c>
      <c r="AH2186" s="73" t="str">
        <f>IFERROR(VLOOKUP(Подбор[[#This Row],[Артикул]],[1]Подбор!$CJ:$CW,13,0),"")</f>
        <v>50+</v>
      </c>
      <c r="AI2186" s="73">
        <f>IFERROR(VLOOKUP(Подбор[[#This Row],[Артикул]],[1]Подбор!$CJ:$CW,14,0),"")</f>
        <v>0</v>
      </c>
      <c r="AJ2186" s="73" t="str">
        <f>IFERROR(VLOOKUP(Подбор[[#This Row],[Артикул]],[1]Подбор!$CJ:$DA,15,0),"")</f>
        <v>http://ipmatika.ru/upload/iblock/617/WI-PMS306GF-I-1_title.png</v>
      </c>
      <c r="AK2186" s="73" t="str">
        <f>IFERROR(VLOOKUP(Подбор[[#This Row],[Артикул]],[1]Подбор!$CJ:$DA,16,0),"")</f>
        <v>https://ipmatika.kz/products/promyshlennnye-kommutatory-poe-/wi-tek-wi-pms306gf-i/</v>
      </c>
      <c r="AL2186" s="73" t="str">
        <f>IFERROR(VLOOKUP(Подбор[[#This Row],[Артикул]],[1]Подбор!$CJ:$DA,17,0),"")</f>
        <v>EOL</v>
      </c>
    </row>
    <row r="2187" spans="1:38">
      <c r="A2187" s="73" t="s">
        <v>691</v>
      </c>
      <c r="B2187" t="s">
        <v>787</v>
      </c>
      <c r="C2187" t="s">
        <v>3151</v>
      </c>
      <c r="D2187">
        <v>225520</v>
      </c>
      <c r="E2187">
        <v>180418.42499999999</v>
      </c>
      <c r="F2187">
        <v>-19.998924707343036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37</v>
      </c>
      <c r="O2187">
        <v>3</v>
      </c>
      <c r="P2187">
        <v>0</v>
      </c>
      <c r="Q2187" t="s">
        <v>578</v>
      </c>
      <c r="R2187" t="s">
        <v>2771</v>
      </c>
      <c r="S2187" t="s">
        <v>5491</v>
      </c>
      <c r="T2187" s="73"/>
      <c r="U2187" s="73"/>
      <c r="V2187"/>
      <c r="W2187" s="73">
        <f>IFERROR(VLOOKUP(Подбор[[#This Row],[Артикул]],[1]Подбор!$CJ:$CW,2,0),"")</f>
        <v>225520</v>
      </c>
      <c r="X2187" s="73">
        <f>IFERROR(VLOOKUP(Подбор[[#This Row],[Артикул]],[1]Подбор!$CJ:$CW,3,0),"")</f>
        <v>180418.42499999999</v>
      </c>
      <c r="Y2187" s="73">
        <f>IFERROR(VLOOKUP(Подбор[[#This Row],[Артикул]],[1]Подбор!$CJ:$CW,4,0),"")</f>
        <v>-19.998924707343036</v>
      </c>
      <c r="Z2187" s="73">
        <f>IFERROR(VLOOKUP(Подбор[[#This Row],[Артикул]],[1]Подбор!$CJ:$CW,5,0),"")</f>
        <v>0</v>
      </c>
      <c r="AA2187" s="73">
        <f>IFERROR(VLOOKUP(Подбор[[#This Row],[Артикул]],[1]Подбор!$CJ:$CW,6,0),"")</f>
        <v>0</v>
      </c>
      <c r="AB2187" s="73">
        <f>IFERROR(VLOOKUP(Подбор[[#This Row],[Артикул]],[1]Подбор!$CJ:$CW,7,0),"")</f>
        <v>0</v>
      </c>
      <c r="AC2187" s="73">
        <f>IFERROR(VLOOKUP(Подбор[[#This Row],[Артикул]],[1]Подбор!$CJ:$CW,8,0),"")</f>
        <v>0</v>
      </c>
      <c r="AD2187" s="73">
        <f>IFERROR(VLOOKUP(Подбор[[#This Row],[Артикул]],[1]Подбор!$CJ:$CW,9,0),"")</f>
        <v>0</v>
      </c>
      <c r="AE2187" s="73">
        <f>IFERROR(VLOOKUP(Подбор[[#This Row],[Артикул]],[1]Подбор!$CJ:$CW,10,0),"")</f>
        <v>0</v>
      </c>
      <c r="AF2187" s="73">
        <f>IFERROR(VLOOKUP(Подбор[[#This Row],[Артикул]],[1]Подбор!$CJ:$CW,11,0),"")</f>
        <v>0</v>
      </c>
      <c r="AG2187" s="73">
        <f>IFERROR(VLOOKUP(Подбор[[#This Row],[Артикул]],[1]Подбор!$CJ:$CW,12,0),"")</f>
        <v>37</v>
      </c>
      <c r="AH2187" s="73">
        <f>IFERROR(VLOOKUP(Подбор[[#This Row],[Артикул]],[1]Подбор!$CJ:$CW,13,0),"")</f>
        <v>3</v>
      </c>
      <c r="AI2187" s="73">
        <f>IFERROR(VLOOKUP(Подбор[[#This Row],[Артикул]],[1]Подбор!$CJ:$CW,14,0),"")</f>
        <v>0</v>
      </c>
      <c r="AJ2187" s="73" t="str">
        <f>IFERROR(VLOOKUP(Подбор[[#This Row],[Артикул]],[1]Подбор!$CJ:$DA,15,0),"")</f>
        <v/>
      </c>
      <c r="AK2187" s="73" t="str">
        <f>IFERROR(VLOOKUP(Подбор[[#This Row],[Артикул]],[1]Подбор!$CJ:$DA,16,0),"")</f>
        <v>https://ipmatika.kz/products/promyshlennnye-kommutatory-poe-/wi-tek-wi-pms310gf-alien-i_v2/</v>
      </c>
      <c r="AL2187" s="73" t="str">
        <f>IFERROR(VLOOKUP(Подбор[[#This Row],[Артикул]],[1]Подбор!$CJ:$DA,17,0),"")</f>
        <v>EOL</v>
      </c>
    </row>
    <row r="2188" spans="1:38">
      <c r="A2188" s="73" t="s">
        <v>174</v>
      </c>
      <c r="B2188" t="s">
        <v>787</v>
      </c>
      <c r="C2188" t="s">
        <v>690</v>
      </c>
      <c r="D2188">
        <v>209600</v>
      </c>
      <c r="E2188">
        <v>167682.34999999998</v>
      </c>
      <c r="F2188">
        <v>-19.998878816793905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578</v>
      </c>
      <c r="R2188" t="s">
        <v>2770</v>
      </c>
      <c r="S2188" t="s">
        <v>5491</v>
      </c>
      <c r="T2188" s="73"/>
      <c r="U2188" s="73"/>
      <c r="V2188"/>
      <c r="W2188" s="73">
        <f>IFERROR(VLOOKUP(Подбор[[#This Row],[Артикул]],[1]Подбор!$CJ:$CW,2,0),"")</f>
        <v>209600</v>
      </c>
      <c r="X2188" s="73">
        <f>IFERROR(VLOOKUP(Подбор[[#This Row],[Артикул]],[1]Подбор!$CJ:$CW,3,0),"")</f>
        <v>167682.34999999998</v>
      </c>
      <c r="Y2188" s="73">
        <f>IFERROR(VLOOKUP(Подбор[[#This Row],[Артикул]],[1]Подбор!$CJ:$CW,4,0),"")</f>
        <v>-19.998878816793905</v>
      </c>
      <c r="Z2188" s="73">
        <f>IFERROR(VLOOKUP(Подбор[[#This Row],[Артикул]],[1]Подбор!$CJ:$CW,5,0),"")</f>
        <v>1</v>
      </c>
      <c r="AA2188" s="73">
        <f>IFERROR(VLOOKUP(Подбор[[#This Row],[Артикул]],[1]Подбор!$CJ:$CW,6,0),"")</f>
        <v>0</v>
      </c>
      <c r="AB2188" s="73">
        <f>IFERROR(VLOOKUP(Подбор[[#This Row],[Артикул]],[1]Подбор!$CJ:$CW,7,0),"")</f>
        <v>0</v>
      </c>
      <c r="AC2188" s="73">
        <f>IFERROR(VLOOKUP(Подбор[[#This Row],[Артикул]],[1]Подбор!$CJ:$CW,8,0),"")</f>
        <v>0</v>
      </c>
      <c r="AD2188" s="73">
        <f>IFERROR(VLOOKUP(Подбор[[#This Row],[Артикул]],[1]Подбор!$CJ:$CW,9,0),"")</f>
        <v>0</v>
      </c>
      <c r="AE2188" s="73">
        <f>IFERROR(VLOOKUP(Подбор[[#This Row],[Артикул]],[1]Подбор!$CJ:$CW,10,0),"")</f>
        <v>0</v>
      </c>
      <c r="AF2188" s="73">
        <f>IFERROR(VLOOKUP(Подбор[[#This Row],[Артикул]],[1]Подбор!$CJ:$CW,11,0),"")</f>
        <v>0</v>
      </c>
      <c r="AG2188" s="73">
        <f>IFERROR(VLOOKUP(Подбор[[#This Row],[Артикул]],[1]Подбор!$CJ:$CW,12,0),"")</f>
        <v>0</v>
      </c>
      <c r="AH2188" s="73">
        <f>IFERROR(VLOOKUP(Подбор[[#This Row],[Артикул]],[1]Подбор!$CJ:$CW,13,0),"")</f>
        <v>0</v>
      </c>
      <c r="AI2188" s="73">
        <f>IFERROR(VLOOKUP(Подбор[[#This Row],[Артикул]],[1]Подбор!$CJ:$CW,14,0),"")</f>
        <v>0</v>
      </c>
      <c r="AJ2188" s="73" t="str">
        <f>IFERROR(VLOOKUP(Подбор[[#This Row],[Артикул]],[1]Подбор!$CJ:$DA,15,0),"")</f>
        <v/>
      </c>
      <c r="AK2188" s="73" t="str">
        <f>IFERROR(VLOOKUP(Подбор[[#This Row],[Артикул]],[1]Подбор!$CJ:$DA,16,0),"")</f>
        <v>https://ipmatika.kz/products/promyshlennnye-kommutatory-poe-/wi-tek-wi-pms312gf-i-v2/</v>
      </c>
      <c r="AL2188" s="73" t="str">
        <f>IFERROR(VLOOKUP(Подбор[[#This Row],[Артикул]],[1]Подбор!$CJ:$DA,17,0),"")</f>
        <v>EOL</v>
      </c>
    </row>
    <row r="2189" spans="1:38">
      <c r="A2189" s="73" t="s">
        <v>399</v>
      </c>
      <c r="B2189" t="s">
        <v>787</v>
      </c>
      <c r="C2189" t="s">
        <v>689</v>
      </c>
      <c r="D2189">
        <v>45770</v>
      </c>
      <c r="E2189">
        <v>36613.224999999999</v>
      </c>
      <c r="F2189">
        <v>-20.006062923312214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2</v>
      </c>
      <c r="O2189">
        <v>1</v>
      </c>
      <c r="P2189">
        <v>0</v>
      </c>
      <c r="Q2189" t="s">
        <v>578</v>
      </c>
      <c r="R2189" t="s">
        <v>2769</v>
      </c>
      <c r="S2189" t="s">
        <v>5491</v>
      </c>
      <c r="T2189" s="73"/>
      <c r="U2189" s="73"/>
      <c r="V2189"/>
      <c r="W2189" s="73">
        <f>IFERROR(VLOOKUP(Подбор[[#This Row],[Артикул]],[1]Подбор!$CJ:$CW,2,0),"")</f>
        <v>45770</v>
      </c>
      <c r="X2189" s="73">
        <f>IFERROR(VLOOKUP(Подбор[[#This Row],[Артикул]],[1]Подбор!$CJ:$CW,3,0),"")</f>
        <v>36613.224999999999</v>
      </c>
      <c r="Y2189" s="73">
        <f>IFERROR(VLOOKUP(Подбор[[#This Row],[Артикул]],[1]Подбор!$CJ:$CW,4,0),"")</f>
        <v>-20.006062923312214</v>
      </c>
      <c r="Z2189" s="73">
        <f>IFERROR(VLOOKUP(Подбор[[#This Row],[Артикул]],[1]Подбор!$CJ:$CW,5,0),"")</f>
        <v>0</v>
      </c>
      <c r="AA2189" s="73">
        <f>IFERROR(VLOOKUP(Подбор[[#This Row],[Артикул]],[1]Подбор!$CJ:$CW,6,0),"")</f>
        <v>0</v>
      </c>
      <c r="AB2189" s="73">
        <f>IFERROR(VLOOKUP(Подбор[[#This Row],[Артикул]],[1]Подбор!$CJ:$CW,7,0),"")</f>
        <v>0</v>
      </c>
      <c r="AC2189" s="73">
        <f>IFERROR(VLOOKUP(Подбор[[#This Row],[Артикул]],[1]Подбор!$CJ:$CW,8,0),"")</f>
        <v>0</v>
      </c>
      <c r="AD2189" s="73">
        <f>IFERROR(VLOOKUP(Подбор[[#This Row],[Артикул]],[1]Подбор!$CJ:$CW,9,0),"")</f>
        <v>0</v>
      </c>
      <c r="AE2189" s="73">
        <f>IFERROR(VLOOKUP(Подбор[[#This Row],[Артикул]],[1]Подбор!$CJ:$CW,10,0),"")</f>
        <v>0</v>
      </c>
      <c r="AF2189" s="73">
        <f>IFERROR(VLOOKUP(Подбор[[#This Row],[Артикул]],[1]Подбор!$CJ:$CW,11,0),"")</f>
        <v>0</v>
      </c>
      <c r="AG2189" s="73">
        <f>IFERROR(VLOOKUP(Подбор[[#This Row],[Артикул]],[1]Подбор!$CJ:$CW,12,0),"")</f>
        <v>2</v>
      </c>
      <c r="AH2189" s="73">
        <f>IFERROR(VLOOKUP(Подбор[[#This Row],[Артикул]],[1]Подбор!$CJ:$CW,13,0),"")</f>
        <v>1</v>
      </c>
      <c r="AI2189" s="73">
        <f>IFERROR(VLOOKUP(Подбор[[#This Row],[Артикул]],[1]Подбор!$CJ:$CW,14,0),"")</f>
        <v>0</v>
      </c>
      <c r="AJ2189" s="73" t="str">
        <f>IFERROR(VLOOKUP(Подбор[[#This Row],[Артикул]],[1]Подбор!$CJ:$DA,15,0),"")</f>
        <v/>
      </c>
      <c r="AK2189" s="73" t="str">
        <f>IFERROR(VLOOKUP(Подбор[[#This Row],[Артикул]],[1]Подбор!$CJ:$DA,16,0),"")</f>
        <v>https://ipmatika.kz/products/promyshlennnye-kommutatory-poe-/wi-tek-wi-PS206-i-v2/</v>
      </c>
      <c r="AL2189" s="73" t="str">
        <f>IFERROR(VLOOKUP(Подбор[[#This Row],[Артикул]],[1]Подбор!$CJ:$DA,17,0),"")</f>
        <v>EOL</v>
      </c>
    </row>
    <row r="2190" spans="1:38">
      <c r="A2190" s="73" t="s">
        <v>491</v>
      </c>
      <c r="B2190" t="s">
        <v>787</v>
      </c>
      <c r="C2190" t="s">
        <v>688</v>
      </c>
      <c r="D2190">
        <v>50410</v>
      </c>
      <c r="E2190">
        <v>40329.574999999997</v>
      </c>
      <c r="F2190">
        <v>-19.996875619916693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2</v>
      </c>
      <c r="O2190">
        <v>0</v>
      </c>
      <c r="P2190">
        <v>0</v>
      </c>
      <c r="Q2190" t="s">
        <v>578</v>
      </c>
      <c r="R2190" t="s">
        <v>2768</v>
      </c>
      <c r="S2190" t="s">
        <v>578</v>
      </c>
      <c r="T2190" s="73"/>
      <c r="U2190" s="73"/>
      <c r="V2190"/>
      <c r="W2190" s="73">
        <f>IFERROR(VLOOKUP(Подбор[[#This Row],[Артикул]],[1]Подбор!$CJ:$CW,2,0),"")</f>
        <v>50410</v>
      </c>
      <c r="X2190" s="73">
        <f>IFERROR(VLOOKUP(Подбор[[#This Row],[Артикул]],[1]Подбор!$CJ:$CW,3,0),"")</f>
        <v>40329.574999999997</v>
      </c>
      <c r="Y2190" s="73">
        <f>IFERROR(VLOOKUP(Подбор[[#This Row],[Артикул]],[1]Подбор!$CJ:$CW,4,0),"")</f>
        <v>-19.996875619916693</v>
      </c>
      <c r="Z2190" s="73">
        <f>IFERROR(VLOOKUP(Подбор[[#This Row],[Артикул]],[1]Подбор!$CJ:$CW,5,0),"")</f>
        <v>0</v>
      </c>
      <c r="AA2190" s="73">
        <f>IFERROR(VLOOKUP(Подбор[[#This Row],[Артикул]],[1]Подбор!$CJ:$CW,6,0),"")</f>
        <v>0</v>
      </c>
      <c r="AB2190" s="73">
        <f>IFERROR(VLOOKUP(Подбор[[#This Row],[Артикул]],[1]Подбор!$CJ:$CW,7,0),"")</f>
        <v>0</v>
      </c>
      <c r="AC2190" s="73">
        <f>IFERROR(VLOOKUP(Подбор[[#This Row],[Артикул]],[1]Подбор!$CJ:$CW,8,0),"")</f>
        <v>0</v>
      </c>
      <c r="AD2190" s="73">
        <f>IFERROR(VLOOKUP(Подбор[[#This Row],[Артикул]],[1]Подбор!$CJ:$CW,9,0),"")</f>
        <v>0</v>
      </c>
      <c r="AE2190" s="73">
        <f>IFERROR(VLOOKUP(Подбор[[#This Row],[Артикул]],[1]Подбор!$CJ:$CW,10,0),"")</f>
        <v>0</v>
      </c>
      <c r="AF2190" s="73">
        <f>IFERROR(VLOOKUP(Подбор[[#This Row],[Артикул]],[1]Подбор!$CJ:$CW,11,0),"")</f>
        <v>0</v>
      </c>
      <c r="AG2190" s="73">
        <f>IFERROR(VLOOKUP(Подбор[[#This Row],[Артикул]],[1]Подбор!$CJ:$CW,12,0),"")</f>
        <v>2</v>
      </c>
      <c r="AH2190" s="73">
        <f>IFERROR(VLOOKUP(Подбор[[#This Row],[Артикул]],[1]Подбор!$CJ:$CW,13,0),"")</f>
        <v>0</v>
      </c>
      <c r="AI2190" s="73">
        <f>IFERROR(VLOOKUP(Подбор[[#This Row],[Артикул]],[1]Подбор!$CJ:$CW,14,0),"")</f>
        <v>0</v>
      </c>
      <c r="AJ2190" s="73" t="str">
        <f>IFERROR(VLOOKUP(Подбор[[#This Row],[Артикул]],[1]Подбор!$CJ:$DA,15,0),"")</f>
        <v/>
      </c>
      <c r="AK2190" s="73" t="str">
        <f>IFERROR(VLOOKUP(Подбор[[#This Row],[Артикул]],[1]Подбор!$CJ:$DA,16,0),"")</f>
        <v>https://ipmatika.kz/products/promyshlennnye-kommutatory-poe-/wi-tek-wi-ps206gf-i-v2/</v>
      </c>
      <c r="AL2190" s="73" t="str">
        <f>IFERROR(VLOOKUP(Подбор[[#This Row],[Артикул]],[1]Подбор!$CJ:$DA,17,0),"")</f>
        <v/>
      </c>
    </row>
    <row r="2191" spans="1:38">
      <c r="A2191" s="73" t="s">
        <v>300</v>
      </c>
      <c r="B2191" t="s">
        <v>787</v>
      </c>
      <c r="C2191" t="s">
        <v>687</v>
      </c>
      <c r="D2191">
        <v>57500</v>
      </c>
      <c r="E2191">
        <v>46000</v>
      </c>
      <c r="F2191">
        <v>-20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7024</v>
      </c>
      <c r="R2191" t="s">
        <v>2767</v>
      </c>
      <c r="S2191" t="s">
        <v>5491</v>
      </c>
      <c r="T2191" s="73"/>
      <c r="U2191" s="73"/>
      <c r="V2191"/>
      <c r="W2191" s="73">
        <f>IFERROR(VLOOKUP(Подбор[[#This Row],[Артикул]],[1]Подбор!$CJ:$CW,2,0),"")</f>
        <v>57500</v>
      </c>
      <c r="X2191" s="73">
        <f>IFERROR(VLOOKUP(Подбор[[#This Row],[Артикул]],[1]Подбор!$CJ:$CW,3,0),"")</f>
        <v>46000</v>
      </c>
      <c r="Y2191" s="73">
        <f>IFERROR(VLOOKUP(Подбор[[#This Row],[Артикул]],[1]Подбор!$CJ:$CW,4,0),"")</f>
        <v>-20</v>
      </c>
      <c r="Z2191" s="73">
        <f>IFERROR(VLOOKUP(Подбор[[#This Row],[Артикул]],[1]Подбор!$CJ:$CW,5,0),"")</f>
        <v>0</v>
      </c>
      <c r="AA2191" s="73">
        <f>IFERROR(VLOOKUP(Подбор[[#This Row],[Артикул]],[1]Подбор!$CJ:$CW,6,0),"")</f>
        <v>0</v>
      </c>
      <c r="AB2191" s="73">
        <f>IFERROR(VLOOKUP(Подбор[[#This Row],[Артикул]],[1]Подбор!$CJ:$CW,7,0),"")</f>
        <v>0</v>
      </c>
      <c r="AC2191" s="73">
        <f>IFERROR(VLOOKUP(Подбор[[#This Row],[Артикул]],[1]Подбор!$CJ:$CW,8,0),"")</f>
        <v>1</v>
      </c>
      <c r="AD2191" s="73">
        <f>IFERROR(VLOOKUP(Подбор[[#This Row],[Артикул]],[1]Подбор!$CJ:$CW,9,0),"")</f>
        <v>0</v>
      </c>
      <c r="AE2191" s="73">
        <f>IFERROR(VLOOKUP(Подбор[[#This Row],[Артикул]],[1]Подбор!$CJ:$CW,10,0),"")</f>
        <v>0</v>
      </c>
      <c r="AF2191" s="73">
        <f>IFERROR(VLOOKUP(Подбор[[#This Row],[Артикул]],[1]Подбор!$CJ:$CW,11,0),"")</f>
        <v>0</v>
      </c>
      <c r="AG2191" s="73">
        <f>IFERROR(VLOOKUP(Подбор[[#This Row],[Артикул]],[1]Подбор!$CJ:$CW,12,0),"")</f>
        <v>0</v>
      </c>
      <c r="AH2191" s="73">
        <f>IFERROR(VLOOKUP(Подбор[[#This Row],[Артикул]],[1]Подбор!$CJ:$CW,13,0),"")</f>
        <v>0</v>
      </c>
      <c r="AI2191" s="73">
        <f>IFERROR(VLOOKUP(Подбор[[#This Row],[Артикул]],[1]Подбор!$CJ:$CW,14,0),"")</f>
        <v>0</v>
      </c>
      <c r="AJ2191" s="73" t="str">
        <f>IFERROR(VLOOKUP(Подбор[[#This Row],[Артикул]],[1]Подбор!$CJ:$DA,15,0),"")</f>
        <v>http://ipmatika.ru/upload/iblock/6a0/PS206GF-I_title.jpg</v>
      </c>
      <c r="AK2191" s="73" t="str">
        <f>IFERROR(VLOOKUP(Подбор[[#This Row],[Артикул]],[1]Подбор!$CJ:$DA,16,0),"")</f>
        <v>https://ipmatika.kz/products/promyshlennnye-kommutatory-poe-/wi-tek-wi-PS206gf-i/</v>
      </c>
      <c r="AL2191" s="73" t="str">
        <f>IFERROR(VLOOKUP(Подбор[[#This Row],[Артикул]],[1]Подбор!$CJ:$DA,17,0),"")</f>
        <v>EOL</v>
      </c>
    </row>
    <row r="2192" spans="1:38">
      <c r="A2192" s="73" t="s">
        <v>490</v>
      </c>
      <c r="B2192" t="s">
        <v>787</v>
      </c>
      <c r="C2192" t="s">
        <v>686</v>
      </c>
      <c r="D2192">
        <v>68980</v>
      </c>
      <c r="E2192">
        <v>55187</v>
      </c>
      <c r="F2192">
        <v>-19.995650913308211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18</v>
      </c>
      <c r="O2192">
        <v>0</v>
      </c>
      <c r="P2192">
        <v>30</v>
      </c>
      <c r="Q2192" t="s">
        <v>578</v>
      </c>
      <c r="R2192" t="s">
        <v>2766</v>
      </c>
      <c r="S2192" t="s">
        <v>578</v>
      </c>
      <c r="T2192" s="73"/>
      <c r="U2192" s="73"/>
      <c r="V2192"/>
      <c r="W2192" s="73">
        <f>IFERROR(VLOOKUP(Подбор[[#This Row],[Артикул]],[1]Подбор!$CJ:$CW,2,0),"")</f>
        <v>68980</v>
      </c>
      <c r="X2192" s="73">
        <f>IFERROR(VLOOKUP(Подбор[[#This Row],[Артикул]],[1]Подбор!$CJ:$CW,3,0),"")</f>
        <v>55187</v>
      </c>
      <c r="Y2192" s="73">
        <f>IFERROR(VLOOKUP(Подбор[[#This Row],[Артикул]],[1]Подбор!$CJ:$CW,4,0),"")</f>
        <v>-19.995650913308211</v>
      </c>
      <c r="Z2192" s="73">
        <f>IFERROR(VLOOKUP(Подбор[[#This Row],[Артикул]],[1]Подбор!$CJ:$CW,5,0),"")</f>
        <v>0</v>
      </c>
      <c r="AA2192" s="73">
        <f>IFERROR(VLOOKUP(Подбор[[#This Row],[Артикул]],[1]Подбор!$CJ:$CW,6,0),"")</f>
        <v>0</v>
      </c>
      <c r="AB2192" s="73">
        <f>IFERROR(VLOOKUP(Подбор[[#This Row],[Артикул]],[1]Подбор!$CJ:$CW,7,0),"")</f>
        <v>0</v>
      </c>
      <c r="AC2192" s="73">
        <f>IFERROR(VLOOKUP(Подбор[[#This Row],[Артикул]],[1]Подбор!$CJ:$CW,8,0),"")</f>
        <v>0</v>
      </c>
      <c r="AD2192" s="73">
        <f>IFERROR(VLOOKUP(Подбор[[#This Row],[Артикул]],[1]Подбор!$CJ:$CW,9,0),"")</f>
        <v>0</v>
      </c>
      <c r="AE2192" s="73">
        <f>IFERROR(VLOOKUP(Подбор[[#This Row],[Артикул]],[1]Подбор!$CJ:$CW,10,0),"")</f>
        <v>0</v>
      </c>
      <c r="AF2192" s="73">
        <f>IFERROR(VLOOKUP(Подбор[[#This Row],[Артикул]],[1]Подбор!$CJ:$CW,11,0),"")</f>
        <v>0</v>
      </c>
      <c r="AG2192" s="73">
        <f>IFERROR(VLOOKUP(Подбор[[#This Row],[Артикул]],[1]Подбор!$CJ:$CW,12,0),"")</f>
        <v>18</v>
      </c>
      <c r="AH2192" s="73">
        <f>IFERROR(VLOOKUP(Подбор[[#This Row],[Артикул]],[1]Подбор!$CJ:$CW,13,0),"")</f>
        <v>0</v>
      </c>
      <c r="AI2192" s="73">
        <f>IFERROR(VLOOKUP(Подбор[[#This Row],[Артикул]],[1]Подбор!$CJ:$CW,14,0),"")</f>
        <v>30</v>
      </c>
      <c r="AJ2192" s="73" t="str">
        <f>IFERROR(VLOOKUP(Подбор[[#This Row],[Артикул]],[1]Подбор!$CJ:$DA,15,0),"")</f>
        <v/>
      </c>
      <c r="AK2192" s="73" t="str">
        <f>IFERROR(VLOOKUP(Подбор[[#This Row],[Артикул]],[1]Подбор!$CJ:$DA,16,0),"")</f>
        <v>https://ipmatika.kz/products/promyshlennnye-kommutatory-poe-/wi-tek-wi-PS212gf-i_v2/</v>
      </c>
      <c r="AL2192" s="73" t="str">
        <f>IFERROR(VLOOKUP(Подбор[[#This Row],[Артикул]],[1]Подбор!$CJ:$DA,17,0),"")</f>
        <v/>
      </c>
    </row>
    <row r="2193" spans="1:38">
      <c r="A2193" s="73" t="s">
        <v>3152</v>
      </c>
      <c r="B2193" t="s">
        <v>787</v>
      </c>
      <c r="C2193" t="s">
        <v>3153</v>
      </c>
      <c r="D2193">
        <v>66330</v>
      </c>
      <c r="E2193">
        <v>53065.650000000009</v>
      </c>
      <c r="F2193">
        <v>-19.997512437810926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6</v>
      </c>
      <c r="O2193">
        <v>0</v>
      </c>
      <c r="P2193">
        <v>0</v>
      </c>
      <c r="Q2193" t="s">
        <v>7025</v>
      </c>
      <c r="R2193" t="s">
        <v>7026</v>
      </c>
      <c r="S2193" t="s">
        <v>5612</v>
      </c>
      <c r="T2193" s="73"/>
      <c r="U2193" s="73"/>
      <c r="V2193"/>
      <c r="W2193" s="73">
        <f>IFERROR(VLOOKUP(Подбор[[#This Row],[Артикул]],[1]Подбор!$CJ:$CW,2,0),"")</f>
        <v>66330</v>
      </c>
      <c r="X2193" s="73">
        <f>IFERROR(VLOOKUP(Подбор[[#This Row],[Артикул]],[1]Подбор!$CJ:$CW,3,0),"")</f>
        <v>53065.650000000009</v>
      </c>
      <c r="Y2193" s="73">
        <f>IFERROR(VLOOKUP(Подбор[[#This Row],[Артикул]],[1]Подбор!$CJ:$CW,4,0),"")</f>
        <v>-19.997512437810926</v>
      </c>
      <c r="Z2193" s="73">
        <f>IFERROR(VLOOKUP(Подбор[[#This Row],[Артикул]],[1]Подбор!$CJ:$CW,5,0),"")</f>
        <v>0</v>
      </c>
      <c r="AA2193" s="73">
        <f>IFERROR(VLOOKUP(Подбор[[#This Row],[Артикул]],[1]Подбор!$CJ:$CW,6,0),"")</f>
        <v>0</v>
      </c>
      <c r="AB2193" s="73">
        <f>IFERROR(VLOOKUP(Подбор[[#This Row],[Артикул]],[1]Подбор!$CJ:$CW,7,0),"")</f>
        <v>0</v>
      </c>
      <c r="AC2193" s="73">
        <f>IFERROR(VLOOKUP(Подбор[[#This Row],[Артикул]],[1]Подбор!$CJ:$CW,8,0),"")</f>
        <v>0</v>
      </c>
      <c r="AD2193" s="73">
        <f>IFERROR(VLOOKUP(Подбор[[#This Row],[Артикул]],[1]Подбор!$CJ:$CW,9,0),"")</f>
        <v>0</v>
      </c>
      <c r="AE2193" s="73">
        <f>IFERROR(VLOOKUP(Подбор[[#This Row],[Артикул]],[1]Подбор!$CJ:$CW,10,0),"")</f>
        <v>0</v>
      </c>
      <c r="AF2193" s="73">
        <f>IFERROR(VLOOKUP(Подбор[[#This Row],[Артикул]],[1]Подбор!$CJ:$CW,11,0),"")</f>
        <v>0</v>
      </c>
      <c r="AG2193" s="73">
        <f>IFERROR(VLOOKUP(Подбор[[#This Row],[Артикул]],[1]Подбор!$CJ:$CW,12,0),"")</f>
        <v>6</v>
      </c>
      <c r="AH2193" s="73">
        <f>IFERROR(VLOOKUP(Подбор[[#This Row],[Артикул]],[1]Подбор!$CJ:$CW,13,0),"")</f>
        <v>0</v>
      </c>
      <c r="AI2193" s="73">
        <f>IFERROR(VLOOKUP(Подбор[[#This Row],[Артикул]],[1]Подбор!$CJ:$CW,14,0),"")</f>
        <v>0</v>
      </c>
      <c r="AJ2193" s="73" t="str">
        <f>IFERROR(VLOOKUP(Подбор[[#This Row],[Артикул]],[1]Подбор!$CJ:$DA,15,0),"")</f>
        <v>http://ipmatika.ru/upload/iblock/7a9/ewiii1j92swd60siohsltjndiply2dka/WI-PS305G-I-DC_03.jpg</v>
      </c>
      <c r="AK2193" s="73" t="str">
        <f>IFERROR(VLOOKUP(Подбор[[#This Row],[Артикул]],[1]Подбор!$CJ:$DA,16,0),"")</f>
        <v>https://ipmatika.kz/products/promyshlennnye-kommutatory-poe-/wi-tek-wi-PS305g-i-dc/</v>
      </c>
      <c r="AL2193" s="73" t="str">
        <f>IFERROR(VLOOKUP(Подбор[[#This Row],[Артикул]],[1]Подбор!$CJ:$DA,17,0),"")</f>
        <v>Под заказ</v>
      </c>
    </row>
    <row r="2194" spans="1:38">
      <c r="A2194" s="73" t="s">
        <v>171</v>
      </c>
      <c r="B2194" t="s">
        <v>787</v>
      </c>
      <c r="C2194" t="s">
        <v>685</v>
      </c>
      <c r="D2194">
        <v>163170</v>
      </c>
      <c r="E2194">
        <v>130534.79999999999</v>
      </c>
      <c r="F2194">
        <v>-20.000735429306872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578</v>
      </c>
      <c r="R2194" t="s">
        <v>2765</v>
      </c>
      <c r="S2194" t="s">
        <v>5491</v>
      </c>
      <c r="T2194" s="73"/>
      <c r="U2194" s="73"/>
      <c r="V2194"/>
      <c r="W2194" s="73">
        <f>IFERROR(VLOOKUP(Подбор[[#This Row],[Артикул]],[1]Подбор!$CJ:$CW,2,0),"")</f>
        <v>163170</v>
      </c>
      <c r="X2194" s="73">
        <f>IFERROR(VLOOKUP(Подбор[[#This Row],[Артикул]],[1]Подбор!$CJ:$CW,3,0),"")</f>
        <v>130534.79999999999</v>
      </c>
      <c r="Y2194" s="73">
        <f>IFERROR(VLOOKUP(Подбор[[#This Row],[Артикул]],[1]Подбор!$CJ:$CW,4,0),"")</f>
        <v>-20.000735429306872</v>
      </c>
      <c r="Z2194" s="73">
        <f>IFERROR(VLOOKUP(Подбор[[#This Row],[Артикул]],[1]Подбор!$CJ:$CW,5,0),"")</f>
        <v>0</v>
      </c>
      <c r="AA2194" s="73">
        <f>IFERROR(VLOOKUP(Подбор[[#This Row],[Артикул]],[1]Подбор!$CJ:$CW,6,0),"")</f>
        <v>0</v>
      </c>
      <c r="AB2194" s="73">
        <f>IFERROR(VLOOKUP(Подбор[[#This Row],[Артикул]],[1]Подбор!$CJ:$CW,7,0),"")</f>
        <v>0</v>
      </c>
      <c r="AC2194" s="73">
        <f>IFERROR(VLOOKUP(Подбор[[#This Row],[Артикул]],[1]Подбор!$CJ:$CW,8,0),"")</f>
        <v>0</v>
      </c>
      <c r="AD2194" s="73">
        <f>IFERROR(VLOOKUP(Подбор[[#This Row],[Артикул]],[1]Подбор!$CJ:$CW,9,0),"")</f>
        <v>0</v>
      </c>
      <c r="AE2194" s="73">
        <f>IFERROR(VLOOKUP(Подбор[[#This Row],[Артикул]],[1]Подбор!$CJ:$CW,10,0),"")</f>
        <v>0</v>
      </c>
      <c r="AF2194" s="73">
        <f>IFERROR(VLOOKUP(Подбор[[#This Row],[Артикул]],[1]Подбор!$CJ:$CW,11,0),"")</f>
        <v>0</v>
      </c>
      <c r="AG2194" s="73">
        <f>IFERROR(VLOOKUP(Подбор[[#This Row],[Артикул]],[1]Подбор!$CJ:$CW,12,0),"")</f>
        <v>0</v>
      </c>
      <c r="AH2194" s="73">
        <f>IFERROR(VLOOKUP(Подбор[[#This Row],[Артикул]],[1]Подбор!$CJ:$CW,13,0),"")</f>
        <v>0</v>
      </c>
      <c r="AI2194" s="73">
        <f>IFERROR(VLOOKUP(Подбор[[#This Row],[Артикул]],[1]Подбор!$CJ:$CW,14,0),"")</f>
        <v>0</v>
      </c>
      <c r="AJ2194" s="73" t="str">
        <f>IFERROR(VLOOKUP(Подбор[[#This Row],[Артикул]],[1]Подбор!$CJ:$DA,15,0),"")</f>
        <v/>
      </c>
      <c r="AK2194" s="73" t="str">
        <f>IFERROR(VLOOKUP(Подбор[[#This Row],[Артикул]],[1]Подбор!$CJ:$DA,16,0),"")</f>
        <v>https://ipmatika.kz/products/promyshlennnye-kommutatory-poe-/wi-tek-wi-ps310gf-i-v2/</v>
      </c>
      <c r="AL2194" s="73" t="str">
        <f>IFERROR(VLOOKUP(Подбор[[#This Row],[Артикул]],[1]Подбор!$CJ:$DA,17,0),"")</f>
        <v>EOL</v>
      </c>
    </row>
    <row r="2195" spans="1:38">
      <c r="A2195" s="73" t="s">
        <v>684</v>
      </c>
      <c r="B2195"/>
      <c r="C2195"/>
      <c r="D2195">
        <v>0</v>
      </c>
      <c r="E2195">
        <v>0</v>
      </c>
      <c r="F2195" t="s">
        <v>578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578</v>
      </c>
      <c r="R2195" t="s">
        <v>578</v>
      </c>
      <c r="S2195" t="s">
        <v>578</v>
      </c>
      <c r="T2195" s="73"/>
      <c r="U2195" s="73"/>
      <c r="V2195"/>
      <c r="W2195" s="73">
        <f>IFERROR(VLOOKUP(Подбор[[#This Row],[Артикул]],[1]Подбор!$CJ:$CW,2,0),"")</f>
        <v>0</v>
      </c>
      <c r="X2195" s="73">
        <f>IFERROR(VLOOKUP(Подбор[[#This Row],[Артикул]],[1]Подбор!$CJ:$CW,3,0),"")</f>
        <v>0</v>
      </c>
      <c r="Y2195" s="73" t="str">
        <f>IFERROR(VLOOKUP(Подбор[[#This Row],[Артикул]],[1]Подбор!$CJ:$CW,4,0),"")</f>
        <v/>
      </c>
      <c r="Z2195" s="73">
        <f>IFERROR(VLOOKUP(Подбор[[#This Row],[Артикул]],[1]Подбор!$CJ:$CW,5,0),"")</f>
        <v>0</v>
      </c>
      <c r="AA2195" s="73">
        <f>IFERROR(VLOOKUP(Подбор[[#This Row],[Артикул]],[1]Подбор!$CJ:$CW,6,0),"")</f>
        <v>0</v>
      </c>
      <c r="AB2195" s="73">
        <f>IFERROR(VLOOKUP(Подбор[[#This Row],[Артикул]],[1]Подбор!$CJ:$CW,7,0),"")</f>
        <v>0</v>
      </c>
      <c r="AC2195" s="73">
        <f>IFERROR(VLOOKUP(Подбор[[#This Row],[Артикул]],[1]Подбор!$CJ:$CW,8,0),"")</f>
        <v>0</v>
      </c>
      <c r="AD2195" s="73">
        <f>IFERROR(VLOOKUP(Подбор[[#This Row],[Артикул]],[1]Подбор!$CJ:$CW,9,0),"")</f>
        <v>0</v>
      </c>
      <c r="AE2195" s="73">
        <f>IFERROR(VLOOKUP(Подбор[[#This Row],[Артикул]],[1]Подбор!$CJ:$CW,10,0),"")</f>
        <v>0</v>
      </c>
      <c r="AF2195" s="73">
        <f>IFERROR(VLOOKUP(Подбор[[#This Row],[Артикул]],[1]Подбор!$CJ:$CW,11,0),"")</f>
        <v>0</v>
      </c>
      <c r="AG2195" s="73">
        <f>IFERROR(VLOOKUP(Подбор[[#This Row],[Артикул]],[1]Подбор!$CJ:$CW,12,0),"")</f>
        <v>0</v>
      </c>
      <c r="AH2195" s="73">
        <f>IFERROR(VLOOKUP(Подбор[[#This Row],[Артикул]],[1]Подбор!$CJ:$CW,13,0),"")</f>
        <v>0</v>
      </c>
      <c r="AI2195" s="73">
        <f>IFERROR(VLOOKUP(Подбор[[#This Row],[Артикул]],[1]Подбор!$CJ:$CW,14,0),"")</f>
        <v>0</v>
      </c>
      <c r="AJ2195" s="73" t="str">
        <f>IFERROR(VLOOKUP(Подбор[[#This Row],[Артикул]],[1]Подбор!$CJ:$DA,15,0),"")</f>
        <v/>
      </c>
      <c r="AK2195" s="73" t="str">
        <f>IFERROR(VLOOKUP(Подбор[[#This Row],[Артикул]],[1]Подбор!$CJ:$DA,16,0),"")</f>
        <v/>
      </c>
      <c r="AL2195" s="73" t="str">
        <f>IFERROR(VLOOKUP(Подбор[[#This Row],[Артикул]],[1]Подбор!$CJ:$DA,17,0),"")</f>
        <v/>
      </c>
    </row>
    <row r="2196" spans="1:38">
      <c r="A2196" s="73" t="s">
        <v>3688</v>
      </c>
      <c r="B2196" t="s">
        <v>787</v>
      </c>
      <c r="C2196" t="s">
        <v>3689</v>
      </c>
      <c r="D2196">
        <v>34490</v>
      </c>
      <c r="E2196">
        <v>27593.5</v>
      </c>
      <c r="F2196">
        <v>-19.995650913308211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18</v>
      </c>
      <c r="N2196">
        <v>40</v>
      </c>
      <c r="O2196">
        <v>0</v>
      </c>
      <c r="P2196">
        <v>0</v>
      </c>
      <c r="Q2196" t="s">
        <v>7027</v>
      </c>
      <c r="R2196" t="s">
        <v>5053</v>
      </c>
      <c r="S2196" t="s">
        <v>578</v>
      </c>
      <c r="T2196" s="73"/>
      <c r="U2196" s="73"/>
      <c r="V2196"/>
      <c r="W2196" s="73">
        <f>IFERROR(VLOOKUP(Подбор[[#This Row],[Артикул]],[1]Подбор!$CJ:$CW,2,0),"")</f>
        <v>34490</v>
      </c>
      <c r="X2196" s="73">
        <f>IFERROR(VLOOKUP(Подбор[[#This Row],[Артикул]],[1]Подбор!$CJ:$CW,3,0),"")</f>
        <v>27593.5</v>
      </c>
      <c r="Y2196" s="73">
        <f>IFERROR(VLOOKUP(Подбор[[#This Row],[Артикул]],[1]Подбор!$CJ:$CW,4,0),"")</f>
        <v>-19.995650913308211</v>
      </c>
      <c r="Z2196" s="73">
        <f>IFERROR(VLOOKUP(Подбор[[#This Row],[Артикул]],[1]Подбор!$CJ:$CW,5,0),"")</f>
        <v>0</v>
      </c>
      <c r="AA2196" s="73">
        <f>IFERROR(VLOOKUP(Подбор[[#This Row],[Артикул]],[1]Подбор!$CJ:$CW,6,0),"")</f>
        <v>0</v>
      </c>
      <c r="AB2196" s="73">
        <f>IFERROR(VLOOKUP(Подбор[[#This Row],[Артикул]],[1]Подбор!$CJ:$CW,7,0),"")</f>
        <v>0</v>
      </c>
      <c r="AC2196" s="73">
        <f>IFERROR(VLOOKUP(Подбор[[#This Row],[Артикул]],[1]Подбор!$CJ:$CW,8,0),"")</f>
        <v>0</v>
      </c>
      <c r="AD2196" s="73">
        <f>IFERROR(VLOOKUP(Подбор[[#This Row],[Артикул]],[1]Подбор!$CJ:$CW,9,0),"")</f>
        <v>0</v>
      </c>
      <c r="AE2196" s="73">
        <f>IFERROR(VLOOKUP(Подбор[[#This Row],[Артикул]],[1]Подбор!$CJ:$CW,10,0),"")</f>
        <v>0</v>
      </c>
      <c r="AF2196" s="73">
        <f>IFERROR(VLOOKUP(Подбор[[#This Row],[Артикул]],[1]Подбор!$CJ:$CW,11,0),"")</f>
        <v>18</v>
      </c>
      <c r="AG2196" s="73">
        <f>IFERROR(VLOOKUP(Подбор[[#This Row],[Артикул]],[1]Подбор!$CJ:$CW,12,0),"")</f>
        <v>40</v>
      </c>
      <c r="AH2196" s="73">
        <f>IFERROR(VLOOKUP(Подбор[[#This Row],[Артикул]],[1]Подбор!$CJ:$CW,13,0),"")</f>
        <v>0</v>
      </c>
      <c r="AI2196" s="73">
        <f>IFERROR(VLOOKUP(Подбор[[#This Row],[Артикул]],[1]Подбор!$CJ:$CW,14,0),"")</f>
        <v>0</v>
      </c>
      <c r="AJ2196" s="73" t="str">
        <f>IFERROR(VLOOKUP(Подбор[[#This Row],[Артикул]],[1]Подбор!$CJ:$DA,15,0),"")</f>
        <v>http://ipmatika.ru/upload/iblock/517/sqdqxvt7bj77sjmw6davhn1m1dpqwhzo/Wi-PCES206-O.jpg</v>
      </c>
      <c r="AK2196" s="73" t="str">
        <f>IFERROR(VLOOKUP(Подбор[[#This Row],[Артикул]],[1]Подбор!$CJ:$DA,16,0),"")</f>
        <v>https://ipmatika.kz/products/ulichnye-4-8-poe/wi-tek-wi-pces206-o/</v>
      </c>
      <c r="AL2196" s="73" t="str">
        <f>IFERROR(VLOOKUP(Подбор[[#This Row],[Артикул]],[1]Подбор!$CJ:$DA,17,0),"")</f>
        <v/>
      </c>
    </row>
    <row r="2197" spans="1:38">
      <c r="A2197" s="73" t="s">
        <v>3690</v>
      </c>
      <c r="B2197" t="s">
        <v>787</v>
      </c>
      <c r="C2197" t="s">
        <v>3691</v>
      </c>
      <c r="D2197">
        <v>45110</v>
      </c>
      <c r="E2197">
        <v>36086.874999999993</v>
      </c>
      <c r="F2197">
        <v>-20.00249390379075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30</v>
      </c>
      <c r="N2197">
        <v>10</v>
      </c>
      <c r="O2197">
        <v>0</v>
      </c>
      <c r="P2197">
        <v>0</v>
      </c>
      <c r="Q2197" t="s">
        <v>7028</v>
      </c>
      <c r="R2197" t="s">
        <v>3692</v>
      </c>
      <c r="S2197" t="s">
        <v>578</v>
      </c>
      <c r="T2197" s="73"/>
      <c r="U2197" s="73"/>
      <c r="V2197"/>
      <c r="W2197" s="73">
        <f>IFERROR(VLOOKUP(Подбор[[#This Row],[Артикул]],[1]Подбор!$CJ:$CW,2,0),"")</f>
        <v>45110</v>
      </c>
      <c r="X2197" s="73">
        <f>IFERROR(VLOOKUP(Подбор[[#This Row],[Артикул]],[1]Подбор!$CJ:$CW,3,0),"")</f>
        <v>36086.874999999993</v>
      </c>
      <c r="Y2197" s="73">
        <f>IFERROR(VLOOKUP(Подбор[[#This Row],[Артикул]],[1]Подбор!$CJ:$CW,4,0),"")</f>
        <v>-20.00249390379075</v>
      </c>
      <c r="Z2197" s="73">
        <f>IFERROR(VLOOKUP(Подбор[[#This Row],[Артикул]],[1]Подбор!$CJ:$CW,5,0),"")</f>
        <v>0</v>
      </c>
      <c r="AA2197" s="73">
        <f>IFERROR(VLOOKUP(Подбор[[#This Row],[Артикул]],[1]Подбор!$CJ:$CW,6,0),"")</f>
        <v>0</v>
      </c>
      <c r="AB2197" s="73">
        <f>IFERROR(VLOOKUP(Подбор[[#This Row],[Артикул]],[1]Подбор!$CJ:$CW,7,0),"")</f>
        <v>0</v>
      </c>
      <c r="AC2197" s="73">
        <f>IFERROR(VLOOKUP(Подбор[[#This Row],[Артикул]],[1]Подбор!$CJ:$CW,8,0),"")</f>
        <v>0</v>
      </c>
      <c r="AD2197" s="73">
        <f>IFERROR(VLOOKUP(Подбор[[#This Row],[Артикул]],[1]Подбор!$CJ:$CW,9,0),"")</f>
        <v>0</v>
      </c>
      <c r="AE2197" s="73">
        <f>IFERROR(VLOOKUP(Подбор[[#This Row],[Артикул]],[1]Подбор!$CJ:$CW,10,0),"")</f>
        <v>0</v>
      </c>
      <c r="AF2197" s="73">
        <f>IFERROR(VLOOKUP(Подбор[[#This Row],[Артикул]],[1]Подбор!$CJ:$CW,11,0),"")</f>
        <v>30</v>
      </c>
      <c r="AG2197" s="73">
        <f>IFERROR(VLOOKUP(Подбор[[#This Row],[Артикул]],[1]Подбор!$CJ:$CW,12,0),"")</f>
        <v>10</v>
      </c>
      <c r="AH2197" s="73">
        <f>IFERROR(VLOOKUP(Подбор[[#This Row],[Артикул]],[1]Подбор!$CJ:$CW,13,0),"")</f>
        <v>0</v>
      </c>
      <c r="AI2197" s="73">
        <f>IFERROR(VLOOKUP(Подбор[[#This Row],[Артикул]],[1]Подбор!$CJ:$CW,14,0),"")</f>
        <v>0</v>
      </c>
      <c r="AJ2197" s="73" t="str">
        <f>IFERROR(VLOOKUP(Подбор[[#This Row],[Артикул]],[1]Подбор!$CJ:$DA,15,0),"")</f>
        <v>http://ipmatika.ru/upload/iblock/9b4/jkwokzkqtgiosu5swce3tywnb903ifij/Wi-PCES210G-O_01.jpg</v>
      </c>
      <c r="AK2197" s="73" t="str">
        <f>IFERROR(VLOOKUP(Подбор[[#This Row],[Артикул]],[1]Подбор!$CJ:$DA,16,0),"")</f>
        <v>https://ipmatika.kz/products/ulichnye-4-8-poe/wi-tek-wi-pces210g-o/</v>
      </c>
      <c r="AL2197" s="73" t="str">
        <f>IFERROR(VLOOKUP(Подбор[[#This Row],[Артикул]],[1]Подбор!$CJ:$DA,17,0),"")</f>
        <v/>
      </c>
    </row>
    <row r="2198" spans="1:38">
      <c r="A2198" s="73" t="s">
        <v>3693</v>
      </c>
      <c r="B2198" t="s">
        <v>787</v>
      </c>
      <c r="C2198" t="s">
        <v>3694</v>
      </c>
      <c r="D2198">
        <v>46430</v>
      </c>
      <c r="E2198">
        <v>37147.549999999996</v>
      </c>
      <c r="F2198">
        <v>-19.992354081412884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21</v>
      </c>
      <c r="O2198">
        <v>0</v>
      </c>
      <c r="P2198">
        <v>0</v>
      </c>
      <c r="Q2198" t="s">
        <v>7029</v>
      </c>
      <c r="R2198" t="s">
        <v>3892</v>
      </c>
      <c r="S2198" t="s">
        <v>578</v>
      </c>
      <c r="T2198" s="73"/>
      <c r="U2198" s="73"/>
      <c r="V2198"/>
      <c r="W2198" s="73">
        <f>IFERROR(VLOOKUP(Подбор[[#This Row],[Артикул]],[1]Подбор!$CJ:$CW,2,0),"")</f>
        <v>46430</v>
      </c>
      <c r="X2198" s="73">
        <f>IFERROR(VLOOKUP(Подбор[[#This Row],[Артикул]],[1]Подбор!$CJ:$CW,3,0),"")</f>
        <v>37147.549999999996</v>
      </c>
      <c r="Y2198" s="73">
        <f>IFERROR(VLOOKUP(Подбор[[#This Row],[Артикул]],[1]Подбор!$CJ:$CW,4,0),"")</f>
        <v>-19.992354081412884</v>
      </c>
      <c r="Z2198" s="73">
        <f>IFERROR(VLOOKUP(Подбор[[#This Row],[Артикул]],[1]Подбор!$CJ:$CW,5,0),"")</f>
        <v>0</v>
      </c>
      <c r="AA2198" s="73">
        <f>IFERROR(VLOOKUP(Подбор[[#This Row],[Артикул]],[1]Подбор!$CJ:$CW,6,0),"")</f>
        <v>0</v>
      </c>
      <c r="AB2198" s="73">
        <f>IFERROR(VLOOKUP(Подбор[[#This Row],[Артикул]],[1]Подбор!$CJ:$CW,7,0),"")</f>
        <v>0</v>
      </c>
      <c r="AC2198" s="73">
        <f>IFERROR(VLOOKUP(Подбор[[#This Row],[Артикул]],[1]Подбор!$CJ:$CW,8,0),"")</f>
        <v>0</v>
      </c>
      <c r="AD2198" s="73">
        <f>IFERROR(VLOOKUP(Подбор[[#This Row],[Артикул]],[1]Подбор!$CJ:$CW,9,0),"")</f>
        <v>0</v>
      </c>
      <c r="AE2198" s="73">
        <f>IFERROR(VLOOKUP(Подбор[[#This Row],[Артикул]],[1]Подбор!$CJ:$CW,10,0),"")</f>
        <v>0</v>
      </c>
      <c r="AF2198" s="73">
        <f>IFERROR(VLOOKUP(Подбор[[#This Row],[Артикул]],[1]Подбор!$CJ:$CW,11,0),"")</f>
        <v>0</v>
      </c>
      <c r="AG2198" s="73">
        <f>IFERROR(VLOOKUP(Подбор[[#This Row],[Артикул]],[1]Подбор!$CJ:$CW,12,0),"")</f>
        <v>21</v>
      </c>
      <c r="AH2198" s="73">
        <f>IFERROR(VLOOKUP(Подбор[[#This Row],[Артикул]],[1]Подбор!$CJ:$CW,13,0),"")</f>
        <v>0</v>
      </c>
      <c r="AI2198" s="73">
        <f>IFERROR(VLOOKUP(Подбор[[#This Row],[Артикул]],[1]Подбор!$CJ:$CW,14,0),"")</f>
        <v>0</v>
      </c>
      <c r="AJ2198" s="73" t="str">
        <f>IFERROR(VLOOKUP(Подбор[[#This Row],[Артикул]],[1]Подбор!$CJ:$DA,15,0),"")</f>
        <v>http://ipmatika.ru/upload/iblock/96e/o7hybd7xkkpsaqa7afbxzn85myrr5knx/Wi-PCES306G-O%20%281%29.jpg</v>
      </c>
      <c r="AK2198" s="73" t="str">
        <f>IFERROR(VLOOKUP(Подбор[[#This Row],[Артикул]],[1]Подбор!$CJ:$DA,16,0),"")</f>
        <v>https://ipmatika.kz/products/ulichnye-4-8-poe/wi-tek-wi-pces306g-o/</v>
      </c>
      <c r="AL2198" s="73" t="str">
        <f>IFERROR(VLOOKUP(Подбор[[#This Row],[Артикул]],[1]Подбор!$CJ:$DA,17,0),"")</f>
        <v/>
      </c>
    </row>
    <row r="2199" spans="1:38">
      <c r="A2199" s="73" t="s">
        <v>4209</v>
      </c>
      <c r="B2199" t="s">
        <v>787</v>
      </c>
      <c r="C2199" t="s">
        <v>4210</v>
      </c>
      <c r="D2199">
        <v>79600</v>
      </c>
      <c r="E2199">
        <v>63680.374999999993</v>
      </c>
      <c r="F2199">
        <v>-19.999528894472377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9</v>
      </c>
      <c r="Q2199" t="s">
        <v>7030</v>
      </c>
      <c r="R2199" t="s">
        <v>4211</v>
      </c>
      <c r="S2199" t="s">
        <v>578</v>
      </c>
      <c r="T2199" s="73"/>
      <c r="U2199" s="73"/>
      <c r="V2199"/>
      <c r="W2199" s="73">
        <f>IFERROR(VLOOKUP(Подбор[[#This Row],[Артикул]],[1]Подбор!$CJ:$CW,2,0),"")</f>
        <v>79600</v>
      </c>
      <c r="X2199" s="73">
        <f>IFERROR(VLOOKUP(Подбор[[#This Row],[Артикул]],[1]Подбор!$CJ:$CW,3,0),"")</f>
        <v>63680.374999999993</v>
      </c>
      <c r="Y2199" s="73">
        <f>IFERROR(VLOOKUP(Подбор[[#This Row],[Артикул]],[1]Подбор!$CJ:$CW,4,0),"")</f>
        <v>-19.999528894472377</v>
      </c>
      <c r="Z2199" s="73">
        <f>IFERROR(VLOOKUP(Подбор[[#This Row],[Артикул]],[1]Подбор!$CJ:$CW,5,0),"")</f>
        <v>0</v>
      </c>
      <c r="AA2199" s="73">
        <f>IFERROR(VLOOKUP(Подбор[[#This Row],[Артикул]],[1]Подбор!$CJ:$CW,6,0),"")</f>
        <v>0</v>
      </c>
      <c r="AB2199" s="73">
        <f>IFERROR(VLOOKUP(Подбор[[#This Row],[Артикул]],[1]Подбор!$CJ:$CW,7,0),"")</f>
        <v>0</v>
      </c>
      <c r="AC2199" s="73">
        <f>IFERROR(VLOOKUP(Подбор[[#This Row],[Артикул]],[1]Подбор!$CJ:$CW,8,0),"")</f>
        <v>0</v>
      </c>
      <c r="AD2199" s="73">
        <f>IFERROR(VLOOKUP(Подбор[[#This Row],[Артикул]],[1]Подбор!$CJ:$CW,9,0),"")</f>
        <v>0</v>
      </c>
      <c r="AE2199" s="73">
        <f>IFERROR(VLOOKUP(Подбор[[#This Row],[Артикул]],[1]Подбор!$CJ:$CW,10,0),"")</f>
        <v>0</v>
      </c>
      <c r="AF2199" s="73">
        <f>IFERROR(VLOOKUP(Подбор[[#This Row],[Артикул]],[1]Подбор!$CJ:$CW,11,0),"")</f>
        <v>0</v>
      </c>
      <c r="AG2199" s="73">
        <f>IFERROR(VLOOKUP(Подбор[[#This Row],[Артикул]],[1]Подбор!$CJ:$CW,12,0),"")</f>
        <v>0</v>
      </c>
      <c r="AH2199" s="73">
        <f>IFERROR(VLOOKUP(Подбор[[#This Row],[Артикул]],[1]Подбор!$CJ:$CW,13,0),"")</f>
        <v>1</v>
      </c>
      <c r="AI2199" s="73">
        <f>IFERROR(VLOOKUP(Подбор[[#This Row],[Артикул]],[1]Подбор!$CJ:$CW,14,0),"")</f>
        <v>9</v>
      </c>
      <c r="AJ2199" s="73" t="str">
        <f>IFERROR(VLOOKUP(Подбор[[#This Row],[Артикул]],[1]Подбор!$CJ:$DA,15,0),"")</f>
        <v>http://ipmatika.ru/upload/iblock/a8d/ahld7jrx9nntz8vpw0rs2zbab1bejz2o/d2024102814400615.png</v>
      </c>
      <c r="AK2199" s="73" t="str">
        <f>IFERROR(VLOOKUP(Подбор[[#This Row],[Артикул]],[1]Подбор!$CJ:$DA,16,0),"")</f>
        <v>https://ipmatika.kz/products/ulichnye-4-8-poe/wi-tek-wi-pces309gf-o/</v>
      </c>
      <c r="AL2199" s="73" t="str">
        <f>IFERROR(VLOOKUP(Подбор[[#This Row],[Артикул]],[1]Подбор!$CJ:$DA,17,0),"")</f>
        <v/>
      </c>
    </row>
    <row r="2200" spans="1:38">
      <c r="A2200" s="73" t="s">
        <v>488</v>
      </c>
      <c r="B2200" t="s">
        <v>787</v>
      </c>
      <c r="C2200" t="s">
        <v>683</v>
      </c>
      <c r="D2200">
        <v>106130</v>
      </c>
      <c r="E2200">
        <v>84901.849999999991</v>
      </c>
      <c r="F2200">
        <v>-20.002025817393758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7031</v>
      </c>
      <c r="R2200" t="s">
        <v>2764</v>
      </c>
      <c r="S2200" t="s">
        <v>578</v>
      </c>
      <c r="T2200" s="73"/>
      <c r="U2200" s="73"/>
      <c r="V2200"/>
      <c r="W2200" s="73">
        <f>IFERROR(VLOOKUP(Подбор[[#This Row],[Артикул]],[1]Подбор!$CJ:$CW,2,0),"")</f>
        <v>106130</v>
      </c>
      <c r="X2200" s="73">
        <f>IFERROR(VLOOKUP(Подбор[[#This Row],[Артикул]],[1]Подбор!$CJ:$CW,3,0),"")</f>
        <v>84901.849999999991</v>
      </c>
      <c r="Y2200" s="73">
        <f>IFERROR(VLOOKUP(Подбор[[#This Row],[Артикул]],[1]Подбор!$CJ:$CW,4,0),"")</f>
        <v>-20.002025817393758</v>
      </c>
      <c r="Z2200" s="73">
        <f>IFERROR(VLOOKUP(Подбор[[#This Row],[Артикул]],[1]Подбор!$CJ:$CW,5,0),"")</f>
        <v>0</v>
      </c>
      <c r="AA2200" s="73">
        <f>IFERROR(VLOOKUP(Подбор[[#This Row],[Артикул]],[1]Подбор!$CJ:$CW,6,0),"")</f>
        <v>0</v>
      </c>
      <c r="AB2200" s="73">
        <f>IFERROR(VLOOKUP(Подбор[[#This Row],[Артикул]],[1]Подбор!$CJ:$CW,7,0),"")</f>
        <v>0</v>
      </c>
      <c r="AC2200" s="73">
        <f>IFERROR(VLOOKUP(Подбор[[#This Row],[Артикул]],[1]Подбор!$CJ:$CW,8,0),"")</f>
        <v>0</v>
      </c>
      <c r="AD2200" s="73">
        <f>IFERROR(VLOOKUP(Подбор[[#This Row],[Артикул]],[1]Подбор!$CJ:$CW,9,0),"")</f>
        <v>0</v>
      </c>
      <c r="AE2200" s="73">
        <f>IFERROR(VLOOKUP(Подбор[[#This Row],[Артикул]],[1]Подбор!$CJ:$CW,10,0),"")</f>
        <v>0</v>
      </c>
      <c r="AF2200" s="73">
        <f>IFERROR(VLOOKUP(Подбор[[#This Row],[Артикул]],[1]Подбор!$CJ:$CW,11,0),"")</f>
        <v>0</v>
      </c>
      <c r="AG2200" s="73">
        <f>IFERROR(VLOOKUP(Подбор[[#This Row],[Артикул]],[1]Подбор!$CJ:$CW,12,0),"")</f>
        <v>0</v>
      </c>
      <c r="AH2200" s="73">
        <f>IFERROR(VLOOKUP(Подбор[[#This Row],[Артикул]],[1]Подбор!$CJ:$CW,13,0),"")</f>
        <v>0</v>
      </c>
      <c r="AI2200" s="73">
        <f>IFERROR(VLOOKUP(Подбор[[#This Row],[Артикул]],[1]Подбор!$CJ:$CW,14,0),"")</f>
        <v>0</v>
      </c>
      <c r="AJ2200" s="73" t="str">
        <f>IFERROR(VLOOKUP(Подбор[[#This Row],[Артикул]],[1]Подбор!$CJ:$DA,15,0),"")</f>
        <v>http://ipmatika.ru/upload/iblock/e33/8hrzfu67oiixcr9s3wkc4u8mcxvk6elf/WI-PCMS310GF-O_01.jpg</v>
      </c>
      <c r="AK2200" s="73" t="str">
        <f>IFERROR(VLOOKUP(Подбор[[#This Row],[Артикул]],[1]Подбор!$CJ:$DA,16,0),"")</f>
        <v>https://ipmatika.kz/products/ulichnye-4-8-poe/wi-tek-wi-pcms310gf-o/</v>
      </c>
      <c r="AL2200" s="73" t="str">
        <f>IFERROR(VLOOKUP(Подбор[[#This Row],[Артикул]],[1]Подбор!$CJ:$DA,17,0),"")</f>
        <v/>
      </c>
    </row>
    <row r="2201" spans="1:38">
      <c r="A2201" s="73" t="s">
        <v>5350</v>
      </c>
      <c r="B2201" t="s">
        <v>787</v>
      </c>
      <c r="C2201" t="s">
        <v>5351</v>
      </c>
      <c r="D2201">
        <v>106130</v>
      </c>
      <c r="E2201">
        <v>84901.849999999991</v>
      </c>
      <c r="F2201">
        <v>-20.002025817393758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2</v>
      </c>
      <c r="N2201">
        <v>6</v>
      </c>
      <c r="O2201">
        <v>0</v>
      </c>
      <c r="P2201">
        <v>6</v>
      </c>
      <c r="Q2201" t="s">
        <v>7345</v>
      </c>
      <c r="R2201" t="s">
        <v>7295</v>
      </c>
      <c r="S2201" t="s">
        <v>578</v>
      </c>
      <c r="T2201" s="73"/>
      <c r="U2201" s="73"/>
      <c r="V2201"/>
      <c r="W2201" s="73">
        <f>IFERROR(VLOOKUP(Подбор[[#This Row],[Артикул]],[1]Подбор!$CJ:$CW,2,0),"")</f>
        <v>106130</v>
      </c>
      <c r="X2201" s="73">
        <f>IFERROR(VLOOKUP(Подбор[[#This Row],[Артикул]],[1]Подбор!$CJ:$CW,3,0),"")</f>
        <v>84901.849999999991</v>
      </c>
      <c r="Y2201" s="73">
        <f>IFERROR(VLOOKUP(Подбор[[#This Row],[Артикул]],[1]Подбор!$CJ:$CW,4,0),"")</f>
        <v>-20.002025817393758</v>
      </c>
      <c r="Z2201" s="73">
        <f>IFERROR(VLOOKUP(Подбор[[#This Row],[Артикул]],[1]Подбор!$CJ:$CW,5,0),"")</f>
        <v>0</v>
      </c>
      <c r="AA2201" s="73">
        <f>IFERROR(VLOOKUP(Подбор[[#This Row],[Артикул]],[1]Подбор!$CJ:$CW,6,0),"")</f>
        <v>0</v>
      </c>
      <c r="AB2201" s="73">
        <f>IFERROR(VLOOKUP(Подбор[[#This Row],[Артикул]],[1]Подбор!$CJ:$CW,7,0),"")</f>
        <v>0</v>
      </c>
      <c r="AC2201" s="73">
        <f>IFERROR(VLOOKUP(Подбор[[#This Row],[Артикул]],[1]Подбор!$CJ:$CW,8,0),"")</f>
        <v>0</v>
      </c>
      <c r="AD2201" s="73">
        <f>IFERROR(VLOOKUP(Подбор[[#This Row],[Артикул]],[1]Подбор!$CJ:$CW,9,0),"")</f>
        <v>0</v>
      </c>
      <c r="AE2201" s="73">
        <f>IFERROR(VLOOKUP(Подбор[[#This Row],[Артикул]],[1]Подбор!$CJ:$CW,10,0),"")</f>
        <v>0</v>
      </c>
      <c r="AF2201" s="73">
        <f>IFERROR(VLOOKUP(Подбор[[#This Row],[Артикул]],[1]Подбор!$CJ:$CW,11,0),"")</f>
        <v>2</v>
      </c>
      <c r="AG2201" s="73">
        <f>IFERROR(VLOOKUP(Подбор[[#This Row],[Артикул]],[1]Подбор!$CJ:$CW,12,0),"")</f>
        <v>6</v>
      </c>
      <c r="AH2201" s="73">
        <f>IFERROR(VLOOKUP(Подбор[[#This Row],[Артикул]],[1]Подбор!$CJ:$CW,13,0),"")</f>
        <v>0</v>
      </c>
      <c r="AI2201" s="73">
        <f>IFERROR(VLOOKUP(Подбор[[#This Row],[Артикул]],[1]Подбор!$CJ:$CW,14,0),"")</f>
        <v>6</v>
      </c>
      <c r="AJ2201" s="73" t="str">
        <f>IFERROR(VLOOKUP(Подбор[[#This Row],[Артикул]],[1]Подбор!$CJ:$DA,15,0),"")</f>
        <v>http://ipmatika.ru/upload/iblock/f00/ilgn1rcsgnf0ulcoagrkslc0sd0wk7jb/d2024110716452791.jpg</v>
      </c>
      <c r="AK2201" s="73" t="str">
        <f>IFERROR(VLOOKUP(Подбор[[#This Row],[Артикул]],[1]Подбор!$CJ:$DA,16,0),"")</f>
        <v>https://ipmatika.kz/products/ulichnye-4-8-poe/wi-tek-wi-pcms310gf-o-v2/</v>
      </c>
      <c r="AL2201" s="73" t="str">
        <f>IFERROR(VLOOKUP(Подбор[[#This Row],[Артикул]],[1]Подбор!$CJ:$DA,17,0),"")</f>
        <v/>
      </c>
    </row>
    <row r="2202" spans="1:38">
      <c r="A2202" s="73" t="s">
        <v>489</v>
      </c>
      <c r="B2202" t="s">
        <v>787</v>
      </c>
      <c r="C2202" t="s">
        <v>3154</v>
      </c>
      <c r="D2202">
        <v>34490</v>
      </c>
      <c r="E2202">
        <v>27593.5</v>
      </c>
      <c r="F2202">
        <v>-19.995650913308211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40</v>
      </c>
      <c r="O2202">
        <v>0</v>
      </c>
      <c r="P2202">
        <v>0</v>
      </c>
      <c r="Q2202" t="s">
        <v>7032</v>
      </c>
      <c r="R2202" t="s">
        <v>7033</v>
      </c>
      <c r="S2202" t="s">
        <v>5491</v>
      </c>
      <c r="T2202" s="73"/>
      <c r="U2202" s="73"/>
      <c r="V2202"/>
      <c r="W2202" s="73">
        <f>IFERROR(VLOOKUP(Подбор[[#This Row],[Артикул]],[1]Подбор!$CJ:$CW,2,0),"")</f>
        <v>34490</v>
      </c>
      <c r="X2202" s="73">
        <f>IFERROR(VLOOKUP(Подбор[[#This Row],[Артикул]],[1]Подбор!$CJ:$CW,3,0),"")</f>
        <v>27593.5</v>
      </c>
      <c r="Y2202" s="73">
        <f>IFERROR(VLOOKUP(Подбор[[#This Row],[Артикул]],[1]Подбор!$CJ:$CW,4,0),"")</f>
        <v>-19.995650913308211</v>
      </c>
      <c r="Z2202" s="73">
        <f>IFERROR(VLOOKUP(Подбор[[#This Row],[Артикул]],[1]Подбор!$CJ:$CW,5,0),"")</f>
        <v>0</v>
      </c>
      <c r="AA2202" s="73">
        <f>IFERROR(VLOOKUP(Подбор[[#This Row],[Артикул]],[1]Подбор!$CJ:$CW,6,0),"")</f>
        <v>0</v>
      </c>
      <c r="AB2202" s="73">
        <f>IFERROR(VLOOKUP(Подбор[[#This Row],[Артикул]],[1]Подбор!$CJ:$CW,7,0),"")</f>
        <v>0</v>
      </c>
      <c r="AC2202" s="73">
        <f>IFERROR(VLOOKUP(Подбор[[#This Row],[Артикул]],[1]Подбор!$CJ:$CW,8,0),"")</f>
        <v>0</v>
      </c>
      <c r="AD2202" s="73">
        <f>IFERROR(VLOOKUP(Подбор[[#This Row],[Артикул]],[1]Подбор!$CJ:$CW,9,0),"")</f>
        <v>0</v>
      </c>
      <c r="AE2202" s="73">
        <f>IFERROR(VLOOKUP(Подбор[[#This Row],[Артикул]],[1]Подбор!$CJ:$CW,10,0),"")</f>
        <v>0</v>
      </c>
      <c r="AF2202" s="73">
        <f>IFERROR(VLOOKUP(Подбор[[#This Row],[Артикул]],[1]Подбор!$CJ:$CW,11,0),"")</f>
        <v>0</v>
      </c>
      <c r="AG2202" s="73">
        <f>IFERROR(VLOOKUP(Подбор[[#This Row],[Артикул]],[1]Подбор!$CJ:$CW,12,0),"")</f>
        <v>40</v>
      </c>
      <c r="AH2202" s="73">
        <f>IFERROR(VLOOKUP(Подбор[[#This Row],[Артикул]],[1]Подбор!$CJ:$CW,13,0),"")</f>
        <v>0</v>
      </c>
      <c r="AI2202" s="73">
        <f>IFERROR(VLOOKUP(Подбор[[#This Row],[Артикул]],[1]Подбор!$CJ:$CW,14,0),"")</f>
        <v>0</v>
      </c>
      <c r="AJ2202" s="73" t="str">
        <f>IFERROR(VLOOKUP(Подбор[[#This Row],[Артикул]],[1]Подбор!$CJ:$DA,15,0),"")</f>
        <v>http://ipmatika.ru/upload/iblock/f9d/1ypipqga53z7om2944bnxcs729ez7wko/WI-PS205-O_01.jpg</v>
      </c>
      <c r="AK2202" s="73" t="str">
        <f>IFERROR(VLOOKUP(Подбор[[#This Row],[Артикул]],[1]Подбор!$CJ:$DA,16,0),"")</f>
        <v>https://ipmatika.kz/products/ulichnye-4-8-poe/wi-tek-wi-ps205-o/</v>
      </c>
      <c r="AL2202" s="73" t="str">
        <f>IFERROR(VLOOKUP(Подбор[[#This Row],[Артикул]],[1]Подбор!$CJ:$DA,17,0),"")</f>
        <v>EOL</v>
      </c>
    </row>
    <row r="2203" spans="1:38">
      <c r="A2203" s="73" t="s">
        <v>493</v>
      </c>
      <c r="B2203" t="s">
        <v>787</v>
      </c>
      <c r="C2203" t="s">
        <v>3155</v>
      </c>
      <c r="D2203">
        <v>45110</v>
      </c>
      <c r="E2203">
        <v>36086.874999999993</v>
      </c>
      <c r="F2203">
        <v>-20.00249390379075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43</v>
      </c>
      <c r="O2203">
        <v>0</v>
      </c>
      <c r="P2203">
        <v>0</v>
      </c>
      <c r="Q2203" t="s">
        <v>7034</v>
      </c>
      <c r="R2203" t="s">
        <v>2763</v>
      </c>
      <c r="S2203" t="s">
        <v>5491</v>
      </c>
      <c r="T2203" s="73"/>
      <c r="U2203" s="73"/>
      <c r="V2203"/>
      <c r="W2203" s="73">
        <f>IFERROR(VLOOKUP(Подбор[[#This Row],[Артикул]],[1]Подбор!$CJ:$CW,2,0),"")</f>
        <v>45110</v>
      </c>
      <c r="X2203" s="73">
        <f>IFERROR(VLOOKUP(Подбор[[#This Row],[Артикул]],[1]Подбор!$CJ:$CW,3,0),"")</f>
        <v>36086.874999999993</v>
      </c>
      <c r="Y2203" s="73">
        <f>IFERROR(VLOOKUP(Подбор[[#This Row],[Артикул]],[1]Подбор!$CJ:$CW,4,0),"")</f>
        <v>-20.00249390379075</v>
      </c>
      <c r="Z2203" s="73">
        <f>IFERROR(VLOOKUP(Подбор[[#This Row],[Артикул]],[1]Подбор!$CJ:$CW,5,0),"")</f>
        <v>0</v>
      </c>
      <c r="AA2203" s="73">
        <f>IFERROR(VLOOKUP(Подбор[[#This Row],[Артикул]],[1]Подбор!$CJ:$CW,6,0),"")</f>
        <v>0</v>
      </c>
      <c r="AB2203" s="73">
        <f>IFERROR(VLOOKUP(Подбор[[#This Row],[Артикул]],[1]Подбор!$CJ:$CW,7,0),"")</f>
        <v>0</v>
      </c>
      <c r="AC2203" s="73">
        <f>IFERROR(VLOOKUP(Подбор[[#This Row],[Артикул]],[1]Подбор!$CJ:$CW,8,0),"")</f>
        <v>0</v>
      </c>
      <c r="AD2203" s="73">
        <f>IFERROR(VLOOKUP(Подбор[[#This Row],[Артикул]],[1]Подбор!$CJ:$CW,9,0),"")</f>
        <v>0</v>
      </c>
      <c r="AE2203" s="73">
        <f>IFERROR(VLOOKUP(Подбор[[#This Row],[Артикул]],[1]Подбор!$CJ:$CW,10,0),"")</f>
        <v>0</v>
      </c>
      <c r="AF2203" s="73">
        <f>IFERROR(VLOOKUP(Подбор[[#This Row],[Артикул]],[1]Подбор!$CJ:$CW,11,0),"")</f>
        <v>0</v>
      </c>
      <c r="AG2203" s="73">
        <f>IFERROR(VLOOKUP(Подбор[[#This Row],[Артикул]],[1]Подбор!$CJ:$CW,12,0),"")</f>
        <v>43</v>
      </c>
      <c r="AH2203" s="73">
        <f>IFERROR(VLOOKUP(Подбор[[#This Row],[Артикул]],[1]Подбор!$CJ:$CW,13,0),"")</f>
        <v>0</v>
      </c>
      <c r="AI2203" s="73">
        <f>IFERROR(VLOOKUP(Подбор[[#This Row],[Артикул]],[1]Подбор!$CJ:$CW,14,0),"")</f>
        <v>0</v>
      </c>
      <c r="AJ2203" s="73" t="str">
        <f>IFERROR(VLOOKUP(Подбор[[#This Row],[Артикул]],[1]Подбор!$CJ:$DA,15,0),"")</f>
        <v>http://ipmatika.ru/upload/iblock/0b5/8f018opc3zrxvw0fzpz6vii4bxxqkwg2/WI-PS209-O_01.jpg</v>
      </c>
      <c r="AK2203" s="73" t="str">
        <f>IFERROR(VLOOKUP(Подбор[[#This Row],[Артикул]],[1]Подбор!$CJ:$DA,16,0),"")</f>
        <v>https://ipmatika.kz/products/ulichnye-4-8-poe/wi-tek-wi-ps209-o/</v>
      </c>
      <c r="AL2203" s="73" t="str">
        <f>IFERROR(VLOOKUP(Подбор[[#This Row],[Артикул]],[1]Подбор!$CJ:$DA,17,0),"")</f>
        <v>EOL</v>
      </c>
    </row>
    <row r="2204" spans="1:38">
      <c r="A2204" s="73" t="s">
        <v>422</v>
      </c>
      <c r="B2204" t="s">
        <v>787</v>
      </c>
      <c r="C2204" t="s">
        <v>682</v>
      </c>
      <c r="D2204">
        <v>46430</v>
      </c>
      <c r="E2204">
        <v>37147.549999999996</v>
      </c>
      <c r="F2204">
        <v>-19.992354081412884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 t="s">
        <v>7035</v>
      </c>
      <c r="R2204" t="s">
        <v>2762</v>
      </c>
      <c r="S2204" t="s">
        <v>5491</v>
      </c>
      <c r="T2204" s="73"/>
      <c r="U2204" s="73"/>
      <c r="V2204"/>
      <c r="W2204" s="73">
        <f>IFERROR(VLOOKUP(Подбор[[#This Row],[Артикул]],[1]Подбор!$CJ:$CW,2,0),"")</f>
        <v>46430</v>
      </c>
      <c r="X2204" s="73">
        <f>IFERROR(VLOOKUP(Подбор[[#This Row],[Артикул]],[1]Подбор!$CJ:$CW,3,0),"")</f>
        <v>37147.549999999996</v>
      </c>
      <c r="Y2204" s="73">
        <f>IFERROR(VLOOKUP(Подбор[[#This Row],[Артикул]],[1]Подбор!$CJ:$CW,4,0),"")</f>
        <v>-19.992354081412884</v>
      </c>
      <c r="Z2204" s="73">
        <f>IFERROR(VLOOKUP(Подбор[[#This Row],[Артикул]],[1]Подбор!$CJ:$CW,5,0),"")</f>
        <v>0</v>
      </c>
      <c r="AA2204" s="73">
        <f>IFERROR(VLOOKUP(Подбор[[#This Row],[Артикул]],[1]Подбор!$CJ:$CW,6,0),"")</f>
        <v>0</v>
      </c>
      <c r="AB2204" s="73">
        <f>IFERROR(VLOOKUP(Подбор[[#This Row],[Артикул]],[1]Подбор!$CJ:$CW,7,0),"")</f>
        <v>0</v>
      </c>
      <c r="AC2204" s="73">
        <f>IFERROR(VLOOKUP(Подбор[[#This Row],[Артикул]],[1]Подбор!$CJ:$CW,8,0),"")</f>
        <v>0</v>
      </c>
      <c r="AD2204" s="73">
        <f>IFERROR(VLOOKUP(Подбор[[#This Row],[Артикул]],[1]Подбор!$CJ:$CW,9,0),"")</f>
        <v>0</v>
      </c>
      <c r="AE2204" s="73">
        <f>IFERROR(VLOOKUP(Подбор[[#This Row],[Артикул]],[1]Подбор!$CJ:$CW,10,0),"")</f>
        <v>0</v>
      </c>
      <c r="AF2204" s="73">
        <f>IFERROR(VLOOKUP(Подбор[[#This Row],[Артикул]],[1]Подбор!$CJ:$CW,11,0),"")</f>
        <v>0</v>
      </c>
      <c r="AG2204" s="73">
        <f>IFERROR(VLOOKUP(Подбор[[#This Row],[Артикул]],[1]Подбор!$CJ:$CW,12,0),"")</f>
        <v>1</v>
      </c>
      <c r="AH2204" s="73">
        <f>IFERROR(VLOOKUP(Подбор[[#This Row],[Артикул]],[1]Подбор!$CJ:$CW,13,0),"")</f>
        <v>0</v>
      </c>
      <c r="AI2204" s="73">
        <f>IFERROR(VLOOKUP(Подбор[[#This Row],[Артикул]],[1]Подбор!$CJ:$CW,14,0),"")</f>
        <v>0</v>
      </c>
      <c r="AJ2204" s="73" t="str">
        <f>IFERROR(VLOOKUP(Подбор[[#This Row],[Артикул]],[1]Подбор!$CJ:$DA,15,0),"")</f>
        <v>http://ipmatika.ru/upload/iblock/ce5/1.png</v>
      </c>
      <c r="AK2204" s="73" t="str">
        <f>IFERROR(VLOOKUP(Подбор[[#This Row],[Артикул]],[1]Подбор!$CJ:$DA,16,0),"")</f>
        <v>https://ipmatika.kz/products/ulichnye-4-8-poe/wi-tek-wi-ps306gf-o/</v>
      </c>
      <c r="AL2204" s="73" t="str">
        <f>IFERROR(VLOOKUP(Подбор[[#This Row],[Артикул]],[1]Подбор!$CJ:$DA,17,0),"")</f>
        <v>EOL</v>
      </c>
    </row>
    <row r="2205" spans="1:38">
      <c r="A2205" s="73" t="s">
        <v>681</v>
      </c>
      <c r="B2205" t="s">
        <v>787</v>
      </c>
      <c r="C2205" t="s">
        <v>680</v>
      </c>
      <c r="D2205">
        <v>53060</v>
      </c>
      <c r="E2205">
        <v>42450.924999999996</v>
      </c>
      <c r="F2205">
        <v>-19.994487372785528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7036</v>
      </c>
      <c r="R2205" t="s">
        <v>2761</v>
      </c>
      <c r="S2205" t="s">
        <v>5491</v>
      </c>
      <c r="T2205" s="73"/>
      <c r="U2205" s="73"/>
      <c r="V2205"/>
      <c r="W2205" s="73">
        <f>IFERROR(VLOOKUP(Подбор[[#This Row],[Артикул]],[1]Подбор!$CJ:$CW,2,0),"")</f>
        <v>53060</v>
      </c>
      <c r="X2205" s="73">
        <f>IFERROR(VLOOKUP(Подбор[[#This Row],[Артикул]],[1]Подбор!$CJ:$CW,3,0),"")</f>
        <v>42450.924999999996</v>
      </c>
      <c r="Y2205" s="73">
        <f>IFERROR(VLOOKUP(Подбор[[#This Row],[Артикул]],[1]Подбор!$CJ:$CW,4,0),"")</f>
        <v>-19.994487372785528</v>
      </c>
      <c r="Z2205" s="73">
        <f>IFERROR(VLOOKUP(Подбор[[#This Row],[Артикул]],[1]Подбор!$CJ:$CW,5,0),"")</f>
        <v>0</v>
      </c>
      <c r="AA2205" s="73">
        <f>IFERROR(VLOOKUP(Подбор[[#This Row],[Артикул]],[1]Подбор!$CJ:$CW,6,0),"")</f>
        <v>0</v>
      </c>
      <c r="AB2205" s="73">
        <f>IFERROR(VLOOKUP(Подбор[[#This Row],[Артикул]],[1]Подбор!$CJ:$CW,7,0),"")</f>
        <v>0</v>
      </c>
      <c r="AC2205" s="73">
        <f>IFERROR(VLOOKUP(Подбор[[#This Row],[Артикул]],[1]Подбор!$CJ:$CW,8,0),"")</f>
        <v>0</v>
      </c>
      <c r="AD2205" s="73">
        <f>IFERROR(VLOOKUP(Подбор[[#This Row],[Артикул]],[1]Подбор!$CJ:$CW,9,0),"")</f>
        <v>0</v>
      </c>
      <c r="AE2205" s="73">
        <f>IFERROR(VLOOKUP(Подбор[[#This Row],[Артикул]],[1]Подбор!$CJ:$CW,10,0),"")</f>
        <v>0</v>
      </c>
      <c r="AF2205" s="73">
        <f>IFERROR(VLOOKUP(Подбор[[#This Row],[Артикул]],[1]Подбор!$CJ:$CW,11,0),"")</f>
        <v>0</v>
      </c>
      <c r="AG2205" s="73">
        <f>IFERROR(VLOOKUP(Подбор[[#This Row],[Артикул]],[1]Подбор!$CJ:$CW,12,0),"")</f>
        <v>0</v>
      </c>
      <c r="AH2205" s="73">
        <f>IFERROR(VLOOKUP(Подбор[[#This Row],[Артикул]],[1]Подбор!$CJ:$CW,13,0),"")</f>
        <v>0</v>
      </c>
      <c r="AI2205" s="73">
        <f>IFERROR(VLOOKUP(Подбор[[#This Row],[Артикул]],[1]Подбор!$CJ:$CW,14,0),"")</f>
        <v>0</v>
      </c>
      <c r="AJ2205" s="73" t="str">
        <f>IFERROR(VLOOKUP(Подбор[[#This Row],[Артикул]],[1]Подбор!$CJ:$DA,15,0),"")</f>
        <v>http://ipmatika.ru/upload/iblock/e96/w9by0nzj8j32b6ry2mp9f044jjrxqukp/PS306GF-O-DC_01.jpg</v>
      </c>
      <c r="AK2205" s="73" t="str">
        <f>IFERROR(VLOOKUP(Подбор[[#This Row],[Артикул]],[1]Подбор!$CJ:$DA,16,0),"")</f>
        <v>https://ipmatika.kz/products/ulichnye-4-8-poe/wi-ps306gf-o-dc/</v>
      </c>
      <c r="AL2205" s="73" t="str">
        <f>IFERROR(VLOOKUP(Подбор[[#This Row],[Артикул]],[1]Подбор!$CJ:$DA,17,0),"")</f>
        <v>EOL</v>
      </c>
    </row>
    <row r="2206" spans="1:38">
      <c r="A2206" s="73" t="s">
        <v>421</v>
      </c>
      <c r="B2206" t="s">
        <v>787</v>
      </c>
      <c r="C2206" t="s">
        <v>679</v>
      </c>
      <c r="D2206">
        <v>92860</v>
      </c>
      <c r="E2206">
        <v>74287.125</v>
      </c>
      <c r="F2206">
        <v>-20.000942278699114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7037</v>
      </c>
      <c r="R2206" t="s">
        <v>2760</v>
      </c>
      <c r="S2206" t="s">
        <v>5491</v>
      </c>
      <c r="T2206" s="73"/>
      <c r="U2206" s="73"/>
      <c r="V2206"/>
      <c r="W2206" s="73">
        <f>IFERROR(VLOOKUP(Подбор[[#This Row],[Артикул]],[1]Подбор!$CJ:$CW,2,0),"")</f>
        <v>92860</v>
      </c>
      <c r="X2206" s="73">
        <f>IFERROR(VLOOKUP(Подбор[[#This Row],[Артикул]],[1]Подбор!$CJ:$CW,3,0),"")</f>
        <v>74287.125</v>
      </c>
      <c r="Y2206" s="73">
        <f>IFERROR(VLOOKUP(Подбор[[#This Row],[Артикул]],[1]Подбор!$CJ:$CW,4,0),"")</f>
        <v>-20.000942278699114</v>
      </c>
      <c r="Z2206" s="73">
        <f>IFERROR(VLOOKUP(Подбор[[#This Row],[Артикул]],[1]Подбор!$CJ:$CW,5,0),"")</f>
        <v>0</v>
      </c>
      <c r="AA2206" s="73">
        <f>IFERROR(VLOOKUP(Подбор[[#This Row],[Артикул]],[1]Подбор!$CJ:$CW,6,0),"")</f>
        <v>0</v>
      </c>
      <c r="AB2206" s="73">
        <f>IFERROR(VLOOKUP(Подбор[[#This Row],[Артикул]],[1]Подбор!$CJ:$CW,7,0),"")</f>
        <v>0</v>
      </c>
      <c r="AC2206" s="73">
        <f>IFERROR(VLOOKUP(Подбор[[#This Row],[Артикул]],[1]Подбор!$CJ:$CW,8,0),"")</f>
        <v>0</v>
      </c>
      <c r="AD2206" s="73">
        <f>IFERROR(VLOOKUP(Подбор[[#This Row],[Артикул]],[1]Подбор!$CJ:$CW,9,0),"")</f>
        <v>0</v>
      </c>
      <c r="AE2206" s="73">
        <f>IFERROR(VLOOKUP(Подбор[[#This Row],[Артикул]],[1]Подбор!$CJ:$CW,10,0),"")</f>
        <v>0</v>
      </c>
      <c r="AF2206" s="73">
        <f>IFERROR(VLOOKUP(Подбор[[#This Row],[Артикул]],[1]Подбор!$CJ:$CW,11,0),"")</f>
        <v>0</v>
      </c>
      <c r="AG2206" s="73">
        <f>IFERROR(VLOOKUP(Подбор[[#This Row],[Артикул]],[1]Подбор!$CJ:$CW,12,0),"")</f>
        <v>0</v>
      </c>
      <c r="AH2206" s="73">
        <f>IFERROR(VLOOKUP(Подбор[[#This Row],[Артикул]],[1]Подбор!$CJ:$CW,13,0),"")</f>
        <v>0</v>
      </c>
      <c r="AI2206" s="73">
        <f>IFERROR(VLOOKUP(Подбор[[#This Row],[Артикул]],[1]Подбор!$CJ:$CW,14,0),"")</f>
        <v>0</v>
      </c>
      <c r="AJ2206" s="73" t="str">
        <f>IFERROR(VLOOKUP(Подбор[[#This Row],[Артикул]],[1]Подбор!$CJ:$DA,15,0),"")</f>
        <v>http://ipmatika.ru/upload/iblock/123/1.png</v>
      </c>
      <c r="AK2206" s="73" t="str">
        <f>IFERROR(VLOOKUP(Подбор[[#This Row],[Артикул]],[1]Подбор!$CJ:$DA,16,0),"")</f>
        <v>https://ipmatika.kz/products/ulichnye-4-8-poe/wi-tek-wi-ps309gf-o/</v>
      </c>
      <c r="AL2206" s="73" t="str">
        <f>IFERROR(VLOOKUP(Подбор[[#This Row],[Артикул]],[1]Подбор!$CJ:$DA,17,0),"")</f>
        <v>EOL</v>
      </c>
    </row>
    <row r="2207" spans="1:38">
      <c r="A2207" s="73" t="s">
        <v>5284</v>
      </c>
      <c r="B2207"/>
      <c r="C2207"/>
      <c r="D2207" t="s">
        <v>578</v>
      </c>
      <c r="E2207" t="s">
        <v>578</v>
      </c>
      <c r="F2207" t="s">
        <v>578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578</v>
      </c>
      <c r="R2207" t="s">
        <v>578</v>
      </c>
      <c r="S2207" t="s">
        <v>578</v>
      </c>
      <c r="T2207" s="73"/>
      <c r="U2207" s="73"/>
      <c r="V2207"/>
      <c r="W2207" s="73" t="str">
        <f>IFERROR(VLOOKUP(Подбор[[#This Row],[Артикул]],[1]Подбор!$CJ:$CW,2,0),"")</f>
        <v/>
      </c>
      <c r="X2207" s="73" t="str">
        <f>IFERROR(VLOOKUP(Подбор[[#This Row],[Артикул]],[1]Подбор!$CJ:$CW,3,0),"")</f>
        <v/>
      </c>
      <c r="Y2207" s="73" t="str">
        <f>IFERROR(VLOOKUP(Подбор[[#This Row],[Артикул]],[1]Подбор!$CJ:$CW,4,0),"")</f>
        <v/>
      </c>
      <c r="Z2207" s="73">
        <f>IFERROR(VLOOKUP(Подбор[[#This Row],[Артикул]],[1]Подбор!$CJ:$CW,5,0),"")</f>
        <v>0</v>
      </c>
      <c r="AA2207" s="73">
        <f>IFERROR(VLOOKUP(Подбор[[#This Row],[Артикул]],[1]Подбор!$CJ:$CW,6,0),"")</f>
        <v>0</v>
      </c>
      <c r="AB2207" s="73">
        <f>IFERROR(VLOOKUP(Подбор[[#This Row],[Артикул]],[1]Подбор!$CJ:$CW,7,0),"")</f>
        <v>0</v>
      </c>
      <c r="AC2207" s="73">
        <f>IFERROR(VLOOKUP(Подбор[[#This Row],[Артикул]],[1]Подбор!$CJ:$CW,8,0),"")</f>
        <v>0</v>
      </c>
      <c r="AD2207" s="73">
        <f>IFERROR(VLOOKUP(Подбор[[#This Row],[Артикул]],[1]Подбор!$CJ:$CW,9,0),"")</f>
        <v>0</v>
      </c>
      <c r="AE2207" s="73">
        <f>IFERROR(VLOOKUP(Подбор[[#This Row],[Артикул]],[1]Подбор!$CJ:$CW,10,0),"")</f>
        <v>0</v>
      </c>
      <c r="AF2207" s="73">
        <f>IFERROR(VLOOKUP(Подбор[[#This Row],[Артикул]],[1]Подбор!$CJ:$CW,11,0),"")</f>
        <v>0</v>
      </c>
      <c r="AG2207" s="73">
        <f>IFERROR(VLOOKUP(Подбор[[#This Row],[Артикул]],[1]Подбор!$CJ:$CW,12,0),"")</f>
        <v>0</v>
      </c>
      <c r="AH2207" s="73">
        <f>IFERROR(VLOOKUP(Подбор[[#This Row],[Артикул]],[1]Подбор!$CJ:$CW,13,0),"")</f>
        <v>0</v>
      </c>
      <c r="AI2207" s="73">
        <f>IFERROR(VLOOKUP(Подбор[[#This Row],[Артикул]],[1]Подбор!$CJ:$CW,14,0),"")</f>
        <v>0</v>
      </c>
      <c r="AJ2207" s="73" t="str">
        <f>IFERROR(VLOOKUP(Подбор[[#This Row],[Артикул]],[1]Подбор!$CJ:$DA,15,0),"")</f>
        <v/>
      </c>
      <c r="AK2207" s="73" t="str">
        <f>IFERROR(VLOOKUP(Подбор[[#This Row],[Артикул]],[1]Подбор!$CJ:$DA,16,0),"")</f>
        <v/>
      </c>
      <c r="AL2207" s="73" t="str">
        <f>IFERROR(VLOOKUP(Подбор[[#This Row],[Артикул]],[1]Подбор!$CJ:$DA,17,0),"")</f>
        <v/>
      </c>
    </row>
    <row r="2208" spans="1:38">
      <c r="A2208" s="73" t="s">
        <v>414</v>
      </c>
      <c r="B2208" t="s">
        <v>787</v>
      </c>
      <c r="C2208" t="s">
        <v>678</v>
      </c>
      <c r="D2208">
        <v>92860</v>
      </c>
      <c r="E2208">
        <v>74287.125</v>
      </c>
      <c r="F2208">
        <v>-20.000942278699114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7038</v>
      </c>
      <c r="R2208" t="s">
        <v>2759</v>
      </c>
      <c r="S2208" t="s">
        <v>5491</v>
      </c>
      <c r="T2208" s="73"/>
      <c r="U2208" s="73"/>
      <c r="V2208"/>
      <c r="W2208" s="73">
        <f>IFERROR(VLOOKUP(Подбор[[#This Row],[Артикул]],[1]Подбор!$CJ:$CW,2,0),"")</f>
        <v>92860</v>
      </c>
      <c r="X2208" s="73">
        <f>IFERROR(VLOOKUP(Подбор[[#This Row],[Артикул]],[1]Подбор!$CJ:$CW,3,0),"")</f>
        <v>74287.125</v>
      </c>
      <c r="Y2208" s="73">
        <f>IFERROR(VLOOKUP(Подбор[[#This Row],[Артикул]],[1]Подбор!$CJ:$CW,4,0),"")</f>
        <v>-20.000942278699114</v>
      </c>
      <c r="Z2208" s="73">
        <f>IFERROR(VLOOKUP(Подбор[[#This Row],[Артикул]],[1]Подбор!$CJ:$CW,5,0),"")</f>
        <v>0</v>
      </c>
      <c r="AA2208" s="73">
        <f>IFERROR(VLOOKUP(Подбор[[#This Row],[Артикул]],[1]Подбор!$CJ:$CW,6,0),"")</f>
        <v>0</v>
      </c>
      <c r="AB2208" s="73">
        <f>IFERROR(VLOOKUP(Подбор[[#This Row],[Артикул]],[1]Подбор!$CJ:$CW,7,0),"")</f>
        <v>0</v>
      </c>
      <c r="AC2208" s="73">
        <f>IFERROR(VLOOKUP(Подбор[[#This Row],[Артикул]],[1]Подбор!$CJ:$CW,8,0),"")</f>
        <v>0</v>
      </c>
      <c r="AD2208" s="73">
        <f>IFERROR(VLOOKUP(Подбор[[#This Row],[Артикул]],[1]Подбор!$CJ:$CW,9,0),"")</f>
        <v>0</v>
      </c>
      <c r="AE2208" s="73">
        <f>IFERROR(VLOOKUP(Подбор[[#This Row],[Артикул]],[1]Подбор!$CJ:$CW,10,0),"")</f>
        <v>0</v>
      </c>
      <c r="AF2208" s="73">
        <f>IFERROR(VLOOKUP(Подбор[[#This Row],[Артикул]],[1]Подбор!$CJ:$CW,11,0),"")</f>
        <v>0</v>
      </c>
      <c r="AG2208" s="73">
        <f>IFERROR(VLOOKUP(Подбор[[#This Row],[Артикул]],[1]Подбор!$CJ:$CW,12,0),"")</f>
        <v>0</v>
      </c>
      <c r="AH2208" s="73">
        <f>IFERROR(VLOOKUP(Подбор[[#This Row],[Артикул]],[1]Подбор!$CJ:$CW,13,0),"")</f>
        <v>0</v>
      </c>
      <c r="AI2208" s="73">
        <f>IFERROR(VLOOKUP(Подбор[[#This Row],[Артикул]],[1]Подбор!$CJ:$CW,14,0),"")</f>
        <v>0</v>
      </c>
      <c r="AJ2208" s="73" t="str">
        <f>IFERROR(VLOOKUP(Подбор[[#This Row],[Артикул]],[1]Подбор!$CJ:$DA,15,0),"")</f>
        <v>http://ipmatika.ru/upload/iblock/53e/7els5s7vleo9bx6ntfw6z6pjlsa34ydr/PCMS310GF_01.jpg</v>
      </c>
      <c r="AK2208" s="73" t="str">
        <f>IFERROR(VLOOKUP(Подбор[[#This Row],[Артикул]],[1]Подбор!$CJ:$DA,16,0),"")</f>
        <v>https://ipmatika.kz/products/managed-l2/wi-tek-wi-pcms310gf/</v>
      </c>
      <c r="AL2208" s="73" t="str">
        <f>IFERROR(VLOOKUP(Подбор[[#This Row],[Артикул]],[1]Подбор!$CJ:$DA,17,0),"")</f>
        <v>EOL</v>
      </c>
    </row>
    <row r="2209" spans="1:38">
      <c r="A2209" s="73" t="s">
        <v>3156</v>
      </c>
      <c r="B2209" t="s">
        <v>787</v>
      </c>
      <c r="C2209" t="s">
        <v>3157</v>
      </c>
      <c r="D2209">
        <v>92860</v>
      </c>
      <c r="E2209">
        <v>74287.125</v>
      </c>
      <c r="F2209">
        <v>-20.000942278699114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8</v>
      </c>
      <c r="N2209">
        <v>7</v>
      </c>
      <c r="O2209">
        <v>2</v>
      </c>
      <c r="P2209">
        <v>15</v>
      </c>
      <c r="Q2209" t="s">
        <v>578</v>
      </c>
      <c r="R2209" t="s">
        <v>3327</v>
      </c>
      <c r="S2209" t="s">
        <v>578</v>
      </c>
      <c r="T2209" s="73"/>
      <c r="U2209" s="73"/>
      <c r="V2209"/>
      <c r="W2209" s="73">
        <f>IFERROR(VLOOKUP(Подбор[[#This Row],[Артикул]],[1]Подбор!$CJ:$CW,2,0),"")</f>
        <v>92860</v>
      </c>
      <c r="X2209" s="73">
        <f>IFERROR(VLOOKUP(Подбор[[#This Row],[Артикул]],[1]Подбор!$CJ:$CW,3,0),"")</f>
        <v>74287.125</v>
      </c>
      <c r="Y2209" s="73">
        <f>IFERROR(VLOOKUP(Подбор[[#This Row],[Артикул]],[1]Подбор!$CJ:$CW,4,0),"")</f>
        <v>-20.000942278699114</v>
      </c>
      <c r="Z2209" s="73">
        <f>IFERROR(VLOOKUP(Подбор[[#This Row],[Артикул]],[1]Подбор!$CJ:$CW,5,0),"")</f>
        <v>0</v>
      </c>
      <c r="AA2209" s="73">
        <f>IFERROR(VLOOKUP(Подбор[[#This Row],[Артикул]],[1]Подбор!$CJ:$CW,6,0),"")</f>
        <v>0</v>
      </c>
      <c r="AB2209" s="73">
        <f>IFERROR(VLOOKUP(Подбор[[#This Row],[Артикул]],[1]Подбор!$CJ:$CW,7,0),"")</f>
        <v>0</v>
      </c>
      <c r="AC2209" s="73">
        <f>IFERROR(VLOOKUP(Подбор[[#This Row],[Артикул]],[1]Подбор!$CJ:$CW,8,0),"")</f>
        <v>0</v>
      </c>
      <c r="AD2209" s="73">
        <f>IFERROR(VLOOKUP(Подбор[[#This Row],[Артикул]],[1]Подбор!$CJ:$CW,9,0),"")</f>
        <v>0</v>
      </c>
      <c r="AE2209" s="73">
        <f>IFERROR(VLOOKUP(Подбор[[#This Row],[Артикул]],[1]Подбор!$CJ:$CW,10,0),"")</f>
        <v>0</v>
      </c>
      <c r="AF2209" s="73">
        <f>IFERROR(VLOOKUP(Подбор[[#This Row],[Артикул]],[1]Подбор!$CJ:$CW,11,0),"")</f>
        <v>8</v>
      </c>
      <c r="AG2209" s="73">
        <f>IFERROR(VLOOKUP(Подбор[[#This Row],[Артикул]],[1]Подбор!$CJ:$CW,12,0),"")</f>
        <v>7</v>
      </c>
      <c r="AH2209" s="73">
        <f>IFERROR(VLOOKUP(Подбор[[#This Row],[Артикул]],[1]Подбор!$CJ:$CW,13,0),"")</f>
        <v>2</v>
      </c>
      <c r="AI2209" s="73">
        <f>IFERROR(VLOOKUP(Подбор[[#This Row],[Артикул]],[1]Подбор!$CJ:$CW,14,0),"")</f>
        <v>15</v>
      </c>
      <c r="AJ2209" s="73" t="str">
        <f>IFERROR(VLOOKUP(Подбор[[#This Row],[Артикул]],[1]Подбор!$CJ:$DA,15,0),"")</f>
        <v/>
      </c>
      <c r="AK2209" s="73" t="str">
        <f>IFERROR(VLOOKUP(Подбор[[#This Row],[Артикул]],[1]Подбор!$CJ:$DA,16,0),"")</f>
        <v>https://ipmatika.kz/products/managed-l2/wi-tek-wi-pcms310gf-v2/</v>
      </c>
      <c r="AL2209" s="73" t="str">
        <f>IFERROR(VLOOKUP(Подбор[[#This Row],[Артикул]],[1]Подбор!$CJ:$DA,17,0),"")</f>
        <v/>
      </c>
    </row>
    <row r="2210" spans="1:38">
      <c r="A2210" s="73" t="s">
        <v>3310</v>
      </c>
      <c r="B2210" t="s">
        <v>787</v>
      </c>
      <c r="C2210" t="s">
        <v>3311</v>
      </c>
      <c r="D2210">
        <v>185730</v>
      </c>
      <c r="E2210">
        <v>148582.22500000001</v>
      </c>
      <c r="F2210">
        <v>-20.000955688364826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11</v>
      </c>
      <c r="O2210">
        <v>1</v>
      </c>
      <c r="P2210">
        <v>40</v>
      </c>
      <c r="Q2210" t="s">
        <v>578</v>
      </c>
      <c r="R2210" t="s">
        <v>7039</v>
      </c>
      <c r="S2210" t="s">
        <v>578</v>
      </c>
      <c r="T2210" s="73"/>
      <c r="U2210" s="73"/>
      <c r="V2210"/>
      <c r="W2210" s="73">
        <f>IFERROR(VLOOKUP(Подбор[[#This Row],[Артикул]],[1]Подбор!$CJ:$CW,2,0),"")</f>
        <v>185730</v>
      </c>
      <c r="X2210" s="73">
        <f>IFERROR(VLOOKUP(Подбор[[#This Row],[Артикул]],[1]Подбор!$CJ:$CW,3,0),"")</f>
        <v>148582.22500000001</v>
      </c>
      <c r="Y2210" s="73">
        <f>IFERROR(VLOOKUP(Подбор[[#This Row],[Артикул]],[1]Подбор!$CJ:$CW,4,0),"")</f>
        <v>-20.000955688364826</v>
      </c>
      <c r="Z2210" s="73">
        <f>IFERROR(VLOOKUP(Подбор[[#This Row],[Артикул]],[1]Подбор!$CJ:$CW,5,0),"")</f>
        <v>0</v>
      </c>
      <c r="AA2210" s="73">
        <f>IFERROR(VLOOKUP(Подбор[[#This Row],[Артикул]],[1]Подбор!$CJ:$CW,6,0),"")</f>
        <v>0</v>
      </c>
      <c r="AB2210" s="73">
        <f>IFERROR(VLOOKUP(Подбор[[#This Row],[Артикул]],[1]Подбор!$CJ:$CW,7,0),"")</f>
        <v>0</v>
      </c>
      <c r="AC2210" s="73">
        <f>IFERROR(VLOOKUP(Подбор[[#This Row],[Артикул]],[1]Подбор!$CJ:$CW,8,0),"")</f>
        <v>0</v>
      </c>
      <c r="AD2210" s="73">
        <f>IFERROR(VLOOKUP(Подбор[[#This Row],[Артикул]],[1]Подбор!$CJ:$CW,9,0),"")</f>
        <v>0</v>
      </c>
      <c r="AE2210" s="73">
        <f>IFERROR(VLOOKUP(Подбор[[#This Row],[Артикул]],[1]Подбор!$CJ:$CW,10,0),"")</f>
        <v>0</v>
      </c>
      <c r="AF2210" s="73">
        <f>IFERROR(VLOOKUP(Подбор[[#This Row],[Артикул]],[1]Подбор!$CJ:$CW,11,0),"")</f>
        <v>1</v>
      </c>
      <c r="AG2210" s="73">
        <f>IFERROR(VLOOKUP(Подбор[[#This Row],[Артикул]],[1]Подбор!$CJ:$CW,12,0),"")</f>
        <v>11</v>
      </c>
      <c r="AH2210" s="73">
        <f>IFERROR(VLOOKUP(Подбор[[#This Row],[Артикул]],[1]Подбор!$CJ:$CW,13,0),"")</f>
        <v>1</v>
      </c>
      <c r="AI2210" s="73">
        <f>IFERROR(VLOOKUP(Подбор[[#This Row],[Артикул]],[1]Подбор!$CJ:$CW,14,0),"")</f>
        <v>40</v>
      </c>
      <c r="AJ2210" s="73" t="str">
        <f>IFERROR(VLOOKUP(Подбор[[#This Row],[Артикул]],[1]Подбор!$CJ:$DA,15,0),"")</f>
        <v/>
      </c>
      <c r="AK2210" s="73" t="str">
        <f>IFERROR(VLOOKUP(Подбор[[#This Row],[Артикул]],[1]Подбор!$CJ:$DA,16,0),"")</f>
        <v>https://ipmatika.kz/products/managed-l2/wi-tek-wi-pcms328gf-v2/</v>
      </c>
      <c r="AL2210" s="73" t="str">
        <f>IFERROR(VLOOKUP(Подбор[[#This Row],[Артикул]],[1]Подбор!$CJ:$DA,17,0),"")</f>
        <v/>
      </c>
    </row>
    <row r="2211" spans="1:38">
      <c r="A2211" s="73" t="s">
        <v>3578</v>
      </c>
      <c r="B2211" t="s">
        <v>787</v>
      </c>
      <c r="C2211" t="s">
        <v>3579</v>
      </c>
      <c r="D2211">
        <v>278590</v>
      </c>
      <c r="E2211">
        <v>222869.34999999998</v>
      </c>
      <c r="F2211">
        <v>-20.000951218636715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0</v>
      </c>
      <c r="Q2211" t="s">
        <v>7040</v>
      </c>
      <c r="R2211" t="s">
        <v>3580</v>
      </c>
      <c r="S2211" t="s">
        <v>5612</v>
      </c>
      <c r="T2211" s="73"/>
      <c r="U2211" s="73"/>
      <c r="V2211"/>
      <c r="W2211" s="73">
        <f>IFERROR(VLOOKUP(Подбор[[#This Row],[Артикул]],[1]Подбор!$CJ:$CW,2,0),"")</f>
        <v>278590</v>
      </c>
      <c r="X2211" s="73">
        <f>IFERROR(VLOOKUP(Подбор[[#This Row],[Артикул]],[1]Подбор!$CJ:$CW,3,0),"")</f>
        <v>222869.34999999998</v>
      </c>
      <c r="Y2211" s="73">
        <f>IFERROR(VLOOKUP(Подбор[[#This Row],[Артикул]],[1]Подбор!$CJ:$CW,4,0),"")</f>
        <v>-20.000951218636715</v>
      </c>
      <c r="Z2211" s="73">
        <f>IFERROR(VLOOKUP(Подбор[[#This Row],[Артикул]],[1]Подбор!$CJ:$CW,5,0),"")</f>
        <v>0</v>
      </c>
      <c r="AA2211" s="73">
        <f>IFERROR(VLOOKUP(Подбор[[#This Row],[Артикул]],[1]Подбор!$CJ:$CW,6,0),"")</f>
        <v>0</v>
      </c>
      <c r="AB2211" s="73">
        <f>IFERROR(VLOOKUP(Подбор[[#This Row],[Артикул]],[1]Подбор!$CJ:$CW,7,0),"")</f>
        <v>0</v>
      </c>
      <c r="AC2211" s="73">
        <f>IFERROR(VLOOKUP(Подбор[[#This Row],[Артикул]],[1]Подбор!$CJ:$CW,8,0),"")</f>
        <v>0</v>
      </c>
      <c r="AD2211" s="73">
        <f>IFERROR(VLOOKUP(Подбор[[#This Row],[Артикул]],[1]Подбор!$CJ:$CW,9,0),"")</f>
        <v>0</v>
      </c>
      <c r="AE2211" s="73">
        <f>IFERROR(VLOOKUP(Подбор[[#This Row],[Артикул]],[1]Подбор!$CJ:$CW,10,0),"")</f>
        <v>0</v>
      </c>
      <c r="AF2211" s="73">
        <f>IFERROR(VLOOKUP(Подбор[[#This Row],[Артикул]],[1]Подбор!$CJ:$CW,11,0),"")</f>
        <v>0</v>
      </c>
      <c r="AG2211" s="73">
        <f>IFERROR(VLOOKUP(Подбор[[#This Row],[Артикул]],[1]Подбор!$CJ:$CW,12,0),"")</f>
        <v>0</v>
      </c>
      <c r="AH2211" s="73">
        <f>IFERROR(VLOOKUP(Подбор[[#This Row],[Артикул]],[1]Подбор!$CJ:$CW,13,0),"")</f>
        <v>1</v>
      </c>
      <c r="AI2211" s="73">
        <f>IFERROR(VLOOKUP(Подбор[[#This Row],[Артикул]],[1]Подбор!$CJ:$CW,14,0),"")</f>
        <v>0</v>
      </c>
      <c r="AJ2211" s="73" t="str">
        <f>IFERROR(VLOOKUP(Подбор[[#This Row],[Артикул]],[1]Подбор!$CJ:$DA,15,0),"")</f>
        <v>http://ipmatika.ru/upload/iblock/8f9/x5og8hhud3ixocbguods1cfvlncxs42a/WI-PCMS5010BT-L3_01.jpg</v>
      </c>
      <c r="AK2211" s="73" t="str">
        <f>IFERROR(VLOOKUP(Подбор[[#This Row],[Артикул]],[1]Подбор!$CJ:$DA,16,0),"")</f>
        <v>https://ipmatika.kz/products/managed-l2/wi-tek-wi-pcms5010bt-l3/</v>
      </c>
      <c r="AL2211" s="73" t="str">
        <f>IFERROR(VLOOKUP(Подбор[[#This Row],[Артикул]],[1]Подбор!$CJ:$DA,17,0),"")</f>
        <v>Под заказ</v>
      </c>
    </row>
    <row r="2212" spans="1:38">
      <c r="A2212" s="73" t="s">
        <v>3581</v>
      </c>
      <c r="B2212" t="s">
        <v>787</v>
      </c>
      <c r="C2212" t="s">
        <v>3582</v>
      </c>
      <c r="D2212">
        <v>331650</v>
      </c>
      <c r="E2212">
        <v>265320.27499999997</v>
      </c>
      <c r="F2212">
        <v>-19.999917081260378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2</v>
      </c>
      <c r="O2212">
        <v>2</v>
      </c>
      <c r="P2212">
        <v>0</v>
      </c>
      <c r="Q2212" t="s">
        <v>7041</v>
      </c>
      <c r="R2212" t="s">
        <v>7042</v>
      </c>
      <c r="S2212" t="s">
        <v>5612</v>
      </c>
      <c r="T2212" s="73"/>
      <c r="U2212" s="73"/>
      <c r="V2212"/>
      <c r="W2212" s="73">
        <f>IFERROR(VLOOKUP(Подбор[[#This Row],[Артикул]],[1]Подбор!$CJ:$CW,2,0),"")</f>
        <v>331650</v>
      </c>
      <c r="X2212" s="73">
        <f>IFERROR(VLOOKUP(Подбор[[#This Row],[Артикул]],[1]Подбор!$CJ:$CW,3,0),"")</f>
        <v>265320.27499999997</v>
      </c>
      <c r="Y2212" s="73">
        <f>IFERROR(VLOOKUP(Подбор[[#This Row],[Артикул]],[1]Подбор!$CJ:$CW,4,0),"")</f>
        <v>-19.999917081260378</v>
      </c>
      <c r="Z2212" s="73">
        <f>IFERROR(VLOOKUP(Подбор[[#This Row],[Артикул]],[1]Подбор!$CJ:$CW,5,0),"")</f>
        <v>0</v>
      </c>
      <c r="AA2212" s="73">
        <f>IFERROR(VLOOKUP(Подбор[[#This Row],[Артикул]],[1]Подбор!$CJ:$CW,6,0),"")</f>
        <v>0</v>
      </c>
      <c r="AB2212" s="73">
        <f>IFERROR(VLOOKUP(Подбор[[#This Row],[Артикул]],[1]Подбор!$CJ:$CW,7,0),"")</f>
        <v>0</v>
      </c>
      <c r="AC2212" s="73">
        <f>IFERROR(VLOOKUP(Подбор[[#This Row],[Артикул]],[1]Подбор!$CJ:$CW,8,0),"")</f>
        <v>0</v>
      </c>
      <c r="AD2212" s="73">
        <f>IFERROR(VLOOKUP(Подбор[[#This Row],[Артикул]],[1]Подбор!$CJ:$CW,9,0),"")</f>
        <v>0</v>
      </c>
      <c r="AE2212" s="73">
        <f>IFERROR(VLOOKUP(Подбор[[#This Row],[Артикул]],[1]Подбор!$CJ:$CW,10,0),"")</f>
        <v>0</v>
      </c>
      <c r="AF2212" s="73">
        <f>IFERROR(VLOOKUP(Подбор[[#This Row],[Артикул]],[1]Подбор!$CJ:$CW,11,0),"")</f>
        <v>0</v>
      </c>
      <c r="AG2212" s="73">
        <f>IFERROR(VLOOKUP(Подбор[[#This Row],[Артикул]],[1]Подбор!$CJ:$CW,12,0),"")</f>
        <v>2</v>
      </c>
      <c r="AH2212" s="73">
        <f>IFERROR(VLOOKUP(Подбор[[#This Row],[Артикул]],[1]Подбор!$CJ:$CW,13,0),"")</f>
        <v>2</v>
      </c>
      <c r="AI2212" s="73">
        <f>IFERROR(VLOOKUP(Подбор[[#This Row],[Артикул]],[1]Подбор!$CJ:$CW,14,0),"")</f>
        <v>0</v>
      </c>
      <c r="AJ2212" s="73" t="str">
        <f>IFERROR(VLOOKUP(Подбор[[#This Row],[Артикул]],[1]Подбор!$CJ:$DA,15,0),"")</f>
        <v>http://ipmatika.ru/upload/iblock/474/fxjms1twcirxdzymlq63255kaxo9uaxz/PCMS528F-L3v2_01.jpg</v>
      </c>
      <c r="AK2212" s="73" t="str">
        <f>IFERROR(VLOOKUP(Подбор[[#This Row],[Артикул]],[1]Подбор!$CJ:$DA,16,0),"")</f>
        <v>https://ipmatika.kz/products/managed-l2/wi-tek-wi-pcms528f-l3-v2/</v>
      </c>
      <c r="AL2212" s="73" t="str">
        <f>IFERROR(VLOOKUP(Подбор[[#This Row],[Артикул]],[1]Подбор!$CJ:$DA,17,0),"")</f>
        <v>Под заказ</v>
      </c>
    </row>
    <row r="2213" spans="1:38">
      <c r="A2213" s="73" t="s">
        <v>2724</v>
      </c>
      <c r="B2213" t="s">
        <v>787</v>
      </c>
      <c r="C2213" t="s">
        <v>2725</v>
      </c>
      <c r="D2213">
        <v>331650</v>
      </c>
      <c r="E2213">
        <v>265320.27499999997</v>
      </c>
      <c r="F2213">
        <v>-19.999917081260378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6</v>
      </c>
      <c r="O2213">
        <v>0</v>
      </c>
      <c r="P2213">
        <v>0</v>
      </c>
      <c r="Q2213" t="s">
        <v>7043</v>
      </c>
      <c r="R2213" t="s">
        <v>2757</v>
      </c>
      <c r="S2213" t="s">
        <v>5612</v>
      </c>
      <c r="T2213" s="73"/>
      <c r="U2213" s="73"/>
      <c r="V2213"/>
      <c r="W2213" s="73">
        <f>IFERROR(VLOOKUP(Подбор[[#This Row],[Артикул]],[1]Подбор!$CJ:$CW,2,0),"")</f>
        <v>331650</v>
      </c>
      <c r="X2213" s="73">
        <f>IFERROR(VLOOKUP(Подбор[[#This Row],[Артикул]],[1]Подбор!$CJ:$CW,3,0),"")</f>
        <v>265320.27499999997</v>
      </c>
      <c r="Y2213" s="73">
        <f>IFERROR(VLOOKUP(Подбор[[#This Row],[Артикул]],[1]Подбор!$CJ:$CW,4,0),"")</f>
        <v>-19.999917081260378</v>
      </c>
      <c r="Z2213" s="73">
        <f>IFERROR(VLOOKUP(Подбор[[#This Row],[Артикул]],[1]Подбор!$CJ:$CW,5,0),"")</f>
        <v>0</v>
      </c>
      <c r="AA2213" s="73">
        <f>IFERROR(VLOOKUP(Подбор[[#This Row],[Артикул]],[1]Подбор!$CJ:$CW,6,0),"")</f>
        <v>0</v>
      </c>
      <c r="AB2213" s="73">
        <f>IFERROR(VLOOKUP(Подбор[[#This Row],[Артикул]],[1]Подбор!$CJ:$CW,7,0),"")</f>
        <v>0</v>
      </c>
      <c r="AC2213" s="73">
        <f>IFERROR(VLOOKUP(Подбор[[#This Row],[Артикул]],[1]Подбор!$CJ:$CW,8,0),"")</f>
        <v>0</v>
      </c>
      <c r="AD2213" s="73">
        <f>IFERROR(VLOOKUP(Подбор[[#This Row],[Артикул]],[1]Подбор!$CJ:$CW,9,0),"")</f>
        <v>0</v>
      </c>
      <c r="AE2213" s="73">
        <f>IFERROR(VLOOKUP(Подбор[[#This Row],[Артикул]],[1]Подбор!$CJ:$CW,10,0),"")</f>
        <v>0</v>
      </c>
      <c r="AF2213" s="73">
        <f>IFERROR(VLOOKUP(Подбор[[#This Row],[Артикул]],[1]Подбор!$CJ:$CW,11,0),"")</f>
        <v>0</v>
      </c>
      <c r="AG2213" s="73">
        <f>IFERROR(VLOOKUP(Подбор[[#This Row],[Артикул]],[1]Подбор!$CJ:$CW,12,0),"")</f>
        <v>6</v>
      </c>
      <c r="AH2213" s="73">
        <f>IFERROR(VLOOKUP(Подбор[[#This Row],[Артикул]],[1]Подбор!$CJ:$CW,13,0),"")</f>
        <v>0</v>
      </c>
      <c r="AI2213" s="73">
        <f>IFERROR(VLOOKUP(Подбор[[#This Row],[Артикул]],[1]Подбор!$CJ:$CW,14,0),"")</f>
        <v>0</v>
      </c>
      <c r="AJ2213" s="73" t="str">
        <f>IFERROR(VLOOKUP(Подбор[[#This Row],[Артикул]],[1]Подбор!$CJ:$DA,15,0),"")</f>
        <v>http://ipmatika.ru/upload/iblock/82e/m5rsj1w70s54v5cgl8p3ukevc461w2az/WI-PCMS528F-L3_s.jpg</v>
      </c>
      <c r="AK2213" s="73" t="str">
        <f>IFERROR(VLOOKUP(Подбор[[#This Row],[Артикул]],[1]Подбор!$CJ:$DA,16,0),"")</f>
        <v>https://ipmatika.kz/products/managed-l2/wi-tek-wi-pcms528f-l3/</v>
      </c>
      <c r="AL2213" s="73" t="str">
        <f>IFERROR(VLOOKUP(Подбор[[#This Row],[Артикул]],[1]Подбор!$CJ:$DA,17,0),"")</f>
        <v>Под заказ</v>
      </c>
    </row>
    <row r="2214" spans="1:38">
      <c r="A2214" s="73" t="s">
        <v>3158</v>
      </c>
      <c r="B2214" t="s">
        <v>787</v>
      </c>
      <c r="C2214" t="s">
        <v>3159</v>
      </c>
      <c r="D2214">
        <v>464310</v>
      </c>
      <c r="E2214">
        <v>371451.57499999995</v>
      </c>
      <c r="F2214">
        <v>-19.999230040274838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2</v>
      </c>
      <c r="N2214">
        <v>34</v>
      </c>
      <c r="O2214">
        <v>1</v>
      </c>
      <c r="P2214">
        <v>0</v>
      </c>
      <c r="Q2214" t="s">
        <v>578</v>
      </c>
      <c r="R2214" t="s">
        <v>3323</v>
      </c>
      <c r="S2214" t="s">
        <v>5612</v>
      </c>
      <c r="T2214" s="73"/>
      <c r="U2214" s="73"/>
      <c r="V2214"/>
      <c r="W2214" s="73">
        <f>IFERROR(VLOOKUP(Подбор[[#This Row],[Артикул]],[1]Подбор!$CJ:$CW,2,0),"")</f>
        <v>464310</v>
      </c>
      <c r="X2214" s="73">
        <f>IFERROR(VLOOKUP(Подбор[[#This Row],[Артикул]],[1]Подбор!$CJ:$CW,3,0),"")</f>
        <v>371451.57499999995</v>
      </c>
      <c r="Y2214" s="73">
        <f>IFERROR(VLOOKUP(Подбор[[#This Row],[Артикул]],[1]Подбор!$CJ:$CW,4,0),"")</f>
        <v>-19.999230040274838</v>
      </c>
      <c r="Z2214" s="73">
        <f>IFERROR(VLOOKUP(Подбор[[#This Row],[Артикул]],[1]Подбор!$CJ:$CW,5,0),"")</f>
        <v>1</v>
      </c>
      <c r="AA2214" s="73">
        <f>IFERROR(VLOOKUP(Подбор[[#This Row],[Артикул]],[1]Подбор!$CJ:$CW,6,0),"")</f>
        <v>0</v>
      </c>
      <c r="AB2214" s="73">
        <f>IFERROR(VLOOKUP(Подбор[[#This Row],[Артикул]],[1]Подбор!$CJ:$CW,7,0),"")</f>
        <v>0</v>
      </c>
      <c r="AC2214" s="73">
        <f>IFERROR(VLOOKUP(Подбор[[#This Row],[Артикул]],[1]Подбор!$CJ:$CW,8,0),"")</f>
        <v>0</v>
      </c>
      <c r="AD2214" s="73">
        <f>IFERROR(VLOOKUP(Подбор[[#This Row],[Артикул]],[1]Подбор!$CJ:$CW,9,0),"")</f>
        <v>0</v>
      </c>
      <c r="AE2214" s="73">
        <f>IFERROR(VLOOKUP(Подбор[[#This Row],[Артикул]],[1]Подбор!$CJ:$CW,10,0),"")</f>
        <v>0</v>
      </c>
      <c r="AF2214" s="73">
        <f>IFERROR(VLOOKUP(Подбор[[#This Row],[Артикул]],[1]Подбор!$CJ:$CW,11,0),"")</f>
        <v>2</v>
      </c>
      <c r="AG2214" s="73">
        <f>IFERROR(VLOOKUP(Подбор[[#This Row],[Артикул]],[1]Подбор!$CJ:$CW,12,0),"")</f>
        <v>34</v>
      </c>
      <c r="AH2214" s="73">
        <f>IFERROR(VLOOKUP(Подбор[[#This Row],[Артикул]],[1]Подбор!$CJ:$CW,13,0),"")</f>
        <v>1</v>
      </c>
      <c r="AI2214" s="73">
        <f>IFERROR(VLOOKUP(Подбор[[#This Row],[Артикул]],[1]Подбор!$CJ:$CW,14,0),"")</f>
        <v>0</v>
      </c>
      <c r="AJ2214" s="73" t="str">
        <f>IFERROR(VLOOKUP(Подбор[[#This Row],[Артикул]],[1]Подбор!$CJ:$DA,15,0),"")</f>
        <v/>
      </c>
      <c r="AK2214" s="73" t="str">
        <f>IFERROR(VLOOKUP(Подбор[[#This Row],[Артикул]],[1]Подбор!$CJ:$DA,16,0),"")</f>
        <v>https://ipmatika.kz/products/managed-l2/wi-tek-wi-pcms554f-l3-v2/</v>
      </c>
      <c r="AL2214" s="73" t="str">
        <f>IFERROR(VLOOKUP(Подбор[[#This Row],[Артикул]],[1]Подбор!$CJ:$DA,17,0),"")</f>
        <v>Под заказ</v>
      </c>
    </row>
    <row r="2215" spans="1:38">
      <c r="A2215" s="73" t="s">
        <v>3583</v>
      </c>
      <c r="B2215" t="s">
        <v>787</v>
      </c>
      <c r="C2215" t="s">
        <v>3584</v>
      </c>
      <c r="D2215">
        <v>570440</v>
      </c>
      <c r="E2215">
        <v>456353.42499999999</v>
      </c>
      <c r="F2215">
        <v>-19.999750192833602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4</v>
      </c>
      <c r="O2215">
        <v>0</v>
      </c>
      <c r="P2215">
        <v>0</v>
      </c>
      <c r="Q2215" t="s">
        <v>7044</v>
      </c>
      <c r="R2215" t="s">
        <v>3585</v>
      </c>
      <c r="S2215" t="s">
        <v>5612</v>
      </c>
      <c r="T2215" s="73"/>
      <c r="U2215" s="73"/>
      <c r="V2215"/>
      <c r="W2215" s="73">
        <f>IFERROR(VLOOKUP(Подбор[[#This Row],[Артикул]],[1]Подбор!$CJ:$CW,2,0),"")</f>
        <v>570440</v>
      </c>
      <c r="X2215" s="73">
        <f>IFERROR(VLOOKUP(Подбор[[#This Row],[Артикул]],[1]Подбор!$CJ:$CW,3,0),"")</f>
        <v>456353.42499999999</v>
      </c>
      <c r="Y2215" s="73">
        <f>IFERROR(VLOOKUP(Подбор[[#This Row],[Артикул]],[1]Подбор!$CJ:$CW,4,0),"")</f>
        <v>-19.999750192833602</v>
      </c>
      <c r="Z2215" s="73">
        <f>IFERROR(VLOOKUP(Подбор[[#This Row],[Артикул]],[1]Подбор!$CJ:$CW,5,0),"")</f>
        <v>0</v>
      </c>
      <c r="AA2215" s="73">
        <f>IFERROR(VLOOKUP(Подбор[[#This Row],[Артикул]],[1]Подбор!$CJ:$CW,6,0),"")</f>
        <v>0</v>
      </c>
      <c r="AB2215" s="73">
        <f>IFERROR(VLOOKUP(Подбор[[#This Row],[Артикул]],[1]Подбор!$CJ:$CW,7,0),"")</f>
        <v>0</v>
      </c>
      <c r="AC2215" s="73">
        <f>IFERROR(VLOOKUP(Подбор[[#This Row],[Артикул]],[1]Подбор!$CJ:$CW,8,0),"")</f>
        <v>0</v>
      </c>
      <c r="AD2215" s="73">
        <f>IFERROR(VLOOKUP(Подбор[[#This Row],[Артикул]],[1]Подбор!$CJ:$CW,9,0),"")</f>
        <v>0</v>
      </c>
      <c r="AE2215" s="73">
        <f>IFERROR(VLOOKUP(Подбор[[#This Row],[Артикул]],[1]Подбор!$CJ:$CW,10,0),"")</f>
        <v>0</v>
      </c>
      <c r="AF2215" s="73">
        <f>IFERROR(VLOOKUP(Подбор[[#This Row],[Артикул]],[1]Подбор!$CJ:$CW,11,0),"")</f>
        <v>0</v>
      </c>
      <c r="AG2215" s="73">
        <f>IFERROR(VLOOKUP(Подбор[[#This Row],[Артикул]],[1]Подбор!$CJ:$CW,12,0),"")</f>
        <v>4</v>
      </c>
      <c r="AH2215" s="73">
        <f>IFERROR(VLOOKUP(Подбор[[#This Row],[Артикул]],[1]Подбор!$CJ:$CW,13,0),"")</f>
        <v>0</v>
      </c>
      <c r="AI2215" s="73">
        <f>IFERROR(VLOOKUP(Подбор[[#This Row],[Артикул]],[1]Подбор!$CJ:$CW,14,0),"")</f>
        <v>0</v>
      </c>
      <c r="AJ2215" s="73" t="str">
        <f>IFERROR(VLOOKUP(Подбор[[#This Row],[Артикул]],[1]Подбор!$CJ:$DA,15,0),"")</f>
        <v>http://ipmatika.ru/upload/iblock/c4e/7hk4s6l00cdogfu3sfutk4y5gqvalogh/WI-PCMS554FP-L3%20%282.png</v>
      </c>
      <c r="AK2215" s="73" t="str">
        <f>IFERROR(VLOOKUP(Подбор[[#This Row],[Артикул]],[1]Подбор!$CJ:$DA,16,0),"")</f>
        <v>https://ipmatika.kz/products/managed-l2/wi-tek-wi-pcms554fp-l3/</v>
      </c>
      <c r="AL2215" s="73" t="str">
        <f>IFERROR(VLOOKUP(Подбор[[#This Row],[Артикул]],[1]Подбор!$CJ:$DA,17,0),"")</f>
        <v>Под заказ</v>
      </c>
    </row>
    <row r="2216" spans="1:38">
      <c r="A2216" s="73" t="s">
        <v>169</v>
      </c>
      <c r="B2216" t="s">
        <v>787</v>
      </c>
      <c r="C2216" t="s">
        <v>676</v>
      </c>
      <c r="D2216">
        <v>118070</v>
      </c>
      <c r="E2216">
        <v>94455.9</v>
      </c>
      <c r="F2216">
        <v>-20.000084695519604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4</v>
      </c>
      <c r="O2216">
        <v>10</v>
      </c>
      <c r="P2216">
        <v>0</v>
      </c>
      <c r="Q2216" t="s">
        <v>7045</v>
      </c>
      <c r="R2216" t="s">
        <v>2756</v>
      </c>
      <c r="S2216" t="s">
        <v>578</v>
      </c>
      <c r="T2216" s="73"/>
      <c r="U2216" s="73"/>
      <c r="V2216"/>
      <c r="W2216" s="73">
        <f>IFERROR(VLOOKUP(Подбор[[#This Row],[Артикул]],[1]Подбор!$CJ:$CW,2,0),"")</f>
        <v>118070</v>
      </c>
      <c r="X2216" s="73">
        <f>IFERROR(VLOOKUP(Подбор[[#This Row],[Артикул]],[1]Подбор!$CJ:$CW,3,0),"")</f>
        <v>94455.9</v>
      </c>
      <c r="Y2216" s="73">
        <f>IFERROR(VLOOKUP(Подбор[[#This Row],[Артикул]],[1]Подбор!$CJ:$CW,4,0),"")</f>
        <v>-20.000084695519604</v>
      </c>
      <c r="Z2216" s="73">
        <f>IFERROR(VLOOKUP(Подбор[[#This Row],[Артикул]],[1]Подбор!$CJ:$CW,5,0),"")</f>
        <v>0</v>
      </c>
      <c r="AA2216" s="73">
        <f>IFERROR(VLOOKUP(Подбор[[#This Row],[Артикул]],[1]Подбор!$CJ:$CW,6,0),"")</f>
        <v>0</v>
      </c>
      <c r="AB2216" s="73">
        <f>IFERROR(VLOOKUP(Подбор[[#This Row],[Артикул]],[1]Подбор!$CJ:$CW,7,0),"")</f>
        <v>0</v>
      </c>
      <c r="AC2216" s="73">
        <f>IFERROR(VLOOKUP(Подбор[[#This Row],[Артикул]],[1]Подбор!$CJ:$CW,8,0),"")</f>
        <v>0</v>
      </c>
      <c r="AD2216" s="73">
        <f>IFERROR(VLOOKUP(Подбор[[#This Row],[Артикул]],[1]Подбор!$CJ:$CW,9,0),"")</f>
        <v>0</v>
      </c>
      <c r="AE2216" s="73">
        <f>IFERROR(VLOOKUP(Подбор[[#This Row],[Артикул]],[1]Подбор!$CJ:$CW,10,0),"")</f>
        <v>0</v>
      </c>
      <c r="AF2216" s="73">
        <f>IFERROR(VLOOKUP(Подбор[[#This Row],[Артикул]],[1]Подбор!$CJ:$CW,11,0),"")</f>
        <v>0</v>
      </c>
      <c r="AG2216" s="73">
        <f>IFERROR(VLOOKUP(Подбор[[#This Row],[Артикул]],[1]Подбор!$CJ:$CW,12,0),"")</f>
        <v>4</v>
      </c>
      <c r="AH2216" s="73">
        <f>IFERROR(VLOOKUP(Подбор[[#This Row],[Артикул]],[1]Подбор!$CJ:$CW,13,0),"")</f>
        <v>10</v>
      </c>
      <c r="AI2216" s="73">
        <f>IFERROR(VLOOKUP(Подбор[[#This Row],[Артикул]],[1]Подбор!$CJ:$CW,14,0),"")</f>
        <v>0</v>
      </c>
      <c r="AJ2216" s="73" t="str">
        <f>IFERROR(VLOOKUP(Подбор[[#This Row],[Артикул]],[1]Подбор!$CJ:$DA,15,0),"")</f>
        <v>http://ipmatika.ru/upload/iblock/d93/PMS310GF-Alien_title.jpg</v>
      </c>
      <c r="AK2216" s="73" t="str">
        <f>IFERROR(VLOOKUP(Подбор[[#This Row],[Артикул]],[1]Подбор!$CJ:$DA,16,0),"")</f>
        <v>https://ipmatika.kz/products/managed-l2/wi-tek-wi-pms310gf-alien/</v>
      </c>
      <c r="AL2216" s="73" t="str">
        <f>IFERROR(VLOOKUP(Подбор[[#This Row],[Артикул]],[1]Подбор!$CJ:$DA,17,0),"")</f>
        <v/>
      </c>
    </row>
    <row r="2217" spans="1:38">
      <c r="A2217" s="73" t="s">
        <v>175</v>
      </c>
      <c r="B2217"/>
      <c r="C2217"/>
      <c r="D2217">
        <v>0</v>
      </c>
      <c r="E2217">
        <v>0</v>
      </c>
      <c r="F2217" t="s">
        <v>578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578</v>
      </c>
      <c r="R2217" t="s">
        <v>578</v>
      </c>
      <c r="S2217" t="s">
        <v>578</v>
      </c>
      <c r="T2217" s="73"/>
      <c r="U2217" s="73"/>
      <c r="V2217"/>
      <c r="W2217" s="73">
        <f>IFERROR(VLOOKUP(Подбор[[#This Row],[Артикул]],[1]Подбор!$CJ:$CW,2,0),"")</f>
        <v>0</v>
      </c>
      <c r="X2217" s="73">
        <f>IFERROR(VLOOKUP(Подбор[[#This Row],[Артикул]],[1]Подбор!$CJ:$CW,3,0),"")</f>
        <v>0</v>
      </c>
      <c r="Y2217" s="73" t="str">
        <f>IFERROR(VLOOKUP(Подбор[[#This Row],[Артикул]],[1]Подбор!$CJ:$CW,4,0),"")</f>
        <v/>
      </c>
      <c r="Z2217" s="73">
        <f>IFERROR(VLOOKUP(Подбор[[#This Row],[Артикул]],[1]Подбор!$CJ:$CW,5,0),"")</f>
        <v>0</v>
      </c>
      <c r="AA2217" s="73">
        <f>IFERROR(VLOOKUP(Подбор[[#This Row],[Артикул]],[1]Подбор!$CJ:$CW,6,0),"")</f>
        <v>0</v>
      </c>
      <c r="AB2217" s="73">
        <f>IFERROR(VLOOKUP(Подбор[[#This Row],[Артикул]],[1]Подбор!$CJ:$CW,7,0),"")</f>
        <v>0</v>
      </c>
      <c r="AC2217" s="73">
        <f>IFERROR(VLOOKUP(Подбор[[#This Row],[Артикул]],[1]Подбор!$CJ:$CW,8,0),"")</f>
        <v>0</v>
      </c>
      <c r="AD2217" s="73">
        <f>IFERROR(VLOOKUP(Подбор[[#This Row],[Артикул]],[1]Подбор!$CJ:$CW,9,0),"")</f>
        <v>0</v>
      </c>
      <c r="AE2217" s="73">
        <f>IFERROR(VLOOKUP(Подбор[[#This Row],[Артикул]],[1]Подбор!$CJ:$CW,10,0),"")</f>
        <v>0</v>
      </c>
      <c r="AF2217" s="73">
        <f>IFERROR(VLOOKUP(Подбор[[#This Row],[Артикул]],[1]Подбор!$CJ:$CW,11,0),"")</f>
        <v>0</v>
      </c>
      <c r="AG2217" s="73">
        <f>IFERROR(VLOOKUP(Подбор[[#This Row],[Артикул]],[1]Подбор!$CJ:$CW,12,0),"")</f>
        <v>0</v>
      </c>
      <c r="AH2217" s="73">
        <f>IFERROR(VLOOKUP(Подбор[[#This Row],[Артикул]],[1]Подбор!$CJ:$CW,13,0),"")</f>
        <v>0</v>
      </c>
      <c r="AI2217" s="73">
        <f>IFERROR(VLOOKUP(Подбор[[#This Row],[Артикул]],[1]Подбор!$CJ:$CW,14,0),"")</f>
        <v>0</v>
      </c>
      <c r="AJ2217" s="73" t="str">
        <f>IFERROR(VLOOKUP(Подбор[[#This Row],[Артикул]],[1]Подбор!$CJ:$DA,15,0),"")</f>
        <v/>
      </c>
      <c r="AK2217" s="73" t="str">
        <f>IFERROR(VLOOKUP(Подбор[[#This Row],[Артикул]],[1]Подбор!$CJ:$DA,16,0),"")</f>
        <v/>
      </c>
      <c r="AL2217" s="73" t="str">
        <f>IFERROR(VLOOKUP(Подбор[[#This Row],[Артикул]],[1]Подбор!$CJ:$DA,17,0),"")</f>
        <v/>
      </c>
    </row>
    <row r="2218" spans="1:38">
      <c r="A2218" s="73" t="s">
        <v>5285</v>
      </c>
      <c r="B2218" t="s">
        <v>787</v>
      </c>
      <c r="C2218" t="s">
        <v>5286</v>
      </c>
      <c r="D2218">
        <v>849030</v>
      </c>
      <c r="E2218">
        <v>679222.77499999991</v>
      </c>
      <c r="F2218">
        <v>-20.000144282298635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7046</v>
      </c>
      <c r="R2218" t="s">
        <v>7297</v>
      </c>
      <c r="S2218" t="s">
        <v>5612</v>
      </c>
      <c r="T2218" s="73"/>
      <c r="U2218" s="73"/>
      <c r="V2218"/>
      <c r="W2218" s="73">
        <f>IFERROR(VLOOKUP(Подбор[[#This Row],[Артикул]],[1]Подбор!$CJ:$CW,2,0),"")</f>
        <v>849030</v>
      </c>
      <c r="X2218" s="73">
        <f>IFERROR(VLOOKUP(Подбор[[#This Row],[Артикул]],[1]Подбор!$CJ:$CW,3,0),"")</f>
        <v>679222.77499999991</v>
      </c>
      <c r="Y2218" s="73">
        <f>IFERROR(VLOOKUP(Подбор[[#This Row],[Артикул]],[1]Подбор!$CJ:$CW,4,0),"")</f>
        <v>-20.000144282298635</v>
      </c>
      <c r="Z2218" s="73">
        <f>IFERROR(VLOOKUP(Подбор[[#This Row],[Артикул]],[1]Подбор!$CJ:$CW,5,0),"")</f>
        <v>0</v>
      </c>
      <c r="AA2218" s="73">
        <f>IFERROR(VLOOKUP(Подбор[[#This Row],[Артикул]],[1]Подбор!$CJ:$CW,6,0),"")</f>
        <v>0</v>
      </c>
      <c r="AB2218" s="73">
        <f>IFERROR(VLOOKUP(Подбор[[#This Row],[Артикул]],[1]Подбор!$CJ:$CW,7,0),"")</f>
        <v>0</v>
      </c>
      <c r="AC2218" s="73">
        <f>IFERROR(VLOOKUP(Подбор[[#This Row],[Артикул]],[1]Подбор!$CJ:$CW,8,0),"")</f>
        <v>0</v>
      </c>
      <c r="AD2218" s="73">
        <f>IFERROR(VLOOKUP(Подбор[[#This Row],[Артикул]],[1]Подбор!$CJ:$CW,9,0),"")</f>
        <v>0</v>
      </c>
      <c r="AE2218" s="73">
        <f>IFERROR(VLOOKUP(Подбор[[#This Row],[Артикул]],[1]Подбор!$CJ:$CW,10,0),"")</f>
        <v>0</v>
      </c>
      <c r="AF2218" s="73">
        <f>IFERROR(VLOOKUP(Подбор[[#This Row],[Артикул]],[1]Подбор!$CJ:$CW,11,0),"")</f>
        <v>0</v>
      </c>
      <c r="AG2218" s="73">
        <f>IFERROR(VLOOKUP(Подбор[[#This Row],[Артикул]],[1]Подбор!$CJ:$CW,12,0),"")</f>
        <v>0</v>
      </c>
      <c r="AH2218" s="73">
        <f>IFERROR(VLOOKUP(Подбор[[#This Row],[Артикул]],[1]Подбор!$CJ:$CW,13,0),"")</f>
        <v>0</v>
      </c>
      <c r="AI2218" s="73">
        <f>IFERROR(VLOOKUP(Подбор[[#This Row],[Артикул]],[1]Подбор!$CJ:$CW,14,0),"")</f>
        <v>0</v>
      </c>
      <c r="AJ2218" s="73" t="str">
        <f>IFERROR(VLOOKUP(Подбор[[#This Row],[Артикул]],[1]Подбор!$CJ:$DA,15,0),"")</f>
        <v>http://ipmatika.ru/upload/iblock/ec2/3djyuagq4o8xftl9yxwwxyk2qi5sfdfv/S5028FM_16S8C4X_L3.png</v>
      </c>
      <c r="AK2218" s="73" t="str">
        <f>IFERROR(VLOOKUP(Подбор[[#This Row],[Артикул]],[1]Подбор!$CJ:$DA,16,0),"")</f>
        <v>https://ipmatika.kz/products/kommutatory/wi-tek-s5028fm-16s8c4x-l3/</v>
      </c>
      <c r="AL2218" s="73" t="str">
        <f>IFERROR(VLOOKUP(Подбор[[#This Row],[Артикул]],[1]Подбор!$CJ:$DA,17,0),"")</f>
        <v>Под заказ</v>
      </c>
    </row>
    <row r="2219" spans="1:38">
      <c r="A2219" s="73" t="s">
        <v>5288</v>
      </c>
      <c r="B2219" t="s">
        <v>787</v>
      </c>
      <c r="C2219" t="s">
        <v>5289</v>
      </c>
      <c r="D2219">
        <v>795960</v>
      </c>
      <c r="E2219">
        <v>636771.85</v>
      </c>
      <c r="F2219">
        <v>-19.999516307352124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7047</v>
      </c>
      <c r="R2219" t="s">
        <v>5290</v>
      </c>
      <c r="S2219" t="s">
        <v>5612</v>
      </c>
      <c r="T2219" s="73"/>
      <c r="U2219" s="73"/>
      <c r="V2219"/>
      <c r="W2219" s="73">
        <f>IFERROR(VLOOKUP(Подбор[[#This Row],[Артикул]],[1]Подбор!$CJ:$CW,2,0),"")</f>
        <v>795960</v>
      </c>
      <c r="X2219" s="73">
        <f>IFERROR(VLOOKUP(Подбор[[#This Row],[Артикул]],[1]Подбор!$CJ:$CW,3,0),"")</f>
        <v>636771.85</v>
      </c>
      <c r="Y2219" s="73">
        <f>IFERROR(VLOOKUP(Подбор[[#This Row],[Артикул]],[1]Подбор!$CJ:$CW,4,0),"")</f>
        <v>-19.999516307352124</v>
      </c>
      <c r="Z2219" s="73">
        <f>IFERROR(VLOOKUP(Подбор[[#This Row],[Артикул]],[1]Подбор!$CJ:$CW,5,0),"")</f>
        <v>0</v>
      </c>
      <c r="AA2219" s="73">
        <f>IFERROR(VLOOKUP(Подбор[[#This Row],[Артикул]],[1]Подбор!$CJ:$CW,6,0),"")</f>
        <v>0</v>
      </c>
      <c r="AB2219" s="73">
        <f>IFERROR(VLOOKUP(Подбор[[#This Row],[Артикул]],[1]Подбор!$CJ:$CW,7,0),"")</f>
        <v>0</v>
      </c>
      <c r="AC2219" s="73">
        <f>IFERROR(VLOOKUP(Подбор[[#This Row],[Артикул]],[1]Подбор!$CJ:$CW,8,0),"")</f>
        <v>0</v>
      </c>
      <c r="AD2219" s="73">
        <f>IFERROR(VLOOKUP(Подбор[[#This Row],[Артикул]],[1]Подбор!$CJ:$CW,9,0),"")</f>
        <v>0</v>
      </c>
      <c r="AE2219" s="73">
        <f>IFERROR(VLOOKUP(Подбор[[#This Row],[Артикул]],[1]Подбор!$CJ:$CW,10,0),"")</f>
        <v>0</v>
      </c>
      <c r="AF2219" s="73">
        <f>IFERROR(VLOOKUP(Подбор[[#This Row],[Артикул]],[1]Подбор!$CJ:$CW,11,0),"")</f>
        <v>0</v>
      </c>
      <c r="AG2219" s="73">
        <f>IFERROR(VLOOKUP(Подбор[[#This Row],[Артикул]],[1]Подбор!$CJ:$CW,12,0),"")</f>
        <v>0</v>
      </c>
      <c r="AH2219" s="73">
        <f>IFERROR(VLOOKUP(Подбор[[#This Row],[Артикул]],[1]Подбор!$CJ:$CW,13,0),"")</f>
        <v>0</v>
      </c>
      <c r="AI2219" s="73">
        <f>IFERROR(VLOOKUP(Подбор[[#This Row],[Артикул]],[1]Подбор!$CJ:$CW,14,0),"")</f>
        <v>0</v>
      </c>
      <c r="AJ2219" s="73" t="str">
        <f>IFERROR(VLOOKUP(Подбор[[#This Row],[Артикул]],[1]Подбор!$CJ:$DA,15,0),"")</f>
        <v>http://ipmatika.ru/upload/iblock/fed/gbzi0ot1c1z7zyv8ch22y8x6winh8gzc/S5028FM_16T8C4X_L3.png</v>
      </c>
      <c r="AK2219" s="73" t="str">
        <f>IFERROR(VLOOKUP(Подбор[[#This Row],[Артикул]],[1]Подбор!$CJ:$DA,16,0),"")</f>
        <v>https://ipmatika.kz/products/managed-l2/wi-tek-s5028fm-16t8c4x-l3/</v>
      </c>
      <c r="AL2219" s="73" t="str">
        <f>IFERROR(VLOOKUP(Подбор[[#This Row],[Артикул]],[1]Подбор!$CJ:$DA,17,0),"")</f>
        <v>Под заказ</v>
      </c>
    </row>
    <row r="2220" spans="1:38">
      <c r="A2220" s="73" t="s">
        <v>3586</v>
      </c>
      <c r="B2220" t="s">
        <v>787</v>
      </c>
      <c r="C2220" t="s">
        <v>3587</v>
      </c>
      <c r="D2220">
        <v>265320</v>
      </c>
      <c r="E2220">
        <v>212254.62499999997</v>
      </c>
      <c r="F2220">
        <v>-20.000518242122737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6</v>
      </c>
      <c r="O2220">
        <v>0</v>
      </c>
      <c r="P2220">
        <v>0</v>
      </c>
      <c r="Q2220" t="s">
        <v>7048</v>
      </c>
      <c r="R2220" t="s">
        <v>3588</v>
      </c>
      <c r="S2220" t="s">
        <v>5612</v>
      </c>
      <c r="T2220" s="73"/>
      <c r="U2220" s="73"/>
      <c r="V2220"/>
      <c r="W2220" s="73">
        <f>IFERROR(VLOOKUP(Подбор[[#This Row],[Артикул]],[1]Подбор!$CJ:$CW,2,0),"")</f>
        <v>265320</v>
      </c>
      <c r="X2220" s="73">
        <f>IFERROR(VLOOKUP(Подбор[[#This Row],[Артикул]],[1]Подбор!$CJ:$CW,3,0),"")</f>
        <v>212254.62499999997</v>
      </c>
      <c r="Y2220" s="73">
        <f>IFERROR(VLOOKUP(Подбор[[#This Row],[Артикул]],[1]Подбор!$CJ:$CW,4,0),"")</f>
        <v>-20.000518242122737</v>
      </c>
      <c r="Z2220" s="73">
        <f>IFERROR(VLOOKUP(Подбор[[#This Row],[Артикул]],[1]Подбор!$CJ:$CW,5,0),"")</f>
        <v>0</v>
      </c>
      <c r="AA2220" s="73">
        <f>IFERROR(VLOOKUP(Подбор[[#This Row],[Артикул]],[1]Подбор!$CJ:$CW,6,0),"")</f>
        <v>0</v>
      </c>
      <c r="AB2220" s="73">
        <f>IFERROR(VLOOKUP(Подбор[[#This Row],[Артикул]],[1]Подбор!$CJ:$CW,7,0),"")</f>
        <v>0</v>
      </c>
      <c r="AC2220" s="73">
        <f>IFERROR(VLOOKUP(Подбор[[#This Row],[Артикул]],[1]Подбор!$CJ:$CW,8,0),"")</f>
        <v>0</v>
      </c>
      <c r="AD2220" s="73">
        <f>IFERROR(VLOOKUP(Подбор[[#This Row],[Артикул]],[1]Подбор!$CJ:$CW,9,0),"")</f>
        <v>0</v>
      </c>
      <c r="AE2220" s="73">
        <f>IFERROR(VLOOKUP(Подбор[[#This Row],[Артикул]],[1]Подбор!$CJ:$CW,10,0),"")</f>
        <v>0</v>
      </c>
      <c r="AF2220" s="73">
        <f>IFERROR(VLOOKUP(Подбор[[#This Row],[Артикул]],[1]Подбор!$CJ:$CW,11,0),"")</f>
        <v>0</v>
      </c>
      <c r="AG2220" s="73">
        <f>IFERROR(VLOOKUP(Подбор[[#This Row],[Артикул]],[1]Подбор!$CJ:$CW,12,0),"")</f>
        <v>6</v>
      </c>
      <c r="AH2220" s="73">
        <f>IFERROR(VLOOKUP(Подбор[[#This Row],[Артикул]],[1]Подбор!$CJ:$CW,13,0),"")</f>
        <v>0</v>
      </c>
      <c r="AI2220" s="73">
        <f>IFERROR(VLOOKUP(Подбор[[#This Row],[Артикул]],[1]Подбор!$CJ:$CW,14,0),"")</f>
        <v>0</v>
      </c>
      <c r="AJ2220" s="73" t="str">
        <f>IFERROR(VLOOKUP(Подбор[[#This Row],[Артикул]],[1]Подбор!$CJ:$DA,15,0),"")</f>
        <v>http://ipmatika.ru/upload/iblock/6ab/gh7nfizfdx2whe2bgyuloqrxzpd31ua4/WI-CFS6012-L3_01.jpg</v>
      </c>
      <c r="AK2220" s="73" t="str">
        <f>IFERROR(VLOOKUP(Подбор[[#This Row],[Артикул]],[1]Подбор!$CJ:$DA,16,0),"")</f>
        <v>https://ipmatika.kz/products/kommutatory/wi-tek-wi-cfs6012-l3/</v>
      </c>
      <c r="AL2220" s="73" t="str">
        <f>IFERROR(VLOOKUP(Подбор[[#This Row],[Артикул]],[1]Подбор!$CJ:$DA,17,0),"")</f>
        <v>Под заказ</v>
      </c>
    </row>
    <row r="2221" spans="1:38">
      <c r="A2221" s="73" t="s">
        <v>3312</v>
      </c>
      <c r="B2221" t="s">
        <v>787</v>
      </c>
      <c r="C2221" t="s">
        <v>3313</v>
      </c>
      <c r="D2221">
        <v>198990</v>
      </c>
      <c r="E2221">
        <v>159188.97499999998</v>
      </c>
      <c r="F2221">
        <v>-20.001520176893322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1</v>
      </c>
      <c r="N2221">
        <v>8</v>
      </c>
      <c r="O2221">
        <v>0</v>
      </c>
      <c r="P2221">
        <v>0</v>
      </c>
      <c r="Q2221" t="s">
        <v>7346</v>
      </c>
      <c r="R2221" t="s">
        <v>7049</v>
      </c>
      <c r="S2221" t="s">
        <v>5612</v>
      </c>
      <c r="T2221" s="73"/>
      <c r="U2221" s="73"/>
      <c r="V2221"/>
      <c r="W2221" s="73">
        <f>IFERROR(VLOOKUP(Подбор[[#This Row],[Артикул]],[1]Подбор!$CJ:$CW,2,0),"")</f>
        <v>198990</v>
      </c>
      <c r="X2221" s="73">
        <f>IFERROR(VLOOKUP(Подбор[[#This Row],[Артикул]],[1]Подбор!$CJ:$CW,3,0),"")</f>
        <v>159188.97499999998</v>
      </c>
      <c r="Y2221" s="73">
        <f>IFERROR(VLOOKUP(Подбор[[#This Row],[Артикул]],[1]Подбор!$CJ:$CW,4,0),"")</f>
        <v>-20.001520176893322</v>
      </c>
      <c r="Z2221" s="73">
        <f>IFERROR(VLOOKUP(Подбор[[#This Row],[Артикул]],[1]Подбор!$CJ:$CW,5,0),"")</f>
        <v>0</v>
      </c>
      <c r="AA2221" s="73">
        <f>IFERROR(VLOOKUP(Подбор[[#This Row],[Артикул]],[1]Подбор!$CJ:$CW,6,0),"")</f>
        <v>0</v>
      </c>
      <c r="AB2221" s="73">
        <f>IFERROR(VLOOKUP(Подбор[[#This Row],[Артикул]],[1]Подбор!$CJ:$CW,7,0),"")</f>
        <v>0</v>
      </c>
      <c r="AC2221" s="73">
        <f>IFERROR(VLOOKUP(Подбор[[#This Row],[Артикул]],[1]Подбор!$CJ:$CW,8,0),"")</f>
        <v>0</v>
      </c>
      <c r="AD2221" s="73">
        <f>IFERROR(VLOOKUP(Подбор[[#This Row],[Артикул]],[1]Подбор!$CJ:$CW,9,0),"")</f>
        <v>0</v>
      </c>
      <c r="AE2221" s="73">
        <f>IFERROR(VLOOKUP(Подбор[[#This Row],[Артикул]],[1]Подбор!$CJ:$CW,10,0),"")</f>
        <v>0</v>
      </c>
      <c r="AF2221" s="73">
        <f>IFERROR(VLOOKUP(Подбор[[#This Row],[Артикул]],[1]Подбор!$CJ:$CW,11,0),"")</f>
        <v>1</v>
      </c>
      <c r="AG2221" s="73">
        <f>IFERROR(VLOOKUP(Подбор[[#This Row],[Артикул]],[1]Подбор!$CJ:$CW,12,0),"")</f>
        <v>8</v>
      </c>
      <c r="AH2221" s="73">
        <f>IFERROR(VLOOKUP(Подбор[[#This Row],[Артикул]],[1]Подбор!$CJ:$CW,13,0),"")</f>
        <v>0</v>
      </c>
      <c r="AI2221" s="73">
        <f>IFERROR(VLOOKUP(Подбор[[#This Row],[Артикул]],[1]Подбор!$CJ:$CW,14,0),"")</f>
        <v>0</v>
      </c>
      <c r="AJ2221" s="73" t="str">
        <f>IFERROR(VLOOKUP(Подбор[[#This Row],[Артикул]],[1]Подбор!$CJ:$DA,15,0),"")</f>
        <v>http://ipmatika.ru/upload/iblock/428/hcdy5g9o0ksdikwjyuhto47gfwkie8uj/WI-CGS5026_v2.png</v>
      </c>
      <c r="AK2221" s="73" t="str">
        <f>IFERROR(VLOOKUP(Подбор[[#This Row],[Артикул]],[1]Подбор!$CJ:$DA,16,0),"")</f>
        <v>https://ipmatika.kz/products/kommutatory/wi-tek-wi-cgs5026/</v>
      </c>
      <c r="AL2221" s="73" t="str">
        <f>IFERROR(VLOOKUP(Подбор[[#This Row],[Артикул]],[1]Подбор!$CJ:$DA,17,0),"")</f>
        <v>Под заказ</v>
      </c>
    </row>
    <row r="2222" spans="1:38">
      <c r="A2222" s="73" t="s">
        <v>2726</v>
      </c>
      <c r="B2222" t="s">
        <v>787</v>
      </c>
      <c r="C2222" t="s">
        <v>3695</v>
      </c>
      <c r="D2222">
        <v>331650</v>
      </c>
      <c r="E2222">
        <v>265320.27499999997</v>
      </c>
      <c r="F2222">
        <v>-19.999917081260378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0</v>
      </c>
      <c r="Q2222" t="s">
        <v>7050</v>
      </c>
      <c r="R2222" t="s">
        <v>7298</v>
      </c>
      <c r="S2222" t="s">
        <v>5491</v>
      </c>
      <c r="T2222" s="73"/>
      <c r="U2222" s="73"/>
      <c r="V2222"/>
      <c r="W2222" s="73">
        <f>IFERROR(VLOOKUP(Подбор[[#This Row],[Артикул]],[1]Подбор!$CJ:$CW,2,0),"")</f>
        <v>331650</v>
      </c>
      <c r="X2222" s="73">
        <f>IFERROR(VLOOKUP(Подбор[[#This Row],[Артикул]],[1]Подбор!$CJ:$CW,3,0),"")</f>
        <v>265320.27499999997</v>
      </c>
      <c r="Y2222" s="73">
        <f>IFERROR(VLOOKUP(Подбор[[#This Row],[Артикул]],[1]Подбор!$CJ:$CW,4,0),"")</f>
        <v>-19.999917081260378</v>
      </c>
      <c r="Z2222" s="73">
        <f>IFERROR(VLOOKUP(Подбор[[#This Row],[Артикул]],[1]Подбор!$CJ:$CW,5,0),"")</f>
        <v>0</v>
      </c>
      <c r="AA2222" s="73">
        <f>IFERROR(VLOOKUP(Подбор[[#This Row],[Артикул]],[1]Подбор!$CJ:$CW,6,0),"")</f>
        <v>0</v>
      </c>
      <c r="AB2222" s="73">
        <f>IFERROR(VLOOKUP(Подбор[[#This Row],[Артикул]],[1]Подбор!$CJ:$CW,7,0),"")</f>
        <v>0</v>
      </c>
      <c r="AC2222" s="73">
        <f>IFERROR(VLOOKUP(Подбор[[#This Row],[Артикул]],[1]Подбор!$CJ:$CW,8,0),"")</f>
        <v>0</v>
      </c>
      <c r="AD2222" s="73">
        <f>IFERROR(VLOOKUP(Подбор[[#This Row],[Артикул]],[1]Подбор!$CJ:$CW,9,0),"")</f>
        <v>0</v>
      </c>
      <c r="AE2222" s="73">
        <f>IFERROR(VLOOKUP(Подбор[[#This Row],[Артикул]],[1]Подбор!$CJ:$CW,10,0),"")</f>
        <v>0</v>
      </c>
      <c r="AF2222" s="73">
        <f>IFERROR(VLOOKUP(Подбор[[#This Row],[Артикул]],[1]Подбор!$CJ:$CW,11,0),"")</f>
        <v>0</v>
      </c>
      <c r="AG2222" s="73">
        <f>IFERROR(VLOOKUP(Подбор[[#This Row],[Артикул]],[1]Подбор!$CJ:$CW,12,0),"")</f>
        <v>1</v>
      </c>
      <c r="AH2222" s="73">
        <f>IFERROR(VLOOKUP(Подбор[[#This Row],[Артикул]],[1]Подбор!$CJ:$CW,13,0),"")</f>
        <v>0</v>
      </c>
      <c r="AI2222" s="73">
        <f>IFERROR(VLOOKUP(Подбор[[#This Row],[Артикул]],[1]Подбор!$CJ:$CW,14,0),"")</f>
        <v>0</v>
      </c>
      <c r="AJ2222" s="73" t="str">
        <f>IFERROR(VLOOKUP(Подбор[[#This Row],[Артикул]],[1]Подбор!$CJ:$DA,15,0),"")</f>
        <v>http://ipmatika.ru/upload/iblock/17b/hzfcfdwletctiqb5abbudsn1y6fw9r8a/WI-CGS5328-L3_s.jpg</v>
      </c>
      <c r="AK2222" s="73" t="str">
        <f>IFERROR(VLOOKUP(Подбор[[#This Row],[Артикул]],[1]Подбор!$CJ:$DA,16,0),"")</f>
        <v>https://ipmatika.kz/products/kommutatory/wi-tek-wi-cgs5328-l3/</v>
      </c>
      <c r="AL2222" s="73" t="str">
        <f>IFERROR(VLOOKUP(Подбор[[#This Row],[Артикул]],[1]Подбор!$CJ:$DA,17,0),"")</f>
        <v>EOL</v>
      </c>
    </row>
    <row r="2223" spans="1:38">
      <c r="A2223" s="73" t="s">
        <v>3160</v>
      </c>
      <c r="B2223" t="s">
        <v>787</v>
      </c>
      <c r="C2223" t="s">
        <v>3161</v>
      </c>
      <c r="D2223">
        <v>331650</v>
      </c>
      <c r="E2223">
        <v>265320.27499999997</v>
      </c>
      <c r="F2223">
        <v>-19.999917081260378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4</v>
      </c>
      <c r="O2223">
        <v>1</v>
      </c>
      <c r="P2223">
        <v>0</v>
      </c>
      <c r="Q2223" t="s">
        <v>7051</v>
      </c>
      <c r="R2223" t="s">
        <v>7052</v>
      </c>
      <c r="S2223" t="s">
        <v>5612</v>
      </c>
      <c r="T2223" s="73"/>
      <c r="U2223" s="73"/>
      <c r="V2223"/>
      <c r="W2223" s="73">
        <f>IFERROR(VLOOKUP(Подбор[[#This Row],[Артикул]],[1]Подбор!$CJ:$CW,2,0),"")</f>
        <v>331650</v>
      </c>
      <c r="X2223" s="73">
        <f>IFERROR(VLOOKUP(Подбор[[#This Row],[Артикул]],[1]Подбор!$CJ:$CW,3,0),"")</f>
        <v>265320.27499999997</v>
      </c>
      <c r="Y2223" s="73">
        <f>IFERROR(VLOOKUP(Подбор[[#This Row],[Артикул]],[1]Подбор!$CJ:$CW,4,0),"")</f>
        <v>-19.999917081260378</v>
      </c>
      <c r="Z2223" s="73">
        <f>IFERROR(VLOOKUP(Подбор[[#This Row],[Артикул]],[1]Подбор!$CJ:$CW,5,0),"")</f>
        <v>0</v>
      </c>
      <c r="AA2223" s="73">
        <f>IFERROR(VLOOKUP(Подбор[[#This Row],[Артикул]],[1]Подбор!$CJ:$CW,6,0),"")</f>
        <v>0</v>
      </c>
      <c r="AB2223" s="73">
        <f>IFERROR(VLOOKUP(Подбор[[#This Row],[Артикул]],[1]Подбор!$CJ:$CW,7,0),"")</f>
        <v>0</v>
      </c>
      <c r="AC2223" s="73">
        <f>IFERROR(VLOOKUP(Подбор[[#This Row],[Артикул]],[1]Подбор!$CJ:$CW,8,0),"")</f>
        <v>0</v>
      </c>
      <c r="AD2223" s="73">
        <f>IFERROR(VLOOKUP(Подбор[[#This Row],[Артикул]],[1]Подбор!$CJ:$CW,9,0),"")</f>
        <v>0</v>
      </c>
      <c r="AE2223" s="73">
        <f>IFERROR(VLOOKUP(Подбор[[#This Row],[Артикул]],[1]Подбор!$CJ:$CW,10,0),"")</f>
        <v>0</v>
      </c>
      <c r="AF2223" s="73">
        <f>IFERROR(VLOOKUP(Подбор[[#This Row],[Артикул]],[1]Подбор!$CJ:$CW,11,0),"")</f>
        <v>0</v>
      </c>
      <c r="AG2223" s="73">
        <f>IFERROR(VLOOKUP(Подбор[[#This Row],[Артикул]],[1]Подбор!$CJ:$CW,12,0),"")</f>
        <v>4</v>
      </c>
      <c r="AH2223" s="73">
        <f>IFERROR(VLOOKUP(Подбор[[#This Row],[Артикул]],[1]Подбор!$CJ:$CW,13,0),"")</f>
        <v>1</v>
      </c>
      <c r="AI2223" s="73">
        <f>IFERROR(VLOOKUP(Подбор[[#This Row],[Артикул]],[1]Подбор!$CJ:$CW,14,0),"")</f>
        <v>0</v>
      </c>
      <c r="AJ2223" s="73" t="str">
        <f>IFERROR(VLOOKUP(Подбор[[#This Row],[Артикул]],[1]Подбор!$CJ:$DA,15,0),"")</f>
        <v>http://ipmatika.ru/upload/iblock/3dd/77iahn03q6busuyhvq2y4sykyugp0gry/WI-CGS5328-L3%20v2_1.png</v>
      </c>
      <c r="AK2223" s="73" t="str">
        <f>IFERROR(VLOOKUP(Подбор[[#This Row],[Артикул]],[1]Подбор!$CJ:$DA,16,0),"")</f>
        <v>https://ipmatika.kz/products/kommutatory/wi-tek-wi-cgs5328-l3-v2/</v>
      </c>
      <c r="AL2223" s="73" t="str">
        <f>IFERROR(VLOOKUP(Подбор[[#This Row],[Артикул]],[1]Подбор!$CJ:$DA,17,0),"")</f>
        <v>Под заказ</v>
      </c>
    </row>
    <row r="2224" spans="1:38">
      <c r="A2224" s="73" t="s">
        <v>3314</v>
      </c>
      <c r="B2224" t="s">
        <v>787</v>
      </c>
      <c r="C2224" t="s">
        <v>3315</v>
      </c>
      <c r="D2224">
        <v>72960</v>
      </c>
      <c r="E2224">
        <v>58369.024999999994</v>
      </c>
      <c r="F2224">
        <v>-19.998595120614041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10</v>
      </c>
      <c r="Q2224" t="s">
        <v>7053</v>
      </c>
      <c r="R2224" t="s">
        <v>3324</v>
      </c>
      <c r="S2224" t="s">
        <v>578</v>
      </c>
      <c r="T2224" s="73"/>
      <c r="U2224" s="73"/>
      <c r="V2224"/>
      <c r="W2224" s="73">
        <f>IFERROR(VLOOKUP(Подбор[[#This Row],[Артикул]],[1]Подбор!$CJ:$CW,2,0),"")</f>
        <v>72960</v>
      </c>
      <c r="X2224" s="73">
        <f>IFERROR(VLOOKUP(Подбор[[#This Row],[Артикул]],[1]Подбор!$CJ:$CW,3,0),"")</f>
        <v>58369.024999999994</v>
      </c>
      <c r="Y2224" s="73">
        <f>IFERROR(VLOOKUP(Подбор[[#This Row],[Артикул]],[1]Подбор!$CJ:$CW,4,0),"")</f>
        <v>-19.998595120614041</v>
      </c>
      <c r="Z2224" s="73">
        <f>IFERROR(VLOOKUP(Подбор[[#This Row],[Артикул]],[1]Подбор!$CJ:$CW,5,0),"")</f>
        <v>0</v>
      </c>
      <c r="AA2224" s="73">
        <f>IFERROR(VLOOKUP(Подбор[[#This Row],[Артикул]],[1]Подбор!$CJ:$CW,6,0),"")</f>
        <v>0</v>
      </c>
      <c r="AB2224" s="73">
        <f>IFERROR(VLOOKUP(Подбор[[#This Row],[Артикул]],[1]Подбор!$CJ:$CW,7,0),"")</f>
        <v>0</v>
      </c>
      <c r="AC2224" s="73">
        <f>IFERROR(VLOOKUP(Подбор[[#This Row],[Артикул]],[1]Подбор!$CJ:$CW,8,0),"")</f>
        <v>0</v>
      </c>
      <c r="AD2224" s="73">
        <f>IFERROR(VLOOKUP(Подбор[[#This Row],[Артикул]],[1]Подбор!$CJ:$CW,9,0),"")</f>
        <v>0</v>
      </c>
      <c r="AE2224" s="73">
        <f>IFERROR(VLOOKUP(Подбор[[#This Row],[Артикул]],[1]Подбор!$CJ:$CW,10,0),"")</f>
        <v>0</v>
      </c>
      <c r="AF2224" s="73">
        <f>IFERROR(VLOOKUP(Подбор[[#This Row],[Артикул]],[1]Подбор!$CJ:$CW,11,0),"")</f>
        <v>0</v>
      </c>
      <c r="AG2224" s="73">
        <f>IFERROR(VLOOKUP(Подбор[[#This Row],[Артикул]],[1]Подбор!$CJ:$CW,12,0),"")</f>
        <v>0</v>
      </c>
      <c r="AH2224" s="73">
        <f>IFERROR(VLOOKUP(Подбор[[#This Row],[Артикул]],[1]Подбор!$CJ:$CW,13,0),"")</f>
        <v>0</v>
      </c>
      <c r="AI2224" s="73">
        <f>IFERROR(VLOOKUP(Подбор[[#This Row],[Артикул]],[1]Подбор!$CJ:$CW,14,0),"")</f>
        <v>10</v>
      </c>
      <c r="AJ2224" s="73" t="str">
        <f>IFERROR(VLOOKUP(Подбор[[#This Row],[Артикул]],[1]Подбор!$CJ:$DA,15,0),"")</f>
        <v>http://ipmatika.ru/upload/iblock/b95/fmfr4lol9mvl16m6lzj9te20rh7lauud/WI-CMS310GF_01.jpg</v>
      </c>
      <c r="AK2224" s="73" t="str">
        <f>IFERROR(VLOOKUP(Подбор[[#This Row],[Артикул]],[1]Подбор!$CJ:$DA,16,0),"")</f>
        <v>https://ipmatika.kz/products/kommutatory/wi-tek-wi-cms310gf/</v>
      </c>
      <c r="AL2224" s="73" t="str">
        <f>IFERROR(VLOOKUP(Подбор[[#This Row],[Артикул]],[1]Подбор!$CJ:$DA,17,0),"")</f>
        <v/>
      </c>
    </row>
    <row r="2225" spans="1:38">
      <c r="A2225" s="73" t="s">
        <v>3316</v>
      </c>
      <c r="B2225" t="s">
        <v>787</v>
      </c>
      <c r="C2225" t="s">
        <v>3317</v>
      </c>
      <c r="D2225">
        <v>118070</v>
      </c>
      <c r="E2225">
        <v>94455.9</v>
      </c>
      <c r="F2225">
        <v>-20.000084695519604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17</v>
      </c>
      <c r="O2225">
        <v>0</v>
      </c>
      <c r="P2225">
        <v>0</v>
      </c>
      <c r="Q2225" t="s">
        <v>7054</v>
      </c>
      <c r="R2225" t="s">
        <v>3325</v>
      </c>
      <c r="S2225" t="s">
        <v>578</v>
      </c>
      <c r="T2225" s="73"/>
      <c r="U2225" s="73"/>
      <c r="V2225"/>
      <c r="W2225" s="73">
        <f>IFERROR(VLOOKUP(Подбор[[#This Row],[Артикул]],[1]Подбор!$CJ:$CW,2,0),"")</f>
        <v>118070</v>
      </c>
      <c r="X2225" s="73">
        <f>IFERROR(VLOOKUP(Подбор[[#This Row],[Артикул]],[1]Подбор!$CJ:$CW,3,0),"")</f>
        <v>94455.9</v>
      </c>
      <c r="Y2225" s="73">
        <f>IFERROR(VLOOKUP(Подбор[[#This Row],[Артикул]],[1]Подбор!$CJ:$CW,4,0),"")</f>
        <v>-20.000084695519604</v>
      </c>
      <c r="Z2225" s="73">
        <f>IFERROR(VLOOKUP(Подбор[[#This Row],[Артикул]],[1]Подбор!$CJ:$CW,5,0),"")</f>
        <v>0</v>
      </c>
      <c r="AA2225" s="73">
        <f>IFERROR(VLOOKUP(Подбор[[#This Row],[Артикул]],[1]Подбор!$CJ:$CW,6,0),"")</f>
        <v>0</v>
      </c>
      <c r="AB2225" s="73">
        <f>IFERROR(VLOOKUP(Подбор[[#This Row],[Артикул]],[1]Подбор!$CJ:$CW,7,0),"")</f>
        <v>0</v>
      </c>
      <c r="AC2225" s="73">
        <f>IFERROR(VLOOKUP(Подбор[[#This Row],[Артикул]],[1]Подбор!$CJ:$CW,8,0),"")</f>
        <v>0</v>
      </c>
      <c r="AD2225" s="73">
        <f>IFERROR(VLOOKUP(Подбор[[#This Row],[Артикул]],[1]Подбор!$CJ:$CW,9,0),"")</f>
        <v>0</v>
      </c>
      <c r="AE2225" s="73">
        <f>IFERROR(VLOOKUP(Подбор[[#This Row],[Артикул]],[1]Подбор!$CJ:$CW,10,0),"")</f>
        <v>0</v>
      </c>
      <c r="AF2225" s="73">
        <f>IFERROR(VLOOKUP(Подбор[[#This Row],[Артикул]],[1]Подбор!$CJ:$CW,11,0),"")</f>
        <v>0</v>
      </c>
      <c r="AG2225" s="73">
        <f>IFERROR(VLOOKUP(Подбор[[#This Row],[Артикул]],[1]Подбор!$CJ:$CW,12,0),"")</f>
        <v>17</v>
      </c>
      <c r="AH2225" s="73">
        <f>IFERROR(VLOOKUP(Подбор[[#This Row],[Артикул]],[1]Подбор!$CJ:$CW,13,0),"")</f>
        <v>0</v>
      </c>
      <c r="AI2225" s="73">
        <f>IFERROR(VLOOKUP(Подбор[[#This Row],[Артикул]],[1]Подбор!$CJ:$CW,14,0),"")</f>
        <v>0</v>
      </c>
      <c r="AJ2225" s="73" t="str">
        <f>IFERROR(VLOOKUP(Подбор[[#This Row],[Артикул]],[1]Подбор!$CJ:$DA,15,0),"")</f>
        <v>http://ipmatika.ru/upload/iblock/32d/p9kfnw0v4wq3idbv1p0r74qle6or7m0f/WI-CMS318GF_01.jpg</v>
      </c>
      <c r="AK2225" s="73" t="str">
        <f>IFERROR(VLOOKUP(Подбор[[#This Row],[Артикул]],[1]Подбор!$CJ:$DA,16,0),"")</f>
        <v>https://ipmatika.kz/products/kommutatory/wi-tek-wi-cms318gf/</v>
      </c>
      <c r="AL2225" s="73" t="str">
        <f>IFERROR(VLOOKUP(Подбор[[#This Row],[Артикул]],[1]Подбор!$CJ:$DA,17,0),"")</f>
        <v/>
      </c>
    </row>
    <row r="2226" spans="1:38">
      <c r="A2226" s="73" t="s">
        <v>3318</v>
      </c>
      <c r="B2226" t="s">
        <v>787</v>
      </c>
      <c r="C2226" t="s">
        <v>3319</v>
      </c>
      <c r="D2226">
        <v>132660</v>
      </c>
      <c r="E2226">
        <v>106131.30000000002</v>
      </c>
      <c r="F2226">
        <v>-19.997512437810926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4</v>
      </c>
      <c r="O2226">
        <v>6</v>
      </c>
      <c r="P2226">
        <v>0</v>
      </c>
      <c r="Q2226" t="s">
        <v>7055</v>
      </c>
      <c r="R2226" t="s">
        <v>3326</v>
      </c>
      <c r="S2226" t="s">
        <v>578</v>
      </c>
      <c r="T2226" s="73"/>
      <c r="U2226" s="73"/>
      <c r="V2226"/>
      <c r="W2226" s="73">
        <f>IFERROR(VLOOKUP(Подбор[[#This Row],[Артикул]],[1]Подбор!$CJ:$CW,2,0),"")</f>
        <v>132660</v>
      </c>
      <c r="X2226" s="73">
        <f>IFERROR(VLOOKUP(Подбор[[#This Row],[Артикул]],[1]Подбор!$CJ:$CW,3,0),"")</f>
        <v>106131.30000000002</v>
      </c>
      <c r="Y2226" s="73">
        <f>IFERROR(VLOOKUP(Подбор[[#This Row],[Артикул]],[1]Подбор!$CJ:$CW,4,0),"")</f>
        <v>-19.997512437810926</v>
      </c>
      <c r="Z2226" s="73">
        <f>IFERROR(VLOOKUP(Подбор[[#This Row],[Артикул]],[1]Подбор!$CJ:$CW,5,0),"")</f>
        <v>0</v>
      </c>
      <c r="AA2226" s="73">
        <f>IFERROR(VLOOKUP(Подбор[[#This Row],[Артикул]],[1]Подбор!$CJ:$CW,6,0),"")</f>
        <v>0</v>
      </c>
      <c r="AB2226" s="73">
        <f>IFERROR(VLOOKUP(Подбор[[#This Row],[Артикул]],[1]Подбор!$CJ:$CW,7,0),"")</f>
        <v>0</v>
      </c>
      <c r="AC2226" s="73">
        <f>IFERROR(VLOOKUP(Подбор[[#This Row],[Артикул]],[1]Подбор!$CJ:$CW,8,0),"")</f>
        <v>0</v>
      </c>
      <c r="AD2226" s="73">
        <f>IFERROR(VLOOKUP(Подбор[[#This Row],[Артикул]],[1]Подбор!$CJ:$CW,9,0),"")</f>
        <v>0</v>
      </c>
      <c r="AE2226" s="73">
        <f>IFERROR(VLOOKUP(Подбор[[#This Row],[Артикул]],[1]Подбор!$CJ:$CW,10,0),"")</f>
        <v>0</v>
      </c>
      <c r="AF2226" s="73">
        <f>IFERROR(VLOOKUP(Подбор[[#This Row],[Артикул]],[1]Подбор!$CJ:$CW,11,0),"")</f>
        <v>0</v>
      </c>
      <c r="AG2226" s="73">
        <f>IFERROR(VLOOKUP(Подбор[[#This Row],[Артикул]],[1]Подбор!$CJ:$CW,12,0),"")</f>
        <v>4</v>
      </c>
      <c r="AH2226" s="73">
        <f>IFERROR(VLOOKUP(Подбор[[#This Row],[Артикул]],[1]Подбор!$CJ:$CW,13,0),"")</f>
        <v>6</v>
      </c>
      <c r="AI2226" s="73">
        <f>IFERROR(VLOOKUP(Подбор[[#This Row],[Артикул]],[1]Подбор!$CJ:$CW,14,0),"")</f>
        <v>0</v>
      </c>
      <c r="AJ2226" s="73" t="str">
        <f>IFERROR(VLOOKUP(Подбор[[#This Row],[Артикул]],[1]Подбор!$CJ:$DA,15,0),"")</f>
        <v>http://ipmatika.ru/upload/iblock/6ab/ei30h5tovv4u7psko01ijlh9nkcqnwhv/WI-CMS328GF_01.jpg</v>
      </c>
      <c r="AK2226" s="73" t="str">
        <f>IFERROR(VLOOKUP(Подбор[[#This Row],[Артикул]],[1]Подбор!$CJ:$DA,16,0),"")</f>
        <v>https://ipmatika.kz/products/kommutatory/wi-tek-wi-cms328gf/</v>
      </c>
      <c r="AL2226" s="73" t="str">
        <f>IFERROR(VLOOKUP(Подбор[[#This Row],[Артикул]],[1]Подбор!$CJ:$DA,17,0),"")</f>
        <v/>
      </c>
    </row>
    <row r="2227" spans="1:38">
      <c r="A2227" s="73" t="s">
        <v>5291</v>
      </c>
      <c r="B2227" t="s">
        <v>787</v>
      </c>
      <c r="C2227" t="s">
        <v>5292</v>
      </c>
      <c r="D2227">
        <v>132660</v>
      </c>
      <c r="E2227">
        <v>106131.30000000002</v>
      </c>
      <c r="F2227">
        <v>-19.997512437810926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3</v>
      </c>
      <c r="P2227">
        <v>0</v>
      </c>
      <c r="Q2227" t="s">
        <v>578</v>
      </c>
      <c r="R2227" t="s">
        <v>5481</v>
      </c>
      <c r="S2227" t="s">
        <v>578</v>
      </c>
      <c r="T2227" s="73"/>
      <c r="U2227" s="73"/>
      <c r="V2227"/>
      <c r="W2227" s="73">
        <f>IFERROR(VLOOKUP(Подбор[[#This Row],[Артикул]],[1]Подбор!$CJ:$CW,2,0),"")</f>
        <v>132660</v>
      </c>
      <c r="X2227" s="73">
        <f>IFERROR(VLOOKUP(Подбор[[#This Row],[Артикул]],[1]Подбор!$CJ:$CW,3,0),"")</f>
        <v>106131.30000000002</v>
      </c>
      <c r="Y2227" s="73">
        <f>IFERROR(VLOOKUP(Подбор[[#This Row],[Артикул]],[1]Подбор!$CJ:$CW,4,0),"")</f>
        <v>-19.997512437810926</v>
      </c>
      <c r="Z2227" s="73">
        <f>IFERROR(VLOOKUP(Подбор[[#This Row],[Артикул]],[1]Подбор!$CJ:$CW,5,0),"")</f>
        <v>0</v>
      </c>
      <c r="AA2227" s="73">
        <f>IFERROR(VLOOKUP(Подбор[[#This Row],[Артикул]],[1]Подбор!$CJ:$CW,6,0),"")</f>
        <v>0</v>
      </c>
      <c r="AB2227" s="73">
        <f>IFERROR(VLOOKUP(Подбор[[#This Row],[Артикул]],[1]Подбор!$CJ:$CW,7,0),"")</f>
        <v>0</v>
      </c>
      <c r="AC2227" s="73">
        <f>IFERROR(VLOOKUP(Подбор[[#This Row],[Артикул]],[1]Подбор!$CJ:$CW,8,0),"")</f>
        <v>0</v>
      </c>
      <c r="AD2227" s="73">
        <f>IFERROR(VLOOKUP(Подбор[[#This Row],[Артикул]],[1]Подбор!$CJ:$CW,9,0),"")</f>
        <v>0</v>
      </c>
      <c r="AE2227" s="73">
        <f>IFERROR(VLOOKUP(Подбор[[#This Row],[Артикул]],[1]Подбор!$CJ:$CW,10,0),"")</f>
        <v>0</v>
      </c>
      <c r="AF2227" s="73">
        <f>IFERROR(VLOOKUP(Подбор[[#This Row],[Артикул]],[1]Подбор!$CJ:$CW,11,0),"")</f>
        <v>0</v>
      </c>
      <c r="AG2227" s="73">
        <f>IFERROR(VLOOKUP(Подбор[[#This Row],[Артикул]],[1]Подбор!$CJ:$CW,12,0),"")</f>
        <v>0</v>
      </c>
      <c r="AH2227" s="73">
        <f>IFERROR(VLOOKUP(Подбор[[#This Row],[Артикул]],[1]Подбор!$CJ:$CW,13,0),"")</f>
        <v>3</v>
      </c>
      <c r="AI2227" s="73">
        <f>IFERROR(VLOOKUP(Подбор[[#This Row],[Артикул]],[1]Подбор!$CJ:$CW,14,0),"")</f>
        <v>0</v>
      </c>
      <c r="AJ2227" s="73" t="str">
        <f>IFERROR(VLOOKUP(Подбор[[#This Row],[Артикул]],[1]Подбор!$CJ:$DA,15,0),"")</f>
        <v/>
      </c>
      <c r="AK2227" s="73" t="str">
        <f>IFERROR(VLOOKUP(Подбор[[#This Row],[Артикул]],[1]Подбор!$CJ:$DA,16,0),"")</f>
        <v>https://ipmatika.kz/products/kommutatory/wi-tek-wi-cms528f-l3/</v>
      </c>
      <c r="AL2227" s="73" t="str">
        <f>IFERROR(VLOOKUP(Подбор[[#This Row],[Артикул]],[1]Подбор!$CJ:$DA,17,0),"")</f>
        <v/>
      </c>
    </row>
    <row r="2228" spans="1:38">
      <c r="A2228" s="73" t="s">
        <v>5293</v>
      </c>
      <c r="B2228" t="s">
        <v>787</v>
      </c>
      <c r="C2228" t="s">
        <v>5294</v>
      </c>
      <c r="D2228">
        <v>358190</v>
      </c>
      <c r="E2228">
        <v>286549.72499999998</v>
      </c>
      <c r="F2228">
        <v>-20.000635137776058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2</v>
      </c>
      <c r="O2228">
        <v>1</v>
      </c>
      <c r="P2228">
        <v>0</v>
      </c>
      <c r="Q2228" t="s">
        <v>578</v>
      </c>
      <c r="R2228" t="s">
        <v>5482</v>
      </c>
      <c r="S2228" t="s">
        <v>578</v>
      </c>
      <c r="T2228" s="73"/>
      <c r="U2228" s="73"/>
      <c r="V2228"/>
      <c r="W2228" s="73">
        <f>IFERROR(VLOOKUP(Подбор[[#This Row],[Артикул]],[1]Подбор!$CJ:$CW,2,0),"")</f>
        <v>358190</v>
      </c>
      <c r="X2228" s="73">
        <f>IFERROR(VLOOKUP(Подбор[[#This Row],[Артикул]],[1]Подбор!$CJ:$CW,3,0),"")</f>
        <v>286549.72499999998</v>
      </c>
      <c r="Y2228" s="73">
        <f>IFERROR(VLOOKUP(Подбор[[#This Row],[Артикул]],[1]Подбор!$CJ:$CW,4,0),"")</f>
        <v>-20.000635137776058</v>
      </c>
      <c r="Z2228" s="73">
        <f>IFERROR(VLOOKUP(Подбор[[#This Row],[Артикул]],[1]Подбор!$CJ:$CW,5,0),"")</f>
        <v>0</v>
      </c>
      <c r="AA2228" s="73">
        <f>IFERROR(VLOOKUP(Подбор[[#This Row],[Артикул]],[1]Подбор!$CJ:$CW,6,0),"")</f>
        <v>0</v>
      </c>
      <c r="AB2228" s="73">
        <f>IFERROR(VLOOKUP(Подбор[[#This Row],[Артикул]],[1]Подбор!$CJ:$CW,7,0),"")</f>
        <v>0</v>
      </c>
      <c r="AC2228" s="73">
        <f>IFERROR(VLOOKUP(Подбор[[#This Row],[Артикул]],[1]Подбор!$CJ:$CW,8,0),"")</f>
        <v>0</v>
      </c>
      <c r="AD2228" s="73">
        <f>IFERROR(VLOOKUP(Подбор[[#This Row],[Артикул]],[1]Подбор!$CJ:$CW,9,0),"")</f>
        <v>0</v>
      </c>
      <c r="AE2228" s="73">
        <f>IFERROR(VLOOKUP(Подбор[[#This Row],[Артикул]],[1]Подбор!$CJ:$CW,10,0),"")</f>
        <v>0</v>
      </c>
      <c r="AF2228" s="73">
        <f>IFERROR(VLOOKUP(Подбор[[#This Row],[Артикул]],[1]Подбор!$CJ:$CW,11,0),"")</f>
        <v>0</v>
      </c>
      <c r="AG2228" s="73">
        <f>IFERROR(VLOOKUP(Подбор[[#This Row],[Артикул]],[1]Подбор!$CJ:$CW,12,0),"")</f>
        <v>2</v>
      </c>
      <c r="AH2228" s="73">
        <f>IFERROR(VLOOKUP(Подбор[[#This Row],[Артикул]],[1]Подбор!$CJ:$CW,13,0),"")</f>
        <v>1</v>
      </c>
      <c r="AI2228" s="73">
        <f>IFERROR(VLOOKUP(Подбор[[#This Row],[Артикул]],[1]Подбор!$CJ:$CW,14,0),"")</f>
        <v>0</v>
      </c>
      <c r="AJ2228" s="73" t="str">
        <f>IFERROR(VLOOKUP(Подбор[[#This Row],[Артикул]],[1]Подбор!$CJ:$DA,15,0),"")</f>
        <v/>
      </c>
      <c r="AK2228" s="73" t="str">
        <f>IFERROR(VLOOKUP(Подбор[[#This Row],[Артикул]],[1]Подбор!$CJ:$DA,16,0),"")</f>
        <v>https://ipmatika.kz/products/kommutatory/wi-tek-wi-cms554f-l3/</v>
      </c>
      <c r="AL2228" s="73" t="str">
        <f>IFERROR(VLOOKUP(Подбор[[#This Row],[Артикул]],[1]Подбор!$CJ:$DA,17,0),"")</f>
        <v/>
      </c>
    </row>
    <row r="2229" spans="1:38">
      <c r="A2229" s="73" t="s">
        <v>177</v>
      </c>
      <c r="B2229" t="s">
        <v>787</v>
      </c>
      <c r="C2229" t="s">
        <v>674</v>
      </c>
      <c r="D2229" t="s">
        <v>578</v>
      </c>
      <c r="E2229" t="s">
        <v>578</v>
      </c>
      <c r="F2229" t="s">
        <v>578</v>
      </c>
      <c r="G2229" t="s">
        <v>578</v>
      </c>
      <c r="H2229" t="s">
        <v>578</v>
      </c>
      <c r="I2229" t="s">
        <v>578</v>
      </c>
      <c r="J2229" t="s">
        <v>578</v>
      </c>
      <c r="K2229" t="s">
        <v>578</v>
      </c>
      <c r="L2229" t="s">
        <v>578</v>
      </c>
      <c r="M2229" t="s">
        <v>578</v>
      </c>
      <c r="N2229" t="s">
        <v>578</v>
      </c>
      <c r="O2229" t="s">
        <v>578</v>
      </c>
      <c r="P2229" t="s">
        <v>578</v>
      </c>
      <c r="Q2229" t="s">
        <v>578</v>
      </c>
      <c r="R2229" t="s">
        <v>578</v>
      </c>
      <c r="S2229" t="s">
        <v>578</v>
      </c>
      <c r="T2229" s="73"/>
      <c r="U2229" s="73"/>
      <c r="V2229"/>
      <c r="W2229" s="73" t="str">
        <f>IFERROR(VLOOKUP(Подбор[[#This Row],[Артикул]],[1]Подбор!$CJ:$CW,2,0),"")</f>
        <v/>
      </c>
      <c r="X2229" s="73" t="str">
        <f>IFERROR(VLOOKUP(Подбор[[#This Row],[Артикул]],[1]Подбор!$CJ:$CW,3,0),"")</f>
        <v/>
      </c>
      <c r="Y2229" s="73" t="str">
        <f>IFERROR(VLOOKUP(Подбор[[#This Row],[Артикул]],[1]Подбор!$CJ:$CW,4,0),"")</f>
        <v/>
      </c>
      <c r="Z2229" s="73" t="str">
        <f>IFERROR(VLOOKUP(Подбор[[#This Row],[Артикул]],[1]Подбор!$CJ:$CW,5,0),"")</f>
        <v/>
      </c>
      <c r="AA2229" s="73" t="str">
        <f>IFERROR(VLOOKUP(Подбор[[#This Row],[Артикул]],[1]Подбор!$CJ:$CW,6,0),"")</f>
        <v/>
      </c>
      <c r="AB2229" s="73" t="str">
        <f>IFERROR(VLOOKUP(Подбор[[#This Row],[Артикул]],[1]Подбор!$CJ:$CW,7,0),"")</f>
        <v/>
      </c>
      <c r="AC2229" s="73" t="str">
        <f>IFERROR(VLOOKUP(Подбор[[#This Row],[Артикул]],[1]Подбор!$CJ:$CW,8,0),"")</f>
        <v/>
      </c>
      <c r="AD2229" s="73" t="str">
        <f>IFERROR(VLOOKUP(Подбор[[#This Row],[Артикул]],[1]Подбор!$CJ:$CW,9,0),"")</f>
        <v/>
      </c>
      <c r="AE2229" s="73" t="str">
        <f>IFERROR(VLOOKUP(Подбор[[#This Row],[Артикул]],[1]Подбор!$CJ:$CW,10,0),"")</f>
        <v/>
      </c>
      <c r="AF2229" s="73" t="str">
        <f>IFERROR(VLOOKUP(Подбор[[#This Row],[Артикул]],[1]Подбор!$CJ:$CW,11,0),"")</f>
        <v/>
      </c>
      <c r="AG2229" s="73" t="str">
        <f>IFERROR(VLOOKUP(Подбор[[#This Row],[Артикул]],[1]Подбор!$CJ:$CW,12,0),"")</f>
        <v/>
      </c>
      <c r="AH2229" s="73" t="str">
        <f>IFERROR(VLOOKUP(Подбор[[#This Row],[Артикул]],[1]Подбор!$CJ:$CW,13,0),"")</f>
        <v/>
      </c>
      <c r="AI2229" s="73" t="str">
        <f>IFERROR(VLOOKUP(Подбор[[#This Row],[Артикул]],[1]Подбор!$CJ:$CW,14,0),"")</f>
        <v/>
      </c>
      <c r="AJ2229" s="73" t="str">
        <f>IFERROR(VLOOKUP(Подбор[[#This Row],[Артикул]],[1]Подбор!$CJ:$DA,15,0),"")</f>
        <v/>
      </c>
      <c r="AK2229" s="73" t="str">
        <f>IFERROR(VLOOKUP(Подбор[[#This Row],[Артикул]],[1]Подбор!$CJ:$DA,16,0),"")</f>
        <v/>
      </c>
      <c r="AL2229" s="73" t="str">
        <f>IFERROR(VLOOKUP(Подбор[[#This Row],[Артикул]],[1]Подбор!$CJ:$DA,17,0),"")</f>
        <v/>
      </c>
    </row>
    <row r="2230" spans="1:38">
      <c r="A2230" s="73" t="s">
        <v>178</v>
      </c>
      <c r="B2230" t="s">
        <v>787</v>
      </c>
      <c r="C2230" t="s">
        <v>673</v>
      </c>
      <c r="D2230">
        <v>126020</v>
      </c>
      <c r="E2230">
        <v>100819.94999999998</v>
      </c>
      <c r="F2230">
        <v>-19.996865576892574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1</v>
      </c>
      <c r="O2230">
        <v>0</v>
      </c>
      <c r="P2230">
        <v>0</v>
      </c>
      <c r="Q2230" t="s">
        <v>7056</v>
      </c>
      <c r="R2230" t="s">
        <v>2751</v>
      </c>
      <c r="S2230" t="s">
        <v>5491</v>
      </c>
      <c r="T2230" s="73"/>
      <c r="U2230" s="73"/>
      <c r="V2230"/>
      <c r="W2230" s="73">
        <f>IFERROR(VLOOKUP(Подбор[[#This Row],[Артикул]],[1]Подбор!$CJ:$CW,2,0),"")</f>
        <v>126020</v>
      </c>
      <c r="X2230" s="73">
        <f>IFERROR(VLOOKUP(Подбор[[#This Row],[Артикул]],[1]Подбор!$CJ:$CW,3,0),"")</f>
        <v>100819.94999999998</v>
      </c>
      <c r="Y2230" s="73">
        <f>IFERROR(VLOOKUP(Подбор[[#This Row],[Артикул]],[1]Подбор!$CJ:$CW,4,0),"")</f>
        <v>-19.996865576892574</v>
      </c>
      <c r="Z2230" s="73">
        <f>IFERROR(VLOOKUP(Подбор[[#This Row],[Артикул]],[1]Подбор!$CJ:$CW,5,0),"")</f>
        <v>0</v>
      </c>
      <c r="AA2230" s="73">
        <f>IFERROR(VLOOKUP(Подбор[[#This Row],[Артикул]],[1]Подбор!$CJ:$CW,6,0),"")</f>
        <v>0</v>
      </c>
      <c r="AB2230" s="73">
        <f>IFERROR(VLOOKUP(Подбор[[#This Row],[Артикул]],[1]Подбор!$CJ:$CW,7,0),"")</f>
        <v>0</v>
      </c>
      <c r="AC2230" s="73">
        <f>IFERROR(VLOOKUP(Подбор[[#This Row],[Артикул]],[1]Подбор!$CJ:$CW,8,0),"")</f>
        <v>0</v>
      </c>
      <c r="AD2230" s="73">
        <f>IFERROR(VLOOKUP(Подбор[[#This Row],[Артикул]],[1]Подбор!$CJ:$CW,9,0),"")</f>
        <v>0</v>
      </c>
      <c r="AE2230" s="73">
        <f>IFERROR(VLOOKUP(Подбор[[#This Row],[Артикул]],[1]Подбор!$CJ:$CW,10,0),"")</f>
        <v>0</v>
      </c>
      <c r="AF2230" s="73">
        <f>IFERROR(VLOOKUP(Подбор[[#This Row],[Артикул]],[1]Подбор!$CJ:$CW,11,0),"")</f>
        <v>0</v>
      </c>
      <c r="AG2230" s="73">
        <f>IFERROR(VLOOKUP(Подбор[[#This Row],[Артикул]],[1]Подбор!$CJ:$CW,12,0),"")</f>
        <v>1</v>
      </c>
      <c r="AH2230" s="73">
        <f>IFERROR(VLOOKUP(Подбор[[#This Row],[Артикул]],[1]Подбор!$CJ:$CW,13,0),"")</f>
        <v>0</v>
      </c>
      <c r="AI2230" s="73">
        <f>IFERROR(VLOOKUP(Подбор[[#This Row],[Артикул]],[1]Подбор!$CJ:$CW,14,0),"")</f>
        <v>0</v>
      </c>
      <c r="AJ2230" s="73" t="str">
        <f>IFERROR(VLOOKUP(Подбор[[#This Row],[Артикул]],[1]Подбор!$CJ:$DA,15,0),"")</f>
        <v>http://ipmatika.ru/upload/iblock/420/MS318GF_title.jpg</v>
      </c>
      <c r="AK2230" s="73" t="str">
        <f>IFERROR(VLOOKUP(Подбор[[#This Row],[Артикул]],[1]Подбор!$CJ:$DA,16,0),"")</f>
        <v>https://ipmatika.kz/products/kommutatory/wi-tek-wi-ms318gf/</v>
      </c>
      <c r="AL2230" s="73" t="str">
        <f>IFERROR(VLOOKUP(Подбор[[#This Row],[Артикул]],[1]Подбор!$CJ:$DA,17,0),"")</f>
        <v>EOL</v>
      </c>
    </row>
    <row r="2231" spans="1:38">
      <c r="A2231" s="73" t="s">
        <v>179</v>
      </c>
      <c r="B2231" t="s">
        <v>787</v>
      </c>
      <c r="C2231" t="s">
        <v>672</v>
      </c>
      <c r="D2231">
        <v>143270</v>
      </c>
      <c r="E2231">
        <v>114616.69999999998</v>
      </c>
      <c r="F2231">
        <v>-19.999511412019274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7057</v>
      </c>
      <c r="R2231" t="s">
        <v>2750</v>
      </c>
      <c r="S2231" t="s">
        <v>5491</v>
      </c>
      <c r="T2231" s="73"/>
      <c r="U2231" s="73"/>
      <c r="V2231"/>
      <c r="W2231" s="73">
        <f>IFERROR(VLOOKUP(Подбор[[#This Row],[Артикул]],[1]Подбор!$CJ:$CW,2,0),"")</f>
        <v>143270</v>
      </c>
      <c r="X2231" s="73">
        <f>IFERROR(VLOOKUP(Подбор[[#This Row],[Артикул]],[1]Подбор!$CJ:$CW,3,0),"")</f>
        <v>114616.69999999998</v>
      </c>
      <c r="Y2231" s="73">
        <f>IFERROR(VLOOKUP(Подбор[[#This Row],[Артикул]],[1]Подбор!$CJ:$CW,4,0),"")</f>
        <v>-19.999511412019274</v>
      </c>
      <c r="Z2231" s="73">
        <f>IFERROR(VLOOKUP(Подбор[[#This Row],[Артикул]],[1]Подбор!$CJ:$CW,5,0),"")</f>
        <v>0</v>
      </c>
      <c r="AA2231" s="73">
        <f>IFERROR(VLOOKUP(Подбор[[#This Row],[Артикул]],[1]Подбор!$CJ:$CW,6,0),"")</f>
        <v>0</v>
      </c>
      <c r="AB2231" s="73">
        <f>IFERROR(VLOOKUP(Подбор[[#This Row],[Артикул]],[1]Подбор!$CJ:$CW,7,0),"")</f>
        <v>0</v>
      </c>
      <c r="AC2231" s="73">
        <f>IFERROR(VLOOKUP(Подбор[[#This Row],[Артикул]],[1]Подбор!$CJ:$CW,8,0),"")</f>
        <v>0</v>
      </c>
      <c r="AD2231" s="73">
        <f>IFERROR(VLOOKUP(Подбор[[#This Row],[Артикул]],[1]Подбор!$CJ:$CW,9,0),"")</f>
        <v>0</v>
      </c>
      <c r="AE2231" s="73">
        <f>IFERROR(VLOOKUP(Подбор[[#This Row],[Артикул]],[1]Подбор!$CJ:$CW,10,0),"")</f>
        <v>0</v>
      </c>
      <c r="AF2231" s="73">
        <f>IFERROR(VLOOKUP(Подбор[[#This Row],[Артикул]],[1]Подбор!$CJ:$CW,11,0),"")</f>
        <v>0</v>
      </c>
      <c r="AG2231" s="73">
        <f>IFERROR(VLOOKUP(Подбор[[#This Row],[Артикул]],[1]Подбор!$CJ:$CW,12,0),"")</f>
        <v>0</v>
      </c>
      <c r="AH2231" s="73">
        <f>IFERROR(VLOOKUP(Подбор[[#This Row],[Артикул]],[1]Подбор!$CJ:$CW,13,0),"")</f>
        <v>0</v>
      </c>
      <c r="AI2231" s="73">
        <f>IFERROR(VLOOKUP(Подбор[[#This Row],[Артикул]],[1]Подбор!$CJ:$CW,14,0),"")</f>
        <v>0</v>
      </c>
      <c r="AJ2231" s="73" t="str">
        <f>IFERROR(VLOOKUP(Подбор[[#This Row],[Артикул]],[1]Подбор!$CJ:$DA,15,0),"")</f>
        <v>http://ipmatika.ru/upload/iblock/166/WI-MS326GF.jpg</v>
      </c>
      <c r="AK2231" s="73" t="str">
        <f>IFERROR(VLOOKUP(Подбор[[#This Row],[Артикул]],[1]Подбор!$CJ:$DA,16,0),"")</f>
        <v>https://ipmatika.kz/products/kommutatory/wi-tek-wi-ms326gf/</v>
      </c>
      <c r="AL2231" s="73" t="str">
        <f>IFERROR(VLOOKUP(Подбор[[#This Row],[Артикул]],[1]Подбор!$CJ:$DA,17,0),"")</f>
        <v>EOL</v>
      </c>
    </row>
    <row r="2232" spans="1:38">
      <c r="A2232" s="73" t="s">
        <v>4212</v>
      </c>
      <c r="B2232" t="s">
        <v>787</v>
      </c>
      <c r="C2232" t="s">
        <v>4213</v>
      </c>
      <c r="D2232">
        <v>6630</v>
      </c>
      <c r="E2232">
        <v>5303.375</v>
      </c>
      <c r="F2232">
        <v>-20.009426847662141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24</v>
      </c>
      <c r="O2232">
        <v>1</v>
      </c>
      <c r="P2232">
        <v>0</v>
      </c>
      <c r="Q2232" t="s">
        <v>7058</v>
      </c>
      <c r="R2232" t="s">
        <v>4214</v>
      </c>
      <c r="S2232" t="s">
        <v>578</v>
      </c>
      <c r="T2232" s="73"/>
      <c r="U2232" s="73"/>
      <c r="V2232"/>
      <c r="W2232" s="73">
        <f>IFERROR(VLOOKUP(Подбор[[#This Row],[Артикул]],[1]Подбор!$CJ:$CW,2,0),"")</f>
        <v>6630</v>
      </c>
      <c r="X2232" s="73">
        <f>IFERROR(VLOOKUP(Подбор[[#This Row],[Артикул]],[1]Подбор!$CJ:$CW,3,0),"")</f>
        <v>5303.375</v>
      </c>
      <c r="Y2232" s="73">
        <f>IFERROR(VLOOKUP(Подбор[[#This Row],[Артикул]],[1]Подбор!$CJ:$CW,4,0),"")</f>
        <v>-20.009426847662141</v>
      </c>
      <c r="Z2232" s="73">
        <f>IFERROR(VLOOKUP(Подбор[[#This Row],[Артикул]],[1]Подбор!$CJ:$CW,5,0),"")</f>
        <v>0</v>
      </c>
      <c r="AA2232" s="73">
        <f>IFERROR(VLOOKUP(Подбор[[#This Row],[Артикул]],[1]Подбор!$CJ:$CW,6,0),"")</f>
        <v>0</v>
      </c>
      <c r="AB2232" s="73">
        <f>IFERROR(VLOOKUP(Подбор[[#This Row],[Артикул]],[1]Подбор!$CJ:$CW,7,0),"")</f>
        <v>0</v>
      </c>
      <c r="AC2232" s="73">
        <f>IFERROR(VLOOKUP(Подбор[[#This Row],[Артикул]],[1]Подбор!$CJ:$CW,8,0),"")</f>
        <v>0</v>
      </c>
      <c r="AD2232" s="73">
        <f>IFERROR(VLOOKUP(Подбор[[#This Row],[Артикул]],[1]Подбор!$CJ:$CW,9,0),"")</f>
        <v>0</v>
      </c>
      <c r="AE2232" s="73">
        <f>IFERROR(VLOOKUP(Подбор[[#This Row],[Артикул]],[1]Подбор!$CJ:$CW,10,0),"")</f>
        <v>0</v>
      </c>
      <c r="AF2232" s="73">
        <f>IFERROR(VLOOKUP(Подбор[[#This Row],[Артикул]],[1]Подбор!$CJ:$CW,11,0),"")</f>
        <v>0</v>
      </c>
      <c r="AG2232" s="73">
        <f>IFERROR(VLOOKUP(Подбор[[#This Row],[Артикул]],[1]Подбор!$CJ:$CW,12,0),"")</f>
        <v>24</v>
      </c>
      <c r="AH2232" s="73">
        <f>IFERROR(VLOOKUP(Подбор[[#This Row],[Артикул]],[1]Подбор!$CJ:$CW,13,0),"")</f>
        <v>1</v>
      </c>
      <c r="AI2232" s="73">
        <f>IFERROR(VLOOKUP(Подбор[[#This Row],[Артикул]],[1]Подбор!$CJ:$CW,14,0),"")</f>
        <v>0</v>
      </c>
      <c r="AJ2232" s="73" t="str">
        <f>IFERROR(VLOOKUP(Подбор[[#This Row],[Артикул]],[1]Подбор!$CJ:$DA,15,0),"")</f>
        <v>http://ipmatika.ru/upload/iblock/13b/g30fk1exrv4b8n7jkoy9vsu9m40hg7na/WI-SG105_v3_.png</v>
      </c>
      <c r="AK2232" s="73" t="str">
        <f>IFERROR(VLOOKUP(Подбор[[#This Row],[Артикул]],[1]Подбор!$CJ:$DA,16,0),"")</f>
        <v>https://ipmatika.kz/products/kommutatory/wi-tek-wi-sg105-v3/</v>
      </c>
      <c r="AL2232" s="73" t="str">
        <f>IFERROR(VLOOKUP(Подбор[[#This Row],[Артикул]],[1]Подбор!$CJ:$DA,17,0),"")</f>
        <v/>
      </c>
    </row>
    <row r="2233" spans="1:38">
      <c r="A2233" s="73" t="s">
        <v>670</v>
      </c>
      <c r="B2233" t="s">
        <v>787</v>
      </c>
      <c r="C2233" t="s">
        <v>669</v>
      </c>
      <c r="D2233">
        <v>6630</v>
      </c>
      <c r="E2233">
        <v>5303.375</v>
      </c>
      <c r="F2233">
        <v>-20.009426847662141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5489</v>
      </c>
      <c r="O2233">
        <v>4</v>
      </c>
      <c r="P2233">
        <v>0</v>
      </c>
      <c r="Q2233" t="s">
        <v>578</v>
      </c>
      <c r="R2233" t="s">
        <v>2748</v>
      </c>
      <c r="S2233" t="s">
        <v>578</v>
      </c>
      <c r="T2233" s="73"/>
      <c r="U2233" s="73"/>
      <c r="V2233"/>
      <c r="W2233" s="73">
        <f>IFERROR(VLOOKUP(Подбор[[#This Row],[Артикул]],[1]Подбор!$CJ:$CW,2,0),"")</f>
        <v>6630</v>
      </c>
      <c r="X2233" s="73">
        <f>IFERROR(VLOOKUP(Подбор[[#This Row],[Артикул]],[1]Подбор!$CJ:$CW,3,0),"")</f>
        <v>5303.375</v>
      </c>
      <c r="Y2233" s="73">
        <f>IFERROR(VLOOKUP(Подбор[[#This Row],[Артикул]],[1]Подбор!$CJ:$CW,4,0),"")</f>
        <v>-20.009426847662141</v>
      </c>
      <c r="Z2233" s="73">
        <f>IFERROR(VLOOKUP(Подбор[[#This Row],[Артикул]],[1]Подбор!$CJ:$CW,5,0),"")</f>
        <v>0</v>
      </c>
      <c r="AA2233" s="73">
        <f>IFERROR(VLOOKUP(Подбор[[#This Row],[Артикул]],[1]Подбор!$CJ:$CW,6,0),"")</f>
        <v>0</v>
      </c>
      <c r="AB2233" s="73">
        <f>IFERROR(VLOOKUP(Подбор[[#This Row],[Артикул]],[1]Подбор!$CJ:$CW,7,0),"")</f>
        <v>0</v>
      </c>
      <c r="AC2233" s="73">
        <f>IFERROR(VLOOKUP(Подбор[[#This Row],[Артикул]],[1]Подбор!$CJ:$CW,8,0),"")</f>
        <v>0</v>
      </c>
      <c r="AD2233" s="73">
        <f>IFERROR(VLOOKUP(Подбор[[#This Row],[Артикул]],[1]Подбор!$CJ:$CW,9,0),"")</f>
        <v>0</v>
      </c>
      <c r="AE2233" s="73">
        <f>IFERROR(VLOOKUP(Подбор[[#This Row],[Артикул]],[1]Подбор!$CJ:$CW,10,0),"")</f>
        <v>0</v>
      </c>
      <c r="AF2233" s="73">
        <f>IFERROR(VLOOKUP(Подбор[[#This Row],[Артикул]],[1]Подбор!$CJ:$CW,11,0),"")</f>
        <v>0</v>
      </c>
      <c r="AG2233" s="73" t="str">
        <f>IFERROR(VLOOKUP(Подбор[[#This Row],[Артикул]],[1]Подбор!$CJ:$CW,12,0),"")</f>
        <v>50+</v>
      </c>
      <c r="AH2233" s="73">
        <f>IFERROR(VLOOKUP(Подбор[[#This Row],[Артикул]],[1]Подбор!$CJ:$CW,13,0),"")</f>
        <v>4</v>
      </c>
      <c r="AI2233" s="73">
        <f>IFERROR(VLOOKUP(Подбор[[#This Row],[Артикул]],[1]Подбор!$CJ:$CW,14,0),"")</f>
        <v>0</v>
      </c>
      <c r="AJ2233" s="73" t="str">
        <f>IFERROR(VLOOKUP(Подбор[[#This Row],[Артикул]],[1]Подбор!$CJ:$DA,15,0),"")</f>
        <v/>
      </c>
      <c r="AK2233" s="73" t="str">
        <f>IFERROR(VLOOKUP(Подбор[[#This Row],[Артикул]],[1]Подбор!$CJ:$DA,16,0),"")</f>
        <v>https://ipmatika.kz/products/kommutatory/wi-tek-wi-sg105-v2/</v>
      </c>
      <c r="AL2233" s="73" t="str">
        <f>IFERROR(VLOOKUP(Подбор[[#This Row],[Артикул]],[1]Подбор!$CJ:$DA,17,0),"")</f>
        <v/>
      </c>
    </row>
    <row r="2234" spans="1:38">
      <c r="A2234" s="73" t="s">
        <v>4215</v>
      </c>
      <c r="B2234" t="s">
        <v>787</v>
      </c>
      <c r="C2234" t="s">
        <v>4216</v>
      </c>
      <c r="D2234">
        <v>10620</v>
      </c>
      <c r="E2234">
        <v>8493.375</v>
      </c>
      <c r="F2234">
        <v>-20.024717514124291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3</v>
      </c>
      <c r="O2234">
        <v>0</v>
      </c>
      <c r="P2234">
        <v>0</v>
      </c>
      <c r="Q2234" t="s">
        <v>7059</v>
      </c>
      <c r="R2234" t="s">
        <v>4217</v>
      </c>
      <c r="S2234" t="s">
        <v>578</v>
      </c>
      <c r="T2234" s="73"/>
      <c r="U2234" s="73"/>
      <c r="V2234"/>
      <c r="W2234" s="73">
        <f>IFERROR(VLOOKUP(Подбор[[#This Row],[Артикул]],[1]Подбор!$CJ:$CW,2,0),"")</f>
        <v>10620</v>
      </c>
      <c r="X2234" s="73">
        <f>IFERROR(VLOOKUP(Подбор[[#This Row],[Артикул]],[1]Подбор!$CJ:$CW,3,0),"")</f>
        <v>8493.375</v>
      </c>
      <c r="Y2234" s="73">
        <f>IFERROR(VLOOKUP(Подбор[[#This Row],[Артикул]],[1]Подбор!$CJ:$CW,4,0),"")</f>
        <v>-20.024717514124291</v>
      </c>
      <c r="Z2234" s="73">
        <f>IFERROR(VLOOKUP(Подбор[[#This Row],[Артикул]],[1]Подбор!$CJ:$CW,5,0),"")</f>
        <v>0</v>
      </c>
      <c r="AA2234" s="73">
        <f>IFERROR(VLOOKUP(Подбор[[#This Row],[Артикул]],[1]Подбор!$CJ:$CW,6,0),"")</f>
        <v>0</v>
      </c>
      <c r="AB2234" s="73">
        <f>IFERROR(VLOOKUP(Подбор[[#This Row],[Артикул]],[1]Подбор!$CJ:$CW,7,0),"")</f>
        <v>0</v>
      </c>
      <c r="AC2234" s="73">
        <f>IFERROR(VLOOKUP(Подбор[[#This Row],[Артикул]],[1]Подбор!$CJ:$CW,8,0),"")</f>
        <v>0</v>
      </c>
      <c r="AD2234" s="73">
        <f>IFERROR(VLOOKUP(Подбор[[#This Row],[Артикул]],[1]Подбор!$CJ:$CW,9,0),"")</f>
        <v>0</v>
      </c>
      <c r="AE2234" s="73">
        <f>IFERROR(VLOOKUP(Подбор[[#This Row],[Артикул]],[1]Подбор!$CJ:$CW,10,0),"")</f>
        <v>0</v>
      </c>
      <c r="AF2234" s="73">
        <f>IFERROR(VLOOKUP(Подбор[[#This Row],[Артикул]],[1]Подбор!$CJ:$CW,11,0),"")</f>
        <v>0</v>
      </c>
      <c r="AG2234" s="73">
        <f>IFERROR(VLOOKUP(Подбор[[#This Row],[Артикул]],[1]Подбор!$CJ:$CW,12,0),"")</f>
        <v>3</v>
      </c>
      <c r="AH2234" s="73">
        <f>IFERROR(VLOOKUP(Подбор[[#This Row],[Артикул]],[1]Подбор!$CJ:$CW,13,0),"")</f>
        <v>0</v>
      </c>
      <c r="AI2234" s="73">
        <f>IFERROR(VLOOKUP(Подбор[[#This Row],[Артикул]],[1]Подбор!$CJ:$CW,14,0),"")</f>
        <v>0</v>
      </c>
      <c r="AJ2234" s="73" t="str">
        <f>IFERROR(VLOOKUP(Подбор[[#This Row],[Артикул]],[1]Подбор!$CJ:$DA,15,0),"")</f>
        <v>http://ipmatika.ru/upload/iblock/1a1/xoxenpatraklwbk2gy1bltodphranhb3/WI-SG108_V3_.png</v>
      </c>
      <c r="AK2234" s="73" t="str">
        <f>IFERROR(VLOOKUP(Подбор[[#This Row],[Артикул]],[1]Подбор!$CJ:$DA,16,0),"")</f>
        <v>https://ipmatika.kz/products/kommutatory/wi-tek-wi-sg108-v3/</v>
      </c>
      <c r="AL2234" s="73" t="str">
        <f>IFERROR(VLOOKUP(Подбор[[#This Row],[Артикул]],[1]Подбор!$CJ:$DA,17,0),"")</f>
        <v/>
      </c>
    </row>
    <row r="2235" spans="1:38">
      <c r="A2235" s="73" t="s">
        <v>668</v>
      </c>
      <c r="B2235" t="s">
        <v>787</v>
      </c>
      <c r="C2235" t="s">
        <v>667</v>
      </c>
      <c r="D2235">
        <v>10620</v>
      </c>
      <c r="E2235">
        <v>8493.375</v>
      </c>
      <c r="F2235">
        <v>-20.024717514124291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5489</v>
      </c>
      <c r="O2235">
        <v>12</v>
      </c>
      <c r="P2235">
        <v>0</v>
      </c>
      <c r="Q2235" t="s">
        <v>578</v>
      </c>
      <c r="R2235" t="s">
        <v>2747</v>
      </c>
      <c r="S2235" t="s">
        <v>578</v>
      </c>
      <c r="T2235" s="73"/>
      <c r="U2235" s="73"/>
      <c r="V2235"/>
      <c r="W2235" s="73">
        <f>IFERROR(VLOOKUP(Подбор[[#This Row],[Артикул]],[1]Подбор!$CJ:$CW,2,0),"")</f>
        <v>10620</v>
      </c>
      <c r="X2235" s="73">
        <f>IFERROR(VLOOKUP(Подбор[[#This Row],[Артикул]],[1]Подбор!$CJ:$CW,3,0),"")</f>
        <v>8493.375</v>
      </c>
      <c r="Y2235" s="73">
        <f>IFERROR(VLOOKUP(Подбор[[#This Row],[Артикул]],[1]Подбор!$CJ:$CW,4,0),"")</f>
        <v>-20.024717514124291</v>
      </c>
      <c r="Z2235" s="73">
        <f>IFERROR(VLOOKUP(Подбор[[#This Row],[Артикул]],[1]Подбор!$CJ:$CW,5,0),"")</f>
        <v>0</v>
      </c>
      <c r="AA2235" s="73">
        <f>IFERROR(VLOOKUP(Подбор[[#This Row],[Артикул]],[1]Подбор!$CJ:$CW,6,0),"")</f>
        <v>0</v>
      </c>
      <c r="AB2235" s="73">
        <f>IFERROR(VLOOKUP(Подбор[[#This Row],[Артикул]],[1]Подбор!$CJ:$CW,7,0),"")</f>
        <v>0</v>
      </c>
      <c r="AC2235" s="73">
        <f>IFERROR(VLOOKUP(Подбор[[#This Row],[Артикул]],[1]Подбор!$CJ:$CW,8,0),"")</f>
        <v>0</v>
      </c>
      <c r="AD2235" s="73">
        <f>IFERROR(VLOOKUP(Подбор[[#This Row],[Артикул]],[1]Подбор!$CJ:$CW,9,0),"")</f>
        <v>0</v>
      </c>
      <c r="AE2235" s="73">
        <f>IFERROR(VLOOKUP(Подбор[[#This Row],[Артикул]],[1]Подбор!$CJ:$CW,10,0),"")</f>
        <v>0</v>
      </c>
      <c r="AF2235" s="73">
        <f>IFERROR(VLOOKUP(Подбор[[#This Row],[Артикул]],[1]Подбор!$CJ:$CW,11,0),"")</f>
        <v>0</v>
      </c>
      <c r="AG2235" s="73" t="str">
        <f>IFERROR(VLOOKUP(Подбор[[#This Row],[Артикул]],[1]Подбор!$CJ:$CW,12,0),"")</f>
        <v>50+</v>
      </c>
      <c r="AH2235" s="73">
        <f>IFERROR(VLOOKUP(Подбор[[#This Row],[Артикул]],[1]Подбор!$CJ:$CW,13,0),"")</f>
        <v>12</v>
      </c>
      <c r="AI2235" s="73">
        <f>IFERROR(VLOOKUP(Подбор[[#This Row],[Артикул]],[1]Подбор!$CJ:$CW,14,0),"")</f>
        <v>0</v>
      </c>
      <c r="AJ2235" s="73" t="str">
        <f>IFERROR(VLOOKUP(Подбор[[#This Row],[Артикул]],[1]Подбор!$CJ:$DA,15,0),"")</f>
        <v/>
      </c>
      <c r="AK2235" s="73" t="str">
        <f>IFERROR(VLOOKUP(Подбор[[#This Row],[Артикул]],[1]Подбор!$CJ:$DA,16,0),"")</f>
        <v>https://ipmatika.kz/products/kommutatory/wi-tek-wi-sg108-v2/</v>
      </c>
      <c r="AL2235" s="73" t="str">
        <f>IFERROR(VLOOKUP(Подбор[[#This Row],[Артикул]],[1]Подбор!$CJ:$DA,17,0),"")</f>
        <v/>
      </c>
    </row>
    <row r="2236" spans="1:38">
      <c r="A2236" s="73" t="s">
        <v>500</v>
      </c>
      <c r="B2236"/>
      <c r="C2236"/>
      <c r="D2236">
        <v>0</v>
      </c>
      <c r="E2236">
        <v>0</v>
      </c>
      <c r="F2236" t="s">
        <v>578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578</v>
      </c>
      <c r="R2236" t="s">
        <v>578</v>
      </c>
      <c r="S2236" t="s">
        <v>578</v>
      </c>
      <c r="T2236" s="73"/>
      <c r="U2236" s="73"/>
      <c r="V2236"/>
      <c r="W2236" s="73">
        <f>IFERROR(VLOOKUP(Подбор[[#This Row],[Артикул]],[1]Подбор!$CJ:$CW,2,0),"")</f>
        <v>0</v>
      </c>
      <c r="X2236" s="73">
        <f>IFERROR(VLOOKUP(Подбор[[#This Row],[Артикул]],[1]Подбор!$CJ:$CW,3,0),"")</f>
        <v>0</v>
      </c>
      <c r="Y2236" s="73" t="str">
        <f>IFERROR(VLOOKUP(Подбор[[#This Row],[Артикул]],[1]Подбор!$CJ:$CW,4,0),"")</f>
        <v/>
      </c>
      <c r="Z2236" s="73">
        <f>IFERROR(VLOOKUP(Подбор[[#This Row],[Артикул]],[1]Подбор!$CJ:$CW,5,0),"")</f>
        <v>0</v>
      </c>
      <c r="AA2236" s="73">
        <f>IFERROR(VLOOKUP(Подбор[[#This Row],[Артикул]],[1]Подбор!$CJ:$CW,6,0),"")</f>
        <v>0</v>
      </c>
      <c r="AB2236" s="73">
        <f>IFERROR(VLOOKUP(Подбор[[#This Row],[Артикул]],[1]Подбор!$CJ:$CW,7,0),"")</f>
        <v>0</v>
      </c>
      <c r="AC2236" s="73">
        <f>IFERROR(VLOOKUP(Подбор[[#This Row],[Артикул]],[1]Подбор!$CJ:$CW,8,0),"")</f>
        <v>0</v>
      </c>
      <c r="AD2236" s="73">
        <f>IFERROR(VLOOKUP(Подбор[[#This Row],[Артикул]],[1]Подбор!$CJ:$CW,9,0),"")</f>
        <v>0</v>
      </c>
      <c r="AE2236" s="73">
        <f>IFERROR(VLOOKUP(Подбор[[#This Row],[Артикул]],[1]Подбор!$CJ:$CW,10,0),"")</f>
        <v>0</v>
      </c>
      <c r="AF2236" s="73">
        <f>IFERROR(VLOOKUP(Подбор[[#This Row],[Артикул]],[1]Подбор!$CJ:$CW,11,0),"")</f>
        <v>0</v>
      </c>
      <c r="AG2236" s="73">
        <f>IFERROR(VLOOKUP(Подбор[[#This Row],[Артикул]],[1]Подбор!$CJ:$CW,12,0),"")</f>
        <v>0</v>
      </c>
      <c r="AH2236" s="73">
        <f>IFERROR(VLOOKUP(Подбор[[#This Row],[Артикул]],[1]Подбор!$CJ:$CW,13,0),"")</f>
        <v>0</v>
      </c>
      <c r="AI2236" s="73">
        <f>IFERROR(VLOOKUP(Подбор[[#This Row],[Артикул]],[1]Подбор!$CJ:$CW,14,0),"")</f>
        <v>0</v>
      </c>
      <c r="AJ2236" s="73" t="str">
        <f>IFERROR(VLOOKUP(Подбор[[#This Row],[Артикул]],[1]Подбор!$CJ:$DA,15,0),"")</f>
        <v/>
      </c>
      <c r="AK2236" s="73" t="str">
        <f>IFERROR(VLOOKUP(Подбор[[#This Row],[Артикул]],[1]Подбор!$CJ:$DA,16,0),"")</f>
        <v/>
      </c>
      <c r="AL2236" s="73" t="str">
        <f>IFERROR(VLOOKUP(Подбор[[#This Row],[Артикул]],[1]Подбор!$CJ:$DA,17,0),"")</f>
        <v/>
      </c>
    </row>
    <row r="2237" spans="1:38">
      <c r="A2237" s="73" t="s">
        <v>501</v>
      </c>
      <c r="B2237" t="s">
        <v>787</v>
      </c>
      <c r="C2237" t="s">
        <v>4843</v>
      </c>
      <c r="D2237">
        <v>36880</v>
      </c>
      <c r="E2237">
        <v>29507.499999999996</v>
      </c>
      <c r="F2237">
        <v>-19.990509761388296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4</v>
      </c>
      <c r="O2237">
        <v>6</v>
      </c>
      <c r="P2237">
        <v>10</v>
      </c>
      <c r="Q2237" t="s">
        <v>7060</v>
      </c>
      <c r="R2237" t="s">
        <v>2746</v>
      </c>
      <c r="S2237" t="s">
        <v>578</v>
      </c>
      <c r="T2237" s="73"/>
      <c r="U2237" s="73"/>
      <c r="V2237"/>
      <c r="W2237" s="73">
        <f>IFERROR(VLOOKUP(Подбор[[#This Row],[Артикул]],[1]Подбор!$CJ:$CW,2,0),"")</f>
        <v>36880</v>
      </c>
      <c r="X2237" s="73">
        <f>IFERROR(VLOOKUP(Подбор[[#This Row],[Артикул]],[1]Подбор!$CJ:$CW,3,0),"")</f>
        <v>29507.499999999996</v>
      </c>
      <c r="Y2237" s="73">
        <f>IFERROR(VLOOKUP(Подбор[[#This Row],[Артикул]],[1]Подбор!$CJ:$CW,4,0),"")</f>
        <v>-19.990509761388296</v>
      </c>
      <c r="Z2237" s="73">
        <f>IFERROR(VLOOKUP(Подбор[[#This Row],[Артикул]],[1]Подбор!$CJ:$CW,5,0),"")</f>
        <v>0</v>
      </c>
      <c r="AA2237" s="73">
        <f>IFERROR(VLOOKUP(Подбор[[#This Row],[Артикул]],[1]Подбор!$CJ:$CW,6,0),"")</f>
        <v>0</v>
      </c>
      <c r="AB2237" s="73">
        <f>IFERROR(VLOOKUP(Подбор[[#This Row],[Артикул]],[1]Подбор!$CJ:$CW,7,0),"")</f>
        <v>0</v>
      </c>
      <c r="AC2237" s="73">
        <f>IFERROR(VLOOKUP(Подбор[[#This Row],[Артикул]],[1]Подбор!$CJ:$CW,8,0),"")</f>
        <v>0</v>
      </c>
      <c r="AD2237" s="73">
        <f>IFERROR(VLOOKUP(Подбор[[#This Row],[Артикул]],[1]Подбор!$CJ:$CW,9,0),"")</f>
        <v>0</v>
      </c>
      <c r="AE2237" s="73">
        <f>IFERROR(VLOOKUP(Подбор[[#This Row],[Артикул]],[1]Подбор!$CJ:$CW,10,0),"")</f>
        <v>0</v>
      </c>
      <c r="AF2237" s="73">
        <f>IFERROR(VLOOKUP(Подбор[[#This Row],[Артикул]],[1]Подбор!$CJ:$CW,11,0),"")</f>
        <v>0</v>
      </c>
      <c r="AG2237" s="73">
        <f>IFERROR(VLOOKUP(Подбор[[#This Row],[Артикул]],[1]Подбор!$CJ:$CW,12,0),"")</f>
        <v>4</v>
      </c>
      <c r="AH2237" s="73">
        <f>IFERROR(VLOOKUP(Подбор[[#This Row],[Артикул]],[1]Подбор!$CJ:$CW,13,0),"")</f>
        <v>6</v>
      </c>
      <c r="AI2237" s="73">
        <f>IFERROR(VLOOKUP(Подбор[[#This Row],[Артикул]],[1]Подбор!$CJ:$CW,14,0),"")</f>
        <v>10</v>
      </c>
      <c r="AJ2237" s="73" t="str">
        <f>IFERROR(VLOOKUP(Подбор[[#This Row],[Артикул]],[1]Подбор!$CJ:$DA,15,0),"")</f>
        <v>http://ipmatika.ru/upload/iblock/864/mdu0qg3ady5kf8bq18zd9i4nrz5xoy0q/WI-MC101G_anons.jpg</v>
      </c>
      <c r="AK2237" s="73" t="str">
        <f>IFERROR(VLOOKUP(Подбор[[#This Row],[Артикул]],[1]Подбор!$CJ:$DA,16,0),"")</f>
        <v>https://ipmatika.kz/products/mediakonvertery/WI-MC101G</v>
      </c>
      <c r="AL2237" s="73" t="str">
        <f>IFERROR(VLOOKUP(Подбор[[#This Row],[Артикул]],[1]Подбор!$CJ:$DA,17,0),"")</f>
        <v/>
      </c>
    </row>
    <row r="2238" spans="1:38">
      <c r="A2238" s="73" t="s">
        <v>502</v>
      </c>
      <c r="B2238" t="s">
        <v>787</v>
      </c>
      <c r="C2238" t="s">
        <v>4844</v>
      </c>
      <c r="D2238">
        <v>19900</v>
      </c>
      <c r="E2238">
        <v>15918.099999999999</v>
      </c>
      <c r="F2238">
        <v>-20.009547738693485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4</v>
      </c>
      <c r="O2238">
        <v>0</v>
      </c>
      <c r="P2238">
        <v>10</v>
      </c>
      <c r="Q2238" t="s">
        <v>7061</v>
      </c>
      <c r="R2238" t="s">
        <v>2745</v>
      </c>
      <c r="S2238" t="s">
        <v>578</v>
      </c>
      <c r="T2238" s="73"/>
      <c r="U2238" s="73"/>
      <c r="V2238"/>
      <c r="W2238" s="73">
        <f>IFERROR(VLOOKUP(Подбор[[#This Row],[Артикул]],[1]Подбор!$CJ:$CW,2,0),"")</f>
        <v>19900</v>
      </c>
      <c r="X2238" s="73">
        <f>IFERROR(VLOOKUP(Подбор[[#This Row],[Артикул]],[1]Подбор!$CJ:$CW,3,0),"")</f>
        <v>15918.099999999999</v>
      </c>
      <c r="Y2238" s="73">
        <f>IFERROR(VLOOKUP(Подбор[[#This Row],[Артикул]],[1]Подбор!$CJ:$CW,4,0),"")</f>
        <v>-20.009547738693485</v>
      </c>
      <c r="Z2238" s="73">
        <f>IFERROR(VLOOKUP(Подбор[[#This Row],[Артикул]],[1]Подбор!$CJ:$CW,5,0),"")</f>
        <v>0</v>
      </c>
      <c r="AA2238" s="73">
        <f>IFERROR(VLOOKUP(Подбор[[#This Row],[Артикул]],[1]Подбор!$CJ:$CW,6,0),"")</f>
        <v>0</v>
      </c>
      <c r="AB2238" s="73">
        <f>IFERROR(VLOOKUP(Подбор[[#This Row],[Артикул]],[1]Подбор!$CJ:$CW,7,0),"")</f>
        <v>0</v>
      </c>
      <c r="AC2238" s="73">
        <f>IFERROR(VLOOKUP(Подбор[[#This Row],[Артикул]],[1]Подбор!$CJ:$CW,8,0),"")</f>
        <v>0</v>
      </c>
      <c r="AD2238" s="73">
        <f>IFERROR(VLOOKUP(Подбор[[#This Row],[Артикул]],[1]Подбор!$CJ:$CW,9,0),"")</f>
        <v>0</v>
      </c>
      <c r="AE2238" s="73">
        <f>IFERROR(VLOOKUP(Подбор[[#This Row],[Артикул]],[1]Подбор!$CJ:$CW,10,0),"")</f>
        <v>0</v>
      </c>
      <c r="AF2238" s="73">
        <f>IFERROR(VLOOKUP(Подбор[[#This Row],[Артикул]],[1]Подбор!$CJ:$CW,11,0),"")</f>
        <v>0</v>
      </c>
      <c r="AG2238" s="73">
        <f>IFERROR(VLOOKUP(Подбор[[#This Row],[Артикул]],[1]Подбор!$CJ:$CW,12,0),"")</f>
        <v>4</v>
      </c>
      <c r="AH2238" s="73">
        <f>IFERROR(VLOOKUP(Подбор[[#This Row],[Артикул]],[1]Подбор!$CJ:$CW,13,0),"")</f>
        <v>0</v>
      </c>
      <c r="AI2238" s="73">
        <f>IFERROR(VLOOKUP(Подбор[[#This Row],[Артикул]],[1]Подбор!$CJ:$CW,14,0),"")</f>
        <v>10</v>
      </c>
      <c r="AJ2238" s="73" t="str">
        <f>IFERROR(VLOOKUP(Подбор[[#This Row],[Артикул]],[1]Подбор!$CJ:$DA,15,0),"")</f>
        <v>http://ipmatika.ru/upload/iblock/ed0/qa28x2qutq5avs9m43cqhct02f26w5w0/MC101M_01.jpg</v>
      </c>
      <c r="AK2238" s="73" t="str">
        <f>IFERROR(VLOOKUP(Подбор[[#This Row],[Артикул]],[1]Подбор!$CJ:$DA,16,0),"")</f>
        <v>https://ipmatika.kz/products/mediakonvertery/WI-MC101M</v>
      </c>
      <c r="AL2238" s="73" t="str">
        <f>IFERROR(VLOOKUP(Подбор[[#This Row],[Артикул]],[1]Подбор!$CJ:$DA,17,0),"")</f>
        <v/>
      </c>
    </row>
    <row r="2239" spans="1:38">
      <c r="A2239" s="73" t="s">
        <v>419</v>
      </c>
      <c r="B2239" t="s">
        <v>787</v>
      </c>
      <c r="C2239" t="s">
        <v>4845</v>
      </c>
      <c r="D2239">
        <v>26540</v>
      </c>
      <c r="E2239">
        <v>21229.449999999997</v>
      </c>
      <c r="F2239">
        <v>-20.009608138658649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7062</v>
      </c>
      <c r="R2239" t="s">
        <v>2743</v>
      </c>
      <c r="S2239" t="s">
        <v>578</v>
      </c>
      <c r="T2239" s="73"/>
      <c r="U2239" s="73"/>
      <c r="V2239"/>
      <c r="W2239" s="73">
        <f>IFERROR(VLOOKUP(Подбор[[#This Row],[Артикул]],[1]Подбор!$CJ:$CW,2,0),"")</f>
        <v>26540</v>
      </c>
      <c r="X2239" s="73">
        <f>IFERROR(VLOOKUP(Подбор[[#This Row],[Артикул]],[1]Подбор!$CJ:$CW,3,0),"")</f>
        <v>21229.449999999997</v>
      </c>
      <c r="Y2239" s="73">
        <f>IFERROR(VLOOKUP(Подбор[[#This Row],[Артикул]],[1]Подбор!$CJ:$CW,4,0),"")</f>
        <v>-20.009608138658649</v>
      </c>
      <c r="Z2239" s="73">
        <f>IFERROR(VLOOKUP(Подбор[[#This Row],[Артикул]],[1]Подбор!$CJ:$CW,5,0),"")</f>
        <v>0</v>
      </c>
      <c r="AA2239" s="73">
        <f>IFERROR(VLOOKUP(Подбор[[#This Row],[Артикул]],[1]Подбор!$CJ:$CW,6,0),"")</f>
        <v>0</v>
      </c>
      <c r="AB2239" s="73">
        <f>IFERROR(VLOOKUP(Подбор[[#This Row],[Артикул]],[1]Подбор!$CJ:$CW,7,0),"")</f>
        <v>0</v>
      </c>
      <c r="AC2239" s="73">
        <f>IFERROR(VLOOKUP(Подбор[[#This Row],[Артикул]],[1]Подбор!$CJ:$CW,8,0),"")</f>
        <v>0</v>
      </c>
      <c r="AD2239" s="73">
        <f>IFERROR(VLOOKUP(Подбор[[#This Row],[Артикул]],[1]Подбор!$CJ:$CW,9,0),"")</f>
        <v>0</v>
      </c>
      <c r="AE2239" s="73">
        <f>IFERROR(VLOOKUP(Подбор[[#This Row],[Артикул]],[1]Подбор!$CJ:$CW,10,0),"")</f>
        <v>0</v>
      </c>
      <c r="AF2239" s="73">
        <f>IFERROR(VLOOKUP(Подбор[[#This Row],[Артикул]],[1]Подбор!$CJ:$CW,11,0),"")</f>
        <v>0</v>
      </c>
      <c r="AG2239" s="73">
        <f>IFERROR(VLOOKUP(Подбор[[#This Row],[Артикул]],[1]Подбор!$CJ:$CW,12,0),"")</f>
        <v>0</v>
      </c>
      <c r="AH2239" s="73">
        <f>IFERROR(VLOOKUP(Подбор[[#This Row],[Артикул]],[1]Подбор!$CJ:$CW,13,0),"")</f>
        <v>0</v>
      </c>
      <c r="AI2239" s="73">
        <f>IFERROR(VLOOKUP(Подбор[[#This Row],[Артикул]],[1]Подбор!$CJ:$CW,14,0),"")</f>
        <v>0</v>
      </c>
      <c r="AJ2239" s="73" t="str">
        <f>IFERROR(VLOOKUP(Подбор[[#This Row],[Артикул]],[1]Подбор!$CJ:$DA,15,0),"")</f>
        <v>http://ipmatika.ru/upload/iblock/5b1/ozeeet8f8p2zzb3ujytr1y4ag5givaxj/MC111GP_anons.jpg</v>
      </c>
      <c r="AK2239" s="73" t="str">
        <f>IFERROR(VLOOKUP(Подбор[[#This Row],[Артикул]],[1]Подбор!$CJ:$DA,16,0),"")</f>
        <v>https://ipmatika.kz/products/mediakonvertery/WI-MC111GP</v>
      </c>
      <c r="AL2239" s="73" t="str">
        <f>IFERROR(VLOOKUP(Подбор[[#This Row],[Артикул]],[1]Подбор!$CJ:$DA,17,0),"")</f>
        <v/>
      </c>
    </row>
    <row r="2240" spans="1:38">
      <c r="A2240" s="73" t="s">
        <v>503</v>
      </c>
      <c r="B2240" t="s">
        <v>787</v>
      </c>
      <c r="C2240" t="s">
        <v>4846</v>
      </c>
      <c r="D2240">
        <v>26540</v>
      </c>
      <c r="E2240">
        <v>21229.449999999997</v>
      </c>
      <c r="F2240">
        <v>-20.009608138658649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13</v>
      </c>
      <c r="O2240">
        <v>0</v>
      </c>
      <c r="P2240">
        <v>0</v>
      </c>
      <c r="Q2240" t="s">
        <v>7063</v>
      </c>
      <c r="R2240" t="s">
        <v>2744</v>
      </c>
      <c r="S2240" t="s">
        <v>578</v>
      </c>
      <c r="T2240" s="73"/>
      <c r="U2240" s="73"/>
      <c r="V2240"/>
      <c r="W2240" s="73">
        <f>IFERROR(VLOOKUP(Подбор[[#This Row],[Артикул]],[1]Подбор!$CJ:$CW,2,0),"")</f>
        <v>26540</v>
      </c>
      <c r="X2240" s="73">
        <f>IFERROR(VLOOKUP(Подбор[[#This Row],[Артикул]],[1]Подбор!$CJ:$CW,3,0),"")</f>
        <v>21229.449999999997</v>
      </c>
      <c r="Y2240" s="73">
        <f>IFERROR(VLOOKUP(Подбор[[#This Row],[Артикул]],[1]Подбор!$CJ:$CW,4,0),"")</f>
        <v>-20.009608138658649</v>
      </c>
      <c r="Z2240" s="73">
        <f>IFERROR(VLOOKUP(Подбор[[#This Row],[Артикул]],[1]Подбор!$CJ:$CW,5,0),"")</f>
        <v>0</v>
      </c>
      <c r="AA2240" s="73">
        <f>IFERROR(VLOOKUP(Подбор[[#This Row],[Артикул]],[1]Подбор!$CJ:$CW,6,0),"")</f>
        <v>0</v>
      </c>
      <c r="AB2240" s="73">
        <f>IFERROR(VLOOKUP(Подбор[[#This Row],[Артикул]],[1]Подбор!$CJ:$CW,7,0),"")</f>
        <v>0</v>
      </c>
      <c r="AC2240" s="73">
        <f>IFERROR(VLOOKUP(Подбор[[#This Row],[Артикул]],[1]Подбор!$CJ:$CW,8,0),"")</f>
        <v>0</v>
      </c>
      <c r="AD2240" s="73">
        <f>IFERROR(VLOOKUP(Подбор[[#This Row],[Артикул]],[1]Подбор!$CJ:$CW,9,0),"")</f>
        <v>0</v>
      </c>
      <c r="AE2240" s="73">
        <f>IFERROR(VLOOKUP(Подбор[[#This Row],[Артикул]],[1]Подбор!$CJ:$CW,10,0),"")</f>
        <v>0</v>
      </c>
      <c r="AF2240" s="73">
        <f>IFERROR(VLOOKUP(Подбор[[#This Row],[Артикул]],[1]Подбор!$CJ:$CW,11,0),"")</f>
        <v>0</v>
      </c>
      <c r="AG2240" s="73">
        <f>IFERROR(VLOOKUP(Подбор[[#This Row],[Артикул]],[1]Подбор!$CJ:$CW,12,0),"")</f>
        <v>13</v>
      </c>
      <c r="AH2240" s="73">
        <f>IFERROR(VLOOKUP(Подбор[[#This Row],[Артикул]],[1]Подбор!$CJ:$CW,13,0),"")</f>
        <v>0</v>
      </c>
      <c r="AI2240" s="73">
        <f>IFERROR(VLOOKUP(Подбор[[#This Row],[Артикул]],[1]Подбор!$CJ:$CW,14,0),"")</f>
        <v>0</v>
      </c>
      <c r="AJ2240" s="73" t="str">
        <f>IFERROR(VLOOKUP(Подбор[[#This Row],[Артикул]],[1]Подбор!$CJ:$DA,15,0),"")</f>
        <v>http://ipmatika.ru/upload/iblock/5c4/kb8pohnhqq8yej93u9b0gkhwvvv6ec8z/MC111GP_O_anons.jpg</v>
      </c>
      <c r="AK2240" s="73" t="str">
        <f>IFERROR(VLOOKUP(Подбор[[#This Row],[Артикул]],[1]Подбор!$CJ:$DA,16,0),"")</f>
        <v>https://ipmatika.kz/products/mediakonvertery/WI-MC111GP-O</v>
      </c>
      <c r="AL2240" s="73" t="str">
        <f>IFERROR(VLOOKUP(Подбор[[#This Row],[Артикул]],[1]Подбор!$CJ:$DA,17,0),"")</f>
        <v/>
      </c>
    </row>
    <row r="2241" spans="1:38">
      <c r="A2241" s="73" t="s">
        <v>504</v>
      </c>
      <c r="B2241" t="s">
        <v>787</v>
      </c>
      <c r="C2241" t="s">
        <v>4847</v>
      </c>
      <c r="D2241">
        <v>45770</v>
      </c>
      <c r="E2241">
        <v>36613.224999999999</v>
      </c>
      <c r="F2241">
        <v>-20.006062923312214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7064</v>
      </c>
      <c r="R2241" t="s">
        <v>2742</v>
      </c>
      <c r="S2241" t="s">
        <v>578</v>
      </c>
      <c r="T2241" s="73"/>
      <c r="U2241" s="73"/>
      <c r="V2241"/>
      <c r="W2241" s="73">
        <f>IFERROR(VLOOKUP(Подбор[[#This Row],[Артикул]],[1]Подбор!$CJ:$CW,2,0),"")</f>
        <v>45770</v>
      </c>
      <c r="X2241" s="73">
        <f>IFERROR(VLOOKUP(Подбор[[#This Row],[Артикул]],[1]Подбор!$CJ:$CW,3,0),"")</f>
        <v>36613.224999999999</v>
      </c>
      <c r="Y2241" s="73">
        <f>IFERROR(VLOOKUP(Подбор[[#This Row],[Артикул]],[1]Подбор!$CJ:$CW,4,0),"")</f>
        <v>-20.006062923312214</v>
      </c>
      <c r="Z2241" s="73">
        <f>IFERROR(VLOOKUP(Подбор[[#This Row],[Артикул]],[1]Подбор!$CJ:$CW,5,0),"")</f>
        <v>0</v>
      </c>
      <c r="AA2241" s="73">
        <f>IFERROR(VLOOKUP(Подбор[[#This Row],[Артикул]],[1]Подбор!$CJ:$CW,6,0),"")</f>
        <v>0</v>
      </c>
      <c r="AB2241" s="73">
        <f>IFERROR(VLOOKUP(Подбор[[#This Row],[Артикул]],[1]Подбор!$CJ:$CW,7,0),"")</f>
        <v>0</v>
      </c>
      <c r="AC2241" s="73">
        <f>IFERROR(VLOOKUP(Подбор[[#This Row],[Артикул]],[1]Подбор!$CJ:$CW,8,0),"")</f>
        <v>0</v>
      </c>
      <c r="AD2241" s="73">
        <f>IFERROR(VLOOKUP(Подбор[[#This Row],[Артикул]],[1]Подбор!$CJ:$CW,9,0),"")</f>
        <v>0</v>
      </c>
      <c r="AE2241" s="73">
        <f>IFERROR(VLOOKUP(Подбор[[#This Row],[Артикул]],[1]Подбор!$CJ:$CW,10,0),"")</f>
        <v>0</v>
      </c>
      <c r="AF2241" s="73">
        <f>IFERROR(VLOOKUP(Подбор[[#This Row],[Артикул]],[1]Подбор!$CJ:$CW,11,0),"")</f>
        <v>0</v>
      </c>
      <c r="AG2241" s="73">
        <f>IFERROR(VLOOKUP(Подбор[[#This Row],[Артикул]],[1]Подбор!$CJ:$CW,12,0),"")</f>
        <v>0</v>
      </c>
      <c r="AH2241" s="73">
        <f>IFERROR(VLOOKUP(Подбор[[#This Row],[Артикул]],[1]Подбор!$CJ:$CW,13,0),"")</f>
        <v>0</v>
      </c>
      <c r="AI2241" s="73">
        <f>IFERROR(VLOOKUP(Подбор[[#This Row],[Артикул]],[1]Подбор!$CJ:$CW,14,0),"")</f>
        <v>0</v>
      </c>
      <c r="AJ2241" s="73" t="str">
        <f>IFERROR(VLOOKUP(Подбор[[#This Row],[Артикул]],[1]Подбор!$CJ:$DA,15,0),"")</f>
        <v>http://ipmatika.ru/upload/iblock/a4b/7qca9w8xvvlbo8apztizgd0zk56tcr83/PS302GF-I_anons.jpg</v>
      </c>
      <c r="AK2241" s="73" t="str">
        <f>IFERROR(VLOOKUP(Подбор[[#This Row],[Артикул]],[1]Подбор!$CJ:$DA,16,0),"")</f>
        <v>https://ipmatika.kz/products/mediakonvertery/WI-PS302GF-I</v>
      </c>
      <c r="AL2241" s="73" t="str">
        <f>IFERROR(VLOOKUP(Подбор[[#This Row],[Артикул]],[1]Подбор!$CJ:$DA,17,0),"")</f>
        <v/>
      </c>
    </row>
    <row r="2242" spans="1:38">
      <c r="A2242" s="73" t="s">
        <v>5352</v>
      </c>
      <c r="B2242" t="s">
        <v>787</v>
      </c>
      <c r="C2242" t="s">
        <v>5353</v>
      </c>
      <c r="D2242">
        <v>18570</v>
      </c>
      <c r="E2242">
        <v>14857.424999999999</v>
      </c>
      <c r="F2242">
        <v>-19.992326332794832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15</v>
      </c>
      <c r="Q2242" t="s">
        <v>7065</v>
      </c>
      <c r="R2242" t="s">
        <v>5354</v>
      </c>
      <c r="S2242" t="s">
        <v>578</v>
      </c>
      <c r="T2242" s="73"/>
      <c r="U2242" s="73"/>
      <c r="V2242"/>
      <c r="W2242" s="73">
        <f>IFERROR(VLOOKUP(Подбор[[#This Row],[Артикул]],[1]Подбор!$CJ:$CW,2,0),"")</f>
        <v>18570</v>
      </c>
      <c r="X2242" s="73">
        <f>IFERROR(VLOOKUP(Подбор[[#This Row],[Артикул]],[1]Подбор!$CJ:$CW,3,0),"")</f>
        <v>14857.424999999999</v>
      </c>
      <c r="Y2242" s="73">
        <f>IFERROR(VLOOKUP(Подбор[[#This Row],[Артикул]],[1]Подбор!$CJ:$CW,4,0),"")</f>
        <v>-19.992326332794832</v>
      </c>
      <c r="Z2242" s="73">
        <f>IFERROR(VLOOKUP(Подбор[[#This Row],[Артикул]],[1]Подбор!$CJ:$CW,5,0),"")</f>
        <v>0</v>
      </c>
      <c r="AA2242" s="73">
        <f>IFERROR(VLOOKUP(Подбор[[#This Row],[Артикул]],[1]Подбор!$CJ:$CW,6,0),"")</f>
        <v>0</v>
      </c>
      <c r="AB2242" s="73">
        <f>IFERROR(VLOOKUP(Подбор[[#This Row],[Артикул]],[1]Подбор!$CJ:$CW,7,0),"")</f>
        <v>0</v>
      </c>
      <c r="AC2242" s="73">
        <f>IFERROR(VLOOKUP(Подбор[[#This Row],[Артикул]],[1]Подбор!$CJ:$CW,8,0),"")</f>
        <v>0</v>
      </c>
      <c r="AD2242" s="73">
        <f>IFERROR(VLOOKUP(Подбор[[#This Row],[Артикул]],[1]Подбор!$CJ:$CW,9,0),"")</f>
        <v>0</v>
      </c>
      <c r="AE2242" s="73">
        <f>IFERROR(VLOOKUP(Подбор[[#This Row],[Артикул]],[1]Подбор!$CJ:$CW,10,0),"")</f>
        <v>0</v>
      </c>
      <c r="AF2242" s="73">
        <f>IFERROR(VLOOKUP(Подбор[[#This Row],[Артикул]],[1]Подбор!$CJ:$CW,11,0),"")</f>
        <v>0</v>
      </c>
      <c r="AG2242" s="73">
        <f>IFERROR(VLOOKUP(Подбор[[#This Row],[Артикул]],[1]Подбор!$CJ:$CW,12,0),"")</f>
        <v>0</v>
      </c>
      <c r="AH2242" s="73">
        <f>IFERROR(VLOOKUP(Подбор[[#This Row],[Артикул]],[1]Подбор!$CJ:$CW,13,0),"")</f>
        <v>0</v>
      </c>
      <c r="AI2242" s="73">
        <f>IFERROR(VLOOKUP(Подбор[[#This Row],[Артикул]],[1]Подбор!$CJ:$CW,14,0),"")</f>
        <v>15</v>
      </c>
      <c r="AJ2242" s="73" t="str">
        <f>IFERROR(VLOOKUP(Подбор[[#This Row],[Артикул]],[1]Подбор!$CJ:$DA,15,0),"")</f>
        <v>http://ipmatika.ru/upload/iblock/2d5/0azldg2m35cemsbax1mk0phc4nha3vig/WI-RSC302PD_03.jpg</v>
      </c>
      <c r="AK2242" s="73" t="str">
        <f>IFERROR(VLOOKUP(Подбор[[#This Row],[Артикул]],[1]Подбор!$CJ:$DA,16,0),"")</f>
        <v>https://ipmatika.kz/products/mediakonvertery/wi-rsc302pd/</v>
      </c>
      <c r="AL2242" s="73" t="str">
        <f>IFERROR(VLOOKUP(Подбор[[#This Row],[Артикул]],[1]Подбор!$CJ:$DA,17,0),"")</f>
        <v/>
      </c>
    </row>
    <row r="2243" spans="1:38">
      <c r="A2243" s="73" t="s">
        <v>664</v>
      </c>
      <c r="B2243"/>
      <c r="C2243"/>
      <c r="D2243" t="s">
        <v>578</v>
      </c>
      <c r="E2243" t="s">
        <v>578</v>
      </c>
      <c r="F2243" t="s">
        <v>578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578</v>
      </c>
      <c r="R2243" t="s">
        <v>578</v>
      </c>
      <c r="S2243" t="s">
        <v>578</v>
      </c>
      <c r="T2243" s="73"/>
      <c r="U2243" s="73"/>
      <c r="V2243"/>
      <c r="W2243" s="73" t="str">
        <f>IFERROR(VLOOKUP(Подбор[[#This Row],[Артикул]],[1]Подбор!$CJ:$CW,2,0),"")</f>
        <v/>
      </c>
      <c r="X2243" s="73" t="str">
        <f>IFERROR(VLOOKUP(Подбор[[#This Row],[Артикул]],[1]Подбор!$CJ:$CW,3,0),"")</f>
        <v/>
      </c>
      <c r="Y2243" s="73" t="str">
        <f>IFERROR(VLOOKUP(Подбор[[#This Row],[Артикул]],[1]Подбор!$CJ:$CW,4,0),"")</f>
        <v/>
      </c>
      <c r="Z2243" s="73">
        <f>IFERROR(VLOOKUP(Подбор[[#This Row],[Артикул]],[1]Подбор!$CJ:$CW,5,0),"")</f>
        <v>0</v>
      </c>
      <c r="AA2243" s="73">
        <f>IFERROR(VLOOKUP(Подбор[[#This Row],[Артикул]],[1]Подбор!$CJ:$CW,6,0),"")</f>
        <v>0</v>
      </c>
      <c r="AB2243" s="73">
        <f>IFERROR(VLOOKUP(Подбор[[#This Row],[Артикул]],[1]Подбор!$CJ:$CW,7,0),"")</f>
        <v>0</v>
      </c>
      <c r="AC2243" s="73">
        <f>IFERROR(VLOOKUP(Подбор[[#This Row],[Артикул]],[1]Подбор!$CJ:$CW,8,0),"")</f>
        <v>0</v>
      </c>
      <c r="AD2243" s="73">
        <f>IFERROR(VLOOKUP(Подбор[[#This Row],[Артикул]],[1]Подбор!$CJ:$CW,9,0),"")</f>
        <v>0</v>
      </c>
      <c r="AE2243" s="73">
        <f>IFERROR(VLOOKUP(Подбор[[#This Row],[Артикул]],[1]Подбор!$CJ:$CW,10,0),"")</f>
        <v>0</v>
      </c>
      <c r="AF2243" s="73">
        <f>IFERROR(VLOOKUP(Подбор[[#This Row],[Артикул]],[1]Подбор!$CJ:$CW,11,0),"")</f>
        <v>0</v>
      </c>
      <c r="AG2243" s="73">
        <f>IFERROR(VLOOKUP(Подбор[[#This Row],[Артикул]],[1]Подбор!$CJ:$CW,12,0),"")</f>
        <v>0</v>
      </c>
      <c r="AH2243" s="73">
        <f>IFERROR(VLOOKUP(Подбор[[#This Row],[Артикул]],[1]Подбор!$CJ:$CW,13,0),"")</f>
        <v>0</v>
      </c>
      <c r="AI2243" s="73">
        <f>IFERROR(VLOOKUP(Подбор[[#This Row],[Артикул]],[1]Подбор!$CJ:$CW,14,0),"")</f>
        <v>0</v>
      </c>
      <c r="AJ2243" s="73" t="str">
        <f>IFERROR(VLOOKUP(Подбор[[#This Row],[Артикул]],[1]Подбор!$CJ:$DA,15,0),"")</f>
        <v/>
      </c>
      <c r="AK2243" s="73" t="str">
        <f>IFERROR(VLOOKUP(Подбор[[#This Row],[Артикул]],[1]Подбор!$CJ:$DA,16,0),"")</f>
        <v/>
      </c>
      <c r="AL2243" s="73" t="str">
        <f>IFERROR(VLOOKUP(Подбор[[#This Row],[Артикул]],[1]Подбор!$CJ:$DA,17,0),"")</f>
        <v/>
      </c>
    </row>
    <row r="2244" spans="1:38">
      <c r="A2244" s="73" t="s">
        <v>663</v>
      </c>
      <c r="B2244"/>
      <c r="C2244"/>
      <c r="D2244">
        <v>0</v>
      </c>
      <c r="E2244">
        <v>0</v>
      </c>
      <c r="F2244" t="s">
        <v>578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578</v>
      </c>
      <c r="R2244" t="s">
        <v>578</v>
      </c>
      <c r="S2244" t="s">
        <v>578</v>
      </c>
      <c r="T2244" s="73"/>
      <c r="U2244" s="73"/>
      <c r="V2244"/>
      <c r="W2244" s="73">
        <f>IFERROR(VLOOKUP(Подбор[[#This Row],[Артикул]],[1]Подбор!$CJ:$CW,2,0),"")</f>
        <v>0</v>
      </c>
      <c r="X2244" s="73">
        <f>IFERROR(VLOOKUP(Подбор[[#This Row],[Артикул]],[1]Подбор!$CJ:$CW,3,0),"")</f>
        <v>0</v>
      </c>
      <c r="Y2244" s="73" t="str">
        <f>IFERROR(VLOOKUP(Подбор[[#This Row],[Артикул]],[1]Подбор!$CJ:$CW,4,0),"")</f>
        <v/>
      </c>
      <c r="Z2244" s="73">
        <f>IFERROR(VLOOKUP(Подбор[[#This Row],[Артикул]],[1]Подбор!$CJ:$CW,5,0),"")</f>
        <v>0</v>
      </c>
      <c r="AA2244" s="73">
        <f>IFERROR(VLOOKUP(Подбор[[#This Row],[Артикул]],[1]Подбор!$CJ:$CW,6,0),"")</f>
        <v>0</v>
      </c>
      <c r="AB2244" s="73">
        <f>IFERROR(VLOOKUP(Подбор[[#This Row],[Артикул]],[1]Подбор!$CJ:$CW,7,0),"")</f>
        <v>0</v>
      </c>
      <c r="AC2244" s="73">
        <f>IFERROR(VLOOKUP(Подбор[[#This Row],[Артикул]],[1]Подбор!$CJ:$CW,8,0),"")</f>
        <v>0</v>
      </c>
      <c r="AD2244" s="73">
        <f>IFERROR(VLOOKUP(Подбор[[#This Row],[Артикул]],[1]Подбор!$CJ:$CW,9,0),"")</f>
        <v>0</v>
      </c>
      <c r="AE2244" s="73">
        <f>IFERROR(VLOOKUP(Подбор[[#This Row],[Артикул]],[1]Подбор!$CJ:$CW,10,0),"")</f>
        <v>0</v>
      </c>
      <c r="AF2244" s="73">
        <f>IFERROR(VLOOKUP(Подбор[[#This Row],[Артикул]],[1]Подбор!$CJ:$CW,11,0),"")</f>
        <v>0</v>
      </c>
      <c r="AG2244" s="73">
        <f>IFERROR(VLOOKUP(Подбор[[#This Row],[Артикул]],[1]Подбор!$CJ:$CW,12,0),"")</f>
        <v>0</v>
      </c>
      <c r="AH2244" s="73">
        <f>IFERROR(VLOOKUP(Подбор[[#This Row],[Артикул]],[1]Подбор!$CJ:$CW,13,0),"")</f>
        <v>0</v>
      </c>
      <c r="AI2244" s="73">
        <f>IFERROR(VLOOKUP(Подбор[[#This Row],[Артикул]],[1]Подбор!$CJ:$CW,14,0),"")</f>
        <v>0</v>
      </c>
      <c r="AJ2244" s="73" t="str">
        <f>IFERROR(VLOOKUP(Подбор[[#This Row],[Артикул]],[1]Подбор!$CJ:$DA,15,0),"")</f>
        <v/>
      </c>
      <c r="AK2244" s="73" t="str">
        <f>IFERROR(VLOOKUP(Подбор[[#This Row],[Артикул]],[1]Подбор!$CJ:$DA,16,0),"")</f>
        <v/>
      </c>
      <c r="AL2244" s="73" t="str">
        <f>IFERROR(VLOOKUP(Подбор[[#This Row],[Артикул]],[1]Подбор!$CJ:$DA,17,0),"")</f>
        <v/>
      </c>
    </row>
    <row r="2245" spans="1:38">
      <c r="A2245" s="73" t="s">
        <v>4218</v>
      </c>
      <c r="B2245" t="s">
        <v>3077</v>
      </c>
      <c r="C2245" t="s">
        <v>4219</v>
      </c>
      <c r="D2245">
        <v>32420</v>
      </c>
      <c r="E2245">
        <v>25934.699999999997</v>
      </c>
      <c r="F2245">
        <v>-20.004009870450361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0</v>
      </c>
      <c r="Q2245" t="s">
        <v>7066</v>
      </c>
      <c r="R2245" t="s">
        <v>4220</v>
      </c>
      <c r="S2245" t="s">
        <v>578</v>
      </c>
      <c r="T2245" s="73"/>
      <c r="U2245" s="73"/>
      <c r="V2245"/>
      <c r="W2245" s="73">
        <f>IFERROR(VLOOKUP(Подбор[[#This Row],[Артикул]],[1]Подбор!$CJ:$CW,2,0),"")</f>
        <v>32420</v>
      </c>
      <c r="X2245" s="73">
        <f>IFERROR(VLOOKUP(Подбор[[#This Row],[Артикул]],[1]Подбор!$CJ:$CW,3,0),"")</f>
        <v>25934.699999999997</v>
      </c>
      <c r="Y2245" s="73">
        <f>IFERROR(VLOOKUP(Подбор[[#This Row],[Артикул]],[1]Подбор!$CJ:$CW,4,0),"")</f>
        <v>-20.004009870450361</v>
      </c>
      <c r="Z2245" s="73">
        <f>IFERROR(VLOOKUP(Подбор[[#This Row],[Артикул]],[1]Подбор!$CJ:$CW,5,0),"")</f>
        <v>0</v>
      </c>
      <c r="AA2245" s="73">
        <f>IFERROR(VLOOKUP(Подбор[[#This Row],[Артикул]],[1]Подбор!$CJ:$CW,6,0),"")</f>
        <v>0</v>
      </c>
      <c r="AB2245" s="73">
        <f>IFERROR(VLOOKUP(Подбор[[#This Row],[Артикул]],[1]Подбор!$CJ:$CW,7,0),"")</f>
        <v>0</v>
      </c>
      <c r="AC2245" s="73">
        <f>IFERROR(VLOOKUP(Подбор[[#This Row],[Артикул]],[1]Подбор!$CJ:$CW,8,0),"")</f>
        <v>0</v>
      </c>
      <c r="AD2245" s="73">
        <f>IFERROR(VLOOKUP(Подбор[[#This Row],[Артикул]],[1]Подбор!$CJ:$CW,9,0),"")</f>
        <v>0</v>
      </c>
      <c r="AE2245" s="73">
        <f>IFERROR(VLOOKUP(Подбор[[#This Row],[Артикул]],[1]Подбор!$CJ:$CW,10,0),"")</f>
        <v>0</v>
      </c>
      <c r="AF2245" s="73">
        <f>IFERROR(VLOOKUP(Подбор[[#This Row],[Артикул]],[1]Подбор!$CJ:$CW,11,0),"")</f>
        <v>0</v>
      </c>
      <c r="AG2245" s="73">
        <f>IFERROR(VLOOKUP(Подбор[[#This Row],[Артикул]],[1]Подбор!$CJ:$CW,12,0),"")</f>
        <v>1</v>
      </c>
      <c r="AH2245" s="73">
        <f>IFERROR(VLOOKUP(Подбор[[#This Row],[Артикул]],[1]Подбор!$CJ:$CW,13,0),"")</f>
        <v>0</v>
      </c>
      <c r="AI2245" s="73">
        <f>IFERROR(VLOOKUP(Подбор[[#This Row],[Артикул]],[1]Подбор!$CJ:$CW,14,0),"")</f>
        <v>0</v>
      </c>
      <c r="AJ2245" s="73" t="str">
        <f>IFERROR(VLOOKUP(Подбор[[#This Row],[Артикул]],[1]Подбор!$CJ:$DA,15,0),"")</f>
        <v>http://ipmatika.ru/upload/iblock/399/avsn0yhir60wjytbcbrakieuydj9hvvy/CS20.png</v>
      </c>
      <c r="AK2245" s="73" t="str">
        <f>IFERROR(VLOOKUP(Подбор[[#This Row],[Артикул]],[1]Подбор!$CJ:$DA,16,0),"")</f>
        <v>https://ipmatika.kz/products/spikerfony/CS20/</v>
      </c>
      <c r="AL2245" s="73" t="str">
        <f>IFERROR(VLOOKUP(Подбор[[#This Row],[Артикул]],[1]Подбор!$CJ:$DA,17,0),"")</f>
        <v/>
      </c>
    </row>
    <row r="2246" spans="1:38">
      <c r="A2246" s="73" t="s">
        <v>662</v>
      </c>
      <c r="B2246" t="s">
        <v>3077</v>
      </c>
      <c r="C2246" t="s">
        <v>661</v>
      </c>
      <c r="D2246">
        <v>88240</v>
      </c>
      <c r="E2246">
        <v>70594.7</v>
      </c>
      <c r="F2246">
        <v>-19.996940163191297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12</v>
      </c>
      <c r="O2246">
        <v>0</v>
      </c>
      <c r="P2246">
        <v>0</v>
      </c>
      <c r="Q2246" t="s">
        <v>7067</v>
      </c>
      <c r="R2246" t="s">
        <v>3041</v>
      </c>
      <c r="S2246" t="s">
        <v>578</v>
      </c>
      <c r="T2246" s="73"/>
      <c r="U2246" s="73"/>
      <c r="V2246"/>
      <c r="W2246" s="73">
        <f>IFERROR(VLOOKUP(Подбор[[#This Row],[Артикул]],[1]Подбор!$CJ:$CW,2,0),"")</f>
        <v>88240</v>
      </c>
      <c r="X2246" s="73">
        <f>IFERROR(VLOOKUP(Подбор[[#This Row],[Артикул]],[1]Подбор!$CJ:$CW,3,0),"")</f>
        <v>70594.7</v>
      </c>
      <c r="Y2246" s="73">
        <f>IFERROR(VLOOKUP(Подбор[[#This Row],[Артикул]],[1]Подбор!$CJ:$CW,4,0),"")</f>
        <v>-19.996940163191297</v>
      </c>
      <c r="Z2246" s="73">
        <f>IFERROR(VLOOKUP(Подбор[[#This Row],[Артикул]],[1]Подбор!$CJ:$CW,5,0),"")</f>
        <v>0</v>
      </c>
      <c r="AA2246" s="73">
        <f>IFERROR(VLOOKUP(Подбор[[#This Row],[Артикул]],[1]Подбор!$CJ:$CW,6,0),"")</f>
        <v>0</v>
      </c>
      <c r="AB2246" s="73">
        <f>IFERROR(VLOOKUP(Подбор[[#This Row],[Артикул]],[1]Подбор!$CJ:$CW,7,0),"")</f>
        <v>0</v>
      </c>
      <c r="AC2246" s="73">
        <f>IFERROR(VLOOKUP(Подбор[[#This Row],[Артикул]],[1]Подбор!$CJ:$CW,8,0),"")</f>
        <v>0</v>
      </c>
      <c r="AD2246" s="73">
        <f>IFERROR(VLOOKUP(Подбор[[#This Row],[Артикул]],[1]Подбор!$CJ:$CW,9,0),"")</f>
        <v>0</v>
      </c>
      <c r="AE2246" s="73">
        <f>IFERROR(VLOOKUP(Подбор[[#This Row],[Артикул]],[1]Подбор!$CJ:$CW,10,0),"")</f>
        <v>0</v>
      </c>
      <c r="AF2246" s="73">
        <f>IFERROR(VLOOKUP(Подбор[[#This Row],[Артикул]],[1]Подбор!$CJ:$CW,11,0),"")</f>
        <v>0</v>
      </c>
      <c r="AG2246" s="73">
        <f>IFERROR(VLOOKUP(Подбор[[#This Row],[Артикул]],[1]Подбор!$CJ:$CW,12,0),"")</f>
        <v>12</v>
      </c>
      <c r="AH2246" s="73">
        <f>IFERROR(VLOOKUP(Подбор[[#This Row],[Артикул]],[1]Подбор!$CJ:$CW,13,0),"")</f>
        <v>0</v>
      </c>
      <c r="AI2246" s="73">
        <f>IFERROR(VLOOKUP(Подбор[[#This Row],[Артикул]],[1]Подбор!$CJ:$CW,14,0),"")</f>
        <v>0</v>
      </c>
      <c r="AJ2246" s="73" t="str">
        <f>IFERROR(VLOOKUP(Подбор[[#This Row],[Артикул]],[1]Подбор!$CJ:$DA,15,0),"")</f>
        <v>http://ipmatika.ru/upload/iblock/71d/zusd42ezeaahgd00nzw8qtw1q99phfvg/CS30-2.png</v>
      </c>
      <c r="AK2246" s="73" t="str">
        <f>IFERROR(VLOOKUP(Подбор[[#This Row],[Артикул]],[1]Подбор!$CJ:$DA,16,0),"")</f>
        <v>https://ipmatika.kz/products/spikerfony/CS30/</v>
      </c>
      <c r="AL2246" s="73" t="str">
        <f>IFERROR(VLOOKUP(Подбор[[#This Row],[Артикул]],[1]Подбор!$CJ:$DA,17,0),"")</f>
        <v/>
      </c>
    </row>
    <row r="2247" spans="1:38">
      <c r="A2247" s="73" t="s">
        <v>4221</v>
      </c>
      <c r="B2247" t="s">
        <v>3077</v>
      </c>
      <c r="C2247" t="s">
        <v>4222</v>
      </c>
      <c r="D2247">
        <v>58360</v>
      </c>
      <c r="E2247">
        <v>46685.649999999994</v>
      </c>
      <c r="F2247">
        <v>-20.004026730637435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9</v>
      </c>
      <c r="O2247">
        <v>0</v>
      </c>
      <c r="P2247">
        <v>0</v>
      </c>
      <c r="Q2247" t="s">
        <v>7068</v>
      </c>
      <c r="R2247" t="s">
        <v>4223</v>
      </c>
      <c r="S2247" t="s">
        <v>578</v>
      </c>
      <c r="T2247" s="73"/>
      <c r="U2247" s="73"/>
      <c r="V2247"/>
      <c r="W2247" s="73">
        <f>IFERROR(VLOOKUP(Подбор[[#This Row],[Артикул]],[1]Подбор!$CJ:$CW,2,0),"")</f>
        <v>58360</v>
      </c>
      <c r="X2247" s="73">
        <f>IFERROR(VLOOKUP(Подбор[[#This Row],[Артикул]],[1]Подбор!$CJ:$CW,3,0),"")</f>
        <v>46685.649999999994</v>
      </c>
      <c r="Y2247" s="73">
        <f>IFERROR(VLOOKUP(Подбор[[#This Row],[Артикул]],[1]Подбор!$CJ:$CW,4,0),"")</f>
        <v>-20.004026730637435</v>
      </c>
      <c r="Z2247" s="73">
        <f>IFERROR(VLOOKUP(Подбор[[#This Row],[Артикул]],[1]Подбор!$CJ:$CW,5,0),"")</f>
        <v>0</v>
      </c>
      <c r="AA2247" s="73">
        <f>IFERROR(VLOOKUP(Подбор[[#This Row],[Артикул]],[1]Подбор!$CJ:$CW,6,0),"")</f>
        <v>0</v>
      </c>
      <c r="AB2247" s="73">
        <f>IFERROR(VLOOKUP(Подбор[[#This Row],[Артикул]],[1]Подбор!$CJ:$CW,7,0),"")</f>
        <v>0</v>
      </c>
      <c r="AC2247" s="73">
        <f>IFERROR(VLOOKUP(Подбор[[#This Row],[Артикул]],[1]Подбор!$CJ:$CW,8,0),"")</f>
        <v>0</v>
      </c>
      <c r="AD2247" s="73">
        <f>IFERROR(VLOOKUP(Подбор[[#This Row],[Артикул]],[1]Подбор!$CJ:$CW,9,0),"")</f>
        <v>0</v>
      </c>
      <c r="AE2247" s="73">
        <f>IFERROR(VLOOKUP(Подбор[[#This Row],[Артикул]],[1]Подбор!$CJ:$CW,10,0),"")</f>
        <v>0</v>
      </c>
      <c r="AF2247" s="73">
        <f>IFERROR(VLOOKUP(Подбор[[#This Row],[Артикул]],[1]Подбор!$CJ:$CW,11,0),"")</f>
        <v>0</v>
      </c>
      <c r="AG2247" s="73">
        <f>IFERROR(VLOOKUP(Подбор[[#This Row],[Артикул]],[1]Подбор!$CJ:$CW,12,0),"")</f>
        <v>9</v>
      </c>
      <c r="AH2247" s="73">
        <f>IFERROR(VLOOKUP(Подбор[[#This Row],[Артикул]],[1]Подбор!$CJ:$CW,13,0),"")</f>
        <v>0</v>
      </c>
      <c r="AI2247" s="73">
        <f>IFERROR(VLOOKUP(Подбор[[#This Row],[Артикул]],[1]Подбор!$CJ:$CW,14,0),"")</f>
        <v>0</v>
      </c>
      <c r="AJ2247" s="73" t="str">
        <f>IFERROR(VLOOKUP(Подбор[[#This Row],[Артикул]],[1]Подбор!$CJ:$DA,15,0),"")</f>
        <v>http://ipmatika.ru/upload/iblock/224/mhomr6n5hbq2j4i2m0hp38rq19j1jcdm/CS40.png</v>
      </c>
      <c r="AK2247" s="73" t="str">
        <f>IFERROR(VLOOKUP(Подбор[[#This Row],[Артикул]],[1]Подбор!$CJ:$DA,16,0),"")</f>
        <v>https://ipmatika.kz/products/spikerfony/CS40/</v>
      </c>
      <c r="AL2247" s="73" t="str">
        <f>IFERROR(VLOOKUP(Подбор[[#This Row],[Артикул]],[1]Подбор!$CJ:$DA,17,0),"")</f>
        <v/>
      </c>
    </row>
    <row r="2248" spans="1:38">
      <c r="A2248" s="73" t="s">
        <v>4848</v>
      </c>
      <c r="B2248"/>
      <c r="C2248"/>
      <c r="D2248" t="s">
        <v>578</v>
      </c>
      <c r="E2248" t="s">
        <v>578</v>
      </c>
      <c r="F2248" t="s">
        <v>578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578</v>
      </c>
      <c r="R2248" t="s">
        <v>578</v>
      </c>
      <c r="S2248" t="s">
        <v>578</v>
      </c>
      <c r="T2248" s="73"/>
      <c r="U2248" s="73"/>
      <c r="V2248"/>
      <c r="W2248" s="73" t="str">
        <f>IFERROR(VLOOKUP(Подбор[[#This Row],[Артикул]],[1]Подбор!$CJ:$CW,2,0),"")</f>
        <v/>
      </c>
      <c r="X2248" s="73" t="str">
        <f>IFERROR(VLOOKUP(Подбор[[#This Row],[Артикул]],[1]Подбор!$CJ:$CW,3,0),"")</f>
        <v/>
      </c>
      <c r="Y2248" s="73" t="str">
        <f>IFERROR(VLOOKUP(Подбор[[#This Row],[Артикул]],[1]Подбор!$CJ:$CW,4,0),"")</f>
        <v/>
      </c>
      <c r="Z2248" s="73">
        <f>IFERROR(VLOOKUP(Подбор[[#This Row],[Артикул]],[1]Подбор!$CJ:$CW,5,0),"")</f>
        <v>0</v>
      </c>
      <c r="AA2248" s="73">
        <f>IFERROR(VLOOKUP(Подбор[[#This Row],[Артикул]],[1]Подбор!$CJ:$CW,6,0),"")</f>
        <v>0</v>
      </c>
      <c r="AB2248" s="73">
        <f>IFERROR(VLOOKUP(Подбор[[#This Row],[Артикул]],[1]Подбор!$CJ:$CW,7,0),"")</f>
        <v>0</v>
      </c>
      <c r="AC2248" s="73">
        <f>IFERROR(VLOOKUP(Подбор[[#This Row],[Артикул]],[1]Подбор!$CJ:$CW,8,0),"")</f>
        <v>0</v>
      </c>
      <c r="AD2248" s="73">
        <f>IFERROR(VLOOKUP(Подбор[[#This Row],[Артикул]],[1]Подбор!$CJ:$CW,9,0),"")</f>
        <v>0</v>
      </c>
      <c r="AE2248" s="73">
        <f>IFERROR(VLOOKUP(Подбор[[#This Row],[Артикул]],[1]Подбор!$CJ:$CW,10,0),"")</f>
        <v>0</v>
      </c>
      <c r="AF2248" s="73">
        <f>IFERROR(VLOOKUP(Подбор[[#This Row],[Артикул]],[1]Подбор!$CJ:$CW,11,0),"")</f>
        <v>0</v>
      </c>
      <c r="AG2248" s="73">
        <f>IFERROR(VLOOKUP(Подбор[[#This Row],[Артикул]],[1]Подбор!$CJ:$CW,12,0),"")</f>
        <v>0</v>
      </c>
      <c r="AH2248" s="73">
        <f>IFERROR(VLOOKUP(Подбор[[#This Row],[Артикул]],[1]Подбор!$CJ:$CW,13,0),"")</f>
        <v>0</v>
      </c>
      <c r="AI2248" s="73">
        <f>IFERROR(VLOOKUP(Подбор[[#This Row],[Артикул]],[1]Подбор!$CJ:$CW,14,0),"")</f>
        <v>0</v>
      </c>
      <c r="AJ2248" s="73" t="str">
        <f>IFERROR(VLOOKUP(Подбор[[#This Row],[Артикул]],[1]Подбор!$CJ:$DA,15,0),"")</f>
        <v/>
      </c>
      <c r="AK2248" s="73" t="str">
        <f>IFERROR(VLOOKUP(Подбор[[#This Row],[Артикул]],[1]Подбор!$CJ:$DA,16,0),"")</f>
        <v/>
      </c>
      <c r="AL2248" s="73" t="str">
        <f>IFERROR(VLOOKUP(Подбор[[#This Row],[Артикул]],[1]Подбор!$CJ:$DA,17,0),"")</f>
        <v/>
      </c>
    </row>
    <row r="2249" spans="1:38">
      <c r="A2249" s="73" t="s">
        <v>1743</v>
      </c>
      <c r="B2249" t="s">
        <v>3081</v>
      </c>
      <c r="C2249" t="s">
        <v>1742</v>
      </c>
      <c r="D2249">
        <v>92000</v>
      </c>
      <c r="E2249">
        <v>70200</v>
      </c>
      <c r="F2249">
        <v>-23.695652173913047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3</v>
      </c>
      <c r="O2249">
        <v>0</v>
      </c>
      <c r="P2249">
        <v>0</v>
      </c>
      <c r="Q2249" t="s">
        <v>578</v>
      </c>
      <c r="R2249" t="s">
        <v>5114</v>
      </c>
      <c r="S2249" t="s">
        <v>578</v>
      </c>
      <c r="T2249" s="73"/>
      <c r="U2249" s="73"/>
      <c r="V2249"/>
      <c r="W2249" s="73">
        <f>IFERROR(VLOOKUP(Подбор[[#This Row],[Артикул]],[1]Подбор!$CJ:$CW,2,0),"")</f>
        <v>92000</v>
      </c>
      <c r="X2249" s="73">
        <f>IFERROR(VLOOKUP(Подбор[[#This Row],[Артикул]],[1]Подбор!$CJ:$CW,3,0),"")</f>
        <v>70200</v>
      </c>
      <c r="Y2249" s="73">
        <f>IFERROR(VLOOKUP(Подбор[[#This Row],[Артикул]],[1]Подбор!$CJ:$CW,4,0),"")</f>
        <v>-23.695652173913047</v>
      </c>
      <c r="Z2249" s="73">
        <f>IFERROR(VLOOKUP(Подбор[[#This Row],[Артикул]],[1]Подбор!$CJ:$CW,5,0),"")</f>
        <v>0</v>
      </c>
      <c r="AA2249" s="73">
        <f>IFERROR(VLOOKUP(Подбор[[#This Row],[Артикул]],[1]Подбор!$CJ:$CW,6,0),"")</f>
        <v>0</v>
      </c>
      <c r="AB2249" s="73">
        <f>IFERROR(VLOOKUP(Подбор[[#This Row],[Артикул]],[1]Подбор!$CJ:$CW,7,0),"")</f>
        <v>0</v>
      </c>
      <c r="AC2249" s="73">
        <f>IFERROR(VLOOKUP(Подбор[[#This Row],[Артикул]],[1]Подбор!$CJ:$CW,8,0),"")</f>
        <v>0</v>
      </c>
      <c r="AD2249" s="73">
        <f>IFERROR(VLOOKUP(Подбор[[#This Row],[Артикул]],[1]Подбор!$CJ:$CW,9,0),"")</f>
        <v>0</v>
      </c>
      <c r="AE2249" s="73">
        <f>IFERROR(VLOOKUP(Подбор[[#This Row],[Артикул]],[1]Подбор!$CJ:$CW,10,0),"")</f>
        <v>0</v>
      </c>
      <c r="AF2249" s="73">
        <f>IFERROR(VLOOKUP(Подбор[[#This Row],[Артикул]],[1]Подбор!$CJ:$CW,11,0),"")</f>
        <v>0</v>
      </c>
      <c r="AG2249" s="73">
        <f>IFERROR(VLOOKUP(Подбор[[#This Row],[Артикул]],[1]Подбор!$CJ:$CW,12,0),"")</f>
        <v>3</v>
      </c>
      <c r="AH2249" s="73">
        <f>IFERROR(VLOOKUP(Подбор[[#This Row],[Артикул]],[1]Подбор!$CJ:$CW,13,0),"")</f>
        <v>0</v>
      </c>
      <c r="AI2249" s="73">
        <f>IFERROR(VLOOKUP(Подбор[[#This Row],[Артикул]],[1]Подбор!$CJ:$CW,14,0),"")</f>
        <v>0</v>
      </c>
      <c r="AJ2249" s="73" t="str">
        <f>IFERROR(VLOOKUP(Подбор[[#This Row],[Артикул]],[1]Подбор!$CJ:$DA,15,0),"")</f>
        <v/>
      </c>
      <c r="AK2249" s="73" t="str">
        <f>IFERROR(VLOOKUP(Подбор[[#This Row],[Артикул]],[1]Подбор!$CJ:$DA,16,0),"")</f>
        <v>https://ipmatika.kz/products/spikerfony/VT-CS61/</v>
      </c>
      <c r="AL2249" s="73" t="str">
        <f>IFERROR(VLOOKUP(Подбор[[#This Row],[Артикул]],[1]Подбор!$CJ:$DA,17,0),"")</f>
        <v/>
      </c>
    </row>
    <row r="2250" spans="1:38">
      <c r="A2250" s="73" t="s">
        <v>660</v>
      </c>
      <c r="B2250"/>
      <c r="C2250"/>
      <c r="D2250" t="s">
        <v>578</v>
      </c>
      <c r="E2250" t="s">
        <v>578</v>
      </c>
      <c r="F2250" t="s">
        <v>578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578</v>
      </c>
      <c r="R2250" t="s">
        <v>578</v>
      </c>
      <c r="S2250" t="s">
        <v>578</v>
      </c>
      <c r="T2250" s="73"/>
      <c r="U2250" s="73"/>
      <c r="V2250"/>
      <c r="W2250" s="73" t="str">
        <f>IFERROR(VLOOKUP(Подбор[[#This Row],[Артикул]],[1]Подбор!$CJ:$CW,2,0),"")</f>
        <v/>
      </c>
      <c r="X2250" s="73" t="str">
        <f>IFERROR(VLOOKUP(Подбор[[#This Row],[Артикул]],[1]Подбор!$CJ:$CW,3,0),"")</f>
        <v/>
      </c>
      <c r="Y2250" s="73" t="str">
        <f>IFERROR(VLOOKUP(Подбор[[#This Row],[Артикул]],[1]Подбор!$CJ:$CW,4,0),"")</f>
        <v/>
      </c>
      <c r="Z2250" s="73">
        <f>IFERROR(VLOOKUP(Подбор[[#This Row],[Артикул]],[1]Подбор!$CJ:$CW,5,0),"")</f>
        <v>0</v>
      </c>
      <c r="AA2250" s="73">
        <f>IFERROR(VLOOKUP(Подбор[[#This Row],[Артикул]],[1]Подбор!$CJ:$CW,6,0),"")</f>
        <v>0</v>
      </c>
      <c r="AB2250" s="73">
        <f>IFERROR(VLOOKUP(Подбор[[#This Row],[Артикул]],[1]Подбор!$CJ:$CW,7,0),"")</f>
        <v>0</v>
      </c>
      <c r="AC2250" s="73">
        <f>IFERROR(VLOOKUP(Подбор[[#This Row],[Артикул]],[1]Подбор!$CJ:$CW,8,0),"")</f>
        <v>0</v>
      </c>
      <c r="AD2250" s="73">
        <f>IFERROR(VLOOKUP(Подбор[[#This Row],[Артикул]],[1]Подбор!$CJ:$CW,9,0),"")</f>
        <v>0</v>
      </c>
      <c r="AE2250" s="73">
        <f>IFERROR(VLOOKUP(Подбор[[#This Row],[Артикул]],[1]Подбор!$CJ:$CW,10,0),"")</f>
        <v>0</v>
      </c>
      <c r="AF2250" s="73">
        <f>IFERROR(VLOOKUP(Подбор[[#This Row],[Артикул]],[1]Подбор!$CJ:$CW,11,0),"")</f>
        <v>0</v>
      </c>
      <c r="AG2250" s="73">
        <f>IFERROR(VLOOKUP(Подбор[[#This Row],[Артикул]],[1]Подбор!$CJ:$CW,12,0),"")</f>
        <v>0</v>
      </c>
      <c r="AH2250" s="73">
        <f>IFERROR(VLOOKUP(Подбор[[#This Row],[Артикул]],[1]Подбор!$CJ:$CW,13,0),"")</f>
        <v>0</v>
      </c>
      <c r="AI2250" s="73">
        <f>IFERROR(VLOOKUP(Подбор[[#This Row],[Артикул]],[1]Подбор!$CJ:$CW,14,0),"")</f>
        <v>0</v>
      </c>
      <c r="AJ2250" s="73" t="str">
        <f>IFERROR(VLOOKUP(Подбор[[#This Row],[Артикул]],[1]Подбор!$CJ:$DA,15,0),"")</f>
        <v/>
      </c>
      <c r="AK2250" s="73" t="str">
        <f>IFERROR(VLOOKUP(Подбор[[#This Row],[Артикул]],[1]Подбор!$CJ:$DA,16,0),"")</f>
        <v/>
      </c>
      <c r="AL2250" s="73" t="str">
        <f>IFERROR(VLOOKUP(Подбор[[#This Row],[Артикул]],[1]Подбор!$CJ:$DA,17,0),"")</f>
        <v/>
      </c>
    </row>
    <row r="2251" spans="1:38">
      <c r="A2251" s="73" t="s">
        <v>444</v>
      </c>
      <c r="B2251" t="s">
        <v>2932</v>
      </c>
      <c r="C2251" t="s">
        <v>659</v>
      </c>
      <c r="D2251">
        <v>86270</v>
      </c>
      <c r="E2251">
        <v>68150</v>
      </c>
      <c r="F2251">
        <v>-21.003825199953639</v>
      </c>
      <c r="G2251">
        <v>4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24</v>
      </c>
      <c r="O2251">
        <v>1</v>
      </c>
      <c r="P2251">
        <v>0</v>
      </c>
      <c r="Q2251" t="s">
        <v>7069</v>
      </c>
      <c r="R2251" t="s">
        <v>7070</v>
      </c>
      <c r="S2251" t="s">
        <v>5491</v>
      </c>
      <c r="T2251" s="73"/>
      <c r="U2251" s="73"/>
      <c r="V2251"/>
      <c r="W2251" s="73">
        <f>IFERROR(VLOOKUP(Подбор[[#This Row],[Артикул]],[1]Подбор!$CJ:$CW,2,0),"")</f>
        <v>86270</v>
      </c>
      <c r="X2251" s="73">
        <f>IFERROR(VLOOKUP(Подбор[[#This Row],[Артикул]],[1]Подбор!$CJ:$CW,3,0),"")</f>
        <v>68150</v>
      </c>
      <c r="Y2251" s="73">
        <f>IFERROR(VLOOKUP(Подбор[[#This Row],[Артикул]],[1]Подбор!$CJ:$CW,4,0),"")</f>
        <v>-21.003825199953639</v>
      </c>
      <c r="Z2251" s="73">
        <f>IFERROR(VLOOKUP(Подбор[[#This Row],[Артикул]],[1]Подбор!$CJ:$CW,5,0),"")</f>
        <v>4</v>
      </c>
      <c r="AA2251" s="73">
        <f>IFERROR(VLOOKUP(Подбор[[#This Row],[Артикул]],[1]Подбор!$CJ:$CW,6,0),"")</f>
        <v>0</v>
      </c>
      <c r="AB2251" s="73">
        <f>IFERROR(VLOOKUP(Подбор[[#This Row],[Артикул]],[1]Подбор!$CJ:$CW,7,0),"")</f>
        <v>0</v>
      </c>
      <c r="AC2251" s="73">
        <f>IFERROR(VLOOKUP(Подбор[[#This Row],[Артикул]],[1]Подбор!$CJ:$CW,8,0),"")</f>
        <v>1</v>
      </c>
      <c r="AD2251" s="73">
        <f>IFERROR(VLOOKUP(Подбор[[#This Row],[Артикул]],[1]Подбор!$CJ:$CW,9,0),"")</f>
        <v>0</v>
      </c>
      <c r="AE2251" s="73">
        <f>IFERROR(VLOOKUP(Подбор[[#This Row],[Артикул]],[1]Подбор!$CJ:$CW,10,0),"")</f>
        <v>0</v>
      </c>
      <c r="AF2251" s="73">
        <f>IFERROR(VLOOKUP(Подбор[[#This Row],[Артикул]],[1]Подбор!$CJ:$CW,11,0),"")</f>
        <v>0</v>
      </c>
      <c r="AG2251" s="73">
        <f>IFERROR(VLOOKUP(Подбор[[#This Row],[Артикул]],[1]Подбор!$CJ:$CW,12,0),"")</f>
        <v>24</v>
      </c>
      <c r="AH2251" s="73">
        <f>IFERROR(VLOOKUP(Подбор[[#This Row],[Артикул]],[1]Подбор!$CJ:$CW,13,0),"")</f>
        <v>1</v>
      </c>
      <c r="AI2251" s="73">
        <f>IFERROR(VLOOKUP(Подбор[[#This Row],[Артикул]],[1]Подбор!$CJ:$CW,14,0),"")</f>
        <v>0</v>
      </c>
      <c r="AJ2251" s="73" t="str">
        <f>IFERROR(VLOOKUP(Подбор[[#This Row],[Артикул]],[1]Подбор!$CJ:$DA,15,0),"")</f>
        <v>http://ipmatika.ru/upload/iblock/c80/CP700UC_01.jpg</v>
      </c>
      <c r="AK2251" s="73" t="str">
        <f>IFERROR(VLOOKUP(Подбор[[#This Row],[Артикул]],[1]Подбор!$CJ:$DA,16,0),"")</f>
        <v>https://ipmatika.kz/products/spikerfony/cp700_uc/</v>
      </c>
      <c r="AL2251" s="73" t="str">
        <f>IFERROR(VLOOKUP(Подбор[[#This Row],[Артикул]],[1]Подбор!$CJ:$DA,17,0),"")</f>
        <v>EOL</v>
      </c>
    </row>
    <row r="2252" spans="1:38">
      <c r="A2252" s="73" t="s">
        <v>445</v>
      </c>
      <c r="B2252" t="s">
        <v>2932</v>
      </c>
      <c r="C2252" t="s">
        <v>658</v>
      </c>
      <c r="D2252">
        <v>107140</v>
      </c>
      <c r="E2252">
        <v>84640</v>
      </c>
      <c r="F2252">
        <v>-21.000560014933725</v>
      </c>
      <c r="G2252">
        <v>3</v>
      </c>
      <c r="H2252">
        <v>0</v>
      </c>
      <c r="I2252">
        <v>0</v>
      </c>
      <c r="J2252">
        <v>1</v>
      </c>
      <c r="K2252">
        <v>0</v>
      </c>
      <c r="L2252">
        <v>0</v>
      </c>
      <c r="M2252">
        <v>0</v>
      </c>
      <c r="N2252" t="s">
        <v>5489</v>
      </c>
      <c r="O2252">
        <v>0</v>
      </c>
      <c r="P2252">
        <v>0</v>
      </c>
      <c r="Q2252" t="s">
        <v>7071</v>
      </c>
      <c r="R2252" t="s">
        <v>7072</v>
      </c>
      <c r="S2252" t="s">
        <v>5491</v>
      </c>
      <c r="T2252" s="73"/>
      <c r="U2252" s="73"/>
      <c r="V2252"/>
      <c r="W2252" s="73">
        <f>IFERROR(VLOOKUP(Подбор[[#This Row],[Артикул]],[1]Подбор!$CJ:$CW,2,0),"")</f>
        <v>107140</v>
      </c>
      <c r="X2252" s="73">
        <f>IFERROR(VLOOKUP(Подбор[[#This Row],[Артикул]],[1]Подбор!$CJ:$CW,3,0),"")</f>
        <v>84640</v>
      </c>
      <c r="Y2252" s="73">
        <f>IFERROR(VLOOKUP(Подбор[[#This Row],[Артикул]],[1]Подбор!$CJ:$CW,4,0),"")</f>
        <v>-21.000560014933725</v>
      </c>
      <c r="Z2252" s="73">
        <f>IFERROR(VLOOKUP(Подбор[[#This Row],[Артикул]],[1]Подбор!$CJ:$CW,5,0),"")</f>
        <v>3</v>
      </c>
      <c r="AA2252" s="73">
        <f>IFERROR(VLOOKUP(Подбор[[#This Row],[Артикул]],[1]Подбор!$CJ:$CW,6,0),"")</f>
        <v>0</v>
      </c>
      <c r="AB2252" s="73">
        <f>IFERROR(VLOOKUP(Подбор[[#This Row],[Артикул]],[1]Подбор!$CJ:$CW,7,0),"")</f>
        <v>0</v>
      </c>
      <c r="AC2252" s="73">
        <f>IFERROR(VLOOKUP(Подбор[[#This Row],[Артикул]],[1]Подбор!$CJ:$CW,8,0),"")</f>
        <v>1</v>
      </c>
      <c r="AD2252" s="73">
        <f>IFERROR(VLOOKUP(Подбор[[#This Row],[Артикул]],[1]Подбор!$CJ:$CW,9,0),"")</f>
        <v>0</v>
      </c>
      <c r="AE2252" s="73">
        <f>IFERROR(VLOOKUP(Подбор[[#This Row],[Артикул]],[1]Подбор!$CJ:$CW,10,0),"")</f>
        <v>0</v>
      </c>
      <c r="AF2252" s="73">
        <f>IFERROR(VLOOKUP(Подбор[[#This Row],[Артикул]],[1]Подбор!$CJ:$CW,11,0),"")</f>
        <v>0</v>
      </c>
      <c r="AG2252" s="73" t="str">
        <f>IFERROR(VLOOKUP(Подбор[[#This Row],[Артикул]],[1]Подбор!$CJ:$CW,12,0),"")</f>
        <v>50+</v>
      </c>
      <c r="AH2252" s="73">
        <f>IFERROR(VLOOKUP(Подбор[[#This Row],[Артикул]],[1]Подбор!$CJ:$CW,13,0),"")</f>
        <v>0</v>
      </c>
      <c r="AI2252" s="73">
        <f>IFERROR(VLOOKUP(Подбор[[#This Row],[Артикул]],[1]Подбор!$CJ:$CW,14,0),"")</f>
        <v>0</v>
      </c>
      <c r="AJ2252" s="73" t="str">
        <f>IFERROR(VLOOKUP(Подбор[[#This Row],[Артикул]],[1]Подбор!$CJ:$DA,15,0),"")</f>
        <v>http://ipmatika.ru/upload/iblock/7c7/CP700UCdongle_01.jpg</v>
      </c>
      <c r="AK2252" s="73" t="str">
        <f>IFERROR(VLOOKUP(Подбор[[#This Row],[Артикул]],[1]Подбор!$CJ:$DA,16,0),"")</f>
        <v>https://ipmatika.kz/products/spikerfony/cp700_with_dongle_uc/</v>
      </c>
      <c r="AL2252" s="73" t="str">
        <f>IFERROR(VLOOKUP(Подбор[[#This Row],[Артикул]],[1]Подбор!$CJ:$DA,17,0),"")</f>
        <v>EOL</v>
      </c>
    </row>
    <row r="2253" spans="1:38">
      <c r="A2253" s="73" t="s">
        <v>46</v>
      </c>
      <c r="B2253" t="s">
        <v>2932</v>
      </c>
      <c r="C2253" t="s">
        <v>657</v>
      </c>
      <c r="D2253">
        <v>118900</v>
      </c>
      <c r="E2253">
        <v>93930</v>
      </c>
      <c r="F2253">
        <v>-21.000841042893185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7073</v>
      </c>
      <c r="R2253" t="s">
        <v>7074</v>
      </c>
      <c r="S2253" t="s">
        <v>5491</v>
      </c>
      <c r="T2253" s="73"/>
      <c r="U2253" s="73"/>
      <c r="V2253"/>
      <c r="W2253" s="73">
        <f>IFERROR(VLOOKUP(Подбор[[#This Row],[Артикул]],[1]Подбор!$CJ:$CW,2,0),"")</f>
        <v>118900</v>
      </c>
      <c r="X2253" s="73">
        <f>IFERROR(VLOOKUP(Подбор[[#This Row],[Артикул]],[1]Подбор!$CJ:$CW,3,0),"")</f>
        <v>93930</v>
      </c>
      <c r="Y2253" s="73">
        <f>IFERROR(VLOOKUP(Подбор[[#This Row],[Артикул]],[1]Подбор!$CJ:$CW,4,0),"")</f>
        <v>-21.000841042893185</v>
      </c>
      <c r="Z2253" s="73">
        <f>IFERROR(VLOOKUP(Подбор[[#This Row],[Артикул]],[1]Подбор!$CJ:$CW,5,0),"")</f>
        <v>0</v>
      </c>
      <c r="AA2253" s="73">
        <f>IFERROR(VLOOKUP(Подбор[[#This Row],[Артикул]],[1]Подбор!$CJ:$CW,6,0),"")</f>
        <v>0</v>
      </c>
      <c r="AB2253" s="73">
        <f>IFERROR(VLOOKUP(Подбор[[#This Row],[Артикул]],[1]Подбор!$CJ:$CW,7,0),"")</f>
        <v>0</v>
      </c>
      <c r="AC2253" s="73">
        <f>IFERROR(VLOOKUP(Подбор[[#This Row],[Артикул]],[1]Подбор!$CJ:$CW,8,0),"")</f>
        <v>0</v>
      </c>
      <c r="AD2253" s="73">
        <f>IFERROR(VLOOKUP(Подбор[[#This Row],[Артикул]],[1]Подбор!$CJ:$CW,9,0),"")</f>
        <v>0</v>
      </c>
      <c r="AE2253" s="73">
        <f>IFERROR(VLOOKUP(Подбор[[#This Row],[Артикул]],[1]Подбор!$CJ:$CW,10,0),"")</f>
        <v>0</v>
      </c>
      <c r="AF2253" s="73">
        <f>IFERROR(VLOOKUP(Подбор[[#This Row],[Артикул]],[1]Подбор!$CJ:$CW,11,0),"")</f>
        <v>0</v>
      </c>
      <c r="AG2253" s="73">
        <f>IFERROR(VLOOKUP(Подбор[[#This Row],[Артикул]],[1]Подбор!$CJ:$CW,12,0),"")</f>
        <v>0</v>
      </c>
      <c r="AH2253" s="73">
        <f>IFERROR(VLOOKUP(Подбор[[#This Row],[Артикул]],[1]Подбор!$CJ:$CW,13,0),"")</f>
        <v>0</v>
      </c>
      <c r="AI2253" s="73">
        <f>IFERROR(VLOOKUP(Подбор[[#This Row],[Артикул]],[1]Подбор!$CJ:$CW,14,0),"")</f>
        <v>0</v>
      </c>
      <c r="AJ2253" s="73" t="str">
        <f>IFERROR(VLOOKUP(Подбор[[#This Row],[Артикул]],[1]Подбор!$CJ:$DA,15,0),"")</f>
        <v>http://ipmatika.ru/upload/iblock/a9c/CP900UC_01.jpg</v>
      </c>
      <c r="AK2253" s="73" t="str">
        <f>IFERROR(VLOOKUP(Подбор[[#This Row],[Артикул]],[1]Подбор!$CJ:$DA,16,0),"")</f>
        <v>https://ipmatika.kz/products/spikerfony/cp900-uc/</v>
      </c>
      <c r="AL2253" s="73" t="str">
        <f>IFERROR(VLOOKUP(Подбор[[#This Row],[Артикул]],[1]Подбор!$CJ:$DA,17,0),"")</f>
        <v>EOL</v>
      </c>
    </row>
    <row r="2254" spans="1:38">
      <c r="A2254" s="73" t="s">
        <v>446</v>
      </c>
      <c r="B2254" t="s">
        <v>2932</v>
      </c>
      <c r="C2254" t="s">
        <v>656</v>
      </c>
      <c r="D2254">
        <v>134080</v>
      </c>
      <c r="E2254">
        <v>105920</v>
      </c>
      <c r="F2254">
        <v>-21.002386634844868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7075</v>
      </c>
      <c r="R2254" t="s">
        <v>7076</v>
      </c>
      <c r="S2254" t="s">
        <v>5491</v>
      </c>
      <c r="T2254" s="73"/>
      <c r="U2254" s="73"/>
      <c r="V2254"/>
      <c r="W2254" s="73">
        <f>IFERROR(VLOOKUP(Подбор[[#This Row],[Артикул]],[1]Подбор!$CJ:$CW,2,0),"")</f>
        <v>134080</v>
      </c>
      <c r="X2254" s="73">
        <f>IFERROR(VLOOKUP(Подбор[[#This Row],[Артикул]],[1]Подбор!$CJ:$CW,3,0),"")</f>
        <v>105920</v>
      </c>
      <c r="Y2254" s="73">
        <f>IFERROR(VLOOKUP(Подбор[[#This Row],[Артикул]],[1]Подбор!$CJ:$CW,4,0),"")</f>
        <v>-21.002386634844868</v>
      </c>
      <c r="Z2254" s="73">
        <f>IFERROR(VLOOKUP(Подбор[[#This Row],[Артикул]],[1]Подбор!$CJ:$CW,5,0),"")</f>
        <v>0</v>
      </c>
      <c r="AA2254" s="73">
        <f>IFERROR(VLOOKUP(Подбор[[#This Row],[Артикул]],[1]Подбор!$CJ:$CW,6,0),"")</f>
        <v>0</v>
      </c>
      <c r="AB2254" s="73">
        <f>IFERROR(VLOOKUP(Подбор[[#This Row],[Артикул]],[1]Подбор!$CJ:$CW,7,0),"")</f>
        <v>0</v>
      </c>
      <c r="AC2254" s="73">
        <f>IFERROR(VLOOKUP(Подбор[[#This Row],[Артикул]],[1]Подбор!$CJ:$CW,8,0),"")</f>
        <v>0</v>
      </c>
      <c r="AD2254" s="73">
        <f>IFERROR(VLOOKUP(Подбор[[#This Row],[Артикул]],[1]Подбор!$CJ:$CW,9,0),"")</f>
        <v>0</v>
      </c>
      <c r="AE2254" s="73">
        <f>IFERROR(VLOOKUP(Подбор[[#This Row],[Артикул]],[1]Подбор!$CJ:$CW,10,0),"")</f>
        <v>0</v>
      </c>
      <c r="AF2254" s="73">
        <f>IFERROR(VLOOKUP(Подбор[[#This Row],[Артикул]],[1]Подбор!$CJ:$CW,11,0),"")</f>
        <v>0</v>
      </c>
      <c r="AG2254" s="73">
        <f>IFERROR(VLOOKUP(Подбор[[#This Row],[Артикул]],[1]Подбор!$CJ:$CW,12,0),"")</f>
        <v>0</v>
      </c>
      <c r="AH2254" s="73">
        <f>IFERROR(VLOOKUP(Подбор[[#This Row],[Артикул]],[1]Подбор!$CJ:$CW,13,0),"")</f>
        <v>0</v>
      </c>
      <c r="AI2254" s="73">
        <f>IFERROR(VLOOKUP(Подбор[[#This Row],[Артикул]],[1]Подбор!$CJ:$CW,14,0),"")</f>
        <v>0</v>
      </c>
      <c r="AJ2254" s="73" t="str">
        <f>IFERROR(VLOOKUP(Подбор[[#This Row],[Артикул]],[1]Подбор!$CJ:$DA,15,0),"")</f>
        <v>http://ipmatika.ru/upload/iblock/4b7/CP900UCdongle_01.jpg</v>
      </c>
      <c r="AK2254" s="73" t="str">
        <f>IFERROR(VLOOKUP(Подбор[[#This Row],[Артикул]],[1]Подбор!$CJ:$DA,16,0),"")</f>
        <v>https://ipmatika.kz/products/spikerfony/cp900-with-dongle-uc/</v>
      </c>
      <c r="AL2254" s="73" t="str">
        <f>IFERROR(VLOOKUP(Подбор[[#This Row],[Артикул]],[1]Подбор!$CJ:$DA,17,0),"")</f>
        <v>EOL</v>
      </c>
    </row>
    <row r="2255" spans="1:38">
      <c r="A2255" s="73" t="s">
        <v>5355</v>
      </c>
      <c r="B2255" t="s">
        <v>2932</v>
      </c>
      <c r="C2255" t="s">
        <v>5356</v>
      </c>
      <c r="D2255">
        <v>86270</v>
      </c>
      <c r="E2255">
        <v>68150</v>
      </c>
      <c r="F2255">
        <v>-21.003825199953639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5489</v>
      </c>
      <c r="O2255">
        <v>30</v>
      </c>
      <c r="P2255">
        <v>0</v>
      </c>
      <c r="Q2255" t="s">
        <v>7077</v>
      </c>
      <c r="R2255" t="s">
        <v>7078</v>
      </c>
      <c r="S2255" t="s">
        <v>5514</v>
      </c>
      <c r="T2255" s="73"/>
      <c r="U2255" s="73"/>
      <c r="V2255"/>
      <c r="W2255" s="73">
        <f>IFERROR(VLOOKUP(Подбор[[#This Row],[Артикул]],[1]Подбор!$CJ:$CW,2,0),"")</f>
        <v>86270</v>
      </c>
      <c r="X2255" s="73">
        <f>IFERROR(VLOOKUP(Подбор[[#This Row],[Артикул]],[1]Подбор!$CJ:$CW,3,0),"")</f>
        <v>68150</v>
      </c>
      <c r="Y2255" s="73">
        <f>IFERROR(VLOOKUP(Подбор[[#This Row],[Артикул]],[1]Подбор!$CJ:$CW,4,0),"")</f>
        <v>-21.003825199953639</v>
      </c>
      <c r="Z2255" s="73">
        <f>IFERROR(VLOOKUP(Подбор[[#This Row],[Артикул]],[1]Подбор!$CJ:$CW,5,0),"")</f>
        <v>0</v>
      </c>
      <c r="AA2255" s="73">
        <f>IFERROR(VLOOKUP(Подбор[[#This Row],[Артикул]],[1]Подбор!$CJ:$CW,6,0),"")</f>
        <v>0</v>
      </c>
      <c r="AB2255" s="73">
        <f>IFERROR(VLOOKUP(Подбор[[#This Row],[Артикул]],[1]Подбор!$CJ:$CW,7,0),"")</f>
        <v>0</v>
      </c>
      <c r="AC2255" s="73">
        <f>IFERROR(VLOOKUP(Подбор[[#This Row],[Артикул]],[1]Подбор!$CJ:$CW,8,0),"")</f>
        <v>0</v>
      </c>
      <c r="AD2255" s="73">
        <f>IFERROR(VLOOKUP(Подбор[[#This Row],[Артикул]],[1]Подбор!$CJ:$CW,9,0),"")</f>
        <v>0</v>
      </c>
      <c r="AE2255" s="73">
        <f>IFERROR(VLOOKUP(Подбор[[#This Row],[Артикул]],[1]Подбор!$CJ:$CW,10,0),"")</f>
        <v>0</v>
      </c>
      <c r="AF2255" s="73">
        <f>IFERROR(VLOOKUP(Подбор[[#This Row],[Артикул]],[1]Подбор!$CJ:$CW,11,0),"")</f>
        <v>0</v>
      </c>
      <c r="AG2255" s="73" t="str">
        <f>IFERROR(VLOOKUP(Подбор[[#This Row],[Артикул]],[1]Подбор!$CJ:$CW,12,0),"")</f>
        <v>50+</v>
      </c>
      <c r="AH2255" s="73">
        <f>IFERROR(VLOOKUP(Подбор[[#This Row],[Артикул]],[1]Подбор!$CJ:$CW,13,0),"")</f>
        <v>30</v>
      </c>
      <c r="AI2255" s="73">
        <f>IFERROR(VLOOKUP(Подбор[[#This Row],[Артикул]],[1]Подбор!$CJ:$CW,14,0),"")</f>
        <v>0</v>
      </c>
      <c r="AJ2255" s="73" t="str">
        <f>IFERROR(VLOOKUP(Подбор[[#This Row],[Артикул]],[1]Подбор!$CJ:$DA,15,0),"")</f>
        <v>http://ipmatika.ru/upload/iblock/bee/j976imdleeinqzlu8c2t0okzmqpx594p/SP92_3.png</v>
      </c>
      <c r="AK2255" s="73" t="str">
        <f>IFERROR(VLOOKUP(Подбор[[#This Row],[Артикул]],[1]Подбор!$CJ:$DA,16,0),"")</f>
        <v>https://ipmatika.kz/products/spikerfony/cp92-usb-ca/</v>
      </c>
      <c r="AL2255" s="73" t="str">
        <f>IFERROR(VLOOKUP(Подбор[[#This Row],[Артикул]],[1]Подбор!$CJ:$DA,17,0),"")</f>
        <v>NEW</v>
      </c>
    </row>
    <row r="2256" spans="1:38">
      <c r="A2256" s="73" t="s">
        <v>5357</v>
      </c>
      <c r="B2256" t="s">
        <v>2932</v>
      </c>
      <c r="C2256" t="s">
        <v>5358</v>
      </c>
      <c r="D2256">
        <v>107140</v>
      </c>
      <c r="E2256">
        <v>84640</v>
      </c>
      <c r="F2256">
        <v>-21.000560014933725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38</v>
      </c>
      <c r="P2256">
        <v>0</v>
      </c>
      <c r="Q2256" t="s">
        <v>7079</v>
      </c>
      <c r="R2256" t="s">
        <v>7080</v>
      </c>
      <c r="S2256" t="s">
        <v>5514</v>
      </c>
      <c r="T2256" s="73"/>
      <c r="U2256" s="73"/>
      <c r="V2256"/>
      <c r="W2256" s="73">
        <f>IFERROR(VLOOKUP(Подбор[[#This Row],[Артикул]],[1]Подбор!$CJ:$CW,2,0),"")</f>
        <v>107140</v>
      </c>
      <c r="X2256" s="73">
        <f>IFERROR(VLOOKUP(Подбор[[#This Row],[Артикул]],[1]Подбор!$CJ:$CW,3,0),"")</f>
        <v>84640</v>
      </c>
      <c r="Y2256" s="73">
        <f>IFERROR(VLOOKUP(Подбор[[#This Row],[Артикул]],[1]Подбор!$CJ:$CW,4,0),"")</f>
        <v>-21.000560014933725</v>
      </c>
      <c r="Z2256" s="73">
        <f>IFERROR(VLOOKUP(Подбор[[#This Row],[Артикул]],[1]Подбор!$CJ:$CW,5,0),"")</f>
        <v>0</v>
      </c>
      <c r="AA2256" s="73">
        <f>IFERROR(VLOOKUP(Подбор[[#This Row],[Артикул]],[1]Подбор!$CJ:$CW,6,0),"")</f>
        <v>0</v>
      </c>
      <c r="AB2256" s="73">
        <f>IFERROR(VLOOKUP(Подбор[[#This Row],[Артикул]],[1]Подбор!$CJ:$CW,7,0),"")</f>
        <v>0</v>
      </c>
      <c r="AC2256" s="73">
        <f>IFERROR(VLOOKUP(Подбор[[#This Row],[Артикул]],[1]Подбор!$CJ:$CW,8,0),"")</f>
        <v>0</v>
      </c>
      <c r="AD2256" s="73">
        <f>IFERROR(VLOOKUP(Подбор[[#This Row],[Артикул]],[1]Подбор!$CJ:$CW,9,0),"")</f>
        <v>0</v>
      </c>
      <c r="AE2256" s="73">
        <f>IFERROR(VLOOKUP(Подбор[[#This Row],[Артикул]],[1]Подбор!$CJ:$CW,10,0),"")</f>
        <v>0</v>
      </c>
      <c r="AF2256" s="73">
        <f>IFERROR(VLOOKUP(Подбор[[#This Row],[Артикул]],[1]Подбор!$CJ:$CW,11,0),"")</f>
        <v>0</v>
      </c>
      <c r="AG2256" s="73">
        <f>IFERROR(VLOOKUP(Подбор[[#This Row],[Артикул]],[1]Подбор!$CJ:$CW,12,0),"")</f>
        <v>0</v>
      </c>
      <c r="AH2256" s="73">
        <f>IFERROR(VLOOKUP(Подбор[[#This Row],[Артикул]],[1]Подбор!$CJ:$CW,13,0),"")</f>
        <v>38</v>
      </c>
      <c r="AI2256" s="73">
        <f>IFERROR(VLOOKUP(Подбор[[#This Row],[Артикул]],[1]Подбор!$CJ:$CW,14,0),"")</f>
        <v>0</v>
      </c>
      <c r="AJ2256" s="73" t="str">
        <f>IFERROR(VLOOKUP(Подбор[[#This Row],[Артикул]],[1]Подбор!$CJ:$DA,15,0),"")</f>
        <v>http://ipmatika.ru/upload/iblock/b7d/0vjwuplsh7p7ahmeutqdpltcm13rkua8/SP92_2.png</v>
      </c>
      <c r="AK2256" s="73" t="str">
        <f>IFERROR(VLOOKUP(Подбор[[#This Row],[Артикул]],[1]Подбор!$CJ:$DA,16,0),"")</f>
        <v>https://ipmatika.kz/products/spikerfony/cp92-with-dongle-usb-ca/</v>
      </c>
      <c r="AL2256" s="73" t="str">
        <f>IFERROR(VLOOKUP(Подбор[[#This Row],[Артикул]],[1]Подбор!$CJ:$DA,17,0),"")</f>
        <v>NEW</v>
      </c>
    </row>
    <row r="2257" spans="1:38">
      <c r="A2257" s="73" t="s">
        <v>5359</v>
      </c>
      <c r="B2257" t="s">
        <v>2932</v>
      </c>
      <c r="C2257" t="s">
        <v>5360</v>
      </c>
      <c r="D2257">
        <v>118900</v>
      </c>
      <c r="E2257">
        <v>93930</v>
      </c>
      <c r="F2257">
        <v>-21.000841042893185</v>
      </c>
      <c r="G2257">
        <v>4</v>
      </c>
      <c r="H2257">
        <v>0</v>
      </c>
      <c r="I2257">
        <v>0</v>
      </c>
      <c r="J2257">
        <v>3</v>
      </c>
      <c r="K2257">
        <v>0</v>
      </c>
      <c r="L2257">
        <v>0</v>
      </c>
      <c r="M2257">
        <v>0</v>
      </c>
      <c r="N2257" t="s">
        <v>5489</v>
      </c>
      <c r="O2257">
        <v>3</v>
      </c>
      <c r="P2257">
        <v>0</v>
      </c>
      <c r="Q2257" t="s">
        <v>7292</v>
      </c>
      <c r="R2257" t="s">
        <v>7081</v>
      </c>
      <c r="S2257" t="s">
        <v>5514</v>
      </c>
      <c r="T2257" s="73"/>
      <c r="U2257" s="73"/>
      <c r="V2257"/>
      <c r="W2257" s="73">
        <f>IFERROR(VLOOKUP(Подбор[[#This Row],[Артикул]],[1]Подбор!$CJ:$CW,2,0),"")</f>
        <v>118900</v>
      </c>
      <c r="X2257" s="73">
        <f>IFERROR(VLOOKUP(Подбор[[#This Row],[Артикул]],[1]Подбор!$CJ:$CW,3,0),"")</f>
        <v>93930</v>
      </c>
      <c r="Y2257" s="73">
        <f>IFERROR(VLOOKUP(Подбор[[#This Row],[Артикул]],[1]Подбор!$CJ:$CW,4,0),"")</f>
        <v>-21.000841042893185</v>
      </c>
      <c r="Z2257" s="73">
        <f>IFERROR(VLOOKUP(Подбор[[#This Row],[Артикул]],[1]Подбор!$CJ:$CW,5,0),"")</f>
        <v>4</v>
      </c>
      <c r="AA2257" s="73">
        <f>IFERROR(VLOOKUP(Подбор[[#This Row],[Артикул]],[1]Подбор!$CJ:$CW,6,0),"")</f>
        <v>0</v>
      </c>
      <c r="AB2257" s="73">
        <f>IFERROR(VLOOKUP(Подбор[[#This Row],[Артикул]],[1]Подбор!$CJ:$CW,7,0),"")</f>
        <v>0</v>
      </c>
      <c r="AC2257" s="73">
        <f>IFERROR(VLOOKUP(Подбор[[#This Row],[Артикул]],[1]Подбор!$CJ:$CW,8,0),"")</f>
        <v>3</v>
      </c>
      <c r="AD2257" s="73">
        <f>IFERROR(VLOOKUP(Подбор[[#This Row],[Артикул]],[1]Подбор!$CJ:$CW,9,0),"")</f>
        <v>0</v>
      </c>
      <c r="AE2257" s="73">
        <f>IFERROR(VLOOKUP(Подбор[[#This Row],[Артикул]],[1]Подбор!$CJ:$CW,10,0),"")</f>
        <v>0</v>
      </c>
      <c r="AF2257" s="73">
        <f>IFERROR(VLOOKUP(Подбор[[#This Row],[Артикул]],[1]Подбор!$CJ:$CW,11,0),"")</f>
        <v>0</v>
      </c>
      <c r="AG2257" s="73" t="str">
        <f>IFERROR(VLOOKUP(Подбор[[#This Row],[Артикул]],[1]Подбор!$CJ:$CW,12,0),"")</f>
        <v>50+</v>
      </c>
      <c r="AH2257" s="73">
        <f>IFERROR(VLOOKUP(Подбор[[#This Row],[Артикул]],[1]Подбор!$CJ:$CW,13,0),"")</f>
        <v>3</v>
      </c>
      <c r="AI2257" s="73">
        <f>IFERROR(VLOOKUP(Подбор[[#This Row],[Артикул]],[1]Подбор!$CJ:$CW,14,0),"")</f>
        <v>0</v>
      </c>
      <c r="AJ2257" s="73" t="str">
        <f>IFERROR(VLOOKUP(Подбор[[#This Row],[Артикул]],[1]Подбор!$CJ:$DA,15,0),"")</f>
        <v>http://ipmatika.ru/upload/iblock/6a0/fo1jx5exiptgzhtlcazlxhtp5jmrytka/SP96_3.png</v>
      </c>
      <c r="AK2257" s="73" t="str">
        <f>IFERROR(VLOOKUP(Подбор[[#This Row],[Артикул]],[1]Подбор!$CJ:$DA,16,0),"")</f>
        <v>https://ipmatika.kz/products/spikerfony/cp96-usb-ca/</v>
      </c>
      <c r="AL2257" s="73" t="str">
        <f>IFERROR(VLOOKUP(Подбор[[#This Row],[Артикул]],[1]Подбор!$CJ:$DA,17,0),"")</f>
        <v>NEW</v>
      </c>
    </row>
    <row r="2258" spans="1:38">
      <c r="A2258" s="73" t="s">
        <v>5465</v>
      </c>
      <c r="B2258" t="s">
        <v>2932</v>
      </c>
      <c r="C2258" t="s">
        <v>5466</v>
      </c>
      <c r="D2258">
        <v>134080</v>
      </c>
      <c r="E2258">
        <v>105920</v>
      </c>
      <c r="F2258">
        <v>-21.002386634844868</v>
      </c>
      <c r="G2258">
        <v>4</v>
      </c>
      <c r="H2258">
        <v>0</v>
      </c>
      <c r="I2258">
        <v>0</v>
      </c>
      <c r="J2258">
        <v>3</v>
      </c>
      <c r="K2258">
        <v>0</v>
      </c>
      <c r="L2258">
        <v>0</v>
      </c>
      <c r="M2258">
        <v>0</v>
      </c>
      <c r="N2258" t="s">
        <v>5489</v>
      </c>
      <c r="O2258">
        <v>15</v>
      </c>
      <c r="P2258" t="s">
        <v>5489</v>
      </c>
      <c r="Q2258" t="s">
        <v>578</v>
      </c>
      <c r="R2258" t="s">
        <v>7082</v>
      </c>
      <c r="S2258" t="s">
        <v>5514</v>
      </c>
      <c r="T2258" s="73"/>
      <c r="U2258" s="73"/>
      <c r="V2258"/>
      <c r="W2258" s="73">
        <f>IFERROR(VLOOKUP(Подбор[[#This Row],[Артикул]],[1]Подбор!$CJ:$CW,2,0),"")</f>
        <v>134080</v>
      </c>
      <c r="X2258" s="73">
        <f>IFERROR(VLOOKUP(Подбор[[#This Row],[Артикул]],[1]Подбор!$CJ:$CW,3,0),"")</f>
        <v>105920</v>
      </c>
      <c r="Y2258" s="73">
        <f>IFERROR(VLOOKUP(Подбор[[#This Row],[Артикул]],[1]Подбор!$CJ:$CW,4,0),"")</f>
        <v>-21.002386634844868</v>
      </c>
      <c r="Z2258" s="73">
        <f>IFERROR(VLOOKUP(Подбор[[#This Row],[Артикул]],[1]Подбор!$CJ:$CW,5,0),"")</f>
        <v>4</v>
      </c>
      <c r="AA2258" s="73">
        <f>IFERROR(VLOOKUP(Подбор[[#This Row],[Артикул]],[1]Подбор!$CJ:$CW,6,0),"")</f>
        <v>0</v>
      </c>
      <c r="AB2258" s="73">
        <f>IFERROR(VLOOKUP(Подбор[[#This Row],[Артикул]],[1]Подбор!$CJ:$CW,7,0),"")</f>
        <v>0</v>
      </c>
      <c r="AC2258" s="73">
        <f>IFERROR(VLOOKUP(Подбор[[#This Row],[Артикул]],[1]Подбор!$CJ:$CW,8,0),"")</f>
        <v>3</v>
      </c>
      <c r="AD2258" s="73">
        <f>IFERROR(VLOOKUP(Подбор[[#This Row],[Артикул]],[1]Подбор!$CJ:$CW,9,0),"")</f>
        <v>0</v>
      </c>
      <c r="AE2258" s="73">
        <f>IFERROR(VLOOKUP(Подбор[[#This Row],[Артикул]],[1]Подбор!$CJ:$CW,10,0),"")</f>
        <v>0</v>
      </c>
      <c r="AF2258" s="73">
        <f>IFERROR(VLOOKUP(Подбор[[#This Row],[Артикул]],[1]Подбор!$CJ:$CW,11,0),"")</f>
        <v>0</v>
      </c>
      <c r="AG2258" s="73" t="str">
        <f>IFERROR(VLOOKUP(Подбор[[#This Row],[Артикул]],[1]Подбор!$CJ:$CW,12,0),"")</f>
        <v>50+</v>
      </c>
      <c r="AH2258" s="73">
        <f>IFERROR(VLOOKUP(Подбор[[#This Row],[Артикул]],[1]Подбор!$CJ:$CW,13,0),"")</f>
        <v>15</v>
      </c>
      <c r="AI2258" s="73" t="str">
        <f>IFERROR(VLOOKUP(Подбор[[#This Row],[Артикул]],[1]Подбор!$CJ:$CW,14,0),"")</f>
        <v>50+</v>
      </c>
      <c r="AJ2258" s="73" t="str">
        <f>IFERROR(VLOOKUP(Подбор[[#This Row],[Артикул]],[1]Подбор!$CJ:$DA,15,0),"")</f>
        <v/>
      </c>
      <c r="AK2258" s="73" t="str">
        <f>IFERROR(VLOOKUP(Подбор[[#This Row],[Артикул]],[1]Подбор!$CJ:$DA,16,0),"")</f>
        <v>https://ipmatika.kz/products/spikerfony/cp96-with-dongle-usb-ca/</v>
      </c>
      <c r="AL2258" s="73" t="str">
        <f>IFERROR(VLOOKUP(Подбор[[#This Row],[Артикул]],[1]Подбор!$CJ:$DA,17,0),"")</f>
        <v>NEW</v>
      </c>
    </row>
    <row r="2259" spans="1:38">
      <c r="A2259" s="73" t="s">
        <v>655</v>
      </c>
      <c r="B2259"/>
      <c r="C2259"/>
      <c r="D2259">
        <v>0</v>
      </c>
      <c r="E2259">
        <v>0</v>
      </c>
      <c r="F2259" t="s">
        <v>578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578</v>
      </c>
      <c r="R2259" t="s">
        <v>578</v>
      </c>
      <c r="S2259" t="s">
        <v>578</v>
      </c>
      <c r="T2259" s="73"/>
      <c r="U2259" s="73"/>
      <c r="V2259"/>
      <c r="W2259" s="73">
        <f>IFERROR(VLOOKUP(Подбор[[#This Row],[Артикул]],[1]Подбор!$CJ:$CW,2,0),"")</f>
        <v>0</v>
      </c>
      <c r="X2259" s="73">
        <f>IFERROR(VLOOKUP(Подбор[[#This Row],[Артикул]],[1]Подбор!$CJ:$CW,3,0),"")</f>
        <v>0</v>
      </c>
      <c r="Y2259" s="73" t="str">
        <f>IFERROR(VLOOKUP(Подбор[[#This Row],[Артикул]],[1]Подбор!$CJ:$CW,4,0),"")</f>
        <v/>
      </c>
      <c r="Z2259" s="73">
        <f>IFERROR(VLOOKUP(Подбор[[#This Row],[Артикул]],[1]Подбор!$CJ:$CW,5,0),"")</f>
        <v>0</v>
      </c>
      <c r="AA2259" s="73">
        <f>IFERROR(VLOOKUP(Подбор[[#This Row],[Артикул]],[1]Подбор!$CJ:$CW,6,0),"")</f>
        <v>0</v>
      </c>
      <c r="AB2259" s="73">
        <f>IFERROR(VLOOKUP(Подбор[[#This Row],[Артикул]],[1]Подбор!$CJ:$CW,7,0),"")</f>
        <v>0</v>
      </c>
      <c r="AC2259" s="73">
        <f>IFERROR(VLOOKUP(Подбор[[#This Row],[Артикул]],[1]Подбор!$CJ:$CW,8,0),"")</f>
        <v>0</v>
      </c>
      <c r="AD2259" s="73">
        <f>IFERROR(VLOOKUP(Подбор[[#This Row],[Артикул]],[1]Подбор!$CJ:$CW,9,0),"")</f>
        <v>0</v>
      </c>
      <c r="AE2259" s="73">
        <f>IFERROR(VLOOKUP(Подбор[[#This Row],[Артикул]],[1]Подбор!$CJ:$CW,10,0),"")</f>
        <v>0</v>
      </c>
      <c r="AF2259" s="73">
        <f>IFERROR(VLOOKUP(Подбор[[#This Row],[Артикул]],[1]Подбор!$CJ:$CW,11,0),"")</f>
        <v>0</v>
      </c>
      <c r="AG2259" s="73">
        <f>IFERROR(VLOOKUP(Подбор[[#This Row],[Артикул]],[1]Подбор!$CJ:$CW,12,0),"")</f>
        <v>0</v>
      </c>
      <c r="AH2259" s="73">
        <f>IFERROR(VLOOKUP(Подбор[[#This Row],[Артикул]],[1]Подбор!$CJ:$CW,13,0),"")</f>
        <v>0</v>
      </c>
      <c r="AI2259" s="73">
        <f>IFERROR(VLOOKUP(Подбор[[#This Row],[Артикул]],[1]Подбор!$CJ:$CW,14,0),"")</f>
        <v>0</v>
      </c>
      <c r="AJ2259" s="73" t="str">
        <f>IFERROR(VLOOKUP(Подбор[[#This Row],[Артикул]],[1]Подбор!$CJ:$DA,15,0),"")</f>
        <v/>
      </c>
      <c r="AK2259" s="73" t="str">
        <f>IFERROR(VLOOKUP(Подбор[[#This Row],[Артикул]],[1]Подбор!$CJ:$DA,16,0),"")</f>
        <v/>
      </c>
      <c r="AL2259" s="73" t="str">
        <f>IFERROR(VLOOKUP(Подбор[[#This Row],[Артикул]],[1]Подбор!$CJ:$DA,17,0),"")</f>
        <v/>
      </c>
    </row>
    <row r="2260" spans="1:38">
      <c r="A2260" s="73" t="s">
        <v>654</v>
      </c>
      <c r="B2260"/>
      <c r="C2260"/>
      <c r="D2260">
        <v>0</v>
      </c>
      <c r="E2260">
        <v>0</v>
      </c>
      <c r="F2260" t="s">
        <v>578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578</v>
      </c>
      <c r="R2260" t="s">
        <v>578</v>
      </c>
      <c r="S2260" t="s">
        <v>578</v>
      </c>
      <c r="T2260" s="73"/>
      <c r="U2260" s="73"/>
      <c r="V2260"/>
      <c r="W2260" s="73">
        <f>IFERROR(VLOOKUP(Подбор[[#This Row],[Артикул]],[1]Подбор!$CJ:$CW,2,0),"")</f>
        <v>0</v>
      </c>
      <c r="X2260" s="73">
        <f>IFERROR(VLOOKUP(Подбор[[#This Row],[Артикул]],[1]Подбор!$CJ:$CW,3,0),"")</f>
        <v>0</v>
      </c>
      <c r="Y2260" s="73" t="str">
        <f>IFERROR(VLOOKUP(Подбор[[#This Row],[Артикул]],[1]Подбор!$CJ:$CW,4,0),"")</f>
        <v/>
      </c>
      <c r="Z2260" s="73">
        <f>IFERROR(VLOOKUP(Подбор[[#This Row],[Артикул]],[1]Подбор!$CJ:$CW,5,0),"")</f>
        <v>0</v>
      </c>
      <c r="AA2260" s="73">
        <f>IFERROR(VLOOKUP(Подбор[[#This Row],[Артикул]],[1]Подбор!$CJ:$CW,6,0),"")</f>
        <v>0</v>
      </c>
      <c r="AB2260" s="73">
        <f>IFERROR(VLOOKUP(Подбор[[#This Row],[Артикул]],[1]Подбор!$CJ:$CW,7,0),"")</f>
        <v>0</v>
      </c>
      <c r="AC2260" s="73">
        <f>IFERROR(VLOOKUP(Подбор[[#This Row],[Артикул]],[1]Подбор!$CJ:$CW,8,0),"")</f>
        <v>0</v>
      </c>
      <c r="AD2260" s="73">
        <f>IFERROR(VLOOKUP(Подбор[[#This Row],[Артикул]],[1]Подбор!$CJ:$CW,9,0),"")</f>
        <v>0</v>
      </c>
      <c r="AE2260" s="73">
        <f>IFERROR(VLOOKUP(Подбор[[#This Row],[Артикул]],[1]Подбор!$CJ:$CW,10,0),"")</f>
        <v>0</v>
      </c>
      <c r="AF2260" s="73">
        <f>IFERROR(VLOOKUP(Подбор[[#This Row],[Артикул]],[1]Подбор!$CJ:$CW,11,0),"")</f>
        <v>0</v>
      </c>
      <c r="AG2260" s="73">
        <f>IFERROR(VLOOKUP(Подбор[[#This Row],[Артикул]],[1]Подбор!$CJ:$CW,12,0),"")</f>
        <v>0</v>
      </c>
      <c r="AH2260" s="73">
        <f>IFERROR(VLOOKUP(Подбор[[#This Row],[Артикул]],[1]Подбор!$CJ:$CW,13,0),"")</f>
        <v>0</v>
      </c>
      <c r="AI2260" s="73">
        <f>IFERROR(VLOOKUP(Подбор[[#This Row],[Артикул]],[1]Подбор!$CJ:$CW,14,0),"")</f>
        <v>0</v>
      </c>
      <c r="AJ2260" s="73" t="str">
        <f>IFERROR(VLOOKUP(Подбор[[#This Row],[Артикул]],[1]Подбор!$CJ:$DA,15,0),"")</f>
        <v/>
      </c>
      <c r="AK2260" s="73" t="str">
        <f>IFERROR(VLOOKUP(Подбор[[#This Row],[Артикул]],[1]Подбор!$CJ:$DA,16,0),"")</f>
        <v/>
      </c>
      <c r="AL2260" s="73" t="str">
        <f>IFERROR(VLOOKUP(Подбор[[#This Row],[Артикул]],[1]Подбор!$CJ:$DA,17,0),"")</f>
        <v/>
      </c>
    </row>
    <row r="2261" spans="1:38">
      <c r="A2261" s="73" t="s">
        <v>653</v>
      </c>
      <c r="B2261"/>
      <c r="C2261"/>
      <c r="D2261">
        <v>0</v>
      </c>
      <c r="E2261">
        <v>0</v>
      </c>
      <c r="F2261" t="s">
        <v>578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578</v>
      </c>
      <c r="R2261" t="s">
        <v>578</v>
      </c>
      <c r="S2261" t="s">
        <v>578</v>
      </c>
      <c r="T2261" s="73"/>
      <c r="U2261" s="73"/>
      <c r="V2261"/>
      <c r="W2261" s="73">
        <f>IFERROR(VLOOKUP(Подбор[[#This Row],[Артикул]],[1]Подбор!$CJ:$CW,2,0),"")</f>
        <v>0</v>
      </c>
      <c r="X2261" s="73">
        <f>IFERROR(VLOOKUP(Подбор[[#This Row],[Артикул]],[1]Подбор!$CJ:$CW,3,0),"")</f>
        <v>0</v>
      </c>
      <c r="Y2261" s="73" t="str">
        <f>IFERROR(VLOOKUP(Подбор[[#This Row],[Артикул]],[1]Подбор!$CJ:$CW,4,0),"")</f>
        <v/>
      </c>
      <c r="Z2261" s="73">
        <f>IFERROR(VLOOKUP(Подбор[[#This Row],[Артикул]],[1]Подбор!$CJ:$CW,5,0),"")</f>
        <v>0</v>
      </c>
      <c r="AA2261" s="73">
        <f>IFERROR(VLOOKUP(Подбор[[#This Row],[Артикул]],[1]Подбор!$CJ:$CW,6,0),"")</f>
        <v>0</v>
      </c>
      <c r="AB2261" s="73">
        <f>IFERROR(VLOOKUP(Подбор[[#This Row],[Артикул]],[1]Подбор!$CJ:$CW,7,0),"")</f>
        <v>0</v>
      </c>
      <c r="AC2261" s="73">
        <f>IFERROR(VLOOKUP(Подбор[[#This Row],[Артикул]],[1]Подбор!$CJ:$CW,8,0),"")</f>
        <v>0</v>
      </c>
      <c r="AD2261" s="73">
        <f>IFERROR(VLOOKUP(Подбор[[#This Row],[Артикул]],[1]Подбор!$CJ:$CW,9,0),"")</f>
        <v>0</v>
      </c>
      <c r="AE2261" s="73">
        <f>IFERROR(VLOOKUP(Подбор[[#This Row],[Артикул]],[1]Подбор!$CJ:$CW,10,0),"")</f>
        <v>0</v>
      </c>
      <c r="AF2261" s="73">
        <f>IFERROR(VLOOKUP(Подбор[[#This Row],[Артикул]],[1]Подбор!$CJ:$CW,11,0),"")</f>
        <v>0</v>
      </c>
      <c r="AG2261" s="73">
        <f>IFERROR(VLOOKUP(Подбор[[#This Row],[Артикул]],[1]Подбор!$CJ:$CW,12,0),"")</f>
        <v>0</v>
      </c>
      <c r="AH2261" s="73">
        <f>IFERROR(VLOOKUP(Подбор[[#This Row],[Артикул]],[1]Подбор!$CJ:$CW,13,0),"")</f>
        <v>0</v>
      </c>
      <c r="AI2261" s="73">
        <f>IFERROR(VLOOKUP(Подбор[[#This Row],[Артикул]],[1]Подбор!$CJ:$CW,14,0),"")</f>
        <v>0</v>
      </c>
      <c r="AJ2261" s="73" t="str">
        <f>IFERROR(VLOOKUP(Подбор[[#This Row],[Артикул]],[1]Подбор!$CJ:$DA,15,0),"")</f>
        <v/>
      </c>
      <c r="AK2261" s="73" t="str">
        <f>IFERROR(VLOOKUP(Подбор[[#This Row],[Артикул]],[1]Подбор!$CJ:$DA,16,0),"")</f>
        <v/>
      </c>
      <c r="AL2261" s="73" t="str">
        <f>IFERROR(VLOOKUP(Подбор[[#This Row],[Артикул]],[1]Подбор!$CJ:$DA,17,0),"")</f>
        <v/>
      </c>
    </row>
    <row r="2262" spans="1:38">
      <c r="A2262" s="73" t="s">
        <v>652</v>
      </c>
      <c r="B2262" t="s">
        <v>3089</v>
      </c>
      <c r="C2262" t="s">
        <v>5170</v>
      </c>
      <c r="D2262">
        <v>2236450</v>
      </c>
      <c r="E2262">
        <v>1565510</v>
      </c>
      <c r="F2262">
        <v>-30.000223568602024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0</v>
      </c>
      <c r="Q2262" t="s">
        <v>7083</v>
      </c>
      <c r="R2262" t="s">
        <v>7084</v>
      </c>
      <c r="S2262" t="s">
        <v>5491</v>
      </c>
      <c r="T2262" s="73"/>
      <c r="U2262" s="73"/>
      <c r="V2262"/>
      <c r="W2262" s="73">
        <f>IFERROR(VLOOKUP(Подбор[[#This Row],[Артикул]],[1]Подбор!$CJ:$CW,2,0),"")</f>
        <v>2236450</v>
      </c>
      <c r="X2262" s="73">
        <f>IFERROR(VLOOKUP(Подбор[[#This Row],[Артикул]],[1]Подбор!$CJ:$CW,3,0),"")</f>
        <v>1565510</v>
      </c>
      <c r="Y2262" s="73">
        <f>IFERROR(VLOOKUP(Подбор[[#This Row],[Артикул]],[1]Подбор!$CJ:$CW,4,0),"")</f>
        <v>-30.000223568602024</v>
      </c>
      <c r="Z2262" s="73">
        <f>IFERROR(VLOOKUP(Подбор[[#This Row],[Артикул]],[1]Подбор!$CJ:$CW,5,0),"")</f>
        <v>0</v>
      </c>
      <c r="AA2262" s="73">
        <f>IFERROR(VLOOKUP(Подбор[[#This Row],[Артикул]],[1]Подбор!$CJ:$CW,6,0),"")</f>
        <v>0</v>
      </c>
      <c r="AB2262" s="73">
        <f>IFERROR(VLOOKUP(Подбор[[#This Row],[Артикул]],[1]Подбор!$CJ:$CW,7,0),"")</f>
        <v>0</v>
      </c>
      <c r="AC2262" s="73">
        <f>IFERROR(VLOOKUP(Подбор[[#This Row],[Артикул]],[1]Подбор!$CJ:$CW,8,0),"")</f>
        <v>0</v>
      </c>
      <c r="AD2262" s="73">
        <f>IFERROR(VLOOKUP(Подбор[[#This Row],[Артикул]],[1]Подбор!$CJ:$CW,9,0),"")</f>
        <v>0</v>
      </c>
      <c r="AE2262" s="73">
        <f>IFERROR(VLOOKUP(Подбор[[#This Row],[Артикул]],[1]Подбор!$CJ:$CW,10,0),"")</f>
        <v>0</v>
      </c>
      <c r="AF2262" s="73">
        <f>IFERROR(VLOOKUP(Подбор[[#This Row],[Артикул]],[1]Подбор!$CJ:$CW,11,0),"")</f>
        <v>0</v>
      </c>
      <c r="AG2262" s="73">
        <f>IFERROR(VLOOKUP(Подбор[[#This Row],[Артикул]],[1]Подбор!$CJ:$CW,12,0),"")</f>
        <v>1</v>
      </c>
      <c r="AH2262" s="73">
        <f>IFERROR(VLOOKUP(Подбор[[#This Row],[Артикул]],[1]Подбор!$CJ:$CW,13,0),"")</f>
        <v>0</v>
      </c>
      <c r="AI2262" s="73">
        <f>IFERROR(VLOOKUP(Подбор[[#This Row],[Артикул]],[1]Подбор!$CJ:$CW,14,0),"")</f>
        <v>0</v>
      </c>
      <c r="AJ2262" s="73" t="str">
        <f>IFERROR(VLOOKUP(Подбор[[#This Row],[Артикул]],[1]Подбор!$CJ:$DA,15,0),"")</f>
        <v>http://ipmatika.ru/upload/iblock/2a8/101CBHB.jpg</v>
      </c>
      <c r="AK2262" s="73" t="str">
        <f>IFERROR(VLOOKUP(Подбор[[#This Row],[Артикул]],[1]Подбор!$CJ:$DA,16,0),"")</f>
        <v>https://ipmatika.kz/products/vzryvozashchishchennoe-oborudovanie/J%26R-JREX101-CB-HB-SIP/</v>
      </c>
      <c r="AL2262" s="73" t="str">
        <f>IFERROR(VLOOKUP(Подбор[[#This Row],[Артикул]],[1]Подбор!$CJ:$DA,17,0),"")</f>
        <v>EOL</v>
      </c>
    </row>
    <row r="2263" spans="1:38">
      <c r="A2263" s="73" t="s">
        <v>4576</v>
      </c>
      <c r="B2263" t="s">
        <v>3089</v>
      </c>
      <c r="C2263" t="s">
        <v>5171</v>
      </c>
      <c r="D2263">
        <v>1158120</v>
      </c>
      <c r="E2263">
        <v>645790</v>
      </c>
      <c r="F2263">
        <v>-44.238075501675127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2</v>
      </c>
      <c r="O2263">
        <v>0</v>
      </c>
      <c r="P2263">
        <v>0</v>
      </c>
      <c r="Q2263" t="s">
        <v>578</v>
      </c>
      <c r="R2263" t="s">
        <v>578</v>
      </c>
      <c r="S2263" t="s">
        <v>5491</v>
      </c>
      <c r="T2263" s="73"/>
      <c r="U2263" s="73"/>
      <c r="V2263"/>
      <c r="W2263" s="73">
        <f>IFERROR(VLOOKUP(Подбор[[#This Row],[Артикул]],[1]Подбор!$CJ:$CW,2,0),"")</f>
        <v>1158120</v>
      </c>
      <c r="X2263" s="73">
        <f>IFERROR(VLOOKUP(Подбор[[#This Row],[Артикул]],[1]Подбор!$CJ:$CW,3,0),"")</f>
        <v>645790</v>
      </c>
      <c r="Y2263" s="73">
        <f>IFERROR(VLOOKUP(Подбор[[#This Row],[Артикул]],[1]Подбор!$CJ:$CW,4,0),"")</f>
        <v>-44.238075501675127</v>
      </c>
      <c r="Z2263" s="73">
        <f>IFERROR(VLOOKUP(Подбор[[#This Row],[Артикул]],[1]Подбор!$CJ:$CW,5,0),"")</f>
        <v>0</v>
      </c>
      <c r="AA2263" s="73">
        <f>IFERROR(VLOOKUP(Подбор[[#This Row],[Артикул]],[1]Подбор!$CJ:$CW,6,0),"")</f>
        <v>0</v>
      </c>
      <c r="AB2263" s="73">
        <f>IFERROR(VLOOKUP(Подбор[[#This Row],[Артикул]],[1]Подбор!$CJ:$CW,7,0),"")</f>
        <v>0</v>
      </c>
      <c r="AC2263" s="73">
        <f>IFERROR(VLOOKUP(Подбор[[#This Row],[Артикул]],[1]Подбор!$CJ:$CW,8,0),"")</f>
        <v>0</v>
      </c>
      <c r="AD2263" s="73">
        <f>IFERROR(VLOOKUP(Подбор[[#This Row],[Артикул]],[1]Подбор!$CJ:$CW,9,0),"")</f>
        <v>0</v>
      </c>
      <c r="AE2263" s="73">
        <f>IFERROR(VLOOKUP(Подбор[[#This Row],[Артикул]],[1]Подбор!$CJ:$CW,10,0),"")</f>
        <v>0</v>
      </c>
      <c r="AF2263" s="73">
        <f>IFERROR(VLOOKUP(Подбор[[#This Row],[Артикул]],[1]Подбор!$CJ:$CW,11,0),"")</f>
        <v>0</v>
      </c>
      <c r="AG2263" s="73">
        <f>IFERROR(VLOOKUP(Подбор[[#This Row],[Артикул]],[1]Подбор!$CJ:$CW,12,0),"")</f>
        <v>2</v>
      </c>
      <c r="AH2263" s="73">
        <f>IFERROR(VLOOKUP(Подбор[[#This Row],[Артикул]],[1]Подбор!$CJ:$CW,13,0),"")</f>
        <v>0</v>
      </c>
      <c r="AI2263" s="73">
        <f>IFERROR(VLOOKUP(Подбор[[#This Row],[Артикул]],[1]Подбор!$CJ:$CW,14,0),"")</f>
        <v>0</v>
      </c>
      <c r="AJ2263" s="73" t="str">
        <f>IFERROR(VLOOKUP(Подбор[[#This Row],[Артикул]],[1]Подбор!$CJ:$DA,15,0),"")</f>
        <v/>
      </c>
      <c r="AK2263" s="73" t="str">
        <f>IFERROR(VLOOKUP(Подбор[[#This Row],[Артикул]],[1]Подбор!$CJ:$DA,16,0),"")</f>
        <v/>
      </c>
      <c r="AL2263" s="73" t="str">
        <f>IFERROR(VLOOKUP(Подбор[[#This Row],[Артикул]],[1]Подбор!$CJ:$DA,17,0),"")</f>
        <v>EOL</v>
      </c>
    </row>
    <row r="2264" spans="1:38">
      <c r="A2264" s="73" t="s">
        <v>5184</v>
      </c>
      <c r="B2264" t="s">
        <v>3089</v>
      </c>
      <c r="C2264" t="s">
        <v>4577</v>
      </c>
      <c r="D2264" t="s">
        <v>578</v>
      </c>
      <c r="E2264" t="s">
        <v>578</v>
      </c>
      <c r="F2264" t="s">
        <v>578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578</v>
      </c>
      <c r="R2264" t="s">
        <v>578</v>
      </c>
      <c r="S2264" t="s">
        <v>578</v>
      </c>
      <c r="T2264" s="73"/>
      <c r="U2264" s="73"/>
      <c r="V2264"/>
      <c r="W2264" s="73" t="str">
        <f>IFERROR(VLOOKUP(Подбор[[#This Row],[Артикул]],[1]Подбор!$CJ:$CW,2,0),"")</f>
        <v/>
      </c>
      <c r="X2264" s="73" t="str">
        <f>IFERROR(VLOOKUP(Подбор[[#This Row],[Артикул]],[1]Подбор!$CJ:$CW,3,0),"")</f>
        <v/>
      </c>
      <c r="Y2264" s="73" t="str">
        <f>IFERROR(VLOOKUP(Подбор[[#This Row],[Артикул]],[1]Подбор!$CJ:$CW,4,0),"")</f>
        <v/>
      </c>
      <c r="Z2264" s="73">
        <f>IFERROR(VLOOKUP(Подбор[[#This Row],[Артикул]],[1]Подбор!$CJ:$CW,5,0),"")</f>
        <v>0</v>
      </c>
      <c r="AA2264" s="73">
        <f>IFERROR(VLOOKUP(Подбор[[#This Row],[Артикул]],[1]Подбор!$CJ:$CW,6,0),"")</f>
        <v>0</v>
      </c>
      <c r="AB2264" s="73">
        <f>IFERROR(VLOOKUP(Подбор[[#This Row],[Артикул]],[1]Подбор!$CJ:$CW,7,0),"")</f>
        <v>0</v>
      </c>
      <c r="AC2264" s="73">
        <f>IFERROR(VLOOKUP(Подбор[[#This Row],[Артикул]],[1]Подбор!$CJ:$CW,8,0),"")</f>
        <v>0</v>
      </c>
      <c r="AD2264" s="73">
        <f>IFERROR(VLOOKUP(Подбор[[#This Row],[Артикул]],[1]Подбор!$CJ:$CW,9,0),"")</f>
        <v>0</v>
      </c>
      <c r="AE2264" s="73">
        <f>IFERROR(VLOOKUP(Подбор[[#This Row],[Артикул]],[1]Подбор!$CJ:$CW,10,0),"")</f>
        <v>0</v>
      </c>
      <c r="AF2264" s="73">
        <f>IFERROR(VLOOKUP(Подбор[[#This Row],[Артикул]],[1]Подбор!$CJ:$CW,11,0),"")</f>
        <v>0</v>
      </c>
      <c r="AG2264" s="73">
        <f>IFERROR(VLOOKUP(Подбор[[#This Row],[Артикул]],[1]Подбор!$CJ:$CW,12,0),"")</f>
        <v>0</v>
      </c>
      <c r="AH2264" s="73">
        <f>IFERROR(VLOOKUP(Подбор[[#This Row],[Артикул]],[1]Подбор!$CJ:$CW,13,0),"")</f>
        <v>0</v>
      </c>
      <c r="AI2264" s="73">
        <f>IFERROR(VLOOKUP(Подбор[[#This Row],[Артикул]],[1]Подбор!$CJ:$CW,14,0),"")</f>
        <v>0</v>
      </c>
      <c r="AJ2264" s="73" t="str">
        <f>IFERROR(VLOOKUP(Подбор[[#This Row],[Артикул]],[1]Подбор!$CJ:$DA,15,0),"")</f>
        <v/>
      </c>
      <c r="AK2264" s="73" t="str">
        <f>IFERROR(VLOOKUP(Подбор[[#This Row],[Артикул]],[1]Подбор!$CJ:$DA,16,0),"")</f>
        <v/>
      </c>
      <c r="AL2264" s="73" t="str">
        <f>IFERROR(VLOOKUP(Подбор[[#This Row],[Артикул]],[1]Подбор!$CJ:$DA,17,0),"")</f>
        <v/>
      </c>
    </row>
    <row r="2265" spans="1:38">
      <c r="A2265" s="73" t="s">
        <v>644</v>
      </c>
      <c r="B2265" t="s">
        <v>3089</v>
      </c>
      <c r="C2265" t="s">
        <v>5172</v>
      </c>
      <c r="D2265">
        <v>2042580</v>
      </c>
      <c r="E2265">
        <v>1429810</v>
      </c>
      <c r="F2265">
        <v>-29.999804169236938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 t="s">
        <v>7085</v>
      </c>
      <c r="R2265" t="s">
        <v>3044</v>
      </c>
      <c r="S2265" t="s">
        <v>5491</v>
      </c>
      <c r="T2265" s="73"/>
      <c r="U2265" s="73"/>
      <c r="V2265"/>
      <c r="W2265" s="73">
        <f>IFERROR(VLOOKUP(Подбор[[#This Row],[Артикул]],[1]Подбор!$CJ:$CW,2,0),"")</f>
        <v>2042580</v>
      </c>
      <c r="X2265" s="73">
        <f>IFERROR(VLOOKUP(Подбор[[#This Row],[Артикул]],[1]Подбор!$CJ:$CW,3,0),"")</f>
        <v>1429810</v>
      </c>
      <c r="Y2265" s="73">
        <f>IFERROR(VLOOKUP(Подбор[[#This Row],[Артикул]],[1]Подбор!$CJ:$CW,4,0),"")</f>
        <v>-29.999804169236938</v>
      </c>
      <c r="Z2265" s="73">
        <f>IFERROR(VLOOKUP(Подбор[[#This Row],[Артикул]],[1]Подбор!$CJ:$CW,5,0),"")</f>
        <v>0</v>
      </c>
      <c r="AA2265" s="73">
        <f>IFERROR(VLOOKUP(Подбор[[#This Row],[Артикул]],[1]Подбор!$CJ:$CW,6,0),"")</f>
        <v>0</v>
      </c>
      <c r="AB2265" s="73">
        <f>IFERROR(VLOOKUP(Подбор[[#This Row],[Артикул]],[1]Подбор!$CJ:$CW,7,0),"")</f>
        <v>0</v>
      </c>
      <c r="AC2265" s="73">
        <f>IFERROR(VLOOKUP(Подбор[[#This Row],[Артикул]],[1]Подбор!$CJ:$CW,8,0),"")</f>
        <v>0</v>
      </c>
      <c r="AD2265" s="73">
        <f>IFERROR(VLOOKUP(Подбор[[#This Row],[Артикул]],[1]Подбор!$CJ:$CW,9,0),"")</f>
        <v>0</v>
      </c>
      <c r="AE2265" s="73">
        <f>IFERROR(VLOOKUP(Подбор[[#This Row],[Артикул]],[1]Подбор!$CJ:$CW,10,0),"")</f>
        <v>0</v>
      </c>
      <c r="AF2265" s="73">
        <f>IFERROR(VLOOKUP(Подбор[[#This Row],[Артикул]],[1]Подбор!$CJ:$CW,11,0),"")</f>
        <v>0</v>
      </c>
      <c r="AG2265" s="73">
        <f>IFERROR(VLOOKUP(Подбор[[#This Row],[Артикул]],[1]Подбор!$CJ:$CW,12,0),"")</f>
        <v>1</v>
      </c>
      <c r="AH2265" s="73">
        <f>IFERROR(VLOOKUP(Подбор[[#This Row],[Артикул]],[1]Подбор!$CJ:$CW,13,0),"")</f>
        <v>0</v>
      </c>
      <c r="AI2265" s="73">
        <f>IFERROR(VLOOKUP(Подбор[[#This Row],[Артикул]],[1]Подбор!$CJ:$CW,14,0),"")</f>
        <v>0</v>
      </c>
      <c r="AJ2265" s="73" t="str">
        <f>IFERROR(VLOOKUP(Подбор[[#This Row],[Артикул]],[1]Подбор!$CJ:$DA,15,0),"")</f>
        <v>http://ipmatika.ru/upload/iblock/87e/103CBHB.jpg</v>
      </c>
      <c r="AK2265" s="73" t="str">
        <f>IFERROR(VLOOKUP(Подбор[[#This Row],[Артикул]],[1]Подбор!$CJ:$DA,16,0),"")</f>
        <v>https://ipmatika.kz/products/vzryvozashchishchennoe-oborudovanie/J%26R-JREX103-CB-HB-SIP/</v>
      </c>
      <c r="AL2265" s="73" t="str">
        <f>IFERROR(VLOOKUP(Подбор[[#This Row],[Артикул]],[1]Подбор!$CJ:$DA,17,0),"")</f>
        <v>EOL</v>
      </c>
    </row>
    <row r="2266" spans="1:38">
      <c r="A2266" s="73" t="s">
        <v>5173</v>
      </c>
      <c r="B2266" t="s">
        <v>3089</v>
      </c>
      <c r="C2266" t="s">
        <v>5174</v>
      </c>
      <c r="D2266">
        <v>665500</v>
      </c>
      <c r="E2266" t="s">
        <v>578</v>
      </c>
      <c r="F2266" t="s">
        <v>578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0</v>
      </c>
      <c r="Q2266" t="s">
        <v>578</v>
      </c>
      <c r="R2266" t="s">
        <v>3044</v>
      </c>
      <c r="S2266" t="s">
        <v>5491</v>
      </c>
      <c r="T2266" s="73"/>
      <c r="U2266" s="73"/>
      <c r="V2266"/>
      <c r="W2266" s="73">
        <f>IFERROR(VLOOKUP(Подбор[[#This Row],[Артикул]],[1]Подбор!$CJ:$CW,2,0),"")</f>
        <v>665500</v>
      </c>
      <c r="X2266" s="73" t="str">
        <f>IFERROR(VLOOKUP(Подбор[[#This Row],[Артикул]],[1]Подбор!$CJ:$CW,3,0),"")</f>
        <v/>
      </c>
      <c r="Y2266" s="73" t="str">
        <f>IFERROR(VLOOKUP(Подбор[[#This Row],[Артикул]],[1]Подбор!$CJ:$CW,4,0),"")</f>
        <v/>
      </c>
      <c r="Z2266" s="73">
        <f>IFERROR(VLOOKUP(Подбор[[#This Row],[Артикул]],[1]Подбор!$CJ:$CW,5,0),"")</f>
        <v>0</v>
      </c>
      <c r="AA2266" s="73">
        <f>IFERROR(VLOOKUP(Подбор[[#This Row],[Артикул]],[1]Подбор!$CJ:$CW,6,0),"")</f>
        <v>0</v>
      </c>
      <c r="AB2266" s="73">
        <f>IFERROR(VLOOKUP(Подбор[[#This Row],[Артикул]],[1]Подбор!$CJ:$CW,7,0),"")</f>
        <v>0</v>
      </c>
      <c r="AC2266" s="73">
        <f>IFERROR(VLOOKUP(Подбор[[#This Row],[Артикул]],[1]Подбор!$CJ:$CW,8,0),"")</f>
        <v>0</v>
      </c>
      <c r="AD2266" s="73">
        <f>IFERROR(VLOOKUP(Подбор[[#This Row],[Артикул]],[1]Подбор!$CJ:$CW,9,0),"")</f>
        <v>0</v>
      </c>
      <c r="AE2266" s="73">
        <f>IFERROR(VLOOKUP(Подбор[[#This Row],[Артикул]],[1]Подбор!$CJ:$CW,10,0),"")</f>
        <v>0</v>
      </c>
      <c r="AF2266" s="73">
        <f>IFERROR(VLOOKUP(Подбор[[#This Row],[Артикул]],[1]Подбор!$CJ:$CW,11,0),"")</f>
        <v>0</v>
      </c>
      <c r="AG2266" s="73">
        <f>IFERROR(VLOOKUP(Подбор[[#This Row],[Артикул]],[1]Подбор!$CJ:$CW,12,0),"")</f>
        <v>1</v>
      </c>
      <c r="AH2266" s="73">
        <f>IFERROR(VLOOKUP(Подбор[[#This Row],[Артикул]],[1]Подбор!$CJ:$CW,13,0),"")</f>
        <v>0</v>
      </c>
      <c r="AI2266" s="73">
        <f>IFERROR(VLOOKUP(Подбор[[#This Row],[Артикул]],[1]Подбор!$CJ:$CW,14,0),"")</f>
        <v>0</v>
      </c>
      <c r="AJ2266" s="73" t="str">
        <f>IFERROR(VLOOKUP(Подбор[[#This Row],[Артикул]],[1]Подбор!$CJ:$DA,15,0),"")</f>
        <v/>
      </c>
      <c r="AK2266" s="73" t="str">
        <f>IFERROR(VLOOKUP(Подбор[[#This Row],[Артикул]],[1]Подбор!$CJ:$DA,16,0),"")</f>
        <v>https://ipmatika.kz/products/vzryvozashchishchennoe-oborudovanie/J%26R-JREX103-CB-HB-SIP/</v>
      </c>
      <c r="AL2266" s="73" t="str">
        <f>IFERROR(VLOOKUP(Подбор[[#This Row],[Артикул]],[1]Подбор!$CJ:$DA,17,0),"")</f>
        <v>EOL</v>
      </c>
    </row>
    <row r="2267" spans="1:38">
      <c r="A2267" s="73" t="s">
        <v>642</v>
      </c>
      <c r="B2267" t="s">
        <v>3089</v>
      </c>
      <c r="C2267" t="s">
        <v>5175</v>
      </c>
      <c r="D2267">
        <v>1151690</v>
      </c>
      <c r="E2267">
        <v>806180</v>
      </c>
      <c r="F2267">
        <v>-30.000260486762926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7086</v>
      </c>
      <c r="R2267" t="s">
        <v>578</v>
      </c>
      <c r="S2267" t="s">
        <v>578</v>
      </c>
      <c r="T2267" s="73"/>
      <c r="U2267" s="73"/>
      <c r="V2267"/>
      <c r="W2267" s="73">
        <f>IFERROR(VLOOKUP(Подбор[[#This Row],[Артикул]],[1]Подбор!$CJ:$CW,2,0),"")</f>
        <v>1151690</v>
      </c>
      <c r="X2267" s="73">
        <f>IFERROR(VLOOKUP(Подбор[[#This Row],[Артикул]],[1]Подбор!$CJ:$CW,3,0),"")</f>
        <v>806180</v>
      </c>
      <c r="Y2267" s="73">
        <f>IFERROR(VLOOKUP(Подбор[[#This Row],[Артикул]],[1]Подбор!$CJ:$CW,4,0),"")</f>
        <v>-30.000260486762926</v>
      </c>
      <c r="Z2267" s="73">
        <f>IFERROR(VLOOKUP(Подбор[[#This Row],[Артикул]],[1]Подбор!$CJ:$CW,5,0),"")</f>
        <v>0</v>
      </c>
      <c r="AA2267" s="73">
        <f>IFERROR(VLOOKUP(Подбор[[#This Row],[Артикул]],[1]Подбор!$CJ:$CW,6,0),"")</f>
        <v>0</v>
      </c>
      <c r="AB2267" s="73">
        <f>IFERROR(VLOOKUP(Подбор[[#This Row],[Артикул]],[1]Подбор!$CJ:$CW,7,0),"")</f>
        <v>0</v>
      </c>
      <c r="AC2267" s="73">
        <f>IFERROR(VLOOKUP(Подбор[[#This Row],[Артикул]],[1]Подбор!$CJ:$CW,8,0),"")</f>
        <v>0</v>
      </c>
      <c r="AD2267" s="73">
        <f>IFERROR(VLOOKUP(Подбор[[#This Row],[Артикул]],[1]Подбор!$CJ:$CW,9,0),"")</f>
        <v>0</v>
      </c>
      <c r="AE2267" s="73">
        <f>IFERROR(VLOOKUP(Подбор[[#This Row],[Артикул]],[1]Подбор!$CJ:$CW,10,0),"")</f>
        <v>0</v>
      </c>
      <c r="AF2267" s="73">
        <f>IFERROR(VLOOKUP(Подбор[[#This Row],[Артикул]],[1]Подбор!$CJ:$CW,11,0),"")</f>
        <v>0</v>
      </c>
      <c r="AG2267" s="73">
        <f>IFERROR(VLOOKUP(Подбор[[#This Row],[Артикул]],[1]Подбор!$CJ:$CW,12,0),"")</f>
        <v>0</v>
      </c>
      <c r="AH2267" s="73">
        <f>IFERROR(VLOOKUP(Подбор[[#This Row],[Артикул]],[1]Подбор!$CJ:$CW,13,0),"")</f>
        <v>0</v>
      </c>
      <c r="AI2267" s="73">
        <f>IFERROR(VLOOKUP(Подбор[[#This Row],[Артикул]],[1]Подбор!$CJ:$CW,14,0),"")</f>
        <v>0</v>
      </c>
      <c r="AJ2267" s="73" t="str">
        <f>IFERROR(VLOOKUP(Подбор[[#This Row],[Артикул]],[1]Подбор!$CJ:$DA,15,0),"")</f>
        <v>http://ipmatika.ru/upload/iblock/217/103CB.jpg</v>
      </c>
      <c r="AK2267" s="73" t="str">
        <f>IFERROR(VLOOKUP(Подбор[[#This Row],[Артикул]],[1]Подбор!$CJ:$DA,16,0),"")</f>
        <v/>
      </c>
      <c r="AL2267" s="73" t="str">
        <f>IFERROR(VLOOKUP(Подбор[[#This Row],[Артикул]],[1]Подбор!$CJ:$DA,17,0),"")</f>
        <v/>
      </c>
    </row>
    <row r="2268" spans="1:38">
      <c r="A2268" s="73" t="s">
        <v>641</v>
      </c>
      <c r="B2268" t="s">
        <v>3089</v>
      </c>
      <c r="C2268" t="s">
        <v>640</v>
      </c>
      <c r="D2268">
        <v>2181060</v>
      </c>
      <c r="E2268">
        <v>1526740</v>
      </c>
      <c r="F2268">
        <v>-30.000091698531904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</v>
      </c>
      <c r="O2268">
        <v>0</v>
      </c>
      <c r="P2268">
        <v>0</v>
      </c>
      <c r="Q2268" t="s">
        <v>7087</v>
      </c>
      <c r="R2268" t="s">
        <v>3046</v>
      </c>
      <c r="S2268" t="s">
        <v>5491</v>
      </c>
      <c r="T2268" s="73"/>
      <c r="U2268" s="73"/>
      <c r="V2268"/>
      <c r="W2268" s="73">
        <f>IFERROR(VLOOKUP(Подбор[[#This Row],[Артикул]],[1]Подбор!$CJ:$CW,2,0),"")</f>
        <v>2181060</v>
      </c>
      <c r="X2268" s="73">
        <f>IFERROR(VLOOKUP(Подбор[[#This Row],[Артикул]],[1]Подбор!$CJ:$CW,3,0),"")</f>
        <v>1526740</v>
      </c>
      <c r="Y2268" s="73">
        <f>IFERROR(VLOOKUP(Подбор[[#This Row],[Артикул]],[1]Подбор!$CJ:$CW,4,0),"")</f>
        <v>-30.000091698531904</v>
      </c>
      <c r="Z2268" s="73">
        <f>IFERROR(VLOOKUP(Подбор[[#This Row],[Артикул]],[1]Подбор!$CJ:$CW,5,0),"")</f>
        <v>0</v>
      </c>
      <c r="AA2268" s="73">
        <f>IFERROR(VLOOKUP(Подбор[[#This Row],[Артикул]],[1]Подбор!$CJ:$CW,6,0),"")</f>
        <v>0</v>
      </c>
      <c r="AB2268" s="73">
        <f>IFERROR(VLOOKUP(Подбор[[#This Row],[Артикул]],[1]Подбор!$CJ:$CW,7,0),"")</f>
        <v>0</v>
      </c>
      <c r="AC2268" s="73">
        <f>IFERROR(VLOOKUP(Подбор[[#This Row],[Артикул]],[1]Подбор!$CJ:$CW,8,0),"")</f>
        <v>0</v>
      </c>
      <c r="AD2268" s="73">
        <f>IFERROR(VLOOKUP(Подбор[[#This Row],[Артикул]],[1]Подбор!$CJ:$CW,9,0),"")</f>
        <v>0</v>
      </c>
      <c r="AE2268" s="73">
        <f>IFERROR(VLOOKUP(Подбор[[#This Row],[Артикул]],[1]Подбор!$CJ:$CW,10,0),"")</f>
        <v>0</v>
      </c>
      <c r="AF2268" s="73">
        <f>IFERROR(VLOOKUP(Подбор[[#This Row],[Артикул]],[1]Подбор!$CJ:$CW,11,0),"")</f>
        <v>0</v>
      </c>
      <c r="AG2268" s="73">
        <f>IFERROR(VLOOKUP(Подбор[[#This Row],[Артикул]],[1]Подбор!$CJ:$CW,12,0),"")</f>
        <v>1</v>
      </c>
      <c r="AH2268" s="73">
        <f>IFERROR(VLOOKUP(Подбор[[#This Row],[Артикул]],[1]Подбор!$CJ:$CW,13,0),"")</f>
        <v>0</v>
      </c>
      <c r="AI2268" s="73">
        <f>IFERROR(VLOOKUP(Подбор[[#This Row],[Артикул]],[1]Подбор!$CJ:$CW,14,0),"")</f>
        <v>0</v>
      </c>
      <c r="AJ2268" s="73" t="str">
        <f>IFERROR(VLOOKUP(Подбор[[#This Row],[Артикул]],[1]Подбор!$CJ:$DA,15,0),"")</f>
        <v>http://ipmatika.ru/upload/iblock/134/103FKHB.jpg</v>
      </c>
      <c r="AK2268" s="73" t="str">
        <f>IFERROR(VLOOKUP(Подбор[[#This Row],[Артикул]],[1]Подбор!$CJ:$DA,16,0),"")</f>
        <v>https://ipmatika.kz/products/vzryvozashchishchennoe-oborudovanie/J%26R-JREX103-FK-HB-SIP/</v>
      </c>
      <c r="AL2268" s="73" t="str">
        <f>IFERROR(VLOOKUP(Подбор[[#This Row],[Артикул]],[1]Подбор!$CJ:$DA,17,0),"")</f>
        <v>EOL</v>
      </c>
    </row>
    <row r="2269" spans="1:38">
      <c r="A2269" s="73" t="s">
        <v>4849</v>
      </c>
      <c r="B2269" t="s">
        <v>3089</v>
      </c>
      <c r="C2269" t="s">
        <v>4850</v>
      </c>
      <c r="D2269">
        <v>693000</v>
      </c>
      <c r="E2269" t="s">
        <v>578</v>
      </c>
      <c r="F2269" t="s">
        <v>578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</v>
      </c>
      <c r="Q2269" t="s">
        <v>578</v>
      </c>
      <c r="R2269" t="s">
        <v>3046</v>
      </c>
      <c r="S2269" t="s">
        <v>5491</v>
      </c>
      <c r="T2269" s="73"/>
      <c r="U2269" s="73"/>
      <c r="V2269"/>
      <c r="W2269" s="73">
        <f>IFERROR(VLOOKUP(Подбор[[#This Row],[Артикул]],[1]Подбор!$CJ:$CW,2,0),"")</f>
        <v>693000</v>
      </c>
      <c r="X2269" s="73" t="str">
        <f>IFERROR(VLOOKUP(Подбор[[#This Row],[Артикул]],[1]Подбор!$CJ:$CW,3,0),"")</f>
        <v/>
      </c>
      <c r="Y2269" s="73" t="str">
        <f>IFERROR(VLOOKUP(Подбор[[#This Row],[Артикул]],[1]Подбор!$CJ:$CW,4,0),"")</f>
        <v/>
      </c>
      <c r="Z2269" s="73">
        <f>IFERROR(VLOOKUP(Подбор[[#This Row],[Артикул]],[1]Подбор!$CJ:$CW,5,0),"")</f>
        <v>0</v>
      </c>
      <c r="AA2269" s="73">
        <f>IFERROR(VLOOKUP(Подбор[[#This Row],[Артикул]],[1]Подбор!$CJ:$CW,6,0),"")</f>
        <v>0</v>
      </c>
      <c r="AB2269" s="73">
        <f>IFERROR(VLOOKUP(Подбор[[#This Row],[Артикул]],[1]Подбор!$CJ:$CW,7,0),"")</f>
        <v>0</v>
      </c>
      <c r="AC2269" s="73">
        <f>IFERROR(VLOOKUP(Подбор[[#This Row],[Артикул]],[1]Подбор!$CJ:$CW,8,0),"")</f>
        <v>0</v>
      </c>
      <c r="AD2269" s="73">
        <f>IFERROR(VLOOKUP(Подбор[[#This Row],[Артикул]],[1]Подбор!$CJ:$CW,9,0),"")</f>
        <v>0</v>
      </c>
      <c r="AE2269" s="73">
        <f>IFERROR(VLOOKUP(Подбор[[#This Row],[Артикул]],[1]Подбор!$CJ:$CW,10,0),"")</f>
        <v>0</v>
      </c>
      <c r="AF2269" s="73">
        <f>IFERROR(VLOOKUP(Подбор[[#This Row],[Артикул]],[1]Подбор!$CJ:$CW,11,0),"")</f>
        <v>0</v>
      </c>
      <c r="AG2269" s="73">
        <f>IFERROR(VLOOKUP(Подбор[[#This Row],[Артикул]],[1]Подбор!$CJ:$CW,12,0),"")</f>
        <v>0</v>
      </c>
      <c r="AH2269" s="73">
        <f>IFERROR(VLOOKUP(Подбор[[#This Row],[Артикул]],[1]Подбор!$CJ:$CW,13,0),"")</f>
        <v>1</v>
      </c>
      <c r="AI2269" s="73">
        <f>IFERROR(VLOOKUP(Подбор[[#This Row],[Артикул]],[1]Подбор!$CJ:$CW,14,0),"")</f>
        <v>0</v>
      </c>
      <c r="AJ2269" s="73" t="str">
        <f>IFERROR(VLOOKUP(Подбор[[#This Row],[Артикул]],[1]Подбор!$CJ:$DA,15,0),"")</f>
        <v/>
      </c>
      <c r="AK2269" s="73" t="str">
        <f>IFERROR(VLOOKUP(Подбор[[#This Row],[Артикул]],[1]Подбор!$CJ:$DA,16,0),"")</f>
        <v>https://ipmatika.kz/products/vzryvozashchishchennoe-oborudovanie/J%26R-JREX103-FK-HB-SIP/</v>
      </c>
      <c r="AL2269" s="73" t="str">
        <f>IFERROR(VLOOKUP(Подбор[[#This Row],[Артикул]],[1]Подбор!$CJ:$DA,17,0),"")</f>
        <v>EOL</v>
      </c>
    </row>
    <row r="2270" spans="1:38">
      <c r="A2270" s="73" t="s">
        <v>4226</v>
      </c>
      <c r="B2270" t="s">
        <v>3089</v>
      </c>
      <c r="C2270" t="s">
        <v>5176</v>
      </c>
      <c r="D2270">
        <v>1007440</v>
      </c>
      <c r="E2270">
        <v>705090</v>
      </c>
      <c r="F2270">
        <v>-30.011712856348765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578</v>
      </c>
      <c r="R2270" t="s">
        <v>3043</v>
      </c>
      <c r="S2270" t="s">
        <v>5612</v>
      </c>
      <c r="T2270" s="73"/>
      <c r="U2270" s="73"/>
      <c r="V2270"/>
      <c r="W2270" s="73">
        <f>IFERROR(VLOOKUP(Подбор[[#This Row],[Артикул]],[1]Подбор!$CJ:$CW,2,0),"")</f>
        <v>1007440</v>
      </c>
      <c r="X2270" s="73">
        <f>IFERROR(VLOOKUP(Подбор[[#This Row],[Артикул]],[1]Подбор!$CJ:$CW,3,0),"")</f>
        <v>705090</v>
      </c>
      <c r="Y2270" s="73">
        <f>IFERROR(VLOOKUP(Подбор[[#This Row],[Артикул]],[1]Подбор!$CJ:$CW,4,0),"")</f>
        <v>-30.011712856348765</v>
      </c>
      <c r="Z2270" s="73">
        <f>IFERROR(VLOOKUP(Подбор[[#This Row],[Артикул]],[1]Подбор!$CJ:$CW,5,0),"")</f>
        <v>0</v>
      </c>
      <c r="AA2270" s="73">
        <f>IFERROR(VLOOKUP(Подбор[[#This Row],[Артикул]],[1]Подбор!$CJ:$CW,6,0),"")</f>
        <v>0</v>
      </c>
      <c r="AB2270" s="73">
        <f>IFERROR(VLOOKUP(Подбор[[#This Row],[Артикул]],[1]Подбор!$CJ:$CW,7,0),"")</f>
        <v>0</v>
      </c>
      <c r="AC2270" s="73">
        <f>IFERROR(VLOOKUP(Подбор[[#This Row],[Артикул]],[1]Подбор!$CJ:$CW,8,0),"")</f>
        <v>0</v>
      </c>
      <c r="AD2270" s="73">
        <f>IFERROR(VLOOKUP(Подбор[[#This Row],[Артикул]],[1]Подбор!$CJ:$CW,9,0),"")</f>
        <v>0</v>
      </c>
      <c r="AE2270" s="73">
        <f>IFERROR(VLOOKUP(Подбор[[#This Row],[Артикул]],[1]Подбор!$CJ:$CW,10,0),"")</f>
        <v>0</v>
      </c>
      <c r="AF2270" s="73">
        <f>IFERROR(VLOOKUP(Подбор[[#This Row],[Артикул]],[1]Подбор!$CJ:$CW,11,0),"")</f>
        <v>0</v>
      </c>
      <c r="AG2270" s="73">
        <f>IFERROR(VLOOKUP(Подбор[[#This Row],[Артикул]],[1]Подбор!$CJ:$CW,12,0),"")</f>
        <v>0</v>
      </c>
      <c r="AH2270" s="73">
        <f>IFERROR(VLOOKUP(Подбор[[#This Row],[Артикул]],[1]Подбор!$CJ:$CW,13,0),"")</f>
        <v>0</v>
      </c>
      <c r="AI2270" s="73">
        <f>IFERROR(VLOOKUP(Подбор[[#This Row],[Артикул]],[1]Подбор!$CJ:$CW,14,0),"")</f>
        <v>0</v>
      </c>
      <c r="AJ2270" s="73" t="str">
        <f>IFERROR(VLOOKUP(Подбор[[#This Row],[Артикул]],[1]Подбор!$CJ:$DA,15,0),"")</f>
        <v/>
      </c>
      <c r="AK2270" s="73" t="str">
        <f>IFERROR(VLOOKUP(Подбор[[#This Row],[Артикул]],[1]Подбор!$CJ:$DA,16,0),"")</f>
        <v>https://ipmatika.kz/products/vzryvozashchishchennoe-oborudovanie/J%26R-JREX-CB-SIP/</v>
      </c>
      <c r="AL2270" s="73" t="str">
        <f>IFERROR(VLOOKUP(Подбор[[#This Row],[Артикул]],[1]Подбор!$CJ:$DA,17,0),"")</f>
        <v>Под заказ</v>
      </c>
    </row>
    <row r="2271" spans="1:38">
      <c r="A2271" s="73" t="s">
        <v>3853</v>
      </c>
      <c r="B2271" t="s">
        <v>3089</v>
      </c>
      <c r="C2271" t="s">
        <v>5177</v>
      </c>
      <c r="D2271">
        <v>859730</v>
      </c>
      <c r="E2271">
        <v>601820</v>
      </c>
      <c r="F2271">
        <v>-29.99895315971294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578</v>
      </c>
      <c r="R2271" t="s">
        <v>3043</v>
      </c>
      <c r="S2271" t="s">
        <v>5612</v>
      </c>
      <c r="T2271" s="73"/>
      <c r="U2271" s="73"/>
      <c r="V2271"/>
      <c r="W2271" s="73">
        <f>IFERROR(VLOOKUP(Подбор[[#This Row],[Артикул]],[1]Подбор!$CJ:$CW,2,0),"")</f>
        <v>859730</v>
      </c>
      <c r="X2271" s="73">
        <f>IFERROR(VLOOKUP(Подбор[[#This Row],[Артикул]],[1]Подбор!$CJ:$CW,3,0),"")</f>
        <v>601820</v>
      </c>
      <c r="Y2271" s="73">
        <f>IFERROR(VLOOKUP(Подбор[[#This Row],[Артикул]],[1]Подбор!$CJ:$CW,4,0),"")</f>
        <v>-29.99895315971294</v>
      </c>
      <c r="Z2271" s="73">
        <f>IFERROR(VLOOKUP(Подбор[[#This Row],[Артикул]],[1]Подбор!$CJ:$CW,5,0),"")</f>
        <v>0</v>
      </c>
      <c r="AA2271" s="73">
        <f>IFERROR(VLOOKUP(Подбор[[#This Row],[Артикул]],[1]Подбор!$CJ:$CW,6,0),"")</f>
        <v>0</v>
      </c>
      <c r="AB2271" s="73">
        <f>IFERROR(VLOOKUP(Подбор[[#This Row],[Артикул]],[1]Подбор!$CJ:$CW,7,0),"")</f>
        <v>0</v>
      </c>
      <c r="AC2271" s="73">
        <f>IFERROR(VLOOKUP(Подбор[[#This Row],[Артикул]],[1]Подбор!$CJ:$CW,8,0),"")</f>
        <v>0</v>
      </c>
      <c r="AD2271" s="73">
        <f>IFERROR(VLOOKUP(Подбор[[#This Row],[Артикул]],[1]Подбор!$CJ:$CW,9,0),"")</f>
        <v>0</v>
      </c>
      <c r="AE2271" s="73">
        <f>IFERROR(VLOOKUP(Подбор[[#This Row],[Артикул]],[1]Подбор!$CJ:$CW,10,0),"")</f>
        <v>0</v>
      </c>
      <c r="AF2271" s="73">
        <f>IFERROR(VLOOKUP(Подбор[[#This Row],[Артикул]],[1]Подбор!$CJ:$CW,11,0),"")</f>
        <v>0</v>
      </c>
      <c r="AG2271" s="73">
        <f>IFERROR(VLOOKUP(Подбор[[#This Row],[Артикул]],[1]Подбор!$CJ:$CW,12,0),"")</f>
        <v>0</v>
      </c>
      <c r="AH2271" s="73">
        <f>IFERROR(VLOOKUP(Подбор[[#This Row],[Артикул]],[1]Подбор!$CJ:$CW,13,0),"")</f>
        <v>0</v>
      </c>
      <c r="AI2271" s="73">
        <f>IFERROR(VLOOKUP(Подбор[[#This Row],[Артикул]],[1]Подбор!$CJ:$CW,14,0),"")</f>
        <v>0</v>
      </c>
      <c r="AJ2271" s="73" t="str">
        <f>IFERROR(VLOOKUP(Подбор[[#This Row],[Артикул]],[1]Подбор!$CJ:$DA,15,0),"")</f>
        <v/>
      </c>
      <c r="AK2271" s="73" t="str">
        <f>IFERROR(VLOOKUP(Подбор[[#This Row],[Артикул]],[1]Подбор!$CJ:$DA,16,0),"")</f>
        <v>https://ipmatika.kz/products/vzryvozashchishchennoe-oborudovanie/J%26R-JREX-CB-SIP/</v>
      </c>
      <c r="AL2271" s="73" t="str">
        <f>IFERROR(VLOOKUP(Подбор[[#This Row],[Артикул]],[1]Подбор!$CJ:$DA,17,0),"")</f>
        <v>Под заказ</v>
      </c>
    </row>
    <row r="2272" spans="1:38">
      <c r="A2272" s="73" t="s">
        <v>4228</v>
      </c>
      <c r="B2272" t="s">
        <v>3089</v>
      </c>
      <c r="C2272" t="s">
        <v>5178</v>
      </c>
      <c r="D2272">
        <v>1044370</v>
      </c>
      <c r="E2272">
        <v>731060</v>
      </c>
      <c r="F2272">
        <v>-29.999904248494303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578</v>
      </c>
      <c r="R2272" t="s">
        <v>3042</v>
      </c>
      <c r="S2272" t="s">
        <v>5612</v>
      </c>
      <c r="T2272" s="73"/>
      <c r="U2272" s="73"/>
      <c r="V2272"/>
      <c r="W2272" s="73">
        <f>IFERROR(VLOOKUP(Подбор[[#This Row],[Артикул]],[1]Подбор!$CJ:$CW,2,0),"")</f>
        <v>1044370</v>
      </c>
      <c r="X2272" s="73">
        <f>IFERROR(VLOOKUP(Подбор[[#This Row],[Артикул]],[1]Подбор!$CJ:$CW,3,0),"")</f>
        <v>731060</v>
      </c>
      <c r="Y2272" s="73">
        <f>IFERROR(VLOOKUP(Подбор[[#This Row],[Артикул]],[1]Подбор!$CJ:$CW,4,0),"")</f>
        <v>-29.999904248494303</v>
      </c>
      <c r="Z2272" s="73">
        <f>IFERROR(VLOOKUP(Подбор[[#This Row],[Артикул]],[1]Подбор!$CJ:$CW,5,0),"")</f>
        <v>0</v>
      </c>
      <c r="AA2272" s="73">
        <f>IFERROR(VLOOKUP(Подбор[[#This Row],[Артикул]],[1]Подбор!$CJ:$CW,6,0),"")</f>
        <v>0</v>
      </c>
      <c r="AB2272" s="73">
        <f>IFERROR(VLOOKUP(Подбор[[#This Row],[Артикул]],[1]Подбор!$CJ:$CW,7,0),"")</f>
        <v>0</v>
      </c>
      <c r="AC2272" s="73">
        <f>IFERROR(VLOOKUP(Подбор[[#This Row],[Артикул]],[1]Подбор!$CJ:$CW,8,0),"")</f>
        <v>0</v>
      </c>
      <c r="AD2272" s="73">
        <f>IFERROR(VLOOKUP(Подбор[[#This Row],[Артикул]],[1]Подбор!$CJ:$CW,9,0),"")</f>
        <v>0</v>
      </c>
      <c r="AE2272" s="73">
        <f>IFERROR(VLOOKUP(Подбор[[#This Row],[Артикул]],[1]Подбор!$CJ:$CW,10,0),"")</f>
        <v>0</v>
      </c>
      <c r="AF2272" s="73">
        <f>IFERROR(VLOOKUP(Подбор[[#This Row],[Артикул]],[1]Подбор!$CJ:$CW,11,0),"")</f>
        <v>0</v>
      </c>
      <c r="AG2272" s="73">
        <f>IFERROR(VLOOKUP(Подбор[[#This Row],[Артикул]],[1]Подбор!$CJ:$CW,12,0),"")</f>
        <v>0</v>
      </c>
      <c r="AH2272" s="73">
        <f>IFERROR(VLOOKUP(Подбор[[#This Row],[Артикул]],[1]Подбор!$CJ:$CW,13,0),"")</f>
        <v>0</v>
      </c>
      <c r="AI2272" s="73">
        <f>IFERROR(VLOOKUP(Подбор[[#This Row],[Артикул]],[1]Подбор!$CJ:$CW,14,0),"")</f>
        <v>0</v>
      </c>
      <c r="AJ2272" s="73" t="str">
        <f>IFERROR(VLOOKUP(Подбор[[#This Row],[Артикул]],[1]Подбор!$CJ:$DA,15,0),"")</f>
        <v/>
      </c>
      <c r="AK2272" s="73" t="str">
        <f>IFERROR(VLOOKUP(Подбор[[#This Row],[Артикул]],[1]Подбор!$CJ:$DA,16,0),"")</f>
        <v>https://ipmatika.kz/products/vzryvozashchishchennoe-oborudovanie/J%26R-JREX-FK-SIP/</v>
      </c>
      <c r="AL2272" s="73" t="str">
        <f>IFERROR(VLOOKUP(Подбор[[#This Row],[Артикул]],[1]Подбор!$CJ:$DA,17,0),"")</f>
        <v>Под заказ</v>
      </c>
    </row>
    <row r="2273" spans="1:38">
      <c r="A2273" s="73" t="s">
        <v>3855</v>
      </c>
      <c r="B2273" t="s">
        <v>3089</v>
      </c>
      <c r="C2273" t="s">
        <v>3856</v>
      </c>
      <c r="D2273">
        <v>896660</v>
      </c>
      <c r="E2273">
        <v>627780</v>
      </c>
      <c r="F2273">
        <v>-29.986840050855392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578</v>
      </c>
      <c r="R2273" t="s">
        <v>3042</v>
      </c>
      <c r="S2273" t="s">
        <v>5612</v>
      </c>
      <c r="T2273" s="73"/>
      <c r="U2273" s="73"/>
      <c r="V2273"/>
      <c r="W2273" s="73">
        <f>IFERROR(VLOOKUP(Подбор[[#This Row],[Артикул]],[1]Подбор!$CJ:$CW,2,0),"")</f>
        <v>896660</v>
      </c>
      <c r="X2273" s="73">
        <f>IFERROR(VLOOKUP(Подбор[[#This Row],[Артикул]],[1]Подбор!$CJ:$CW,3,0),"")</f>
        <v>627780</v>
      </c>
      <c r="Y2273" s="73">
        <f>IFERROR(VLOOKUP(Подбор[[#This Row],[Артикул]],[1]Подбор!$CJ:$CW,4,0),"")</f>
        <v>-29.986840050855392</v>
      </c>
      <c r="Z2273" s="73">
        <f>IFERROR(VLOOKUP(Подбор[[#This Row],[Артикул]],[1]Подбор!$CJ:$CW,5,0),"")</f>
        <v>0</v>
      </c>
      <c r="AA2273" s="73">
        <f>IFERROR(VLOOKUP(Подбор[[#This Row],[Артикул]],[1]Подбор!$CJ:$CW,6,0),"")</f>
        <v>0</v>
      </c>
      <c r="AB2273" s="73">
        <f>IFERROR(VLOOKUP(Подбор[[#This Row],[Артикул]],[1]Подбор!$CJ:$CW,7,0),"")</f>
        <v>0</v>
      </c>
      <c r="AC2273" s="73">
        <f>IFERROR(VLOOKUP(Подбор[[#This Row],[Артикул]],[1]Подбор!$CJ:$CW,8,0),"")</f>
        <v>0</v>
      </c>
      <c r="AD2273" s="73">
        <f>IFERROR(VLOOKUP(Подбор[[#This Row],[Артикул]],[1]Подбор!$CJ:$CW,9,0),"")</f>
        <v>0</v>
      </c>
      <c r="AE2273" s="73">
        <f>IFERROR(VLOOKUP(Подбор[[#This Row],[Артикул]],[1]Подбор!$CJ:$CW,10,0),"")</f>
        <v>0</v>
      </c>
      <c r="AF2273" s="73">
        <f>IFERROR(VLOOKUP(Подбор[[#This Row],[Артикул]],[1]Подбор!$CJ:$CW,11,0),"")</f>
        <v>0</v>
      </c>
      <c r="AG2273" s="73">
        <f>IFERROR(VLOOKUP(Подбор[[#This Row],[Артикул]],[1]Подбор!$CJ:$CW,12,0),"")</f>
        <v>0</v>
      </c>
      <c r="AH2273" s="73">
        <f>IFERROR(VLOOKUP(Подбор[[#This Row],[Артикул]],[1]Подбор!$CJ:$CW,13,0),"")</f>
        <v>0</v>
      </c>
      <c r="AI2273" s="73">
        <f>IFERROR(VLOOKUP(Подбор[[#This Row],[Артикул]],[1]Подбор!$CJ:$CW,14,0),"")</f>
        <v>0</v>
      </c>
      <c r="AJ2273" s="73" t="str">
        <f>IFERROR(VLOOKUP(Подбор[[#This Row],[Артикул]],[1]Подбор!$CJ:$DA,15,0),"")</f>
        <v/>
      </c>
      <c r="AK2273" s="73" t="str">
        <f>IFERROR(VLOOKUP(Подбор[[#This Row],[Артикул]],[1]Подбор!$CJ:$DA,16,0),"")</f>
        <v>https://ipmatika.kz/products/vzryvozashchishchennoe-oborudovanie/J%26R-JREX-FK-SIP/</v>
      </c>
      <c r="AL2273" s="73" t="str">
        <f>IFERROR(VLOOKUP(Подбор[[#This Row],[Артикул]],[1]Подбор!$CJ:$DA,17,0),"")</f>
        <v>Под заказ</v>
      </c>
    </row>
    <row r="2274" spans="1:38">
      <c r="A2274" s="73" t="s">
        <v>3857</v>
      </c>
      <c r="B2274" t="s">
        <v>3089</v>
      </c>
      <c r="C2274" t="s">
        <v>3858</v>
      </c>
      <c r="D2274">
        <v>774330</v>
      </c>
      <c r="E2274">
        <v>541810</v>
      </c>
      <c r="F2274">
        <v>-30.028540803016796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578</v>
      </c>
      <c r="R2274" t="s">
        <v>3045</v>
      </c>
      <c r="S2274" t="s">
        <v>5612</v>
      </c>
      <c r="T2274" s="73"/>
      <c r="U2274" s="73"/>
      <c r="V2274"/>
      <c r="W2274" s="73">
        <f>IFERROR(VLOOKUP(Подбор[[#This Row],[Артикул]],[1]Подбор!$CJ:$CW,2,0),"")</f>
        <v>774330</v>
      </c>
      <c r="X2274" s="73">
        <f>IFERROR(VLOOKUP(Подбор[[#This Row],[Артикул]],[1]Подбор!$CJ:$CW,3,0),"")</f>
        <v>541810</v>
      </c>
      <c r="Y2274" s="73">
        <f>IFERROR(VLOOKUP(Подбор[[#This Row],[Артикул]],[1]Подбор!$CJ:$CW,4,0),"")</f>
        <v>-30.028540803016796</v>
      </c>
      <c r="Z2274" s="73">
        <f>IFERROR(VLOOKUP(Подбор[[#This Row],[Артикул]],[1]Подбор!$CJ:$CW,5,0),"")</f>
        <v>0</v>
      </c>
      <c r="AA2274" s="73">
        <f>IFERROR(VLOOKUP(Подбор[[#This Row],[Артикул]],[1]Подбор!$CJ:$CW,6,0),"")</f>
        <v>0</v>
      </c>
      <c r="AB2274" s="73">
        <f>IFERROR(VLOOKUP(Подбор[[#This Row],[Артикул]],[1]Подбор!$CJ:$CW,7,0),"")</f>
        <v>0</v>
      </c>
      <c r="AC2274" s="73">
        <f>IFERROR(VLOOKUP(Подбор[[#This Row],[Артикул]],[1]Подбор!$CJ:$CW,8,0),"")</f>
        <v>0</v>
      </c>
      <c r="AD2274" s="73">
        <f>IFERROR(VLOOKUP(Подбор[[#This Row],[Артикул]],[1]Подбор!$CJ:$CW,9,0),"")</f>
        <v>0</v>
      </c>
      <c r="AE2274" s="73">
        <f>IFERROR(VLOOKUP(Подбор[[#This Row],[Артикул]],[1]Подбор!$CJ:$CW,10,0),"")</f>
        <v>0</v>
      </c>
      <c r="AF2274" s="73">
        <f>IFERROR(VLOOKUP(Подбор[[#This Row],[Артикул]],[1]Подбор!$CJ:$CW,11,0),"")</f>
        <v>0</v>
      </c>
      <c r="AG2274" s="73">
        <f>IFERROR(VLOOKUP(Подбор[[#This Row],[Артикул]],[1]Подбор!$CJ:$CW,12,0),"")</f>
        <v>0</v>
      </c>
      <c r="AH2274" s="73">
        <f>IFERROR(VLOOKUP(Подбор[[#This Row],[Артикул]],[1]Подбор!$CJ:$CW,13,0),"")</f>
        <v>0</v>
      </c>
      <c r="AI2274" s="73">
        <f>IFERROR(VLOOKUP(Подбор[[#This Row],[Артикул]],[1]Подбор!$CJ:$CW,14,0),"")</f>
        <v>0</v>
      </c>
      <c r="AJ2274" s="73" t="str">
        <f>IFERROR(VLOOKUP(Подбор[[#This Row],[Артикул]],[1]Подбор!$CJ:$DA,15,0),"")</f>
        <v/>
      </c>
      <c r="AK2274" s="73" t="str">
        <f>IFERROR(VLOOKUP(Подбор[[#This Row],[Артикул]],[1]Подбор!$CJ:$DA,16,0),"")</f>
        <v>https://ipmatika.kz/products/vzryvozashchishchennoe-oborudovanie/J%26R-JREX103-CB-SIP/</v>
      </c>
      <c r="AL2274" s="73" t="str">
        <f>IFERROR(VLOOKUP(Подбор[[#This Row],[Артикул]],[1]Подбор!$CJ:$DA,17,0),"")</f>
        <v>Под заказ</v>
      </c>
    </row>
    <row r="2275" spans="1:38">
      <c r="A2275" s="73" t="s">
        <v>4230</v>
      </c>
      <c r="B2275" t="s">
        <v>3089</v>
      </c>
      <c r="C2275" t="s">
        <v>5179</v>
      </c>
      <c r="D2275">
        <v>959560</v>
      </c>
      <c r="E2275">
        <v>671630</v>
      </c>
      <c r="F2275">
        <v>-30.006461294760101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578</v>
      </c>
      <c r="R2275" t="s">
        <v>3047</v>
      </c>
      <c r="S2275" t="s">
        <v>5612</v>
      </c>
      <c r="T2275" s="73"/>
      <c r="U2275" s="73"/>
      <c r="V2275"/>
      <c r="W2275" s="73">
        <f>IFERROR(VLOOKUP(Подбор[[#This Row],[Артикул]],[1]Подбор!$CJ:$CW,2,0),"")</f>
        <v>959560</v>
      </c>
      <c r="X2275" s="73">
        <f>IFERROR(VLOOKUP(Подбор[[#This Row],[Артикул]],[1]Подбор!$CJ:$CW,3,0),"")</f>
        <v>671630</v>
      </c>
      <c r="Y2275" s="73">
        <f>IFERROR(VLOOKUP(Подбор[[#This Row],[Артикул]],[1]Подбор!$CJ:$CW,4,0),"")</f>
        <v>-30.006461294760101</v>
      </c>
      <c r="Z2275" s="73">
        <f>IFERROR(VLOOKUP(Подбор[[#This Row],[Артикул]],[1]Подбор!$CJ:$CW,5,0),"")</f>
        <v>0</v>
      </c>
      <c r="AA2275" s="73">
        <f>IFERROR(VLOOKUP(Подбор[[#This Row],[Артикул]],[1]Подбор!$CJ:$CW,6,0),"")</f>
        <v>0</v>
      </c>
      <c r="AB2275" s="73">
        <f>IFERROR(VLOOKUP(Подбор[[#This Row],[Артикул]],[1]Подбор!$CJ:$CW,7,0),"")</f>
        <v>0</v>
      </c>
      <c r="AC2275" s="73">
        <f>IFERROR(VLOOKUP(Подбор[[#This Row],[Артикул]],[1]Подбор!$CJ:$CW,8,0),"")</f>
        <v>0</v>
      </c>
      <c r="AD2275" s="73">
        <f>IFERROR(VLOOKUP(Подбор[[#This Row],[Артикул]],[1]Подбор!$CJ:$CW,9,0),"")</f>
        <v>0</v>
      </c>
      <c r="AE2275" s="73">
        <f>IFERROR(VLOOKUP(Подбор[[#This Row],[Артикул]],[1]Подбор!$CJ:$CW,10,0),"")</f>
        <v>0</v>
      </c>
      <c r="AF2275" s="73">
        <f>IFERROR(VLOOKUP(Подбор[[#This Row],[Артикул]],[1]Подбор!$CJ:$CW,11,0),"")</f>
        <v>0</v>
      </c>
      <c r="AG2275" s="73">
        <f>IFERROR(VLOOKUP(Подбор[[#This Row],[Артикул]],[1]Подбор!$CJ:$CW,12,0),"")</f>
        <v>0</v>
      </c>
      <c r="AH2275" s="73">
        <f>IFERROR(VLOOKUP(Подбор[[#This Row],[Артикул]],[1]Подбор!$CJ:$CW,13,0),"")</f>
        <v>0</v>
      </c>
      <c r="AI2275" s="73">
        <f>IFERROR(VLOOKUP(Подбор[[#This Row],[Артикул]],[1]Подбор!$CJ:$CW,14,0),"")</f>
        <v>0</v>
      </c>
      <c r="AJ2275" s="73" t="str">
        <f>IFERROR(VLOOKUP(Подбор[[#This Row],[Артикул]],[1]Подбор!$CJ:$DA,15,0),"")</f>
        <v/>
      </c>
      <c r="AK2275" s="73" t="str">
        <f>IFERROR(VLOOKUP(Подбор[[#This Row],[Артикул]],[1]Подбор!$CJ:$DA,16,0),"")</f>
        <v>https://ipmatika.kz/products/vzryvozashchishchennoe-oborudovanie/J%26R-JREX103-FK-SIP/</v>
      </c>
      <c r="AL2275" s="73" t="str">
        <f>IFERROR(VLOOKUP(Подбор[[#This Row],[Артикул]],[1]Подбор!$CJ:$DA,17,0),"")</f>
        <v>Под заказ</v>
      </c>
    </row>
    <row r="2276" spans="1:38">
      <c r="A2276" s="73" t="s">
        <v>3859</v>
      </c>
      <c r="B2276" t="s">
        <v>3089</v>
      </c>
      <c r="C2276" t="s">
        <v>3860</v>
      </c>
      <c r="D2276">
        <v>811840</v>
      </c>
      <c r="E2276">
        <v>568350</v>
      </c>
      <c r="F2276">
        <v>-29.992363027197484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578</v>
      </c>
      <c r="R2276" t="s">
        <v>3047</v>
      </c>
      <c r="S2276" t="s">
        <v>5612</v>
      </c>
      <c r="T2276" s="73"/>
      <c r="U2276" s="73"/>
      <c r="V2276"/>
      <c r="W2276" s="73">
        <f>IFERROR(VLOOKUP(Подбор[[#This Row],[Артикул]],[1]Подбор!$CJ:$CW,2,0),"")</f>
        <v>811840</v>
      </c>
      <c r="X2276" s="73">
        <f>IFERROR(VLOOKUP(Подбор[[#This Row],[Артикул]],[1]Подбор!$CJ:$CW,3,0),"")</f>
        <v>568350</v>
      </c>
      <c r="Y2276" s="73">
        <f>IFERROR(VLOOKUP(Подбор[[#This Row],[Артикул]],[1]Подбор!$CJ:$CW,4,0),"")</f>
        <v>-29.992363027197484</v>
      </c>
      <c r="Z2276" s="73">
        <f>IFERROR(VLOOKUP(Подбор[[#This Row],[Артикул]],[1]Подбор!$CJ:$CW,5,0),"")</f>
        <v>0</v>
      </c>
      <c r="AA2276" s="73">
        <f>IFERROR(VLOOKUP(Подбор[[#This Row],[Артикул]],[1]Подбор!$CJ:$CW,6,0),"")</f>
        <v>0</v>
      </c>
      <c r="AB2276" s="73">
        <f>IFERROR(VLOOKUP(Подбор[[#This Row],[Артикул]],[1]Подбор!$CJ:$CW,7,0),"")</f>
        <v>0</v>
      </c>
      <c r="AC2276" s="73">
        <f>IFERROR(VLOOKUP(Подбор[[#This Row],[Артикул]],[1]Подбор!$CJ:$CW,8,0),"")</f>
        <v>0</v>
      </c>
      <c r="AD2276" s="73">
        <f>IFERROR(VLOOKUP(Подбор[[#This Row],[Артикул]],[1]Подбор!$CJ:$CW,9,0),"")</f>
        <v>0</v>
      </c>
      <c r="AE2276" s="73">
        <f>IFERROR(VLOOKUP(Подбор[[#This Row],[Артикул]],[1]Подбор!$CJ:$CW,10,0),"")</f>
        <v>0</v>
      </c>
      <c r="AF2276" s="73">
        <f>IFERROR(VLOOKUP(Подбор[[#This Row],[Артикул]],[1]Подбор!$CJ:$CW,11,0),"")</f>
        <v>0</v>
      </c>
      <c r="AG2276" s="73">
        <f>IFERROR(VLOOKUP(Подбор[[#This Row],[Артикул]],[1]Подбор!$CJ:$CW,12,0),"")</f>
        <v>0</v>
      </c>
      <c r="AH2276" s="73">
        <f>IFERROR(VLOOKUP(Подбор[[#This Row],[Артикул]],[1]Подбор!$CJ:$CW,13,0),"")</f>
        <v>0</v>
      </c>
      <c r="AI2276" s="73">
        <f>IFERROR(VLOOKUP(Подбор[[#This Row],[Артикул]],[1]Подбор!$CJ:$CW,14,0),"")</f>
        <v>0</v>
      </c>
      <c r="AJ2276" s="73" t="str">
        <f>IFERROR(VLOOKUP(Подбор[[#This Row],[Артикул]],[1]Подбор!$CJ:$DA,15,0),"")</f>
        <v/>
      </c>
      <c r="AK2276" s="73" t="str">
        <f>IFERROR(VLOOKUP(Подбор[[#This Row],[Артикул]],[1]Подбор!$CJ:$DA,16,0),"")</f>
        <v>https://ipmatika.kz/products/vzryvozashchishchennoe-oborudovanie/J%26R-JREX103-FK-SIP/</v>
      </c>
      <c r="AL2276" s="73" t="str">
        <f>IFERROR(VLOOKUP(Подбор[[#This Row],[Артикул]],[1]Подбор!$CJ:$DA,17,0),"")</f>
        <v>Под заказ</v>
      </c>
    </row>
    <row r="2277" spans="1:38">
      <c r="A2277" s="73" t="s">
        <v>7555</v>
      </c>
      <c r="B2277" t="s">
        <v>3089</v>
      </c>
      <c r="C2277" t="s">
        <v>7556</v>
      </c>
      <c r="D2277">
        <v>762300</v>
      </c>
      <c r="E2277" t="s">
        <v>578</v>
      </c>
      <c r="F2277" t="s">
        <v>578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7557</v>
      </c>
      <c r="R2277" t="s">
        <v>7558</v>
      </c>
      <c r="S2277" t="s">
        <v>5612</v>
      </c>
      <c r="T2277" s="73"/>
      <c r="U2277" s="73"/>
      <c r="V2277"/>
      <c r="W2277" s="73">
        <f>IFERROR(VLOOKUP(Подбор[[#This Row],[Артикул]],[1]Подбор!$CJ:$CW,2,0),"")</f>
        <v>762300</v>
      </c>
      <c r="X2277" s="73" t="str">
        <f>IFERROR(VLOOKUP(Подбор[[#This Row],[Артикул]],[1]Подбор!$CJ:$CW,3,0),"")</f>
        <v/>
      </c>
      <c r="Y2277" s="73" t="str">
        <f>IFERROR(VLOOKUP(Подбор[[#This Row],[Артикул]],[1]Подбор!$CJ:$CW,4,0),"")</f>
        <v/>
      </c>
      <c r="Z2277" s="73">
        <f>IFERROR(VLOOKUP(Подбор[[#This Row],[Артикул]],[1]Подбор!$CJ:$CW,5,0),"")</f>
        <v>0</v>
      </c>
      <c r="AA2277" s="73">
        <f>IFERROR(VLOOKUP(Подбор[[#This Row],[Артикул]],[1]Подбор!$CJ:$CW,6,0),"")</f>
        <v>0</v>
      </c>
      <c r="AB2277" s="73">
        <f>IFERROR(VLOOKUP(Подбор[[#This Row],[Артикул]],[1]Подбор!$CJ:$CW,7,0),"")</f>
        <v>0</v>
      </c>
      <c r="AC2277" s="73">
        <f>IFERROR(VLOOKUP(Подбор[[#This Row],[Артикул]],[1]Подбор!$CJ:$CW,8,0),"")</f>
        <v>0</v>
      </c>
      <c r="AD2277" s="73">
        <f>IFERROR(VLOOKUP(Подбор[[#This Row],[Артикул]],[1]Подбор!$CJ:$CW,9,0),"")</f>
        <v>0</v>
      </c>
      <c r="AE2277" s="73">
        <f>IFERROR(VLOOKUP(Подбор[[#This Row],[Артикул]],[1]Подбор!$CJ:$CW,10,0),"")</f>
        <v>0</v>
      </c>
      <c r="AF2277" s="73">
        <f>IFERROR(VLOOKUP(Подбор[[#This Row],[Артикул]],[1]Подбор!$CJ:$CW,11,0),"")</f>
        <v>0</v>
      </c>
      <c r="AG2277" s="73">
        <f>IFERROR(VLOOKUP(Подбор[[#This Row],[Артикул]],[1]Подбор!$CJ:$CW,12,0),"")</f>
        <v>0</v>
      </c>
      <c r="AH2277" s="73">
        <f>IFERROR(VLOOKUP(Подбор[[#This Row],[Артикул]],[1]Подбор!$CJ:$CW,13,0),"")</f>
        <v>0</v>
      </c>
      <c r="AI2277" s="73">
        <f>IFERROR(VLOOKUP(Подбор[[#This Row],[Артикул]],[1]Подбор!$CJ:$CW,14,0),"")</f>
        <v>0</v>
      </c>
      <c r="AJ2277" s="73" t="str">
        <f>IFERROR(VLOOKUP(Подбор[[#This Row],[Артикул]],[1]Подбор!$CJ:$DA,15,0),"")</f>
        <v>http://ipmatika.ru/upload/iblock/6fa/vwz632nkywl9wyc4beswgs5y2cztafsb/jrex106a04sip.jpg</v>
      </c>
      <c r="AK2277" s="73" t="str">
        <f>IFERROR(VLOOKUP(Подбор[[#This Row],[Артикул]],[1]Подбор!$CJ:$DA,16,0),"")</f>
        <v>https://ipmatika.kz/products/vzryvozashchishchennoe-oborudovanie/J%26R-JREX106-A04-SIP/</v>
      </c>
      <c r="AL2277" s="73" t="str">
        <f>IFERROR(VLOOKUP(Подбор[[#This Row],[Артикул]],[1]Подбор!$CJ:$DA,17,0),"")</f>
        <v>Под заказ</v>
      </c>
    </row>
    <row r="2278" spans="1:38">
      <c r="A2278" s="73" t="s">
        <v>7559</v>
      </c>
      <c r="B2278" t="s">
        <v>3089</v>
      </c>
      <c r="C2278" t="s">
        <v>7560</v>
      </c>
      <c r="D2278">
        <v>633600</v>
      </c>
      <c r="E2278" t="s">
        <v>578</v>
      </c>
      <c r="F2278" t="s">
        <v>578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7561</v>
      </c>
      <c r="R2278" t="s">
        <v>7562</v>
      </c>
      <c r="S2278" t="s">
        <v>5612</v>
      </c>
      <c r="T2278" s="73"/>
      <c r="U2278" s="73"/>
      <c r="V2278"/>
      <c r="W2278" s="73">
        <f>IFERROR(VLOOKUP(Подбор[[#This Row],[Артикул]],[1]Подбор!$CJ:$CW,2,0),"")</f>
        <v>633600</v>
      </c>
      <c r="X2278" s="73" t="str">
        <f>IFERROR(VLOOKUP(Подбор[[#This Row],[Артикул]],[1]Подбор!$CJ:$CW,3,0),"")</f>
        <v/>
      </c>
      <c r="Y2278" s="73" t="str">
        <f>IFERROR(VLOOKUP(Подбор[[#This Row],[Артикул]],[1]Подбор!$CJ:$CW,4,0),"")</f>
        <v/>
      </c>
      <c r="Z2278" s="73">
        <f>IFERROR(VLOOKUP(Подбор[[#This Row],[Артикул]],[1]Подбор!$CJ:$CW,5,0),"")</f>
        <v>0</v>
      </c>
      <c r="AA2278" s="73">
        <f>IFERROR(VLOOKUP(Подбор[[#This Row],[Артикул]],[1]Подбор!$CJ:$CW,6,0),"")</f>
        <v>0</v>
      </c>
      <c r="AB2278" s="73">
        <f>IFERROR(VLOOKUP(Подбор[[#This Row],[Артикул]],[1]Подбор!$CJ:$CW,7,0),"")</f>
        <v>0</v>
      </c>
      <c r="AC2278" s="73">
        <f>IFERROR(VLOOKUP(Подбор[[#This Row],[Артикул]],[1]Подбор!$CJ:$CW,8,0),"")</f>
        <v>0</v>
      </c>
      <c r="AD2278" s="73">
        <f>IFERROR(VLOOKUP(Подбор[[#This Row],[Артикул]],[1]Подбор!$CJ:$CW,9,0),"")</f>
        <v>0</v>
      </c>
      <c r="AE2278" s="73">
        <f>IFERROR(VLOOKUP(Подбор[[#This Row],[Артикул]],[1]Подбор!$CJ:$CW,10,0),"")</f>
        <v>0</v>
      </c>
      <c r="AF2278" s="73">
        <f>IFERROR(VLOOKUP(Подбор[[#This Row],[Артикул]],[1]Подбор!$CJ:$CW,11,0),"")</f>
        <v>0</v>
      </c>
      <c r="AG2278" s="73">
        <f>IFERROR(VLOOKUP(Подбор[[#This Row],[Артикул]],[1]Подбор!$CJ:$CW,12,0),"")</f>
        <v>0</v>
      </c>
      <c r="AH2278" s="73">
        <f>IFERROR(VLOOKUP(Подбор[[#This Row],[Артикул]],[1]Подбор!$CJ:$CW,13,0),"")</f>
        <v>0</v>
      </c>
      <c r="AI2278" s="73">
        <f>IFERROR(VLOOKUP(Подбор[[#This Row],[Артикул]],[1]Подбор!$CJ:$CW,14,0),"")</f>
        <v>0</v>
      </c>
      <c r="AJ2278" s="73" t="str">
        <f>IFERROR(VLOOKUP(Подбор[[#This Row],[Артикул]],[1]Подбор!$CJ:$DA,15,0),"")</f>
        <v>http://ipmatika.ru/upload/iblock/1c5/05v8ilzbxxfj1u51bbhoec6q498ag968/jrex106a04sip.jpg</v>
      </c>
      <c r="AK2278" s="73" t="str">
        <f>IFERROR(VLOOKUP(Подбор[[#This Row],[Артикул]],[1]Подбор!$CJ:$DA,16,0),"")</f>
        <v>https://ipmatika.kz/products/vzryvozashchishchennoe-oborudovanie/J%26R-JREX106-A04/</v>
      </c>
      <c r="AL2278" s="73" t="str">
        <f>IFERROR(VLOOKUP(Подбор[[#This Row],[Артикул]],[1]Подбор!$CJ:$DA,17,0),"")</f>
        <v>Под заказ</v>
      </c>
    </row>
    <row r="2279" spans="1:38">
      <c r="A2279" s="73" t="s">
        <v>5295</v>
      </c>
      <c r="B2279" t="s">
        <v>3089</v>
      </c>
      <c r="C2279" t="s">
        <v>5296</v>
      </c>
      <c r="D2279">
        <v>869000</v>
      </c>
      <c r="E2279" t="s">
        <v>578</v>
      </c>
      <c r="F2279" t="s">
        <v>578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578</v>
      </c>
      <c r="R2279" t="s">
        <v>3048</v>
      </c>
      <c r="S2279" t="s">
        <v>5612</v>
      </c>
      <c r="T2279" s="73"/>
      <c r="U2279" s="73"/>
      <c r="V2279"/>
      <c r="W2279" s="73">
        <f>IFERROR(VLOOKUP(Подбор[[#This Row],[Артикул]],[1]Подбор!$CJ:$CW,2,0),"")</f>
        <v>869000</v>
      </c>
      <c r="X2279" s="73" t="str">
        <f>IFERROR(VLOOKUP(Подбор[[#This Row],[Артикул]],[1]Подбор!$CJ:$CW,3,0),"")</f>
        <v/>
      </c>
      <c r="Y2279" s="73" t="str">
        <f>IFERROR(VLOOKUP(Подбор[[#This Row],[Артикул]],[1]Подбор!$CJ:$CW,4,0),"")</f>
        <v/>
      </c>
      <c r="Z2279" s="73">
        <f>IFERROR(VLOOKUP(Подбор[[#This Row],[Артикул]],[1]Подбор!$CJ:$CW,5,0),"")</f>
        <v>0</v>
      </c>
      <c r="AA2279" s="73">
        <f>IFERROR(VLOOKUP(Подбор[[#This Row],[Артикул]],[1]Подбор!$CJ:$CW,6,0),"")</f>
        <v>0</v>
      </c>
      <c r="AB2279" s="73">
        <f>IFERROR(VLOOKUP(Подбор[[#This Row],[Артикул]],[1]Подбор!$CJ:$CW,7,0),"")</f>
        <v>0</v>
      </c>
      <c r="AC2279" s="73">
        <f>IFERROR(VLOOKUP(Подбор[[#This Row],[Артикул]],[1]Подбор!$CJ:$CW,8,0),"")</f>
        <v>0</v>
      </c>
      <c r="AD2279" s="73">
        <f>IFERROR(VLOOKUP(Подбор[[#This Row],[Артикул]],[1]Подбор!$CJ:$CW,9,0),"")</f>
        <v>0</v>
      </c>
      <c r="AE2279" s="73">
        <f>IFERROR(VLOOKUP(Подбор[[#This Row],[Артикул]],[1]Подбор!$CJ:$CW,10,0),"")</f>
        <v>0</v>
      </c>
      <c r="AF2279" s="73">
        <f>IFERROR(VLOOKUP(Подбор[[#This Row],[Артикул]],[1]Подбор!$CJ:$CW,11,0),"")</f>
        <v>0</v>
      </c>
      <c r="AG2279" s="73">
        <f>IFERROR(VLOOKUP(Подбор[[#This Row],[Артикул]],[1]Подбор!$CJ:$CW,12,0),"")</f>
        <v>0</v>
      </c>
      <c r="AH2279" s="73">
        <f>IFERROR(VLOOKUP(Подбор[[#This Row],[Артикул]],[1]Подбор!$CJ:$CW,13,0),"")</f>
        <v>0</v>
      </c>
      <c r="AI2279" s="73">
        <f>IFERROR(VLOOKUP(Подбор[[#This Row],[Артикул]],[1]Подбор!$CJ:$CW,14,0),"")</f>
        <v>0</v>
      </c>
      <c r="AJ2279" s="73" t="str">
        <f>IFERROR(VLOOKUP(Подбор[[#This Row],[Артикул]],[1]Подбор!$CJ:$DA,15,0),"")</f>
        <v/>
      </c>
      <c r="AK2279" s="73" t="str">
        <f>IFERROR(VLOOKUP(Подбор[[#This Row],[Артикул]],[1]Подбор!$CJ:$DA,16,0),"")</f>
        <v>https://ipmatika.kz/products/vzryvozashchishchennoe-oborudovanie/J%26R-JREX105-FK-SIP/</v>
      </c>
      <c r="AL2279" s="73" t="str">
        <f>IFERROR(VLOOKUP(Подбор[[#This Row],[Артикул]],[1]Подбор!$CJ:$DA,17,0),"")</f>
        <v>Под заказ</v>
      </c>
    </row>
    <row r="2280" spans="1:38">
      <c r="A2280" s="73" t="s">
        <v>637</v>
      </c>
      <c r="B2280" t="s">
        <v>3089</v>
      </c>
      <c r="C2280" t="s">
        <v>5180</v>
      </c>
      <c r="D2280">
        <v>1125730</v>
      </c>
      <c r="E2280">
        <v>788180</v>
      </c>
      <c r="F2280">
        <v>-29.984987519209753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578</v>
      </c>
      <c r="R2280" t="s">
        <v>3049</v>
      </c>
      <c r="S2280" t="s">
        <v>5612</v>
      </c>
      <c r="T2280" s="73"/>
      <c r="U2280" s="73"/>
      <c r="V2280"/>
      <c r="W2280" s="73">
        <f>IFERROR(VLOOKUP(Подбор[[#This Row],[Артикул]],[1]Подбор!$CJ:$CW,2,0),"")</f>
        <v>1125730</v>
      </c>
      <c r="X2280" s="73">
        <f>IFERROR(VLOOKUP(Подбор[[#This Row],[Артикул]],[1]Подбор!$CJ:$CW,3,0),"")</f>
        <v>788180</v>
      </c>
      <c r="Y2280" s="73">
        <f>IFERROR(VLOOKUP(Подбор[[#This Row],[Артикул]],[1]Подбор!$CJ:$CW,4,0),"")</f>
        <v>-29.984987519209753</v>
      </c>
      <c r="Z2280" s="73">
        <f>IFERROR(VLOOKUP(Подбор[[#This Row],[Артикул]],[1]Подбор!$CJ:$CW,5,0),"")</f>
        <v>0</v>
      </c>
      <c r="AA2280" s="73">
        <f>IFERROR(VLOOKUP(Подбор[[#This Row],[Артикул]],[1]Подбор!$CJ:$CW,6,0),"")</f>
        <v>0</v>
      </c>
      <c r="AB2280" s="73">
        <f>IFERROR(VLOOKUP(Подбор[[#This Row],[Артикул]],[1]Подбор!$CJ:$CW,7,0),"")</f>
        <v>0</v>
      </c>
      <c r="AC2280" s="73">
        <f>IFERROR(VLOOKUP(Подбор[[#This Row],[Артикул]],[1]Подбор!$CJ:$CW,8,0),"")</f>
        <v>0</v>
      </c>
      <c r="AD2280" s="73">
        <f>IFERROR(VLOOKUP(Подбор[[#This Row],[Артикул]],[1]Подбор!$CJ:$CW,9,0),"")</f>
        <v>0</v>
      </c>
      <c r="AE2280" s="73">
        <f>IFERROR(VLOOKUP(Подбор[[#This Row],[Артикул]],[1]Подбор!$CJ:$CW,10,0),"")</f>
        <v>0</v>
      </c>
      <c r="AF2280" s="73">
        <f>IFERROR(VLOOKUP(Подбор[[#This Row],[Артикул]],[1]Подбор!$CJ:$CW,11,0),"")</f>
        <v>0</v>
      </c>
      <c r="AG2280" s="73">
        <f>IFERROR(VLOOKUP(Подбор[[#This Row],[Артикул]],[1]Подбор!$CJ:$CW,12,0),"")</f>
        <v>0</v>
      </c>
      <c r="AH2280" s="73">
        <f>IFERROR(VLOOKUP(Подбор[[#This Row],[Артикул]],[1]Подбор!$CJ:$CW,13,0),"")</f>
        <v>0</v>
      </c>
      <c r="AI2280" s="73">
        <f>IFERROR(VLOOKUP(Подбор[[#This Row],[Артикул]],[1]Подбор!$CJ:$CW,14,0),"")</f>
        <v>0</v>
      </c>
      <c r="AJ2280" s="73" t="str">
        <f>IFERROR(VLOOKUP(Подбор[[#This Row],[Артикул]],[1]Подбор!$CJ:$DA,15,0),"")</f>
        <v/>
      </c>
      <c r="AK2280" s="73" t="str">
        <f>IFERROR(VLOOKUP(Подбор[[#This Row],[Артикул]],[1]Подбор!$CJ:$DA,16,0),"")</f>
        <v>https://ipmatika.kz/products/vzryvozashchishchennoe-oborudovanie/J%26R-JREX106-FK-SIP/</v>
      </c>
      <c r="AL2280" s="73" t="str">
        <f>IFERROR(VLOOKUP(Подбор[[#This Row],[Артикул]],[1]Подбор!$CJ:$DA,17,0),"")</f>
        <v>Под заказ</v>
      </c>
    </row>
    <row r="2281" spans="1:38">
      <c r="A2281" s="73" t="s">
        <v>636</v>
      </c>
      <c r="B2281" t="s">
        <v>3089</v>
      </c>
      <c r="C2281" t="s">
        <v>635</v>
      </c>
      <c r="D2281">
        <v>978020</v>
      </c>
      <c r="E2281">
        <v>684900</v>
      </c>
      <c r="F2281">
        <v>-29.970757244228139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578</v>
      </c>
      <c r="R2281" t="s">
        <v>3049</v>
      </c>
      <c r="S2281" t="s">
        <v>5612</v>
      </c>
      <c r="T2281" s="73"/>
      <c r="U2281" s="73"/>
      <c r="V2281"/>
      <c r="W2281" s="73">
        <f>IFERROR(VLOOKUP(Подбор[[#This Row],[Артикул]],[1]Подбор!$CJ:$CW,2,0),"")</f>
        <v>978020</v>
      </c>
      <c r="X2281" s="73">
        <f>IFERROR(VLOOKUP(Подбор[[#This Row],[Артикул]],[1]Подбор!$CJ:$CW,3,0),"")</f>
        <v>684900</v>
      </c>
      <c r="Y2281" s="73">
        <f>IFERROR(VLOOKUP(Подбор[[#This Row],[Артикул]],[1]Подбор!$CJ:$CW,4,0),"")</f>
        <v>-29.970757244228139</v>
      </c>
      <c r="Z2281" s="73">
        <f>IFERROR(VLOOKUP(Подбор[[#This Row],[Артикул]],[1]Подбор!$CJ:$CW,5,0),"")</f>
        <v>0</v>
      </c>
      <c r="AA2281" s="73">
        <f>IFERROR(VLOOKUP(Подбор[[#This Row],[Артикул]],[1]Подбор!$CJ:$CW,6,0),"")</f>
        <v>0</v>
      </c>
      <c r="AB2281" s="73">
        <f>IFERROR(VLOOKUP(Подбор[[#This Row],[Артикул]],[1]Подбор!$CJ:$CW,7,0),"")</f>
        <v>0</v>
      </c>
      <c r="AC2281" s="73">
        <f>IFERROR(VLOOKUP(Подбор[[#This Row],[Артикул]],[1]Подбор!$CJ:$CW,8,0),"")</f>
        <v>0</v>
      </c>
      <c r="AD2281" s="73">
        <f>IFERROR(VLOOKUP(Подбор[[#This Row],[Артикул]],[1]Подбор!$CJ:$CW,9,0),"")</f>
        <v>0</v>
      </c>
      <c r="AE2281" s="73">
        <f>IFERROR(VLOOKUP(Подбор[[#This Row],[Артикул]],[1]Подбор!$CJ:$CW,10,0),"")</f>
        <v>0</v>
      </c>
      <c r="AF2281" s="73">
        <f>IFERROR(VLOOKUP(Подбор[[#This Row],[Артикул]],[1]Подбор!$CJ:$CW,11,0),"")</f>
        <v>0</v>
      </c>
      <c r="AG2281" s="73">
        <f>IFERROR(VLOOKUP(Подбор[[#This Row],[Артикул]],[1]Подбор!$CJ:$CW,12,0),"")</f>
        <v>0</v>
      </c>
      <c r="AH2281" s="73">
        <f>IFERROR(VLOOKUP(Подбор[[#This Row],[Артикул]],[1]Подбор!$CJ:$CW,13,0),"")</f>
        <v>0</v>
      </c>
      <c r="AI2281" s="73">
        <f>IFERROR(VLOOKUP(Подбор[[#This Row],[Артикул]],[1]Подбор!$CJ:$CW,14,0),"")</f>
        <v>0</v>
      </c>
      <c r="AJ2281" s="73" t="str">
        <f>IFERROR(VLOOKUP(Подбор[[#This Row],[Артикул]],[1]Подбор!$CJ:$DA,15,0),"")</f>
        <v/>
      </c>
      <c r="AK2281" s="73" t="str">
        <f>IFERROR(VLOOKUP(Подбор[[#This Row],[Артикул]],[1]Подбор!$CJ:$DA,16,0),"")</f>
        <v>https://ipmatika.kz/products/vzryvozashchishchennoe-oborudovanie/J%26R-JREX106-FK-SIP/</v>
      </c>
      <c r="AL2281" s="73" t="str">
        <f>IFERROR(VLOOKUP(Подбор[[#This Row],[Артикул]],[1]Подбор!$CJ:$DA,17,0),"")</f>
        <v>Под заказ</v>
      </c>
    </row>
    <row r="2282" spans="1:38">
      <c r="A2282" s="73" t="s">
        <v>4232</v>
      </c>
      <c r="B2282" t="s">
        <v>3089</v>
      </c>
      <c r="C2282" t="s">
        <v>5181</v>
      </c>
      <c r="D2282">
        <v>1162660</v>
      </c>
      <c r="E2282">
        <v>814150</v>
      </c>
      <c r="F2282">
        <v>-29.975229215763846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7088</v>
      </c>
      <c r="R2282" t="s">
        <v>7089</v>
      </c>
      <c r="S2282" t="s">
        <v>5612</v>
      </c>
      <c r="T2282" s="73"/>
      <c r="U2282" s="73"/>
      <c r="V2282"/>
      <c r="W2282" s="73">
        <f>IFERROR(VLOOKUP(Подбор[[#This Row],[Артикул]],[1]Подбор!$CJ:$CW,2,0),"")</f>
        <v>1162660</v>
      </c>
      <c r="X2282" s="73">
        <f>IFERROR(VLOOKUP(Подбор[[#This Row],[Артикул]],[1]Подбор!$CJ:$CW,3,0),"")</f>
        <v>814150</v>
      </c>
      <c r="Y2282" s="73">
        <f>IFERROR(VLOOKUP(Подбор[[#This Row],[Артикул]],[1]Подбор!$CJ:$CW,4,0),"")</f>
        <v>-29.975229215763846</v>
      </c>
      <c r="Z2282" s="73">
        <f>IFERROR(VLOOKUP(Подбор[[#This Row],[Артикул]],[1]Подбор!$CJ:$CW,5,0),"")</f>
        <v>0</v>
      </c>
      <c r="AA2282" s="73">
        <f>IFERROR(VLOOKUP(Подбор[[#This Row],[Артикул]],[1]Подбор!$CJ:$CW,6,0),"")</f>
        <v>0</v>
      </c>
      <c r="AB2282" s="73">
        <f>IFERROR(VLOOKUP(Подбор[[#This Row],[Артикул]],[1]Подбор!$CJ:$CW,7,0),"")</f>
        <v>0</v>
      </c>
      <c r="AC2282" s="73">
        <f>IFERROR(VLOOKUP(Подбор[[#This Row],[Артикул]],[1]Подбор!$CJ:$CW,8,0),"")</f>
        <v>0</v>
      </c>
      <c r="AD2282" s="73">
        <f>IFERROR(VLOOKUP(Подбор[[#This Row],[Артикул]],[1]Подбор!$CJ:$CW,9,0),"")</f>
        <v>0</v>
      </c>
      <c r="AE2282" s="73">
        <f>IFERROR(VLOOKUP(Подбор[[#This Row],[Артикул]],[1]Подбор!$CJ:$CW,10,0),"")</f>
        <v>0</v>
      </c>
      <c r="AF2282" s="73">
        <f>IFERROR(VLOOKUP(Подбор[[#This Row],[Артикул]],[1]Подбор!$CJ:$CW,11,0),"")</f>
        <v>0</v>
      </c>
      <c r="AG2282" s="73">
        <f>IFERROR(VLOOKUP(Подбор[[#This Row],[Артикул]],[1]Подбор!$CJ:$CW,12,0),"")</f>
        <v>0</v>
      </c>
      <c r="AH2282" s="73">
        <f>IFERROR(VLOOKUP(Подбор[[#This Row],[Артикул]],[1]Подбор!$CJ:$CW,13,0),"")</f>
        <v>0</v>
      </c>
      <c r="AI2282" s="73">
        <f>IFERROR(VLOOKUP(Подбор[[#This Row],[Артикул]],[1]Подбор!$CJ:$CW,14,0),"")</f>
        <v>0</v>
      </c>
      <c r="AJ2282" s="73" t="str">
        <f>IFERROR(VLOOKUP(Подбор[[#This Row],[Артикул]],[1]Подбор!$CJ:$DA,15,0),"")</f>
        <v>http://ipmatika.ru/upload/iblock/c7e/JREX106%201.jpg</v>
      </c>
      <c r="AK2282" s="73" t="str">
        <f>IFERROR(VLOOKUP(Подбор[[#This Row],[Артикул]],[1]Подбор!$CJ:$DA,16,0),"")</f>
        <v>https://ipmatika.kz/products/vzryvozashchishchennoe-oborudovanie/J%26R-JREX106-SIP/</v>
      </c>
      <c r="AL2282" s="73" t="str">
        <f>IFERROR(VLOOKUP(Подбор[[#This Row],[Артикул]],[1]Подбор!$CJ:$DA,17,0),"")</f>
        <v>Под заказ</v>
      </c>
    </row>
    <row r="2283" spans="1:38">
      <c r="A2283" s="73" t="s">
        <v>587</v>
      </c>
      <c r="B2283" t="s">
        <v>3089</v>
      </c>
      <c r="C2283" t="s">
        <v>4234</v>
      </c>
      <c r="D2283">
        <v>1014950</v>
      </c>
      <c r="E2283">
        <v>710290</v>
      </c>
      <c r="F2283">
        <v>-30.017242228681212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578</v>
      </c>
      <c r="R2283" t="s">
        <v>3047</v>
      </c>
      <c r="S2283" t="s">
        <v>5612</v>
      </c>
      <c r="T2283" s="73"/>
      <c r="U2283" s="73"/>
      <c r="V2283"/>
      <c r="W2283" s="73">
        <f>IFERROR(VLOOKUP(Подбор[[#This Row],[Артикул]],[1]Подбор!$CJ:$CW,2,0),"")</f>
        <v>1014950</v>
      </c>
      <c r="X2283" s="73">
        <f>IFERROR(VLOOKUP(Подбор[[#This Row],[Артикул]],[1]Подбор!$CJ:$CW,3,0),"")</f>
        <v>710290</v>
      </c>
      <c r="Y2283" s="73">
        <f>IFERROR(VLOOKUP(Подбор[[#This Row],[Артикул]],[1]Подбор!$CJ:$CW,4,0),"")</f>
        <v>-30.017242228681212</v>
      </c>
      <c r="Z2283" s="73">
        <f>IFERROR(VLOOKUP(Подбор[[#This Row],[Артикул]],[1]Подбор!$CJ:$CW,5,0),"")</f>
        <v>0</v>
      </c>
      <c r="AA2283" s="73">
        <f>IFERROR(VLOOKUP(Подбор[[#This Row],[Артикул]],[1]Подбор!$CJ:$CW,6,0),"")</f>
        <v>0</v>
      </c>
      <c r="AB2283" s="73">
        <f>IFERROR(VLOOKUP(Подбор[[#This Row],[Артикул]],[1]Подбор!$CJ:$CW,7,0),"")</f>
        <v>0</v>
      </c>
      <c r="AC2283" s="73">
        <f>IFERROR(VLOOKUP(Подбор[[#This Row],[Артикул]],[1]Подбор!$CJ:$CW,8,0),"")</f>
        <v>0</v>
      </c>
      <c r="AD2283" s="73">
        <f>IFERROR(VLOOKUP(Подбор[[#This Row],[Артикул]],[1]Подбор!$CJ:$CW,9,0),"")</f>
        <v>0</v>
      </c>
      <c r="AE2283" s="73">
        <f>IFERROR(VLOOKUP(Подбор[[#This Row],[Артикул]],[1]Подбор!$CJ:$CW,10,0),"")</f>
        <v>0</v>
      </c>
      <c r="AF2283" s="73">
        <f>IFERROR(VLOOKUP(Подбор[[#This Row],[Артикул]],[1]Подбор!$CJ:$CW,11,0),"")</f>
        <v>0</v>
      </c>
      <c r="AG2283" s="73">
        <f>IFERROR(VLOOKUP(Подбор[[#This Row],[Артикул]],[1]Подбор!$CJ:$CW,12,0),"")</f>
        <v>0</v>
      </c>
      <c r="AH2283" s="73">
        <f>IFERROR(VLOOKUP(Подбор[[#This Row],[Артикул]],[1]Подбор!$CJ:$CW,13,0),"")</f>
        <v>0</v>
      </c>
      <c r="AI2283" s="73">
        <f>IFERROR(VLOOKUP(Подбор[[#This Row],[Артикул]],[1]Подбор!$CJ:$CW,14,0),"")</f>
        <v>0</v>
      </c>
      <c r="AJ2283" s="73" t="str">
        <f>IFERROR(VLOOKUP(Подбор[[#This Row],[Артикул]],[1]Подбор!$CJ:$DA,15,0),"")</f>
        <v/>
      </c>
      <c r="AK2283" s="73" t="str">
        <f>IFERROR(VLOOKUP(Подбор[[#This Row],[Артикул]],[1]Подбор!$CJ:$DA,16,0),"")</f>
        <v>https://ipmatika.kz/products/vzryvozashchishchennoe-oborudovanie/J%26R-JREX103-FK-SIP/</v>
      </c>
      <c r="AL2283" s="73" t="str">
        <f>IFERROR(VLOOKUP(Подбор[[#This Row],[Артикул]],[1]Подбор!$CJ:$DA,17,0),"")</f>
        <v>Под заказ</v>
      </c>
    </row>
    <row r="2284" spans="1:38">
      <c r="A2284" s="73" t="s">
        <v>632</v>
      </c>
      <c r="B2284"/>
      <c r="C2284"/>
      <c r="D2284">
        <v>0</v>
      </c>
      <c r="E2284">
        <v>0</v>
      </c>
      <c r="F2284" t="s">
        <v>578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578</v>
      </c>
      <c r="R2284" t="s">
        <v>578</v>
      </c>
      <c r="S2284" t="s">
        <v>578</v>
      </c>
      <c r="T2284" s="73"/>
      <c r="U2284" s="73"/>
      <c r="V2284"/>
      <c r="W2284" s="73">
        <f>IFERROR(VLOOKUP(Подбор[[#This Row],[Артикул]],[1]Подбор!$CJ:$CW,2,0),"")</f>
        <v>0</v>
      </c>
      <c r="X2284" s="73">
        <f>IFERROR(VLOOKUP(Подбор[[#This Row],[Артикул]],[1]Подбор!$CJ:$CW,3,0),"")</f>
        <v>0</v>
      </c>
      <c r="Y2284" s="73" t="str">
        <f>IFERROR(VLOOKUP(Подбор[[#This Row],[Артикул]],[1]Подбор!$CJ:$CW,4,0),"")</f>
        <v/>
      </c>
      <c r="Z2284" s="73">
        <f>IFERROR(VLOOKUP(Подбор[[#This Row],[Артикул]],[1]Подбор!$CJ:$CW,5,0),"")</f>
        <v>0</v>
      </c>
      <c r="AA2284" s="73">
        <f>IFERROR(VLOOKUP(Подбор[[#This Row],[Артикул]],[1]Подбор!$CJ:$CW,6,0),"")</f>
        <v>0</v>
      </c>
      <c r="AB2284" s="73">
        <f>IFERROR(VLOOKUP(Подбор[[#This Row],[Артикул]],[1]Подбор!$CJ:$CW,7,0),"")</f>
        <v>0</v>
      </c>
      <c r="AC2284" s="73">
        <f>IFERROR(VLOOKUP(Подбор[[#This Row],[Артикул]],[1]Подбор!$CJ:$CW,8,0),"")</f>
        <v>0</v>
      </c>
      <c r="AD2284" s="73">
        <f>IFERROR(VLOOKUP(Подбор[[#This Row],[Артикул]],[1]Подбор!$CJ:$CW,9,0),"")</f>
        <v>0</v>
      </c>
      <c r="AE2284" s="73">
        <f>IFERROR(VLOOKUP(Подбор[[#This Row],[Артикул]],[1]Подбор!$CJ:$CW,10,0),"")</f>
        <v>0</v>
      </c>
      <c r="AF2284" s="73">
        <f>IFERROR(VLOOKUP(Подбор[[#This Row],[Артикул]],[1]Подбор!$CJ:$CW,11,0),"")</f>
        <v>0</v>
      </c>
      <c r="AG2284" s="73">
        <f>IFERROR(VLOOKUP(Подбор[[#This Row],[Артикул]],[1]Подбор!$CJ:$CW,12,0),"")</f>
        <v>0</v>
      </c>
      <c r="AH2284" s="73">
        <f>IFERROR(VLOOKUP(Подбор[[#This Row],[Артикул]],[1]Подбор!$CJ:$CW,13,0),"")</f>
        <v>0</v>
      </c>
      <c r="AI2284" s="73">
        <f>IFERROR(VLOOKUP(Подбор[[#This Row],[Артикул]],[1]Подбор!$CJ:$CW,14,0),"")</f>
        <v>0</v>
      </c>
      <c r="AJ2284" s="73" t="str">
        <f>IFERROR(VLOOKUP(Подбор[[#This Row],[Артикул]],[1]Подбор!$CJ:$DA,15,0),"")</f>
        <v/>
      </c>
      <c r="AK2284" s="73" t="str">
        <f>IFERROR(VLOOKUP(Подбор[[#This Row],[Артикул]],[1]Подбор!$CJ:$DA,16,0),"")</f>
        <v/>
      </c>
      <c r="AL2284" s="73" t="str">
        <f>IFERROR(VLOOKUP(Подбор[[#This Row],[Артикул]],[1]Подбор!$CJ:$DA,17,0),"")</f>
        <v/>
      </c>
    </row>
    <row r="2285" spans="1:38">
      <c r="A2285" s="73" t="s">
        <v>4235</v>
      </c>
      <c r="B2285" t="s">
        <v>3089</v>
      </c>
      <c r="C2285" t="s">
        <v>4236</v>
      </c>
      <c r="D2285">
        <v>619130</v>
      </c>
      <c r="E2285">
        <v>433330</v>
      </c>
      <c r="F2285">
        <v>-30.009852535008804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578</v>
      </c>
      <c r="R2285" t="s">
        <v>3050</v>
      </c>
      <c r="S2285" t="s">
        <v>5612</v>
      </c>
      <c r="T2285" s="73"/>
      <c r="U2285" s="73"/>
      <c r="V2285"/>
      <c r="W2285" s="73">
        <f>IFERROR(VLOOKUP(Подбор[[#This Row],[Артикул]],[1]Подбор!$CJ:$CW,2,0),"")</f>
        <v>619130</v>
      </c>
      <c r="X2285" s="73">
        <f>IFERROR(VLOOKUP(Подбор[[#This Row],[Артикул]],[1]Подбор!$CJ:$CW,3,0),"")</f>
        <v>433330</v>
      </c>
      <c r="Y2285" s="73">
        <f>IFERROR(VLOOKUP(Подбор[[#This Row],[Артикул]],[1]Подбор!$CJ:$CW,4,0),"")</f>
        <v>-30.009852535008804</v>
      </c>
      <c r="Z2285" s="73">
        <f>IFERROR(VLOOKUP(Подбор[[#This Row],[Артикул]],[1]Подбор!$CJ:$CW,5,0),"")</f>
        <v>0</v>
      </c>
      <c r="AA2285" s="73">
        <f>IFERROR(VLOOKUP(Подбор[[#This Row],[Артикул]],[1]Подбор!$CJ:$CW,6,0),"")</f>
        <v>0</v>
      </c>
      <c r="AB2285" s="73">
        <f>IFERROR(VLOOKUP(Подбор[[#This Row],[Артикул]],[1]Подбор!$CJ:$CW,7,0),"")</f>
        <v>0</v>
      </c>
      <c r="AC2285" s="73">
        <f>IFERROR(VLOOKUP(Подбор[[#This Row],[Артикул]],[1]Подбор!$CJ:$CW,8,0),"")</f>
        <v>0</v>
      </c>
      <c r="AD2285" s="73">
        <f>IFERROR(VLOOKUP(Подбор[[#This Row],[Артикул]],[1]Подбор!$CJ:$CW,9,0),"")</f>
        <v>0</v>
      </c>
      <c r="AE2285" s="73">
        <f>IFERROR(VLOOKUP(Подбор[[#This Row],[Артикул]],[1]Подбор!$CJ:$CW,10,0),"")</f>
        <v>0</v>
      </c>
      <c r="AF2285" s="73">
        <f>IFERROR(VLOOKUP(Подбор[[#This Row],[Артикул]],[1]Подбор!$CJ:$CW,11,0),"")</f>
        <v>0</v>
      </c>
      <c r="AG2285" s="73">
        <f>IFERROR(VLOOKUP(Подбор[[#This Row],[Артикул]],[1]Подбор!$CJ:$CW,12,0),"")</f>
        <v>0</v>
      </c>
      <c r="AH2285" s="73">
        <f>IFERROR(VLOOKUP(Подбор[[#This Row],[Артикул]],[1]Подбор!$CJ:$CW,13,0),"")</f>
        <v>0</v>
      </c>
      <c r="AI2285" s="73">
        <f>IFERROR(VLOOKUP(Подбор[[#This Row],[Артикул]],[1]Подбор!$CJ:$CW,14,0),"")</f>
        <v>0</v>
      </c>
      <c r="AJ2285" s="73" t="str">
        <f>IFERROR(VLOOKUP(Подбор[[#This Row],[Артикул]],[1]Подбор!$CJ:$DA,15,0),"")</f>
        <v/>
      </c>
      <c r="AK2285" s="73" t="str">
        <f>IFERROR(VLOOKUP(Подбор[[#This Row],[Артикул]],[1]Подбор!$CJ:$DA,16,0),"")</f>
        <v>https://ipmatika.kz/products/promyshlennye-telefony/jr-jr103-cb-y-sip/</v>
      </c>
      <c r="AL2285" s="73" t="str">
        <f>IFERROR(VLOOKUP(Подбор[[#This Row],[Артикул]],[1]Подбор!$CJ:$DA,17,0),"")</f>
        <v>Под заказ</v>
      </c>
    </row>
    <row r="2286" spans="1:38">
      <c r="A2286" s="73" t="s">
        <v>3320</v>
      </c>
      <c r="B2286" t="s">
        <v>3089</v>
      </c>
      <c r="C2286" t="s">
        <v>3862</v>
      </c>
      <c r="D2286">
        <v>530840</v>
      </c>
      <c r="E2286">
        <v>371590</v>
      </c>
      <c r="F2286">
        <v>-29.999623238640652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578</v>
      </c>
      <c r="R2286" t="s">
        <v>578</v>
      </c>
      <c r="S2286" t="s">
        <v>578</v>
      </c>
      <c r="T2286" s="73"/>
      <c r="U2286" s="73"/>
      <c r="V2286"/>
      <c r="W2286" s="73">
        <f>IFERROR(VLOOKUP(Подбор[[#This Row],[Артикул]],[1]Подбор!$CJ:$CW,2,0),"")</f>
        <v>530840</v>
      </c>
      <c r="X2286" s="73">
        <f>IFERROR(VLOOKUP(Подбор[[#This Row],[Артикул]],[1]Подбор!$CJ:$CW,3,0),"")</f>
        <v>371590</v>
      </c>
      <c r="Y2286" s="73">
        <f>IFERROR(VLOOKUP(Подбор[[#This Row],[Артикул]],[1]Подбор!$CJ:$CW,4,0),"")</f>
        <v>-29.999623238640652</v>
      </c>
      <c r="Z2286" s="73">
        <f>IFERROR(VLOOKUP(Подбор[[#This Row],[Артикул]],[1]Подбор!$CJ:$CW,5,0),"")</f>
        <v>0</v>
      </c>
      <c r="AA2286" s="73">
        <f>IFERROR(VLOOKUP(Подбор[[#This Row],[Артикул]],[1]Подбор!$CJ:$CW,6,0),"")</f>
        <v>0</v>
      </c>
      <c r="AB2286" s="73">
        <f>IFERROR(VLOOKUP(Подбор[[#This Row],[Артикул]],[1]Подбор!$CJ:$CW,7,0),"")</f>
        <v>0</v>
      </c>
      <c r="AC2286" s="73">
        <f>IFERROR(VLOOKUP(Подбор[[#This Row],[Артикул]],[1]Подбор!$CJ:$CW,8,0),"")</f>
        <v>0</v>
      </c>
      <c r="AD2286" s="73">
        <f>IFERROR(VLOOKUP(Подбор[[#This Row],[Артикул]],[1]Подбор!$CJ:$CW,9,0),"")</f>
        <v>0</v>
      </c>
      <c r="AE2286" s="73">
        <f>IFERROR(VLOOKUP(Подбор[[#This Row],[Артикул]],[1]Подбор!$CJ:$CW,10,0),"")</f>
        <v>0</v>
      </c>
      <c r="AF2286" s="73">
        <f>IFERROR(VLOOKUP(Подбор[[#This Row],[Артикул]],[1]Подбор!$CJ:$CW,11,0),"")</f>
        <v>0</v>
      </c>
      <c r="AG2286" s="73">
        <f>IFERROR(VLOOKUP(Подбор[[#This Row],[Артикул]],[1]Подбор!$CJ:$CW,12,0),"")</f>
        <v>0</v>
      </c>
      <c r="AH2286" s="73">
        <f>IFERROR(VLOOKUP(Подбор[[#This Row],[Артикул]],[1]Подбор!$CJ:$CW,13,0),"")</f>
        <v>0</v>
      </c>
      <c r="AI2286" s="73">
        <f>IFERROR(VLOOKUP(Подбор[[#This Row],[Артикул]],[1]Подбор!$CJ:$CW,14,0),"")</f>
        <v>0</v>
      </c>
      <c r="AJ2286" s="73" t="str">
        <f>IFERROR(VLOOKUP(Подбор[[#This Row],[Артикул]],[1]Подбор!$CJ:$DA,15,0),"")</f>
        <v/>
      </c>
      <c r="AK2286" s="73" t="str">
        <f>IFERROR(VLOOKUP(Подбор[[#This Row],[Артикул]],[1]Подбор!$CJ:$DA,16,0),"")</f>
        <v/>
      </c>
      <c r="AL2286" s="73" t="str">
        <f>IFERROR(VLOOKUP(Подбор[[#This Row],[Артикул]],[1]Подбор!$CJ:$DA,17,0),"")</f>
        <v/>
      </c>
    </row>
    <row r="2287" spans="1:38">
      <c r="A2287" s="73" t="s">
        <v>4237</v>
      </c>
      <c r="B2287" t="s">
        <v>3089</v>
      </c>
      <c r="C2287" t="s">
        <v>4238</v>
      </c>
      <c r="D2287">
        <v>508340</v>
      </c>
      <c r="E2287">
        <v>356010</v>
      </c>
      <c r="F2287">
        <v>-29.966164378172095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7090</v>
      </c>
      <c r="R2287" t="s">
        <v>7091</v>
      </c>
      <c r="S2287" t="s">
        <v>5612</v>
      </c>
      <c r="T2287" s="73"/>
      <c r="U2287" s="73"/>
      <c r="V2287"/>
      <c r="W2287" s="73">
        <f>IFERROR(VLOOKUP(Подбор[[#This Row],[Артикул]],[1]Подбор!$CJ:$CW,2,0),"")</f>
        <v>508340</v>
      </c>
      <c r="X2287" s="73">
        <f>IFERROR(VLOOKUP(Подбор[[#This Row],[Артикул]],[1]Подбор!$CJ:$CW,3,0),"")</f>
        <v>356010</v>
      </c>
      <c r="Y2287" s="73">
        <f>IFERROR(VLOOKUP(Подбор[[#This Row],[Артикул]],[1]Подбор!$CJ:$CW,4,0),"")</f>
        <v>-29.966164378172095</v>
      </c>
      <c r="Z2287" s="73">
        <f>IFERROR(VLOOKUP(Подбор[[#This Row],[Артикул]],[1]Подбор!$CJ:$CW,5,0),"")</f>
        <v>0</v>
      </c>
      <c r="AA2287" s="73">
        <f>IFERROR(VLOOKUP(Подбор[[#This Row],[Артикул]],[1]Подбор!$CJ:$CW,6,0),"")</f>
        <v>0</v>
      </c>
      <c r="AB2287" s="73">
        <f>IFERROR(VLOOKUP(Подбор[[#This Row],[Артикул]],[1]Подбор!$CJ:$CW,7,0),"")</f>
        <v>0</v>
      </c>
      <c r="AC2287" s="73">
        <f>IFERROR(VLOOKUP(Подбор[[#This Row],[Артикул]],[1]Подбор!$CJ:$CW,8,0),"")</f>
        <v>0</v>
      </c>
      <c r="AD2287" s="73">
        <f>IFERROR(VLOOKUP(Подбор[[#This Row],[Артикул]],[1]Подбор!$CJ:$CW,9,0),"")</f>
        <v>0</v>
      </c>
      <c r="AE2287" s="73">
        <f>IFERROR(VLOOKUP(Подбор[[#This Row],[Артикул]],[1]Подбор!$CJ:$CW,10,0),"")</f>
        <v>0</v>
      </c>
      <c r="AF2287" s="73">
        <f>IFERROR(VLOOKUP(Подбор[[#This Row],[Артикул]],[1]Подбор!$CJ:$CW,11,0),"")</f>
        <v>0</v>
      </c>
      <c r="AG2287" s="73">
        <f>IFERROR(VLOOKUP(Подбор[[#This Row],[Артикул]],[1]Подбор!$CJ:$CW,12,0),"")</f>
        <v>0</v>
      </c>
      <c r="AH2287" s="73">
        <f>IFERROR(VLOOKUP(Подбор[[#This Row],[Артикул]],[1]Подбор!$CJ:$CW,13,0),"")</f>
        <v>0</v>
      </c>
      <c r="AI2287" s="73">
        <f>IFERROR(VLOOKUP(Подбор[[#This Row],[Артикул]],[1]Подбор!$CJ:$CW,14,0),"")</f>
        <v>0</v>
      </c>
      <c r="AJ2287" s="73" t="str">
        <f>IFERROR(VLOOKUP(Подбор[[#This Row],[Артикул]],[1]Подбор!$CJ:$DA,15,0),"")</f>
        <v>http://ipmatika.ru/upload/iblock/355/v7gmgxha43jlhi12wrgygcris7582acj/whs101hl.jpg</v>
      </c>
      <c r="AK2287" s="73" t="str">
        <f>IFERROR(VLOOKUP(Подбор[[#This Row],[Артикул]],[1]Подбор!$CJ:$DA,16,0),"")</f>
        <v>https://ipmatika.kz/products/shakhtnye-telefony/jr-jr103-cb-sip/</v>
      </c>
      <c r="AL2287" s="73" t="str">
        <f>IFERROR(VLOOKUP(Подбор[[#This Row],[Артикул]],[1]Подбор!$CJ:$DA,17,0),"")</f>
        <v>Под заказ</v>
      </c>
    </row>
    <row r="2288" spans="1:38">
      <c r="A2288" s="73" t="s">
        <v>631</v>
      </c>
      <c r="B2288" t="s">
        <v>3089</v>
      </c>
      <c r="C2288" t="s">
        <v>4239</v>
      </c>
      <c r="D2288">
        <v>416020</v>
      </c>
      <c r="E2288">
        <v>291390</v>
      </c>
      <c r="F2288">
        <v>-29.957694341618193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7092</v>
      </c>
      <c r="R2288" t="s">
        <v>7093</v>
      </c>
      <c r="S2288" t="s">
        <v>5612</v>
      </c>
      <c r="T2288" s="73"/>
      <c r="U2288" s="73"/>
      <c r="V2288"/>
      <c r="W2288" s="73">
        <f>IFERROR(VLOOKUP(Подбор[[#This Row],[Артикул]],[1]Подбор!$CJ:$CW,2,0),"")</f>
        <v>416020</v>
      </c>
      <c r="X2288" s="73">
        <f>IFERROR(VLOOKUP(Подбор[[#This Row],[Артикул]],[1]Подбор!$CJ:$CW,3,0),"")</f>
        <v>291390</v>
      </c>
      <c r="Y2288" s="73">
        <f>IFERROR(VLOOKUP(Подбор[[#This Row],[Артикул]],[1]Подбор!$CJ:$CW,4,0),"")</f>
        <v>-29.957694341618193</v>
      </c>
      <c r="Z2288" s="73">
        <f>IFERROR(VLOOKUP(Подбор[[#This Row],[Артикул]],[1]Подбор!$CJ:$CW,5,0),"")</f>
        <v>0</v>
      </c>
      <c r="AA2288" s="73">
        <f>IFERROR(VLOOKUP(Подбор[[#This Row],[Артикул]],[1]Подбор!$CJ:$CW,6,0),"")</f>
        <v>0</v>
      </c>
      <c r="AB2288" s="73">
        <f>IFERROR(VLOOKUP(Подбор[[#This Row],[Артикул]],[1]Подбор!$CJ:$CW,7,0),"")</f>
        <v>0</v>
      </c>
      <c r="AC2288" s="73">
        <f>IFERROR(VLOOKUP(Подбор[[#This Row],[Артикул]],[1]Подбор!$CJ:$CW,8,0),"")</f>
        <v>0</v>
      </c>
      <c r="AD2288" s="73">
        <f>IFERROR(VLOOKUP(Подбор[[#This Row],[Артикул]],[1]Подбор!$CJ:$CW,9,0),"")</f>
        <v>0</v>
      </c>
      <c r="AE2288" s="73">
        <f>IFERROR(VLOOKUP(Подбор[[#This Row],[Артикул]],[1]Подбор!$CJ:$CW,10,0),"")</f>
        <v>0</v>
      </c>
      <c r="AF2288" s="73">
        <f>IFERROR(VLOOKUP(Подбор[[#This Row],[Артикул]],[1]Подбор!$CJ:$CW,11,0),"")</f>
        <v>0</v>
      </c>
      <c r="AG2288" s="73">
        <f>IFERROR(VLOOKUP(Подбор[[#This Row],[Артикул]],[1]Подбор!$CJ:$CW,12,0),"")</f>
        <v>0</v>
      </c>
      <c r="AH2288" s="73">
        <f>IFERROR(VLOOKUP(Подбор[[#This Row],[Артикул]],[1]Подбор!$CJ:$CW,13,0),"")</f>
        <v>0</v>
      </c>
      <c r="AI2288" s="73">
        <f>IFERROR(VLOOKUP(Подбор[[#This Row],[Артикул]],[1]Подбор!$CJ:$CW,14,0),"")</f>
        <v>0</v>
      </c>
      <c r="AJ2288" s="73" t="str">
        <f>IFERROR(VLOOKUP(Подбор[[#This Row],[Артикул]],[1]Подбор!$CJ:$DA,15,0),"")</f>
        <v>http://ipmatika.ru/upload/iblock/af0/oa537g20z713yw1lkds683npzbw45ija/whs101hl.jpg</v>
      </c>
      <c r="AK2288" s="73" t="str">
        <f>IFERROR(VLOOKUP(Подбор[[#This Row],[Артикул]],[1]Подбор!$CJ:$DA,16,0),"")</f>
        <v>https://ipmatika.kz/products/analogovye-telefony/jr-jr103-cb/</v>
      </c>
      <c r="AL2288" s="73" t="str">
        <f>IFERROR(VLOOKUP(Подбор[[#This Row],[Артикул]],[1]Подбор!$CJ:$DA,17,0),"")</f>
        <v>Под заказ</v>
      </c>
    </row>
    <row r="2289" spans="1:38">
      <c r="A2289" s="73" t="s">
        <v>4240</v>
      </c>
      <c r="B2289" t="s">
        <v>3089</v>
      </c>
      <c r="C2289" t="s">
        <v>4241</v>
      </c>
      <c r="D2289">
        <v>656050</v>
      </c>
      <c r="E2289">
        <v>459290</v>
      </c>
      <c r="F2289">
        <v>-29.991616492645377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578</v>
      </c>
      <c r="R2289" t="s">
        <v>4242</v>
      </c>
      <c r="S2289" t="s">
        <v>5612</v>
      </c>
      <c r="T2289" s="73"/>
      <c r="U2289" s="73"/>
      <c r="V2289"/>
      <c r="W2289" s="73">
        <f>IFERROR(VLOOKUP(Подбор[[#This Row],[Артикул]],[1]Подбор!$CJ:$CW,2,0),"")</f>
        <v>656050</v>
      </c>
      <c r="X2289" s="73">
        <f>IFERROR(VLOOKUP(Подбор[[#This Row],[Артикул]],[1]Подбор!$CJ:$CW,3,0),"")</f>
        <v>459290</v>
      </c>
      <c r="Y2289" s="73">
        <f>IFERROR(VLOOKUP(Подбор[[#This Row],[Артикул]],[1]Подбор!$CJ:$CW,4,0),"")</f>
        <v>-29.991616492645377</v>
      </c>
      <c r="Z2289" s="73">
        <f>IFERROR(VLOOKUP(Подбор[[#This Row],[Артикул]],[1]Подбор!$CJ:$CW,5,0),"")</f>
        <v>0</v>
      </c>
      <c r="AA2289" s="73">
        <f>IFERROR(VLOOKUP(Подбор[[#This Row],[Артикул]],[1]Подбор!$CJ:$CW,6,0),"")</f>
        <v>0</v>
      </c>
      <c r="AB2289" s="73">
        <f>IFERROR(VLOOKUP(Подбор[[#This Row],[Артикул]],[1]Подбор!$CJ:$CW,7,0),"")</f>
        <v>0</v>
      </c>
      <c r="AC2289" s="73">
        <f>IFERROR(VLOOKUP(Подбор[[#This Row],[Артикул]],[1]Подбор!$CJ:$CW,8,0),"")</f>
        <v>0</v>
      </c>
      <c r="AD2289" s="73">
        <f>IFERROR(VLOOKUP(Подбор[[#This Row],[Артикул]],[1]Подбор!$CJ:$CW,9,0),"")</f>
        <v>0</v>
      </c>
      <c r="AE2289" s="73">
        <f>IFERROR(VLOOKUP(Подбор[[#This Row],[Артикул]],[1]Подбор!$CJ:$CW,10,0),"")</f>
        <v>0</v>
      </c>
      <c r="AF2289" s="73">
        <f>IFERROR(VLOOKUP(Подбор[[#This Row],[Артикул]],[1]Подбор!$CJ:$CW,11,0),"")</f>
        <v>0</v>
      </c>
      <c r="AG2289" s="73">
        <f>IFERROR(VLOOKUP(Подбор[[#This Row],[Артикул]],[1]Подбор!$CJ:$CW,12,0),"")</f>
        <v>0</v>
      </c>
      <c r="AH2289" s="73">
        <f>IFERROR(VLOOKUP(Подбор[[#This Row],[Артикул]],[1]Подбор!$CJ:$CW,13,0),"")</f>
        <v>0</v>
      </c>
      <c r="AI2289" s="73">
        <f>IFERROR(VLOOKUP(Подбор[[#This Row],[Артикул]],[1]Подбор!$CJ:$CW,14,0),"")</f>
        <v>0</v>
      </c>
      <c r="AJ2289" s="73" t="str">
        <f>IFERROR(VLOOKUP(Подбор[[#This Row],[Артикул]],[1]Подбор!$CJ:$DA,15,0),"")</f>
        <v/>
      </c>
      <c r="AK2289" s="73" t="str">
        <f>IFERROR(VLOOKUP(Подбор[[#This Row],[Артикул]],[1]Подбор!$CJ:$DA,16,0),"")</f>
        <v>https://ipmatika.kz/products/promyshlennye-telefony/jr-jr103-fk-y-sip/</v>
      </c>
      <c r="AL2289" s="73" t="str">
        <f>IFERROR(VLOOKUP(Подбор[[#This Row],[Артикул]],[1]Подбор!$CJ:$DA,17,0),"")</f>
        <v>Под заказ</v>
      </c>
    </row>
    <row r="2290" spans="1:38">
      <c r="A2290" s="73" t="s">
        <v>4243</v>
      </c>
      <c r="B2290" t="s">
        <v>3089</v>
      </c>
      <c r="C2290" t="s">
        <v>4244</v>
      </c>
      <c r="D2290">
        <v>758180</v>
      </c>
      <c r="E2290">
        <v>530840</v>
      </c>
      <c r="F2290">
        <v>-29.9849639927194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578</v>
      </c>
      <c r="R2290" t="s">
        <v>4242</v>
      </c>
      <c r="S2290" t="s">
        <v>5612</v>
      </c>
      <c r="T2290" s="73"/>
      <c r="U2290" s="73"/>
      <c r="V2290"/>
      <c r="W2290" s="73">
        <f>IFERROR(VLOOKUP(Подбор[[#This Row],[Артикул]],[1]Подбор!$CJ:$CW,2,0),"")</f>
        <v>758180</v>
      </c>
      <c r="X2290" s="73">
        <f>IFERROR(VLOOKUP(Подбор[[#This Row],[Артикул]],[1]Подбор!$CJ:$CW,3,0),"")</f>
        <v>530840</v>
      </c>
      <c r="Y2290" s="73">
        <f>IFERROR(VLOOKUP(Подбор[[#This Row],[Артикул]],[1]Подбор!$CJ:$CW,4,0),"")</f>
        <v>-29.9849639927194</v>
      </c>
      <c r="Z2290" s="73">
        <f>IFERROR(VLOOKUP(Подбор[[#This Row],[Артикул]],[1]Подбор!$CJ:$CW,5,0),"")</f>
        <v>0</v>
      </c>
      <c r="AA2290" s="73">
        <f>IFERROR(VLOOKUP(Подбор[[#This Row],[Артикул]],[1]Подбор!$CJ:$CW,6,0),"")</f>
        <v>0</v>
      </c>
      <c r="AB2290" s="73">
        <f>IFERROR(VLOOKUP(Подбор[[#This Row],[Артикул]],[1]Подбор!$CJ:$CW,7,0),"")</f>
        <v>0</v>
      </c>
      <c r="AC2290" s="73">
        <f>IFERROR(VLOOKUP(Подбор[[#This Row],[Артикул]],[1]Подбор!$CJ:$CW,8,0),"")</f>
        <v>0</v>
      </c>
      <c r="AD2290" s="73">
        <f>IFERROR(VLOOKUP(Подбор[[#This Row],[Артикул]],[1]Подбор!$CJ:$CW,9,0),"")</f>
        <v>0</v>
      </c>
      <c r="AE2290" s="73">
        <f>IFERROR(VLOOKUP(Подбор[[#This Row],[Артикул]],[1]Подбор!$CJ:$CW,10,0),"")</f>
        <v>0</v>
      </c>
      <c r="AF2290" s="73">
        <f>IFERROR(VLOOKUP(Подбор[[#This Row],[Артикул]],[1]Подбор!$CJ:$CW,11,0),"")</f>
        <v>0</v>
      </c>
      <c r="AG2290" s="73">
        <f>IFERROR(VLOOKUP(Подбор[[#This Row],[Артикул]],[1]Подбор!$CJ:$CW,12,0),"")</f>
        <v>0</v>
      </c>
      <c r="AH2290" s="73">
        <f>IFERROR(VLOOKUP(Подбор[[#This Row],[Артикул]],[1]Подбор!$CJ:$CW,13,0),"")</f>
        <v>0</v>
      </c>
      <c r="AI2290" s="73">
        <f>IFERROR(VLOOKUP(Подбор[[#This Row],[Артикул]],[1]Подбор!$CJ:$CW,14,0),"")</f>
        <v>0</v>
      </c>
      <c r="AJ2290" s="73" t="str">
        <f>IFERROR(VLOOKUP(Подбор[[#This Row],[Артикул]],[1]Подбор!$CJ:$DA,15,0),"")</f>
        <v/>
      </c>
      <c r="AK2290" s="73" t="str">
        <f>IFERROR(VLOOKUP(Подбор[[#This Row],[Артикул]],[1]Подбор!$CJ:$DA,16,0),"")</f>
        <v>https://ipmatika.kz/products/promyshlennye-telefony/jr-jr103-fk-y-sip/</v>
      </c>
      <c r="AL2290" s="73" t="str">
        <f>IFERROR(VLOOKUP(Подбор[[#This Row],[Артикул]],[1]Подбор!$CJ:$DA,17,0),"")</f>
        <v>Под заказ</v>
      </c>
    </row>
    <row r="2291" spans="1:38">
      <c r="A2291" s="73" t="s">
        <v>4245</v>
      </c>
      <c r="B2291" t="s">
        <v>3089</v>
      </c>
      <c r="C2291" t="s">
        <v>4246</v>
      </c>
      <c r="D2291">
        <v>646820</v>
      </c>
      <c r="E2291">
        <v>452950</v>
      </c>
      <c r="F2291">
        <v>-29.972789957020495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7094</v>
      </c>
      <c r="R2291" t="s">
        <v>7095</v>
      </c>
      <c r="S2291" t="s">
        <v>5612</v>
      </c>
      <c r="T2291" s="73"/>
      <c r="U2291" s="73"/>
      <c r="V2291"/>
      <c r="W2291" s="73">
        <f>IFERROR(VLOOKUP(Подбор[[#This Row],[Артикул]],[1]Подбор!$CJ:$CW,2,0),"")</f>
        <v>646820</v>
      </c>
      <c r="X2291" s="73">
        <f>IFERROR(VLOOKUP(Подбор[[#This Row],[Артикул]],[1]Подбор!$CJ:$CW,3,0),"")</f>
        <v>452950</v>
      </c>
      <c r="Y2291" s="73">
        <f>IFERROR(VLOOKUP(Подбор[[#This Row],[Артикул]],[1]Подбор!$CJ:$CW,4,0),"")</f>
        <v>-29.972789957020495</v>
      </c>
      <c r="Z2291" s="73">
        <f>IFERROR(VLOOKUP(Подбор[[#This Row],[Артикул]],[1]Подбор!$CJ:$CW,5,0),"")</f>
        <v>0</v>
      </c>
      <c r="AA2291" s="73">
        <f>IFERROR(VLOOKUP(Подбор[[#This Row],[Артикул]],[1]Подбор!$CJ:$CW,6,0),"")</f>
        <v>0</v>
      </c>
      <c r="AB2291" s="73">
        <f>IFERROR(VLOOKUP(Подбор[[#This Row],[Артикул]],[1]Подбор!$CJ:$CW,7,0),"")</f>
        <v>0</v>
      </c>
      <c r="AC2291" s="73">
        <f>IFERROR(VLOOKUP(Подбор[[#This Row],[Артикул]],[1]Подбор!$CJ:$CW,8,0),"")</f>
        <v>0</v>
      </c>
      <c r="AD2291" s="73">
        <f>IFERROR(VLOOKUP(Подбор[[#This Row],[Артикул]],[1]Подбор!$CJ:$CW,9,0),"")</f>
        <v>0</v>
      </c>
      <c r="AE2291" s="73">
        <f>IFERROR(VLOOKUP(Подбор[[#This Row],[Артикул]],[1]Подбор!$CJ:$CW,10,0),"")</f>
        <v>0</v>
      </c>
      <c r="AF2291" s="73">
        <f>IFERROR(VLOOKUP(Подбор[[#This Row],[Артикул]],[1]Подбор!$CJ:$CW,11,0),"")</f>
        <v>0</v>
      </c>
      <c r="AG2291" s="73">
        <f>IFERROR(VLOOKUP(Подбор[[#This Row],[Артикул]],[1]Подбор!$CJ:$CW,12,0),"")</f>
        <v>0</v>
      </c>
      <c r="AH2291" s="73">
        <f>IFERROR(VLOOKUP(Подбор[[#This Row],[Артикул]],[1]Подбор!$CJ:$CW,13,0),"")</f>
        <v>0</v>
      </c>
      <c r="AI2291" s="73">
        <f>IFERROR(VLOOKUP(Подбор[[#This Row],[Артикул]],[1]Подбор!$CJ:$CW,14,0),"")</f>
        <v>0</v>
      </c>
      <c r="AJ2291" s="73" t="str">
        <f>IFERROR(VLOOKUP(Подбор[[#This Row],[Артикул]],[1]Подбор!$CJ:$DA,15,0),"")</f>
        <v>http://ipmatika.ru/upload/iblock/bd7/e25j3r52em0xviym54d5xdgnqqb4wco0/JR103-FK-H-SIP_batcheditor_fotor.jpg</v>
      </c>
      <c r="AK2291" s="73" t="str">
        <f>IFERROR(VLOOKUP(Подбор[[#This Row],[Артикул]],[1]Подбор!$CJ:$DA,16,0),"")</f>
        <v>https://ipmatika.kz/products/promyshlennye-telefony/jr-jr103-fk-h-sip/</v>
      </c>
      <c r="AL2291" s="73" t="str">
        <f>IFERROR(VLOOKUP(Подбор[[#This Row],[Артикул]],[1]Подбор!$CJ:$DA,17,0),"")</f>
        <v>Под заказ</v>
      </c>
    </row>
    <row r="2292" spans="1:38">
      <c r="A2292" s="73" t="s">
        <v>4248</v>
      </c>
      <c r="B2292" t="s">
        <v>3089</v>
      </c>
      <c r="C2292" t="s">
        <v>4249</v>
      </c>
      <c r="D2292">
        <v>554500</v>
      </c>
      <c r="E2292">
        <v>388330</v>
      </c>
      <c r="F2292">
        <v>-29.96753832281334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7096</v>
      </c>
      <c r="R2292" t="s">
        <v>7097</v>
      </c>
      <c r="S2292" t="s">
        <v>5612</v>
      </c>
      <c r="T2292" s="73"/>
      <c r="U2292" s="73"/>
      <c r="V2292"/>
      <c r="W2292" s="73">
        <f>IFERROR(VLOOKUP(Подбор[[#This Row],[Артикул]],[1]Подбор!$CJ:$CW,2,0),"")</f>
        <v>554500</v>
      </c>
      <c r="X2292" s="73">
        <f>IFERROR(VLOOKUP(Подбор[[#This Row],[Артикул]],[1]Подбор!$CJ:$CW,3,0),"")</f>
        <v>388330</v>
      </c>
      <c r="Y2292" s="73">
        <f>IFERROR(VLOOKUP(Подбор[[#This Row],[Артикул]],[1]Подбор!$CJ:$CW,4,0),"")</f>
        <v>-29.96753832281334</v>
      </c>
      <c r="Z2292" s="73">
        <f>IFERROR(VLOOKUP(Подбор[[#This Row],[Артикул]],[1]Подбор!$CJ:$CW,5,0),"")</f>
        <v>0</v>
      </c>
      <c r="AA2292" s="73">
        <f>IFERROR(VLOOKUP(Подбор[[#This Row],[Артикул]],[1]Подбор!$CJ:$CW,6,0),"")</f>
        <v>0</v>
      </c>
      <c r="AB2292" s="73">
        <f>IFERROR(VLOOKUP(Подбор[[#This Row],[Артикул]],[1]Подбор!$CJ:$CW,7,0),"")</f>
        <v>0</v>
      </c>
      <c r="AC2292" s="73">
        <f>IFERROR(VLOOKUP(Подбор[[#This Row],[Артикул]],[1]Подбор!$CJ:$CW,8,0),"")</f>
        <v>0</v>
      </c>
      <c r="AD2292" s="73">
        <f>IFERROR(VLOOKUP(Подбор[[#This Row],[Артикул]],[1]Подбор!$CJ:$CW,9,0),"")</f>
        <v>0</v>
      </c>
      <c r="AE2292" s="73">
        <f>IFERROR(VLOOKUP(Подбор[[#This Row],[Артикул]],[1]Подбор!$CJ:$CW,10,0),"")</f>
        <v>0</v>
      </c>
      <c r="AF2292" s="73">
        <f>IFERROR(VLOOKUP(Подбор[[#This Row],[Артикул]],[1]Подбор!$CJ:$CW,11,0),"")</f>
        <v>0</v>
      </c>
      <c r="AG2292" s="73">
        <f>IFERROR(VLOOKUP(Подбор[[#This Row],[Артикул]],[1]Подбор!$CJ:$CW,12,0),"")</f>
        <v>0</v>
      </c>
      <c r="AH2292" s="73">
        <f>IFERROR(VLOOKUP(Подбор[[#This Row],[Артикул]],[1]Подбор!$CJ:$CW,13,0),"")</f>
        <v>0</v>
      </c>
      <c r="AI2292" s="73">
        <f>IFERROR(VLOOKUP(Подбор[[#This Row],[Артикул]],[1]Подбор!$CJ:$CW,14,0),"")</f>
        <v>0</v>
      </c>
      <c r="AJ2292" s="73" t="str">
        <f>IFERROR(VLOOKUP(Подбор[[#This Row],[Артикул]],[1]Подбор!$CJ:$DA,15,0),"")</f>
        <v>http://ipmatika.ru/upload/iblock/47f/k8pnyabq7gm0jv8uapev5epvulkrp9n1/JR103-FK-H-SIP_batcheditor_fotor.jpg</v>
      </c>
      <c r="AK2292" s="73" t="str">
        <f>IFERROR(VLOOKUP(Подбор[[#This Row],[Артикул]],[1]Подбор!$CJ:$DA,16,0),"")</f>
        <v>https://ipmatika.kz/products/analogovye-telefony/jr-jr103-fk-h/</v>
      </c>
      <c r="AL2292" s="73" t="str">
        <f>IFERROR(VLOOKUP(Подбор[[#This Row],[Артикул]],[1]Подбор!$CJ:$DA,17,0),"")</f>
        <v>Под заказ</v>
      </c>
    </row>
    <row r="2293" spans="1:38">
      <c r="A2293" s="73" t="s">
        <v>4250</v>
      </c>
      <c r="B2293" t="s">
        <v>3089</v>
      </c>
      <c r="C2293" t="s">
        <v>4251</v>
      </c>
      <c r="D2293">
        <v>785870</v>
      </c>
      <c r="E2293">
        <v>549890</v>
      </c>
      <c r="F2293">
        <v>-30.027867204499472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578</v>
      </c>
      <c r="R2293" t="s">
        <v>3051</v>
      </c>
      <c r="S2293" t="s">
        <v>5612</v>
      </c>
      <c r="T2293" s="73"/>
      <c r="U2293" s="73"/>
      <c r="V2293"/>
      <c r="W2293" s="73">
        <f>IFERROR(VLOOKUP(Подбор[[#This Row],[Артикул]],[1]Подбор!$CJ:$CW,2,0),"")</f>
        <v>785870</v>
      </c>
      <c r="X2293" s="73">
        <f>IFERROR(VLOOKUP(Подбор[[#This Row],[Артикул]],[1]Подбор!$CJ:$CW,3,0),"")</f>
        <v>549890</v>
      </c>
      <c r="Y2293" s="73">
        <f>IFERROR(VLOOKUP(Подбор[[#This Row],[Артикул]],[1]Подбор!$CJ:$CW,4,0),"")</f>
        <v>-30.027867204499472</v>
      </c>
      <c r="Z2293" s="73">
        <f>IFERROR(VLOOKUP(Подбор[[#This Row],[Артикул]],[1]Подбор!$CJ:$CW,5,0),"")</f>
        <v>0</v>
      </c>
      <c r="AA2293" s="73">
        <f>IFERROR(VLOOKUP(Подбор[[#This Row],[Артикул]],[1]Подбор!$CJ:$CW,6,0),"")</f>
        <v>0</v>
      </c>
      <c r="AB2293" s="73">
        <f>IFERROR(VLOOKUP(Подбор[[#This Row],[Артикул]],[1]Подбор!$CJ:$CW,7,0),"")</f>
        <v>0</v>
      </c>
      <c r="AC2293" s="73">
        <f>IFERROR(VLOOKUP(Подбор[[#This Row],[Артикул]],[1]Подбор!$CJ:$CW,8,0),"")</f>
        <v>0</v>
      </c>
      <c r="AD2293" s="73">
        <f>IFERROR(VLOOKUP(Подбор[[#This Row],[Артикул]],[1]Подбор!$CJ:$CW,9,0),"")</f>
        <v>0</v>
      </c>
      <c r="AE2293" s="73">
        <f>IFERROR(VLOOKUP(Подбор[[#This Row],[Артикул]],[1]Подбор!$CJ:$CW,10,0),"")</f>
        <v>0</v>
      </c>
      <c r="AF2293" s="73">
        <f>IFERROR(VLOOKUP(Подбор[[#This Row],[Артикул]],[1]Подбор!$CJ:$CW,11,0),"")</f>
        <v>0</v>
      </c>
      <c r="AG2293" s="73">
        <f>IFERROR(VLOOKUP(Подбор[[#This Row],[Артикул]],[1]Подбор!$CJ:$CW,12,0),"")</f>
        <v>0</v>
      </c>
      <c r="AH2293" s="73">
        <f>IFERROR(VLOOKUP(Подбор[[#This Row],[Артикул]],[1]Подбор!$CJ:$CW,13,0),"")</f>
        <v>0</v>
      </c>
      <c r="AI2293" s="73">
        <f>IFERROR(VLOOKUP(Подбор[[#This Row],[Артикул]],[1]Подбор!$CJ:$CW,14,0),"")</f>
        <v>0</v>
      </c>
      <c r="AJ2293" s="73" t="str">
        <f>IFERROR(VLOOKUP(Подбор[[#This Row],[Артикул]],[1]Подбор!$CJ:$DA,15,0),"")</f>
        <v/>
      </c>
      <c r="AK2293" s="73" t="str">
        <f>IFERROR(VLOOKUP(Подбор[[#This Row],[Артикул]],[1]Подбор!$CJ:$DA,16,0),"")</f>
        <v>https://ipmatika.kz/https://ipmatika.kz/products/promyshlennye-telefony/jr-jr103-fk-y-hb-sip/</v>
      </c>
      <c r="AL2293" s="73" t="str">
        <f>IFERROR(VLOOKUP(Подбор[[#This Row],[Артикул]],[1]Подбор!$CJ:$DA,17,0),"")</f>
        <v>Под заказ</v>
      </c>
    </row>
    <row r="2294" spans="1:38">
      <c r="A2294" s="73" t="s">
        <v>4252</v>
      </c>
      <c r="B2294" t="s">
        <v>3089</v>
      </c>
      <c r="C2294" t="s">
        <v>4253</v>
      </c>
      <c r="D2294">
        <v>665290</v>
      </c>
      <c r="E2294">
        <v>465640</v>
      </c>
      <c r="F2294">
        <v>-30.009469554630314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7098</v>
      </c>
      <c r="R2294" t="s">
        <v>7099</v>
      </c>
      <c r="S2294" t="s">
        <v>5612</v>
      </c>
      <c r="T2294" s="73"/>
      <c r="U2294" s="73"/>
      <c r="V2294"/>
      <c r="W2294" s="73">
        <f>IFERROR(VLOOKUP(Подбор[[#This Row],[Артикул]],[1]Подбор!$CJ:$CW,2,0),"")</f>
        <v>665290</v>
      </c>
      <c r="X2294" s="73">
        <f>IFERROR(VLOOKUP(Подбор[[#This Row],[Артикул]],[1]Подбор!$CJ:$CW,3,0),"")</f>
        <v>465640</v>
      </c>
      <c r="Y2294" s="73">
        <f>IFERROR(VLOOKUP(Подбор[[#This Row],[Артикул]],[1]Подбор!$CJ:$CW,4,0),"")</f>
        <v>-30.009469554630314</v>
      </c>
      <c r="Z2294" s="73">
        <f>IFERROR(VLOOKUP(Подбор[[#This Row],[Артикул]],[1]Подбор!$CJ:$CW,5,0),"")</f>
        <v>0</v>
      </c>
      <c r="AA2294" s="73">
        <f>IFERROR(VLOOKUP(Подбор[[#This Row],[Артикул]],[1]Подбор!$CJ:$CW,6,0),"")</f>
        <v>0</v>
      </c>
      <c r="AB2294" s="73">
        <f>IFERROR(VLOOKUP(Подбор[[#This Row],[Артикул]],[1]Подбор!$CJ:$CW,7,0),"")</f>
        <v>0</v>
      </c>
      <c r="AC2294" s="73">
        <f>IFERROR(VLOOKUP(Подбор[[#This Row],[Артикул]],[1]Подбор!$CJ:$CW,8,0),"")</f>
        <v>0</v>
      </c>
      <c r="AD2294" s="73">
        <f>IFERROR(VLOOKUP(Подбор[[#This Row],[Артикул]],[1]Подбор!$CJ:$CW,9,0),"")</f>
        <v>0</v>
      </c>
      <c r="AE2294" s="73">
        <f>IFERROR(VLOOKUP(Подбор[[#This Row],[Артикул]],[1]Подбор!$CJ:$CW,10,0),"")</f>
        <v>0</v>
      </c>
      <c r="AF2294" s="73">
        <f>IFERROR(VLOOKUP(Подбор[[#This Row],[Артикул]],[1]Подбор!$CJ:$CW,11,0),"")</f>
        <v>0</v>
      </c>
      <c r="AG2294" s="73">
        <f>IFERROR(VLOOKUP(Подбор[[#This Row],[Артикул]],[1]Подбор!$CJ:$CW,12,0),"")</f>
        <v>0</v>
      </c>
      <c r="AH2294" s="73">
        <f>IFERROR(VLOOKUP(Подбор[[#This Row],[Артикул]],[1]Подбор!$CJ:$CW,13,0),"")</f>
        <v>0</v>
      </c>
      <c r="AI2294" s="73">
        <f>IFERROR(VLOOKUP(Подбор[[#This Row],[Артикул]],[1]Подбор!$CJ:$CW,14,0),"")</f>
        <v>0</v>
      </c>
      <c r="AJ2294" s="73" t="str">
        <f>IFERROR(VLOOKUP(Подбор[[#This Row],[Артикул]],[1]Подбор!$CJ:$DA,15,0),"")</f>
        <v>http://ipmatika.ru/upload/iblock/4a6/2238pe9fmedkq1yddv1et42uy73hv40v/JR103-FK-HB-SIP%20%281%29.jpg</v>
      </c>
      <c r="AK2294" s="73" t="str">
        <f>IFERROR(VLOOKUP(Подбор[[#This Row],[Артикул]],[1]Подбор!$CJ:$DA,16,0),"")</f>
        <v>https://ipmatika.kz/products/promyshlennye-telefony/jr-jr103-fk-hb-sip/</v>
      </c>
      <c r="AL2294" s="73" t="str">
        <f>IFERROR(VLOOKUP(Подбор[[#This Row],[Артикул]],[1]Подбор!$CJ:$DA,17,0),"")</f>
        <v>Под заказ</v>
      </c>
    </row>
    <row r="2295" spans="1:38">
      <c r="A2295" s="73" t="s">
        <v>630</v>
      </c>
      <c r="B2295" t="s">
        <v>3089</v>
      </c>
      <c r="C2295" t="s">
        <v>4254</v>
      </c>
      <c r="D2295">
        <v>572970</v>
      </c>
      <c r="E2295">
        <v>401020</v>
      </c>
      <c r="F2295">
        <v>-30.010297223240315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7100</v>
      </c>
      <c r="R2295" t="s">
        <v>7101</v>
      </c>
      <c r="S2295" t="s">
        <v>5612</v>
      </c>
      <c r="T2295" s="73"/>
      <c r="U2295" s="73"/>
      <c r="V2295"/>
      <c r="W2295" s="73">
        <f>IFERROR(VLOOKUP(Подбор[[#This Row],[Артикул]],[1]Подбор!$CJ:$CW,2,0),"")</f>
        <v>572970</v>
      </c>
      <c r="X2295" s="73">
        <f>IFERROR(VLOOKUP(Подбор[[#This Row],[Артикул]],[1]Подбор!$CJ:$CW,3,0),"")</f>
        <v>401020</v>
      </c>
      <c r="Y2295" s="73">
        <f>IFERROR(VLOOKUP(Подбор[[#This Row],[Артикул]],[1]Подбор!$CJ:$CW,4,0),"")</f>
        <v>-30.010297223240315</v>
      </c>
      <c r="Z2295" s="73">
        <f>IFERROR(VLOOKUP(Подбор[[#This Row],[Артикул]],[1]Подбор!$CJ:$CW,5,0),"")</f>
        <v>0</v>
      </c>
      <c r="AA2295" s="73">
        <f>IFERROR(VLOOKUP(Подбор[[#This Row],[Артикул]],[1]Подбор!$CJ:$CW,6,0),"")</f>
        <v>0</v>
      </c>
      <c r="AB2295" s="73">
        <f>IFERROR(VLOOKUP(Подбор[[#This Row],[Артикул]],[1]Подбор!$CJ:$CW,7,0),"")</f>
        <v>0</v>
      </c>
      <c r="AC2295" s="73">
        <f>IFERROR(VLOOKUP(Подбор[[#This Row],[Артикул]],[1]Подбор!$CJ:$CW,8,0),"")</f>
        <v>0</v>
      </c>
      <c r="AD2295" s="73">
        <f>IFERROR(VLOOKUP(Подбор[[#This Row],[Артикул]],[1]Подбор!$CJ:$CW,9,0),"")</f>
        <v>0</v>
      </c>
      <c r="AE2295" s="73">
        <f>IFERROR(VLOOKUP(Подбор[[#This Row],[Артикул]],[1]Подбор!$CJ:$CW,10,0),"")</f>
        <v>0</v>
      </c>
      <c r="AF2295" s="73">
        <f>IFERROR(VLOOKUP(Подбор[[#This Row],[Артикул]],[1]Подбор!$CJ:$CW,11,0),"")</f>
        <v>0</v>
      </c>
      <c r="AG2295" s="73">
        <f>IFERROR(VLOOKUP(Подбор[[#This Row],[Артикул]],[1]Подбор!$CJ:$CW,12,0),"")</f>
        <v>0</v>
      </c>
      <c r="AH2295" s="73">
        <f>IFERROR(VLOOKUP(Подбор[[#This Row],[Артикул]],[1]Подбор!$CJ:$CW,13,0),"")</f>
        <v>0</v>
      </c>
      <c r="AI2295" s="73">
        <f>IFERROR(VLOOKUP(Подбор[[#This Row],[Артикул]],[1]Подбор!$CJ:$CW,14,0),"")</f>
        <v>0</v>
      </c>
      <c r="AJ2295" s="73" t="str">
        <f>IFERROR(VLOOKUP(Подбор[[#This Row],[Артикул]],[1]Подбор!$CJ:$DA,15,0),"")</f>
        <v>http://ipmatika.ru/upload/iblock/9ff/33z1fqusa6uehzqkgpkyz5kzfl4nbql7/JR103-FK-HB-SIP%20%281%29.jpg</v>
      </c>
      <c r="AK2295" s="73" t="str">
        <f>IFERROR(VLOOKUP(Подбор[[#This Row],[Артикул]],[1]Подбор!$CJ:$DA,16,0),"")</f>
        <v>https://ipmatika.kz/products/analogovye-telefony/jr-jr103-fk-hb/</v>
      </c>
      <c r="AL2295" s="73" t="str">
        <f>IFERROR(VLOOKUP(Подбор[[#This Row],[Артикул]],[1]Подбор!$CJ:$DA,17,0),"")</f>
        <v>Под заказ</v>
      </c>
    </row>
    <row r="2296" spans="1:38">
      <c r="A2296" s="73" t="s">
        <v>7563</v>
      </c>
      <c r="B2296" t="s">
        <v>3089</v>
      </c>
      <c r="C2296" t="s">
        <v>7564</v>
      </c>
      <c r="D2296">
        <v>451550</v>
      </c>
      <c r="E2296" t="s">
        <v>578</v>
      </c>
      <c r="F2296" t="s">
        <v>578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578</v>
      </c>
      <c r="R2296" t="s">
        <v>7097</v>
      </c>
      <c r="S2296" t="s">
        <v>5612</v>
      </c>
      <c r="T2296" s="73"/>
      <c r="U2296" s="73"/>
      <c r="V2296"/>
      <c r="W2296" s="73">
        <f>IFERROR(VLOOKUP(Подбор[[#This Row],[Артикул]],[1]Подбор!$CJ:$CW,2,0),"")</f>
        <v>451550</v>
      </c>
      <c r="X2296" s="73" t="str">
        <f>IFERROR(VLOOKUP(Подбор[[#This Row],[Артикул]],[1]Подбор!$CJ:$CW,3,0),"")</f>
        <v/>
      </c>
      <c r="Y2296" s="73" t="str">
        <f>IFERROR(VLOOKUP(Подбор[[#This Row],[Артикул]],[1]Подбор!$CJ:$CW,4,0),"")</f>
        <v/>
      </c>
      <c r="Z2296" s="73">
        <f>IFERROR(VLOOKUP(Подбор[[#This Row],[Артикул]],[1]Подбор!$CJ:$CW,5,0),"")</f>
        <v>0</v>
      </c>
      <c r="AA2296" s="73">
        <f>IFERROR(VLOOKUP(Подбор[[#This Row],[Артикул]],[1]Подбор!$CJ:$CW,6,0),"")</f>
        <v>0</v>
      </c>
      <c r="AB2296" s="73">
        <f>IFERROR(VLOOKUP(Подбор[[#This Row],[Артикул]],[1]Подбор!$CJ:$CW,7,0),"")</f>
        <v>0</v>
      </c>
      <c r="AC2296" s="73">
        <f>IFERROR(VLOOKUP(Подбор[[#This Row],[Артикул]],[1]Подбор!$CJ:$CW,8,0),"")</f>
        <v>0</v>
      </c>
      <c r="AD2296" s="73">
        <f>IFERROR(VLOOKUP(Подбор[[#This Row],[Артикул]],[1]Подбор!$CJ:$CW,9,0),"")</f>
        <v>0</v>
      </c>
      <c r="AE2296" s="73">
        <f>IFERROR(VLOOKUP(Подбор[[#This Row],[Артикул]],[1]Подбор!$CJ:$CW,10,0),"")</f>
        <v>0</v>
      </c>
      <c r="AF2296" s="73">
        <f>IFERROR(VLOOKUP(Подбор[[#This Row],[Артикул]],[1]Подбор!$CJ:$CW,11,0),"")</f>
        <v>0</v>
      </c>
      <c r="AG2296" s="73">
        <f>IFERROR(VLOOKUP(Подбор[[#This Row],[Артикул]],[1]Подбор!$CJ:$CW,12,0),"")</f>
        <v>0</v>
      </c>
      <c r="AH2296" s="73">
        <f>IFERROR(VLOOKUP(Подбор[[#This Row],[Артикул]],[1]Подбор!$CJ:$CW,13,0),"")</f>
        <v>0</v>
      </c>
      <c r="AI2296" s="73">
        <f>IFERROR(VLOOKUP(Подбор[[#This Row],[Артикул]],[1]Подбор!$CJ:$CW,14,0),"")</f>
        <v>0</v>
      </c>
      <c r="AJ2296" s="73" t="str">
        <f>IFERROR(VLOOKUP(Подбор[[#This Row],[Артикул]],[1]Подбор!$CJ:$DA,15,0),"")</f>
        <v/>
      </c>
      <c r="AK2296" s="73" t="str">
        <f>IFERROR(VLOOKUP(Подбор[[#This Row],[Артикул]],[1]Подбор!$CJ:$DA,16,0),"")</f>
        <v>https://ipmatika.kz/products/analogovye-telefony/jr-jr103-fk-h/</v>
      </c>
      <c r="AL2296" s="73" t="str">
        <f>IFERROR(VLOOKUP(Подбор[[#This Row],[Артикул]],[1]Подбор!$CJ:$DA,17,0),"")</f>
        <v>Под заказ</v>
      </c>
    </row>
    <row r="2297" spans="1:38">
      <c r="A2297" s="73" t="s">
        <v>4255</v>
      </c>
      <c r="B2297" t="s">
        <v>3089</v>
      </c>
      <c r="C2297" t="s">
        <v>4256</v>
      </c>
      <c r="D2297">
        <v>545270</v>
      </c>
      <c r="E2297">
        <v>381970</v>
      </c>
      <c r="F2297">
        <v>-29.948465897628694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7102</v>
      </c>
      <c r="R2297" t="s">
        <v>7103</v>
      </c>
      <c r="S2297" t="s">
        <v>5612</v>
      </c>
      <c r="T2297" s="73"/>
      <c r="U2297" s="73"/>
      <c r="V2297"/>
      <c r="W2297" s="73">
        <f>IFERROR(VLOOKUP(Подбор[[#This Row],[Артикул]],[1]Подбор!$CJ:$CW,2,0),"")</f>
        <v>545270</v>
      </c>
      <c r="X2297" s="73">
        <f>IFERROR(VLOOKUP(Подбор[[#This Row],[Артикул]],[1]Подбор!$CJ:$CW,3,0),"")</f>
        <v>381970</v>
      </c>
      <c r="Y2297" s="73">
        <f>IFERROR(VLOOKUP(Подбор[[#This Row],[Артикул]],[1]Подбор!$CJ:$CW,4,0),"")</f>
        <v>-29.948465897628694</v>
      </c>
      <c r="Z2297" s="73">
        <f>IFERROR(VLOOKUP(Подбор[[#This Row],[Артикул]],[1]Подбор!$CJ:$CW,5,0),"")</f>
        <v>0</v>
      </c>
      <c r="AA2297" s="73">
        <f>IFERROR(VLOOKUP(Подбор[[#This Row],[Артикул]],[1]Подбор!$CJ:$CW,6,0),"")</f>
        <v>0</v>
      </c>
      <c r="AB2297" s="73">
        <f>IFERROR(VLOOKUP(Подбор[[#This Row],[Артикул]],[1]Подбор!$CJ:$CW,7,0),"")</f>
        <v>0</v>
      </c>
      <c r="AC2297" s="73">
        <f>IFERROR(VLOOKUP(Подбор[[#This Row],[Артикул]],[1]Подбор!$CJ:$CW,8,0),"")</f>
        <v>0</v>
      </c>
      <c r="AD2297" s="73">
        <f>IFERROR(VLOOKUP(Подбор[[#This Row],[Артикул]],[1]Подбор!$CJ:$CW,9,0),"")</f>
        <v>0</v>
      </c>
      <c r="AE2297" s="73">
        <f>IFERROR(VLOOKUP(Подбор[[#This Row],[Артикул]],[1]Подбор!$CJ:$CW,10,0),"")</f>
        <v>0</v>
      </c>
      <c r="AF2297" s="73">
        <f>IFERROR(VLOOKUP(Подбор[[#This Row],[Артикул]],[1]Подбор!$CJ:$CW,11,0),"")</f>
        <v>0</v>
      </c>
      <c r="AG2297" s="73">
        <f>IFERROR(VLOOKUP(Подбор[[#This Row],[Артикул]],[1]Подбор!$CJ:$CW,12,0),"")</f>
        <v>0</v>
      </c>
      <c r="AH2297" s="73">
        <f>IFERROR(VLOOKUP(Подбор[[#This Row],[Артикул]],[1]Подбор!$CJ:$CW,13,0),"")</f>
        <v>0</v>
      </c>
      <c r="AI2297" s="73">
        <f>IFERROR(VLOOKUP(Подбор[[#This Row],[Артикул]],[1]Подбор!$CJ:$CW,14,0),"")</f>
        <v>0</v>
      </c>
      <c r="AJ2297" s="73" t="str">
        <f>IFERROR(VLOOKUP(Подбор[[#This Row],[Артикул]],[1]Подбор!$CJ:$DA,15,0),"")</f>
        <v>http://ipmatika.ru/upload/iblock/ed6/6svzg5ifsgiafigb7zz5bwbzlo3zvwev/JR103-FK-SIP.jpg</v>
      </c>
      <c r="AK2297" s="73" t="str">
        <f>IFERROR(VLOOKUP(Подбор[[#This Row],[Артикул]],[1]Подбор!$CJ:$DA,16,0),"")</f>
        <v>https://ipmatika.kz/products/promyshlennye-telefony/jr-jr103-fk-sip/</v>
      </c>
      <c r="AL2297" s="73" t="str">
        <f>IFERROR(VLOOKUP(Подбор[[#This Row],[Артикул]],[1]Подбор!$CJ:$DA,17,0),"")</f>
        <v>Под заказ</v>
      </c>
    </row>
    <row r="2298" spans="1:38">
      <c r="A2298" s="73" t="s">
        <v>4259</v>
      </c>
      <c r="B2298" t="s">
        <v>3089</v>
      </c>
      <c r="C2298" t="s">
        <v>4260</v>
      </c>
      <c r="D2298">
        <v>452950</v>
      </c>
      <c r="E2298">
        <v>317350</v>
      </c>
      <c r="F2298">
        <v>-29.937079147808802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7104</v>
      </c>
      <c r="R2298" t="s">
        <v>7105</v>
      </c>
      <c r="S2298" t="s">
        <v>5612</v>
      </c>
      <c r="T2298" s="73"/>
      <c r="U2298" s="73"/>
      <c r="V2298"/>
      <c r="W2298" s="73">
        <f>IFERROR(VLOOKUP(Подбор[[#This Row],[Артикул]],[1]Подбор!$CJ:$CW,2,0),"")</f>
        <v>452950</v>
      </c>
      <c r="X2298" s="73">
        <f>IFERROR(VLOOKUP(Подбор[[#This Row],[Артикул]],[1]Подбор!$CJ:$CW,3,0),"")</f>
        <v>317350</v>
      </c>
      <c r="Y2298" s="73">
        <f>IFERROR(VLOOKUP(Подбор[[#This Row],[Артикул]],[1]Подбор!$CJ:$CW,4,0),"")</f>
        <v>-29.937079147808802</v>
      </c>
      <c r="Z2298" s="73">
        <f>IFERROR(VLOOKUP(Подбор[[#This Row],[Артикул]],[1]Подбор!$CJ:$CW,5,0),"")</f>
        <v>0</v>
      </c>
      <c r="AA2298" s="73">
        <f>IFERROR(VLOOKUP(Подбор[[#This Row],[Артикул]],[1]Подбор!$CJ:$CW,6,0),"")</f>
        <v>0</v>
      </c>
      <c r="AB2298" s="73">
        <f>IFERROR(VLOOKUP(Подбор[[#This Row],[Артикул]],[1]Подбор!$CJ:$CW,7,0),"")</f>
        <v>0</v>
      </c>
      <c r="AC2298" s="73">
        <f>IFERROR(VLOOKUP(Подбор[[#This Row],[Артикул]],[1]Подбор!$CJ:$CW,8,0),"")</f>
        <v>0</v>
      </c>
      <c r="AD2298" s="73">
        <f>IFERROR(VLOOKUP(Подбор[[#This Row],[Артикул]],[1]Подбор!$CJ:$CW,9,0),"")</f>
        <v>0</v>
      </c>
      <c r="AE2298" s="73">
        <f>IFERROR(VLOOKUP(Подбор[[#This Row],[Артикул]],[1]Подбор!$CJ:$CW,10,0),"")</f>
        <v>0</v>
      </c>
      <c r="AF2298" s="73">
        <f>IFERROR(VLOOKUP(Подбор[[#This Row],[Артикул]],[1]Подбор!$CJ:$CW,11,0),"")</f>
        <v>0</v>
      </c>
      <c r="AG2298" s="73">
        <f>IFERROR(VLOOKUP(Подбор[[#This Row],[Артикул]],[1]Подбор!$CJ:$CW,12,0),"")</f>
        <v>0</v>
      </c>
      <c r="AH2298" s="73">
        <f>IFERROR(VLOOKUP(Подбор[[#This Row],[Артикул]],[1]Подбор!$CJ:$CW,13,0),"")</f>
        <v>0</v>
      </c>
      <c r="AI2298" s="73">
        <f>IFERROR(VLOOKUP(Подбор[[#This Row],[Артикул]],[1]Подбор!$CJ:$CW,14,0),"")</f>
        <v>0</v>
      </c>
      <c r="AJ2298" s="73" t="str">
        <f>IFERROR(VLOOKUP(Подбор[[#This Row],[Артикул]],[1]Подбор!$CJ:$DA,15,0),"")</f>
        <v>http://ipmatika.ru/upload/iblock/036/fznkb06ag1f09mnjbz3s1m15cvwj1f82/JR103-FK-SIP.jpg</v>
      </c>
      <c r="AK2298" s="73" t="str">
        <f>IFERROR(VLOOKUP(Подбор[[#This Row],[Артикул]],[1]Подбор!$CJ:$DA,16,0),"")</f>
        <v>https://ipmatika.kz/products/analogovye-telefony/jr-jr103-fk-y/</v>
      </c>
      <c r="AL2298" s="73" t="str">
        <f>IFERROR(VLOOKUP(Подбор[[#This Row],[Артикул]],[1]Подбор!$CJ:$DA,17,0),"")</f>
        <v>Под заказ</v>
      </c>
    </row>
    <row r="2299" spans="1:38">
      <c r="A2299" s="73" t="s">
        <v>4261</v>
      </c>
      <c r="B2299" t="s">
        <v>3089</v>
      </c>
      <c r="C2299" t="s">
        <v>4262</v>
      </c>
      <c r="D2299">
        <v>619130</v>
      </c>
      <c r="E2299">
        <v>433330</v>
      </c>
      <c r="F2299">
        <v>-30.009852535008804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578</v>
      </c>
      <c r="R2299" t="s">
        <v>4263</v>
      </c>
      <c r="S2299" t="s">
        <v>5612</v>
      </c>
      <c r="T2299" s="73"/>
      <c r="U2299" s="73"/>
      <c r="V2299"/>
      <c r="W2299" s="73">
        <f>IFERROR(VLOOKUP(Подбор[[#This Row],[Артикул]],[1]Подбор!$CJ:$CW,2,0),"")</f>
        <v>619130</v>
      </c>
      <c r="X2299" s="73">
        <f>IFERROR(VLOOKUP(Подбор[[#This Row],[Артикул]],[1]Подбор!$CJ:$CW,3,0),"")</f>
        <v>433330</v>
      </c>
      <c r="Y2299" s="73">
        <f>IFERROR(VLOOKUP(Подбор[[#This Row],[Артикул]],[1]Подбор!$CJ:$CW,4,0),"")</f>
        <v>-30.009852535008804</v>
      </c>
      <c r="Z2299" s="73">
        <f>IFERROR(VLOOKUP(Подбор[[#This Row],[Артикул]],[1]Подбор!$CJ:$CW,5,0),"")</f>
        <v>0</v>
      </c>
      <c r="AA2299" s="73">
        <f>IFERROR(VLOOKUP(Подбор[[#This Row],[Артикул]],[1]Подбор!$CJ:$CW,6,0),"")</f>
        <v>0</v>
      </c>
      <c r="AB2299" s="73">
        <f>IFERROR(VLOOKUP(Подбор[[#This Row],[Артикул]],[1]Подбор!$CJ:$CW,7,0),"")</f>
        <v>0</v>
      </c>
      <c r="AC2299" s="73">
        <f>IFERROR(VLOOKUP(Подбор[[#This Row],[Артикул]],[1]Подбор!$CJ:$CW,8,0),"")</f>
        <v>0</v>
      </c>
      <c r="AD2299" s="73">
        <f>IFERROR(VLOOKUP(Подбор[[#This Row],[Артикул]],[1]Подбор!$CJ:$CW,9,0),"")</f>
        <v>0</v>
      </c>
      <c r="AE2299" s="73">
        <f>IFERROR(VLOOKUP(Подбор[[#This Row],[Артикул]],[1]Подбор!$CJ:$CW,10,0),"")</f>
        <v>0</v>
      </c>
      <c r="AF2299" s="73">
        <f>IFERROR(VLOOKUP(Подбор[[#This Row],[Артикул]],[1]Подбор!$CJ:$CW,11,0),"")</f>
        <v>0</v>
      </c>
      <c r="AG2299" s="73">
        <f>IFERROR(VLOOKUP(Подбор[[#This Row],[Артикул]],[1]Подбор!$CJ:$CW,12,0),"")</f>
        <v>0</v>
      </c>
      <c r="AH2299" s="73">
        <f>IFERROR(VLOOKUP(Подбор[[#This Row],[Артикул]],[1]Подбор!$CJ:$CW,13,0),"")</f>
        <v>0</v>
      </c>
      <c r="AI2299" s="73">
        <f>IFERROR(VLOOKUP(Подбор[[#This Row],[Артикул]],[1]Подбор!$CJ:$CW,14,0),"")</f>
        <v>0</v>
      </c>
      <c r="AJ2299" s="73" t="str">
        <f>IFERROR(VLOOKUP(Подбор[[#This Row],[Артикул]],[1]Подбор!$CJ:$DA,15,0),"")</f>
        <v/>
      </c>
      <c r="AK2299" s="73" t="str">
        <f>IFERROR(VLOOKUP(Подбор[[#This Row],[Артикул]],[1]Подбор!$CJ:$DA,16,0),"")</f>
        <v>https://ipmatika.kz/products/promyshlennye-telefony/jr-jr104-2b-y-sip/</v>
      </c>
      <c r="AL2299" s="73" t="str">
        <f>IFERROR(VLOOKUP(Подбор[[#This Row],[Артикул]],[1]Подбор!$CJ:$DA,17,0),"")</f>
        <v>Под заказ</v>
      </c>
    </row>
    <row r="2300" spans="1:38">
      <c r="A2300" s="73" t="s">
        <v>4264</v>
      </c>
      <c r="B2300" t="s">
        <v>3089</v>
      </c>
      <c r="C2300" t="s">
        <v>4265</v>
      </c>
      <c r="D2300">
        <v>508340</v>
      </c>
      <c r="E2300">
        <v>356010</v>
      </c>
      <c r="F2300">
        <v>-29.966164378172095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7106</v>
      </c>
      <c r="R2300" t="s">
        <v>7107</v>
      </c>
      <c r="S2300" t="s">
        <v>5612</v>
      </c>
      <c r="T2300" s="73"/>
      <c r="U2300" s="73"/>
      <c r="V2300"/>
      <c r="W2300" s="73">
        <f>IFERROR(VLOOKUP(Подбор[[#This Row],[Артикул]],[1]Подбор!$CJ:$CW,2,0),"")</f>
        <v>508340</v>
      </c>
      <c r="X2300" s="73">
        <f>IFERROR(VLOOKUP(Подбор[[#This Row],[Артикул]],[1]Подбор!$CJ:$CW,3,0),"")</f>
        <v>356010</v>
      </c>
      <c r="Y2300" s="73">
        <f>IFERROR(VLOOKUP(Подбор[[#This Row],[Артикул]],[1]Подбор!$CJ:$CW,4,0),"")</f>
        <v>-29.966164378172095</v>
      </c>
      <c r="Z2300" s="73">
        <f>IFERROR(VLOOKUP(Подбор[[#This Row],[Артикул]],[1]Подбор!$CJ:$CW,5,0),"")</f>
        <v>0</v>
      </c>
      <c r="AA2300" s="73">
        <f>IFERROR(VLOOKUP(Подбор[[#This Row],[Артикул]],[1]Подбор!$CJ:$CW,6,0),"")</f>
        <v>0</v>
      </c>
      <c r="AB2300" s="73">
        <f>IFERROR(VLOOKUP(Подбор[[#This Row],[Артикул]],[1]Подбор!$CJ:$CW,7,0),"")</f>
        <v>0</v>
      </c>
      <c r="AC2300" s="73">
        <f>IFERROR(VLOOKUP(Подбор[[#This Row],[Артикул]],[1]Подбор!$CJ:$CW,8,0),"")</f>
        <v>0</v>
      </c>
      <c r="AD2300" s="73">
        <f>IFERROR(VLOOKUP(Подбор[[#This Row],[Артикул]],[1]Подбор!$CJ:$CW,9,0),"")</f>
        <v>0</v>
      </c>
      <c r="AE2300" s="73">
        <f>IFERROR(VLOOKUP(Подбор[[#This Row],[Артикул]],[1]Подбор!$CJ:$CW,10,0),"")</f>
        <v>0</v>
      </c>
      <c r="AF2300" s="73">
        <f>IFERROR(VLOOKUP(Подбор[[#This Row],[Артикул]],[1]Подбор!$CJ:$CW,11,0),"")</f>
        <v>0</v>
      </c>
      <c r="AG2300" s="73">
        <f>IFERROR(VLOOKUP(Подбор[[#This Row],[Артикул]],[1]Подбор!$CJ:$CW,12,0),"")</f>
        <v>0</v>
      </c>
      <c r="AH2300" s="73">
        <f>IFERROR(VLOOKUP(Подбор[[#This Row],[Артикул]],[1]Подбор!$CJ:$CW,13,0),"")</f>
        <v>0</v>
      </c>
      <c r="AI2300" s="73">
        <f>IFERROR(VLOOKUP(Подбор[[#This Row],[Артикул]],[1]Подбор!$CJ:$CW,14,0),"")</f>
        <v>0</v>
      </c>
      <c r="AJ2300" s="73" t="str">
        <f>IFERROR(VLOOKUP(Подбор[[#This Row],[Артикул]],[1]Подбор!$CJ:$DA,15,0),"")</f>
        <v>http://ipmatika.ru/upload/iblock/129/3fxm8ktw80tznrnlzxtugm86xytm2nut/4_PhotoRoom.png_PhotoRoom_batcheditor_fotor.jpg</v>
      </c>
      <c r="AK2300" s="73" t="str">
        <f>IFERROR(VLOOKUP(Подбор[[#This Row],[Артикул]],[1]Подбор!$CJ:$DA,16,0),"")</f>
        <v>https://ipmatika.kz/products/promyshlennye-telefony/jr-jr104-2b-sip/</v>
      </c>
      <c r="AL2300" s="73" t="str">
        <f>IFERROR(VLOOKUP(Подбор[[#This Row],[Артикул]],[1]Подбор!$CJ:$DA,17,0),"")</f>
        <v>Под заказ</v>
      </c>
    </row>
    <row r="2301" spans="1:38">
      <c r="A2301" s="73" t="s">
        <v>4266</v>
      </c>
      <c r="B2301" t="s">
        <v>3089</v>
      </c>
      <c r="C2301" t="s">
        <v>4267</v>
      </c>
      <c r="D2301">
        <v>416020</v>
      </c>
      <c r="E2301">
        <v>291390</v>
      </c>
      <c r="F2301">
        <v>-29.957694341618193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7108</v>
      </c>
      <c r="R2301" t="s">
        <v>7109</v>
      </c>
      <c r="S2301" t="s">
        <v>5612</v>
      </c>
      <c r="T2301" s="73"/>
      <c r="U2301" s="73"/>
      <c r="V2301"/>
      <c r="W2301" s="73">
        <f>IFERROR(VLOOKUP(Подбор[[#This Row],[Артикул]],[1]Подбор!$CJ:$CW,2,0),"")</f>
        <v>416020</v>
      </c>
      <c r="X2301" s="73">
        <f>IFERROR(VLOOKUP(Подбор[[#This Row],[Артикул]],[1]Подбор!$CJ:$CW,3,0),"")</f>
        <v>291390</v>
      </c>
      <c r="Y2301" s="73">
        <f>IFERROR(VLOOKUP(Подбор[[#This Row],[Артикул]],[1]Подбор!$CJ:$CW,4,0),"")</f>
        <v>-29.957694341618193</v>
      </c>
      <c r="Z2301" s="73">
        <f>IFERROR(VLOOKUP(Подбор[[#This Row],[Артикул]],[1]Подбор!$CJ:$CW,5,0),"")</f>
        <v>0</v>
      </c>
      <c r="AA2301" s="73">
        <f>IFERROR(VLOOKUP(Подбор[[#This Row],[Артикул]],[1]Подбор!$CJ:$CW,6,0),"")</f>
        <v>0</v>
      </c>
      <c r="AB2301" s="73">
        <f>IFERROR(VLOOKUP(Подбор[[#This Row],[Артикул]],[1]Подбор!$CJ:$CW,7,0),"")</f>
        <v>0</v>
      </c>
      <c r="AC2301" s="73">
        <f>IFERROR(VLOOKUP(Подбор[[#This Row],[Артикул]],[1]Подбор!$CJ:$CW,8,0),"")</f>
        <v>0</v>
      </c>
      <c r="AD2301" s="73">
        <f>IFERROR(VLOOKUP(Подбор[[#This Row],[Артикул]],[1]Подбор!$CJ:$CW,9,0),"")</f>
        <v>0</v>
      </c>
      <c r="AE2301" s="73">
        <f>IFERROR(VLOOKUP(Подбор[[#This Row],[Артикул]],[1]Подбор!$CJ:$CW,10,0),"")</f>
        <v>0</v>
      </c>
      <c r="AF2301" s="73">
        <f>IFERROR(VLOOKUP(Подбор[[#This Row],[Артикул]],[1]Подбор!$CJ:$CW,11,0),"")</f>
        <v>0</v>
      </c>
      <c r="AG2301" s="73">
        <f>IFERROR(VLOOKUP(Подбор[[#This Row],[Артикул]],[1]Подбор!$CJ:$CW,12,0),"")</f>
        <v>0</v>
      </c>
      <c r="AH2301" s="73">
        <f>IFERROR(VLOOKUP(Подбор[[#This Row],[Артикул]],[1]Подбор!$CJ:$CW,13,0),"")</f>
        <v>0</v>
      </c>
      <c r="AI2301" s="73">
        <f>IFERROR(VLOOKUP(Подбор[[#This Row],[Артикул]],[1]Подбор!$CJ:$CW,14,0),"")</f>
        <v>0</v>
      </c>
      <c r="AJ2301" s="73" t="str">
        <f>IFERROR(VLOOKUP(Подбор[[#This Row],[Артикул]],[1]Подбор!$CJ:$DA,15,0),"")</f>
        <v>http://ipmatika.ru/upload/iblock/acc/bnxuobds1f4f0eh9ssr3lzqiqwe7lgcv/hdfhyjkyi.jpg</v>
      </c>
      <c r="AK2301" s="73" t="str">
        <f>IFERROR(VLOOKUP(Подбор[[#This Row],[Артикул]],[1]Подбор!$CJ:$DA,16,0),"")</f>
        <v>https://ipmatika.kz/products/analogovye-telefony/jr-jr104-2b/</v>
      </c>
      <c r="AL2301" s="73" t="str">
        <f>IFERROR(VLOOKUP(Подбор[[#This Row],[Артикул]],[1]Подбор!$CJ:$DA,17,0),"")</f>
        <v>Под заказ</v>
      </c>
    </row>
    <row r="2302" spans="1:38">
      <c r="A2302" s="73" t="s">
        <v>4268</v>
      </c>
      <c r="B2302" t="s">
        <v>3089</v>
      </c>
      <c r="C2302" t="s">
        <v>4269</v>
      </c>
      <c r="D2302">
        <v>600660</v>
      </c>
      <c r="E2302">
        <v>420640</v>
      </c>
      <c r="F2302">
        <v>-29.970365930809436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578</v>
      </c>
      <c r="R2302" t="s">
        <v>4270</v>
      </c>
      <c r="S2302" t="s">
        <v>5612</v>
      </c>
      <c r="T2302" s="73"/>
      <c r="U2302" s="73"/>
      <c r="V2302"/>
      <c r="W2302" s="73">
        <f>IFERROR(VLOOKUP(Подбор[[#This Row],[Артикул]],[1]Подбор!$CJ:$CW,2,0),"")</f>
        <v>600660</v>
      </c>
      <c r="X2302" s="73">
        <f>IFERROR(VLOOKUP(Подбор[[#This Row],[Артикул]],[1]Подбор!$CJ:$CW,3,0),"")</f>
        <v>420640</v>
      </c>
      <c r="Y2302" s="73">
        <f>IFERROR(VLOOKUP(Подбор[[#This Row],[Артикул]],[1]Подбор!$CJ:$CW,4,0),"")</f>
        <v>-29.970365930809436</v>
      </c>
      <c r="Z2302" s="73">
        <f>IFERROR(VLOOKUP(Подбор[[#This Row],[Артикул]],[1]Подбор!$CJ:$CW,5,0),"")</f>
        <v>0</v>
      </c>
      <c r="AA2302" s="73">
        <f>IFERROR(VLOOKUP(Подбор[[#This Row],[Артикул]],[1]Подбор!$CJ:$CW,6,0),"")</f>
        <v>0</v>
      </c>
      <c r="AB2302" s="73">
        <f>IFERROR(VLOOKUP(Подбор[[#This Row],[Артикул]],[1]Подбор!$CJ:$CW,7,0),"")</f>
        <v>0</v>
      </c>
      <c r="AC2302" s="73">
        <f>IFERROR(VLOOKUP(Подбор[[#This Row],[Артикул]],[1]Подбор!$CJ:$CW,8,0),"")</f>
        <v>0</v>
      </c>
      <c r="AD2302" s="73">
        <f>IFERROR(VLOOKUP(Подбор[[#This Row],[Артикул]],[1]Подбор!$CJ:$CW,9,0),"")</f>
        <v>0</v>
      </c>
      <c r="AE2302" s="73">
        <f>IFERROR(VLOOKUP(Подбор[[#This Row],[Артикул]],[1]Подбор!$CJ:$CW,10,0),"")</f>
        <v>0</v>
      </c>
      <c r="AF2302" s="73">
        <f>IFERROR(VLOOKUP(Подбор[[#This Row],[Артикул]],[1]Подбор!$CJ:$CW,11,0),"")</f>
        <v>0</v>
      </c>
      <c r="AG2302" s="73">
        <f>IFERROR(VLOOKUP(Подбор[[#This Row],[Артикул]],[1]Подбор!$CJ:$CW,12,0),"")</f>
        <v>0</v>
      </c>
      <c r="AH2302" s="73">
        <f>IFERROR(VLOOKUP(Подбор[[#This Row],[Артикул]],[1]Подбор!$CJ:$CW,13,0),"")</f>
        <v>0</v>
      </c>
      <c r="AI2302" s="73">
        <f>IFERROR(VLOOKUP(Подбор[[#This Row],[Артикул]],[1]Подбор!$CJ:$CW,14,0),"")</f>
        <v>0</v>
      </c>
      <c r="AJ2302" s="73" t="str">
        <f>IFERROR(VLOOKUP(Подбор[[#This Row],[Артикул]],[1]Подбор!$CJ:$DA,15,0),"")</f>
        <v/>
      </c>
      <c r="AK2302" s="73" t="str">
        <f>IFERROR(VLOOKUP(Подбор[[#This Row],[Артикул]],[1]Подбор!$CJ:$DA,16,0),"")</f>
        <v>https://ipmatika.kz/products/promyshlennye-telefony/jr-jr104-sc-y-sip/</v>
      </c>
      <c r="AL2302" s="73" t="str">
        <f>IFERROR(VLOOKUP(Подбор[[#This Row],[Артикул]],[1]Подбор!$CJ:$DA,17,0),"")</f>
        <v>Под заказ</v>
      </c>
    </row>
    <row r="2303" spans="1:38">
      <c r="A2303" s="73" t="s">
        <v>4271</v>
      </c>
      <c r="B2303" t="s">
        <v>3089</v>
      </c>
      <c r="C2303" t="s">
        <v>4272</v>
      </c>
      <c r="D2303">
        <v>489880</v>
      </c>
      <c r="E2303">
        <v>342740</v>
      </c>
      <c r="F2303">
        <v>-30.035927165836526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7110</v>
      </c>
      <c r="R2303" t="s">
        <v>7111</v>
      </c>
      <c r="S2303" t="s">
        <v>5612</v>
      </c>
      <c r="T2303" s="73"/>
      <c r="U2303" s="73"/>
      <c r="V2303"/>
      <c r="W2303" s="73">
        <f>IFERROR(VLOOKUP(Подбор[[#This Row],[Артикул]],[1]Подбор!$CJ:$CW,2,0),"")</f>
        <v>489880</v>
      </c>
      <c r="X2303" s="73">
        <f>IFERROR(VLOOKUP(Подбор[[#This Row],[Артикул]],[1]Подбор!$CJ:$CW,3,0),"")</f>
        <v>342740</v>
      </c>
      <c r="Y2303" s="73">
        <f>IFERROR(VLOOKUP(Подбор[[#This Row],[Артикул]],[1]Подбор!$CJ:$CW,4,0),"")</f>
        <v>-30.035927165836526</v>
      </c>
      <c r="Z2303" s="73">
        <f>IFERROR(VLOOKUP(Подбор[[#This Row],[Артикул]],[1]Подбор!$CJ:$CW,5,0),"")</f>
        <v>0</v>
      </c>
      <c r="AA2303" s="73">
        <f>IFERROR(VLOOKUP(Подбор[[#This Row],[Артикул]],[1]Подбор!$CJ:$CW,6,0),"")</f>
        <v>0</v>
      </c>
      <c r="AB2303" s="73">
        <f>IFERROR(VLOOKUP(Подбор[[#This Row],[Артикул]],[1]Подбор!$CJ:$CW,7,0),"")</f>
        <v>0</v>
      </c>
      <c r="AC2303" s="73">
        <f>IFERROR(VLOOKUP(Подбор[[#This Row],[Артикул]],[1]Подбор!$CJ:$CW,8,0),"")</f>
        <v>0</v>
      </c>
      <c r="AD2303" s="73">
        <f>IFERROR(VLOOKUP(Подбор[[#This Row],[Артикул]],[1]Подбор!$CJ:$CW,9,0),"")</f>
        <v>0</v>
      </c>
      <c r="AE2303" s="73">
        <f>IFERROR(VLOOKUP(Подбор[[#This Row],[Артикул]],[1]Подбор!$CJ:$CW,10,0),"")</f>
        <v>0</v>
      </c>
      <c r="AF2303" s="73">
        <f>IFERROR(VLOOKUP(Подбор[[#This Row],[Артикул]],[1]Подбор!$CJ:$CW,11,0),"")</f>
        <v>0</v>
      </c>
      <c r="AG2303" s="73">
        <f>IFERROR(VLOOKUP(Подбор[[#This Row],[Артикул]],[1]Подбор!$CJ:$CW,12,0),"")</f>
        <v>0</v>
      </c>
      <c r="AH2303" s="73">
        <f>IFERROR(VLOOKUP(Подбор[[#This Row],[Артикул]],[1]Подбор!$CJ:$CW,13,0),"")</f>
        <v>0</v>
      </c>
      <c r="AI2303" s="73">
        <f>IFERROR(VLOOKUP(Подбор[[#This Row],[Артикул]],[1]Подбор!$CJ:$CW,14,0),"")</f>
        <v>0</v>
      </c>
      <c r="AJ2303" s="73" t="str">
        <f>IFERROR(VLOOKUP(Подбор[[#This Row],[Артикул]],[1]Подбор!$CJ:$DA,15,0),"")</f>
        <v>http://ipmatika.ru/upload/iblock/8b6/z50dx66sl0d6f5g4htnkrqw2h8gcwixk/p201705271139439150366_batcheditor_fotor.jpg</v>
      </c>
      <c r="AK2303" s="73" t="str">
        <f>IFERROR(VLOOKUP(Подбор[[#This Row],[Артикул]],[1]Подбор!$CJ:$DA,16,0),"")</f>
        <v>https://ipmatika.kz/products/promyshlennye-telefony/jr-jr104-sc-sip/</v>
      </c>
      <c r="AL2303" s="73" t="str">
        <f>IFERROR(VLOOKUP(Подбор[[#This Row],[Артикул]],[1]Подбор!$CJ:$DA,17,0),"")</f>
        <v>Под заказ</v>
      </c>
    </row>
    <row r="2304" spans="1:38">
      <c r="A2304" s="73" t="s">
        <v>4273</v>
      </c>
      <c r="B2304" t="s">
        <v>3089</v>
      </c>
      <c r="C2304" t="s">
        <v>4274</v>
      </c>
      <c r="D2304">
        <v>397560</v>
      </c>
      <c r="E2304">
        <v>278110</v>
      </c>
      <c r="F2304">
        <v>-30.045779253446014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7112</v>
      </c>
      <c r="R2304" t="s">
        <v>7113</v>
      </c>
      <c r="S2304" t="s">
        <v>5612</v>
      </c>
      <c r="T2304" s="73"/>
      <c r="U2304" s="73"/>
      <c r="V2304"/>
      <c r="W2304" s="73">
        <f>IFERROR(VLOOKUP(Подбор[[#This Row],[Артикул]],[1]Подбор!$CJ:$CW,2,0),"")</f>
        <v>397560</v>
      </c>
      <c r="X2304" s="73">
        <f>IFERROR(VLOOKUP(Подбор[[#This Row],[Артикул]],[1]Подбор!$CJ:$CW,3,0),"")</f>
        <v>278110</v>
      </c>
      <c r="Y2304" s="73">
        <f>IFERROR(VLOOKUP(Подбор[[#This Row],[Артикул]],[1]Подбор!$CJ:$CW,4,0),"")</f>
        <v>-30.045779253446014</v>
      </c>
      <c r="Z2304" s="73">
        <f>IFERROR(VLOOKUP(Подбор[[#This Row],[Артикул]],[1]Подбор!$CJ:$CW,5,0),"")</f>
        <v>0</v>
      </c>
      <c r="AA2304" s="73">
        <f>IFERROR(VLOOKUP(Подбор[[#This Row],[Артикул]],[1]Подбор!$CJ:$CW,6,0),"")</f>
        <v>0</v>
      </c>
      <c r="AB2304" s="73">
        <f>IFERROR(VLOOKUP(Подбор[[#This Row],[Артикул]],[1]Подбор!$CJ:$CW,7,0),"")</f>
        <v>0</v>
      </c>
      <c r="AC2304" s="73">
        <f>IFERROR(VLOOKUP(Подбор[[#This Row],[Артикул]],[1]Подбор!$CJ:$CW,8,0),"")</f>
        <v>0</v>
      </c>
      <c r="AD2304" s="73">
        <f>IFERROR(VLOOKUP(Подбор[[#This Row],[Артикул]],[1]Подбор!$CJ:$CW,9,0),"")</f>
        <v>0</v>
      </c>
      <c r="AE2304" s="73">
        <f>IFERROR(VLOOKUP(Подбор[[#This Row],[Артикул]],[1]Подбор!$CJ:$CW,10,0),"")</f>
        <v>0</v>
      </c>
      <c r="AF2304" s="73">
        <f>IFERROR(VLOOKUP(Подбор[[#This Row],[Артикул]],[1]Подбор!$CJ:$CW,11,0),"")</f>
        <v>0</v>
      </c>
      <c r="AG2304" s="73">
        <f>IFERROR(VLOOKUP(Подбор[[#This Row],[Артикул]],[1]Подбор!$CJ:$CW,12,0),"")</f>
        <v>0</v>
      </c>
      <c r="AH2304" s="73">
        <f>IFERROR(VLOOKUP(Подбор[[#This Row],[Артикул]],[1]Подбор!$CJ:$CW,13,0),"")</f>
        <v>0</v>
      </c>
      <c r="AI2304" s="73">
        <f>IFERROR(VLOOKUP(Подбор[[#This Row],[Артикул]],[1]Подбор!$CJ:$CW,14,0),"")</f>
        <v>0</v>
      </c>
      <c r="AJ2304" s="73" t="str">
        <f>IFERROR(VLOOKUP(Подбор[[#This Row],[Артикул]],[1]Подбор!$CJ:$DA,15,0),"")</f>
        <v>http://ipmatika.ru/upload/iblock/030/gj6ep125r6y89hi9prcl8nxo5081lr7f/hdfhyjkyi.jpg</v>
      </c>
      <c r="AK2304" s="73" t="str">
        <f>IFERROR(VLOOKUP(Подбор[[#This Row],[Артикул]],[1]Подбор!$CJ:$DA,16,0),"")</f>
        <v>https://ipmatika.kz/products/analogovye-telefony/jr-jr104-sc/</v>
      </c>
      <c r="AL2304" s="73" t="str">
        <f>IFERROR(VLOOKUP(Подбор[[#This Row],[Артикул]],[1]Подбор!$CJ:$DA,17,0),"")</f>
        <v>Под заказ</v>
      </c>
    </row>
    <row r="2305" spans="1:38">
      <c r="A2305" s="73" t="s">
        <v>4275</v>
      </c>
      <c r="B2305" t="s">
        <v>3089</v>
      </c>
      <c r="C2305" t="s">
        <v>4276</v>
      </c>
      <c r="D2305">
        <v>730480</v>
      </c>
      <c r="E2305">
        <v>511220</v>
      </c>
      <c r="F2305">
        <v>-30.015879969335231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578</v>
      </c>
      <c r="R2305" t="s">
        <v>4277</v>
      </c>
      <c r="S2305" t="s">
        <v>5612</v>
      </c>
      <c r="T2305" s="73"/>
      <c r="U2305" s="73"/>
      <c r="V2305"/>
      <c r="W2305" s="73">
        <f>IFERROR(VLOOKUP(Подбор[[#This Row],[Артикул]],[1]Подбор!$CJ:$CW,2,0),"")</f>
        <v>730480</v>
      </c>
      <c r="X2305" s="73">
        <f>IFERROR(VLOOKUP(Подбор[[#This Row],[Артикул]],[1]Подбор!$CJ:$CW,3,0),"")</f>
        <v>511220</v>
      </c>
      <c r="Y2305" s="73">
        <f>IFERROR(VLOOKUP(Подбор[[#This Row],[Артикул]],[1]Подбор!$CJ:$CW,4,0),"")</f>
        <v>-30.015879969335231</v>
      </c>
      <c r="Z2305" s="73">
        <f>IFERROR(VLOOKUP(Подбор[[#This Row],[Артикул]],[1]Подбор!$CJ:$CW,5,0),"")</f>
        <v>0</v>
      </c>
      <c r="AA2305" s="73">
        <f>IFERROR(VLOOKUP(Подбор[[#This Row],[Артикул]],[1]Подбор!$CJ:$CW,6,0),"")</f>
        <v>0</v>
      </c>
      <c r="AB2305" s="73">
        <f>IFERROR(VLOOKUP(Подбор[[#This Row],[Артикул]],[1]Подбор!$CJ:$CW,7,0),"")</f>
        <v>0</v>
      </c>
      <c r="AC2305" s="73">
        <f>IFERROR(VLOOKUP(Подбор[[#This Row],[Артикул]],[1]Подбор!$CJ:$CW,8,0),"")</f>
        <v>0</v>
      </c>
      <c r="AD2305" s="73">
        <f>IFERROR(VLOOKUP(Подбор[[#This Row],[Артикул]],[1]Подбор!$CJ:$CW,9,0),"")</f>
        <v>0</v>
      </c>
      <c r="AE2305" s="73">
        <f>IFERROR(VLOOKUP(Подбор[[#This Row],[Артикул]],[1]Подбор!$CJ:$CW,10,0),"")</f>
        <v>0</v>
      </c>
      <c r="AF2305" s="73">
        <f>IFERROR(VLOOKUP(Подбор[[#This Row],[Артикул]],[1]Подбор!$CJ:$CW,11,0),"")</f>
        <v>0</v>
      </c>
      <c r="AG2305" s="73">
        <f>IFERROR(VLOOKUP(Подбор[[#This Row],[Артикул]],[1]Подбор!$CJ:$CW,12,0),"")</f>
        <v>0</v>
      </c>
      <c r="AH2305" s="73">
        <f>IFERROR(VLOOKUP(Подбор[[#This Row],[Артикул]],[1]Подбор!$CJ:$CW,13,0),"")</f>
        <v>0</v>
      </c>
      <c r="AI2305" s="73">
        <f>IFERROR(VLOOKUP(Подбор[[#This Row],[Артикул]],[1]Подбор!$CJ:$CW,14,0),"")</f>
        <v>0</v>
      </c>
      <c r="AJ2305" s="73" t="str">
        <f>IFERROR(VLOOKUP(Подбор[[#This Row],[Артикул]],[1]Подбор!$CJ:$DA,15,0),"")</f>
        <v/>
      </c>
      <c r="AK2305" s="73" t="str">
        <f>IFERROR(VLOOKUP(Подбор[[#This Row],[Артикул]],[1]Подбор!$CJ:$DA,16,0),"")</f>
        <v>https://ipmatika.kz/products/promyshlennye-telefony/jr-jr105-fk-y-sip/</v>
      </c>
      <c r="AL2305" s="73" t="str">
        <f>IFERROR(VLOOKUP(Подбор[[#This Row],[Артикул]],[1]Подбор!$CJ:$DA,17,0),"")</f>
        <v>Под заказ</v>
      </c>
    </row>
    <row r="2306" spans="1:38">
      <c r="A2306" s="73" t="s">
        <v>4278</v>
      </c>
      <c r="B2306" t="s">
        <v>3089</v>
      </c>
      <c r="C2306" t="s">
        <v>4279</v>
      </c>
      <c r="D2306">
        <v>619130</v>
      </c>
      <c r="E2306">
        <v>433330</v>
      </c>
      <c r="F2306">
        <v>-30.009852535008804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7114</v>
      </c>
      <c r="R2306" t="s">
        <v>4280</v>
      </c>
      <c r="S2306" t="s">
        <v>5612</v>
      </c>
      <c r="T2306" s="73"/>
      <c r="U2306" s="73"/>
      <c r="V2306"/>
      <c r="W2306" s="73">
        <f>IFERROR(VLOOKUP(Подбор[[#This Row],[Артикул]],[1]Подбор!$CJ:$CW,2,0),"")</f>
        <v>619130</v>
      </c>
      <c r="X2306" s="73">
        <f>IFERROR(VLOOKUP(Подбор[[#This Row],[Артикул]],[1]Подбор!$CJ:$CW,3,0),"")</f>
        <v>433330</v>
      </c>
      <c r="Y2306" s="73">
        <f>IFERROR(VLOOKUP(Подбор[[#This Row],[Артикул]],[1]Подбор!$CJ:$CW,4,0),"")</f>
        <v>-30.009852535008804</v>
      </c>
      <c r="Z2306" s="73">
        <f>IFERROR(VLOOKUP(Подбор[[#This Row],[Артикул]],[1]Подбор!$CJ:$CW,5,0),"")</f>
        <v>0</v>
      </c>
      <c r="AA2306" s="73">
        <f>IFERROR(VLOOKUP(Подбор[[#This Row],[Артикул]],[1]Подбор!$CJ:$CW,6,0),"")</f>
        <v>0</v>
      </c>
      <c r="AB2306" s="73">
        <f>IFERROR(VLOOKUP(Подбор[[#This Row],[Артикул]],[1]Подбор!$CJ:$CW,7,0),"")</f>
        <v>0</v>
      </c>
      <c r="AC2306" s="73">
        <f>IFERROR(VLOOKUP(Подбор[[#This Row],[Артикул]],[1]Подбор!$CJ:$CW,8,0),"")</f>
        <v>0</v>
      </c>
      <c r="AD2306" s="73">
        <f>IFERROR(VLOOKUP(Подбор[[#This Row],[Артикул]],[1]Подбор!$CJ:$CW,9,0),"")</f>
        <v>0</v>
      </c>
      <c r="AE2306" s="73">
        <f>IFERROR(VLOOKUP(Подбор[[#This Row],[Артикул]],[1]Подбор!$CJ:$CW,10,0),"")</f>
        <v>0</v>
      </c>
      <c r="AF2306" s="73">
        <f>IFERROR(VLOOKUP(Подбор[[#This Row],[Артикул]],[1]Подбор!$CJ:$CW,11,0),"")</f>
        <v>0</v>
      </c>
      <c r="AG2306" s="73">
        <f>IFERROR(VLOOKUP(Подбор[[#This Row],[Артикул]],[1]Подбор!$CJ:$CW,12,0),"")</f>
        <v>0</v>
      </c>
      <c r="AH2306" s="73">
        <f>IFERROR(VLOOKUP(Подбор[[#This Row],[Артикул]],[1]Подбор!$CJ:$CW,13,0),"")</f>
        <v>0</v>
      </c>
      <c r="AI2306" s="73">
        <f>IFERROR(VLOOKUP(Подбор[[#This Row],[Артикул]],[1]Подбор!$CJ:$CW,14,0),"")</f>
        <v>0</v>
      </c>
      <c r="AJ2306" s="73" t="str">
        <f>IFERROR(VLOOKUP(Подбор[[#This Row],[Артикул]],[1]Подбор!$CJ:$DA,15,0),"")</f>
        <v>http://ipmatika.ru/upload/iblock/720/dt2ihky3c9z58n8k5slx39ur0tqr94rw/JR105-FK-SIP.jpg</v>
      </c>
      <c r="AK2306" s="73" t="str">
        <f>IFERROR(VLOOKUP(Подбор[[#This Row],[Артикул]],[1]Подбор!$CJ:$DA,16,0),"")</f>
        <v>https://ipmatika.kz/products/promyshlennye-telefony/jr-jr105-fk-sip/</v>
      </c>
      <c r="AL2306" s="73" t="str">
        <f>IFERROR(VLOOKUP(Подбор[[#This Row],[Артикул]],[1]Подбор!$CJ:$DA,17,0),"")</f>
        <v>Под заказ</v>
      </c>
    </row>
    <row r="2307" spans="1:38">
      <c r="A2307" s="73" t="s">
        <v>4281</v>
      </c>
      <c r="B2307" t="s">
        <v>3089</v>
      </c>
      <c r="C2307" t="s">
        <v>4282</v>
      </c>
      <c r="D2307">
        <v>526810</v>
      </c>
      <c r="E2307">
        <v>368710</v>
      </c>
      <c r="F2307">
        <v>-30.010819840170086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7115</v>
      </c>
      <c r="R2307" t="s">
        <v>7116</v>
      </c>
      <c r="S2307" t="s">
        <v>5612</v>
      </c>
      <c r="T2307" s="73"/>
      <c r="U2307" s="73"/>
      <c r="V2307"/>
      <c r="W2307" s="73">
        <f>IFERROR(VLOOKUP(Подбор[[#This Row],[Артикул]],[1]Подбор!$CJ:$CW,2,0),"")</f>
        <v>526810</v>
      </c>
      <c r="X2307" s="73">
        <f>IFERROR(VLOOKUP(Подбор[[#This Row],[Артикул]],[1]Подбор!$CJ:$CW,3,0),"")</f>
        <v>368710</v>
      </c>
      <c r="Y2307" s="73">
        <f>IFERROR(VLOOKUP(Подбор[[#This Row],[Артикул]],[1]Подбор!$CJ:$CW,4,0),"")</f>
        <v>-30.010819840170086</v>
      </c>
      <c r="Z2307" s="73">
        <f>IFERROR(VLOOKUP(Подбор[[#This Row],[Артикул]],[1]Подбор!$CJ:$CW,5,0),"")</f>
        <v>0</v>
      </c>
      <c r="AA2307" s="73">
        <f>IFERROR(VLOOKUP(Подбор[[#This Row],[Артикул]],[1]Подбор!$CJ:$CW,6,0),"")</f>
        <v>0</v>
      </c>
      <c r="AB2307" s="73">
        <f>IFERROR(VLOOKUP(Подбор[[#This Row],[Артикул]],[1]Подбор!$CJ:$CW,7,0),"")</f>
        <v>0</v>
      </c>
      <c r="AC2307" s="73">
        <f>IFERROR(VLOOKUP(Подбор[[#This Row],[Артикул]],[1]Подбор!$CJ:$CW,8,0),"")</f>
        <v>0</v>
      </c>
      <c r="AD2307" s="73">
        <f>IFERROR(VLOOKUP(Подбор[[#This Row],[Артикул]],[1]Подбор!$CJ:$CW,9,0),"")</f>
        <v>0</v>
      </c>
      <c r="AE2307" s="73">
        <f>IFERROR(VLOOKUP(Подбор[[#This Row],[Артикул]],[1]Подбор!$CJ:$CW,10,0),"")</f>
        <v>0</v>
      </c>
      <c r="AF2307" s="73">
        <f>IFERROR(VLOOKUP(Подбор[[#This Row],[Артикул]],[1]Подбор!$CJ:$CW,11,0),"")</f>
        <v>0</v>
      </c>
      <c r="AG2307" s="73">
        <f>IFERROR(VLOOKUP(Подбор[[#This Row],[Артикул]],[1]Подбор!$CJ:$CW,12,0),"")</f>
        <v>0</v>
      </c>
      <c r="AH2307" s="73">
        <f>IFERROR(VLOOKUP(Подбор[[#This Row],[Артикул]],[1]Подбор!$CJ:$CW,13,0),"")</f>
        <v>0</v>
      </c>
      <c r="AI2307" s="73">
        <f>IFERROR(VLOOKUP(Подбор[[#This Row],[Артикул]],[1]Подбор!$CJ:$CW,14,0),"")</f>
        <v>0</v>
      </c>
      <c r="AJ2307" s="73" t="str">
        <f>IFERROR(VLOOKUP(Подбор[[#This Row],[Артикул]],[1]Подбор!$CJ:$DA,15,0),"")</f>
        <v>http://ipmatika.ru/upload/iblock/a99/2wl7frm4a2pd9zz3hfmz91m3ma09zc54/JR105-FK-SIP.jpg</v>
      </c>
      <c r="AK2307" s="73" t="str">
        <f>IFERROR(VLOOKUP(Подбор[[#This Row],[Артикул]],[1]Подбор!$CJ:$DA,16,0),"")</f>
        <v>https://ipmatika.kz/products/analogovye-telefony/jr-jr105-fk-y/</v>
      </c>
      <c r="AL2307" s="73" t="str">
        <f>IFERROR(VLOOKUP(Подбор[[#This Row],[Артикул]],[1]Подбор!$CJ:$DA,17,0),"")</f>
        <v>Под заказ</v>
      </c>
    </row>
    <row r="2308" spans="1:38">
      <c r="A2308" s="73" t="s">
        <v>7565</v>
      </c>
      <c r="B2308" t="s">
        <v>3089</v>
      </c>
      <c r="C2308" t="s">
        <v>7566</v>
      </c>
      <c r="D2308">
        <v>445500</v>
      </c>
      <c r="E2308" t="s">
        <v>578</v>
      </c>
      <c r="F2308" t="s">
        <v>578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578</v>
      </c>
      <c r="R2308" t="s">
        <v>7105</v>
      </c>
      <c r="S2308" t="s">
        <v>5610</v>
      </c>
      <c r="T2308" s="73"/>
      <c r="U2308" s="73"/>
      <c r="V2308"/>
      <c r="W2308" s="73">
        <f>IFERROR(VLOOKUP(Подбор[[#This Row],[Артикул]],[1]Подбор!$CJ:$CW,2,0),"")</f>
        <v>445500</v>
      </c>
      <c r="X2308" s="73" t="str">
        <f>IFERROR(VLOOKUP(Подбор[[#This Row],[Артикул]],[1]Подбор!$CJ:$CW,3,0),"")</f>
        <v/>
      </c>
      <c r="Y2308" s="73" t="str">
        <f>IFERROR(VLOOKUP(Подбор[[#This Row],[Артикул]],[1]Подбор!$CJ:$CW,4,0),"")</f>
        <v/>
      </c>
      <c r="Z2308" s="73">
        <f>IFERROR(VLOOKUP(Подбор[[#This Row],[Артикул]],[1]Подбор!$CJ:$CW,5,0),"")</f>
        <v>0</v>
      </c>
      <c r="AA2308" s="73">
        <f>IFERROR(VLOOKUP(Подбор[[#This Row],[Артикул]],[1]Подбор!$CJ:$CW,6,0),"")</f>
        <v>0</v>
      </c>
      <c r="AB2308" s="73">
        <f>IFERROR(VLOOKUP(Подбор[[#This Row],[Артикул]],[1]Подбор!$CJ:$CW,7,0),"")</f>
        <v>0</v>
      </c>
      <c r="AC2308" s="73">
        <f>IFERROR(VLOOKUP(Подбор[[#This Row],[Артикул]],[1]Подбор!$CJ:$CW,8,0),"")</f>
        <v>0</v>
      </c>
      <c r="AD2308" s="73">
        <f>IFERROR(VLOOKUP(Подбор[[#This Row],[Артикул]],[1]Подбор!$CJ:$CW,9,0),"")</f>
        <v>0</v>
      </c>
      <c r="AE2308" s="73">
        <f>IFERROR(VLOOKUP(Подбор[[#This Row],[Артикул]],[1]Подбор!$CJ:$CW,10,0),"")</f>
        <v>0</v>
      </c>
      <c r="AF2308" s="73">
        <f>IFERROR(VLOOKUP(Подбор[[#This Row],[Артикул]],[1]Подбор!$CJ:$CW,11,0),"")</f>
        <v>0</v>
      </c>
      <c r="AG2308" s="73">
        <f>IFERROR(VLOOKUP(Подбор[[#This Row],[Артикул]],[1]Подбор!$CJ:$CW,12,0),"")</f>
        <v>0</v>
      </c>
      <c r="AH2308" s="73">
        <f>IFERROR(VLOOKUP(Подбор[[#This Row],[Артикул]],[1]Подбор!$CJ:$CW,13,0),"")</f>
        <v>0</v>
      </c>
      <c r="AI2308" s="73">
        <f>IFERROR(VLOOKUP(Подбор[[#This Row],[Артикул]],[1]Подбор!$CJ:$CW,14,0),"")</f>
        <v>0</v>
      </c>
      <c r="AJ2308" s="73" t="str">
        <f>IFERROR(VLOOKUP(Подбор[[#This Row],[Артикул]],[1]Подбор!$CJ:$DA,15,0),"")</f>
        <v/>
      </c>
      <c r="AK2308" s="73" t="str">
        <f>IFERROR(VLOOKUP(Подбор[[#This Row],[Артикул]],[1]Подбор!$CJ:$DA,16,0),"")</f>
        <v>https://ipmatika.kz/products/analogovye-telefony/jr-jr103-fk-y/</v>
      </c>
      <c r="AL2308" s="73" t="str">
        <f>IFERROR(VLOOKUP(Подбор[[#This Row],[Артикул]],[1]Подбор!$CJ:$DA,17,0),"")</f>
        <v>NEW. Под заказ</v>
      </c>
    </row>
    <row r="2309" spans="1:38">
      <c r="A2309" s="73" t="s">
        <v>7567</v>
      </c>
      <c r="B2309" t="s">
        <v>3089</v>
      </c>
      <c r="C2309" t="s">
        <v>7568</v>
      </c>
      <c r="D2309">
        <v>366300</v>
      </c>
      <c r="E2309" t="s">
        <v>578</v>
      </c>
      <c r="F2309" t="s">
        <v>578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578</v>
      </c>
      <c r="R2309" t="s">
        <v>7105</v>
      </c>
      <c r="S2309" t="s">
        <v>5610</v>
      </c>
      <c r="T2309" s="73"/>
      <c r="U2309" s="73"/>
      <c r="V2309"/>
      <c r="W2309" s="73">
        <f>IFERROR(VLOOKUP(Подбор[[#This Row],[Артикул]],[1]Подбор!$CJ:$CW,2,0),"")</f>
        <v>366300</v>
      </c>
      <c r="X2309" s="73" t="str">
        <f>IFERROR(VLOOKUP(Подбор[[#This Row],[Артикул]],[1]Подбор!$CJ:$CW,3,0),"")</f>
        <v/>
      </c>
      <c r="Y2309" s="73" t="str">
        <f>IFERROR(VLOOKUP(Подбор[[#This Row],[Артикул]],[1]Подбор!$CJ:$CW,4,0),"")</f>
        <v/>
      </c>
      <c r="Z2309" s="73">
        <f>IFERROR(VLOOKUP(Подбор[[#This Row],[Артикул]],[1]Подбор!$CJ:$CW,5,0),"")</f>
        <v>0</v>
      </c>
      <c r="AA2309" s="73">
        <f>IFERROR(VLOOKUP(Подбор[[#This Row],[Артикул]],[1]Подбор!$CJ:$CW,6,0),"")</f>
        <v>0</v>
      </c>
      <c r="AB2309" s="73">
        <f>IFERROR(VLOOKUP(Подбор[[#This Row],[Артикул]],[1]Подбор!$CJ:$CW,7,0),"")</f>
        <v>0</v>
      </c>
      <c r="AC2309" s="73">
        <f>IFERROR(VLOOKUP(Подбор[[#This Row],[Артикул]],[1]Подбор!$CJ:$CW,8,0),"")</f>
        <v>0</v>
      </c>
      <c r="AD2309" s="73">
        <f>IFERROR(VLOOKUP(Подбор[[#This Row],[Артикул]],[1]Подбор!$CJ:$CW,9,0),"")</f>
        <v>0</v>
      </c>
      <c r="AE2309" s="73">
        <f>IFERROR(VLOOKUP(Подбор[[#This Row],[Артикул]],[1]Подбор!$CJ:$CW,10,0),"")</f>
        <v>0</v>
      </c>
      <c r="AF2309" s="73">
        <f>IFERROR(VLOOKUP(Подбор[[#This Row],[Артикул]],[1]Подбор!$CJ:$CW,11,0),"")</f>
        <v>0</v>
      </c>
      <c r="AG2309" s="73">
        <f>IFERROR(VLOOKUP(Подбор[[#This Row],[Артикул]],[1]Подбор!$CJ:$CW,12,0),"")</f>
        <v>0</v>
      </c>
      <c r="AH2309" s="73">
        <f>IFERROR(VLOOKUP(Подбор[[#This Row],[Артикул]],[1]Подбор!$CJ:$CW,13,0),"")</f>
        <v>0</v>
      </c>
      <c r="AI2309" s="73">
        <f>IFERROR(VLOOKUP(Подбор[[#This Row],[Артикул]],[1]Подбор!$CJ:$CW,14,0),"")</f>
        <v>0</v>
      </c>
      <c r="AJ2309" s="73" t="str">
        <f>IFERROR(VLOOKUP(Подбор[[#This Row],[Артикул]],[1]Подбор!$CJ:$DA,15,0),"")</f>
        <v/>
      </c>
      <c r="AK2309" s="73" t="str">
        <f>IFERROR(VLOOKUP(Подбор[[#This Row],[Артикул]],[1]Подбор!$CJ:$DA,16,0),"")</f>
        <v>https://ipmatika.kz/products/analogovye-telefony/jr-jr103-fk-y/</v>
      </c>
      <c r="AL2309" s="73" t="str">
        <f>IFERROR(VLOOKUP(Подбор[[#This Row],[Артикул]],[1]Подбор!$CJ:$DA,17,0),"")</f>
        <v>NEW. Под заказ</v>
      </c>
    </row>
    <row r="2310" spans="1:38">
      <c r="A2310" s="73" t="s">
        <v>7569</v>
      </c>
      <c r="B2310" t="s">
        <v>3089</v>
      </c>
      <c r="C2310" t="s">
        <v>7570</v>
      </c>
      <c r="D2310">
        <v>451550</v>
      </c>
      <c r="E2310" t="s">
        <v>578</v>
      </c>
      <c r="F2310" t="s">
        <v>578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578</v>
      </c>
      <c r="R2310" t="s">
        <v>7105</v>
      </c>
      <c r="S2310" t="s">
        <v>5610</v>
      </c>
      <c r="T2310" s="73"/>
      <c r="U2310" s="73"/>
      <c r="V2310"/>
      <c r="W2310" s="73">
        <f>IFERROR(VLOOKUP(Подбор[[#This Row],[Артикул]],[1]Подбор!$CJ:$CW,2,0),"")</f>
        <v>451550</v>
      </c>
      <c r="X2310" s="73" t="str">
        <f>IFERROR(VLOOKUP(Подбор[[#This Row],[Артикул]],[1]Подбор!$CJ:$CW,3,0),"")</f>
        <v/>
      </c>
      <c r="Y2310" s="73" t="str">
        <f>IFERROR(VLOOKUP(Подбор[[#This Row],[Артикул]],[1]Подбор!$CJ:$CW,4,0),"")</f>
        <v/>
      </c>
      <c r="Z2310" s="73">
        <f>IFERROR(VLOOKUP(Подбор[[#This Row],[Артикул]],[1]Подбор!$CJ:$CW,5,0),"")</f>
        <v>0</v>
      </c>
      <c r="AA2310" s="73">
        <f>IFERROR(VLOOKUP(Подбор[[#This Row],[Артикул]],[1]Подбор!$CJ:$CW,6,0),"")</f>
        <v>0</v>
      </c>
      <c r="AB2310" s="73">
        <f>IFERROR(VLOOKUP(Подбор[[#This Row],[Артикул]],[1]Подбор!$CJ:$CW,7,0),"")</f>
        <v>0</v>
      </c>
      <c r="AC2310" s="73">
        <f>IFERROR(VLOOKUP(Подбор[[#This Row],[Артикул]],[1]Подбор!$CJ:$CW,8,0),"")</f>
        <v>0</v>
      </c>
      <c r="AD2310" s="73">
        <f>IFERROR(VLOOKUP(Подбор[[#This Row],[Артикул]],[1]Подбор!$CJ:$CW,9,0),"")</f>
        <v>0</v>
      </c>
      <c r="AE2310" s="73">
        <f>IFERROR(VLOOKUP(Подбор[[#This Row],[Артикул]],[1]Подбор!$CJ:$CW,10,0),"")</f>
        <v>0</v>
      </c>
      <c r="AF2310" s="73">
        <f>IFERROR(VLOOKUP(Подбор[[#This Row],[Артикул]],[1]Подбор!$CJ:$CW,11,0),"")</f>
        <v>0</v>
      </c>
      <c r="AG2310" s="73">
        <f>IFERROR(VLOOKUP(Подбор[[#This Row],[Артикул]],[1]Подбор!$CJ:$CW,12,0),"")</f>
        <v>0</v>
      </c>
      <c r="AH2310" s="73">
        <f>IFERROR(VLOOKUP(Подбор[[#This Row],[Артикул]],[1]Подбор!$CJ:$CW,13,0),"")</f>
        <v>0</v>
      </c>
      <c r="AI2310" s="73">
        <f>IFERROR(VLOOKUP(Подбор[[#This Row],[Артикул]],[1]Подбор!$CJ:$CW,14,0),"")</f>
        <v>0</v>
      </c>
      <c r="AJ2310" s="73" t="str">
        <f>IFERROR(VLOOKUP(Подбор[[#This Row],[Артикул]],[1]Подбор!$CJ:$DA,15,0),"")</f>
        <v/>
      </c>
      <c r="AK2310" s="73" t="str">
        <f>IFERROR(VLOOKUP(Подбор[[#This Row],[Артикул]],[1]Подбор!$CJ:$DA,16,0),"")</f>
        <v>https://ipmatika.kz/products/analogovye-telefony/jr-jr103-fk-y/</v>
      </c>
      <c r="AL2310" s="73" t="str">
        <f>IFERROR(VLOOKUP(Подбор[[#This Row],[Артикул]],[1]Подбор!$CJ:$DA,17,0),"")</f>
        <v>NEW. Под заказ</v>
      </c>
    </row>
    <row r="2311" spans="1:38">
      <c r="A2311" s="73" t="s">
        <v>7571</v>
      </c>
      <c r="B2311" t="s">
        <v>3089</v>
      </c>
      <c r="C2311" t="s">
        <v>7572</v>
      </c>
      <c r="D2311">
        <v>356400</v>
      </c>
      <c r="E2311" t="s">
        <v>578</v>
      </c>
      <c r="F2311" t="s">
        <v>578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578</v>
      </c>
      <c r="R2311" t="s">
        <v>7105</v>
      </c>
      <c r="S2311" t="s">
        <v>5610</v>
      </c>
      <c r="T2311" s="73"/>
      <c r="U2311" s="73"/>
      <c r="V2311"/>
      <c r="W2311" s="73">
        <f>IFERROR(VLOOKUP(Подбор[[#This Row],[Артикул]],[1]Подбор!$CJ:$CW,2,0),"")</f>
        <v>356400</v>
      </c>
      <c r="X2311" s="73" t="str">
        <f>IFERROR(VLOOKUP(Подбор[[#This Row],[Артикул]],[1]Подбор!$CJ:$CW,3,0),"")</f>
        <v/>
      </c>
      <c r="Y2311" s="73" t="str">
        <f>IFERROR(VLOOKUP(Подбор[[#This Row],[Артикул]],[1]Подбор!$CJ:$CW,4,0),"")</f>
        <v/>
      </c>
      <c r="Z2311" s="73">
        <f>IFERROR(VLOOKUP(Подбор[[#This Row],[Артикул]],[1]Подбор!$CJ:$CW,5,0),"")</f>
        <v>0</v>
      </c>
      <c r="AA2311" s="73">
        <f>IFERROR(VLOOKUP(Подбор[[#This Row],[Артикул]],[1]Подбор!$CJ:$CW,6,0),"")</f>
        <v>0</v>
      </c>
      <c r="AB2311" s="73">
        <f>IFERROR(VLOOKUP(Подбор[[#This Row],[Артикул]],[1]Подбор!$CJ:$CW,7,0),"")</f>
        <v>0</v>
      </c>
      <c r="AC2311" s="73">
        <f>IFERROR(VLOOKUP(Подбор[[#This Row],[Артикул]],[1]Подбор!$CJ:$CW,8,0),"")</f>
        <v>0</v>
      </c>
      <c r="AD2311" s="73">
        <f>IFERROR(VLOOKUP(Подбор[[#This Row],[Артикул]],[1]Подбор!$CJ:$CW,9,0),"")</f>
        <v>0</v>
      </c>
      <c r="AE2311" s="73">
        <f>IFERROR(VLOOKUP(Подбор[[#This Row],[Артикул]],[1]Подбор!$CJ:$CW,10,0),"")</f>
        <v>0</v>
      </c>
      <c r="AF2311" s="73">
        <f>IFERROR(VLOOKUP(Подбор[[#This Row],[Артикул]],[1]Подбор!$CJ:$CW,11,0),"")</f>
        <v>0</v>
      </c>
      <c r="AG2311" s="73">
        <f>IFERROR(VLOOKUP(Подбор[[#This Row],[Артикул]],[1]Подбор!$CJ:$CW,12,0),"")</f>
        <v>0</v>
      </c>
      <c r="AH2311" s="73">
        <f>IFERROR(VLOOKUP(Подбор[[#This Row],[Артикул]],[1]Подбор!$CJ:$CW,13,0),"")</f>
        <v>0</v>
      </c>
      <c r="AI2311" s="73">
        <f>IFERROR(VLOOKUP(Подбор[[#This Row],[Артикул]],[1]Подбор!$CJ:$CW,14,0),"")</f>
        <v>0</v>
      </c>
      <c r="AJ2311" s="73" t="str">
        <f>IFERROR(VLOOKUP(Подбор[[#This Row],[Артикул]],[1]Подбор!$CJ:$DA,15,0),"")</f>
        <v/>
      </c>
      <c r="AK2311" s="73" t="str">
        <f>IFERROR(VLOOKUP(Подбор[[#This Row],[Артикул]],[1]Подбор!$CJ:$DA,16,0),"")</f>
        <v>https://ipmatika.kz/products/analogovye-telefony/jr-jr103-fk-y/</v>
      </c>
      <c r="AL2311" s="73" t="str">
        <f>IFERROR(VLOOKUP(Подбор[[#This Row],[Артикул]],[1]Подбор!$CJ:$DA,17,0),"")</f>
        <v>NEW. Под заказ</v>
      </c>
    </row>
    <row r="2312" spans="1:38">
      <c r="A2312" s="73" t="s">
        <v>629</v>
      </c>
      <c r="B2312"/>
      <c r="C2312"/>
      <c r="D2312">
        <v>0</v>
      </c>
      <c r="E2312">
        <v>0</v>
      </c>
      <c r="F2312" t="s">
        <v>578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578</v>
      </c>
      <c r="R2312" t="s">
        <v>578</v>
      </c>
      <c r="S2312" t="s">
        <v>578</v>
      </c>
      <c r="T2312" s="73"/>
      <c r="U2312" s="73"/>
      <c r="V2312"/>
      <c r="W2312" s="73">
        <f>IFERROR(VLOOKUP(Подбор[[#This Row],[Артикул]],[1]Подбор!$CJ:$CW,2,0),"")</f>
        <v>0</v>
      </c>
      <c r="X2312" s="73">
        <f>IFERROR(VLOOKUP(Подбор[[#This Row],[Артикул]],[1]Подбор!$CJ:$CW,3,0),"")</f>
        <v>0</v>
      </c>
      <c r="Y2312" s="73" t="str">
        <f>IFERROR(VLOOKUP(Подбор[[#This Row],[Артикул]],[1]Подбор!$CJ:$CW,4,0),"")</f>
        <v/>
      </c>
      <c r="Z2312" s="73">
        <f>IFERROR(VLOOKUP(Подбор[[#This Row],[Артикул]],[1]Подбор!$CJ:$CW,5,0),"")</f>
        <v>0</v>
      </c>
      <c r="AA2312" s="73">
        <f>IFERROR(VLOOKUP(Подбор[[#This Row],[Артикул]],[1]Подбор!$CJ:$CW,6,0),"")</f>
        <v>0</v>
      </c>
      <c r="AB2312" s="73">
        <f>IFERROR(VLOOKUP(Подбор[[#This Row],[Артикул]],[1]Подбор!$CJ:$CW,7,0),"")</f>
        <v>0</v>
      </c>
      <c r="AC2312" s="73">
        <f>IFERROR(VLOOKUP(Подбор[[#This Row],[Артикул]],[1]Подбор!$CJ:$CW,8,0),"")</f>
        <v>0</v>
      </c>
      <c r="AD2312" s="73">
        <f>IFERROR(VLOOKUP(Подбор[[#This Row],[Артикул]],[1]Подбор!$CJ:$CW,9,0),"")</f>
        <v>0</v>
      </c>
      <c r="AE2312" s="73">
        <f>IFERROR(VLOOKUP(Подбор[[#This Row],[Артикул]],[1]Подбор!$CJ:$CW,10,0),"")</f>
        <v>0</v>
      </c>
      <c r="AF2312" s="73">
        <f>IFERROR(VLOOKUP(Подбор[[#This Row],[Артикул]],[1]Подбор!$CJ:$CW,11,0),"")</f>
        <v>0</v>
      </c>
      <c r="AG2312" s="73">
        <f>IFERROR(VLOOKUP(Подбор[[#This Row],[Артикул]],[1]Подбор!$CJ:$CW,12,0),"")</f>
        <v>0</v>
      </c>
      <c r="AH2312" s="73">
        <f>IFERROR(VLOOKUP(Подбор[[#This Row],[Артикул]],[1]Подбор!$CJ:$CW,13,0),"")</f>
        <v>0</v>
      </c>
      <c r="AI2312" s="73">
        <f>IFERROR(VLOOKUP(Подбор[[#This Row],[Артикул]],[1]Подбор!$CJ:$CW,14,0),"")</f>
        <v>0</v>
      </c>
      <c r="AJ2312" s="73" t="str">
        <f>IFERROR(VLOOKUP(Подбор[[#This Row],[Артикул]],[1]Подбор!$CJ:$DA,15,0),"")</f>
        <v/>
      </c>
      <c r="AK2312" s="73" t="str">
        <f>IFERROR(VLOOKUP(Подбор[[#This Row],[Артикул]],[1]Подбор!$CJ:$DA,16,0),"")</f>
        <v/>
      </c>
      <c r="AL2312" s="73" t="str">
        <f>IFERROR(VLOOKUP(Подбор[[#This Row],[Артикул]],[1]Подбор!$CJ:$DA,17,0),"")</f>
        <v/>
      </c>
    </row>
    <row r="2313" spans="1:38">
      <c r="A2313" s="73" t="s">
        <v>4283</v>
      </c>
      <c r="B2313" t="s">
        <v>3089</v>
      </c>
      <c r="C2313" t="s">
        <v>4284</v>
      </c>
      <c r="D2313">
        <v>748950</v>
      </c>
      <c r="E2313">
        <v>524500</v>
      </c>
      <c r="F2313">
        <v>-29.968622738500571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578</v>
      </c>
      <c r="R2313" t="s">
        <v>4285</v>
      </c>
      <c r="S2313" t="s">
        <v>5612</v>
      </c>
      <c r="T2313" s="73"/>
      <c r="U2313" s="73"/>
      <c r="V2313"/>
      <c r="W2313" s="73">
        <f>IFERROR(VLOOKUP(Подбор[[#This Row],[Артикул]],[1]Подбор!$CJ:$CW,2,0),"")</f>
        <v>748950</v>
      </c>
      <c r="X2313" s="73">
        <f>IFERROR(VLOOKUP(Подбор[[#This Row],[Артикул]],[1]Подбор!$CJ:$CW,3,0),"")</f>
        <v>524500</v>
      </c>
      <c r="Y2313" s="73">
        <f>IFERROR(VLOOKUP(Подбор[[#This Row],[Артикул]],[1]Подбор!$CJ:$CW,4,0),"")</f>
        <v>-29.968622738500571</v>
      </c>
      <c r="Z2313" s="73">
        <f>IFERROR(VLOOKUP(Подбор[[#This Row],[Артикул]],[1]Подбор!$CJ:$CW,5,0),"")</f>
        <v>0</v>
      </c>
      <c r="AA2313" s="73">
        <f>IFERROR(VLOOKUP(Подбор[[#This Row],[Артикул]],[1]Подбор!$CJ:$CW,6,0),"")</f>
        <v>0</v>
      </c>
      <c r="AB2313" s="73">
        <f>IFERROR(VLOOKUP(Подбор[[#This Row],[Артикул]],[1]Подбор!$CJ:$CW,7,0),"")</f>
        <v>0</v>
      </c>
      <c r="AC2313" s="73">
        <f>IFERROR(VLOOKUP(Подбор[[#This Row],[Артикул]],[1]Подбор!$CJ:$CW,8,0),"")</f>
        <v>0</v>
      </c>
      <c r="AD2313" s="73">
        <f>IFERROR(VLOOKUP(Подбор[[#This Row],[Артикул]],[1]Подбор!$CJ:$CW,9,0),"")</f>
        <v>0</v>
      </c>
      <c r="AE2313" s="73">
        <f>IFERROR(VLOOKUP(Подбор[[#This Row],[Артикул]],[1]Подбор!$CJ:$CW,10,0),"")</f>
        <v>0</v>
      </c>
      <c r="AF2313" s="73">
        <f>IFERROR(VLOOKUP(Подбор[[#This Row],[Артикул]],[1]Подбор!$CJ:$CW,11,0),"")</f>
        <v>0</v>
      </c>
      <c r="AG2313" s="73">
        <f>IFERROR(VLOOKUP(Подбор[[#This Row],[Артикул]],[1]Подбор!$CJ:$CW,12,0),"")</f>
        <v>0</v>
      </c>
      <c r="AH2313" s="73">
        <f>IFERROR(VLOOKUP(Подбор[[#This Row],[Артикул]],[1]Подбор!$CJ:$CW,13,0),"")</f>
        <v>0</v>
      </c>
      <c r="AI2313" s="73">
        <f>IFERROR(VLOOKUP(Подбор[[#This Row],[Артикул]],[1]Подбор!$CJ:$CW,14,0),"")</f>
        <v>0</v>
      </c>
      <c r="AJ2313" s="73" t="str">
        <f>IFERROR(VLOOKUP(Подбор[[#This Row],[Артикул]],[1]Подбор!$CJ:$DA,15,0),"")</f>
        <v/>
      </c>
      <c r="AK2313" s="73" t="str">
        <f>IFERROR(VLOOKUP(Подбор[[#This Row],[Артикул]],[1]Подбор!$CJ:$DA,16,0),"")</f>
        <v>https://ipmatika.kz/products/analogovye-telefony/jr-jr101-3b-y/</v>
      </c>
      <c r="AL2313" s="73" t="str">
        <f>IFERROR(VLOOKUP(Подбор[[#This Row],[Артикул]],[1]Подбор!$CJ:$DA,17,0),"")</f>
        <v>Под заказ</v>
      </c>
    </row>
    <row r="2314" spans="1:38">
      <c r="A2314" s="73" t="s">
        <v>4286</v>
      </c>
      <c r="B2314" t="s">
        <v>3089</v>
      </c>
      <c r="C2314" t="s">
        <v>4287</v>
      </c>
      <c r="D2314">
        <v>637590</v>
      </c>
      <c r="E2314">
        <v>446600</v>
      </c>
      <c r="F2314">
        <v>-29.954986746969055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7117</v>
      </c>
      <c r="R2314" t="s">
        <v>7118</v>
      </c>
      <c r="S2314" t="s">
        <v>5612</v>
      </c>
      <c r="T2314" s="73"/>
      <c r="U2314" s="73"/>
      <c r="V2314"/>
      <c r="W2314" s="73">
        <f>IFERROR(VLOOKUP(Подбор[[#This Row],[Артикул]],[1]Подбор!$CJ:$CW,2,0),"")</f>
        <v>637590</v>
      </c>
      <c r="X2314" s="73">
        <f>IFERROR(VLOOKUP(Подбор[[#This Row],[Артикул]],[1]Подбор!$CJ:$CW,3,0),"")</f>
        <v>446600</v>
      </c>
      <c r="Y2314" s="73">
        <f>IFERROR(VLOOKUP(Подбор[[#This Row],[Артикул]],[1]Подбор!$CJ:$CW,4,0),"")</f>
        <v>-29.954986746969055</v>
      </c>
      <c r="Z2314" s="73">
        <f>IFERROR(VLOOKUP(Подбор[[#This Row],[Артикул]],[1]Подбор!$CJ:$CW,5,0),"")</f>
        <v>0</v>
      </c>
      <c r="AA2314" s="73">
        <f>IFERROR(VLOOKUP(Подбор[[#This Row],[Артикул]],[1]Подбор!$CJ:$CW,6,0),"")</f>
        <v>0</v>
      </c>
      <c r="AB2314" s="73">
        <f>IFERROR(VLOOKUP(Подбор[[#This Row],[Артикул]],[1]Подбор!$CJ:$CW,7,0),"")</f>
        <v>0</v>
      </c>
      <c r="AC2314" s="73">
        <f>IFERROR(VLOOKUP(Подбор[[#This Row],[Артикул]],[1]Подбор!$CJ:$CW,8,0),"")</f>
        <v>0</v>
      </c>
      <c r="AD2314" s="73">
        <f>IFERROR(VLOOKUP(Подбор[[#This Row],[Артикул]],[1]Подбор!$CJ:$CW,9,0),"")</f>
        <v>0</v>
      </c>
      <c r="AE2314" s="73">
        <f>IFERROR(VLOOKUP(Подбор[[#This Row],[Артикул]],[1]Подбор!$CJ:$CW,10,0),"")</f>
        <v>0</v>
      </c>
      <c r="AF2314" s="73">
        <f>IFERROR(VLOOKUP(Подбор[[#This Row],[Артикул]],[1]Подбор!$CJ:$CW,11,0),"")</f>
        <v>0</v>
      </c>
      <c r="AG2314" s="73">
        <f>IFERROR(VLOOKUP(Подбор[[#This Row],[Артикул]],[1]Подбор!$CJ:$CW,12,0),"")</f>
        <v>0</v>
      </c>
      <c r="AH2314" s="73">
        <f>IFERROR(VLOOKUP(Подбор[[#This Row],[Артикул]],[1]Подбор!$CJ:$CW,13,0),"")</f>
        <v>0</v>
      </c>
      <c r="AI2314" s="73">
        <f>IFERROR(VLOOKUP(Подбор[[#This Row],[Артикул]],[1]Подбор!$CJ:$CW,14,0),"")</f>
        <v>0</v>
      </c>
      <c r="AJ2314" s="73" t="str">
        <f>IFERROR(VLOOKUP(Подбор[[#This Row],[Артикул]],[1]Подбор!$CJ:$DA,15,0),"")</f>
        <v>http://ipmatika.ru/upload/iblock/fb7/5mlj7urylzs2fwtuwu9015ww9vqbamhn/JR101-3B-SIP%202_batcheditor_fotor.jpg</v>
      </c>
      <c r="AK2314" s="73" t="str">
        <f>IFERROR(VLOOKUP(Подбор[[#This Row],[Артикул]],[1]Подбор!$CJ:$DA,16,0),"")</f>
        <v>https://ipmatika.kz/products/promyshlennye-telefony/jr-jr101-3b-sip/</v>
      </c>
      <c r="AL2314" s="73" t="str">
        <f>IFERROR(VLOOKUP(Подбор[[#This Row],[Артикул]],[1]Подбор!$CJ:$DA,17,0),"")</f>
        <v>Под заказ</v>
      </c>
    </row>
    <row r="2315" spans="1:38">
      <c r="A2315" s="73" t="s">
        <v>4288</v>
      </c>
      <c r="B2315" t="s">
        <v>3089</v>
      </c>
      <c r="C2315" t="s">
        <v>4289</v>
      </c>
      <c r="D2315">
        <v>545270</v>
      </c>
      <c r="E2315">
        <v>381970</v>
      </c>
      <c r="F2315">
        <v>-29.948465897628694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7119</v>
      </c>
      <c r="R2315" t="s">
        <v>7120</v>
      </c>
      <c r="S2315" t="s">
        <v>5612</v>
      </c>
      <c r="T2315" s="73"/>
      <c r="U2315" s="73"/>
      <c r="V2315"/>
      <c r="W2315" s="73">
        <f>IFERROR(VLOOKUP(Подбор[[#This Row],[Артикул]],[1]Подбор!$CJ:$CW,2,0),"")</f>
        <v>545270</v>
      </c>
      <c r="X2315" s="73">
        <f>IFERROR(VLOOKUP(Подбор[[#This Row],[Артикул]],[1]Подбор!$CJ:$CW,3,0),"")</f>
        <v>381970</v>
      </c>
      <c r="Y2315" s="73">
        <f>IFERROR(VLOOKUP(Подбор[[#This Row],[Артикул]],[1]Подбор!$CJ:$CW,4,0),"")</f>
        <v>-29.948465897628694</v>
      </c>
      <c r="Z2315" s="73">
        <f>IFERROR(VLOOKUP(Подбор[[#This Row],[Артикул]],[1]Подбор!$CJ:$CW,5,0),"")</f>
        <v>0</v>
      </c>
      <c r="AA2315" s="73">
        <f>IFERROR(VLOOKUP(Подбор[[#This Row],[Артикул]],[1]Подбор!$CJ:$CW,6,0),"")</f>
        <v>0</v>
      </c>
      <c r="AB2315" s="73">
        <f>IFERROR(VLOOKUP(Подбор[[#This Row],[Артикул]],[1]Подбор!$CJ:$CW,7,0),"")</f>
        <v>0</v>
      </c>
      <c r="AC2315" s="73">
        <f>IFERROR(VLOOKUP(Подбор[[#This Row],[Артикул]],[1]Подбор!$CJ:$CW,8,0),"")</f>
        <v>0</v>
      </c>
      <c r="AD2315" s="73">
        <f>IFERROR(VLOOKUP(Подбор[[#This Row],[Артикул]],[1]Подбор!$CJ:$CW,9,0),"")</f>
        <v>0</v>
      </c>
      <c r="AE2315" s="73">
        <f>IFERROR(VLOOKUP(Подбор[[#This Row],[Артикул]],[1]Подбор!$CJ:$CW,10,0),"")</f>
        <v>0</v>
      </c>
      <c r="AF2315" s="73">
        <f>IFERROR(VLOOKUP(Подбор[[#This Row],[Артикул]],[1]Подбор!$CJ:$CW,11,0),"")</f>
        <v>0</v>
      </c>
      <c r="AG2315" s="73">
        <f>IFERROR(VLOOKUP(Подбор[[#This Row],[Артикул]],[1]Подбор!$CJ:$CW,12,0),"")</f>
        <v>0</v>
      </c>
      <c r="AH2315" s="73">
        <f>IFERROR(VLOOKUP(Подбор[[#This Row],[Артикул]],[1]Подбор!$CJ:$CW,13,0),"")</f>
        <v>0</v>
      </c>
      <c r="AI2315" s="73">
        <f>IFERROR(VLOOKUP(Подбор[[#This Row],[Артикул]],[1]Подбор!$CJ:$CW,14,0),"")</f>
        <v>0</v>
      </c>
      <c r="AJ2315" s="73" t="str">
        <f>IFERROR(VLOOKUP(Подбор[[#This Row],[Артикул]],[1]Подбор!$CJ:$DA,15,0),"")</f>
        <v>http://ipmatika.ru/upload/iblock/67b/gs6kcxgzycj0wbyvhc6d2azwepy55ers/JR101-3B-SIP%202_batcheditor_fotor.jpg</v>
      </c>
      <c r="AK2315" s="73" t="str">
        <f>IFERROR(VLOOKUP(Подбор[[#This Row],[Артикул]],[1]Подбор!$CJ:$DA,16,0),"")</f>
        <v>https://ipmatika.kz/products/analogovye-telefony/jr-jr101-3b/</v>
      </c>
      <c r="AL2315" s="73" t="str">
        <f>IFERROR(VLOOKUP(Подбор[[#This Row],[Артикул]],[1]Подбор!$CJ:$DA,17,0),"")</f>
        <v>Под заказ</v>
      </c>
    </row>
    <row r="2316" spans="1:38">
      <c r="A2316" s="73" t="s">
        <v>4290</v>
      </c>
      <c r="B2316" t="s">
        <v>3089</v>
      </c>
      <c r="C2316" t="s">
        <v>4291</v>
      </c>
      <c r="D2316">
        <v>693550</v>
      </c>
      <c r="E2316">
        <v>485260</v>
      </c>
      <c r="F2316">
        <v>-30.032441785019103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578</v>
      </c>
      <c r="R2316" t="s">
        <v>3052</v>
      </c>
      <c r="S2316" t="s">
        <v>5612</v>
      </c>
      <c r="T2316" s="73"/>
      <c r="U2316" s="73"/>
      <c r="V2316"/>
      <c r="W2316" s="73">
        <f>IFERROR(VLOOKUP(Подбор[[#This Row],[Артикул]],[1]Подбор!$CJ:$CW,2,0),"")</f>
        <v>693550</v>
      </c>
      <c r="X2316" s="73">
        <f>IFERROR(VLOOKUP(Подбор[[#This Row],[Артикул]],[1]Подбор!$CJ:$CW,3,0),"")</f>
        <v>485260</v>
      </c>
      <c r="Y2316" s="73">
        <f>IFERROR(VLOOKUP(Подбор[[#This Row],[Артикул]],[1]Подбор!$CJ:$CW,4,0),"")</f>
        <v>-30.032441785019103</v>
      </c>
      <c r="Z2316" s="73">
        <f>IFERROR(VLOOKUP(Подбор[[#This Row],[Артикул]],[1]Подбор!$CJ:$CW,5,0),"")</f>
        <v>0</v>
      </c>
      <c r="AA2316" s="73">
        <f>IFERROR(VLOOKUP(Подбор[[#This Row],[Артикул]],[1]Подбор!$CJ:$CW,6,0),"")</f>
        <v>0</v>
      </c>
      <c r="AB2316" s="73">
        <f>IFERROR(VLOOKUP(Подбор[[#This Row],[Артикул]],[1]Подбор!$CJ:$CW,7,0),"")</f>
        <v>0</v>
      </c>
      <c r="AC2316" s="73">
        <f>IFERROR(VLOOKUP(Подбор[[#This Row],[Артикул]],[1]Подбор!$CJ:$CW,8,0),"")</f>
        <v>0</v>
      </c>
      <c r="AD2316" s="73">
        <f>IFERROR(VLOOKUP(Подбор[[#This Row],[Артикул]],[1]Подбор!$CJ:$CW,9,0),"")</f>
        <v>0</v>
      </c>
      <c r="AE2316" s="73">
        <f>IFERROR(VLOOKUP(Подбор[[#This Row],[Артикул]],[1]Подбор!$CJ:$CW,10,0),"")</f>
        <v>0</v>
      </c>
      <c r="AF2316" s="73">
        <f>IFERROR(VLOOKUP(Подбор[[#This Row],[Артикул]],[1]Подбор!$CJ:$CW,11,0),"")</f>
        <v>0</v>
      </c>
      <c r="AG2316" s="73">
        <f>IFERROR(VLOOKUP(Подбор[[#This Row],[Артикул]],[1]Подбор!$CJ:$CW,12,0),"")</f>
        <v>0</v>
      </c>
      <c r="AH2316" s="73">
        <f>IFERROR(VLOOKUP(Подбор[[#This Row],[Артикул]],[1]Подбор!$CJ:$CW,13,0),"")</f>
        <v>0</v>
      </c>
      <c r="AI2316" s="73">
        <f>IFERROR(VLOOKUP(Подбор[[#This Row],[Артикул]],[1]Подбор!$CJ:$CW,14,0),"")</f>
        <v>0</v>
      </c>
      <c r="AJ2316" s="73" t="str">
        <f>IFERROR(VLOOKUP(Подбор[[#This Row],[Артикул]],[1]Подбор!$CJ:$DA,15,0),"")</f>
        <v/>
      </c>
      <c r="AK2316" s="73" t="str">
        <f>IFERROR(VLOOKUP(Подбор[[#This Row],[Артикул]],[1]Подбор!$CJ:$DA,16,0),"")</f>
        <v>https://ipmatika.kz/products/promyshlennye-telefony/jr-jr101-cb-y-sip/</v>
      </c>
      <c r="AL2316" s="73" t="str">
        <f>IFERROR(VLOOKUP(Подбор[[#This Row],[Артикул]],[1]Подбор!$CJ:$DA,17,0),"")</f>
        <v>Под заказ</v>
      </c>
    </row>
    <row r="2317" spans="1:38">
      <c r="A2317" s="73" t="s">
        <v>4292</v>
      </c>
      <c r="B2317" t="s">
        <v>3089</v>
      </c>
      <c r="C2317" t="s">
        <v>4293</v>
      </c>
      <c r="D2317">
        <v>730480</v>
      </c>
      <c r="E2317">
        <v>511220</v>
      </c>
      <c r="F2317">
        <v>-30.015879969335231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578</v>
      </c>
      <c r="R2317" t="s">
        <v>7121</v>
      </c>
      <c r="S2317" t="s">
        <v>5612</v>
      </c>
      <c r="T2317" s="73"/>
      <c r="U2317" s="73"/>
      <c r="V2317"/>
      <c r="W2317" s="73">
        <f>IFERROR(VLOOKUP(Подбор[[#This Row],[Артикул]],[1]Подбор!$CJ:$CW,2,0),"")</f>
        <v>730480</v>
      </c>
      <c r="X2317" s="73">
        <f>IFERROR(VLOOKUP(Подбор[[#This Row],[Артикул]],[1]Подбор!$CJ:$CW,3,0),"")</f>
        <v>511220</v>
      </c>
      <c r="Y2317" s="73">
        <f>IFERROR(VLOOKUP(Подбор[[#This Row],[Артикул]],[1]Подбор!$CJ:$CW,4,0),"")</f>
        <v>-30.015879969335231</v>
      </c>
      <c r="Z2317" s="73">
        <f>IFERROR(VLOOKUP(Подбор[[#This Row],[Артикул]],[1]Подбор!$CJ:$CW,5,0),"")</f>
        <v>0</v>
      </c>
      <c r="AA2317" s="73">
        <f>IFERROR(VLOOKUP(Подбор[[#This Row],[Артикул]],[1]Подбор!$CJ:$CW,6,0),"")</f>
        <v>0</v>
      </c>
      <c r="AB2317" s="73">
        <f>IFERROR(VLOOKUP(Подбор[[#This Row],[Артикул]],[1]Подбор!$CJ:$CW,7,0),"")</f>
        <v>0</v>
      </c>
      <c r="AC2317" s="73">
        <f>IFERROR(VLOOKUP(Подбор[[#This Row],[Артикул]],[1]Подбор!$CJ:$CW,8,0),"")</f>
        <v>0</v>
      </c>
      <c r="AD2317" s="73">
        <f>IFERROR(VLOOKUP(Подбор[[#This Row],[Артикул]],[1]Подбор!$CJ:$CW,9,0),"")</f>
        <v>0</v>
      </c>
      <c r="AE2317" s="73">
        <f>IFERROR(VLOOKUP(Подбор[[#This Row],[Артикул]],[1]Подбор!$CJ:$CW,10,0),"")</f>
        <v>0</v>
      </c>
      <c r="AF2317" s="73">
        <f>IFERROR(VLOOKUP(Подбор[[#This Row],[Артикул]],[1]Подбор!$CJ:$CW,11,0),"")</f>
        <v>0</v>
      </c>
      <c r="AG2317" s="73">
        <f>IFERROR(VLOOKUP(Подбор[[#This Row],[Артикул]],[1]Подбор!$CJ:$CW,12,0),"")</f>
        <v>0</v>
      </c>
      <c r="AH2317" s="73">
        <f>IFERROR(VLOOKUP(Подбор[[#This Row],[Артикул]],[1]Подбор!$CJ:$CW,13,0),"")</f>
        <v>0</v>
      </c>
      <c r="AI2317" s="73">
        <f>IFERROR(VLOOKUP(Подбор[[#This Row],[Артикул]],[1]Подбор!$CJ:$CW,14,0),"")</f>
        <v>0</v>
      </c>
      <c r="AJ2317" s="73" t="str">
        <f>IFERROR(VLOOKUP(Подбор[[#This Row],[Артикул]],[1]Подбор!$CJ:$DA,15,0),"")</f>
        <v/>
      </c>
      <c r="AK2317" s="73" t="str">
        <f>IFERROR(VLOOKUP(Подбор[[#This Row],[Артикул]],[1]Подбор!$CJ:$DA,16,0),"")</f>
        <v>https://ipmatika.kz/products/analogovye-telefony/JR101-CB-L/</v>
      </c>
      <c r="AL2317" s="73" t="str">
        <f>IFERROR(VLOOKUP(Подбор[[#This Row],[Артикул]],[1]Подбор!$CJ:$DA,17,0),"")</f>
        <v>Под заказ</v>
      </c>
    </row>
    <row r="2318" spans="1:38">
      <c r="A2318" s="73" t="s">
        <v>4294</v>
      </c>
      <c r="B2318" t="s">
        <v>3089</v>
      </c>
      <c r="C2318" t="s">
        <v>4295</v>
      </c>
      <c r="D2318">
        <v>619130</v>
      </c>
      <c r="E2318">
        <v>433330</v>
      </c>
      <c r="F2318">
        <v>-30.009852535008804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7122</v>
      </c>
      <c r="R2318" t="s">
        <v>4296</v>
      </c>
      <c r="S2318" t="s">
        <v>5612</v>
      </c>
      <c r="T2318" s="73"/>
      <c r="U2318" s="73"/>
      <c r="V2318"/>
      <c r="W2318" s="73">
        <f>IFERROR(VLOOKUP(Подбор[[#This Row],[Артикул]],[1]Подбор!$CJ:$CW,2,0),"")</f>
        <v>619130</v>
      </c>
      <c r="X2318" s="73">
        <f>IFERROR(VLOOKUP(Подбор[[#This Row],[Артикул]],[1]Подбор!$CJ:$CW,3,0),"")</f>
        <v>433330</v>
      </c>
      <c r="Y2318" s="73">
        <f>IFERROR(VLOOKUP(Подбор[[#This Row],[Артикул]],[1]Подбор!$CJ:$CW,4,0),"")</f>
        <v>-30.009852535008804</v>
      </c>
      <c r="Z2318" s="73">
        <f>IFERROR(VLOOKUP(Подбор[[#This Row],[Артикул]],[1]Подбор!$CJ:$CW,5,0),"")</f>
        <v>0</v>
      </c>
      <c r="AA2318" s="73">
        <f>IFERROR(VLOOKUP(Подбор[[#This Row],[Артикул]],[1]Подбор!$CJ:$CW,6,0),"")</f>
        <v>0</v>
      </c>
      <c r="AB2318" s="73">
        <f>IFERROR(VLOOKUP(Подбор[[#This Row],[Артикул]],[1]Подбор!$CJ:$CW,7,0),"")</f>
        <v>0</v>
      </c>
      <c r="AC2318" s="73">
        <f>IFERROR(VLOOKUP(Подбор[[#This Row],[Артикул]],[1]Подбор!$CJ:$CW,8,0),"")</f>
        <v>0</v>
      </c>
      <c r="AD2318" s="73">
        <f>IFERROR(VLOOKUP(Подбор[[#This Row],[Артикул]],[1]Подбор!$CJ:$CW,9,0),"")</f>
        <v>0</v>
      </c>
      <c r="AE2318" s="73">
        <f>IFERROR(VLOOKUP(Подбор[[#This Row],[Артикул]],[1]Подбор!$CJ:$CW,10,0),"")</f>
        <v>0</v>
      </c>
      <c r="AF2318" s="73">
        <f>IFERROR(VLOOKUP(Подбор[[#This Row],[Артикул]],[1]Подбор!$CJ:$CW,11,0),"")</f>
        <v>0</v>
      </c>
      <c r="AG2318" s="73">
        <f>IFERROR(VLOOKUP(Подбор[[#This Row],[Артикул]],[1]Подбор!$CJ:$CW,12,0),"")</f>
        <v>0</v>
      </c>
      <c r="AH2318" s="73">
        <f>IFERROR(VLOOKUP(Подбор[[#This Row],[Артикул]],[1]Подбор!$CJ:$CW,13,0),"")</f>
        <v>0</v>
      </c>
      <c r="AI2318" s="73">
        <f>IFERROR(VLOOKUP(Подбор[[#This Row],[Артикул]],[1]Подбор!$CJ:$CW,14,0),"")</f>
        <v>0</v>
      </c>
      <c r="AJ2318" s="73" t="str">
        <f>IFERROR(VLOOKUP(Подбор[[#This Row],[Артикул]],[1]Подбор!$CJ:$DA,15,0),"")</f>
        <v>http://ipmatika.ru/upload/iblock/236/fer8g0aazqqr4l0lmph3h4fau50g23h5/IP67-Emergency-VoIP-Telephone-Heavy-Duty-Handset-SIP-Telephone-with-Light-Hotline-Tunnel-Telephone.jpg</v>
      </c>
      <c r="AK2318" s="73" t="str">
        <f>IFERROR(VLOOKUP(Подбор[[#This Row],[Артикул]],[1]Подбор!$CJ:$DA,16,0),"")</f>
        <v>https://ipmatika.kz/products/promyshlennye-telefony/jr-jr101-%F1b-l-sip/</v>
      </c>
      <c r="AL2318" s="73" t="str">
        <f>IFERROR(VLOOKUP(Подбор[[#This Row],[Артикул]],[1]Подбор!$CJ:$DA,17,0),"")</f>
        <v>Под заказ</v>
      </c>
    </row>
    <row r="2319" spans="1:38">
      <c r="A2319" s="73" t="s">
        <v>4297</v>
      </c>
      <c r="B2319" t="s">
        <v>3089</v>
      </c>
      <c r="C2319" t="s">
        <v>4298</v>
      </c>
      <c r="D2319">
        <v>526810</v>
      </c>
      <c r="E2319">
        <v>368710</v>
      </c>
      <c r="F2319">
        <v>-30.010819840170086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7123</v>
      </c>
      <c r="R2319" t="s">
        <v>7121</v>
      </c>
      <c r="S2319" t="s">
        <v>5612</v>
      </c>
      <c r="T2319" s="73"/>
      <c r="U2319" s="73"/>
      <c r="V2319"/>
      <c r="W2319" s="73">
        <f>IFERROR(VLOOKUP(Подбор[[#This Row],[Артикул]],[1]Подбор!$CJ:$CW,2,0),"")</f>
        <v>526810</v>
      </c>
      <c r="X2319" s="73">
        <f>IFERROR(VLOOKUP(Подбор[[#This Row],[Артикул]],[1]Подбор!$CJ:$CW,3,0),"")</f>
        <v>368710</v>
      </c>
      <c r="Y2319" s="73">
        <f>IFERROR(VLOOKUP(Подбор[[#This Row],[Артикул]],[1]Подбор!$CJ:$CW,4,0),"")</f>
        <v>-30.010819840170086</v>
      </c>
      <c r="Z2319" s="73">
        <f>IFERROR(VLOOKUP(Подбор[[#This Row],[Артикул]],[1]Подбор!$CJ:$CW,5,0),"")</f>
        <v>0</v>
      </c>
      <c r="AA2319" s="73">
        <f>IFERROR(VLOOKUP(Подбор[[#This Row],[Артикул]],[1]Подбор!$CJ:$CW,6,0),"")</f>
        <v>0</v>
      </c>
      <c r="AB2319" s="73">
        <f>IFERROR(VLOOKUP(Подбор[[#This Row],[Артикул]],[1]Подбор!$CJ:$CW,7,0),"")</f>
        <v>0</v>
      </c>
      <c r="AC2319" s="73">
        <f>IFERROR(VLOOKUP(Подбор[[#This Row],[Артикул]],[1]Подбор!$CJ:$CW,8,0),"")</f>
        <v>0</v>
      </c>
      <c r="AD2319" s="73">
        <f>IFERROR(VLOOKUP(Подбор[[#This Row],[Артикул]],[1]Подбор!$CJ:$CW,9,0),"")</f>
        <v>0</v>
      </c>
      <c r="AE2319" s="73">
        <f>IFERROR(VLOOKUP(Подбор[[#This Row],[Артикул]],[1]Подбор!$CJ:$CW,10,0),"")</f>
        <v>0</v>
      </c>
      <c r="AF2319" s="73">
        <f>IFERROR(VLOOKUP(Подбор[[#This Row],[Артикул]],[1]Подбор!$CJ:$CW,11,0),"")</f>
        <v>0</v>
      </c>
      <c r="AG2319" s="73">
        <f>IFERROR(VLOOKUP(Подбор[[#This Row],[Артикул]],[1]Подбор!$CJ:$CW,12,0),"")</f>
        <v>0</v>
      </c>
      <c r="AH2319" s="73">
        <f>IFERROR(VLOOKUP(Подбор[[#This Row],[Артикул]],[1]Подбор!$CJ:$CW,13,0),"")</f>
        <v>0</v>
      </c>
      <c r="AI2319" s="73">
        <f>IFERROR(VLOOKUP(Подбор[[#This Row],[Артикул]],[1]Подбор!$CJ:$CW,14,0),"")</f>
        <v>0</v>
      </c>
      <c r="AJ2319" s="73" t="str">
        <f>IFERROR(VLOOKUP(Подбор[[#This Row],[Артикул]],[1]Подбор!$CJ:$DA,15,0),"")</f>
        <v>http://ipmatika.ru/upload/iblock/ba1/wu5uofgovrua3u1hyif0mlckhoqc8489/dfgdjguj.jpg</v>
      </c>
      <c r="AK2319" s="73" t="str">
        <f>IFERROR(VLOOKUP(Подбор[[#This Row],[Артикул]],[1]Подбор!$CJ:$DA,16,0),"")</f>
        <v>https://ipmatika.kz/products/analogovye-telefony/JR101-CB-L/</v>
      </c>
      <c r="AL2319" s="73" t="str">
        <f>IFERROR(VLOOKUP(Подбор[[#This Row],[Артикул]],[1]Подбор!$CJ:$DA,17,0),"")</f>
        <v>Под заказ</v>
      </c>
    </row>
    <row r="2320" spans="1:38">
      <c r="A2320" s="73" t="s">
        <v>4299</v>
      </c>
      <c r="B2320" t="s">
        <v>3089</v>
      </c>
      <c r="C2320" t="s">
        <v>4300</v>
      </c>
      <c r="D2320">
        <v>582200</v>
      </c>
      <c r="E2320">
        <v>407360</v>
      </c>
      <c r="F2320">
        <v>-30.030917210580554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7124</v>
      </c>
      <c r="R2320" t="s">
        <v>4301</v>
      </c>
      <c r="S2320" t="s">
        <v>5612</v>
      </c>
      <c r="T2320" s="73"/>
      <c r="U2320" s="73"/>
      <c r="V2320"/>
      <c r="W2320" s="73">
        <f>IFERROR(VLOOKUP(Подбор[[#This Row],[Артикул]],[1]Подбор!$CJ:$CW,2,0),"")</f>
        <v>582200</v>
      </c>
      <c r="X2320" s="73">
        <f>IFERROR(VLOOKUP(Подбор[[#This Row],[Артикул]],[1]Подбор!$CJ:$CW,3,0),"")</f>
        <v>407360</v>
      </c>
      <c r="Y2320" s="73">
        <f>IFERROR(VLOOKUP(Подбор[[#This Row],[Артикул]],[1]Подбор!$CJ:$CW,4,0),"")</f>
        <v>-30.030917210580554</v>
      </c>
      <c r="Z2320" s="73">
        <f>IFERROR(VLOOKUP(Подбор[[#This Row],[Артикул]],[1]Подбор!$CJ:$CW,5,0),"")</f>
        <v>0</v>
      </c>
      <c r="AA2320" s="73">
        <f>IFERROR(VLOOKUP(Подбор[[#This Row],[Артикул]],[1]Подбор!$CJ:$CW,6,0),"")</f>
        <v>0</v>
      </c>
      <c r="AB2320" s="73">
        <f>IFERROR(VLOOKUP(Подбор[[#This Row],[Артикул]],[1]Подбор!$CJ:$CW,7,0),"")</f>
        <v>0</v>
      </c>
      <c r="AC2320" s="73">
        <f>IFERROR(VLOOKUP(Подбор[[#This Row],[Артикул]],[1]Подбор!$CJ:$CW,8,0),"")</f>
        <v>0</v>
      </c>
      <c r="AD2320" s="73">
        <f>IFERROR(VLOOKUP(Подбор[[#This Row],[Артикул]],[1]Подбор!$CJ:$CW,9,0),"")</f>
        <v>0</v>
      </c>
      <c r="AE2320" s="73">
        <f>IFERROR(VLOOKUP(Подбор[[#This Row],[Артикул]],[1]Подбор!$CJ:$CW,10,0),"")</f>
        <v>0</v>
      </c>
      <c r="AF2320" s="73">
        <f>IFERROR(VLOOKUP(Подбор[[#This Row],[Артикул]],[1]Подбор!$CJ:$CW,11,0),"")</f>
        <v>0</v>
      </c>
      <c r="AG2320" s="73">
        <f>IFERROR(VLOOKUP(Подбор[[#This Row],[Артикул]],[1]Подбор!$CJ:$CW,12,0),"")</f>
        <v>0</v>
      </c>
      <c r="AH2320" s="73">
        <f>IFERROR(VLOOKUP(Подбор[[#This Row],[Артикул]],[1]Подбор!$CJ:$CW,13,0),"")</f>
        <v>0</v>
      </c>
      <c r="AI2320" s="73">
        <f>IFERROR(VLOOKUP(Подбор[[#This Row],[Артикул]],[1]Подбор!$CJ:$CW,14,0),"")</f>
        <v>0</v>
      </c>
      <c r="AJ2320" s="73" t="str">
        <f>IFERROR(VLOOKUP(Подбор[[#This Row],[Артикул]],[1]Подбор!$CJ:$DA,15,0),"")</f>
        <v>http://ipmatika.ru/upload/iblock/7e5/foe3w1cuibj41o7t1hlbcaqb5zag5kp2/J_R-JR101_CB_3_.png</v>
      </c>
      <c r="AK2320" s="73" t="str">
        <f>IFERROR(VLOOKUP(Подбор[[#This Row],[Артикул]],[1]Подбор!$CJ:$DA,16,0),"")</f>
        <v>https://ipmatika.kz/products/promyshlennye-telefony/jr-jr101-sb-sip/</v>
      </c>
      <c r="AL2320" s="73" t="str">
        <f>IFERROR(VLOOKUP(Подбор[[#This Row],[Артикул]],[1]Подбор!$CJ:$DA,17,0),"")</f>
        <v>Под заказ</v>
      </c>
    </row>
    <row r="2321" spans="1:38">
      <c r="A2321" s="73" t="s">
        <v>2727</v>
      </c>
      <c r="B2321" t="s">
        <v>3089</v>
      </c>
      <c r="C2321" t="s">
        <v>3162</v>
      </c>
      <c r="D2321">
        <v>727020</v>
      </c>
      <c r="E2321">
        <v>508910</v>
      </c>
      <c r="F2321">
        <v>-30.000550191191437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578</v>
      </c>
      <c r="R2321" t="s">
        <v>578</v>
      </c>
      <c r="S2321" t="s">
        <v>578</v>
      </c>
      <c r="T2321" s="73"/>
      <c r="U2321" s="73"/>
      <c r="V2321"/>
      <c r="W2321" s="73">
        <f>IFERROR(VLOOKUP(Подбор[[#This Row],[Артикул]],[1]Подбор!$CJ:$CW,2,0),"")</f>
        <v>727020</v>
      </c>
      <c r="X2321" s="73">
        <f>IFERROR(VLOOKUP(Подбор[[#This Row],[Артикул]],[1]Подбор!$CJ:$CW,3,0),"")</f>
        <v>508910</v>
      </c>
      <c r="Y2321" s="73">
        <f>IFERROR(VLOOKUP(Подбор[[#This Row],[Артикул]],[1]Подбор!$CJ:$CW,4,0),"")</f>
        <v>-30.000550191191437</v>
      </c>
      <c r="Z2321" s="73">
        <f>IFERROR(VLOOKUP(Подбор[[#This Row],[Артикул]],[1]Подбор!$CJ:$CW,5,0),"")</f>
        <v>0</v>
      </c>
      <c r="AA2321" s="73">
        <f>IFERROR(VLOOKUP(Подбор[[#This Row],[Артикул]],[1]Подбор!$CJ:$CW,6,0),"")</f>
        <v>0</v>
      </c>
      <c r="AB2321" s="73">
        <f>IFERROR(VLOOKUP(Подбор[[#This Row],[Артикул]],[1]Подбор!$CJ:$CW,7,0),"")</f>
        <v>0</v>
      </c>
      <c r="AC2321" s="73">
        <f>IFERROR(VLOOKUP(Подбор[[#This Row],[Артикул]],[1]Подбор!$CJ:$CW,8,0),"")</f>
        <v>0</v>
      </c>
      <c r="AD2321" s="73">
        <f>IFERROR(VLOOKUP(Подбор[[#This Row],[Артикул]],[1]Подбор!$CJ:$CW,9,0),"")</f>
        <v>0</v>
      </c>
      <c r="AE2321" s="73">
        <f>IFERROR(VLOOKUP(Подбор[[#This Row],[Артикул]],[1]Подбор!$CJ:$CW,10,0),"")</f>
        <v>0</v>
      </c>
      <c r="AF2321" s="73">
        <f>IFERROR(VLOOKUP(Подбор[[#This Row],[Артикул]],[1]Подбор!$CJ:$CW,11,0),"")</f>
        <v>0</v>
      </c>
      <c r="AG2321" s="73">
        <f>IFERROR(VLOOKUP(Подбор[[#This Row],[Артикул]],[1]Подбор!$CJ:$CW,12,0),"")</f>
        <v>0</v>
      </c>
      <c r="AH2321" s="73">
        <f>IFERROR(VLOOKUP(Подбор[[#This Row],[Артикул]],[1]Подбор!$CJ:$CW,13,0),"")</f>
        <v>0</v>
      </c>
      <c r="AI2321" s="73">
        <f>IFERROR(VLOOKUP(Подбор[[#This Row],[Артикул]],[1]Подбор!$CJ:$CW,14,0),"")</f>
        <v>0</v>
      </c>
      <c r="AJ2321" s="73" t="str">
        <f>IFERROR(VLOOKUP(Подбор[[#This Row],[Артикул]],[1]Подбор!$CJ:$DA,15,0),"")</f>
        <v/>
      </c>
      <c r="AK2321" s="73" t="str">
        <f>IFERROR(VLOOKUP(Подбор[[#This Row],[Артикул]],[1]Подбор!$CJ:$DA,16,0),"")</f>
        <v/>
      </c>
      <c r="AL2321" s="73" t="str">
        <f>IFERROR(VLOOKUP(Подбор[[#This Row],[Артикул]],[1]Подбор!$CJ:$DA,17,0),"")</f>
        <v/>
      </c>
    </row>
    <row r="2322" spans="1:38">
      <c r="A2322" s="73" t="s">
        <v>4302</v>
      </c>
      <c r="B2322" t="s">
        <v>3089</v>
      </c>
      <c r="C2322" t="s">
        <v>4303</v>
      </c>
      <c r="D2322">
        <v>489880</v>
      </c>
      <c r="E2322">
        <v>342740</v>
      </c>
      <c r="F2322">
        <v>-30.035927165836526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7125</v>
      </c>
      <c r="R2322" t="s">
        <v>7126</v>
      </c>
      <c r="S2322" t="s">
        <v>5612</v>
      </c>
      <c r="T2322" s="73"/>
      <c r="U2322" s="73"/>
      <c r="V2322"/>
      <c r="W2322" s="73">
        <f>IFERROR(VLOOKUP(Подбор[[#This Row],[Артикул]],[1]Подбор!$CJ:$CW,2,0),"")</f>
        <v>489880</v>
      </c>
      <c r="X2322" s="73">
        <f>IFERROR(VLOOKUP(Подбор[[#This Row],[Артикул]],[1]Подбор!$CJ:$CW,3,0),"")</f>
        <v>342740</v>
      </c>
      <c r="Y2322" s="73">
        <f>IFERROR(VLOOKUP(Подбор[[#This Row],[Артикул]],[1]Подбор!$CJ:$CW,4,0),"")</f>
        <v>-30.035927165836526</v>
      </c>
      <c r="Z2322" s="73">
        <f>IFERROR(VLOOKUP(Подбор[[#This Row],[Артикул]],[1]Подбор!$CJ:$CW,5,0),"")</f>
        <v>0</v>
      </c>
      <c r="AA2322" s="73">
        <f>IFERROR(VLOOKUP(Подбор[[#This Row],[Артикул]],[1]Подбор!$CJ:$CW,6,0),"")</f>
        <v>0</v>
      </c>
      <c r="AB2322" s="73">
        <f>IFERROR(VLOOKUP(Подбор[[#This Row],[Артикул]],[1]Подбор!$CJ:$CW,7,0),"")</f>
        <v>0</v>
      </c>
      <c r="AC2322" s="73">
        <f>IFERROR(VLOOKUP(Подбор[[#This Row],[Артикул]],[1]Подбор!$CJ:$CW,8,0),"")</f>
        <v>0</v>
      </c>
      <c r="AD2322" s="73">
        <f>IFERROR(VLOOKUP(Подбор[[#This Row],[Артикул]],[1]Подбор!$CJ:$CW,9,0),"")</f>
        <v>0</v>
      </c>
      <c r="AE2322" s="73">
        <f>IFERROR(VLOOKUP(Подбор[[#This Row],[Артикул]],[1]Подбор!$CJ:$CW,10,0),"")</f>
        <v>0</v>
      </c>
      <c r="AF2322" s="73">
        <f>IFERROR(VLOOKUP(Подбор[[#This Row],[Артикул]],[1]Подбор!$CJ:$CW,11,0),"")</f>
        <v>0</v>
      </c>
      <c r="AG2322" s="73">
        <f>IFERROR(VLOOKUP(Подбор[[#This Row],[Артикул]],[1]Подбор!$CJ:$CW,12,0),"")</f>
        <v>0</v>
      </c>
      <c r="AH2322" s="73">
        <f>IFERROR(VLOOKUP(Подбор[[#This Row],[Артикул]],[1]Подбор!$CJ:$CW,13,0),"")</f>
        <v>0</v>
      </c>
      <c r="AI2322" s="73">
        <f>IFERROR(VLOOKUP(Подбор[[#This Row],[Артикул]],[1]Подбор!$CJ:$CW,14,0),"")</f>
        <v>0</v>
      </c>
      <c r="AJ2322" s="73" t="str">
        <f>IFERROR(VLOOKUP(Подбор[[#This Row],[Артикул]],[1]Подбор!$CJ:$DA,15,0),"")</f>
        <v>http://ipmatika.ru/upload/iblock/13b/j8hkjplnrmej4o7ek2vfjgx8tpz1347v/J_R-JR101_CB_3_.png</v>
      </c>
      <c r="AK2322" s="73" t="str">
        <f>IFERROR(VLOOKUP(Подбор[[#This Row],[Артикул]],[1]Подбор!$CJ:$DA,16,0),"")</f>
        <v>https://ipmatika.kz/products/analogovye-telefony/jr-jr101-sb/</v>
      </c>
      <c r="AL2322" s="73" t="str">
        <f>IFERROR(VLOOKUP(Подбор[[#This Row],[Артикул]],[1]Подбор!$CJ:$DA,17,0),"")</f>
        <v>Под заказ</v>
      </c>
    </row>
    <row r="2323" spans="1:38">
      <c r="A2323" s="73" t="s">
        <v>4304</v>
      </c>
      <c r="B2323" t="s">
        <v>3089</v>
      </c>
      <c r="C2323" t="s">
        <v>4305</v>
      </c>
      <c r="D2323">
        <v>730480</v>
      </c>
      <c r="E2323">
        <v>511220</v>
      </c>
      <c r="F2323">
        <v>-30.015879969335231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578</v>
      </c>
      <c r="R2323" t="s">
        <v>3055</v>
      </c>
      <c r="S2323" t="s">
        <v>5612</v>
      </c>
      <c r="T2323" s="73"/>
      <c r="U2323" s="73"/>
      <c r="V2323"/>
      <c r="W2323" s="73">
        <f>IFERROR(VLOOKUP(Подбор[[#This Row],[Артикул]],[1]Подбор!$CJ:$CW,2,0),"")</f>
        <v>730480</v>
      </c>
      <c r="X2323" s="73">
        <f>IFERROR(VLOOKUP(Подбор[[#This Row],[Артикул]],[1]Подбор!$CJ:$CW,3,0),"")</f>
        <v>511220</v>
      </c>
      <c r="Y2323" s="73">
        <f>IFERROR(VLOOKUP(Подбор[[#This Row],[Артикул]],[1]Подбор!$CJ:$CW,4,0),"")</f>
        <v>-30.015879969335231</v>
      </c>
      <c r="Z2323" s="73">
        <f>IFERROR(VLOOKUP(Подбор[[#This Row],[Артикул]],[1]Подбор!$CJ:$CW,5,0),"")</f>
        <v>0</v>
      </c>
      <c r="AA2323" s="73">
        <f>IFERROR(VLOOKUP(Подбор[[#This Row],[Артикул]],[1]Подбор!$CJ:$CW,6,0),"")</f>
        <v>0</v>
      </c>
      <c r="AB2323" s="73">
        <f>IFERROR(VLOOKUP(Подбор[[#This Row],[Артикул]],[1]Подбор!$CJ:$CW,7,0),"")</f>
        <v>0</v>
      </c>
      <c r="AC2323" s="73">
        <f>IFERROR(VLOOKUP(Подбор[[#This Row],[Артикул]],[1]Подбор!$CJ:$CW,8,0),"")</f>
        <v>0</v>
      </c>
      <c r="AD2323" s="73">
        <f>IFERROR(VLOOKUP(Подбор[[#This Row],[Артикул]],[1]Подбор!$CJ:$CW,9,0),"")</f>
        <v>0</v>
      </c>
      <c r="AE2323" s="73">
        <f>IFERROR(VLOOKUP(Подбор[[#This Row],[Артикул]],[1]Подбор!$CJ:$CW,10,0),"")</f>
        <v>0</v>
      </c>
      <c r="AF2323" s="73">
        <f>IFERROR(VLOOKUP(Подбор[[#This Row],[Артикул]],[1]Подбор!$CJ:$CW,11,0),"")</f>
        <v>0</v>
      </c>
      <c r="AG2323" s="73">
        <f>IFERROR(VLOOKUP(Подбор[[#This Row],[Артикул]],[1]Подбор!$CJ:$CW,12,0),"")</f>
        <v>0</v>
      </c>
      <c r="AH2323" s="73">
        <f>IFERROR(VLOOKUP(Подбор[[#This Row],[Артикул]],[1]Подбор!$CJ:$CW,13,0),"")</f>
        <v>0</v>
      </c>
      <c r="AI2323" s="73">
        <f>IFERROR(VLOOKUP(Подбор[[#This Row],[Артикул]],[1]Подбор!$CJ:$CW,14,0),"")</f>
        <v>0</v>
      </c>
      <c r="AJ2323" s="73" t="str">
        <f>IFERROR(VLOOKUP(Подбор[[#This Row],[Артикул]],[1]Подбор!$CJ:$DA,15,0),"")</f>
        <v/>
      </c>
      <c r="AK2323" s="73" t="str">
        <f>IFERROR(VLOOKUP(Подбор[[#This Row],[Артикул]],[1]Подбор!$CJ:$DA,16,0),"")</f>
        <v>https://ipmatika.kz/products/promyshlennye-telefony/jr-jr101-fk-y-sip/</v>
      </c>
      <c r="AL2323" s="73" t="str">
        <f>IFERROR(VLOOKUP(Подбор[[#This Row],[Артикул]],[1]Подбор!$CJ:$DA,17,0),"")</f>
        <v>Под заказ</v>
      </c>
    </row>
    <row r="2324" spans="1:38">
      <c r="A2324" s="73" t="s">
        <v>4306</v>
      </c>
      <c r="B2324" t="s">
        <v>3089</v>
      </c>
      <c r="C2324" t="s">
        <v>4307</v>
      </c>
      <c r="D2324">
        <v>832030</v>
      </c>
      <c r="E2324">
        <v>582200</v>
      </c>
      <c r="F2324">
        <v>-30.026561542252082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578</v>
      </c>
      <c r="R2324" t="s">
        <v>4308</v>
      </c>
      <c r="S2324" t="s">
        <v>5612</v>
      </c>
      <c r="T2324" s="73"/>
      <c r="U2324" s="73"/>
      <c r="V2324"/>
      <c r="W2324" s="73">
        <f>IFERROR(VLOOKUP(Подбор[[#This Row],[Артикул]],[1]Подбор!$CJ:$CW,2,0),"")</f>
        <v>832030</v>
      </c>
      <c r="X2324" s="73">
        <f>IFERROR(VLOOKUP(Подбор[[#This Row],[Артикул]],[1]Подбор!$CJ:$CW,3,0),"")</f>
        <v>582200</v>
      </c>
      <c r="Y2324" s="73">
        <f>IFERROR(VLOOKUP(Подбор[[#This Row],[Артикул]],[1]Подбор!$CJ:$CW,4,0),"")</f>
        <v>-30.026561542252082</v>
      </c>
      <c r="Z2324" s="73">
        <f>IFERROR(VLOOKUP(Подбор[[#This Row],[Артикул]],[1]Подбор!$CJ:$CW,5,0),"")</f>
        <v>0</v>
      </c>
      <c r="AA2324" s="73">
        <f>IFERROR(VLOOKUP(Подбор[[#This Row],[Артикул]],[1]Подбор!$CJ:$CW,6,0),"")</f>
        <v>0</v>
      </c>
      <c r="AB2324" s="73">
        <f>IFERROR(VLOOKUP(Подбор[[#This Row],[Артикул]],[1]Подбор!$CJ:$CW,7,0),"")</f>
        <v>0</v>
      </c>
      <c r="AC2324" s="73">
        <f>IFERROR(VLOOKUP(Подбор[[#This Row],[Артикул]],[1]Подбор!$CJ:$CW,8,0),"")</f>
        <v>0</v>
      </c>
      <c r="AD2324" s="73">
        <f>IFERROR(VLOOKUP(Подбор[[#This Row],[Артикул]],[1]Подбор!$CJ:$CW,9,0),"")</f>
        <v>0</v>
      </c>
      <c r="AE2324" s="73">
        <f>IFERROR(VLOOKUP(Подбор[[#This Row],[Артикул]],[1]Подбор!$CJ:$CW,10,0),"")</f>
        <v>0</v>
      </c>
      <c r="AF2324" s="73">
        <f>IFERROR(VLOOKUP(Подбор[[#This Row],[Артикул]],[1]Подбор!$CJ:$CW,11,0),"")</f>
        <v>0</v>
      </c>
      <c r="AG2324" s="73">
        <f>IFERROR(VLOOKUP(Подбор[[#This Row],[Артикул]],[1]Подбор!$CJ:$CW,12,0),"")</f>
        <v>0</v>
      </c>
      <c r="AH2324" s="73">
        <f>IFERROR(VLOOKUP(Подбор[[#This Row],[Артикул]],[1]Подбор!$CJ:$CW,13,0),"")</f>
        <v>0</v>
      </c>
      <c r="AI2324" s="73">
        <f>IFERROR(VLOOKUP(Подбор[[#This Row],[Артикул]],[1]Подбор!$CJ:$CW,14,0),"")</f>
        <v>0</v>
      </c>
      <c r="AJ2324" s="73" t="str">
        <f>IFERROR(VLOOKUP(Подбор[[#This Row],[Артикул]],[1]Подбор!$CJ:$DA,15,0),"")</f>
        <v/>
      </c>
      <c r="AK2324" s="73" t="str">
        <f>IFERROR(VLOOKUP(Подбор[[#This Row],[Артикул]],[1]Подбор!$CJ:$DA,16,0),"")</f>
        <v>https://ipmatika.kz/products/promyshlennye-telefony/jr-jr101-fk-y-h-sip/</v>
      </c>
      <c r="AL2324" s="73" t="str">
        <f>IFERROR(VLOOKUP(Подбор[[#This Row],[Артикул]],[1]Подбор!$CJ:$DA,17,0),"")</f>
        <v>Под заказ</v>
      </c>
    </row>
    <row r="2325" spans="1:38">
      <c r="A2325" s="73" t="s">
        <v>4309</v>
      </c>
      <c r="B2325" t="s">
        <v>3089</v>
      </c>
      <c r="C2325" t="s">
        <v>4310</v>
      </c>
      <c r="D2325">
        <v>721250</v>
      </c>
      <c r="E2325">
        <v>504880</v>
      </c>
      <c r="F2325">
        <v>-29.999306759098786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7127</v>
      </c>
      <c r="R2325" t="s">
        <v>7128</v>
      </c>
      <c r="S2325" t="s">
        <v>5612</v>
      </c>
      <c r="T2325" s="73"/>
      <c r="U2325" s="73"/>
      <c r="V2325"/>
      <c r="W2325" s="73">
        <f>IFERROR(VLOOKUP(Подбор[[#This Row],[Артикул]],[1]Подбор!$CJ:$CW,2,0),"")</f>
        <v>721250</v>
      </c>
      <c r="X2325" s="73">
        <f>IFERROR(VLOOKUP(Подбор[[#This Row],[Артикул]],[1]Подбор!$CJ:$CW,3,0),"")</f>
        <v>504880</v>
      </c>
      <c r="Y2325" s="73">
        <f>IFERROR(VLOOKUP(Подбор[[#This Row],[Артикул]],[1]Подбор!$CJ:$CW,4,0),"")</f>
        <v>-29.999306759098786</v>
      </c>
      <c r="Z2325" s="73">
        <f>IFERROR(VLOOKUP(Подбор[[#This Row],[Артикул]],[1]Подбор!$CJ:$CW,5,0),"")</f>
        <v>0</v>
      </c>
      <c r="AA2325" s="73">
        <f>IFERROR(VLOOKUP(Подбор[[#This Row],[Артикул]],[1]Подбор!$CJ:$CW,6,0),"")</f>
        <v>0</v>
      </c>
      <c r="AB2325" s="73">
        <f>IFERROR(VLOOKUP(Подбор[[#This Row],[Артикул]],[1]Подбор!$CJ:$CW,7,0),"")</f>
        <v>0</v>
      </c>
      <c r="AC2325" s="73">
        <f>IFERROR(VLOOKUP(Подбор[[#This Row],[Артикул]],[1]Подбор!$CJ:$CW,8,0),"")</f>
        <v>0</v>
      </c>
      <c r="AD2325" s="73">
        <f>IFERROR(VLOOKUP(Подбор[[#This Row],[Артикул]],[1]Подбор!$CJ:$CW,9,0),"")</f>
        <v>0</v>
      </c>
      <c r="AE2325" s="73">
        <f>IFERROR(VLOOKUP(Подбор[[#This Row],[Артикул]],[1]Подбор!$CJ:$CW,10,0),"")</f>
        <v>0</v>
      </c>
      <c r="AF2325" s="73">
        <f>IFERROR(VLOOKUP(Подбор[[#This Row],[Артикул]],[1]Подбор!$CJ:$CW,11,0),"")</f>
        <v>0</v>
      </c>
      <c r="AG2325" s="73">
        <f>IFERROR(VLOOKUP(Подбор[[#This Row],[Артикул]],[1]Подбор!$CJ:$CW,12,0),"")</f>
        <v>0</v>
      </c>
      <c r="AH2325" s="73">
        <f>IFERROR(VLOOKUP(Подбор[[#This Row],[Артикул]],[1]Подбор!$CJ:$CW,13,0),"")</f>
        <v>0</v>
      </c>
      <c r="AI2325" s="73">
        <f>IFERROR(VLOOKUP(Подбор[[#This Row],[Артикул]],[1]Подбор!$CJ:$CW,14,0),"")</f>
        <v>0</v>
      </c>
      <c r="AJ2325" s="73" t="str">
        <f>IFERROR(VLOOKUP(Подбор[[#This Row],[Артикул]],[1]Подбор!$CJ:$DA,15,0),"")</f>
        <v>http://ipmatika.ru/upload/iblock/b8d/7qdtvppl00vfyo93ysjjs7afzdwph3tw/JsR%20JR101-FK-H-SIP.png</v>
      </c>
      <c r="AK2325" s="73" t="str">
        <f>IFERROR(VLOOKUP(Подбор[[#This Row],[Артикул]],[1]Подбор!$CJ:$DA,16,0),"")</f>
        <v>https://ipmatika.kz/products/promyshlennye-telefony/jr-jr101-fk-h-sip/</v>
      </c>
      <c r="AL2325" s="73" t="str">
        <f>IFERROR(VLOOKUP(Подбор[[#This Row],[Артикул]],[1]Подбор!$CJ:$DA,17,0),"")</f>
        <v>Под заказ</v>
      </c>
    </row>
    <row r="2326" spans="1:38">
      <c r="A2326" s="73" t="s">
        <v>4311</v>
      </c>
      <c r="B2326" t="s">
        <v>3089</v>
      </c>
      <c r="C2326" t="s">
        <v>4312</v>
      </c>
      <c r="D2326">
        <v>628360</v>
      </c>
      <c r="E2326">
        <v>439670</v>
      </c>
      <c r="F2326">
        <v>-30.028964287987776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7129</v>
      </c>
      <c r="R2326" t="s">
        <v>7130</v>
      </c>
      <c r="S2326" t="s">
        <v>5612</v>
      </c>
      <c r="T2326" s="73"/>
      <c r="U2326" s="73"/>
      <c r="V2326"/>
      <c r="W2326" s="73">
        <f>IFERROR(VLOOKUP(Подбор[[#This Row],[Артикул]],[1]Подбор!$CJ:$CW,2,0),"")</f>
        <v>628360</v>
      </c>
      <c r="X2326" s="73">
        <f>IFERROR(VLOOKUP(Подбор[[#This Row],[Артикул]],[1]Подбор!$CJ:$CW,3,0),"")</f>
        <v>439670</v>
      </c>
      <c r="Y2326" s="73">
        <f>IFERROR(VLOOKUP(Подбор[[#This Row],[Артикул]],[1]Подбор!$CJ:$CW,4,0),"")</f>
        <v>-30.028964287987776</v>
      </c>
      <c r="Z2326" s="73">
        <f>IFERROR(VLOOKUP(Подбор[[#This Row],[Артикул]],[1]Подбор!$CJ:$CW,5,0),"")</f>
        <v>0</v>
      </c>
      <c r="AA2326" s="73">
        <f>IFERROR(VLOOKUP(Подбор[[#This Row],[Артикул]],[1]Подбор!$CJ:$CW,6,0),"")</f>
        <v>0</v>
      </c>
      <c r="AB2326" s="73">
        <f>IFERROR(VLOOKUP(Подбор[[#This Row],[Артикул]],[1]Подбор!$CJ:$CW,7,0),"")</f>
        <v>0</v>
      </c>
      <c r="AC2326" s="73">
        <f>IFERROR(VLOOKUP(Подбор[[#This Row],[Артикул]],[1]Подбор!$CJ:$CW,8,0),"")</f>
        <v>0</v>
      </c>
      <c r="AD2326" s="73">
        <f>IFERROR(VLOOKUP(Подбор[[#This Row],[Артикул]],[1]Подбор!$CJ:$CW,9,0),"")</f>
        <v>0</v>
      </c>
      <c r="AE2326" s="73">
        <f>IFERROR(VLOOKUP(Подбор[[#This Row],[Артикул]],[1]Подбор!$CJ:$CW,10,0),"")</f>
        <v>0</v>
      </c>
      <c r="AF2326" s="73">
        <f>IFERROR(VLOOKUP(Подбор[[#This Row],[Артикул]],[1]Подбор!$CJ:$CW,11,0),"")</f>
        <v>0</v>
      </c>
      <c r="AG2326" s="73">
        <f>IFERROR(VLOOKUP(Подбор[[#This Row],[Артикул]],[1]Подбор!$CJ:$CW,12,0),"")</f>
        <v>0</v>
      </c>
      <c r="AH2326" s="73">
        <f>IFERROR(VLOOKUP(Подбор[[#This Row],[Артикул]],[1]Подбор!$CJ:$CW,13,0),"")</f>
        <v>0</v>
      </c>
      <c r="AI2326" s="73">
        <f>IFERROR(VLOOKUP(Подбор[[#This Row],[Артикул]],[1]Подбор!$CJ:$CW,14,0),"")</f>
        <v>0</v>
      </c>
      <c r="AJ2326" s="73" t="str">
        <f>IFERROR(VLOOKUP(Подбор[[#This Row],[Артикул]],[1]Подбор!$CJ:$DA,15,0),"")</f>
        <v>http://ipmatika.ru/upload/iblock/716/4bmj7p0j6ncer091ac2j7vk1tn56yfft/dvdgsfh.png</v>
      </c>
      <c r="AK2326" s="73" t="str">
        <f>IFERROR(VLOOKUP(Подбор[[#This Row],[Артикул]],[1]Подбор!$CJ:$DA,16,0),"")</f>
        <v>https://ipmatika.kz/products/analogovye-telefony/jr-jr101-fk-h/</v>
      </c>
      <c r="AL2326" s="73" t="str">
        <f>IFERROR(VLOOKUP(Подбор[[#This Row],[Артикул]],[1]Подбор!$CJ:$DA,17,0),"")</f>
        <v>Под заказ</v>
      </c>
    </row>
    <row r="2327" spans="1:38">
      <c r="A2327" s="73" t="s">
        <v>4313</v>
      </c>
      <c r="B2327" t="s">
        <v>3089</v>
      </c>
      <c r="C2327" t="s">
        <v>4314</v>
      </c>
      <c r="D2327">
        <v>850500</v>
      </c>
      <c r="E2327">
        <v>595460</v>
      </c>
      <c r="F2327">
        <v>-29.987066431510883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578</v>
      </c>
      <c r="R2327" t="s">
        <v>4315</v>
      </c>
      <c r="S2327" t="s">
        <v>5612</v>
      </c>
      <c r="T2327" s="73"/>
      <c r="U2327" s="73"/>
      <c r="V2327"/>
      <c r="W2327" s="73">
        <f>IFERROR(VLOOKUP(Подбор[[#This Row],[Артикул]],[1]Подбор!$CJ:$CW,2,0),"")</f>
        <v>850500</v>
      </c>
      <c r="X2327" s="73">
        <f>IFERROR(VLOOKUP(Подбор[[#This Row],[Артикул]],[1]Подбор!$CJ:$CW,3,0),"")</f>
        <v>595460</v>
      </c>
      <c r="Y2327" s="73">
        <f>IFERROR(VLOOKUP(Подбор[[#This Row],[Артикул]],[1]Подбор!$CJ:$CW,4,0),"")</f>
        <v>-29.987066431510883</v>
      </c>
      <c r="Z2327" s="73">
        <f>IFERROR(VLOOKUP(Подбор[[#This Row],[Артикул]],[1]Подбор!$CJ:$CW,5,0),"")</f>
        <v>0</v>
      </c>
      <c r="AA2327" s="73">
        <f>IFERROR(VLOOKUP(Подбор[[#This Row],[Артикул]],[1]Подбор!$CJ:$CW,6,0),"")</f>
        <v>0</v>
      </c>
      <c r="AB2327" s="73">
        <f>IFERROR(VLOOKUP(Подбор[[#This Row],[Артикул]],[1]Подбор!$CJ:$CW,7,0),"")</f>
        <v>0</v>
      </c>
      <c r="AC2327" s="73">
        <f>IFERROR(VLOOKUP(Подбор[[#This Row],[Артикул]],[1]Подбор!$CJ:$CW,8,0),"")</f>
        <v>0</v>
      </c>
      <c r="AD2327" s="73">
        <f>IFERROR(VLOOKUP(Подбор[[#This Row],[Артикул]],[1]Подбор!$CJ:$CW,9,0),"")</f>
        <v>0</v>
      </c>
      <c r="AE2327" s="73">
        <f>IFERROR(VLOOKUP(Подбор[[#This Row],[Артикул]],[1]Подбор!$CJ:$CW,10,0),"")</f>
        <v>0</v>
      </c>
      <c r="AF2327" s="73">
        <f>IFERROR(VLOOKUP(Подбор[[#This Row],[Артикул]],[1]Подбор!$CJ:$CW,11,0),"")</f>
        <v>0</v>
      </c>
      <c r="AG2327" s="73">
        <f>IFERROR(VLOOKUP(Подбор[[#This Row],[Артикул]],[1]Подбор!$CJ:$CW,12,0),"")</f>
        <v>0</v>
      </c>
      <c r="AH2327" s="73">
        <f>IFERROR(VLOOKUP(Подбор[[#This Row],[Артикул]],[1]Подбор!$CJ:$CW,13,0),"")</f>
        <v>0</v>
      </c>
      <c r="AI2327" s="73">
        <f>IFERROR(VLOOKUP(Подбор[[#This Row],[Артикул]],[1]Подбор!$CJ:$CW,14,0),"")</f>
        <v>0</v>
      </c>
      <c r="AJ2327" s="73" t="str">
        <f>IFERROR(VLOOKUP(Подбор[[#This Row],[Артикул]],[1]Подбор!$CJ:$DA,15,0),"")</f>
        <v/>
      </c>
      <c r="AK2327" s="73" t="str">
        <f>IFERROR(VLOOKUP(Подбор[[#This Row],[Артикул]],[1]Подбор!$CJ:$DA,16,0),"")</f>
        <v>https://ipmatika.kz/products/promyshlennye-telefony/jr-jr101-fk-y-hb-sip/</v>
      </c>
      <c r="AL2327" s="73" t="str">
        <f>IFERROR(VLOOKUP(Подбор[[#This Row],[Артикул]],[1]Подбор!$CJ:$DA,17,0),"")</f>
        <v>Под заказ</v>
      </c>
    </row>
    <row r="2328" spans="1:38">
      <c r="A2328" s="73" t="s">
        <v>4316</v>
      </c>
      <c r="B2328" t="s">
        <v>3089</v>
      </c>
      <c r="C2328" t="s">
        <v>4317</v>
      </c>
      <c r="D2328">
        <v>739710</v>
      </c>
      <c r="E2328">
        <v>517570</v>
      </c>
      <c r="F2328">
        <v>-30.030687701937239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7131</v>
      </c>
      <c r="R2328" t="s">
        <v>7132</v>
      </c>
      <c r="S2328" t="s">
        <v>5612</v>
      </c>
      <c r="T2328" s="73"/>
      <c r="U2328" s="73"/>
      <c r="V2328"/>
      <c r="W2328" s="73">
        <f>IFERROR(VLOOKUP(Подбор[[#This Row],[Артикул]],[1]Подбор!$CJ:$CW,2,0),"")</f>
        <v>739710</v>
      </c>
      <c r="X2328" s="73">
        <f>IFERROR(VLOOKUP(Подбор[[#This Row],[Артикул]],[1]Подбор!$CJ:$CW,3,0),"")</f>
        <v>517570</v>
      </c>
      <c r="Y2328" s="73">
        <f>IFERROR(VLOOKUP(Подбор[[#This Row],[Артикул]],[1]Подбор!$CJ:$CW,4,0),"")</f>
        <v>-30.030687701937239</v>
      </c>
      <c r="Z2328" s="73">
        <f>IFERROR(VLOOKUP(Подбор[[#This Row],[Артикул]],[1]Подбор!$CJ:$CW,5,0),"")</f>
        <v>0</v>
      </c>
      <c r="AA2328" s="73">
        <f>IFERROR(VLOOKUP(Подбор[[#This Row],[Артикул]],[1]Подбор!$CJ:$CW,6,0),"")</f>
        <v>0</v>
      </c>
      <c r="AB2328" s="73">
        <f>IFERROR(VLOOKUP(Подбор[[#This Row],[Артикул]],[1]Подбор!$CJ:$CW,7,0),"")</f>
        <v>0</v>
      </c>
      <c r="AC2328" s="73">
        <f>IFERROR(VLOOKUP(Подбор[[#This Row],[Артикул]],[1]Подбор!$CJ:$CW,8,0),"")</f>
        <v>0</v>
      </c>
      <c r="AD2328" s="73">
        <f>IFERROR(VLOOKUP(Подбор[[#This Row],[Артикул]],[1]Подбор!$CJ:$CW,9,0),"")</f>
        <v>0</v>
      </c>
      <c r="AE2328" s="73">
        <f>IFERROR(VLOOKUP(Подбор[[#This Row],[Артикул]],[1]Подбор!$CJ:$CW,10,0),"")</f>
        <v>0</v>
      </c>
      <c r="AF2328" s="73">
        <f>IFERROR(VLOOKUP(Подбор[[#This Row],[Артикул]],[1]Подбор!$CJ:$CW,11,0),"")</f>
        <v>0</v>
      </c>
      <c r="AG2328" s="73">
        <f>IFERROR(VLOOKUP(Подбор[[#This Row],[Артикул]],[1]Подбор!$CJ:$CW,12,0),"")</f>
        <v>0</v>
      </c>
      <c r="AH2328" s="73">
        <f>IFERROR(VLOOKUP(Подбор[[#This Row],[Артикул]],[1]Подбор!$CJ:$CW,13,0),"")</f>
        <v>0</v>
      </c>
      <c r="AI2328" s="73">
        <f>IFERROR(VLOOKUP(Подбор[[#This Row],[Артикул]],[1]Подбор!$CJ:$CW,14,0),"")</f>
        <v>0</v>
      </c>
      <c r="AJ2328" s="73" t="str">
        <f>IFERROR(VLOOKUP(Подбор[[#This Row],[Артикул]],[1]Подбор!$CJ:$DA,15,0),"")</f>
        <v>http://ipmatika.ru/upload/iblock/a85/41559yl76rs6hep2cjewj0kwuvf57wsc/JR101-FK-HB-SIP.jpg</v>
      </c>
      <c r="AK2328" s="73" t="str">
        <f>IFERROR(VLOOKUP(Подбор[[#This Row],[Артикул]],[1]Подбор!$CJ:$DA,16,0),"")</f>
        <v>https://ipmatika.kz/products/promyshlennye-telefony/jr-jr101-fk-hb-sip/</v>
      </c>
      <c r="AL2328" s="73" t="str">
        <f>IFERROR(VLOOKUP(Подбор[[#This Row],[Артикул]],[1]Подбор!$CJ:$DA,17,0),"")</f>
        <v>Под заказ</v>
      </c>
    </row>
    <row r="2329" spans="1:38">
      <c r="A2329" s="73" t="s">
        <v>4318</v>
      </c>
      <c r="B2329" t="s">
        <v>3089</v>
      </c>
      <c r="C2329" t="s">
        <v>4319</v>
      </c>
      <c r="D2329">
        <v>646820</v>
      </c>
      <c r="E2329">
        <v>452950</v>
      </c>
      <c r="F2329">
        <v>-29.972789957020495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7133</v>
      </c>
      <c r="R2329" t="s">
        <v>7134</v>
      </c>
      <c r="S2329" t="s">
        <v>5612</v>
      </c>
      <c r="T2329" s="73"/>
      <c r="U2329" s="73"/>
      <c r="V2329"/>
      <c r="W2329" s="73">
        <f>IFERROR(VLOOKUP(Подбор[[#This Row],[Артикул]],[1]Подбор!$CJ:$CW,2,0),"")</f>
        <v>646820</v>
      </c>
      <c r="X2329" s="73">
        <f>IFERROR(VLOOKUP(Подбор[[#This Row],[Артикул]],[1]Подбор!$CJ:$CW,3,0),"")</f>
        <v>452950</v>
      </c>
      <c r="Y2329" s="73">
        <f>IFERROR(VLOOKUP(Подбор[[#This Row],[Артикул]],[1]Подбор!$CJ:$CW,4,0),"")</f>
        <v>-29.972789957020495</v>
      </c>
      <c r="Z2329" s="73">
        <f>IFERROR(VLOOKUP(Подбор[[#This Row],[Артикул]],[1]Подбор!$CJ:$CW,5,0),"")</f>
        <v>0</v>
      </c>
      <c r="AA2329" s="73">
        <f>IFERROR(VLOOKUP(Подбор[[#This Row],[Артикул]],[1]Подбор!$CJ:$CW,6,0),"")</f>
        <v>0</v>
      </c>
      <c r="AB2329" s="73">
        <f>IFERROR(VLOOKUP(Подбор[[#This Row],[Артикул]],[1]Подбор!$CJ:$CW,7,0),"")</f>
        <v>0</v>
      </c>
      <c r="AC2329" s="73">
        <f>IFERROR(VLOOKUP(Подбор[[#This Row],[Артикул]],[1]Подбор!$CJ:$CW,8,0),"")</f>
        <v>0</v>
      </c>
      <c r="AD2329" s="73">
        <f>IFERROR(VLOOKUP(Подбор[[#This Row],[Артикул]],[1]Подбор!$CJ:$CW,9,0),"")</f>
        <v>0</v>
      </c>
      <c r="AE2329" s="73">
        <f>IFERROR(VLOOKUP(Подбор[[#This Row],[Артикул]],[1]Подбор!$CJ:$CW,10,0),"")</f>
        <v>0</v>
      </c>
      <c r="AF2329" s="73">
        <f>IFERROR(VLOOKUP(Подбор[[#This Row],[Артикул]],[1]Подбор!$CJ:$CW,11,0),"")</f>
        <v>0</v>
      </c>
      <c r="AG2329" s="73">
        <f>IFERROR(VLOOKUP(Подбор[[#This Row],[Артикул]],[1]Подбор!$CJ:$CW,12,0),"")</f>
        <v>0</v>
      </c>
      <c r="AH2329" s="73">
        <f>IFERROR(VLOOKUP(Подбор[[#This Row],[Артикул]],[1]Подбор!$CJ:$CW,13,0),"")</f>
        <v>0</v>
      </c>
      <c r="AI2329" s="73">
        <f>IFERROR(VLOOKUP(Подбор[[#This Row],[Артикул]],[1]Подбор!$CJ:$CW,14,0),"")</f>
        <v>0</v>
      </c>
      <c r="AJ2329" s="73" t="str">
        <f>IFERROR(VLOOKUP(Подбор[[#This Row],[Артикул]],[1]Подбор!$CJ:$DA,15,0),"")</f>
        <v>http://ipmatika.ru/upload/iblock/e7f/sqyqs2niikv57gxt7sj5hbp8etomvpxc/dsfy.jpg</v>
      </c>
      <c r="AK2329" s="73" t="str">
        <f>IFERROR(VLOOKUP(Подбор[[#This Row],[Артикул]],[1]Подбор!$CJ:$DA,16,0),"")</f>
        <v>https://ipmatika.kz/products/analogovye-telefony/jr-jr101-fk-hb/</v>
      </c>
      <c r="AL2329" s="73" t="str">
        <f>IFERROR(VLOOKUP(Подбор[[#This Row],[Артикул]],[1]Подбор!$CJ:$DA,17,0),"")</f>
        <v>Под заказ</v>
      </c>
    </row>
    <row r="2330" spans="1:38">
      <c r="A2330" s="73" t="s">
        <v>4320</v>
      </c>
      <c r="B2330" t="s">
        <v>3089</v>
      </c>
      <c r="C2330" t="s">
        <v>4321</v>
      </c>
      <c r="D2330">
        <v>767410</v>
      </c>
      <c r="E2330">
        <v>537190</v>
      </c>
      <c r="F2330">
        <v>-29.999609074679768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578</v>
      </c>
      <c r="R2330" t="s">
        <v>3054</v>
      </c>
      <c r="S2330" t="s">
        <v>5612</v>
      </c>
      <c r="T2330" s="73"/>
      <c r="U2330" s="73"/>
      <c r="V2330"/>
      <c r="W2330" s="73">
        <f>IFERROR(VLOOKUP(Подбор[[#This Row],[Артикул]],[1]Подбор!$CJ:$CW,2,0),"")</f>
        <v>767410</v>
      </c>
      <c r="X2330" s="73">
        <f>IFERROR(VLOOKUP(Подбор[[#This Row],[Артикул]],[1]Подбор!$CJ:$CW,3,0),"")</f>
        <v>537190</v>
      </c>
      <c r="Y2330" s="73">
        <f>IFERROR(VLOOKUP(Подбор[[#This Row],[Артикул]],[1]Подбор!$CJ:$CW,4,0),"")</f>
        <v>-29.999609074679768</v>
      </c>
      <c r="Z2330" s="73">
        <f>IFERROR(VLOOKUP(Подбор[[#This Row],[Артикул]],[1]Подбор!$CJ:$CW,5,0),"")</f>
        <v>0</v>
      </c>
      <c r="AA2330" s="73">
        <f>IFERROR(VLOOKUP(Подбор[[#This Row],[Артикул]],[1]Подбор!$CJ:$CW,6,0),"")</f>
        <v>0</v>
      </c>
      <c r="AB2330" s="73">
        <f>IFERROR(VLOOKUP(Подбор[[#This Row],[Артикул]],[1]Подбор!$CJ:$CW,7,0),"")</f>
        <v>0</v>
      </c>
      <c r="AC2330" s="73">
        <f>IFERROR(VLOOKUP(Подбор[[#This Row],[Артикул]],[1]Подбор!$CJ:$CW,8,0),"")</f>
        <v>0</v>
      </c>
      <c r="AD2330" s="73">
        <f>IFERROR(VLOOKUP(Подбор[[#This Row],[Артикул]],[1]Подбор!$CJ:$CW,9,0),"")</f>
        <v>0</v>
      </c>
      <c r="AE2330" s="73">
        <f>IFERROR(VLOOKUP(Подбор[[#This Row],[Артикул]],[1]Подбор!$CJ:$CW,10,0),"")</f>
        <v>0</v>
      </c>
      <c r="AF2330" s="73">
        <f>IFERROR(VLOOKUP(Подбор[[#This Row],[Артикул]],[1]Подбор!$CJ:$CW,11,0),"")</f>
        <v>0</v>
      </c>
      <c r="AG2330" s="73">
        <f>IFERROR(VLOOKUP(Подбор[[#This Row],[Артикул]],[1]Подбор!$CJ:$CW,12,0),"")</f>
        <v>0</v>
      </c>
      <c r="AH2330" s="73">
        <f>IFERROR(VLOOKUP(Подбор[[#This Row],[Артикул]],[1]Подбор!$CJ:$CW,13,0),"")</f>
        <v>0</v>
      </c>
      <c r="AI2330" s="73">
        <f>IFERROR(VLOOKUP(Подбор[[#This Row],[Артикул]],[1]Подбор!$CJ:$CW,14,0),"")</f>
        <v>0</v>
      </c>
      <c r="AJ2330" s="73" t="str">
        <f>IFERROR(VLOOKUP(Подбор[[#This Row],[Артикул]],[1]Подбор!$CJ:$DA,15,0),"")</f>
        <v/>
      </c>
      <c r="AK2330" s="73" t="str">
        <f>IFERROR(VLOOKUP(Подбор[[#This Row],[Артикул]],[1]Подбор!$CJ:$DA,16,0),"")</f>
        <v>https://ipmatika.kz/products/promyshlennye-telefony/jr-jr101-fk-l/</v>
      </c>
      <c r="AL2330" s="73" t="str">
        <f>IFERROR(VLOOKUP(Подбор[[#This Row],[Артикул]],[1]Подбор!$CJ:$DA,17,0),"")</f>
        <v>Под заказ</v>
      </c>
    </row>
    <row r="2331" spans="1:38">
      <c r="A2331" s="73" t="s">
        <v>628</v>
      </c>
      <c r="B2331" t="s">
        <v>3089</v>
      </c>
      <c r="C2331" t="s">
        <v>627</v>
      </c>
      <c r="D2331">
        <v>656050</v>
      </c>
      <c r="E2331">
        <v>459290</v>
      </c>
      <c r="F2331">
        <v>-29.991616492645377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7135</v>
      </c>
      <c r="R2331" t="s">
        <v>3053</v>
      </c>
      <c r="S2331" t="s">
        <v>5612</v>
      </c>
      <c r="T2331" s="73"/>
      <c r="U2331" s="73"/>
      <c r="V2331"/>
      <c r="W2331" s="73">
        <f>IFERROR(VLOOKUP(Подбор[[#This Row],[Артикул]],[1]Подбор!$CJ:$CW,2,0),"")</f>
        <v>656050</v>
      </c>
      <c r="X2331" s="73">
        <f>IFERROR(VLOOKUP(Подбор[[#This Row],[Артикул]],[1]Подбор!$CJ:$CW,3,0),"")</f>
        <v>459290</v>
      </c>
      <c r="Y2331" s="73">
        <f>IFERROR(VLOOKUP(Подбор[[#This Row],[Артикул]],[1]Подбор!$CJ:$CW,4,0),"")</f>
        <v>-29.991616492645377</v>
      </c>
      <c r="Z2331" s="73">
        <f>IFERROR(VLOOKUP(Подбор[[#This Row],[Артикул]],[1]Подбор!$CJ:$CW,5,0),"")</f>
        <v>0</v>
      </c>
      <c r="AA2331" s="73">
        <f>IFERROR(VLOOKUP(Подбор[[#This Row],[Артикул]],[1]Подбор!$CJ:$CW,6,0),"")</f>
        <v>0</v>
      </c>
      <c r="AB2331" s="73">
        <f>IFERROR(VLOOKUP(Подбор[[#This Row],[Артикул]],[1]Подбор!$CJ:$CW,7,0),"")</f>
        <v>0</v>
      </c>
      <c r="AC2331" s="73">
        <f>IFERROR(VLOOKUP(Подбор[[#This Row],[Артикул]],[1]Подбор!$CJ:$CW,8,0),"")</f>
        <v>0</v>
      </c>
      <c r="AD2331" s="73">
        <f>IFERROR(VLOOKUP(Подбор[[#This Row],[Артикул]],[1]Подбор!$CJ:$CW,9,0),"")</f>
        <v>0</v>
      </c>
      <c r="AE2331" s="73">
        <f>IFERROR(VLOOKUP(Подбор[[#This Row],[Артикул]],[1]Подбор!$CJ:$CW,10,0),"")</f>
        <v>0</v>
      </c>
      <c r="AF2331" s="73">
        <f>IFERROR(VLOOKUP(Подбор[[#This Row],[Артикул]],[1]Подбор!$CJ:$CW,11,0),"")</f>
        <v>0</v>
      </c>
      <c r="AG2331" s="73">
        <f>IFERROR(VLOOKUP(Подбор[[#This Row],[Артикул]],[1]Подбор!$CJ:$CW,12,0),"")</f>
        <v>0</v>
      </c>
      <c r="AH2331" s="73">
        <f>IFERROR(VLOOKUP(Подбор[[#This Row],[Артикул]],[1]Подбор!$CJ:$CW,13,0),"")</f>
        <v>0</v>
      </c>
      <c r="AI2331" s="73">
        <f>IFERROR(VLOOKUP(Подбор[[#This Row],[Артикул]],[1]Подбор!$CJ:$CW,14,0),"")</f>
        <v>0</v>
      </c>
      <c r="AJ2331" s="73" t="str">
        <f>IFERROR(VLOOKUP(Подбор[[#This Row],[Артикул]],[1]Подбор!$CJ:$DA,15,0),"")</f>
        <v>http://ipmatika.ru/upload/iblock/ede/j1p7ws3pue2ey5wpcjr86k0jjyqim741/JR101-FK-L-SIP_batcheditor_fotor.jpg</v>
      </c>
      <c r="AK2331" s="73" t="str">
        <f>IFERROR(VLOOKUP(Подбор[[#This Row],[Артикул]],[1]Подбор!$CJ:$DA,16,0),"")</f>
        <v>https://ipmatika.kz/products/promyshlennye-telefony/jr-jr101-fk-l-sip/</v>
      </c>
      <c r="AL2331" s="73" t="str">
        <f>IFERROR(VLOOKUP(Подбор[[#This Row],[Артикул]],[1]Подбор!$CJ:$DA,17,0),"")</f>
        <v>Под заказ</v>
      </c>
    </row>
    <row r="2332" spans="1:38">
      <c r="A2332" s="73" t="s">
        <v>626</v>
      </c>
      <c r="B2332" t="s">
        <v>3089</v>
      </c>
      <c r="C2332" t="s">
        <v>3864</v>
      </c>
      <c r="D2332">
        <v>563730</v>
      </c>
      <c r="E2332">
        <v>394670</v>
      </c>
      <c r="F2332">
        <v>-29.989533996771499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7136</v>
      </c>
      <c r="R2332" t="s">
        <v>7137</v>
      </c>
      <c r="S2332" t="s">
        <v>5612</v>
      </c>
      <c r="T2332" s="73"/>
      <c r="U2332" s="73"/>
      <c r="V2332"/>
      <c r="W2332" s="73">
        <f>IFERROR(VLOOKUP(Подбор[[#This Row],[Артикул]],[1]Подбор!$CJ:$CW,2,0),"")</f>
        <v>563730</v>
      </c>
      <c r="X2332" s="73">
        <f>IFERROR(VLOOKUP(Подбор[[#This Row],[Артикул]],[1]Подбор!$CJ:$CW,3,0),"")</f>
        <v>394670</v>
      </c>
      <c r="Y2332" s="73">
        <f>IFERROR(VLOOKUP(Подбор[[#This Row],[Артикул]],[1]Подбор!$CJ:$CW,4,0),"")</f>
        <v>-29.989533996771499</v>
      </c>
      <c r="Z2332" s="73">
        <f>IFERROR(VLOOKUP(Подбор[[#This Row],[Артикул]],[1]Подбор!$CJ:$CW,5,0),"")</f>
        <v>0</v>
      </c>
      <c r="AA2332" s="73">
        <f>IFERROR(VLOOKUP(Подбор[[#This Row],[Артикул]],[1]Подбор!$CJ:$CW,6,0),"")</f>
        <v>0</v>
      </c>
      <c r="AB2332" s="73">
        <f>IFERROR(VLOOKUP(Подбор[[#This Row],[Артикул]],[1]Подбор!$CJ:$CW,7,0),"")</f>
        <v>0</v>
      </c>
      <c r="AC2332" s="73">
        <f>IFERROR(VLOOKUP(Подбор[[#This Row],[Артикул]],[1]Подбор!$CJ:$CW,8,0),"")</f>
        <v>0</v>
      </c>
      <c r="AD2332" s="73">
        <f>IFERROR(VLOOKUP(Подбор[[#This Row],[Артикул]],[1]Подбор!$CJ:$CW,9,0),"")</f>
        <v>0</v>
      </c>
      <c r="AE2332" s="73">
        <f>IFERROR(VLOOKUP(Подбор[[#This Row],[Артикул]],[1]Подбор!$CJ:$CW,10,0),"")</f>
        <v>0</v>
      </c>
      <c r="AF2332" s="73">
        <f>IFERROR(VLOOKUP(Подбор[[#This Row],[Артикул]],[1]Подбор!$CJ:$CW,11,0),"")</f>
        <v>0</v>
      </c>
      <c r="AG2332" s="73">
        <f>IFERROR(VLOOKUP(Подбор[[#This Row],[Артикул]],[1]Подбор!$CJ:$CW,12,0),"")</f>
        <v>0</v>
      </c>
      <c r="AH2332" s="73">
        <f>IFERROR(VLOOKUP(Подбор[[#This Row],[Артикул]],[1]Подбор!$CJ:$CW,13,0),"")</f>
        <v>0</v>
      </c>
      <c r="AI2332" s="73">
        <f>IFERROR(VLOOKUP(Подбор[[#This Row],[Артикул]],[1]Подбор!$CJ:$CW,14,0),"")</f>
        <v>0</v>
      </c>
      <c r="AJ2332" s="73" t="str">
        <f>IFERROR(VLOOKUP(Подбор[[#This Row],[Артикул]],[1]Подбор!$CJ:$DA,15,0),"")</f>
        <v>http://ipmatika.ru/upload/iblock/f05/42j3omigjubruvkdib30okhax6rb0wnp/JR101-FK-L-SIP_batcheditor_fotor.jpg</v>
      </c>
      <c r="AK2332" s="73" t="str">
        <f>IFERROR(VLOOKUP(Подбор[[#This Row],[Артикул]],[1]Подбор!$CJ:$DA,16,0),"")</f>
        <v>https://ipmatika.kz/products/analogovye-telefony/jr-jr101-fk-l/</v>
      </c>
      <c r="AL2332" s="73" t="str">
        <f>IFERROR(VLOOKUP(Подбор[[#This Row],[Артикул]],[1]Подбор!$CJ:$DA,17,0),"")</f>
        <v>Под заказ</v>
      </c>
    </row>
    <row r="2333" spans="1:38">
      <c r="A2333" s="73" t="s">
        <v>4322</v>
      </c>
      <c r="B2333" t="s">
        <v>3089</v>
      </c>
      <c r="C2333" t="s">
        <v>4323</v>
      </c>
      <c r="D2333">
        <v>619130</v>
      </c>
      <c r="E2333">
        <v>433330</v>
      </c>
      <c r="F2333">
        <v>-30.009852535008804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7138</v>
      </c>
      <c r="R2333" t="s">
        <v>4324</v>
      </c>
      <c r="S2333" t="s">
        <v>5612</v>
      </c>
      <c r="T2333" s="73"/>
      <c r="U2333" s="73"/>
      <c r="V2333"/>
      <c r="W2333" s="73">
        <f>IFERROR(VLOOKUP(Подбор[[#This Row],[Артикул]],[1]Подбор!$CJ:$CW,2,0),"")</f>
        <v>619130</v>
      </c>
      <c r="X2333" s="73">
        <f>IFERROR(VLOOKUP(Подбор[[#This Row],[Артикул]],[1]Подбор!$CJ:$CW,3,0),"")</f>
        <v>433330</v>
      </c>
      <c r="Y2333" s="73">
        <f>IFERROR(VLOOKUP(Подбор[[#This Row],[Артикул]],[1]Подбор!$CJ:$CW,4,0),"")</f>
        <v>-30.009852535008804</v>
      </c>
      <c r="Z2333" s="73">
        <f>IFERROR(VLOOKUP(Подбор[[#This Row],[Артикул]],[1]Подбор!$CJ:$CW,5,0),"")</f>
        <v>1</v>
      </c>
      <c r="AA2333" s="73">
        <f>IFERROR(VLOOKUP(Подбор[[#This Row],[Артикул]],[1]Подбор!$CJ:$CW,6,0),"")</f>
        <v>0</v>
      </c>
      <c r="AB2333" s="73">
        <f>IFERROR(VLOOKUP(Подбор[[#This Row],[Артикул]],[1]Подбор!$CJ:$CW,7,0),"")</f>
        <v>0</v>
      </c>
      <c r="AC2333" s="73">
        <f>IFERROR(VLOOKUP(Подбор[[#This Row],[Артикул]],[1]Подбор!$CJ:$CW,8,0),"")</f>
        <v>0</v>
      </c>
      <c r="AD2333" s="73">
        <f>IFERROR(VLOOKUP(Подбор[[#This Row],[Артикул]],[1]Подбор!$CJ:$CW,9,0),"")</f>
        <v>0</v>
      </c>
      <c r="AE2333" s="73">
        <f>IFERROR(VLOOKUP(Подбор[[#This Row],[Артикул]],[1]Подбор!$CJ:$CW,10,0),"")</f>
        <v>0</v>
      </c>
      <c r="AF2333" s="73">
        <f>IFERROR(VLOOKUP(Подбор[[#This Row],[Артикул]],[1]Подбор!$CJ:$CW,11,0),"")</f>
        <v>0</v>
      </c>
      <c r="AG2333" s="73">
        <f>IFERROR(VLOOKUP(Подбор[[#This Row],[Артикул]],[1]Подбор!$CJ:$CW,12,0),"")</f>
        <v>0</v>
      </c>
      <c r="AH2333" s="73">
        <f>IFERROR(VLOOKUP(Подбор[[#This Row],[Артикул]],[1]Подбор!$CJ:$CW,13,0),"")</f>
        <v>0</v>
      </c>
      <c r="AI2333" s="73">
        <f>IFERROR(VLOOKUP(Подбор[[#This Row],[Артикул]],[1]Подбор!$CJ:$CW,14,0),"")</f>
        <v>0</v>
      </c>
      <c r="AJ2333" s="73" t="str">
        <f>IFERROR(VLOOKUP(Подбор[[#This Row],[Артикул]],[1]Подбор!$CJ:$DA,15,0),"")</f>
        <v>http://ipmatika.ru/upload/iblock/77f/jd5zgds4huhp367rh02o36d4shjy0lbt/JmR%20JR101-FK-SIP%201.jpg</v>
      </c>
      <c r="AK2333" s="73" t="str">
        <f>IFERROR(VLOOKUP(Подбор[[#This Row],[Артикул]],[1]Подбор!$CJ:$DA,16,0),"")</f>
        <v>https://ipmatika.kz/products/promyshlennye-telefony/jr-jr101-fk-sip/</v>
      </c>
      <c r="AL2333" s="73" t="str">
        <f>IFERROR(VLOOKUP(Подбор[[#This Row],[Артикул]],[1]Подбор!$CJ:$DA,17,0),"")</f>
        <v>Под заказ</v>
      </c>
    </row>
    <row r="2334" spans="1:38">
      <c r="A2334" s="73" t="s">
        <v>625</v>
      </c>
      <c r="B2334" t="s">
        <v>3089</v>
      </c>
      <c r="C2334" t="s">
        <v>4325</v>
      </c>
      <c r="D2334">
        <v>526810</v>
      </c>
      <c r="E2334">
        <v>368710</v>
      </c>
      <c r="F2334">
        <v>-30.010819840170086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7139</v>
      </c>
      <c r="R2334" t="s">
        <v>7140</v>
      </c>
      <c r="S2334" t="s">
        <v>5612</v>
      </c>
      <c r="T2334" s="73"/>
      <c r="U2334" s="73"/>
      <c r="V2334"/>
      <c r="W2334" s="73">
        <f>IFERROR(VLOOKUP(Подбор[[#This Row],[Артикул]],[1]Подбор!$CJ:$CW,2,0),"")</f>
        <v>526810</v>
      </c>
      <c r="X2334" s="73">
        <f>IFERROR(VLOOKUP(Подбор[[#This Row],[Артикул]],[1]Подбор!$CJ:$CW,3,0),"")</f>
        <v>368710</v>
      </c>
      <c r="Y2334" s="73">
        <f>IFERROR(VLOOKUP(Подбор[[#This Row],[Артикул]],[1]Подбор!$CJ:$CW,4,0),"")</f>
        <v>-30.010819840170086</v>
      </c>
      <c r="Z2334" s="73">
        <f>IFERROR(VLOOKUP(Подбор[[#This Row],[Артикул]],[1]Подбор!$CJ:$CW,5,0),"")</f>
        <v>0</v>
      </c>
      <c r="AA2334" s="73">
        <f>IFERROR(VLOOKUP(Подбор[[#This Row],[Артикул]],[1]Подбор!$CJ:$CW,6,0),"")</f>
        <v>0</v>
      </c>
      <c r="AB2334" s="73">
        <f>IFERROR(VLOOKUP(Подбор[[#This Row],[Артикул]],[1]Подбор!$CJ:$CW,7,0),"")</f>
        <v>0</v>
      </c>
      <c r="AC2334" s="73">
        <f>IFERROR(VLOOKUP(Подбор[[#This Row],[Артикул]],[1]Подбор!$CJ:$CW,8,0),"")</f>
        <v>0</v>
      </c>
      <c r="AD2334" s="73">
        <f>IFERROR(VLOOKUP(Подбор[[#This Row],[Артикул]],[1]Подбор!$CJ:$CW,9,0),"")</f>
        <v>0</v>
      </c>
      <c r="AE2334" s="73">
        <f>IFERROR(VLOOKUP(Подбор[[#This Row],[Артикул]],[1]Подбор!$CJ:$CW,10,0),"")</f>
        <v>0</v>
      </c>
      <c r="AF2334" s="73">
        <f>IFERROR(VLOOKUP(Подбор[[#This Row],[Артикул]],[1]Подбор!$CJ:$CW,11,0),"")</f>
        <v>0</v>
      </c>
      <c r="AG2334" s="73">
        <f>IFERROR(VLOOKUP(Подбор[[#This Row],[Артикул]],[1]Подбор!$CJ:$CW,12,0),"")</f>
        <v>0</v>
      </c>
      <c r="AH2334" s="73">
        <f>IFERROR(VLOOKUP(Подбор[[#This Row],[Артикул]],[1]Подбор!$CJ:$CW,13,0),"")</f>
        <v>0</v>
      </c>
      <c r="AI2334" s="73">
        <f>IFERROR(VLOOKUP(Подбор[[#This Row],[Артикул]],[1]Подбор!$CJ:$CW,14,0),"")</f>
        <v>0</v>
      </c>
      <c r="AJ2334" s="73" t="str">
        <f>IFERROR(VLOOKUP(Подбор[[#This Row],[Артикул]],[1]Подбор!$CJ:$DA,15,0),"")</f>
        <v>http://ipmatika.ru/upload/iblock/c84/1.jpg</v>
      </c>
      <c r="AK2334" s="73" t="str">
        <f>IFERROR(VLOOKUP(Подбор[[#This Row],[Артикул]],[1]Подбор!$CJ:$DA,16,0),"")</f>
        <v>https://ipmatika.kz/products/analogovye-telefony/jr-jr101-fk/</v>
      </c>
      <c r="AL2334" s="73" t="str">
        <f>IFERROR(VLOOKUP(Подбор[[#This Row],[Артикул]],[1]Подбор!$CJ:$DA,17,0),"")</f>
        <v>Под заказ</v>
      </c>
    </row>
    <row r="2335" spans="1:38">
      <c r="A2335" s="73" t="s">
        <v>4326</v>
      </c>
      <c r="B2335" t="s">
        <v>3089</v>
      </c>
      <c r="C2335" t="s">
        <v>4327</v>
      </c>
      <c r="D2335">
        <v>674520</v>
      </c>
      <c r="E2335">
        <v>471990</v>
      </c>
      <c r="F2335">
        <v>-30.02579612168654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578</v>
      </c>
      <c r="R2335" t="s">
        <v>4328</v>
      </c>
      <c r="S2335" t="s">
        <v>5612</v>
      </c>
      <c r="T2335" s="73"/>
      <c r="U2335" s="73"/>
      <c r="V2335"/>
      <c r="W2335" s="73">
        <f>IFERROR(VLOOKUP(Подбор[[#This Row],[Артикул]],[1]Подбор!$CJ:$CW,2,0),"")</f>
        <v>674520</v>
      </c>
      <c r="X2335" s="73">
        <f>IFERROR(VLOOKUP(Подбор[[#This Row],[Артикул]],[1]Подбор!$CJ:$CW,3,0),"")</f>
        <v>471990</v>
      </c>
      <c r="Y2335" s="73">
        <f>IFERROR(VLOOKUP(Подбор[[#This Row],[Артикул]],[1]Подбор!$CJ:$CW,4,0),"")</f>
        <v>-30.02579612168654</v>
      </c>
      <c r="Z2335" s="73">
        <f>IFERROR(VLOOKUP(Подбор[[#This Row],[Артикул]],[1]Подбор!$CJ:$CW,5,0),"")</f>
        <v>0</v>
      </c>
      <c r="AA2335" s="73">
        <f>IFERROR(VLOOKUP(Подбор[[#This Row],[Артикул]],[1]Подбор!$CJ:$CW,6,0),"")</f>
        <v>0</v>
      </c>
      <c r="AB2335" s="73">
        <f>IFERROR(VLOOKUP(Подбор[[#This Row],[Артикул]],[1]Подбор!$CJ:$CW,7,0),"")</f>
        <v>0</v>
      </c>
      <c r="AC2335" s="73">
        <f>IFERROR(VLOOKUP(Подбор[[#This Row],[Артикул]],[1]Подбор!$CJ:$CW,8,0),"")</f>
        <v>0</v>
      </c>
      <c r="AD2335" s="73">
        <f>IFERROR(VLOOKUP(Подбор[[#This Row],[Артикул]],[1]Подбор!$CJ:$CW,9,0),"")</f>
        <v>0</v>
      </c>
      <c r="AE2335" s="73">
        <f>IFERROR(VLOOKUP(Подбор[[#This Row],[Артикул]],[1]Подбор!$CJ:$CW,10,0),"")</f>
        <v>0</v>
      </c>
      <c r="AF2335" s="73">
        <f>IFERROR(VLOOKUP(Подбор[[#This Row],[Артикул]],[1]Подбор!$CJ:$CW,11,0),"")</f>
        <v>0</v>
      </c>
      <c r="AG2335" s="73">
        <f>IFERROR(VLOOKUP(Подбор[[#This Row],[Артикул]],[1]Подбор!$CJ:$CW,12,0),"")</f>
        <v>0</v>
      </c>
      <c r="AH2335" s="73">
        <f>IFERROR(VLOOKUP(Подбор[[#This Row],[Артикул]],[1]Подбор!$CJ:$CW,13,0),"")</f>
        <v>0</v>
      </c>
      <c r="AI2335" s="73">
        <f>IFERROR(VLOOKUP(Подбор[[#This Row],[Артикул]],[1]Подбор!$CJ:$CW,14,0),"")</f>
        <v>0</v>
      </c>
      <c r="AJ2335" s="73" t="str">
        <f>IFERROR(VLOOKUP(Подбор[[#This Row],[Артикул]],[1]Подбор!$CJ:$DA,15,0),"")</f>
        <v/>
      </c>
      <c r="AK2335" s="73" t="str">
        <f>IFERROR(VLOOKUP(Подбор[[#This Row],[Артикул]],[1]Подбор!$CJ:$DA,16,0),"")</f>
        <v>https://ipmatika.kz/products/promyshlennye-telefony/jr-jr102-2b-y-sip/</v>
      </c>
      <c r="AL2335" s="73" t="str">
        <f>IFERROR(VLOOKUP(Подбор[[#This Row],[Артикул]],[1]Подбор!$CJ:$DA,17,0),"")</f>
        <v>Под заказ</v>
      </c>
    </row>
    <row r="2336" spans="1:38">
      <c r="A2336" s="73" t="s">
        <v>4329</v>
      </c>
      <c r="B2336" t="s">
        <v>3089</v>
      </c>
      <c r="C2336" t="s">
        <v>4330</v>
      </c>
      <c r="D2336">
        <v>563730</v>
      </c>
      <c r="E2336">
        <v>394670</v>
      </c>
      <c r="F2336">
        <v>-29.989533996771499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7141</v>
      </c>
      <c r="R2336" t="s">
        <v>7142</v>
      </c>
      <c r="S2336" t="s">
        <v>5612</v>
      </c>
      <c r="T2336" s="73"/>
      <c r="U2336" s="73"/>
      <c r="V2336"/>
      <c r="W2336" s="73">
        <f>IFERROR(VLOOKUP(Подбор[[#This Row],[Артикул]],[1]Подбор!$CJ:$CW,2,0),"")</f>
        <v>563730</v>
      </c>
      <c r="X2336" s="73">
        <f>IFERROR(VLOOKUP(Подбор[[#This Row],[Артикул]],[1]Подбор!$CJ:$CW,3,0),"")</f>
        <v>394670</v>
      </c>
      <c r="Y2336" s="73">
        <f>IFERROR(VLOOKUP(Подбор[[#This Row],[Артикул]],[1]Подбор!$CJ:$CW,4,0),"")</f>
        <v>-29.989533996771499</v>
      </c>
      <c r="Z2336" s="73">
        <f>IFERROR(VLOOKUP(Подбор[[#This Row],[Артикул]],[1]Подбор!$CJ:$CW,5,0),"")</f>
        <v>0</v>
      </c>
      <c r="AA2336" s="73">
        <f>IFERROR(VLOOKUP(Подбор[[#This Row],[Артикул]],[1]Подбор!$CJ:$CW,6,0),"")</f>
        <v>0</v>
      </c>
      <c r="AB2336" s="73">
        <f>IFERROR(VLOOKUP(Подбор[[#This Row],[Артикул]],[1]Подбор!$CJ:$CW,7,0),"")</f>
        <v>0</v>
      </c>
      <c r="AC2336" s="73">
        <f>IFERROR(VLOOKUP(Подбор[[#This Row],[Артикул]],[1]Подбор!$CJ:$CW,8,0),"")</f>
        <v>0</v>
      </c>
      <c r="AD2336" s="73">
        <f>IFERROR(VLOOKUP(Подбор[[#This Row],[Артикул]],[1]Подбор!$CJ:$CW,9,0),"")</f>
        <v>0</v>
      </c>
      <c r="AE2336" s="73">
        <f>IFERROR(VLOOKUP(Подбор[[#This Row],[Артикул]],[1]Подбор!$CJ:$CW,10,0),"")</f>
        <v>0</v>
      </c>
      <c r="AF2336" s="73">
        <f>IFERROR(VLOOKUP(Подбор[[#This Row],[Артикул]],[1]Подбор!$CJ:$CW,11,0),"")</f>
        <v>0</v>
      </c>
      <c r="AG2336" s="73">
        <f>IFERROR(VLOOKUP(Подбор[[#This Row],[Артикул]],[1]Подбор!$CJ:$CW,12,0),"")</f>
        <v>0</v>
      </c>
      <c r="AH2336" s="73">
        <f>IFERROR(VLOOKUP(Подбор[[#This Row],[Артикул]],[1]Подбор!$CJ:$CW,13,0),"")</f>
        <v>0</v>
      </c>
      <c r="AI2336" s="73">
        <f>IFERROR(VLOOKUP(Подбор[[#This Row],[Артикул]],[1]Подбор!$CJ:$CW,14,0),"")</f>
        <v>0</v>
      </c>
      <c r="AJ2336" s="73" t="str">
        <f>IFERROR(VLOOKUP(Подбор[[#This Row],[Артикул]],[1]Подбор!$CJ:$DA,15,0),"")</f>
        <v>http://ipmatika.ru/upload/iblock/aeb/nc47dk8r4nzjryrlww8p6y8zbjpazrh6/Jr1022b.jpg</v>
      </c>
      <c r="AK2336" s="73" t="str">
        <f>IFERROR(VLOOKUP(Подбор[[#This Row],[Артикул]],[1]Подбор!$CJ:$DA,16,0),"")</f>
        <v>https://ipmatika.kz/products/promyshlennye-telefony/jr-jr102-2b-sip/</v>
      </c>
      <c r="AL2336" s="73" t="str">
        <f>IFERROR(VLOOKUP(Подбор[[#This Row],[Артикул]],[1]Подбор!$CJ:$DA,17,0),"")</f>
        <v>Под заказ</v>
      </c>
    </row>
    <row r="2337" spans="1:38">
      <c r="A2337" s="73" t="s">
        <v>4331</v>
      </c>
      <c r="B2337" t="s">
        <v>3089</v>
      </c>
      <c r="C2337" t="s">
        <v>4332</v>
      </c>
      <c r="D2337">
        <v>471410</v>
      </c>
      <c r="E2337">
        <v>330040</v>
      </c>
      <c r="F2337">
        <v>-29.988757132856747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7143</v>
      </c>
      <c r="R2337" t="s">
        <v>7144</v>
      </c>
      <c r="S2337" t="s">
        <v>5612</v>
      </c>
      <c r="T2337" s="73"/>
      <c r="U2337" s="73"/>
      <c r="V2337"/>
      <c r="W2337" s="73">
        <f>IFERROR(VLOOKUP(Подбор[[#This Row],[Артикул]],[1]Подбор!$CJ:$CW,2,0),"")</f>
        <v>471410</v>
      </c>
      <c r="X2337" s="73">
        <f>IFERROR(VLOOKUP(Подбор[[#This Row],[Артикул]],[1]Подбор!$CJ:$CW,3,0),"")</f>
        <v>330040</v>
      </c>
      <c r="Y2337" s="73">
        <f>IFERROR(VLOOKUP(Подбор[[#This Row],[Артикул]],[1]Подбор!$CJ:$CW,4,0),"")</f>
        <v>-29.988757132856747</v>
      </c>
      <c r="Z2337" s="73">
        <f>IFERROR(VLOOKUP(Подбор[[#This Row],[Артикул]],[1]Подбор!$CJ:$CW,5,0),"")</f>
        <v>0</v>
      </c>
      <c r="AA2337" s="73">
        <f>IFERROR(VLOOKUP(Подбор[[#This Row],[Артикул]],[1]Подбор!$CJ:$CW,6,0),"")</f>
        <v>0</v>
      </c>
      <c r="AB2337" s="73">
        <f>IFERROR(VLOOKUP(Подбор[[#This Row],[Артикул]],[1]Подбор!$CJ:$CW,7,0),"")</f>
        <v>0</v>
      </c>
      <c r="AC2337" s="73">
        <f>IFERROR(VLOOKUP(Подбор[[#This Row],[Артикул]],[1]Подбор!$CJ:$CW,8,0),"")</f>
        <v>0</v>
      </c>
      <c r="AD2337" s="73">
        <f>IFERROR(VLOOKUP(Подбор[[#This Row],[Артикул]],[1]Подбор!$CJ:$CW,9,0),"")</f>
        <v>0</v>
      </c>
      <c r="AE2337" s="73">
        <f>IFERROR(VLOOKUP(Подбор[[#This Row],[Артикул]],[1]Подбор!$CJ:$CW,10,0),"")</f>
        <v>0</v>
      </c>
      <c r="AF2337" s="73">
        <f>IFERROR(VLOOKUP(Подбор[[#This Row],[Артикул]],[1]Подбор!$CJ:$CW,11,0),"")</f>
        <v>0</v>
      </c>
      <c r="AG2337" s="73">
        <f>IFERROR(VLOOKUP(Подбор[[#This Row],[Артикул]],[1]Подбор!$CJ:$CW,12,0),"")</f>
        <v>0</v>
      </c>
      <c r="AH2337" s="73">
        <f>IFERROR(VLOOKUP(Подбор[[#This Row],[Артикул]],[1]Подбор!$CJ:$CW,13,0),"")</f>
        <v>0</v>
      </c>
      <c r="AI2337" s="73">
        <f>IFERROR(VLOOKUP(Подбор[[#This Row],[Артикул]],[1]Подбор!$CJ:$CW,14,0),"")</f>
        <v>0</v>
      </c>
      <c r="AJ2337" s="73" t="str">
        <f>IFERROR(VLOOKUP(Подбор[[#This Row],[Артикул]],[1]Подбор!$CJ:$DA,15,0),"")</f>
        <v>http://ipmatika.ru/upload/iblock/1c8/rsu2lpcnrfhm5sult56cqrgplorcbi0n/Jr1022b.jpg</v>
      </c>
      <c r="AK2337" s="73" t="str">
        <f>IFERROR(VLOOKUP(Подбор[[#This Row],[Артикул]],[1]Подбор!$CJ:$DA,16,0),"")</f>
        <v>https://ipmatika.kz/products/analogovye-telefony/jr-jr102-2b/</v>
      </c>
      <c r="AL2337" s="73" t="str">
        <f>IFERROR(VLOOKUP(Подбор[[#This Row],[Артикул]],[1]Подбор!$CJ:$DA,17,0),"")</f>
        <v>Под заказ</v>
      </c>
    </row>
    <row r="2338" spans="1:38">
      <c r="A2338" s="73" t="s">
        <v>4333</v>
      </c>
      <c r="B2338" t="s">
        <v>3089</v>
      </c>
      <c r="C2338" t="s">
        <v>4334</v>
      </c>
      <c r="D2338">
        <v>656050</v>
      </c>
      <c r="E2338">
        <v>459290</v>
      </c>
      <c r="F2338">
        <v>-29.991616492645377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578</v>
      </c>
      <c r="R2338" t="s">
        <v>4335</v>
      </c>
      <c r="S2338" t="s">
        <v>5612</v>
      </c>
      <c r="T2338" s="73"/>
      <c r="U2338" s="73"/>
      <c r="V2338"/>
      <c r="W2338" s="73">
        <f>IFERROR(VLOOKUP(Подбор[[#This Row],[Артикул]],[1]Подбор!$CJ:$CW,2,0),"")</f>
        <v>656050</v>
      </c>
      <c r="X2338" s="73">
        <f>IFERROR(VLOOKUP(Подбор[[#This Row],[Артикул]],[1]Подбор!$CJ:$CW,3,0),"")</f>
        <v>459290</v>
      </c>
      <c r="Y2338" s="73">
        <f>IFERROR(VLOOKUP(Подбор[[#This Row],[Артикул]],[1]Подбор!$CJ:$CW,4,0),"")</f>
        <v>-29.991616492645377</v>
      </c>
      <c r="Z2338" s="73">
        <f>IFERROR(VLOOKUP(Подбор[[#This Row],[Артикул]],[1]Подбор!$CJ:$CW,5,0),"")</f>
        <v>0</v>
      </c>
      <c r="AA2338" s="73">
        <f>IFERROR(VLOOKUP(Подбор[[#This Row],[Артикул]],[1]Подбор!$CJ:$CW,6,0),"")</f>
        <v>0</v>
      </c>
      <c r="AB2338" s="73">
        <f>IFERROR(VLOOKUP(Подбор[[#This Row],[Артикул]],[1]Подбор!$CJ:$CW,7,0),"")</f>
        <v>0</v>
      </c>
      <c r="AC2338" s="73">
        <f>IFERROR(VLOOKUP(Подбор[[#This Row],[Артикул]],[1]Подбор!$CJ:$CW,8,0),"")</f>
        <v>0</v>
      </c>
      <c r="AD2338" s="73">
        <f>IFERROR(VLOOKUP(Подбор[[#This Row],[Артикул]],[1]Подбор!$CJ:$CW,9,0),"")</f>
        <v>0</v>
      </c>
      <c r="AE2338" s="73">
        <f>IFERROR(VLOOKUP(Подбор[[#This Row],[Артикул]],[1]Подбор!$CJ:$CW,10,0),"")</f>
        <v>0</v>
      </c>
      <c r="AF2338" s="73">
        <f>IFERROR(VLOOKUP(Подбор[[#This Row],[Артикул]],[1]Подбор!$CJ:$CW,11,0),"")</f>
        <v>0</v>
      </c>
      <c r="AG2338" s="73">
        <f>IFERROR(VLOOKUP(Подбор[[#This Row],[Артикул]],[1]Подбор!$CJ:$CW,12,0),"")</f>
        <v>0</v>
      </c>
      <c r="AH2338" s="73">
        <f>IFERROR(VLOOKUP(Подбор[[#This Row],[Артикул]],[1]Подбор!$CJ:$CW,13,0),"")</f>
        <v>0</v>
      </c>
      <c r="AI2338" s="73">
        <f>IFERROR(VLOOKUP(Подбор[[#This Row],[Артикул]],[1]Подбор!$CJ:$CW,14,0),"")</f>
        <v>0</v>
      </c>
      <c r="AJ2338" s="73" t="str">
        <f>IFERROR(VLOOKUP(Подбор[[#This Row],[Артикул]],[1]Подбор!$CJ:$DA,15,0),"")</f>
        <v/>
      </c>
      <c r="AK2338" s="73" t="str">
        <f>IFERROR(VLOOKUP(Подбор[[#This Row],[Артикул]],[1]Подбор!$CJ:$DA,16,0),"")</f>
        <v>https://ipmatika.kz/products/promyshlennye-telefony/jr-jr102-sc-y-sip/</v>
      </c>
      <c r="AL2338" s="73" t="str">
        <f>IFERROR(VLOOKUP(Подбор[[#This Row],[Артикул]],[1]Подбор!$CJ:$DA,17,0),"")</f>
        <v>Под заказ</v>
      </c>
    </row>
    <row r="2339" spans="1:38">
      <c r="A2339" s="73" t="s">
        <v>4336</v>
      </c>
      <c r="B2339" t="s">
        <v>3089</v>
      </c>
      <c r="C2339" t="s">
        <v>4337</v>
      </c>
      <c r="D2339">
        <v>545270</v>
      </c>
      <c r="E2339">
        <v>381970</v>
      </c>
      <c r="F2339">
        <v>-29.948465897628694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7145</v>
      </c>
      <c r="R2339" t="s">
        <v>7146</v>
      </c>
      <c r="S2339" t="s">
        <v>5612</v>
      </c>
      <c r="T2339" s="73"/>
      <c r="U2339" s="73"/>
      <c r="V2339"/>
      <c r="W2339" s="73">
        <f>IFERROR(VLOOKUP(Подбор[[#This Row],[Артикул]],[1]Подбор!$CJ:$CW,2,0),"")</f>
        <v>545270</v>
      </c>
      <c r="X2339" s="73">
        <f>IFERROR(VLOOKUP(Подбор[[#This Row],[Артикул]],[1]Подбор!$CJ:$CW,3,0),"")</f>
        <v>381970</v>
      </c>
      <c r="Y2339" s="73">
        <f>IFERROR(VLOOKUP(Подбор[[#This Row],[Артикул]],[1]Подбор!$CJ:$CW,4,0),"")</f>
        <v>-29.948465897628694</v>
      </c>
      <c r="Z2339" s="73">
        <f>IFERROR(VLOOKUP(Подбор[[#This Row],[Артикул]],[1]Подбор!$CJ:$CW,5,0),"")</f>
        <v>0</v>
      </c>
      <c r="AA2339" s="73">
        <f>IFERROR(VLOOKUP(Подбор[[#This Row],[Артикул]],[1]Подбор!$CJ:$CW,6,0),"")</f>
        <v>0</v>
      </c>
      <c r="AB2339" s="73">
        <f>IFERROR(VLOOKUP(Подбор[[#This Row],[Артикул]],[1]Подбор!$CJ:$CW,7,0),"")</f>
        <v>0</v>
      </c>
      <c r="AC2339" s="73">
        <f>IFERROR(VLOOKUP(Подбор[[#This Row],[Артикул]],[1]Подбор!$CJ:$CW,8,0),"")</f>
        <v>0</v>
      </c>
      <c r="AD2339" s="73">
        <f>IFERROR(VLOOKUP(Подбор[[#This Row],[Артикул]],[1]Подбор!$CJ:$CW,9,0),"")</f>
        <v>0</v>
      </c>
      <c r="AE2339" s="73">
        <f>IFERROR(VLOOKUP(Подбор[[#This Row],[Артикул]],[1]Подбор!$CJ:$CW,10,0),"")</f>
        <v>0</v>
      </c>
      <c r="AF2339" s="73">
        <f>IFERROR(VLOOKUP(Подбор[[#This Row],[Артикул]],[1]Подбор!$CJ:$CW,11,0),"")</f>
        <v>0</v>
      </c>
      <c r="AG2339" s="73">
        <f>IFERROR(VLOOKUP(Подбор[[#This Row],[Артикул]],[1]Подбор!$CJ:$CW,12,0),"")</f>
        <v>0</v>
      </c>
      <c r="AH2339" s="73">
        <f>IFERROR(VLOOKUP(Подбор[[#This Row],[Артикул]],[1]Подбор!$CJ:$CW,13,0),"")</f>
        <v>0</v>
      </c>
      <c r="AI2339" s="73">
        <f>IFERROR(VLOOKUP(Подбор[[#This Row],[Артикул]],[1]Подбор!$CJ:$CW,14,0),"")</f>
        <v>0</v>
      </c>
      <c r="AJ2339" s="73" t="str">
        <f>IFERROR(VLOOKUP(Подбор[[#This Row],[Артикул]],[1]Подбор!$CJ:$DA,15,0),"")</f>
        <v>http://ipmatika.ru/upload/iblock/b90/rrj74omiidq9rjzk4v039lnzjn5r2z5x/JR102-SC-SIP.jpg</v>
      </c>
      <c r="AK2339" s="73" t="str">
        <f>IFERROR(VLOOKUP(Подбор[[#This Row],[Артикул]],[1]Подбор!$CJ:$DA,16,0),"")</f>
        <v>https://ipmatika.kz/products/promyshlennye-telefony/jr-jr102-sc-sip/</v>
      </c>
      <c r="AL2339" s="73" t="str">
        <f>IFERROR(VLOOKUP(Подбор[[#This Row],[Артикул]],[1]Подбор!$CJ:$DA,17,0),"")</f>
        <v>Под заказ</v>
      </c>
    </row>
    <row r="2340" spans="1:38">
      <c r="A2340" s="73" t="s">
        <v>4338</v>
      </c>
      <c r="B2340" t="s">
        <v>3089</v>
      </c>
      <c r="C2340" t="s">
        <v>4339</v>
      </c>
      <c r="D2340">
        <v>452950</v>
      </c>
      <c r="E2340">
        <v>317350</v>
      </c>
      <c r="F2340">
        <v>-29.937079147808802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7147</v>
      </c>
      <c r="R2340" t="s">
        <v>7148</v>
      </c>
      <c r="S2340" t="s">
        <v>5612</v>
      </c>
      <c r="T2340" s="73"/>
      <c r="U2340" s="73"/>
      <c r="V2340"/>
      <c r="W2340" s="73">
        <f>IFERROR(VLOOKUP(Подбор[[#This Row],[Артикул]],[1]Подбор!$CJ:$CW,2,0),"")</f>
        <v>452950</v>
      </c>
      <c r="X2340" s="73">
        <f>IFERROR(VLOOKUP(Подбор[[#This Row],[Артикул]],[1]Подбор!$CJ:$CW,3,0),"")</f>
        <v>317350</v>
      </c>
      <c r="Y2340" s="73">
        <f>IFERROR(VLOOKUP(Подбор[[#This Row],[Артикул]],[1]Подбор!$CJ:$CW,4,0),"")</f>
        <v>-29.937079147808802</v>
      </c>
      <c r="Z2340" s="73">
        <f>IFERROR(VLOOKUP(Подбор[[#This Row],[Артикул]],[1]Подбор!$CJ:$CW,5,0),"")</f>
        <v>0</v>
      </c>
      <c r="AA2340" s="73">
        <f>IFERROR(VLOOKUP(Подбор[[#This Row],[Артикул]],[1]Подбор!$CJ:$CW,6,0),"")</f>
        <v>0</v>
      </c>
      <c r="AB2340" s="73">
        <f>IFERROR(VLOOKUP(Подбор[[#This Row],[Артикул]],[1]Подбор!$CJ:$CW,7,0),"")</f>
        <v>0</v>
      </c>
      <c r="AC2340" s="73">
        <f>IFERROR(VLOOKUP(Подбор[[#This Row],[Артикул]],[1]Подбор!$CJ:$CW,8,0),"")</f>
        <v>0</v>
      </c>
      <c r="AD2340" s="73">
        <f>IFERROR(VLOOKUP(Подбор[[#This Row],[Артикул]],[1]Подбор!$CJ:$CW,9,0),"")</f>
        <v>0</v>
      </c>
      <c r="AE2340" s="73">
        <f>IFERROR(VLOOKUP(Подбор[[#This Row],[Артикул]],[1]Подбор!$CJ:$CW,10,0),"")</f>
        <v>0</v>
      </c>
      <c r="AF2340" s="73">
        <f>IFERROR(VLOOKUP(Подбор[[#This Row],[Артикул]],[1]Подбор!$CJ:$CW,11,0),"")</f>
        <v>0</v>
      </c>
      <c r="AG2340" s="73">
        <f>IFERROR(VLOOKUP(Подбор[[#This Row],[Артикул]],[1]Подбор!$CJ:$CW,12,0),"")</f>
        <v>0</v>
      </c>
      <c r="AH2340" s="73">
        <f>IFERROR(VLOOKUP(Подбор[[#This Row],[Артикул]],[1]Подбор!$CJ:$CW,13,0),"")</f>
        <v>0</v>
      </c>
      <c r="AI2340" s="73">
        <f>IFERROR(VLOOKUP(Подбор[[#This Row],[Артикул]],[1]Подбор!$CJ:$CW,14,0),"")</f>
        <v>0</v>
      </c>
      <c r="AJ2340" s="73" t="str">
        <f>IFERROR(VLOOKUP(Подбор[[#This Row],[Артикул]],[1]Подбор!$CJ:$DA,15,0),"")</f>
        <v>http://ipmatika.ru/upload/iblock/421/3eq11ioh370h2ke7td4iq3lsfdsvhacr/Jr1022b.jpg</v>
      </c>
      <c r="AK2340" s="73" t="str">
        <f>IFERROR(VLOOKUP(Подбор[[#This Row],[Артикул]],[1]Подбор!$CJ:$DA,16,0),"")</f>
        <v>https://ipmatika.kz/products/analogovye-telefony/jr-jr102-sc/</v>
      </c>
      <c r="AL2340" s="73" t="str">
        <f>IFERROR(VLOOKUP(Подбор[[#This Row],[Артикул]],[1]Подбор!$CJ:$DA,17,0),"")</f>
        <v>Под заказ</v>
      </c>
    </row>
    <row r="2341" spans="1:38">
      <c r="A2341" s="73" t="s">
        <v>624</v>
      </c>
      <c r="B2341"/>
      <c r="C2341"/>
      <c r="D2341">
        <v>0</v>
      </c>
      <c r="E2341">
        <v>0</v>
      </c>
      <c r="F2341" t="s">
        <v>578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578</v>
      </c>
      <c r="R2341" t="s">
        <v>578</v>
      </c>
      <c r="S2341" t="s">
        <v>578</v>
      </c>
      <c r="T2341" s="73"/>
      <c r="U2341" s="73"/>
      <c r="V2341"/>
      <c r="W2341" s="73">
        <f>IFERROR(VLOOKUP(Подбор[[#This Row],[Артикул]],[1]Подбор!$CJ:$CW,2,0),"")</f>
        <v>0</v>
      </c>
      <c r="X2341" s="73">
        <f>IFERROR(VLOOKUP(Подбор[[#This Row],[Артикул]],[1]Подбор!$CJ:$CW,3,0),"")</f>
        <v>0</v>
      </c>
      <c r="Y2341" s="73" t="str">
        <f>IFERROR(VLOOKUP(Подбор[[#This Row],[Артикул]],[1]Подбор!$CJ:$CW,4,0),"")</f>
        <v/>
      </c>
      <c r="Z2341" s="73">
        <f>IFERROR(VLOOKUP(Подбор[[#This Row],[Артикул]],[1]Подбор!$CJ:$CW,5,0),"")</f>
        <v>0</v>
      </c>
      <c r="AA2341" s="73">
        <f>IFERROR(VLOOKUP(Подбор[[#This Row],[Артикул]],[1]Подбор!$CJ:$CW,6,0),"")</f>
        <v>0</v>
      </c>
      <c r="AB2341" s="73">
        <f>IFERROR(VLOOKUP(Подбор[[#This Row],[Артикул]],[1]Подбор!$CJ:$CW,7,0),"")</f>
        <v>0</v>
      </c>
      <c r="AC2341" s="73">
        <f>IFERROR(VLOOKUP(Подбор[[#This Row],[Артикул]],[1]Подбор!$CJ:$CW,8,0),"")</f>
        <v>0</v>
      </c>
      <c r="AD2341" s="73">
        <f>IFERROR(VLOOKUP(Подбор[[#This Row],[Артикул]],[1]Подбор!$CJ:$CW,9,0),"")</f>
        <v>0</v>
      </c>
      <c r="AE2341" s="73">
        <f>IFERROR(VLOOKUP(Подбор[[#This Row],[Артикул]],[1]Подбор!$CJ:$CW,10,0),"")</f>
        <v>0</v>
      </c>
      <c r="AF2341" s="73">
        <f>IFERROR(VLOOKUP(Подбор[[#This Row],[Артикул]],[1]Подбор!$CJ:$CW,11,0),"")</f>
        <v>0</v>
      </c>
      <c r="AG2341" s="73">
        <f>IFERROR(VLOOKUP(Подбор[[#This Row],[Артикул]],[1]Подбор!$CJ:$CW,12,0),"")</f>
        <v>0</v>
      </c>
      <c r="AH2341" s="73">
        <f>IFERROR(VLOOKUP(Подбор[[#This Row],[Артикул]],[1]Подбор!$CJ:$CW,13,0),"")</f>
        <v>0</v>
      </c>
      <c r="AI2341" s="73">
        <f>IFERROR(VLOOKUP(Подбор[[#This Row],[Артикул]],[1]Подбор!$CJ:$CW,14,0),"")</f>
        <v>0</v>
      </c>
      <c r="AJ2341" s="73" t="str">
        <f>IFERROR(VLOOKUP(Подбор[[#This Row],[Артикул]],[1]Подбор!$CJ:$DA,15,0),"")</f>
        <v/>
      </c>
      <c r="AK2341" s="73" t="str">
        <f>IFERROR(VLOOKUP(Подбор[[#This Row],[Артикул]],[1]Подбор!$CJ:$DA,16,0),"")</f>
        <v/>
      </c>
      <c r="AL2341" s="73" t="str">
        <f>IFERROR(VLOOKUP(Подбор[[#This Row],[Артикул]],[1]Подбор!$CJ:$DA,17,0),"")</f>
        <v/>
      </c>
    </row>
    <row r="2342" spans="1:38">
      <c r="A2342" s="73" t="s">
        <v>623</v>
      </c>
      <c r="B2342"/>
      <c r="C2342"/>
      <c r="D2342">
        <v>0</v>
      </c>
      <c r="E2342">
        <v>0</v>
      </c>
      <c r="F2342" t="s">
        <v>578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578</v>
      </c>
      <c r="R2342" t="s">
        <v>578</v>
      </c>
      <c r="S2342" t="s">
        <v>578</v>
      </c>
      <c r="T2342" s="73"/>
      <c r="U2342" s="73"/>
      <c r="V2342"/>
      <c r="W2342" s="73">
        <f>IFERROR(VLOOKUP(Подбор[[#This Row],[Артикул]],[1]Подбор!$CJ:$CW,2,0),"")</f>
        <v>0</v>
      </c>
      <c r="X2342" s="73">
        <f>IFERROR(VLOOKUP(Подбор[[#This Row],[Артикул]],[1]Подбор!$CJ:$CW,3,0),"")</f>
        <v>0</v>
      </c>
      <c r="Y2342" s="73" t="str">
        <f>IFERROR(VLOOKUP(Подбор[[#This Row],[Артикул]],[1]Подбор!$CJ:$CW,4,0),"")</f>
        <v/>
      </c>
      <c r="Z2342" s="73">
        <f>IFERROR(VLOOKUP(Подбор[[#This Row],[Артикул]],[1]Подбор!$CJ:$CW,5,0),"")</f>
        <v>0</v>
      </c>
      <c r="AA2342" s="73">
        <f>IFERROR(VLOOKUP(Подбор[[#This Row],[Артикул]],[1]Подбор!$CJ:$CW,6,0),"")</f>
        <v>0</v>
      </c>
      <c r="AB2342" s="73">
        <f>IFERROR(VLOOKUP(Подбор[[#This Row],[Артикул]],[1]Подбор!$CJ:$CW,7,0),"")</f>
        <v>0</v>
      </c>
      <c r="AC2342" s="73">
        <f>IFERROR(VLOOKUP(Подбор[[#This Row],[Артикул]],[1]Подбор!$CJ:$CW,8,0),"")</f>
        <v>0</v>
      </c>
      <c r="AD2342" s="73">
        <f>IFERROR(VLOOKUP(Подбор[[#This Row],[Артикул]],[1]Подбор!$CJ:$CW,9,0),"")</f>
        <v>0</v>
      </c>
      <c r="AE2342" s="73">
        <f>IFERROR(VLOOKUP(Подбор[[#This Row],[Артикул]],[1]Подбор!$CJ:$CW,10,0),"")</f>
        <v>0</v>
      </c>
      <c r="AF2342" s="73">
        <f>IFERROR(VLOOKUP(Подбор[[#This Row],[Артикул]],[1]Подбор!$CJ:$CW,11,0),"")</f>
        <v>0</v>
      </c>
      <c r="AG2342" s="73">
        <f>IFERROR(VLOOKUP(Подбор[[#This Row],[Артикул]],[1]Подбор!$CJ:$CW,12,0),"")</f>
        <v>0</v>
      </c>
      <c r="AH2342" s="73">
        <f>IFERROR(VLOOKUP(Подбор[[#This Row],[Артикул]],[1]Подбор!$CJ:$CW,13,0),"")</f>
        <v>0</v>
      </c>
      <c r="AI2342" s="73">
        <f>IFERROR(VLOOKUP(Подбор[[#This Row],[Артикул]],[1]Подбор!$CJ:$CW,14,0),"")</f>
        <v>0</v>
      </c>
      <c r="AJ2342" s="73" t="str">
        <f>IFERROR(VLOOKUP(Подбор[[#This Row],[Артикул]],[1]Подбор!$CJ:$DA,15,0),"")</f>
        <v/>
      </c>
      <c r="AK2342" s="73" t="str">
        <f>IFERROR(VLOOKUP(Подбор[[#This Row],[Артикул]],[1]Подбор!$CJ:$DA,16,0),"")</f>
        <v/>
      </c>
      <c r="AL2342" s="73" t="str">
        <f>IFERROR(VLOOKUP(Подбор[[#This Row],[Артикул]],[1]Подбор!$CJ:$DA,17,0),"")</f>
        <v/>
      </c>
    </row>
    <row r="2343" spans="1:38">
      <c r="A2343" s="73" t="s">
        <v>4340</v>
      </c>
      <c r="B2343" t="s">
        <v>3089</v>
      </c>
      <c r="C2343" t="s">
        <v>4341</v>
      </c>
      <c r="D2343">
        <v>452950</v>
      </c>
      <c r="E2343">
        <v>317350</v>
      </c>
      <c r="F2343">
        <v>-29.937079147808802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578</v>
      </c>
      <c r="R2343" t="s">
        <v>3056</v>
      </c>
      <c r="S2343" t="s">
        <v>5612</v>
      </c>
      <c r="T2343" s="73"/>
      <c r="U2343" s="73"/>
      <c r="V2343"/>
      <c r="W2343" s="73">
        <f>IFERROR(VLOOKUP(Подбор[[#This Row],[Артикул]],[1]Подбор!$CJ:$CW,2,0),"")</f>
        <v>452950</v>
      </c>
      <c r="X2343" s="73">
        <f>IFERROR(VLOOKUP(Подбор[[#This Row],[Артикул]],[1]Подбор!$CJ:$CW,3,0),"")</f>
        <v>317350</v>
      </c>
      <c r="Y2343" s="73">
        <f>IFERROR(VLOOKUP(Подбор[[#This Row],[Артикул]],[1]Подбор!$CJ:$CW,4,0),"")</f>
        <v>-29.937079147808802</v>
      </c>
      <c r="Z2343" s="73">
        <f>IFERROR(VLOOKUP(Подбор[[#This Row],[Артикул]],[1]Подбор!$CJ:$CW,5,0),"")</f>
        <v>0</v>
      </c>
      <c r="AA2343" s="73">
        <f>IFERROR(VLOOKUP(Подбор[[#This Row],[Артикул]],[1]Подбор!$CJ:$CW,6,0),"")</f>
        <v>0</v>
      </c>
      <c r="AB2343" s="73">
        <f>IFERROR(VLOOKUP(Подбор[[#This Row],[Артикул]],[1]Подбор!$CJ:$CW,7,0),"")</f>
        <v>0</v>
      </c>
      <c r="AC2343" s="73">
        <f>IFERROR(VLOOKUP(Подбор[[#This Row],[Артикул]],[1]Подбор!$CJ:$CW,8,0),"")</f>
        <v>0</v>
      </c>
      <c r="AD2343" s="73">
        <f>IFERROR(VLOOKUP(Подбор[[#This Row],[Артикул]],[1]Подбор!$CJ:$CW,9,0),"")</f>
        <v>0</v>
      </c>
      <c r="AE2343" s="73">
        <f>IFERROR(VLOOKUP(Подбор[[#This Row],[Артикул]],[1]Подбор!$CJ:$CW,10,0),"")</f>
        <v>0</v>
      </c>
      <c r="AF2343" s="73">
        <f>IFERROR(VLOOKUP(Подбор[[#This Row],[Артикул]],[1]Подбор!$CJ:$CW,11,0),"")</f>
        <v>0</v>
      </c>
      <c r="AG2343" s="73">
        <f>IFERROR(VLOOKUP(Подбор[[#This Row],[Артикул]],[1]Подбор!$CJ:$CW,12,0),"")</f>
        <v>0</v>
      </c>
      <c r="AH2343" s="73">
        <f>IFERROR(VLOOKUP(Подбор[[#This Row],[Артикул]],[1]Подбор!$CJ:$CW,13,0),"")</f>
        <v>0</v>
      </c>
      <c r="AI2343" s="73">
        <f>IFERROR(VLOOKUP(Подбор[[#This Row],[Артикул]],[1]Подбор!$CJ:$CW,14,0),"")</f>
        <v>0</v>
      </c>
      <c r="AJ2343" s="73" t="str">
        <f>IFERROR(VLOOKUP(Подбор[[#This Row],[Артикул]],[1]Подбор!$CJ:$DA,15,0),"")</f>
        <v/>
      </c>
      <c r="AK2343" s="73" t="str">
        <f>IFERROR(VLOOKUP(Подбор[[#This Row],[Артикул]],[1]Подбор!$CJ:$DA,16,0),"")</f>
        <v>https://ipmatika.kz/products/obshchestvennye-telefony-s-trubkoy/J%26R-JR202-CB-OW-SIP/</v>
      </c>
      <c r="AL2343" s="73" t="str">
        <f>IFERROR(VLOOKUP(Подбор[[#This Row],[Артикул]],[1]Подбор!$CJ:$DA,17,0),"")</f>
        <v>Под заказ</v>
      </c>
    </row>
    <row r="2344" spans="1:38">
      <c r="A2344" s="73" t="s">
        <v>4342</v>
      </c>
      <c r="B2344" t="s">
        <v>3089</v>
      </c>
      <c r="C2344" t="s">
        <v>4343</v>
      </c>
      <c r="D2344">
        <v>323700</v>
      </c>
      <c r="E2344">
        <v>226770</v>
      </c>
      <c r="F2344">
        <v>-29.944392956441149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7149</v>
      </c>
      <c r="R2344" t="s">
        <v>7150</v>
      </c>
      <c r="S2344" t="s">
        <v>5612</v>
      </c>
      <c r="T2344" s="73"/>
      <c r="U2344" s="73"/>
      <c r="V2344"/>
      <c r="W2344" s="73">
        <f>IFERROR(VLOOKUP(Подбор[[#This Row],[Артикул]],[1]Подбор!$CJ:$CW,2,0),"")</f>
        <v>323700</v>
      </c>
      <c r="X2344" s="73">
        <f>IFERROR(VLOOKUP(Подбор[[#This Row],[Артикул]],[1]Подбор!$CJ:$CW,3,0),"")</f>
        <v>226770</v>
      </c>
      <c r="Y2344" s="73">
        <f>IFERROR(VLOOKUP(Подбор[[#This Row],[Артикул]],[1]Подбор!$CJ:$CW,4,0),"")</f>
        <v>-29.944392956441149</v>
      </c>
      <c r="Z2344" s="73">
        <f>IFERROR(VLOOKUP(Подбор[[#This Row],[Артикул]],[1]Подбор!$CJ:$CW,5,0),"")</f>
        <v>0</v>
      </c>
      <c r="AA2344" s="73">
        <f>IFERROR(VLOOKUP(Подбор[[#This Row],[Артикул]],[1]Подбор!$CJ:$CW,6,0),"")</f>
        <v>0</v>
      </c>
      <c r="AB2344" s="73">
        <f>IFERROR(VLOOKUP(Подбор[[#This Row],[Артикул]],[1]Подбор!$CJ:$CW,7,0),"")</f>
        <v>0</v>
      </c>
      <c r="AC2344" s="73">
        <f>IFERROR(VLOOKUP(Подбор[[#This Row],[Артикул]],[1]Подбор!$CJ:$CW,8,0),"")</f>
        <v>0</v>
      </c>
      <c r="AD2344" s="73">
        <f>IFERROR(VLOOKUP(Подбор[[#This Row],[Артикул]],[1]Подбор!$CJ:$CW,9,0),"")</f>
        <v>0</v>
      </c>
      <c r="AE2344" s="73">
        <f>IFERROR(VLOOKUP(Подбор[[#This Row],[Артикул]],[1]Подбор!$CJ:$CW,10,0),"")</f>
        <v>0</v>
      </c>
      <c r="AF2344" s="73">
        <f>IFERROR(VLOOKUP(Подбор[[#This Row],[Артикул]],[1]Подбор!$CJ:$CW,11,0),"")</f>
        <v>0</v>
      </c>
      <c r="AG2344" s="73">
        <f>IFERROR(VLOOKUP(Подбор[[#This Row],[Артикул]],[1]Подбор!$CJ:$CW,12,0),"")</f>
        <v>0</v>
      </c>
      <c r="AH2344" s="73">
        <f>IFERROR(VLOOKUP(Подбор[[#This Row],[Артикул]],[1]Подбор!$CJ:$CW,13,0),"")</f>
        <v>0</v>
      </c>
      <c r="AI2344" s="73">
        <f>IFERROR(VLOOKUP(Подбор[[#This Row],[Артикул]],[1]Подбор!$CJ:$CW,14,0),"")</f>
        <v>0</v>
      </c>
      <c r="AJ2344" s="73" t="str">
        <f>IFERROR(VLOOKUP(Подбор[[#This Row],[Артикул]],[1]Подбор!$CJ:$DA,15,0),"")</f>
        <v>http://ipmatika.ru/upload/iblock/75c/7dn7pa2l4igrpgb36k5ekxyox2t2mq7u/HTB1I5dOaDHuK1RkSndV760VwpXaB.jpg</v>
      </c>
      <c r="AK2344" s="73" t="str">
        <f>IFERROR(VLOOKUP(Подбор[[#This Row],[Артикул]],[1]Подбор!$CJ:$DA,16,0),"")</f>
        <v>https://ipmatika.kz/products/obshchestvennye-telefony-s-trubkoy/jr-jr202-cb-sip/</v>
      </c>
      <c r="AL2344" s="73" t="str">
        <f>IFERROR(VLOOKUP(Подбор[[#This Row],[Артикул]],[1]Подбор!$CJ:$DA,17,0),"")</f>
        <v>Под заказ</v>
      </c>
    </row>
    <row r="2345" spans="1:38">
      <c r="A2345" s="73" t="s">
        <v>3865</v>
      </c>
      <c r="B2345" t="s">
        <v>3089</v>
      </c>
      <c r="C2345" t="s">
        <v>3866</v>
      </c>
      <c r="D2345">
        <v>231380</v>
      </c>
      <c r="E2345">
        <v>162140</v>
      </c>
      <c r="F2345">
        <v>-29.924799031895589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7151</v>
      </c>
      <c r="R2345" t="s">
        <v>7152</v>
      </c>
      <c r="S2345" t="s">
        <v>5612</v>
      </c>
      <c r="T2345" s="73"/>
      <c r="U2345" s="73"/>
      <c r="V2345"/>
      <c r="W2345" s="73">
        <f>IFERROR(VLOOKUP(Подбор[[#This Row],[Артикул]],[1]Подбор!$CJ:$CW,2,0),"")</f>
        <v>231380</v>
      </c>
      <c r="X2345" s="73">
        <f>IFERROR(VLOOKUP(Подбор[[#This Row],[Артикул]],[1]Подбор!$CJ:$CW,3,0),"")</f>
        <v>162140</v>
      </c>
      <c r="Y2345" s="73">
        <f>IFERROR(VLOOKUP(Подбор[[#This Row],[Артикул]],[1]Подбор!$CJ:$CW,4,0),"")</f>
        <v>-29.924799031895589</v>
      </c>
      <c r="Z2345" s="73">
        <f>IFERROR(VLOOKUP(Подбор[[#This Row],[Артикул]],[1]Подбор!$CJ:$CW,5,0),"")</f>
        <v>0</v>
      </c>
      <c r="AA2345" s="73">
        <f>IFERROR(VLOOKUP(Подбор[[#This Row],[Артикул]],[1]Подбор!$CJ:$CW,6,0),"")</f>
        <v>0</v>
      </c>
      <c r="AB2345" s="73">
        <f>IFERROR(VLOOKUP(Подбор[[#This Row],[Артикул]],[1]Подбор!$CJ:$CW,7,0),"")</f>
        <v>0</v>
      </c>
      <c r="AC2345" s="73">
        <f>IFERROR(VLOOKUP(Подбор[[#This Row],[Артикул]],[1]Подбор!$CJ:$CW,8,0),"")</f>
        <v>0</v>
      </c>
      <c r="AD2345" s="73">
        <f>IFERROR(VLOOKUP(Подбор[[#This Row],[Артикул]],[1]Подбор!$CJ:$CW,9,0),"")</f>
        <v>0</v>
      </c>
      <c r="AE2345" s="73">
        <f>IFERROR(VLOOKUP(Подбор[[#This Row],[Артикул]],[1]Подбор!$CJ:$CW,10,0),"")</f>
        <v>0</v>
      </c>
      <c r="AF2345" s="73">
        <f>IFERROR(VLOOKUP(Подбор[[#This Row],[Артикул]],[1]Подбор!$CJ:$CW,11,0),"")</f>
        <v>0</v>
      </c>
      <c r="AG2345" s="73">
        <f>IFERROR(VLOOKUP(Подбор[[#This Row],[Артикул]],[1]Подбор!$CJ:$CW,12,0),"")</f>
        <v>0</v>
      </c>
      <c r="AH2345" s="73">
        <f>IFERROR(VLOOKUP(Подбор[[#This Row],[Артикул]],[1]Подбор!$CJ:$CW,13,0),"")</f>
        <v>0</v>
      </c>
      <c r="AI2345" s="73">
        <f>IFERROR(VLOOKUP(Подбор[[#This Row],[Артикул]],[1]Подбор!$CJ:$CW,14,0),"")</f>
        <v>0</v>
      </c>
      <c r="AJ2345" s="73" t="str">
        <f>IFERROR(VLOOKUP(Подбор[[#This Row],[Артикул]],[1]Подбор!$CJ:$DA,15,0),"")</f>
        <v>http://ipmatika.ru/upload/iblock/db4/zfm6cqyhf53awjn33u80leq1byxv3jym/HTB1I5dOaDHuK1RkSndV760VwpXaB.jpg</v>
      </c>
      <c r="AK2345" s="73" t="str">
        <f>IFERROR(VLOOKUP(Подбор[[#This Row],[Артикул]],[1]Подбор!$CJ:$DA,16,0),"")</f>
        <v>https://ipmatika.kz/products/analogovye-telefony/jr-jr202-cb-ow/</v>
      </c>
      <c r="AL2345" s="73" t="str">
        <f>IFERROR(VLOOKUP(Подбор[[#This Row],[Артикул]],[1]Подбор!$CJ:$DA,17,0),"")</f>
        <v>Под заказ</v>
      </c>
    </row>
    <row r="2346" spans="1:38">
      <c r="A2346" s="73" t="s">
        <v>4344</v>
      </c>
      <c r="B2346" t="s">
        <v>3089</v>
      </c>
      <c r="C2346" t="s">
        <v>4345</v>
      </c>
      <c r="D2346">
        <v>545270</v>
      </c>
      <c r="E2346">
        <v>381970</v>
      </c>
      <c r="F2346">
        <v>-29.948465897628694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578</v>
      </c>
      <c r="R2346" t="s">
        <v>3064</v>
      </c>
      <c r="S2346" t="s">
        <v>5612</v>
      </c>
      <c r="T2346" s="73"/>
      <c r="U2346" s="73"/>
      <c r="V2346"/>
      <c r="W2346" s="73">
        <f>IFERROR(VLOOKUP(Подбор[[#This Row],[Артикул]],[1]Подбор!$CJ:$CW,2,0),"")</f>
        <v>545270</v>
      </c>
      <c r="X2346" s="73">
        <f>IFERROR(VLOOKUP(Подбор[[#This Row],[Артикул]],[1]Подбор!$CJ:$CW,3,0),"")</f>
        <v>381970</v>
      </c>
      <c r="Y2346" s="73">
        <f>IFERROR(VLOOKUP(Подбор[[#This Row],[Артикул]],[1]Подбор!$CJ:$CW,4,0),"")</f>
        <v>-29.948465897628694</v>
      </c>
      <c r="Z2346" s="73">
        <f>IFERROR(VLOOKUP(Подбор[[#This Row],[Артикул]],[1]Подбор!$CJ:$CW,5,0),"")</f>
        <v>0</v>
      </c>
      <c r="AA2346" s="73">
        <f>IFERROR(VLOOKUP(Подбор[[#This Row],[Артикул]],[1]Подбор!$CJ:$CW,6,0),"")</f>
        <v>0</v>
      </c>
      <c r="AB2346" s="73">
        <f>IFERROR(VLOOKUP(Подбор[[#This Row],[Артикул]],[1]Подбор!$CJ:$CW,7,0),"")</f>
        <v>0</v>
      </c>
      <c r="AC2346" s="73">
        <f>IFERROR(VLOOKUP(Подбор[[#This Row],[Артикул]],[1]Подбор!$CJ:$CW,8,0),"")</f>
        <v>0</v>
      </c>
      <c r="AD2346" s="73">
        <f>IFERROR(VLOOKUP(Подбор[[#This Row],[Артикул]],[1]Подбор!$CJ:$CW,9,0),"")</f>
        <v>0</v>
      </c>
      <c r="AE2346" s="73">
        <f>IFERROR(VLOOKUP(Подбор[[#This Row],[Артикул]],[1]Подбор!$CJ:$CW,10,0),"")</f>
        <v>0</v>
      </c>
      <c r="AF2346" s="73">
        <f>IFERROR(VLOOKUP(Подбор[[#This Row],[Артикул]],[1]Подбор!$CJ:$CW,11,0),"")</f>
        <v>0</v>
      </c>
      <c r="AG2346" s="73">
        <f>IFERROR(VLOOKUP(Подбор[[#This Row],[Артикул]],[1]Подбор!$CJ:$CW,12,0),"")</f>
        <v>0</v>
      </c>
      <c r="AH2346" s="73">
        <f>IFERROR(VLOOKUP(Подбор[[#This Row],[Артикул]],[1]Подбор!$CJ:$CW,13,0),"")</f>
        <v>0</v>
      </c>
      <c r="AI2346" s="73">
        <f>IFERROR(VLOOKUP(Подбор[[#This Row],[Артикул]],[1]Подбор!$CJ:$CW,14,0),"")</f>
        <v>0</v>
      </c>
      <c r="AJ2346" s="73" t="str">
        <f>IFERROR(VLOOKUP(Подбор[[#This Row],[Артикул]],[1]Подбор!$CJ:$DA,15,0),"")</f>
        <v/>
      </c>
      <c r="AK2346" s="73" t="str">
        <f>IFERROR(VLOOKUP(Подбор[[#This Row],[Артикул]],[1]Подбор!$CJ:$DA,16,0),"")</f>
        <v>https://ipmatika.kz/products/asepticheskie-telefony-dlya-chistykh-pomeshcheniy/J%26R-JR209-FK-SIP/</v>
      </c>
      <c r="AL2346" s="73" t="str">
        <f>IFERROR(VLOOKUP(Подбор[[#This Row],[Артикул]],[1]Подбор!$CJ:$DA,17,0),"")</f>
        <v>Под заказ</v>
      </c>
    </row>
    <row r="2347" spans="1:38">
      <c r="A2347" s="73" t="s">
        <v>4346</v>
      </c>
      <c r="B2347" t="s">
        <v>3089</v>
      </c>
      <c r="C2347" t="s">
        <v>4347</v>
      </c>
      <c r="D2347">
        <v>434490</v>
      </c>
      <c r="E2347">
        <v>304080</v>
      </c>
      <c r="F2347">
        <v>-30.014499758337365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7153</v>
      </c>
      <c r="R2347" t="s">
        <v>7154</v>
      </c>
      <c r="S2347" t="s">
        <v>5612</v>
      </c>
      <c r="T2347" s="73"/>
      <c r="U2347" s="73"/>
      <c r="V2347"/>
      <c r="W2347" s="73">
        <f>IFERROR(VLOOKUP(Подбор[[#This Row],[Артикул]],[1]Подбор!$CJ:$CW,2,0),"")</f>
        <v>434490</v>
      </c>
      <c r="X2347" s="73">
        <f>IFERROR(VLOOKUP(Подбор[[#This Row],[Артикул]],[1]Подбор!$CJ:$CW,3,0),"")</f>
        <v>304080</v>
      </c>
      <c r="Y2347" s="73">
        <f>IFERROR(VLOOKUP(Подбор[[#This Row],[Артикул]],[1]Подбор!$CJ:$CW,4,0),"")</f>
        <v>-30.014499758337365</v>
      </c>
      <c r="Z2347" s="73">
        <f>IFERROR(VLOOKUP(Подбор[[#This Row],[Артикул]],[1]Подбор!$CJ:$CW,5,0),"")</f>
        <v>0</v>
      </c>
      <c r="AA2347" s="73">
        <f>IFERROR(VLOOKUP(Подбор[[#This Row],[Артикул]],[1]Подбор!$CJ:$CW,6,0),"")</f>
        <v>0</v>
      </c>
      <c r="AB2347" s="73">
        <f>IFERROR(VLOOKUP(Подбор[[#This Row],[Артикул]],[1]Подбор!$CJ:$CW,7,0),"")</f>
        <v>0</v>
      </c>
      <c r="AC2347" s="73">
        <f>IFERROR(VLOOKUP(Подбор[[#This Row],[Артикул]],[1]Подбор!$CJ:$CW,8,0),"")</f>
        <v>0</v>
      </c>
      <c r="AD2347" s="73">
        <f>IFERROR(VLOOKUP(Подбор[[#This Row],[Артикул]],[1]Подбор!$CJ:$CW,9,0),"")</f>
        <v>0</v>
      </c>
      <c r="AE2347" s="73">
        <f>IFERROR(VLOOKUP(Подбор[[#This Row],[Артикул]],[1]Подбор!$CJ:$CW,10,0),"")</f>
        <v>0</v>
      </c>
      <c r="AF2347" s="73">
        <f>IFERROR(VLOOKUP(Подбор[[#This Row],[Артикул]],[1]Подбор!$CJ:$CW,11,0),"")</f>
        <v>0</v>
      </c>
      <c r="AG2347" s="73">
        <f>IFERROR(VLOOKUP(Подбор[[#This Row],[Артикул]],[1]Подбор!$CJ:$CW,12,0),"")</f>
        <v>0</v>
      </c>
      <c r="AH2347" s="73">
        <f>IFERROR(VLOOKUP(Подбор[[#This Row],[Артикул]],[1]Подбор!$CJ:$CW,13,0),"")</f>
        <v>0</v>
      </c>
      <c r="AI2347" s="73">
        <f>IFERROR(VLOOKUP(Подбор[[#This Row],[Артикул]],[1]Подбор!$CJ:$CW,14,0),"")</f>
        <v>0</v>
      </c>
      <c r="AJ2347" s="73" t="str">
        <f>IFERROR(VLOOKUP(Подбор[[#This Row],[Артикул]],[1]Подбор!$CJ:$DA,15,0),"")</f>
        <v>http://ipmatika.ru/upload/iblock/222/hmt4y91n869gudkw02lxf7ew934k0f6p/JR208-CB-SIP%20%281%29.jpg</v>
      </c>
      <c r="AK2347" s="73" t="str">
        <f>IFERROR(VLOOKUP(Подбор[[#This Row],[Артикул]],[1]Подбор!$CJ:$DA,16,0),"")</f>
        <v>https://ipmatika.kz/products/obshchestvennye-telefony-s-trubkoy/jr-jr208-cb-sip/</v>
      </c>
      <c r="AL2347" s="73" t="str">
        <f>IFERROR(VLOOKUP(Подбор[[#This Row],[Артикул]],[1]Подбор!$CJ:$DA,17,0),"")</f>
        <v>Под заказ</v>
      </c>
    </row>
    <row r="2348" spans="1:38">
      <c r="A2348" s="73" t="s">
        <v>4348</v>
      </c>
      <c r="B2348" t="s">
        <v>3089</v>
      </c>
      <c r="C2348" t="s">
        <v>4349</v>
      </c>
      <c r="D2348">
        <v>342170</v>
      </c>
      <c r="E2348">
        <v>239460</v>
      </c>
      <c r="F2348">
        <v>-30.017242890960631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7155</v>
      </c>
      <c r="R2348" t="s">
        <v>7156</v>
      </c>
      <c r="S2348" t="s">
        <v>5612</v>
      </c>
      <c r="T2348" s="73"/>
      <c r="U2348" s="73"/>
      <c r="V2348"/>
      <c r="W2348" s="73">
        <f>IFERROR(VLOOKUP(Подбор[[#This Row],[Артикул]],[1]Подбор!$CJ:$CW,2,0),"")</f>
        <v>342170</v>
      </c>
      <c r="X2348" s="73">
        <f>IFERROR(VLOOKUP(Подбор[[#This Row],[Артикул]],[1]Подбор!$CJ:$CW,3,0),"")</f>
        <v>239460</v>
      </c>
      <c r="Y2348" s="73">
        <f>IFERROR(VLOOKUP(Подбор[[#This Row],[Артикул]],[1]Подбор!$CJ:$CW,4,0),"")</f>
        <v>-30.017242890960631</v>
      </c>
      <c r="Z2348" s="73">
        <f>IFERROR(VLOOKUP(Подбор[[#This Row],[Артикул]],[1]Подбор!$CJ:$CW,5,0),"")</f>
        <v>0</v>
      </c>
      <c r="AA2348" s="73">
        <f>IFERROR(VLOOKUP(Подбор[[#This Row],[Артикул]],[1]Подбор!$CJ:$CW,6,0),"")</f>
        <v>0</v>
      </c>
      <c r="AB2348" s="73">
        <f>IFERROR(VLOOKUP(Подбор[[#This Row],[Артикул]],[1]Подбор!$CJ:$CW,7,0),"")</f>
        <v>0</v>
      </c>
      <c r="AC2348" s="73">
        <f>IFERROR(VLOOKUP(Подбор[[#This Row],[Артикул]],[1]Подбор!$CJ:$CW,8,0),"")</f>
        <v>0</v>
      </c>
      <c r="AD2348" s="73">
        <f>IFERROR(VLOOKUP(Подбор[[#This Row],[Артикул]],[1]Подбор!$CJ:$CW,9,0),"")</f>
        <v>0</v>
      </c>
      <c r="AE2348" s="73">
        <f>IFERROR(VLOOKUP(Подбор[[#This Row],[Артикул]],[1]Подбор!$CJ:$CW,10,0),"")</f>
        <v>0</v>
      </c>
      <c r="AF2348" s="73">
        <f>IFERROR(VLOOKUP(Подбор[[#This Row],[Артикул]],[1]Подбор!$CJ:$CW,11,0),"")</f>
        <v>0</v>
      </c>
      <c r="AG2348" s="73">
        <f>IFERROR(VLOOKUP(Подбор[[#This Row],[Артикул]],[1]Подбор!$CJ:$CW,12,0),"")</f>
        <v>0</v>
      </c>
      <c r="AH2348" s="73">
        <f>IFERROR(VLOOKUP(Подбор[[#This Row],[Артикул]],[1]Подбор!$CJ:$CW,13,0),"")</f>
        <v>0</v>
      </c>
      <c r="AI2348" s="73">
        <f>IFERROR(VLOOKUP(Подбор[[#This Row],[Артикул]],[1]Подбор!$CJ:$CW,14,0),"")</f>
        <v>0</v>
      </c>
      <c r="AJ2348" s="73" t="str">
        <f>IFERROR(VLOOKUP(Подбор[[#This Row],[Артикул]],[1]Подбор!$CJ:$DA,15,0),"")</f>
        <v>http://ipmatika.ru/upload/iblock/270/k6v5zj2v4g4rd3syholz3kuakor86u0l/JR208-CB-SIP1_batcheditor_fotor.jpg</v>
      </c>
      <c r="AK2348" s="73" t="str">
        <f>IFERROR(VLOOKUP(Подбор[[#This Row],[Артикул]],[1]Подбор!$CJ:$DA,16,0),"")</f>
        <v>https://ipmatika.kz/products/analogovye-vyzyvnye-paneli/jr-jr208-cb/</v>
      </c>
      <c r="AL2348" s="73" t="str">
        <f>IFERROR(VLOOKUP(Подбор[[#This Row],[Артикул]],[1]Подбор!$CJ:$DA,17,0),"")</f>
        <v>Под заказ</v>
      </c>
    </row>
    <row r="2349" spans="1:38">
      <c r="A2349" s="73" t="s">
        <v>4350</v>
      </c>
      <c r="B2349" t="s">
        <v>3089</v>
      </c>
      <c r="C2349" t="s">
        <v>4351</v>
      </c>
      <c r="D2349">
        <v>563730</v>
      </c>
      <c r="E2349">
        <v>394670</v>
      </c>
      <c r="F2349">
        <v>-29.989533996771499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578</v>
      </c>
      <c r="R2349" t="s">
        <v>3057</v>
      </c>
      <c r="S2349" t="s">
        <v>5612</v>
      </c>
      <c r="T2349" s="73"/>
      <c r="U2349" s="73"/>
      <c r="V2349"/>
      <c r="W2349" s="73">
        <f>IFERROR(VLOOKUP(Подбор[[#This Row],[Артикул]],[1]Подбор!$CJ:$CW,2,0),"")</f>
        <v>563730</v>
      </c>
      <c r="X2349" s="73">
        <f>IFERROR(VLOOKUP(Подбор[[#This Row],[Артикул]],[1]Подбор!$CJ:$CW,3,0),"")</f>
        <v>394670</v>
      </c>
      <c r="Y2349" s="73">
        <f>IFERROR(VLOOKUP(Подбор[[#This Row],[Артикул]],[1]Подбор!$CJ:$CW,4,0),"")</f>
        <v>-29.989533996771499</v>
      </c>
      <c r="Z2349" s="73">
        <f>IFERROR(VLOOKUP(Подбор[[#This Row],[Артикул]],[1]Подбор!$CJ:$CW,5,0),"")</f>
        <v>0</v>
      </c>
      <c r="AA2349" s="73">
        <f>IFERROR(VLOOKUP(Подбор[[#This Row],[Артикул]],[1]Подбор!$CJ:$CW,6,0),"")</f>
        <v>0</v>
      </c>
      <c r="AB2349" s="73">
        <f>IFERROR(VLOOKUP(Подбор[[#This Row],[Артикул]],[1]Подбор!$CJ:$CW,7,0),"")</f>
        <v>0</v>
      </c>
      <c r="AC2349" s="73">
        <f>IFERROR(VLOOKUP(Подбор[[#This Row],[Артикул]],[1]Подбор!$CJ:$CW,8,0),"")</f>
        <v>0</v>
      </c>
      <c r="AD2349" s="73">
        <f>IFERROR(VLOOKUP(Подбор[[#This Row],[Артикул]],[1]Подбор!$CJ:$CW,9,0),"")</f>
        <v>0</v>
      </c>
      <c r="AE2349" s="73">
        <f>IFERROR(VLOOKUP(Подбор[[#This Row],[Артикул]],[1]Подбор!$CJ:$CW,10,0),"")</f>
        <v>0</v>
      </c>
      <c r="AF2349" s="73">
        <f>IFERROR(VLOOKUP(Подбор[[#This Row],[Артикул]],[1]Подбор!$CJ:$CW,11,0),"")</f>
        <v>0</v>
      </c>
      <c r="AG2349" s="73">
        <f>IFERROR(VLOOKUP(Подбор[[#This Row],[Артикул]],[1]Подбор!$CJ:$CW,12,0),"")</f>
        <v>0</v>
      </c>
      <c r="AH2349" s="73">
        <f>IFERROR(VLOOKUP(Подбор[[#This Row],[Артикул]],[1]Подбор!$CJ:$CW,13,0),"")</f>
        <v>0</v>
      </c>
      <c r="AI2349" s="73">
        <f>IFERROR(VLOOKUP(Подбор[[#This Row],[Артикул]],[1]Подбор!$CJ:$CW,14,0),"")</f>
        <v>0</v>
      </c>
      <c r="AJ2349" s="73" t="str">
        <f>IFERROR(VLOOKUP(Подбор[[#This Row],[Артикул]],[1]Подбор!$CJ:$DA,15,0),"")</f>
        <v/>
      </c>
      <c r="AK2349" s="73" t="str">
        <f>IFERROR(VLOOKUP(Подбор[[#This Row],[Артикул]],[1]Подбор!$CJ:$DA,16,0),"")</f>
        <v>https://ipmatika.kz/products/obshchestvennye-telefony-s-trubkoy/J%26R-JR211-FK-SIP/</v>
      </c>
      <c r="AL2349" s="73" t="str">
        <f>IFERROR(VLOOKUP(Подбор[[#This Row],[Артикул]],[1]Подбор!$CJ:$DA,17,0),"")</f>
        <v>Под заказ</v>
      </c>
    </row>
    <row r="2350" spans="1:38">
      <c r="A2350" s="73" t="s">
        <v>4352</v>
      </c>
      <c r="B2350" t="s">
        <v>3089</v>
      </c>
      <c r="C2350" t="s">
        <v>4353</v>
      </c>
      <c r="D2350">
        <v>452950</v>
      </c>
      <c r="E2350">
        <v>317350</v>
      </c>
      <c r="F2350">
        <v>-29.937079147808802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7157</v>
      </c>
      <c r="R2350" t="s">
        <v>7158</v>
      </c>
      <c r="S2350" t="s">
        <v>5612</v>
      </c>
      <c r="T2350" s="73"/>
      <c r="U2350" s="73"/>
      <c r="V2350"/>
      <c r="W2350" s="73">
        <f>IFERROR(VLOOKUP(Подбор[[#This Row],[Артикул]],[1]Подбор!$CJ:$CW,2,0),"")</f>
        <v>452950</v>
      </c>
      <c r="X2350" s="73">
        <f>IFERROR(VLOOKUP(Подбор[[#This Row],[Артикул]],[1]Подбор!$CJ:$CW,3,0),"")</f>
        <v>317350</v>
      </c>
      <c r="Y2350" s="73">
        <f>IFERROR(VLOOKUP(Подбор[[#This Row],[Артикул]],[1]Подбор!$CJ:$CW,4,0),"")</f>
        <v>-29.937079147808802</v>
      </c>
      <c r="Z2350" s="73">
        <f>IFERROR(VLOOKUP(Подбор[[#This Row],[Артикул]],[1]Подбор!$CJ:$CW,5,0),"")</f>
        <v>0</v>
      </c>
      <c r="AA2350" s="73">
        <f>IFERROR(VLOOKUP(Подбор[[#This Row],[Артикул]],[1]Подбор!$CJ:$CW,6,0),"")</f>
        <v>0</v>
      </c>
      <c r="AB2350" s="73">
        <f>IFERROR(VLOOKUP(Подбор[[#This Row],[Артикул]],[1]Подбор!$CJ:$CW,7,0),"")</f>
        <v>0</v>
      </c>
      <c r="AC2350" s="73">
        <f>IFERROR(VLOOKUP(Подбор[[#This Row],[Артикул]],[1]Подбор!$CJ:$CW,8,0),"")</f>
        <v>0</v>
      </c>
      <c r="AD2350" s="73">
        <f>IFERROR(VLOOKUP(Подбор[[#This Row],[Артикул]],[1]Подбор!$CJ:$CW,9,0),"")</f>
        <v>0</v>
      </c>
      <c r="AE2350" s="73">
        <f>IFERROR(VLOOKUP(Подбор[[#This Row],[Артикул]],[1]Подбор!$CJ:$CW,10,0),"")</f>
        <v>0</v>
      </c>
      <c r="AF2350" s="73">
        <f>IFERROR(VLOOKUP(Подбор[[#This Row],[Артикул]],[1]Подбор!$CJ:$CW,11,0),"")</f>
        <v>0</v>
      </c>
      <c r="AG2350" s="73">
        <f>IFERROR(VLOOKUP(Подбор[[#This Row],[Артикул]],[1]Подбор!$CJ:$CW,12,0),"")</f>
        <v>0</v>
      </c>
      <c r="AH2350" s="73">
        <f>IFERROR(VLOOKUP(Подбор[[#This Row],[Артикул]],[1]Подбор!$CJ:$CW,13,0),"")</f>
        <v>0</v>
      </c>
      <c r="AI2350" s="73">
        <f>IFERROR(VLOOKUP(Подбор[[#This Row],[Артикул]],[1]Подбор!$CJ:$CW,14,0),"")</f>
        <v>0</v>
      </c>
      <c r="AJ2350" s="73" t="str">
        <f>IFERROR(VLOOKUP(Подбор[[#This Row],[Артикул]],[1]Подбор!$CJ:$DA,15,0),"")</f>
        <v>http://ipmatika.ru/upload/iblock/4cc/05b301i3306o0u3e9uxrfhys0rsc2xvl/AHS200K1_12.jpg</v>
      </c>
      <c r="AK2350" s="73" t="str">
        <f>IFERROR(VLOOKUP(Подбор[[#This Row],[Артикул]],[1]Подбор!$CJ:$DA,16,0),"")</f>
        <v>https://ipmatika.kz/products/obshchestvennye-telefony-s-trubkoy/jr-jr210-1b-sip/</v>
      </c>
      <c r="AL2350" s="73" t="str">
        <f>IFERROR(VLOOKUP(Подбор[[#This Row],[Артикул]],[1]Подбор!$CJ:$DA,17,0),"")</f>
        <v>Под заказ</v>
      </c>
    </row>
    <row r="2351" spans="1:38">
      <c r="A2351" s="73" t="s">
        <v>4354</v>
      </c>
      <c r="B2351" t="s">
        <v>3089</v>
      </c>
      <c r="C2351" t="s">
        <v>4355</v>
      </c>
      <c r="D2351">
        <v>360630</v>
      </c>
      <c r="E2351">
        <v>252730</v>
      </c>
      <c r="F2351">
        <v>-29.919862462912121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7159</v>
      </c>
      <c r="R2351" t="s">
        <v>7160</v>
      </c>
      <c r="S2351" t="s">
        <v>5612</v>
      </c>
      <c r="T2351" s="73"/>
      <c r="U2351" s="73"/>
      <c r="V2351"/>
      <c r="W2351" s="73">
        <f>IFERROR(VLOOKUP(Подбор[[#This Row],[Артикул]],[1]Подбор!$CJ:$CW,2,0),"")</f>
        <v>360630</v>
      </c>
      <c r="X2351" s="73">
        <f>IFERROR(VLOOKUP(Подбор[[#This Row],[Артикул]],[1]Подбор!$CJ:$CW,3,0),"")</f>
        <v>252730</v>
      </c>
      <c r="Y2351" s="73">
        <f>IFERROR(VLOOKUP(Подбор[[#This Row],[Артикул]],[1]Подбор!$CJ:$CW,4,0),"")</f>
        <v>-29.919862462912121</v>
      </c>
      <c r="Z2351" s="73">
        <f>IFERROR(VLOOKUP(Подбор[[#This Row],[Артикул]],[1]Подбор!$CJ:$CW,5,0),"")</f>
        <v>0</v>
      </c>
      <c r="AA2351" s="73">
        <f>IFERROR(VLOOKUP(Подбор[[#This Row],[Артикул]],[1]Подбор!$CJ:$CW,6,0),"")</f>
        <v>0</v>
      </c>
      <c r="AB2351" s="73">
        <f>IFERROR(VLOOKUP(Подбор[[#This Row],[Артикул]],[1]Подбор!$CJ:$CW,7,0),"")</f>
        <v>0</v>
      </c>
      <c r="AC2351" s="73">
        <f>IFERROR(VLOOKUP(Подбор[[#This Row],[Артикул]],[1]Подбор!$CJ:$CW,8,0),"")</f>
        <v>0</v>
      </c>
      <c r="AD2351" s="73">
        <f>IFERROR(VLOOKUP(Подбор[[#This Row],[Артикул]],[1]Подбор!$CJ:$CW,9,0),"")</f>
        <v>0</v>
      </c>
      <c r="AE2351" s="73">
        <f>IFERROR(VLOOKUP(Подбор[[#This Row],[Артикул]],[1]Подбор!$CJ:$CW,10,0),"")</f>
        <v>0</v>
      </c>
      <c r="AF2351" s="73">
        <f>IFERROR(VLOOKUP(Подбор[[#This Row],[Артикул]],[1]Подбор!$CJ:$CW,11,0),"")</f>
        <v>0</v>
      </c>
      <c r="AG2351" s="73">
        <f>IFERROR(VLOOKUP(Подбор[[#This Row],[Артикул]],[1]Подбор!$CJ:$CW,12,0),"")</f>
        <v>0</v>
      </c>
      <c r="AH2351" s="73">
        <f>IFERROR(VLOOKUP(Подбор[[#This Row],[Артикул]],[1]Подбор!$CJ:$CW,13,0),"")</f>
        <v>0</v>
      </c>
      <c r="AI2351" s="73">
        <f>IFERROR(VLOOKUP(Подбор[[#This Row],[Артикул]],[1]Подбор!$CJ:$CW,14,0),"")</f>
        <v>0</v>
      </c>
      <c r="AJ2351" s="73" t="str">
        <f>IFERROR(VLOOKUP(Подбор[[#This Row],[Артикул]],[1]Подбор!$CJ:$DA,15,0),"")</f>
        <v>http://ipmatika.ru/upload/iblock/6bc/u050z4ud1jk61qfw1b367ed6px2drns4/JR210-1B.jpg</v>
      </c>
      <c r="AK2351" s="73" t="str">
        <f>IFERROR(VLOOKUP(Подбор[[#This Row],[Артикул]],[1]Подбор!$CJ:$DA,16,0),"")</f>
        <v>https://ipmatika.kz/products/analogovye-telefony/jr-jr210-1b/</v>
      </c>
      <c r="AL2351" s="73" t="str">
        <f>IFERROR(VLOOKUP(Подбор[[#This Row],[Артикул]],[1]Подбор!$CJ:$DA,17,0),"")</f>
        <v>Под заказ</v>
      </c>
    </row>
    <row r="2352" spans="1:38">
      <c r="A2352" s="73" t="s">
        <v>4356</v>
      </c>
      <c r="B2352" t="s">
        <v>3089</v>
      </c>
      <c r="C2352" t="s">
        <v>4357</v>
      </c>
      <c r="D2352">
        <v>499110</v>
      </c>
      <c r="E2352">
        <v>349660</v>
      </c>
      <c r="F2352">
        <v>-29.943299072348779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578</v>
      </c>
      <c r="R2352" t="s">
        <v>3057</v>
      </c>
      <c r="S2352" t="s">
        <v>5612</v>
      </c>
      <c r="T2352" s="73"/>
      <c r="U2352" s="73"/>
      <c r="V2352"/>
      <c r="W2352" s="73">
        <f>IFERROR(VLOOKUP(Подбор[[#This Row],[Артикул]],[1]Подбор!$CJ:$CW,2,0),"")</f>
        <v>499110</v>
      </c>
      <c r="X2352" s="73">
        <f>IFERROR(VLOOKUP(Подбор[[#This Row],[Артикул]],[1]Подбор!$CJ:$CW,3,0),"")</f>
        <v>349660</v>
      </c>
      <c r="Y2352" s="73">
        <f>IFERROR(VLOOKUP(Подбор[[#This Row],[Артикул]],[1]Подбор!$CJ:$CW,4,0),"")</f>
        <v>-29.943299072348779</v>
      </c>
      <c r="Z2352" s="73">
        <f>IFERROR(VLOOKUP(Подбор[[#This Row],[Артикул]],[1]Подбор!$CJ:$CW,5,0),"")</f>
        <v>0</v>
      </c>
      <c r="AA2352" s="73">
        <f>IFERROR(VLOOKUP(Подбор[[#This Row],[Артикул]],[1]Подбор!$CJ:$CW,6,0),"")</f>
        <v>0</v>
      </c>
      <c r="AB2352" s="73">
        <f>IFERROR(VLOOKUP(Подбор[[#This Row],[Артикул]],[1]Подбор!$CJ:$CW,7,0),"")</f>
        <v>0</v>
      </c>
      <c r="AC2352" s="73">
        <f>IFERROR(VLOOKUP(Подбор[[#This Row],[Артикул]],[1]Подбор!$CJ:$CW,8,0),"")</f>
        <v>0</v>
      </c>
      <c r="AD2352" s="73">
        <f>IFERROR(VLOOKUP(Подбор[[#This Row],[Артикул]],[1]Подбор!$CJ:$CW,9,0),"")</f>
        <v>0</v>
      </c>
      <c r="AE2352" s="73">
        <f>IFERROR(VLOOKUP(Подбор[[#This Row],[Артикул]],[1]Подбор!$CJ:$CW,10,0),"")</f>
        <v>0</v>
      </c>
      <c r="AF2352" s="73">
        <f>IFERROR(VLOOKUP(Подбор[[#This Row],[Артикул]],[1]Подбор!$CJ:$CW,11,0),"")</f>
        <v>0</v>
      </c>
      <c r="AG2352" s="73">
        <f>IFERROR(VLOOKUP(Подбор[[#This Row],[Артикул]],[1]Подбор!$CJ:$CW,12,0),"")</f>
        <v>0</v>
      </c>
      <c r="AH2352" s="73">
        <f>IFERROR(VLOOKUP(Подбор[[#This Row],[Артикул]],[1]Подбор!$CJ:$CW,13,0),"")</f>
        <v>0</v>
      </c>
      <c r="AI2352" s="73">
        <f>IFERROR(VLOOKUP(Подбор[[#This Row],[Артикул]],[1]Подбор!$CJ:$CW,14,0),"")</f>
        <v>0</v>
      </c>
      <c r="AJ2352" s="73" t="str">
        <f>IFERROR(VLOOKUP(Подбор[[#This Row],[Артикул]],[1]Подбор!$CJ:$DA,15,0),"")</f>
        <v/>
      </c>
      <c r="AK2352" s="73" t="str">
        <f>IFERROR(VLOOKUP(Подбор[[#This Row],[Артикул]],[1]Подбор!$CJ:$DA,16,0),"")</f>
        <v>https://ipmatika.kz/products/obshchestvennye-telefony-s-trubkoy/J%26R-JR211-FK-SIP/</v>
      </c>
      <c r="AL2352" s="73" t="str">
        <f>IFERROR(VLOOKUP(Подбор[[#This Row],[Артикул]],[1]Подбор!$CJ:$DA,17,0),"")</f>
        <v>Под заказ</v>
      </c>
    </row>
    <row r="2353" spans="1:38">
      <c r="A2353" s="73" t="s">
        <v>4358</v>
      </c>
      <c r="B2353" t="s">
        <v>3089</v>
      </c>
      <c r="C2353" t="s">
        <v>4359</v>
      </c>
      <c r="D2353">
        <v>388330</v>
      </c>
      <c r="E2353">
        <v>271770</v>
      </c>
      <c r="F2353">
        <v>-30.015708289341546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7161</v>
      </c>
      <c r="R2353" t="s">
        <v>7162</v>
      </c>
      <c r="S2353" t="s">
        <v>5612</v>
      </c>
      <c r="T2353" s="73"/>
      <c r="U2353" s="73"/>
      <c r="V2353"/>
      <c r="W2353" s="73">
        <f>IFERROR(VLOOKUP(Подбор[[#This Row],[Артикул]],[1]Подбор!$CJ:$CW,2,0),"")</f>
        <v>388330</v>
      </c>
      <c r="X2353" s="73">
        <f>IFERROR(VLOOKUP(Подбор[[#This Row],[Артикул]],[1]Подбор!$CJ:$CW,3,0),"")</f>
        <v>271770</v>
      </c>
      <c r="Y2353" s="73">
        <f>IFERROR(VLOOKUP(Подбор[[#This Row],[Артикул]],[1]Подбор!$CJ:$CW,4,0),"")</f>
        <v>-30.015708289341546</v>
      </c>
      <c r="Z2353" s="73">
        <f>IFERROR(VLOOKUP(Подбор[[#This Row],[Артикул]],[1]Подбор!$CJ:$CW,5,0),"")</f>
        <v>0</v>
      </c>
      <c r="AA2353" s="73">
        <f>IFERROR(VLOOKUP(Подбор[[#This Row],[Артикул]],[1]Подбор!$CJ:$CW,6,0),"")</f>
        <v>0</v>
      </c>
      <c r="AB2353" s="73">
        <f>IFERROR(VLOOKUP(Подбор[[#This Row],[Артикул]],[1]Подбор!$CJ:$CW,7,0),"")</f>
        <v>0</v>
      </c>
      <c r="AC2353" s="73">
        <f>IFERROR(VLOOKUP(Подбор[[#This Row],[Артикул]],[1]Подбор!$CJ:$CW,8,0),"")</f>
        <v>0</v>
      </c>
      <c r="AD2353" s="73">
        <f>IFERROR(VLOOKUP(Подбор[[#This Row],[Артикул]],[1]Подбор!$CJ:$CW,9,0),"")</f>
        <v>0</v>
      </c>
      <c r="AE2353" s="73">
        <f>IFERROR(VLOOKUP(Подбор[[#This Row],[Артикул]],[1]Подбор!$CJ:$CW,10,0),"")</f>
        <v>0</v>
      </c>
      <c r="AF2353" s="73">
        <f>IFERROR(VLOOKUP(Подбор[[#This Row],[Артикул]],[1]Подбор!$CJ:$CW,11,0),"")</f>
        <v>0</v>
      </c>
      <c r="AG2353" s="73">
        <f>IFERROR(VLOOKUP(Подбор[[#This Row],[Артикул]],[1]Подбор!$CJ:$CW,12,0),"")</f>
        <v>0</v>
      </c>
      <c r="AH2353" s="73">
        <f>IFERROR(VLOOKUP(Подбор[[#This Row],[Артикул]],[1]Подбор!$CJ:$CW,13,0),"")</f>
        <v>0</v>
      </c>
      <c r="AI2353" s="73">
        <f>IFERROR(VLOOKUP(Подбор[[#This Row],[Артикул]],[1]Подбор!$CJ:$CW,14,0),"")</f>
        <v>0</v>
      </c>
      <c r="AJ2353" s="73" t="str">
        <f>IFERROR(VLOOKUP(Подбор[[#This Row],[Артикул]],[1]Подбор!$CJ:$DA,15,0),"")</f>
        <v>http://ipmatika.ru/upload/iblock/faf/k5v1seetj5kw06tjchc7c8596aow9a12/AHS109HL_13.jpg</v>
      </c>
      <c r="AK2353" s="73" t="str">
        <f>IFERROR(VLOOKUP(Подбор[[#This Row],[Артикул]],[1]Подбор!$CJ:$DA,16,0),"")</f>
        <v>https://ipmatika.kz/products/obshchestvennye-telefony-s-trubkoy/jr-jr211-cb-sip/</v>
      </c>
      <c r="AL2353" s="73" t="str">
        <f>IFERROR(VLOOKUP(Подбор[[#This Row],[Артикул]],[1]Подбор!$CJ:$DA,17,0),"")</f>
        <v>Под заказ</v>
      </c>
    </row>
    <row r="2354" spans="1:38">
      <c r="A2354" s="73" t="s">
        <v>622</v>
      </c>
      <c r="B2354" t="s">
        <v>3089</v>
      </c>
      <c r="C2354" t="s">
        <v>3867</v>
      </c>
      <c r="D2354">
        <v>296010</v>
      </c>
      <c r="E2354">
        <v>207150</v>
      </c>
      <c r="F2354">
        <v>-30.019256106212623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7163</v>
      </c>
      <c r="R2354" t="s">
        <v>7164</v>
      </c>
      <c r="S2354" t="s">
        <v>5612</v>
      </c>
      <c r="T2354" s="73"/>
      <c r="U2354" s="73"/>
      <c r="V2354"/>
      <c r="W2354" s="73">
        <f>IFERROR(VLOOKUP(Подбор[[#This Row],[Артикул]],[1]Подбор!$CJ:$CW,2,0),"")</f>
        <v>296010</v>
      </c>
      <c r="X2354" s="73">
        <f>IFERROR(VLOOKUP(Подбор[[#This Row],[Артикул]],[1]Подбор!$CJ:$CW,3,0),"")</f>
        <v>207150</v>
      </c>
      <c r="Y2354" s="73">
        <f>IFERROR(VLOOKUP(Подбор[[#This Row],[Артикул]],[1]Подбор!$CJ:$CW,4,0),"")</f>
        <v>-30.019256106212623</v>
      </c>
      <c r="Z2354" s="73">
        <f>IFERROR(VLOOKUP(Подбор[[#This Row],[Артикул]],[1]Подбор!$CJ:$CW,5,0),"")</f>
        <v>0</v>
      </c>
      <c r="AA2354" s="73">
        <f>IFERROR(VLOOKUP(Подбор[[#This Row],[Артикул]],[1]Подбор!$CJ:$CW,6,0),"")</f>
        <v>0</v>
      </c>
      <c r="AB2354" s="73">
        <f>IFERROR(VLOOKUP(Подбор[[#This Row],[Артикул]],[1]Подбор!$CJ:$CW,7,0),"")</f>
        <v>0</v>
      </c>
      <c r="AC2354" s="73">
        <f>IFERROR(VLOOKUP(Подбор[[#This Row],[Артикул]],[1]Подбор!$CJ:$CW,8,0),"")</f>
        <v>0</v>
      </c>
      <c r="AD2354" s="73">
        <f>IFERROR(VLOOKUP(Подбор[[#This Row],[Артикул]],[1]Подбор!$CJ:$CW,9,0),"")</f>
        <v>0</v>
      </c>
      <c r="AE2354" s="73">
        <f>IFERROR(VLOOKUP(Подбор[[#This Row],[Артикул]],[1]Подбор!$CJ:$CW,10,0),"")</f>
        <v>0</v>
      </c>
      <c r="AF2354" s="73">
        <f>IFERROR(VLOOKUP(Подбор[[#This Row],[Артикул]],[1]Подбор!$CJ:$CW,11,0),"")</f>
        <v>0</v>
      </c>
      <c r="AG2354" s="73">
        <f>IFERROR(VLOOKUP(Подбор[[#This Row],[Артикул]],[1]Подбор!$CJ:$CW,12,0),"")</f>
        <v>0</v>
      </c>
      <c r="AH2354" s="73">
        <f>IFERROR(VLOOKUP(Подбор[[#This Row],[Артикул]],[1]Подбор!$CJ:$CW,13,0),"")</f>
        <v>0</v>
      </c>
      <c r="AI2354" s="73">
        <f>IFERROR(VLOOKUP(Подбор[[#This Row],[Артикул]],[1]Подбор!$CJ:$CW,14,0),"")</f>
        <v>0</v>
      </c>
      <c r="AJ2354" s="73" t="str">
        <f>IFERROR(VLOOKUP(Подбор[[#This Row],[Артикул]],[1]Подбор!$CJ:$DA,15,0),"")</f>
        <v>http://ipmatika.ru/upload/iblock/cd0/JR_yellow.jpg</v>
      </c>
      <c r="AK2354" s="73" t="str">
        <f>IFERROR(VLOOKUP(Подбор[[#This Row],[Артикул]],[1]Подбор!$CJ:$DA,16,0),"")</f>
        <v>https://ipmatika.kz/products/analogovye-telefony/jr-jr211-cb/</v>
      </c>
      <c r="AL2354" s="73" t="str">
        <f>IFERROR(VLOOKUP(Подбор[[#This Row],[Артикул]],[1]Подбор!$CJ:$DA,17,0),"")</f>
        <v>Под заказ</v>
      </c>
    </row>
    <row r="2355" spans="1:38">
      <c r="A2355" s="73" t="s">
        <v>620</v>
      </c>
      <c r="B2355"/>
      <c r="C2355"/>
      <c r="D2355">
        <v>0</v>
      </c>
      <c r="E2355">
        <v>0</v>
      </c>
      <c r="F2355" t="s">
        <v>578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578</v>
      </c>
      <c r="R2355" t="s">
        <v>578</v>
      </c>
      <c r="S2355" t="s">
        <v>578</v>
      </c>
      <c r="T2355" s="73"/>
      <c r="U2355" s="73"/>
      <c r="V2355"/>
      <c r="W2355" s="73">
        <f>IFERROR(VLOOKUP(Подбор[[#This Row],[Артикул]],[1]Подбор!$CJ:$CW,2,0),"")</f>
        <v>0</v>
      </c>
      <c r="X2355" s="73">
        <f>IFERROR(VLOOKUP(Подбор[[#This Row],[Артикул]],[1]Подбор!$CJ:$CW,3,0),"")</f>
        <v>0</v>
      </c>
      <c r="Y2355" s="73" t="str">
        <f>IFERROR(VLOOKUP(Подбор[[#This Row],[Артикул]],[1]Подбор!$CJ:$CW,4,0),"")</f>
        <v/>
      </c>
      <c r="Z2355" s="73">
        <f>IFERROR(VLOOKUP(Подбор[[#This Row],[Артикул]],[1]Подбор!$CJ:$CW,5,0),"")</f>
        <v>0</v>
      </c>
      <c r="AA2355" s="73">
        <f>IFERROR(VLOOKUP(Подбор[[#This Row],[Артикул]],[1]Подбор!$CJ:$CW,6,0),"")</f>
        <v>0</v>
      </c>
      <c r="AB2355" s="73">
        <f>IFERROR(VLOOKUP(Подбор[[#This Row],[Артикул]],[1]Подбор!$CJ:$CW,7,0),"")</f>
        <v>0</v>
      </c>
      <c r="AC2355" s="73">
        <f>IFERROR(VLOOKUP(Подбор[[#This Row],[Артикул]],[1]Подбор!$CJ:$CW,8,0),"")</f>
        <v>0</v>
      </c>
      <c r="AD2355" s="73">
        <f>IFERROR(VLOOKUP(Подбор[[#This Row],[Артикул]],[1]Подбор!$CJ:$CW,9,0),"")</f>
        <v>0</v>
      </c>
      <c r="AE2355" s="73">
        <f>IFERROR(VLOOKUP(Подбор[[#This Row],[Артикул]],[1]Подбор!$CJ:$CW,10,0),"")</f>
        <v>0</v>
      </c>
      <c r="AF2355" s="73">
        <f>IFERROR(VLOOKUP(Подбор[[#This Row],[Артикул]],[1]Подбор!$CJ:$CW,11,0),"")</f>
        <v>0</v>
      </c>
      <c r="AG2355" s="73">
        <f>IFERROR(VLOOKUP(Подбор[[#This Row],[Артикул]],[1]Подбор!$CJ:$CW,12,0),"")</f>
        <v>0</v>
      </c>
      <c r="AH2355" s="73">
        <f>IFERROR(VLOOKUP(Подбор[[#This Row],[Артикул]],[1]Подбор!$CJ:$CW,13,0),"")</f>
        <v>0</v>
      </c>
      <c r="AI2355" s="73">
        <f>IFERROR(VLOOKUP(Подбор[[#This Row],[Артикул]],[1]Подбор!$CJ:$CW,14,0),"")</f>
        <v>0</v>
      </c>
      <c r="AJ2355" s="73" t="str">
        <f>IFERROR(VLOOKUP(Подбор[[#This Row],[Артикул]],[1]Подбор!$CJ:$DA,15,0),"")</f>
        <v/>
      </c>
      <c r="AK2355" s="73" t="str">
        <f>IFERROR(VLOOKUP(Подбор[[#This Row],[Артикул]],[1]Подбор!$CJ:$DA,16,0),"")</f>
        <v/>
      </c>
      <c r="AL2355" s="73" t="str">
        <f>IFERROR(VLOOKUP(Подбор[[#This Row],[Артикул]],[1]Подбор!$CJ:$DA,17,0),"")</f>
        <v/>
      </c>
    </row>
    <row r="2356" spans="1:38">
      <c r="A2356" s="73" t="s">
        <v>5182</v>
      </c>
      <c r="B2356" t="s">
        <v>3089</v>
      </c>
      <c r="C2356" t="s">
        <v>5183</v>
      </c>
      <c r="D2356">
        <v>282150</v>
      </c>
      <c r="E2356" t="s">
        <v>578</v>
      </c>
      <c r="F2356" t="s">
        <v>578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 t="s">
        <v>578</v>
      </c>
      <c r="R2356" t="s">
        <v>7165</v>
      </c>
      <c r="S2356" t="s">
        <v>5612</v>
      </c>
      <c r="T2356" s="73"/>
      <c r="U2356" s="73"/>
      <c r="V2356"/>
      <c r="W2356" s="73">
        <f>IFERROR(VLOOKUP(Подбор[[#This Row],[Артикул]],[1]Подбор!$CJ:$CW,2,0),"")</f>
        <v>282150</v>
      </c>
      <c r="X2356" s="73" t="str">
        <f>IFERROR(VLOOKUP(Подбор[[#This Row],[Артикул]],[1]Подбор!$CJ:$CW,3,0),"")</f>
        <v/>
      </c>
      <c r="Y2356" s="73" t="str">
        <f>IFERROR(VLOOKUP(Подбор[[#This Row],[Артикул]],[1]Подбор!$CJ:$CW,4,0),"")</f>
        <v/>
      </c>
      <c r="Z2356" s="73">
        <f>IFERROR(VLOOKUP(Подбор[[#This Row],[Артикул]],[1]Подбор!$CJ:$CW,5,0),"")</f>
        <v>0</v>
      </c>
      <c r="AA2356" s="73">
        <f>IFERROR(VLOOKUP(Подбор[[#This Row],[Артикул]],[1]Подбор!$CJ:$CW,6,0),"")</f>
        <v>0</v>
      </c>
      <c r="AB2356" s="73">
        <f>IFERROR(VLOOKUP(Подбор[[#This Row],[Артикул]],[1]Подбор!$CJ:$CW,7,0),"")</f>
        <v>0</v>
      </c>
      <c r="AC2356" s="73">
        <f>IFERROR(VLOOKUP(Подбор[[#This Row],[Артикул]],[1]Подбор!$CJ:$CW,8,0),"")</f>
        <v>0</v>
      </c>
      <c r="AD2356" s="73">
        <f>IFERROR(VLOOKUP(Подбор[[#This Row],[Артикул]],[1]Подбор!$CJ:$CW,9,0),"")</f>
        <v>0</v>
      </c>
      <c r="AE2356" s="73">
        <f>IFERROR(VLOOKUP(Подбор[[#This Row],[Артикул]],[1]Подбор!$CJ:$CW,10,0),"")</f>
        <v>0</v>
      </c>
      <c r="AF2356" s="73">
        <f>IFERROR(VLOOKUP(Подбор[[#This Row],[Артикул]],[1]Подбор!$CJ:$CW,11,0),"")</f>
        <v>0</v>
      </c>
      <c r="AG2356" s="73">
        <f>IFERROR(VLOOKUP(Подбор[[#This Row],[Артикул]],[1]Подбор!$CJ:$CW,12,0),"")</f>
        <v>0</v>
      </c>
      <c r="AH2356" s="73">
        <f>IFERROR(VLOOKUP(Подбор[[#This Row],[Артикул]],[1]Подбор!$CJ:$CW,13,0),"")</f>
        <v>1</v>
      </c>
      <c r="AI2356" s="73">
        <f>IFERROR(VLOOKUP(Подбор[[#This Row],[Артикул]],[1]Подбор!$CJ:$CW,14,0),"")</f>
        <v>0</v>
      </c>
      <c r="AJ2356" s="73" t="str">
        <f>IFERROR(VLOOKUP(Подбор[[#This Row],[Артикул]],[1]Подбор!$CJ:$DA,15,0),"")</f>
        <v/>
      </c>
      <c r="AK2356" s="73" t="str">
        <f>IFERROR(VLOOKUP(Подбор[[#This Row],[Артикул]],[1]Подбор!$CJ:$DA,16,0),"")</f>
        <v>https://ipmatika.kz/products/analogovye-telefony/jr-jr201-fk/</v>
      </c>
      <c r="AL2356" s="73" t="str">
        <f>IFERROR(VLOOKUP(Подбор[[#This Row],[Артикул]],[1]Подбор!$CJ:$DA,17,0),"")</f>
        <v>Под заказ</v>
      </c>
    </row>
    <row r="2357" spans="1:38">
      <c r="A2357" s="73" t="s">
        <v>4360</v>
      </c>
      <c r="B2357" t="s">
        <v>3089</v>
      </c>
      <c r="C2357" t="s">
        <v>4361</v>
      </c>
      <c r="D2357">
        <v>388330</v>
      </c>
      <c r="E2357">
        <v>271770</v>
      </c>
      <c r="F2357">
        <v>-30.015708289341546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7166</v>
      </c>
      <c r="R2357" t="s">
        <v>7167</v>
      </c>
      <c r="S2357" t="s">
        <v>5612</v>
      </c>
      <c r="T2357" s="73"/>
      <c r="U2357" s="73"/>
      <c r="V2357"/>
      <c r="W2357" s="73">
        <f>IFERROR(VLOOKUP(Подбор[[#This Row],[Артикул]],[1]Подбор!$CJ:$CW,2,0),"")</f>
        <v>388330</v>
      </c>
      <c r="X2357" s="73">
        <f>IFERROR(VLOOKUP(Подбор[[#This Row],[Артикул]],[1]Подбор!$CJ:$CW,3,0),"")</f>
        <v>271770</v>
      </c>
      <c r="Y2357" s="73">
        <f>IFERROR(VLOOKUP(Подбор[[#This Row],[Артикул]],[1]Подбор!$CJ:$CW,4,0),"")</f>
        <v>-30.015708289341546</v>
      </c>
      <c r="Z2357" s="73">
        <f>IFERROR(VLOOKUP(Подбор[[#This Row],[Артикул]],[1]Подбор!$CJ:$CW,5,0),"")</f>
        <v>0</v>
      </c>
      <c r="AA2357" s="73">
        <f>IFERROR(VLOOKUP(Подбор[[#This Row],[Артикул]],[1]Подбор!$CJ:$CW,6,0),"")</f>
        <v>0</v>
      </c>
      <c r="AB2357" s="73">
        <f>IFERROR(VLOOKUP(Подбор[[#This Row],[Артикул]],[1]Подбор!$CJ:$CW,7,0),"")</f>
        <v>0</v>
      </c>
      <c r="AC2357" s="73">
        <f>IFERROR(VLOOKUP(Подбор[[#This Row],[Артикул]],[1]Подбор!$CJ:$CW,8,0),"")</f>
        <v>0</v>
      </c>
      <c r="AD2357" s="73">
        <f>IFERROR(VLOOKUP(Подбор[[#This Row],[Артикул]],[1]Подбор!$CJ:$CW,9,0),"")</f>
        <v>0</v>
      </c>
      <c r="AE2357" s="73">
        <f>IFERROR(VLOOKUP(Подбор[[#This Row],[Артикул]],[1]Подбор!$CJ:$CW,10,0),"")</f>
        <v>0</v>
      </c>
      <c r="AF2357" s="73">
        <f>IFERROR(VLOOKUP(Подбор[[#This Row],[Артикул]],[1]Подбор!$CJ:$CW,11,0),"")</f>
        <v>0</v>
      </c>
      <c r="AG2357" s="73">
        <f>IFERROR(VLOOKUP(Подбор[[#This Row],[Артикул]],[1]Подбор!$CJ:$CW,12,0),"")</f>
        <v>0</v>
      </c>
      <c r="AH2357" s="73">
        <f>IFERROR(VLOOKUP(Подбор[[#This Row],[Артикул]],[1]Подбор!$CJ:$CW,13,0),"")</f>
        <v>0</v>
      </c>
      <c r="AI2357" s="73">
        <f>IFERROR(VLOOKUP(Подбор[[#This Row],[Артикул]],[1]Подбор!$CJ:$CW,14,0),"")</f>
        <v>0</v>
      </c>
      <c r="AJ2357" s="73" t="str">
        <f>IFERROR(VLOOKUP(Подбор[[#This Row],[Артикул]],[1]Подбор!$CJ:$DA,15,0),"")</f>
        <v>http://ipmatika.ru/upload/iblock/1da/n4g9vypfa5v584zldn1ldv61nnyj9ld7/AHS100FK.VOL_9.jpg</v>
      </c>
      <c r="AK2357" s="73" t="str">
        <f>IFERROR(VLOOKUP(Подбор[[#This Row],[Артикул]],[1]Подбор!$CJ:$DA,16,0),"")</f>
        <v>https://ipmatika.kz/products/obshchestvennye-telefony-s-trubkoy/jr-jr201-fk-sip/</v>
      </c>
      <c r="AL2357" s="73" t="str">
        <f>IFERROR(VLOOKUP(Подбор[[#This Row],[Артикул]],[1]Подбор!$CJ:$DA,17,0),"")</f>
        <v>Под заказ</v>
      </c>
    </row>
    <row r="2358" spans="1:38">
      <c r="A2358" s="73" t="s">
        <v>4362</v>
      </c>
      <c r="B2358" t="s">
        <v>3089</v>
      </c>
      <c r="C2358" t="s">
        <v>4363</v>
      </c>
      <c r="D2358">
        <v>536040</v>
      </c>
      <c r="E2358">
        <v>375050</v>
      </c>
      <c r="F2358">
        <v>-30.033206477128573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578</v>
      </c>
      <c r="R2358" t="s">
        <v>3059</v>
      </c>
      <c r="S2358" t="s">
        <v>5612</v>
      </c>
      <c r="T2358" s="73"/>
      <c r="U2358" s="73"/>
      <c r="V2358"/>
      <c r="W2358" s="73">
        <f>IFERROR(VLOOKUP(Подбор[[#This Row],[Артикул]],[1]Подбор!$CJ:$CW,2,0),"")</f>
        <v>536040</v>
      </c>
      <c r="X2358" s="73">
        <f>IFERROR(VLOOKUP(Подбор[[#This Row],[Артикул]],[1]Подбор!$CJ:$CW,3,0),"")</f>
        <v>375050</v>
      </c>
      <c r="Y2358" s="73">
        <f>IFERROR(VLOOKUP(Подбор[[#This Row],[Артикул]],[1]Подбор!$CJ:$CW,4,0),"")</f>
        <v>-30.033206477128573</v>
      </c>
      <c r="Z2358" s="73">
        <f>IFERROR(VLOOKUP(Подбор[[#This Row],[Артикул]],[1]Подбор!$CJ:$CW,5,0),"")</f>
        <v>0</v>
      </c>
      <c r="AA2358" s="73">
        <f>IFERROR(VLOOKUP(Подбор[[#This Row],[Артикул]],[1]Подбор!$CJ:$CW,6,0),"")</f>
        <v>0</v>
      </c>
      <c r="AB2358" s="73">
        <f>IFERROR(VLOOKUP(Подбор[[#This Row],[Артикул]],[1]Подбор!$CJ:$CW,7,0),"")</f>
        <v>0</v>
      </c>
      <c r="AC2358" s="73">
        <f>IFERROR(VLOOKUP(Подбор[[#This Row],[Артикул]],[1]Подбор!$CJ:$CW,8,0),"")</f>
        <v>0</v>
      </c>
      <c r="AD2358" s="73">
        <f>IFERROR(VLOOKUP(Подбор[[#This Row],[Артикул]],[1]Подбор!$CJ:$CW,9,0),"")</f>
        <v>0</v>
      </c>
      <c r="AE2358" s="73">
        <f>IFERROR(VLOOKUP(Подбор[[#This Row],[Артикул]],[1]Подбор!$CJ:$CW,10,0),"")</f>
        <v>0</v>
      </c>
      <c r="AF2358" s="73">
        <f>IFERROR(VLOOKUP(Подбор[[#This Row],[Артикул]],[1]Подбор!$CJ:$CW,11,0),"")</f>
        <v>0</v>
      </c>
      <c r="AG2358" s="73">
        <f>IFERROR(VLOOKUP(Подбор[[#This Row],[Артикул]],[1]Подбор!$CJ:$CW,12,0),"")</f>
        <v>0</v>
      </c>
      <c r="AH2358" s="73">
        <f>IFERROR(VLOOKUP(Подбор[[#This Row],[Артикул]],[1]Подбор!$CJ:$CW,13,0),"")</f>
        <v>0</v>
      </c>
      <c r="AI2358" s="73">
        <f>IFERROR(VLOOKUP(Подбор[[#This Row],[Артикул]],[1]Подбор!$CJ:$CW,14,0),"")</f>
        <v>0</v>
      </c>
      <c r="AJ2358" s="73" t="str">
        <f>IFERROR(VLOOKUP(Подбор[[#This Row],[Артикул]],[1]Подбор!$CJ:$DA,15,0),"")</f>
        <v/>
      </c>
      <c r="AK2358" s="73" t="str">
        <f>IFERROR(VLOOKUP(Подбор[[#This Row],[Артикул]],[1]Подбор!$CJ:$DA,16,0),"")</f>
        <v>https://ipmatika.kz/products/obshchestvennye-telefony-s-trubkoy/jr-jr201-fk-ow-sip/</v>
      </c>
      <c r="AL2358" s="73" t="str">
        <f>IFERROR(VLOOKUP(Подбор[[#This Row],[Артикул]],[1]Подбор!$CJ:$DA,17,0),"")</f>
        <v>Под заказ</v>
      </c>
    </row>
    <row r="2359" spans="1:38">
      <c r="A2359" s="73" t="s">
        <v>4364</v>
      </c>
      <c r="B2359" t="s">
        <v>3089</v>
      </c>
      <c r="C2359" t="s">
        <v>4365</v>
      </c>
      <c r="D2359">
        <v>600660</v>
      </c>
      <c r="E2359">
        <v>420640</v>
      </c>
      <c r="F2359">
        <v>-29.970365930809436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578</v>
      </c>
      <c r="R2359" t="s">
        <v>3060</v>
      </c>
      <c r="S2359" t="s">
        <v>5612</v>
      </c>
      <c r="T2359" s="73"/>
      <c r="U2359" s="73"/>
      <c r="V2359"/>
      <c r="W2359" s="73">
        <f>IFERROR(VLOOKUP(Подбор[[#This Row],[Артикул]],[1]Подбор!$CJ:$CW,2,0),"")</f>
        <v>600660</v>
      </c>
      <c r="X2359" s="73">
        <f>IFERROR(VLOOKUP(Подбор[[#This Row],[Артикул]],[1]Подбор!$CJ:$CW,3,0),"")</f>
        <v>420640</v>
      </c>
      <c r="Y2359" s="73">
        <f>IFERROR(VLOOKUP(Подбор[[#This Row],[Артикул]],[1]Подбор!$CJ:$CW,4,0),"")</f>
        <v>-29.970365930809436</v>
      </c>
      <c r="Z2359" s="73">
        <f>IFERROR(VLOOKUP(Подбор[[#This Row],[Артикул]],[1]Подбор!$CJ:$CW,5,0),"")</f>
        <v>0</v>
      </c>
      <c r="AA2359" s="73">
        <f>IFERROR(VLOOKUP(Подбор[[#This Row],[Артикул]],[1]Подбор!$CJ:$CW,6,0),"")</f>
        <v>0</v>
      </c>
      <c r="AB2359" s="73">
        <f>IFERROR(VLOOKUP(Подбор[[#This Row],[Артикул]],[1]Подбор!$CJ:$CW,7,0),"")</f>
        <v>0</v>
      </c>
      <c r="AC2359" s="73">
        <f>IFERROR(VLOOKUP(Подбор[[#This Row],[Артикул]],[1]Подбор!$CJ:$CW,8,0),"")</f>
        <v>0</v>
      </c>
      <c r="AD2359" s="73">
        <f>IFERROR(VLOOKUP(Подбор[[#This Row],[Артикул]],[1]Подбор!$CJ:$CW,9,0),"")</f>
        <v>0</v>
      </c>
      <c r="AE2359" s="73">
        <f>IFERROR(VLOOKUP(Подбор[[#This Row],[Артикул]],[1]Подбор!$CJ:$CW,10,0),"")</f>
        <v>0</v>
      </c>
      <c r="AF2359" s="73">
        <f>IFERROR(VLOOKUP(Подбор[[#This Row],[Артикул]],[1]Подбор!$CJ:$CW,11,0),"")</f>
        <v>0</v>
      </c>
      <c r="AG2359" s="73">
        <f>IFERROR(VLOOKUP(Подбор[[#This Row],[Артикул]],[1]Подбор!$CJ:$CW,12,0),"")</f>
        <v>0</v>
      </c>
      <c r="AH2359" s="73">
        <f>IFERROR(VLOOKUP(Подбор[[#This Row],[Артикул]],[1]Подбор!$CJ:$CW,13,0),"")</f>
        <v>0</v>
      </c>
      <c r="AI2359" s="73">
        <f>IFERROR(VLOOKUP(Подбор[[#This Row],[Артикул]],[1]Подбор!$CJ:$CW,14,0),"")</f>
        <v>0</v>
      </c>
      <c r="AJ2359" s="73" t="str">
        <f>IFERROR(VLOOKUP(Подбор[[#This Row],[Артикул]],[1]Подбор!$CJ:$DA,15,0),"")</f>
        <v/>
      </c>
      <c r="AK2359" s="73" t="str">
        <f>IFERROR(VLOOKUP(Подбор[[#This Row],[Артикул]],[1]Подбор!$CJ:$DA,16,0),"")</f>
        <v>https://ipmatika.kz/products/obshchestvennye-telefony-s-trubkoy/JR201-FK-VC-SIP/</v>
      </c>
      <c r="AL2359" s="73" t="str">
        <f>IFERROR(VLOOKUP(Подбор[[#This Row],[Артикул]],[1]Подбор!$CJ:$DA,17,0),"")</f>
        <v>Под заказ</v>
      </c>
    </row>
    <row r="2360" spans="1:38">
      <c r="A2360" s="73" t="s">
        <v>619</v>
      </c>
      <c r="B2360" t="s">
        <v>3089</v>
      </c>
      <c r="C2360" t="s">
        <v>618</v>
      </c>
      <c r="D2360">
        <v>452950</v>
      </c>
      <c r="E2360">
        <v>317350</v>
      </c>
      <c r="F2360">
        <v>-29.937079147808802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7168</v>
      </c>
      <c r="R2360" t="s">
        <v>3060</v>
      </c>
      <c r="S2360" t="s">
        <v>5612</v>
      </c>
      <c r="T2360" s="73"/>
      <c r="U2360" s="73"/>
      <c r="V2360"/>
      <c r="W2360" s="73">
        <f>IFERROR(VLOOKUP(Подбор[[#This Row],[Артикул]],[1]Подбор!$CJ:$CW,2,0),"")</f>
        <v>452950</v>
      </c>
      <c r="X2360" s="73">
        <f>IFERROR(VLOOKUP(Подбор[[#This Row],[Артикул]],[1]Подбор!$CJ:$CW,3,0),"")</f>
        <v>317350</v>
      </c>
      <c r="Y2360" s="73">
        <f>IFERROR(VLOOKUP(Подбор[[#This Row],[Артикул]],[1]Подбор!$CJ:$CW,4,0),"")</f>
        <v>-29.937079147808802</v>
      </c>
      <c r="Z2360" s="73">
        <f>IFERROR(VLOOKUP(Подбор[[#This Row],[Артикул]],[1]Подбор!$CJ:$CW,5,0),"")</f>
        <v>0</v>
      </c>
      <c r="AA2360" s="73">
        <f>IFERROR(VLOOKUP(Подбор[[#This Row],[Артикул]],[1]Подбор!$CJ:$CW,6,0),"")</f>
        <v>0</v>
      </c>
      <c r="AB2360" s="73">
        <f>IFERROR(VLOOKUP(Подбор[[#This Row],[Артикул]],[1]Подбор!$CJ:$CW,7,0),"")</f>
        <v>0</v>
      </c>
      <c r="AC2360" s="73">
        <f>IFERROR(VLOOKUP(Подбор[[#This Row],[Артикул]],[1]Подбор!$CJ:$CW,8,0),"")</f>
        <v>0</v>
      </c>
      <c r="AD2360" s="73">
        <f>IFERROR(VLOOKUP(Подбор[[#This Row],[Артикул]],[1]Подбор!$CJ:$CW,9,0),"")</f>
        <v>0</v>
      </c>
      <c r="AE2360" s="73">
        <f>IFERROR(VLOOKUP(Подбор[[#This Row],[Артикул]],[1]Подбор!$CJ:$CW,10,0),"")</f>
        <v>0</v>
      </c>
      <c r="AF2360" s="73">
        <f>IFERROR(VLOOKUP(Подбор[[#This Row],[Артикул]],[1]Подбор!$CJ:$CW,11,0),"")</f>
        <v>0</v>
      </c>
      <c r="AG2360" s="73">
        <f>IFERROR(VLOOKUP(Подбор[[#This Row],[Артикул]],[1]Подбор!$CJ:$CW,12,0),"")</f>
        <v>0</v>
      </c>
      <c r="AH2360" s="73">
        <f>IFERROR(VLOOKUP(Подбор[[#This Row],[Артикул]],[1]Подбор!$CJ:$CW,13,0),"")</f>
        <v>0</v>
      </c>
      <c r="AI2360" s="73">
        <f>IFERROR(VLOOKUP(Подбор[[#This Row],[Артикул]],[1]Подбор!$CJ:$CW,14,0),"")</f>
        <v>0</v>
      </c>
      <c r="AJ2360" s="73" t="str">
        <f>IFERROR(VLOOKUP(Подбор[[#This Row],[Артикул]],[1]Подбор!$CJ:$DA,15,0),"")</f>
        <v>http://ipmatika.ru/upload/iblock/e6b/thfqiwuvihfuly7m6rm6iymkxsd06a83/JR201-FK-VC-SIP.jpg</v>
      </c>
      <c r="AK2360" s="73" t="str">
        <f>IFERROR(VLOOKUP(Подбор[[#This Row],[Артикул]],[1]Подбор!$CJ:$DA,16,0),"")</f>
        <v>https://ipmatika.kz/products/obshchestvennye-telefony-s-trubkoy/JR201-FK-VC-SIP/</v>
      </c>
      <c r="AL2360" s="73" t="str">
        <f>IFERROR(VLOOKUP(Подбор[[#This Row],[Артикул]],[1]Подбор!$CJ:$DA,17,0),"")</f>
        <v>Под заказ</v>
      </c>
    </row>
    <row r="2361" spans="1:38">
      <c r="A2361" s="73" t="s">
        <v>3163</v>
      </c>
      <c r="B2361" t="s">
        <v>3089</v>
      </c>
      <c r="C2361" t="s">
        <v>3868</v>
      </c>
      <c r="D2361">
        <v>360630</v>
      </c>
      <c r="E2361">
        <v>252730</v>
      </c>
      <c r="F2361">
        <v>-29.919862462912121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7169</v>
      </c>
      <c r="R2361" t="s">
        <v>3164</v>
      </c>
      <c r="S2361" t="s">
        <v>5612</v>
      </c>
      <c r="T2361" s="73"/>
      <c r="U2361" s="73"/>
      <c r="V2361"/>
      <c r="W2361" s="73">
        <f>IFERROR(VLOOKUP(Подбор[[#This Row],[Артикул]],[1]Подбор!$CJ:$CW,2,0),"")</f>
        <v>360630</v>
      </c>
      <c r="X2361" s="73">
        <f>IFERROR(VLOOKUP(Подбор[[#This Row],[Артикул]],[1]Подбор!$CJ:$CW,3,0),"")</f>
        <v>252730</v>
      </c>
      <c r="Y2361" s="73">
        <f>IFERROR(VLOOKUP(Подбор[[#This Row],[Артикул]],[1]Подбор!$CJ:$CW,4,0),"")</f>
        <v>-29.919862462912121</v>
      </c>
      <c r="Z2361" s="73">
        <f>IFERROR(VLOOKUP(Подбор[[#This Row],[Артикул]],[1]Подбор!$CJ:$CW,5,0),"")</f>
        <v>0</v>
      </c>
      <c r="AA2361" s="73">
        <f>IFERROR(VLOOKUP(Подбор[[#This Row],[Артикул]],[1]Подбор!$CJ:$CW,6,0),"")</f>
        <v>0</v>
      </c>
      <c r="AB2361" s="73">
        <f>IFERROR(VLOOKUP(Подбор[[#This Row],[Артикул]],[1]Подбор!$CJ:$CW,7,0),"")</f>
        <v>0</v>
      </c>
      <c r="AC2361" s="73">
        <f>IFERROR(VLOOKUP(Подбор[[#This Row],[Артикул]],[1]Подбор!$CJ:$CW,8,0),"")</f>
        <v>0</v>
      </c>
      <c r="AD2361" s="73">
        <f>IFERROR(VLOOKUP(Подбор[[#This Row],[Артикул]],[1]Подбор!$CJ:$CW,9,0),"")</f>
        <v>0</v>
      </c>
      <c r="AE2361" s="73">
        <f>IFERROR(VLOOKUP(Подбор[[#This Row],[Артикул]],[1]Подбор!$CJ:$CW,10,0),"")</f>
        <v>0</v>
      </c>
      <c r="AF2361" s="73">
        <f>IFERROR(VLOOKUP(Подбор[[#This Row],[Артикул]],[1]Подбор!$CJ:$CW,11,0),"")</f>
        <v>0</v>
      </c>
      <c r="AG2361" s="73">
        <f>IFERROR(VLOOKUP(Подбор[[#This Row],[Артикул]],[1]Подбор!$CJ:$CW,12,0),"")</f>
        <v>0</v>
      </c>
      <c r="AH2361" s="73">
        <f>IFERROR(VLOOKUP(Подбор[[#This Row],[Артикул]],[1]Подбор!$CJ:$CW,13,0),"")</f>
        <v>0</v>
      </c>
      <c r="AI2361" s="73">
        <f>IFERROR(VLOOKUP(Подбор[[#This Row],[Артикул]],[1]Подбор!$CJ:$CW,14,0),"")</f>
        <v>0</v>
      </c>
      <c r="AJ2361" s="73" t="str">
        <f>IFERROR(VLOOKUP(Подбор[[#This Row],[Артикул]],[1]Подбор!$CJ:$DA,15,0),"")</f>
        <v>http://ipmatika.ru/upload/iblock/400/ff576mg4f7151e697w3azbww3l7bql83/JR201-FK-VC-SIP.jpg</v>
      </c>
      <c r="AK2361" s="73" t="str">
        <f>IFERROR(VLOOKUP(Подбор[[#This Row],[Артикул]],[1]Подбор!$CJ:$DA,16,0),"")</f>
        <v>https://ipmatika.kz/products/analogovye-telefony/jr-jr201-fk-vc/</v>
      </c>
      <c r="AL2361" s="73" t="str">
        <f>IFERROR(VLOOKUP(Подбор[[#This Row],[Артикул]],[1]Подбор!$CJ:$DA,17,0),"")</f>
        <v>Под заказ</v>
      </c>
    </row>
    <row r="2362" spans="1:38">
      <c r="A2362" s="73" t="s">
        <v>4366</v>
      </c>
      <c r="B2362" t="s">
        <v>3089</v>
      </c>
      <c r="C2362" t="s">
        <v>4367</v>
      </c>
      <c r="D2362">
        <v>452950</v>
      </c>
      <c r="E2362">
        <v>317350</v>
      </c>
      <c r="F2362">
        <v>-29.937079147808802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578</v>
      </c>
      <c r="R2362" t="s">
        <v>7170</v>
      </c>
      <c r="S2362" t="s">
        <v>5612</v>
      </c>
      <c r="T2362" s="73"/>
      <c r="U2362" s="73"/>
      <c r="V2362"/>
      <c r="W2362" s="73">
        <f>IFERROR(VLOOKUP(Подбор[[#This Row],[Артикул]],[1]Подбор!$CJ:$CW,2,0),"")</f>
        <v>452950</v>
      </c>
      <c r="X2362" s="73">
        <f>IFERROR(VLOOKUP(Подбор[[#This Row],[Артикул]],[1]Подбор!$CJ:$CW,3,0),"")</f>
        <v>317350</v>
      </c>
      <c r="Y2362" s="73">
        <f>IFERROR(VLOOKUP(Подбор[[#This Row],[Артикул]],[1]Подбор!$CJ:$CW,4,0),"")</f>
        <v>-29.937079147808802</v>
      </c>
      <c r="Z2362" s="73">
        <f>IFERROR(VLOOKUP(Подбор[[#This Row],[Артикул]],[1]Подбор!$CJ:$CW,5,0),"")</f>
        <v>0</v>
      </c>
      <c r="AA2362" s="73">
        <f>IFERROR(VLOOKUP(Подбор[[#This Row],[Артикул]],[1]Подбор!$CJ:$CW,6,0),"")</f>
        <v>0</v>
      </c>
      <c r="AB2362" s="73">
        <f>IFERROR(VLOOKUP(Подбор[[#This Row],[Артикул]],[1]Подбор!$CJ:$CW,7,0),"")</f>
        <v>0</v>
      </c>
      <c r="AC2362" s="73">
        <f>IFERROR(VLOOKUP(Подбор[[#This Row],[Артикул]],[1]Подбор!$CJ:$CW,8,0),"")</f>
        <v>0</v>
      </c>
      <c r="AD2362" s="73">
        <f>IFERROR(VLOOKUP(Подбор[[#This Row],[Артикул]],[1]Подбор!$CJ:$CW,9,0),"")</f>
        <v>0</v>
      </c>
      <c r="AE2362" s="73">
        <f>IFERROR(VLOOKUP(Подбор[[#This Row],[Артикул]],[1]Подбор!$CJ:$CW,10,0),"")</f>
        <v>0</v>
      </c>
      <c r="AF2362" s="73">
        <f>IFERROR(VLOOKUP(Подбор[[#This Row],[Артикул]],[1]Подбор!$CJ:$CW,11,0),"")</f>
        <v>0</v>
      </c>
      <c r="AG2362" s="73">
        <f>IFERROR(VLOOKUP(Подбор[[#This Row],[Артикул]],[1]Подбор!$CJ:$CW,12,0),"")</f>
        <v>0</v>
      </c>
      <c r="AH2362" s="73">
        <f>IFERROR(VLOOKUP(Подбор[[#This Row],[Артикул]],[1]Подбор!$CJ:$CW,13,0),"")</f>
        <v>0</v>
      </c>
      <c r="AI2362" s="73">
        <f>IFERROR(VLOOKUP(Подбор[[#This Row],[Артикул]],[1]Подбор!$CJ:$CW,14,0),"")</f>
        <v>0</v>
      </c>
      <c r="AJ2362" s="73" t="str">
        <f>IFERROR(VLOOKUP(Подбор[[#This Row],[Артикул]],[1]Подбор!$CJ:$DA,15,0),"")</f>
        <v/>
      </c>
      <c r="AK2362" s="73" t="str">
        <f>IFERROR(VLOOKUP(Подбор[[#This Row],[Артикул]],[1]Подбор!$CJ:$DA,16,0),"")</f>
        <v>https://ipmatika.kz/products/analogovye-telefony/jr-jr202-fk/</v>
      </c>
      <c r="AL2362" s="73" t="str">
        <f>IFERROR(VLOOKUP(Подбор[[#This Row],[Артикул]],[1]Подбор!$CJ:$DA,17,0),"")</f>
        <v>Под заказ</v>
      </c>
    </row>
    <row r="2363" spans="1:38">
      <c r="A2363" s="73" t="s">
        <v>4368</v>
      </c>
      <c r="B2363" t="s">
        <v>3089</v>
      </c>
      <c r="C2363" t="s">
        <v>4369</v>
      </c>
      <c r="D2363">
        <v>342170</v>
      </c>
      <c r="E2363">
        <v>239460</v>
      </c>
      <c r="F2363">
        <v>-30.017242890960631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7171</v>
      </c>
      <c r="R2363" t="s">
        <v>7172</v>
      </c>
      <c r="S2363" t="s">
        <v>5612</v>
      </c>
      <c r="T2363" s="73"/>
      <c r="U2363" s="73"/>
      <c r="V2363"/>
      <c r="W2363" s="73">
        <f>IFERROR(VLOOKUP(Подбор[[#This Row],[Артикул]],[1]Подбор!$CJ:$CW,2,0),"")</f>
        <v>342170</v>
      </c>
      <c r="X2363" s="73">
        <f>IFERROR(VLOOKUP(Подбор[[#This Row],[Артикул]],[1]Подбор!$CJ:$CW,3,0),"")</f>
        <v>239460</v>
      </c>
      <c r="Y2363" s="73">
        <f>IFERROR(VLOOKUP(Подбор[[#This Row],[Артикул]],[1]Подбор!$CJ:$CW,4,0),"")</f>
        <v>-30.017242890960631</v>
      </c>
      <c r="Z2363" s="73">
        <f>IFERROR(VLOOKUP(Подбор[[#This Row],[Артикул]],[1]Подбор!$CJ:$CW,5,0),"")</f>
        <v>0</v>
      </c>
      <c r="AA2363" s="73">
        <f>IFERROR(VLOOKUP(Подбор[[#This Row],[Артикул]],[1]Подбор!$CJ:$CW,6,0),"")</f>
        <v>0</v>
      </c>
      <c r="AB2363" s="73">
        <f>IFERROR(VLOOKUP(Подбор[[#This Row],[Артикул]],[1]Подбор!$CJ:$CW,7,0),"")</f>
        <v>0</v>
      </c>
      <c r="AC2363" s="73">
        <f>IFERROR(VLOOKUP(Подбор[[#This Row],[Артикул]],[1]Подбор!$CJ:$CW,8,0),"")</f>
        <v>0</v>
      </c>
      <c r="AD2363" s="73">
        <f>IFERROR(VLOOKUP(Подбор[[#This Row],[Артикул]],[1]Подбор!$CJ:$CW,9,0),"")</f>
        <v>0</v>
      </c>
      <c r="AE2363" s="73">
        <f>IFERROR(VLOOKUP(Подбор[[#This Row],[Артикул]],[1]Подбор!$CJ:$CW,10,0),"")</f>
        <v>0</v>
      </c>
      <c r="AF2363" s="73">
        <f>IFERROR(VLOOKUP(Подбор[[#This Row],[Артикул]],[1]Подбор!$CJ:$CW,11,0),"")</f>
        <v>0</v>
      </c>
      <c r="AG2363" s="73">
        <f>IFERROR(VLOOKUP(Подбор[[#This Row],[Артикул]],[1]Подбор!$CJ:$CW,12,0),"")</f>
        <v>0</v>
      </c>
      <c r="AH2363" s="73">
        <f>IFERROR(VLOOKUP(Подбор[[#This Row],[Артикул]],[1]Подбор!$CJ:$CW,13,0),"")</f>
        <v>0</v>
      </c>
      <c r="AI2363" s="73">
        <f>IFERROR(VLOOKUP(Подбор[[#This Row],[Артикул]],[1]Подбор!$CJ:$CW,14,0),"")</f>
        <v>0</v>
      </c>
      <c r="AJ2363" s="73" t="str">
        <f>IFERROR(VLOOKUP(Подбор[[#This Row],[Артикул]],[1]Подбор!$CJ:$DA,15,0),"")</f>
        <v>http://ipmatika.ru/upload/iblock/cce/xk5jdua14ykinf0lhfi0f4irisfyuz8b/JR202-FK-SIP1.jpg</v>
      </c>
      <c r="AK2363" s="73" t="str">
        <f>IFERROR(VLOOKUP(Подбор[[#This Row],[Артикул]],[1]Подбор!$CJ:$DA,16,0),"")</f>
        <v>https://ipmatika.kz/products/obshchestvennye-telefony-s-trubkoy/jr-jr202-fk-sip/</v>
      </c>
      <c r="AL2363" s="73" t="str">
        <f>IFERROR(VLOOKUP(Подбор[[#This Row],[Артикул]],[1]Подбор!$CJ:$DA,17,0),"")</f>
        <v>Под заказ</v>
      </c>
    </row>
    <row r="2364" spans="1:38">
      <c r="A2364" s="73" t="s">
        <v>4370</v>
      </c>
      <c r="B2364" t="s">
        <v>3089</v>
      </c>
      <c r="C2364" t="s">
        <v>4371</v>
      </c>
      <c r="D2364">
        <v>249850</v>
      </c>
      <c r="E2364">
        <v>174840</v>
      </c>
      <c r="F2364">
        <v>-30.022013207924758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7173</v>
      </c>
      <c r="R2364" t="s">
        <v>7170</v>
      </c>
      <c r="S2364" t="s">
        <v>5612</v>
      </c>
      <c r="T2364" s="73"/>
      <c r="U2364" s="73"/>
      <c r="V2364"/>
      <c r="W2364" s="73">
        <f>IFERROR(VLOOKUP(Подбор[[#This Row],[Артикул]],[1]Подбор!$CJ:$CW,2,0),"")</f>
        <v>249850</v>
      </c>
      <c r="X2364" s="73">
        <f>IFERROR(VLOOKUP(Подбор[[#This Row],[Артикул]],[1]Подбор!$CJ:$CW,3,0),"")</f>
        <v>174840</v>
      </c>
      <c r="Y2364" s="73">
        <f>IFERROR(VLOOKUP(Подбор[[#This Row],[Артикул]],[1]Подбор!$CJ:$CW,4,0),"")</f>
        <v>-30.022013207924758</v>
      </c>
      <c r="Z2364" s="73">
        <f>IFERROR(VLOOKUP(Подбор[[#This Row],[Артикул]],[1]Подбор!$CJ:$CW,5,0),"")</f>
        <v>0</v>
      </c>
      <c r="AA2364" s="73">
        <f>IFERROR(VLOOKUP(Подбор[[#This Row],[Артикул]],[1]Подбор!$CJ:$CW,6,0),"")</f>
        <v>0</v>
      </c>
      <c r="AB2364" s="73">
        <f>IFERROR(VLOOKUP(Подбор[[#This Row],[Артикул]],[1]Подбор!$CJ:$CW,7,0),"")</f>
        <v>0</v>
      </c>
      <c r="AC2364" s="73">
        <f>IFERROR(VLOOKUP(Подбор[[#This Row],[Артикул]],[1]Подбор!$CJ:$CW,8,0),"")</f>
        <v>0</v>
      </c>
      <c r="AD2364" s="73">
        <f>IFERROR(VLOOKUP(Подбор[[#This Row],[Артикул]],[1]Подбор!$CJ:$CW,9,0),"")</f>
        <v>0</v>
      </c>
      <c r="AE2364" s="73">
        <f>IFERROR(VLOOKUP(Подбор[[#This Row],[Артикул]],[1]Подбор!$CJ:$CW,10,0),"")</f>
        <v>0</v>
      </c>
      <c r="AF2364" s="73">
        <f>IFERROR(VLOOKUP(Подбор[[#This Row],[Артикул]],[1]Подбор!$CJ:$CW,11,0),"")</f>
        <v>0</v>
      </c>
      <c r="AG2364" s="73">
        <f>IFERROR(VLOOKUP(Подбор[[#This Row],[Артикул]],[1]Подбор!$CJ:$CW,12,0),"")</f>
        <v>0</v>
      </c>
      <c r="AH2364" s="73">
        <f>IFERROR(VLOOKUP(Подбор[[#This Row],[Артикул]],[1]Подбор!$CJ:$CW,13,0),"")</f>
        <v>0</v>
      </c>
      <c r="AI2364" s="73">
        <f>IFERROR(VLOOKUP(Подбор[[#This Row],[Артикул]],[1]Подбор!$CJ:$CW,14,0),"")</f>
        <v>0</v>
      </c>
      <c r="AJ2364" s="73" t="str">
        <f>IFERROR(VLOOKUP(Подбор[[#This Row],[Артикул]],[1]Подбор!$CJ:$DA,15,0),"")</f>
        <v>http://ipmatika.ru/upload/iblock/204/jkf8div2sukgxx2whp8o0ql3bb3664fd/JR202-FK-SIP%202.jpg</v>
      </c>
      <c r="AK2364" s="73" t="str">
        <f>IFERROR(VLOOKUP(Подбор[[#This Row],[Артикул]],[1]Подбор!$CJ:$DA,16,0),"")</f>
        <v>https://ipmatika.kz/products/analogovye-telefony/jr-jr202-fk/</v>
      </c>
      <c r="AL2364" s="73" t="str">
        <f>IFERROR(VLOOKUP(Подбор[[#This Row],[Артикул]],[1]Подбор!$CJ:$DA,17,0),"")</f>
        <v>Под заказ</v>
      </c>
    </row>
    <row r="2365" spans="1:38">
      <c r="A2365" s="73" t="s">
        <v>4373</v>
      </c>
      <c r="B2365" t="s">
        <v>3089</v>
      </c>
      <c r="C2365" t="s">
        <v>4374</v>
      </c>
      <c r="D2365">
        <v>517570</v>
      </c>
      <c r="E2365">
        <v>362360</v>
      </c>
      <c r="F2365">
        <v>-29.988214154607107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578</v>
      </c>
      <c r="R2365" t="s">
        <v>4375</v>
      </c>
      <c r="S2365" t="s">
        <v>5612</v>
      </c>
      <c r="T2365" s="73"/>
      <c r="U2365" s="73"/>
      <c r="V2365"/>
      <c r="W2365" s="73">
        <f>IFERROR(VLOOKUP(Подбор[[#This Row],[Артикул]],[1]Подбор!$CJ:$CW,2,0),"")</f>
        <v>517570</v>
      </c>
      <c r="X2365" s="73">
        <f>IFERROR(VLOOKUP(Подбор[[#This Row],[Артикул]],[1]Подбор!$CJ:$CW,3,0),"")</f>
        <v>362360</v>
      </c>
      <c r="Y2365" s="73">
        <f>IFERROR(VLOOKUP(Подбор[[#This Row],[Артикул]],[1]Подбор!$CJ:$CW,4,0),"")</f>
        <v>-29.988214154607107</v>
      </c>
      <c r="Z2365" s="73">
        <f>IFERROR(VLOOKUP(Подбор[[#This Row],[Артикул]],[1]Подбор!$CJ:$CW,5,0),"")</f>
        <v>0</v>
      </c>
      <c r="AA2365" s="73">
        <f>IFERROR(VLOOKUP(Подбор[[#This Row],[Артикул]],[1]Подбор!$CJ:$CW,6,0),"")</f>
        <v>0</v>
      </c>
      <c r="AB2365" s="73">
        <f>IFERROR(VLOOKUP(Подбор[[#This Row],[Артикул]],[1]Подбор!$CJ:$CW,7,0),"")</f>
        <v>0</v>
      </c>
      <c r="AC2365" s="73">
        <f>IFERROR(VLOOKUP(Подбор[[#This Row],[Артикул]],[1]Подбор!$CJ:$CW,8,0),"")</f>
        <v>0</v>
      </c>
      <c r="AD2365" s="73">
        <f>IFERROR(VLOOKUP(Подбор[[#This Row],[Артикул]],[1]Подбор!$CJ:$CW,9,0),"")</f>
        <v>0</v>
      </c>
      <c r="AE2365" s="73">
        <f>IFERROR(VLOOKUP(Подбор[[#This Row],[Артикул]],[1]Подбор!$CJ:$CW,10,0),"")</f>
        <v>0</v>
      </c>
      <c r="AF2365" s="73">
        <f>IFERROR(VLOOKUP(Подбор[[#This Row],[Артикул]],[1]Подбор!$CJ:$CW,11,0),"")</f>
        <v>0</v>
      </c>
      <c r="AG2365" s="73">
        <f>IFERROR(VLOOKUP(Подбор[[#This Row],[Артикул]],[1]Подбор!$CJ:$CW,12,0),"")</f>
        <v>0</v>
      </c>
      <c r="AH2365" s="73">
        <f>IFERROR(VLOOKUP(Подбор[[#This Row],[Артикул]],[1]Подбор!$CJ:$CW,13,0),"")</f>
        <v>0</v>
      </c>
      <c r="AI2365" s="73">
        <f>IFERROR(VLOOKUP(Подбор[[#This Row],[Артикул]],[1]Подбор!$CJ:$CW,14,0),"")</f>
        <v>0</v>
      </c>
      <c r="AJ2365" s="73" t="str">
        <f>IFERROR(VLOOKUP(Подбор[[#This Row],[Артикул]],[1]Подбор!$CJ:$DA,15,0),"")</f>
        <v/>
      </c>
      <c r="AK2365" s="73" t="str">
        <f>IFERROR(VLOOKUP(Подбор[[#This Row],[Артикул]],[1]Подбор!$CJ:$DA,16,0),"")</f>
        <v>https://ipmatika.kz/products/obshchestvennye-telefony-s-trubkoy/jr-jr203-fk-ow-sip/</v>
      </c>
      <c r="AL2365" s="73" t="str">
        <f>IFERROR(VLOOKUP(Подбор[[#This Row],[Артикул]],[1]Подбор!$CJ:$DA,17,0),"")</f>
        <v>Под заказ</v>
      </c>
    </row>
    <row r="2366" spans="1:38">
      <c r="A2366" s="73" t="s">
        <v>4376</v>
      </c>
      <c r="B2366" t="s">
        <v>3089</v>
      </c>
      <c r="C2366" t="s">
        <v>4377</v>
      </c>
      <c r="D2366">
        <v>406790</v>
      </c>
      <c r="E2366">
        <v>285040</v>
      </c>
      <c r="F2366">
        <v>-29.929447626539499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7174</v>
      </c>
      <c r="R2366" t="s">
        <v>7175</v>
      </c>
      <c r="S2366" t="s">
        <v>5612</v>
      </c>
      <c r="T2366" s="73"/>
      <c r="U2366" s="73"/>
      <c r="V2366"/>
      <c r="W2366" s="73">
        <f>IFERROR(VLOOKUP(Подбор[[#This Row],[Артикул]],[1]Подбор!$CJ:$CW,2,0),"")</f>
        <v>406790</v>
      </c>
      <c r="X2366" s="73">
        <f>IFERROR(VLOOKUP(Подбор[[#This Row],[Артикул]],[1]Подбор!$CJ:$CW,3,0),"")</f>
        <v>285040</v>
      </c>
      <c r="Y2366" s="73">
        <f>IFERROR(VLOOKUP(Подбор[[#This Row],[Артикул]],[1]Подбор!$CJ:$CW,4,0),"")</f>
        <v>-29.929447626539499</v>
      </c>
      <c r="Z2366" s="73">
        <f>IFERROR(VLOOKUP(Подбор[[#This Row],[Артикул]],[1]Подбор!$CJ:$CW,5,0),"")</f>
        <v>0</v>
      </c>
      <c r="AA2366" s="73">
        <f>IFERROR(VLOOKUP(Подбор[[#This Row],[Артикул]],[1]Подбор!$CJ:$CW,6,0),"")</f>
        <v>0</v>
      </c>
      <c r="AB2366" s="73">
        <f>IFERROR(VLOOKUP(Подбор[[#This Row],[Артикул]],[1]Подбор!$CJ:$CW,7,0),"")</f>
        <v>0</v>
      </c>
      <c r="AC2366" s="73">
        <f>IFERROR(VLOOKUP(Подбор[[#This Row],[Артикул]],[1]Подбор!$CJ:$CW,8,0),"")</f>
        <v>0</v>
      </c>
      <c r="AD2366" s="73">
        <f>IFERROR(VLOOKUP(Подбор[[#This Row],[Артикул]],[1]Подбор!$CJ:$CW,9,0),"")</f>
        <v>0</v>
      </c>
      <c r="AE2366" s="73">
        <f>IFERROR(VLOOKUP(Подбор[[#This Row],[Артикул]],[1]Подбор!$CJ:$CW,10,0),"")</f>
        <v>0</v>
      </c>
      <c r="AF2366" s="73">
        <f>IFERROR(VLOOKUP(Подбор[[#This Row],[Артикул]],[1]Подбор!$CJ:$CW,11,0),"")</f>
        <v>0</v>
      </c>
      <c r="AG2366" s="73">
        <f>IFERROR(VLOOKUP(Подбор[[#This Row],[Артикул]],[1]Подбор!$CJ:$CW,12,0),"")</f>
        <v>0</v>
      </c>
      <c r="AH2366" s="73">
        <f>IFERROR(VLOOKUP(Подбор[[#This Row],[Артикул]],[1]Подбор!$CJ:$CW,13,0),"")</f>
        <v>0</v>
      </c>
      <c r="AI2366" s="73">
        <f>IFERROR(VLOOKUP(Подбор[[#This Row],[Артикул]],[1]Подбор!$CJ:$CW,14,0),"")</f>
        <v>0</v>
      </c>
      <c r="AJ2366" s="73" t="str">
        <f>IFERROR(VLOOKUP(Подбор[[#This Row],[Артикул]],[1]Подбор!$CJ:$DA,15,0),"")</f>
        <v>http://ipmatika.ru/upload/iblock/afe/203FKOW.jpg</v>
      </c>
      <c r="AK2366" s="73" t="str">
        <f>IFERROR(VLOOKUP(Подбор[[#This Row],[Артикул]],[1]Подбор!$CJ:$DA,16,0),"")</f>
        <v>https://ipmatika.kz/products/obshchestvennye-telefony-s-trubkoy/jr-jr203-fk-sip/</v>
      </c>
      <c r="AL2366" s="73" t="str">
        <f>IFERROR(VLOOKUP(Подбор[[#This Row],[Артикул]],[1]Подбор!$CJ:$DA,17,0),"")</f>
        <v>Под заказ</v>
      </c>
    </row>
    <row r="2367" spans="1:38">
      <c r="A2367" s="73" t="s">
        <v>4378</v>
      </c>
      <c r="B2367" t="s">
        <v>3089</v>
      </c>
      <c r="C2367" t="s">
        <v>4379</v>
      </c>
      <c r="D2367">
        <v>314470</v>
      </c>
      <c r="E2367">
        <v>220410</v>
      </c>
      <c r="F2367">
        <v>-29.91064330460776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7176</v>
      </c>
      <c r="R2367" t="s">
        <v>7177</v>
      </c>
      <c r="S2367" t="s">
        <v>5612</v>
      </c>
      <c r="T2367" s="73"/>
      <c r="U2367" s="73"/>
      <c r="V2367"/>
      <c r="W2367" s="73">
        <f>IFERROR(VLOOKUP(Подбор[[#This Row],[Артикул]],[1]Подбор!$CJ:$CW,2,0),"")</f>
        <v>314470</v>
      </c>
      <c r="X2367" s="73">
        <f>IFERROR(VLOOKUP(Подбор[[#This Row],[Артикул]],[1]Подбор!$CJ:$CW,3,0),"")</f>
        <v>220410</v>
      </c>
      <c r="Y2367" s="73">
        <f>IFERROR(VLOOKUP(Подбор[[#This Row],[Артикул]],[1]Подбор!$CJ:$CW,4,0),"")</f>
        <v>-29.91064330460776</v>
      </c>
      <c r="Z2367" s="73">
        <f>IFERROR(VLOOKUP(Подбор[[#This Row],[Артикул]],[1]Подбор!$CJ:$CW,5,0),"")</f>
        <v>0</v>
      </c>
      <c r="AA2367" s="73">
        <f>IFERROR(VLOOKUP(Подбор[[#This Row],[Артикул]],[1]Подбор!$CJ:$CW,6,0),"")</f>
        <v>0</v>
      </c>
      <c r="AB2367" s="73">
        <f>IFERROR(VLOOKUP(Подбор[[#This Row],[Артикул]],[1]Подбор!$CJ:$CW,7,0),"")</f>
        <v>0</v>
      </c>
      <c r="AC2367" s="73">
        <f>IFERROR(VLOOKUP(Подбор[[#This Row],[Артикул]],[1]Подбор!$CJ:$CW,8,0),"")</f>
        <v>0</v>
      </c>
      <c r="AD2367" s="73">
        <f>IFERROR(VLOOKUP(Подбор[[#This Row],[Артикул]],[1]Подбор!$CJ:$CW,9,0),"")</f>
        <v>0</v>
      </c>
      <c r="AE2367" s="73">
        <f>IFERROR(VLOOKUP(Подбор[[#This Row],[Артикул]],[1]Подбор!$CJ:$CW,10,0),"")</f>
        <v>0</v>
      </c>
      <c r="AF2367" s="73">
        <f>IFERROR(VLOOKUP(Подбор[[#This Row],[Артикул]],[1]Подбор!$CJ:$CW,11,0),"")</f>
        <v>0</v>
      </c>
      <c r="AG2367" s="73">
        <f>IFERROR(VLOOKUP(Подбор[[#This Row],[Артикул]],[1]Подбор!$CJ:$CW,12,0),"")</f>
        <v>0</v>
      </c>
      <c r="AH2367" s="73">
        <f>IFERROR(VLOOKUP(Подбор[[#This Row],[Артикул]],[1]Подбор!$CJ:$CW,13,0),"")</f>
        <v>0</v>
      </c>
      <c r="AI2367" s="73">
        <f>IFERROR(VLOOKUP(Подбор[[#This Row],[Артикул]],[1]Подбор!$CJ:$CW,14,0),"")</f>
        <v>0</v>
      </c>
      <c r="AJ2367" s="73" t="str">
        <f>IFERROR(VLOOKUP(Подбор[[#This Row],[Артикул]],[1]Подбор!$CJ:$DA,15,0),"")</f>
        <v>http://ipmatika.ru/upload/iblock/d91/1.PNG</v>
      </c>
      <c r="AK2367" s="73" t="str">
        <f>IFERROR(VLOOKUP(Подбор[[#This Row],[Артикул]],[1]Подбор!$CJ:$DA,16,0),"")</f>
        <v>https://ipmatika.kz/products/analogovye-telefony/jr-jr203-fk/</v>
      </c>
      <c r="AL2367" s="73" t="str">
        <f>IFERROR(VLOOKUP(Подбор[[#This Row],[Артикул]],[1]Подбор!$CJ:$DA,17,0),"")</f>
        <v>Под заказ</v>
      </c>
    </row>
    <row r="2368" spans="1:38">
      <c r="A2368" s="73" t="s">
        <v>4380</v>
      </c>
      <c r="B2368" t="s">
        <v>3089</v>
      </c>
      <c r="C2368" t="s">
        <v>4381</v>
      </c>
      <c r="D2368">
        <v>545270</v>
      </c>
      <c r="E2368">
        <v>381970</v>
      </c>
      <c r="F2368">
        <v>-29.948465897628694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578</v>
      </c>
      <c r="R2368" t="s">
        <v>3061</v>
      </c>
      <c r="S2368" t="s">
        <v>5612</v>
      </c>
      <c r="T2368" s="73"/>
      <c r="U2368" s="73"/>
      <c r="V2368"/>
      <c r="W2368" s="73">
        <f>IFERROR(VLOOKUP(Подбор[[#This Row],[Артикул]],[1]Подбор!$CJ:$CW,2,0),"")</f>
        <v>545270</v>
      </c>
      <c r="X2368" s="73">
        <f>IFERROR(VLOOKUP(Подбор[[#This Row],[Артикул]],[1]Подбор!$CJ:$CW,3,0),"")</f>
        <v>381970</v>
      </c>
      <c r="Y2368" s="73">
        <f>IFERROR(VLOOKUP(Подбор[[#This Row],[Артикул]],[1]Подбор!$CJ:$CW,4,0),"")</f>
        <v>-29.948465897628694</v>
      </c>
      <c r="Z2368" s="73">
        <f>IFERROR(VLOOKUP(Подбор[[#This Row],[Артикул]],[1]Подбор!$CJ:$CW,5,0),"")</f>
        <v>0</v>
      </c>
      <c r="AA2368" s="73">
        <f>IFERROR(VLOOKUP(Подбор[[#This Row],[Артикул]],[1]Подбор!$CJ:$CW,6,0),"")</f>
        <v>0</v>
      </c>
      <c r="AB2368" s="73">
        <f>IFERROR(VLOOKUP(Подбор[[#This Row],[Артикул]],[1]Подбор!$CJ:$CW,7,0),"")</f>
        <v>0</v>
      </c>
      <c r="AC2368" s="73">
        <f>IFERROR(VLOOKUP(Подбор[[#This Row],[Артикул]],[1]Подбор!$CJ:$CW,8,0),"")</f>
        <v>0</v>
      </c>
      <c r="AD2368" s="73">
        <f>IFERROR(VLOOKUP(Подбор[[#This Row],[Артикул]],[1]Подбор!$CJ:$CW,9,0),"")</f>
        <v>0</v>
      </c>
      <c r="AE2368" s="73">
        <f>IFERROR(VLOOKUP(Подбор[[#This Row],[Артикул]],[1]Подбор!$CJ:$CW,10,0),"")</f>
        <v>0</v>
      </c>
      <c r="AF2368" s="73">
        <f>IFERROR(VLOOKUP(Подбор[[#This Row],[Артикул]],[1]Подбор!$CJ:$CW,11,0),"")</f>
        <v>0</v>
      </c>
      <c r="AG2368" s="73">
        <f>IFERROR(VLOOKUP(Подбор[[#This Row],[Артикул]],[1]Подбор!$CJ:$CW,12,0),"")</f>
        <v>0</v>
      </c>
      <c r="AH2368" s="73">
        <f>IFERROR(VLOOKUP(Подбор[[#This Row],[Артикул]],[1]Подбор!$CJ:$CW,13,0),"")</f>
        <v>0</v>
      </c>
      <c r="AI2368" s="73">
        <f>IFERROR(VLOOKUP(Подбор[[#This Row],[Артикул]],[1]Подбор!$CJ:$CW,14,0),"")</f>
        <v>0</v>
      </c>
      <c r="AJ2368" s="73" t="str">
        <f>IFERROR(VLOOKUP(Подбор[[#This Row],[Артикул]],[1]Подбор!$CJ:$DA,15,0),"")</f>
        <v/>
      </c>
      <c r="AK2368" s="73" t="str">
        <f>IFERROR(VLOOKUP(Подбор[[#This Row],[Артикул]],[1]Подбор!$CJ:$DA,16,0),"")</f>
        <v>https://ipmatika.kz/products/obshchestvennye-telefony-s-trubkoy/J%26R-JR204-FK-SIP/</v>
      </c>
      <c r="AL2368" s="73" t="str">
        <f>IFERROR(VLOOKUP(Подбор[[#This Row],[Артикул]],[1]Подбор!$CJ:$DA,17,0),"")</f>
        <v>Под заказ</v>
      </c>
    </row>
    <row r="2369" spans="1:38">
      <c r="A2369" s="73" t="s">
        <v>617</v>
      </c>
      <c r="B2369" t="s">
        <v>3089</v>
      </c>
      <c r="C2369" t="s">
        <v>616</v>
      </c>
      <c r="D2369">
        <v>434490</v>
      </c>
      <c r="E2369">
        <v>304080</v>
      </c>
      <c r="F2369">
        <v>-30.014499758337365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7178</v>
      </c>
      <c r="R2369" t="s">
        <v>3061</v>
      </c>
      <c r="S2369" t="s">
        <v>5612</v>
      </c>
      <c r="T2369" s="73"/>
      <c r="U2369" s="73"/>
      <c r="V2369"/>
      <c r="W2369" s="73">
        <f>IFERROR(VLOOKUP(Подбор[[#This Row],[Артикул]],[1]Подбор!$CJ:$CW,2,0),"")</f>
        <v>434490</v>
      </c>
      <c r="X2369" s="73">
        <f>IFERROR(VLOOKUP(Подбор[[#This Row],[Артикул]],[1]Подбор!$CJ:$CW,3,0),"")</f>
        <v>304080</v>
      </c>
      <c r="Y2369" s="73">
        <f>IFERROR(VLOOKUP(Подбор[[#This Row],[Артикул]],[1]Подбор!$CJ:$CW,4,0),"")</f>
        <v>-30.014499758337365</v>
      </c>
      <c r="Z2369" s="73">
        <f>IFERROR(VLOOKUP(Подбор[[#This Row],[Артикул]],[1]Подбор!$CJ:$CW,5,0),"")</f>
        <v>0</v>
      </c>
      <c r="AA2369" s="73">
        <f>IFERROR(VLOOKUP(Подбор[[#This Row],[Артикул]],[1]Подбор!$CJ:$CW,6,0),"")</f>
        <v>0</v>
      </c>
      <c r="AB2369" s="73">
        <f>IFERROR(VLOOKUP(Подбор[[#This Row],[Артикул]],[1]Подбор!$CJ:$CW,7,0),"")</f>
        <v>0</v>
      </c>
      <c r="AC2369" s="73">
        <f>IFERROR(VLOOKUP(Подбор[[#This Row],[Артикул]],[1]Подбор!$CJ:$CW,8,0),"")</f>
        <v>0</v>
      </c>
      <c r="AD2369" s="73">
        <f>IFERROR(VLOOKUP(Подбор[[#This Row],[Артикул]],[1]Подбор!$CJ:$CW,9,0),"")</f>
        <v>0</v>
      </c>
      <c r="AE2369" s="73">
        <f>IFERROR(VLOOKUP(Подбор[[#This Row],[Артикул]],[1]Подбор!$CJ:$CW,10,0),"")</f>
        <v>0</v>
      </c>
      <c r="AF2369" s="73">
        <f>IFERROR(VLOOKUP(Подбор[[#This Row],[Артикул]],[1]Подбор!$CJ:$CW,11,0),"")</f>
        <v>0</v>
      </c>
      <c r="AG2369" s="73">
        <f>IFERROR(VLOOKUP(Подбор[[#This Row],[Артикул]],[1]Подбор!$CJ:$CW,12,0),"")</f>
        <v>0</v>
      </c>
      <c r="AH2369" s="73">
        <f>IFERROR(VLOOKUP(Подбор[[#This Row],[Артикул]],[1]Подбор!$CJ:$CW,13,0),"")</f>
        <v>0</v>
      </c>
      <c r="AI2369" s="73">
        <f>IFERROR(VLOOKUP(Подбор[[#This Row],[Артикул]],[1]Подбор!$CJ:$CW,14,0),"")</f>
        <v>0</v>
      </c>
      <c r="AJ2369" s="73" t="str">
        <f>IFERROR(VLOOKUP(Подбор[[#This Row],[Артикул]],[1]Подбор!$CJ:$DA,15,0),"")</f>
        <v>http://ipmatika.ru/upload/iblock/92a/204.jpg</v>
      </c>
      <c r="AK2369" s="73" t="str">
        <f>IFERROR(VLOOKUP(Подбор[[#This Row],[Артикул]],[1]Подбор!$CJ:$DA,16,0),"")</f>
        <v>https://ipmatika.kz/products/obshchestvennye-telefony-s-trubkoy/J%26R-JR204-FK-SIP/</v>
      </c>
      <c r="AL2369" s="73" t="str">
        <f>IFERROR(VLOOKUP(Подбор[[#This Row],[Артикул]],[1]Подбор!$CJ:$DA,17,0),"")</f>
        <v>Под заказ</v>
      </c>
    </row>
    <row r="2370" spans="1:38">
      <c r="A2370" s="73" t="s">
        <v>3871</v>
      </c>
      <c r="B2370" t="s">
        <v>3089</v>
      </c>
      <c r="C2370" t="s">
        <v>3872</v>
      </c>
      <c r="D2370">
        <v>342170</v>
      </c>
      <c r="E2370">
        <v>239460</v>
      </c>
      <c r="F2370">
        <v>-30.017242890960631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7179</v>
      </c>
      <c r="R2370" t="s">
        <v>3873</v>
      </c>
      <c r="S2370" t="s">
        <v>5612</v>
      </c>
      <c r="T2370" s="73"/>
      <c r="U2370" s="73"/>
      <c r="V2370"/>
      <c r="W2370" s="73">
        <f>IFERROR(VLOOKUP(Подбор[[#This Row],[Артикул]],[1]Подбор!$CJ:$CW,2,0),"")</f>
        <v>342170</v>
      </c>
      <c r="X2370" s="73">
        <f>IFERROR(VLOOKUP(Подбор[[#This Row],[Артикул]],[1]Подбор!$CJ:$CW,3,0),"")</f>
        <v>239460</v>
      </c>
      <c r="Y2370" s="73">
        <f>IFERROR(VLOOKUP(Подбор[[#This Row],[Артикул]],[1]Подбор!$CJ:$CW,4,0),"")</f>
        <v>-30.017242890960631</v>
      </c>
      <c r="Z2370" s="73">
        <f>IFERROR(VLOOKUP(Подбор[[#This Row],[Артикул]],[1]Подбор!$CJ:$CW,5,0),"")</f>
        <v>0</v>
      </c>
      <c r="AA2370" s="73">
        <f>IFERROR(VLOOKUP(Подбор[[#This Row],[Артикул]],[1]Подбор!$CJ:$CW,6,0),"")</f>
        <v>0</v>
      </c>
      <c r="AB2370" s="73">
        <f>IFERROR(VLOOKUP(Подбор[[#This Row],[Артикул]],[1]Подбор!$CJ:$CW,7,0),"")</f>
        <v>0</v>
      </c>
      <c r="AC2370" s="73">
        <f>IFERROR(VLOOKUP(Подбор[[#This Row],[Артикул]],[1]Подбор!$CJ:$CW,8,0),"")</f>
        <v>0</v>
      </c>
      <c r="AD2370" s="73">
        <f>IFERROR(VLOOKUP(Подбор[[#This Row],[Артикул]],[1]Подбор!$CJ:$CW,9,0),"")</f>
        <v>0</v>
      </c>
      <c r="AE2370" s="73">
        <f>IFERROR(VLOOKUP(Подбор[[#This Row],[Артикул]],[1]Подбор!$CJ:$CW,10,0),"")</f>
        <v>0</v>
      </c>
      <c r="AF2370" s="73">
        <f>IFERROR(VLOOKUP(Подбор[[#This Row],[Артикул]],[1]Подбор!$CJ:$CW,11,0),"")</f>
        <v>0</v>
      </c>
      <c r="AG2370" s="73">
        <f>IFERROR(VLOOKUP(Подбор[[#This Row],[Артикул]],[1]Подбор!$CJ:$CW,12,0),"")</f>
        <v>0</v>
      </c>
      <c r="AH2370" s="73">
        <f>IFERROR(VLOOKUP(Подбор[[#This Row],[Артикул]],[1]Подбор!$CJ:$CW,13,0),"")</f>
        <v>0</v>
      </c>
      <c r="AI2370" s="73">
        <f>IFERROR(VLOOKUP(Подбор[[#This Row],[Артикул]],[1]Подбор!$CJ:$CW,14,0),"")</f>
        <v>0</v>
      </c>
      <c r="AJ2370" s="73" t="str">
        <f>IFERROR(VLOOKUP(Подбор[[#This Row],[Артикул]],[1]Подбор!$CJ:$DA,15,0),"")</f>
        <v>http://ipmatika.ru/upload/iblock/d72/1.PNG</v>
      </c>
      <c r="AK2370" s="73" t="str">
        <f>IFERROR(VLOOKUP(Подбор[[#This Row],[Артикул]],[1]Подбор!$CJ:$DA,16,0),"")</f>
        <v>https://ipmatika.kz/products/analogovye-telefony/jr-jr204-fk/</v>
      </c>
      <c r="AL2370" s="73" t="str">
        <f>IFERROR(VLOOKUP(Подбор[[#This Row],[Артикул]],[1]Подбор!$CJ:$DA,17,0),"")</f>
        <v>Под заказ</v>
      </c>
    </row>
    <row r="2371" spans="1:38">
      <c r="A2371" s="73" t="s">
        <v>4382</v>
      </c>
      <c r="B2371" t="s">
        <v>3089</v>
      </c>
      <c r="C2371" t="s">
        <v>4383</v>
      </c>
      <c r="D2371">
        <v>609890</v>
      </c>
      <c r="E2371">
        <v>426980</v>
      </c>
      <c r="F2371">
        <v>-29.990654052370104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578</v>
      </c>
      <c r="R2371" t="s">
        <v>3062</v>
      </c>
      <c r="S2371" t="s">
        <v>5612</v>
      </c>
      <c r="T2371" s="73"/>
      <c r="U2371" s="73"/>
      <c r="V2371"/>
      <c r="W2371" s="73">
        <f>IFERROR(VLOOKUP(Подбор[[#This Row],[Артикул]],[1]Подбор!$CJ:$CW,2,0),"")</f>
        <v>609890</v>
      </c>
      <c r="X2371" s="73">
        <f>IFERROR(VLOOKUP(Подбор[[#This Row],[Артикул]],[1]Подбор!$CJ:$CW,3,0),"")</f>
        <v>426980</v>
      </c>
      <c r="Y2371" s="73">
        <f>IFERROR(VLOOKUP(Подбор[[#This Row],[Артикул]],[1]Подбор!$CJ:$CW,4,0),"")</f>
        <v>-29.990654052370104</v>
      </c>
      <c r="Z2371" s="73">
        <f>IFERROR(VLOOKUP(Подбор[[#This Row],[Артикул]],[1]Подбор!$CJ:$CW,5,0),"")</f>
        <v>0</v>
      </c>
      <c r="AA2371" s="73">
        <f>IFERROR(VLOOKUP(Подбор[[#This Row],[Артикул]],[1]Подбор!$CJ:$CW,6,0),"")</f>
        <v>0</v>
      </c>
      <c r="AB2371" s="73">
        <f>IFERROR(VLOOKUP(Подбор[[#This Row],[Артикул]],[1]Подбор!$CJ:$CW,7,0),"")</f>
        <v>0</v>
      </c>
      <c r="AC2371" s="73">
        <f>IFERROR(VLOOKUP(Подбор[[#This Row],[Артикул]],[1]Подбор!$CJ:$CW,8,0),"")</f>
        <v>0</v>
      </c>
      <c r="AD2371" s="73">
        <f>IFERROR(VLOOKUP(Подбор[[#This Row],[Артикул]],[1]Подбор!$CJ:$CW,9,0),"")</f>
        <v>0</v>
      </c>
      <c r="AE2371" s="73">
        <f>IFERROR(VLOOKUP(Подбор[[#This Row],[Артикул]],[1]Подбор!$CJ:$CW,10,0),"")</f>
        <v>0</v>
      </c>
      <c r="AF2371" s="73">
        <f>IFERROR(VLOOKUP(Подбор[[#This Row],[Артикул]],[1]Подбор!$CJ:$CW,11,0),"")</f>
        <v>0</v>
      </c>
      <c r="AG2371" s="73">
        <f>IFERROR(VLOOKUP(Подбор[[#This Row],[Артикул]],[1]Подбор!$CJ:$CW,12,0),"")</f>
        <v>0</v>
      </c>
      <c r="AH2371" s="73">
        <f>IFERROR(VLOOKUP(Подбор[[#This Row],[Артикул]],[1]Подбор!$CJ:$CW,13,0),"")</f>
        <v>0</v>
      </c>
      <c r="AI2371" s="73">
        <f>IFERROR(VLOOKUP(Подбор[[#This Row],[Артикул]],[1]Подбор!$CJ:$CW,14,0),"")</f>
        <v>0</v>
      </c>
      <c r="AJ2371" s="73" t="str">
        <f>IFERROR(VLOOKUP(Подбор[[#This Row],[Артикул]],[1]Подбор!$CJ:$DA,15,0),"")</f>
        <v/>
      </c>
      <c r="AK2371" s="73" t="str">
        <f>IFERROR(VLOOKUP(Подбор[[#This Row],[Артикул]],[1]Подбор!$CJ:$DA,16,0),"")</f>
        <v>https://ipmatika.kz/products/obshchestvennye-telefony-s-trubkoy/J%26R-JR205-FK-SIP/</v>
      </c>
      <c r="AL2371" s="73" t="str">
        <f>IFERROR(VLOOKUP(Подбор[[#This Row],[Артикул]],[1]Подбор!$CJ:$DA,17,0),"")</f>
        <v>Под заказ</v>
      </c>
    </row>
    <row r="2372" spans="1:38">
      <c r="A2372" s="73" t="s">
        <v>615</v>
      </c>
      <c r="B2372" t="s">
        <v>3089</v>
      </c>
      <c r="C2372" t="s">
        <v>614</v>
      </c>
      <c r="D2372">
        <v>499110</v>
      </c>
      <c r="E2372">
        <v>349660</v>
      </c>
      <c r="F2372">
        <v>-29.943299072348779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7180</v>
      </c>
      <c r="R2372" t="s">
        <v>3062</v>
      </c>
      <c r="S2372" t="s">
        <v>5612</v>
      </c>
      <c r="T2372" s="73"/>
      <c r="U2372" s="73"/>
      <c r="V2372"/>
      <c r="W2372" s="73">
        <f>IFERROR(VLOOKUP(Подбор[[#This Row],[Артикул]],[1]Подбор!$CJ:$CW,2,0),"")</f>
        <v>499110</v>
      </c>
      <c r="X2372" s="73">
        <f>IFERROR(VLOOKUP(Подбор[[#This Row],[Артикул]],[1]Подбор!$CJ:$CW,3,0),"")</f>
        <v>349660</v>
      </c>
      <c r="Y2372" s="73">
        <f>IFERROR(VLOOKUP(Подбор[[#This Row],[Артикул]],[1]Подбор!$CJ:$CW,4,0),"")</f>
        <v>-29.943299072348779</v>
      </c>
      <c r="Z2372" s="73">
        <f>IFERROR(VLOOKUP(Подбор[[#This Row],[Артикул]],[1]Подбор!$CJ:$CW,5,0),"")</f>
        <v>0</v>
      </c>
      <c r="AA2372" s="73">
        <f>IFERROR(VLOOKUP(Подбор[[#This Row],[Артикул]],[1]Подбор!$CJ:$CW,6,0),"")</f>
        <v>0</v>
      </c>
      <c r="AB2372" s="73">
        <f>IFERROR(VLOOKUP(Подбор[[#This Row],[Артикул]],[1]Подбор!$CJ:$CW,7,0),"")</f>
        <v>0</v>
      </c>
      <c r="AC2372" s="73">
        <f>IFERROR(VLOOKUP(Подбор[[#This Row],[Артикул]],[1]Подбор!$CJ:$CW,8,0),"")</f>
        <v>0</v>
      </c>
      <c r="AD2372" s="73">
        <f>IFERROR(VLOOKUP(Подбор[[#This Row],[Артикул]],[1]Подбор!$CJ:$CW,9,0),"")</f>
        <v>0</v>
      </c>
      <c r="AE2372" s="73">
        <f>IFERROR(VLOOKUP(Подбор[[#This Row],[Артикул]],[1]Подбор!$CJ:$CW,10,0),"")</f>
        <v>0</v>
      </c>
      <c r="AF2372" s="73">
        <f>IFERROR(VLOOKUP(Подбор[[#This Row],[Артикул]],[1]Подбор!$CJ:$CW,11,0),"")</f>
        <v>0</v>
      </c>
      <c r="AG2372" s="73">
        <f>IFERROR(VLOOKUP(Подбор[[#This Row],[Артикул]],[1]Подбор!$CJ:$CW,12,0),"")</f>
        <v>0</v>
      </c>
      <c r="AH2372" s="73">
        <f>IFERROR(VLOOKUP(Подбор[[#This Row],[Артикул]],[1]Подбор!$CJ:$CW,13,0),"")</f>
        <v>0</v>
      </c>
      <c r="AI2372" s="73">
        <f>IFERROR(VLOOKUP(Подбор[[#This Row],[Артикул]],[1]Подбор!$CJ:$CW,14,0),"")</f>
        <v>0</v>
      </c>
      <c r="AJ2372" s="73" t="str">
        <f>IFERROR(VLOOKUP(Подбор[[#This Row],[Артикул]],[1]Подбор!$CJ:$DA,15,0),"")</f>
        <v>http://ipmatika.ru/upload/iblock/a1a/y6e2dtci4g7sbcq9d7cy2ror4s0jd2mo/sffhth1.jpg</v>
      </c>
      <c r="AK2372" s="73" t="str">
        <f>IFERROR(VLOOKUP(Подбор[[#This Row],[Артикул]],[1]Подбор!$CJ:$DA,16,0),"")</f>
        <v>https://ipmatika.kz/products/obshchestvennye-telefony-s-trubkoy/J%26R-JR205-FK-SIP/</v>
      </c>
      <c r="AL2372" s="73" t="str">
        <f>IFERROR(VLOOKUP(Подбор[[#This Row],[Артикул]],[1]Подбор!$CJ:$DA,17,0),"")</f>
        <v>Под заказ</v>
      </c>
    </row>
    <row r="2373" spans="1:38">
      <c r="A2373" s="73" t="s">
        <v>4384</v>
      </c>
      <c r="B2373" t="s">
        <v>3089</v>
      </c>
      <c r="C2373" t="s">
        <v>4385</v>
      </c>
      <c r="D2373">
        <v>406790</v>
      </c>
      <c r="E2373">
        <v>285040</v>
      </c>
      <c r="F2373">
        <v>-29.929447626539499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7181</v>
      </c>
      <c r="R2373" t="s">
        <v>7182</v>
      </c>
      <c r="S2373" t="s">
        <v>5612</v>
      </c>
      <c r="T2373" s="73"/>
      <c r="U2373" s="73"/>
      <c r="V2373"/>
      <c r="W2373" s="73">
        <f>IFERROR(VLOOKUP(Подбор[[#This Row],[Артикул]],[1]Подбор!$CJ:$CW,2,0),"")</f>
        <v>406790</v>
      </c>
      <c r="X2373" s="73">
        <f>IFERROR(VLOOKUP(Подбор[[#This Row],[Артикул]],[1]Подбор!$CJ:$CW,3,0),"")</f>
        <v>285040</v>
      </c>
      <c r="Y2373" s="73">
        <f>IFERROR(VLOOKUP(Подбор[[#This Row],[Артикул]],[1]Подбор!$CJ:$CW,4,0),"")</f>
        <v>-29.929447626539499</v>
      </c>
      <c r="Z2373" s="73">
        <f>IFERROR(VLOOKUP(Подбор[[#This Row],[Артикул]],[1]Подбор!$CJ:$CW,5,0),"")</f>
        <v>0</v>
      </c>
      <c r="AA2373" s="73">
        <f>IFERROR(VLOOKUP(Подбор[[#This Row],[Артикул]],[1]Подбор!$CJ:$CW,6,0),"")</f>
        <v>0</v>
      </c>
      <c r="AB2373" s="73">
        <f>IFERROR(VLOOKUP(Подбор[[#This Row],[Артикул]],[1]Подбор!$CJ:$CW,7,0),"")</f>
        <v>0</v>
      </c>
      <c r="AC2373" s="73">
        <f>IFERROR(VLOOKUP(Подбор[[#This Row],[Артикул]],[1]Подбор!$CJ:$CW,8,0),"")</f>
        <v>0</v>
      </c>
      <c r="AD2373" s="73">
        <f>IFERROR(VLOOKUP(Подбор[[#This Row],[Артикул]],[1]Подбор!$CJ:$CW,9,0),"")</f>
        <v>0</v>
      </c>
      <c r="AE2373" s="73">
        <f>IFERROR(VLOOKUP(Подбор[[#This Row],[Артикул]],[1]Подбор!$CJ:$CW,10,0),"")</f>
        <v>0</v>
      </c>
      <c r="AF2373" s="73">
        <f>IFERROR(VLOOKUP(Подбор[[#This Row],[Артикул]],[1]Подбор!$CJ:$CW,11,0),"")</f>
        <v>0</v>
      </c>
      <c r="AG2373" s="73">
        <f>IFERROR(VLOOKUP(Подбор[[#This Row],[Артикул]],[1]Подбор!$CJ:$CW,12,0),"")</f>
        <v>0</v>
      </c>
      <c r="AH2373" s="73">
        <f>IFERROR(VLOOKUP(Подбор[[#This Row],[Артикул]],[1]Подбор!$CJ:$CW,13,0),"")</f>
        <v>0</v>
      </c>
      <c r="AI2373" s="73">
        <f>IFERROR(VLOOKUP(Подбор[[#This Row],[Артикул]],[1]Подбор!$CJ:$CW,14,0),"")</f>
        <v>0</v>
      </c>
      <c r="AJ2373" s="73" t="str">
        <f>IFERROR(VLOOKUP(Подбор[[#This Row],[Артикул]],[1]Подбор!$CJ:$DA,15,0),"")</f>
        <v>http://ipmatika.ru/upload/iblock/264/1.PNG</v>
      </c>
      <c r="AK2373" s="73" t="str">
        <f>IFERROR(VLOOKUP(Подбор[[#This Row],[Артикул]],[1]Подбор!$CJ:$DA,16,0),"")</f>
        <v>https://ipmatika.kz/products/analogovye-telefony/jr-jr205-fk/</v>
      </c>
      <c r="AL2373" s="73" t="str">
        <f>IFERROR(VLOOKUP(Подбор[[#This Row],[Артикул]],[1]Подбор!$CJ:$DA,17,0),"")</f>
        <v>Под заказ</v>
      </c>
    </row>
    <row r="2374" spans="1:38">
      <c r="A2374" s="73" t="s">
        <v>3874</v>
      </c>
      <c r="B2374" t="s">
        <v>3089</v>
      </c>
      <c r="C2374" t="s">
        <v>3875</v>
      </c>
      <c r="D2374">
        <v>517570</v>
      </c>
      <c r="E2374">
        <v>362360</v>
      </c>
      <c r="F2374">
        <v>-29.988214154607107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7183</v>
      </c>
      <c r="R2374" t="s">
        <v>7184</v>
      </c>
      <c r="S2374" t="s">
        <v>5612</v>
      </c>
      <c r="T2374" s="73"/>
      <c r="U2374" s="73"/>
      <c r="V2374"/>
      <c r="W2374" s="73">
        <f>IFERROR(VLOOKUP(Подбор[[#This Row],[Артикул]],[1]Подбор!$CJ:$CW,2,0),"")</f>
        <v>517570</v>
      </c>
      <c r="X2374" s="73">
        <f>IFERROR(VLOOKUP(Подбор[[#This Row],[Артикул]],[1]Подбор!$CJ:$CW,3,0),"")</f>
        <v>362360</v>
      </c>
      <c r="Y2374" s="73">
        <f>IFERROR(VLOOKUP(Подбор[[#This Row],[Артикул]],[1]Подбор!$CJ:$CW,4,0),"")</f>
        <v>-29.988214154607107</v>
      </c>
      <c r="Z2374" s="73">
        <f>IFERROR(VLOOKUP(Подбор[[#This Row],[Артикул]],[1]Подбор!$CJ:$CW,5,0),"")</f>
        <v>0</v>
      </c>
      <c r="AA2374" s="73">
        <f>IFERROR(VLOOKUP(Подбор[[#This Row],[Артикул]],[1]Подбор!$CJ:$CW,6,0),"")</f>
        <v>0</v>
      </c>
      <c r="AB2374" s="73">
        <f>IFERROR(VLOOKUP(Подбор[[#This Row],[Артикул]],[1]Подбор!$CJ:$CW,7,0),"")</f>
        <v>0</v>
      </c>
      <c r="AC2374" s="73">
        <f>IFERROR(VLOOKUP(Подбор[[#This Row],[Артикул]],[1]Подбор!$CJ:$CW,8,0),"")</f>
        <v>0</v>
      </c>
      <c r="AD2374" s="73">
        <f>IFERROR(VLOOKUP(Подбор[[#This Row],[Артикул]],[1]Подбор!$CJ:$CW,9,0),"")</f>
        <v>0</v>
      </c>
      <c r="AE2374" s="73">
        <f>IFERROR(VLOOKUP(Подбор[[#This Row],[Артикул]],[1]Подбор!$CJ:$CW,10,0),"")</f>
        <v>0</v>
      </c>
      <c r="AF2374" s="73">
        <f>IFERROR(VLOOKUP(Подбор[[#This Row],[Артикул]],[1]Подбор!$CJ:$CW,11,0),"")</f>
        <v>0</v>
      </c>
      <c r="AG2374" s="73">
        <f>IFERROR(VLOOKUP(Подбор[[#This Row],[Артикул]],[1]Подбор!$CJ:$CW,12,0),"")</f>
        <v>0</v>
      </c>
      <c r="AH2374" s="73">
        <f>IFERROR(VLOOKUP(Подбор[[#This Row],[Артикул]],[1]Подбор!$CJ:$CW,13,0),"")</f>
        <v>0</v>
      </c>
      <c r="AI2374" s="73">
        <f>IFERROR(VLOOKUP(Подбор[[#This Row],[Артикул]],[1]Подбор!$CJ:$CW,14,0),"")</f>
        <v>0</v>
      </c>
      <c r="AJ2374" s="73" t="str">
        <f>IFERROR(VLOOKUP(Подбор[[#This Row],[Артикул]],[1]Подбор!$CJ:$DA,15,0),"")</f>
        <v>http://ipmatika.ru/upload/iblock/720/js7es0gqbffjdkkc2clvwltf9pjjoox2/J_R-JR206-FK-SIP1.jpg</v>
      </c>
      <c r="AK2374" s="73" t="str">
        <f>IFERROR(VLOOKUP(Подбор[[#This Row],[Артикул]],[1]Подбор!$CJ:$DA,16,0),"")</f>
        <v>https://ipmatika.kz/products/analogovye-telefony/jr-jr206-fk-4g/</v>
      </c>
      <c r="AL2374" s="73" t="str">
        <f>IFERROR(VLOOKUP(Подбор[[#This Row],[Артикул]],[1]Подбор!$CJ:$DA,17,0),"")</f>
        <v>Под заказ</v>
      </c>
    </row>
    <row r="2375" spans="1:38">
      <c r="A2375" s="73" t="s">
        <v>4386</v>
      </c>
      <c r="B2375" t="s">
        <v>3089</v>
      </c>
      <c r="C2375" t="s">
        <v>4387</v>
      </c>
      <c r="D2375">
        <v>406790</v>
      </c>
      <c r="E2375">
        <v>285040</v>
      </c>
      <c r="F2375">
        <v>-29.929447626539499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7185</v>
      </c>
      <c r="R2375" t="s">
        <v>7186</v>
      </c>
      <c r="S2375" t="s">
        <v>5612</v>
      </c>
      <c r="T2375" s="73"/>
      <c r="U2375" s="73"/>
      <c r="V2375"/>
      <c r="W2375" s="73">
        <f>IFERROR(VLOOKUP(Подбор[[#This Row],[Артикул]],[1]Подбор!$CJ:$CW,2,0),"")</f>
        <v>406790</v>
      </c>
      <c r="X2375" s="73">
        <f>IFERROR(VLOOKUP(Подбор[[#This Row],[Артикул]],[1]Подбор!$CJ:$CW,3,0),"")</f>
        <v>285040</v>
      </c>
      <c r="Y2375" s="73">
        <f>IFERROR(VLOOKUP(Подбор[[#This Row],[Артикул]],[1]Подбор!$CJ:$CW,4,0),"")</f>
        <v>-29.929447626539499</v>
      </c>
      <c r="Z2375" s="73">
        <f>IFERROR(VLOOKUP(Подбор[[#This Row],[Артикул]],[1]Подбор!$CJ:$CW,5,0),"")</f>
        <v>0</v>
      </c>
      <c r="AA2375" s="73">
        <f>IFERROR(VLOOKUP(Подбор[[#This Row],[Артикул]],[1]Подбор!$CJ:$CW,6,0),"")</f>
        <v>0</v>
      </c>
      <c r="AB2375" s="73">
        <f>IFERROR(VLOOKUP(Подбор[[#This Row],[Артикул]],[1]Подбор!$CJ:$CW,7,0),"")</f>
        <v>0</v>
      </c>
      <c r="AC2375" s="73">
        <f>IFERROR(VLOOKUP(Подбор[[#This Row],[Артикул]],[1]Подбор!$CJ:$CW,8,0),"")</f>
        <v>0</v>
      </c>
      <c r="AD2375" s="73">
        <f>IFERROR(VLOOKUP(Подбор[[#This Row],[Артикул]],[1]Подбор!$CJ:$CW,9,0),"")</f>
        <v>0</v>
      </c>
      <c r="AE2375" s="73">
        <f>IFERROR(VLOOKUP(Подбор[[#This Row],[Артикул]],[1]Подбор!$CJ:$CW,10,0),"")</f>
        <v>0</v>
      </c>
      <c r="AF2375" s="73">
        <f>IFERROR(VLOOKUP(Подбор[[#This Row],[Артикул]],[1]Подбор!$CJ:$CW,11,0),"")</f>
        <v>0</v>
      </c>
      <c r="AG2375" s="73">
        <f>IFERROR(VLOOKUP(Подбор[[#This Row],[Артикул]],[1]Подбор!$CJ:$CW,12,0),"")</f>
        <v>0</v>
      </c>
      <c r="AH2375" s="73">
        <f>IFERROR(VLOOKUP(Подбор[[#This Row],[Артикул]],[1]Подбор!$CJ:$CW,13,0),"")</f>
        <v>0</v>
      </c>
      <c r="AI2375" s="73">
        <f>IFERROR(VLOOKUP(Подбор[[#This Row],[Артикул]],[1]Подбор!$CJ:$CW,14,0),"")</f>
        <v>0</v>
      </c>
      <c r="AJ2375" s="73" t="str">
        <f>IFERROR(VLOOKUP(Подбор[[#This Row],[Артикул]],[1]Подбор!$CJ:$DA,15,0),"")</f>
        <v>http://ipmatika.ru/upload/iblock/7e5/zdgax8mfvu5vdi7zqgyzzyycki8xc0g0/AHS105FK_8.jpg</v>
      </c>
      <c r="AK2375" s="73" t="str">
        <f>IFERROR(VLOOKUP(Подбор[[#This Row],[Артикул]],[1]Подбор!$CJ:$DA,16,0),"")</f>
        <v>https://ipmatika.kz/products/analogovye-telefony/jr-jr206-fk-sip/</v>
      </c>
      <c r="AL2375" s="73" t="str">
        <f>IFERROR(VLOOKUP(Подбор[[#This Row],[Артикул]],[1]Подбор!$CJ:$DA,17,0),"")</f>
        <v>Под заказ</v>
      </c>
    </row>
    <row r="2376" spans="1:38">
      <c r="A2376" s="73" t="s">
        <v>4388</v>
      </c>
      <c r="B2376" t="s">
        <v>3089</v>
      </c>
      <c r="C2376" t="s">
        <v>4389</v>
      </c>
      <c r="D2376">
        <v>314470</v>
      </c>
      <c r="E2376">
        <v>220410</v>
      </c>
      <c r="F2376">
        <v>-29.91064330460776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7187</v>
      </c>
      <c r="R2376" t="s">
        <v>7188</v>
      </c>
      <c r="S2376" t="s">
        <v>5612</v>
      </c>
      <c r="T2376" s="73"/>
      <c r="U2376" s="73"/>
      <c r="V2376"/>
      <c r="W2376" s="73">
        <f>IFERROR(VLOOKUP(Подбор[[#This Row],[Артикул]],[1]Подбор!$CJ:$CW,2,0),"")</f>
        <v>314470</v>
      </c>
      <c r="X2376" s="73">
        <f>IFERROR(VLOOKUP(Подбор[[#This Row],[Артикул]],[1]Подбор!$CJ:$CW,3,0),"")</f>
        <v>220410</v>
      </c>
      <c r="Y2376" s="73">
        <f>IFERROR(VLOOKUP(Подбор[[#This Row],[Артикул]],[1]Подбор!$CJ:$CW,4,0),"")</f>
        <v>-29.91064330460776</v>
      </c>
      <c r="Z2376" s="73">
        <f>IFERROR(VLOOKUP(Подбор[[#This Row],[Артикул]],[1]Подбор!$CJ:$CW,5,0),"")</f>
        <v>0</v>
      </c>
      <c r="AA2376" s="73">
        <f>IFERROR(VLOOKUP(Подбор[[#This Row],[Артикул]],[1]Подбор!$CJ:$CW,6,0),"")</f>
        <v>0</v>
      </c>
      <c r="AB2376" s="73">
        <f>IFERROR(VLOOKUP(Подбор[[#This Row],[Артикул]],[1]Подбор!$CJ:$CW,7,0),"")</f>
        <v>0</v>
      </c>
      <c r="AC2376" s="73">
        <f>IFERROR(VLOOKUP(Подбор[[#This Row],[Артикул]],[1]Подбор!$CJ:$CW,8,0),"")</f>
        <v>0</v>
      </c>
      <c r="AD2376" s="73">
        <f>IFERROR(VLOOKUP(Подбор[[#This Row],[Артикул]],[1]Подбор!$CJ:$CW,9,0),"")</f>
        <v>0</v>
      </c>
      <c r="AE2376" s="73">
        <f>IFERROR(VLOOKUP(Подбор[[#This Row],[Артикул]],[1]Подбор!$CJ:$CW,10,0),"")</f>
        <v>0</v>
      </c>
      <c r="AF2376" s="73">
        <f>IFERROR(VLOOKUP(Подбор[[#This Row],[Артикул]],[1]Подбор!$CJ:$CW,11,0),"")</f>
        <v>0</v>
      </c>
      <c r="AG2376" s="73">
        <f>IFERROR(VLOOKUP(Подбор[[#This Row],[Артикул]],[1]Подбор!$CJ:$CW,12,0),"")</f>
        <v>0</v>
      </c>
      <c r="AH2376" s="73">
        <f>IFERROR(VLOOKUP(Подбор[[#This Row],[Артикул]],[1]Подбор!$CJ:$CW,13,0),"")</f>
        <v>0</v>
      </c>
      <c r="AI2376" s="73">
        <f>IFERROR(VLOOKUP(Подбор[[#This Row],[Артикул]],[1]Подбор!$CJ:$CW,14,0),"")</f>
        <v>0</v>
      </c>
      <c r="AJ2376" s="73" t="str">
        <f>IFERROR(VLOOKUP(Подбор[[#This Row],[Артикул]],[1]Подбор!$CJ:$DA,15,0),"")</f>
        <v>http://ipmatika.ru/upload/iblock/1c7/06po6gyifpk6giakm3kt5r06v4qwt3n2/AHS105FK_8.jpg</v>
      </c>
      <c r="AK2376" s="73" t="str">
        <f>IFERROR(VLOOKUP(Подбор[[#This Row],[Артикул]],[1]Подбор!$CJ:$DA,16,0),"")</f>
        <v>https://ipmatika.kz/products/analogovye-telefony/jr-jr206-fk/</v>
      </c>
      <c r="AL2376" s="73" t="str">
        <f>IFERROR(VLOOKUP(Подбор[[#This Row],[Артикул]],[1]Подбор!$CJ:$DA,17,0),"")</f>
        <v>Под заказ</v>
      </c>
    </row>
    <row r="2377" spans="1:38">
      <c r="A2377" s="73" t="s">
        <v>4390</v>
      </c>
      <c r="B2377" t="s">
        <v>3089</v>
      </c>
      <c r="C2377" t="s">
        <v>4391</v>
      </c>
      <c r="D2377">
        <v>526810</v>
      </c>
      <c r="E2377">
        <v>368710</v>
      </c>
      <c r="F2377">
        <v>-30.010819840170086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578</v>
      </c>
      <c r="R2377" t="s">
        <v>4392</v>
      </c>
      <c r="S2377" t="s">
        <v>5612</v>
      </c>
      <c r="T2377" s="73"/>
      <c r="U2377" s="73"/>
      <c r="V2377"/>
      <c r="W2377" s="73">
        <f>IFERROR(VLOOKUP(Подбор[[#This Row],[Артикул]],[1]Подбор!$CJ:$CW,2,0),"")</f>
        <v>526810</v>
      </c>
      <c r="X2377" s="73">
        <f>IFERROR(VLOOKUP(Подбор[[#This Row],[Артикул]],[1]Подбор!$CJ:$CW,3,0),"")</f>
        <v>368710</v>
      </c>
      <c r="Y2377" s="73">
        <f>IFERROR(VLOOKUP(Подбор[[#This Row],[Артикул]],[1]Подбор!$CJ:$CW,4,0),"")</f>
        <v>-30.010819840170086</v>
      </c>
      <c r="Z2377" s="73">
        <f>IFERROR(VLOOKUP(Подбор[[#This Row],[Артикул]],[1]Подбор!$CJ:$CW,5,0),"")</f>
        <v>0</v>
      </c>
      <c r="AA2377" s="73">
        <f>IFERROR(VLOOKUP(Подбор[[#This Row],[Артикул]],[1]Подбор!$CJ:$CW,6,0),"")</f>
        <v>0</v>
      </c>
      <c r="AB2377" s="73">
        <f>IFERROR(VLOOKUP(Подбор[[#This Row],[Артикул]],[1]Подбор!$CJ:$CW,7,0),"")</f>
        <v>0</v>
      </c>
      <c r="AC2377" s="73">
        <f>IFERROR(VLOOKUP(Подбор[[#This Row],[Артикул]],[1]Подбор!$CJ:$CW,8,0),"")</f>
        <v>0</v>
      </c>
      <c r="AD2377" s="73">
        <f>IFERROR(VLOOKUP(Подбор[[#This Row],[Артикул]],[1]Подбор!$CJ:$CW,9,0),"")</f>
        <v>0</v>
      </c>
      <c r="AE2377" s="73">
        <f>IFERROR(VLOOKUP(Подбор[[#This Row],[Артикул]],[1]Подбор!$CJ:$CW,10,0),"")</f>
        <v>0</v>
      </c>
      <c r="AF2377" s="73">
        <f>IFERROR(VLOOKUP(Подбор[[#This Row],[Артикул]],[1]Подбор!$CJ:$CW,11,0),"")</f>
        <v>0</v>
      </c>
      <c r="AG2377" s="73">
        <f>IFERROR(VLOOKUP(Подбор[[#This Row],[Артикул]],[1]Подбор!$CJ:$CW,12,0),"")</f>
        <v>0</v>
      </c>
      <c r="AH2377" s="73">
        <f>IFERROR(VLOOKUP(Подбор[[#This Row],[Артикул]],[1]Подбор!$CJ:$CW,13,0),"")</f>
        <v>0</v>
      </c>
      <c r="AI2377" s="73">
        <f>IFERROR(VLOOKUP(Подбор[[#This Row],[Артикул]],[1]Подбор!$CJ:$CW,14,0),"")</f>
        <v>0</v>
      </c>
      <c r="AJ2377" s="73" t="str">
        <f>IFERROR(VLOOKUP(Подбор[[#This Row],[Артикул]],[1]Подбор!$CJ:$DA,15,0),"")</f>
        <v/>
      </c>
      <c r="AK2377" s="73" t="str">
        <f>IFERROR(VLOOKUP(Подбор[[#This Row],[Артикул]],[1]Подбор!$CJ:$DA,16,0),"")</f>
        <v>https://ipmatika.kz/products/obshchestvennye-telefony-s-trubkoy/jr-jr207-fk-ow-sip/</v>
      </c>
      <c r="AL2377" s="73" t="str">
        <f>IFERROR(VLOOKUP(Подбор[[#This Row],[Артикул]],[1]Подбор!$CJ:$DA,17,0),"")</f>
        <v>Под заказ</v>
      </c>
    </row>
    <row r="2378" spans="1:38">
      <c r="A2378" s="73" t="s">
        <v>4393</v>
      </c>
      <c r="B2378" t="s">
        <v>3089</v>
      </c>
      <c r="C2378" t="s">
        <v>4394</v>
      </c>
      <c r="D2378">
        <v>416020</v>
      </c>
      <c r="E2378">
        <v>291390</v>
      </c>
      <c r="F2378">
        <v>-29.957694341618193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7189</v>
      </c>
      <c r="R2378" t="s">
        <v>7190</v>
      </c>
      <c r="S2378" t="s">
        <v>5612</v>
      </c>
      <c r="T2378" s="73"/>
      <c r="U2378" s="73"/>
      <c r="V2378"/>
      <c r="W2378" s="73">
        <f>IFERROR(VLOOKUP(Подбор[[#This Row],[Артикул]],[1]Подбор!$CJ:$CW,2,0),"")</f>
        <v>416020</v>
      </c>
      <c r="X2378" s="73">
        <f>IFERROR(VLOOKUP(Подбор[[#This Row],[Артикул]],[1]Подбор!$CJ:$CW,3,0),"")</f>
        <v>291390</v>
      </c>
      <c r="Y2378" s="73">
        <f>IFERROR(VLOOKUP(Подбор[[#This Row],[Артикул]],[1]Подбор!$CJ:$CW,4,0),"")</f>
        <v>-29.957694341618193</v>
      </c>
      <c r="Z2378" s="73">
        <f>IFERROR(VLOOKUP(Подбор[[#This Row],[Артикул]],[1]Подбор!$CJ:$CW,5,0),"")</f>
        <v>0</v>
      </c>
      <c r="AA2378" s="73">
        <f>IFERROR(VLOOKUP(Подбор[[#This Row],[Артикул]],[1]Подбор!$CJ:$CW,6,0),"")</f>
        <v>0</v>
      </c>
      <c r="AB2378" s="73">
        <f>IFERROR(VLOOKUP(Подбор[[#This Row],[Артикул]],[1]Подбор!$CJ:$CW,7,0),"")</f>
        <v>0</v>
      </c>
      <c r="AC2378" s="73">
        <f>IFERROR(VLOOKUP(Подбор[[#This Row],[Артикул]],[1]Подбор!$CJ:$CW,8,0),"")</f>
        <v>0</v>
      </c>
      <c r="AD2378" s="73">
        <f>IFERROR(VLOOKUP(Подбор[[#This Row],[Артикул]],[1]Подбор!$CJ:$CW,9,0),"")</f>
        <v>0</v>
      </c>
      <c r="AE2378" s="73">
        <f>IFERROR(VLOOKUP(Подбор[[#This Row],[Артикул]],[1]Подбор!$CJ:$CW,10,0),"")</f>
        <v>0</v>
      </c>
      <c r="AF2378" s="73">
        <f>IFERROR(VLOOKUP(Подбор[[#This Row],[Артикул]],[1]Подбор!$CJ:$CW,11,0),"")</f>
        <v>0</v>
      </c>
      <c r="AG2378" s="73">
        <f>IFERROR(VLOOKUP(Подбор[[#This Row],[Артикул]],[1]Подбор!$CJ:$CW,12,0),"")</f>
        <v>0</v>
      </c>
      <c r="AH2378" s="73">
        <f>IFERROR(VLOOKUP(Подбор[[#This Row],[Артикул]],[1]Подбор!$CJ:$CW,13,0),"")</f>
        <v>0</v>
      </c>
      <c r="AI2378" s="73">
        <f>IFERROR(VLOOKUP(Подбор[[#This Row],[Артикул]],[1]Подбор!$CJ:$CW,14,0),"")</f>
        <v>0</v>
      </c>
      <c r="AJ2378" s="73" t="str">
        <f>IFERROR(VLOOKUP(Подбор[[#This Row],[Артикул]],[1]Подбор!$CJ:$DA,15,0),"")</f>
        <v>http://ipmatika.ru/upload/iblock/f4d/5ozwsjuh53n67w2nitstjbz2noe1734l/JR207-FK-SIP.jpg</v>
      </c>
      <c r="AK2378" s="73" t="str">
        <f>IFERROR(VLOOKUP(Подбор[[#This Row],[Артикул]],[1]Подбор!$CJ:$DA,16,0),"")</f>
        <v>https://ipmatika.kz/products/obshchestvennye-telefony-s-trubkoy/jr-jr207-fk-sip/</v>
      </c>
      <c r="AL2378" s="73" t="str">
        <f>IFERROR(VLOOKUP(Подбор[[#This Row],[Артикул]],[1]Подбор!$CJ:$DA,17,0),"")</f>
        <v>Под заказ</v>
      </c>
    </row>
    <row r="2379" spans="1:38">
      <c r="A2379" s="73" t="s">
        <v>4395</v>
      </c>
      <c r="B2379" t="s">
        <v>3089</v>
      </c>
      <c r="C2379" t="s">
        <v>4396</v>
      </c>
      <c r="D2379">
        <v>323700</v>
      </c>
      <c r="E2379">
        <v>226770</v>
      </c>
      <c r="F2379">
        <v>-29.944392956441149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7191</v>
      </c>
      <c r="R2379" t="s">
        <v>7192</v>
      </c>
      <c r="S2379" t="s">
        <v>5612</v>
      </c>
      <c r="T2379" s="73"/>
      <c r="U2379" s="73"/>
      <c r="V2379"/>
      <c r="W2379" s="73">
        <f>IFERROR(VLOOKUP(Подбор[[#This Row],[Артикул]],[1]Подбор!$CJ:$CW,2,0),"")</f>
        <v>323700</v>
      </c>
      <c r="X2379" s="73">
        <f>IFERROR(VLOOKUP(Подбор[[#This Row],[Артикул]],[1]Подбор!$CJ:$CW,3,0),"")</f>
        <v>226770</v>
      </c>
      <c r="Y2379" s="73">
        <f>IFERROR(VLOOKUP(Подбор[[#This Row],[Артикул]],[1]Подбор!$CJ:$CW,4,0),"")</f>
        <v>-29.944392956441149</v>
      </c>
      <c r="Z2379" s="73">
        <f>IFERROR(VLOOKUP(Подбор[[#This Row],[Артикул]],[1]Подбор!$CJ:$CW,5,0),"")</f>
        <v>0</v>
      </c>
      <c r="AA2379" s="73">
        <f>IFERROR(VLOOKUP(Подбор[[#This Row],[Артикул]],[1]Подбор!$CJ:$CW,6,0),"")</f>
        <v>0</v>
      </c>
      <c r="AB2379" s="73">
        <f>IFERROR(VLOOKUP(Подбор[[#This Row],[Артикул]],[1]Подбор!$CJ:$CW,7,0),"")</f>
        <v>0</v>
      </c>
      <c r="AC2379" s="73">
        <f>IFERROR(VLOOKUP(Подбор[[#This Row],[Артикул]],[1]Подбор!$CJ:$CW,8,0),"")</f>
        <v>0</v>
      </c>
      <c r="AD2379" s="73">
        <f>IFERROR(VLOOKUP(Подбор[[#This Row],[Артикул]],[1]Подбор!$CJ:$CW,9,0),"")</f>
        <v>0</v>
      </c>
      <c r="AE2379" s="73">
        <f>IFERROR(VLOOKUP(Подбор[[#This Row],[Артикул]],[1]Подбор!$CJ:$CW,10,0),"")</f>
        <v>0</v>
      </c>
      <c r="AF2379" s="73">
        <f>IFERROR(VLOOKUP(Подбор[[#This Row],[Артикул]],[1]Подбор!$CJ:$CW,11,0),"")</f>
        <v>0</v>
      </c>
      <c r="AG2379" s="73">
        <f>IFERROR(VLOOKUP(Подбор[[#This Row],[Артикул]],[1]Подбор!$CJ:$CW,12,0),"")</f>
        <v>0</v>
      </c>
      <c r="AH2379" s="73">
        <f>IFERROR(VLOOKUP(Подбор[[#This Row],[Артикул]],[1]Подбор!$CJ:$CW,13,0),"")</f>
        <v>0</v>
      </c>
      <c r="AI2379" s="73">
        <f>IFERROR(VLOOKUP(Подбор[[#This Row],[Артикул]],[1]Подбор!$CJ:$CW,14,0),"")</f>
        <v>0</v>
      </c>
      <c r="AJ2379" s="73" t="str">
        <f>IFERROR(VLOOKUP(Подбор[[#This Row],[Артикул]],[1]Подбор!$CJ:$DA,15,0),"")</f>
        <v>http://ipmatika.ru/upload/iblock/c18/0vbdpjq1ihvgicg8ccjej8qrrnnxzzk2/JyR%20JR207-FK%201.webp</v>
      </c>
      <c r="AK2379" s="73" t="str">
        <f>IFERROR(VLOOKUP(Подбор[[#This Row],[Артикул]],[1]Подбор!$CJ:$DA,16,0),"")</f>
        <v>https://ipmatika.kz/products/analogovye-telefony/jr-jr207-fk/</v>
      </c>
      <c r="AL2379" s="73" t="str">
        <f>IFERROR(VLOOKUP(Подбор[[#This Row],[Артикул]],[1]Подбор!$CJ:$DA,17,0),"")</f>
        <v>Под заказ</v>
      </c>
    </row>
    <row r="2380" spans="1:38">
      <c r="A2380" s="73" t="s">
        <v>4397</v>
      </c>
      <c r="B2380" t="s">
        <v>3089</v>
      </c>
      <c r="C2380" t="s">
        <v>4398</v>
      </c>
      <c r="D2380">
        <v>563730</v>
      </c>
      <c r="E2380">
        <v>394670</v>
      </c>
      <c r="F2380">
        <v>-29.989533996771499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578</v>
      </c>
      <c r="R2380" t="s">
        <v>3064</v>
      </c>
      <c r="S2380" t="s">
        <v>5612</v>
      </c>
      <c r="T2380" s="73"/>
      <c r="U2380" s="73"/>
      <c r="V2380"/>
      <c r="W2380" s="73">
        <f>IFERROR(VLOOKUP(Подбор[[#This Row],[Артикул]],[1]Подбор!$CJ:$CW,2,0),"")</f>
        <v>563730</v>
      </c>
      <c r="X2380" s="73">
        <f>IFERROR(VLOOKUP(Подбор[[#This Row],[Артикул]],[1]Подбор!$CJ:$CW,3,0),"")</f>
        <v>394670</v>
      </c>
      <c r="Y2380" s="73">
        <f>IFERROR(VLOOKUP(Подбор[[#This Row],[Артикул]],[1]Подбор!$CJ:$CW,4,0),"")</f>
        <v>-29.989533996771499</v>
      </c>
      <c r="Z2380" s="73">
        <f>IFERROR(VLOOKUP(Подбор[[#This Row],[Артикул]],[1]Подбор!$CJ:$CW,5,0),"")</f>
        <v>0</v>
      </c>
      <c r="AA2380" s="73">
        <f>IFERROR(VLOOKUP(Подбор[[#This Row],[Артикул]],[1]Подбор!$CJ:$CW,6,0),"")</f>
        <v>0</v>
      </c>
      <c r="AB2380" s="73">
        <f>IFERROR(VLOOKUP(Подбор[[#This Row],[Артикул]],[1]Подбор!$CJ:$CW,7,0),"")</f>
        <v>0</v>
      </c>
      <c r="AC2380" s="73">
        <f>IFERROR(VLOOKUP(Подбор[[#This Row],[Артикул]],[1]Подбор!$CJ:$CW,8,0),"")</f>
        <v>0</v>
      </c>
      <c r="AD2380" s="73">
        <f>IFERROR(VLOOKUP(Подбор[[#This Row],[Артикул]],[1]Подбор!$CJ:$CW,9,0),"")</f>
        <v>0</v>
      </c>
      <c r="AE2380" s="73">
        <f>IFERROR(VLOOKUP(Подбор[[#This Row],[Артикул]],[1]Подбор!$CJ:$CW,10,0),"")</f>
        <v>0</v>
      </c>
      <c r="AF2380" s="73">
        <f>IFERROR(VLOOKUP(Подбор[[#This Row],[Артикул]],[1]Подбор!$CJ:$CW,11,0),"")</f>
        <v>0</v>
      </c>
      <c r="AG2380" s="73">
        <f>IFERROR(VLOOKUP(Подбор[[#This Row],[Артикул]],[1]Подбор!$CJ:$CW,12,0),"")</f>
        <v>0</v>
      </c>
      <c r="AH2380" s="73">
        <f>IFERROR(VLOOKUP(Подбор[[#This Row],[Артикул]],[1]Подбор!$CJ:$CW,13,0),"")</f>
        <v>0</v>
      </c>
      <c r="AI2380" s="73">
        <f>IFERROR(VLOOKUP(Подбор[[#This Row],[Артикул]],[1]Подбор!$CJ:$CW,14,0),"")</f>
        <v>0</v>
      </c>
      <c r="AJ2380" s="73" t="str">
        <f>IFERROR(VLOOKUP(Подбор[[#This Row],[Артикул]],[1]Подбор!$CJ:$DA,15,0),"")</f>
        <v/>
      </c>
      <c r="AK2380" s="73" t="str">
        <f>IFERROR(VLOOKUP(Подбор[[#This Row],[Артикул]],[1]Подбор!$CJ:$DA,16,0),"")</f>
        <v>https://ipmatika.kz/products/asepticheskie-telefony-dlya-chistykh-pomeshcheniy/J%26R-JR209-FK-SIP/</v>
      </c>
      <c r="AL2380" s="73" t="str">
        <f>IFERROR(VLOOKUP(Подбор[[#This Row],[Артикул]],[1]Подбор!$CJ:$DA,17,0),"")</f>
        <v>Под заказ</v>
      </c>
    </row>
    <row r="2381" spans="1:38">
      <c r="A2381" s="73" t="s">
        <v>4399</v>
      </c>
      <c r="B2381" t="s">
        <v>3089</v>
      </c>
      <c r="C2381" t="s">
        <v>4400</v>
      </c>
      <c r="D2381">
        <v>452950</v>
      </c>
      <c r="E2381">
        <v>317350</v>
      </c>
      <c r="F2381">
        <v>-29.937079147808802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7193</v>
      </c>
      <c r="R2381" t="s">
        <v>7194</v>
      </c>
      <c r="S2381" t="s">
        <v>5612</v>
      </c>
      <c r="T2381" s="73"/>
      <c r="U2381" s="73"/>
      <c r="V2381"/>
      <c r="W2381" s="73">
        <f>IFERROR(VLOOKUP(Подбор[[#This Row],[Артикул]],[1]Подбор!$CJ:$CW,2,0),"")</f>
        <v>452950</v>
      </c>
      <c r="X2381" s="73">
        <f>IFERROR(VLOOKUP(Подбор[[#This Row],[Артикул]],[1]Подбор!$CJ:$CW,3,0),"")</f>
        <v>317350</v>
      </c>
      <c r="Y2381" s="73">
        <f>IFERROR(VLOOKUP(Подбор[[#This Row],[Артикул]],[1]Подбор!$CJ:$CW,4,0),"")</f>
        <v>-29.937079147808802</v>
      </c>
      <c r="Z2381" s="73">
        <f>IFERROR(VLOOKUP(Подбор[[#This Row],[Артикул]],[1]Подбор!$CJ:$CW,5,0),"")</f>
        <v>0</v>
      </c>
      <c r="AA2381" s="73">
        <f>IFERROR(VLOOKUP(Подбор[[#This Row],[Артикул]],[1]Подбор!$CJ:$CW,6,0),"")</f>
        <v>0</v>
      </c>
      <c r="AB2381" s="73">
        <f>IFERROR(VLOOKUP(Подбор[[#This Row],[Артикул]],[1]Подбор!$CJ:$CW,7,0),"")</f>
        <v>0</v>
      </c>
      <c r="AC2381" s="73">
        <f>IFERROR(VLOOKUP(Подбор[[#This Row],[Артикул]],[1]Подбор!$CJ:$CW,8,0),"")</f>
        <v>0</v>
      </c>
      <c r="AD2381" s="73">
        <f>IFERROR(VLOOKUP(Подбор[[#This Row],[Артикул]],[1]Подбор!$CJ:$CW,9,0),"")</f>
        <v>0</v>
      </c>
      <c r="AE2381" s="73">
        <f>IFERROR(VLOOKUP(Подбор[[#This Row],[Артикул]],[1]Подбор!$CJ:$CW,10,0),"")</f>
        <v>0</v>
      </c>
      <c r="AF2381" s="73">
        <f>IFERROR(VLOOKUP(Подбор[[#This Row],[Артикул]],[1]Подбор!$CJ:$CW,11,0),"")</f>
        <v>0</v>
      </c>
      <c r="AG2381" s="73">
        <f>IFERROR(VLOOKUP(Подбор[[#This Row],[Артикул]],[1]Подбор!$CJ:$CW,12,0),"")</f>
        <v>0</v>
      </c>
      <c r="AH2381" s="73">
        <f>IFERROR(VLOOKUP(Подбор[[#This Row],[Артикул]],[1]Подбор!$CJ:$CW,13,0),"")</f>
        <v>0</v>
      </c>
      <c r="AI2381" s="73">
        <f>IFERROR(VLOOKUP(Подбор[[#This Row],[Артикул]],[1]Подбор!$CJ:$CW,14,0),"")</f>
        <v>0</v>
      </c>
      <c r="AJ2381" s="73" t="str">
        <f>IFERROR(VLOOKUP(Подбор[[#This Row],[Артикул]],[1]Подбор!$CJ:$DA,15,0),"")</f>
        <v>http://ipmatika.ru/upload/iblock/0a9/cikg0ysmcl5h37wycrgjqtaguyzs6evt/fgfegrte1.jpg</v>
      </c>
      <c r="AK2381" s="73" t="str">
        <f>IFERROR(VLOOKUP(Подбор[[#This Row],[Артикул]],[1]Подбор!$CJ:$DA,16,0),"")</f>
        <v>https://ipmatika.kz/products/obshchestvennye-telefony-s-trubkoy/jr-jr208-fk-sip/</v>
      </c>
      <c r="AL2381" s="73" t="str">
        <f>IFERROR(VLOOKUP(Подбор[[#This Row],[Артикул]],[1]Подбор!$CJ:$DA,17,0),"")</f>
        <v>Под заказ</v>
      </c>
    </row>
    <row r="2382" spans="1:38">
      <c r="A2382" s="73" t="s">
        <v>4401</v>
      </c>
      <c r="B2382" t="s">
        <v>3089</v>
      </c>
      <c r="C2382" t="s">
        <v>4402</v>
      </c>
      <c r="D2382">
        <v>360630</v>
      </c>
      <c r="E2382">
        <v>252730</v>
      </c>
      <c r="F2382">
        <v>-29.919862462912121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7195</v>
      </c>
      <c r="R2382" t="s">
        <v>7196</v>
      </c>
      <c r="S2382" t="s">
        <v>5612</v>
      </c>
      <c r="T2382" s="73"/>
      <c r="U2382" s="73"/>
      <c r="V2382"/>
      <c r="W2382" s="73">
        <f>IFERROR(VLOOKUP(Подбор[[#This Row],[Артикул]],[1]Подбор!$CJ:$CW,2,0),"")</f>
        <v>360630</v>
      </c>
      <c r="X2382" s="73">
        <f>IFERROR(VLOOKUP(Подбор[[#This Row],[Артикул]],[1]Подбор!$CJ:$CW,3,0),"")</f>
        <v>252730</v>
      </c>
      <c r="Y2382" s="73">
        <f>IFERROR(VLOOKUP(Подбор[[#This Row],[Артикул]],[1]Подбор!$CJ:$CW,4,0),"")</f>
        <v>-29.919862462912121</v>
      </c>
      <c r="Z2382" s="73">
        <f>IFERROR(VLOOKUP(Подбор[[#This Row],[Артикул]],[1]Подбор!$CJ:$CW,5,0),"")</f>
        <v>0</v>
      </c>
      <c r="AA2382" s="73">
        <f>IFERROR(VLOOKUP(Подбор[[#This Row],[Артикул]],[1]Подбор!$CJ:$CW,6,0),"")</f>
        <v>0</v>
      </c>
      <c r="AB2382" s="73">
        <f>IFERROR(VLOOKUP(Подбор[[#This Row],[Артикул]],[1]Подбор!$CJ:$CW,7,0),"")</f>
        <v>0</v>
      </c>
      <c r="AC2382" s="73">
        <f>IFERROR(VLOOKUP(Подбор[[#This Row],[Артикул]],[1]Подбор!$CJ:$CW,8,0),"")</f>
        <v>0</v>
      </c>
      <c r="AD2382" s="73">
        <f>IFERROR(VLOOKUP(Подбор[[#This Row],[Артикул]],[1]Подбор!$CJ:$CW,9,0),"")</f>
        <v>0</v>
      </c>
      <c r="AE2382" s="73">
        <f>IFERROR(VLOOKUP(Подбор[[#This Row],[Артикул]],[1]Подбор!$CJ:$CW,10,0),"")</f>
        <v>0</v>
      </c>
      <c r="AF2382" s="73">
        <f>IFERROR(VLOOKUP(Подбор[[#This Row],[Артикул]],[1]Подбор!$CJ:$CW,11,0),"")</f>
        <v>0</v>
      </c>
      <c r="AG2382" s="73">
        <f>IFERROR(VLOOKUP(Подбор[[#This Row],[Артикул]],[1]Подбор!$CJ:$CW,12,0),"")</f>
        <v>0</v>
      </c>
      <c r="AH2382" s="73">
        <f>IFERROR(VLOOKUP(Подбор[[#This Row],[Артикул]],[1]Подбор!$CJ:$CW,13,0),"")</f>
        <v>0</v>
      </c>
      <c r="AI2382" s="73">
        <f>IFERROR(VLOOKUP(Подбор[[#This Row],[Артикул]],[1]Подбор!$CJ:$CW,14,0),"")</f>
        <v>0</v>
      </c>
      <c r="AJ2382" s="73" t="str">
        <f>IFERROR(VLOOKUP(Подбор[[#This Row],[Артикул]],[1]Подбор!$CJ:$DA,15,0),"")</f>
        <v>http://ipmatika.ru/upload/iblock/ff2/zkxt63ovtd6xc687x7ntovw7f36ah2ea/fgfegrte1.jpg</v>
      </c>
      <c r="AK2382" s="73" t="str">
        <f>IFERROR(VLOOKUP(Подбор[[#This Row],[Артикул]],[1]Подбор!$CJ:$DA,16,0),"")</f>
        <v>https://ipmatika.kz/products/analogovye-telefony/jr-jr208-fk/</v>
      </c>
      <c r="AL2382" s="73" t="str">
        <f>IFERROR(VLOOKUP(Подбор[[#This Row],[Артикул]],[1]Подбор!$CJ:$DA,17,0),"")</f>
        <v>Под заказ</v>
      </c>
    </row>
    <row r="2383" spans="1:38">
      <c r="A2383" s="73" t="s">
        <v>4403</v>
      </c>
      <c r="B2383" t="s">
        <v>3089</v>
      </c>
      <c r="C2383" t="s">
        <v>4404</v>
      </c>
      <c r="D2383">
        <v>563730</v>
      </c>
      <c r="E2383">
        <v>394670</v>
      </c>
      <c r="F2383">
        <v>-29.989533996771499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578</v>
      </c>
      <c r="R2383" t="s">
        <v>3064</v>
      </c>
      <c r="S2383" t="s">
        <v>5612</v>
      </c>
      <c r="T2383" s="73"/>
      <c r="U2383" s="73"/>
      <c r="V2383"/>
      <c r="W2383" s="73">
        <f>IFERROR(VLOOKUP(Подбор[[#This Row],[Артикул]],[1]Подбор!$CJ:$CW,2,0),"")</f>
        <v>563730</v>
      </c>
      <c r="X2383" s="73">
        <f>IFERROR(VLOOKUP(Подбор[[#This Row],[Артикул]],[1]Подбор!$CJ:$CW,3,0),"")</f>
        <v>394670</v>
      </c>
      <c r="Y2383" s="73">
        <f>IFERROR(VLOOKUP(Подбор[[#This Row],[Артикул]],[1]Подбор!$CJ:$CW,4,0),"")</f>
        <v>-29.989533996771499</v>
      </c>
      <c r="Z2383" s="73">
        <f>IFERROR(VLOOKUP(Подбор[[#This Row],[Артикул]],[1]Подбор!$CJ:$CW,5,0),"")</f>
        <v>0</v>
      </c>
      <c r="AA2383" s="73">
        <f>IFERROR(VLOOKUP(Подбор[[#This Row],[Артикул]],[1]Подбор!$CJ:$CW,6,0),"")</f>
        <v>0</v>
      </c>
      <c r="AB2383" s="73">
        <f>IFERROR(VLOOKUP(Подбор[[#This Row],[Артикул]],[1]Подбор!$CJ:$CW,7,0),"")</f>
        <v>0</v>
      </c>
      <c r="AC2383" s="73">
        <f>IFERROR(VLOOKUP(Подбор[[#This Row],[Артикул]],[1]Подбор!$CJ:$CW,8,0),"")</f>
        <v>0</v>
      </c>
      <c r="AD2383" s="73">
        <f>IFERROR(VLOOKUP(Подбор[[#This Row],[Артикул]],[1]Подбор!$CJ:$CW,9,0),"")</f>
        <v>0</v>
      </c>
      <c r="AE2383" s="73">
        <f>IFERROR(VLOOKUP(Подбор[[#This Row],[Артикул]],[1]Подбор!$CJ:$CW,10,0),"")</f>
        <v>0</v>
      </c>
      <c r="AF2383" s="73">
        <f>IFERROR(VLOOKUP(Подбор[[#This Row],[Артикул]],[1]Подбор!$CJ:$CW,11,0),"")</f>
        <v>0</v>
      </c>
      <c r="AG2383" s="73">
        <f>IFERROR(VLOOKUP(Подбор[[#This Row],[Артикул]],[1]Подбор!$CJ:$CW,12,0),"")</f>
        <v>0</v>
      </c>
      <c r="AH2383" s="73">
        <f>IFERROR(VLOOKUP(Подбор[[#This Row],[Артикул]],[1]Подбор!$CJ:$CW,13,0),"")</f>
        <v>0</v>
      </c>
      <c r="AI2383" s="73">
        <f>IFERROR(VLOOKUP(Подбор[[#This Row],[Артикул]],[1]Подбор!$CJ:$CW,14,0),"")</f>
        <v>0</v>
      </c>
      <c r="AJ2383" s="73" t="str">
        <f>IFERROR(VLOOKUP(Подбор[[#This Row],[Артикул]],[1]Подбор!$CJ:$DA,15,0),"")</f>
        <v/>
      </c>
      <c r="AK2383" s="73" t="str">
        <f>IFERROR(VLOOKUP(Подбор[[#This Row],[Артикул]],[1]Подбор!$CJ:$DA,16,0),"")</f>
        <v>https://ipmatika.kz/products/asepticheskie-telefony-dlya-chistykh-pomeshcheniy/J%26R-JR209-FK-SIP/</v>
      </c>
      <c r="AL2383" s="73" t="str">
        <f>IFERROR(VLOOKUP(Подбор[[#This Row],[Артикул]],[1]Подбор!$CJ:$DA,17,0),"")</f>
        <v>Под заказ</v>
      </c>
    </row>
    <row r="2384" spans="1:38">
      <c r="A2384" s="73" t="s">
        <v>613</v>
      </c>
      <c r="B2384" t="s">
        <v>3089</v>
      </c>
      <c r="C2384" t="s">
        <v>4405</v>
      </c>
      <c r="D2384">
        <v>452950</v>
      </c>
      <c r="E2384">
        <v>317350</v>
      </c>
      <c r="F2384">
        <v>-29.937079147808802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7197</v>
      </c>
      <c r="R2384" t="s">
        <v>3064</v>
      </c>
      <c r="S2384" t="s">
        <v>5612</v>
      </c>
      <c r="T2384" s="73"/>
      <c r="U2384" s="73"/>
      <c r="V2384"/>
      <c r="W2384" s="73">
        <f>IFERROR(VLOOKUP(Подбор[[#This Row],[Артикул]],[1]Подбор!$CJ:$CW,2,0),"")</f>
        <v>452950</v>
      </c>
      <c r="X2384" s="73">
        <f>IFERROR(VLOOKUP(Подбор[[#This Row],[Артикул]],[1]Подбор!$CJ:$CW,3,0),"")</f>
        <v>317350</v>
      </c>
      <c r="Y2384" s="73">
        <f>IFERROR(VLOOKUP(Подбор[[#This Row],[Артикул]],[1]Подбор!$CJ:$CW,4,0),"")</f>
        <v>-29.937079147808802</v>
      </c>
      <c r="Z2384" s="73">
        <f>IFERROR(VLOOKUP(Подбор[[#This Row],[Артикул]],[1]Подбор!$CJ:$CW,5,0),"")</f>
        <v>0</v>
      </c>
      <c r="AA2384" s="73">
        <f>IFERROR(VLOOKUP(Подбор[[#This Row],[Артикул]],[1]Подбор!$CJ:$CW,6,0),"")</f>
        <v>0</v>
      </c>
      <c r="AB2384" s="73">
        <f>IFERROR(VLOOKUP(Подбор[[#This Row],[Артикул]],[1]Подбор!$CJ:$CW,7,0),"")</f>
        <v>0</v>
      </c>
      <c r="AC2384" s="73">
        <f>IFERROR(VLOOKUP(Подбор[[#This Row],[Артикул]],[1]Подбор!$CJ:$CW,8,0),"")</f>
        <v>0</v>
      </c>
      <c r="AD2384" s="73">
        <f>IFERROR(VLOOKUP(Подбор[[#This Row],[Артикул]],[1]Подбор!$CJ:$CW,9,0),"")</f>
        <v>0</v>
      </c>
      <c r="AE2384" s="73">
        <f>IFERROR(VLOOKUP(Подбор[[#This Row],[Артикул]],[1]Подбор!$CJ:$CW,10,0),"")</f>
        <v>0</v>
      </c>
      <c r="AF2384" s="73">
        <f>IFERROR(VLOOKUP(Подбор[[#This Row],[Артикул]],[1]Подбор!$CJ:$CW,11,0),"")</f>
        <v>0</v>
      </c>
      <c r="AG2384" s="73">
        <f>IFERROR(VLOOKUP(Подбор[[#This Row],[Артикул]],[1]Подбор!$CJ:$CW,12,0),"")</f>
        <v>0</v>
      </c>
      <c r="AH2384" s="73">
        <f>IFERROR(VLOOKUP(Подбор[[#This Row],[Артикул]],[1]Подбор!$CJ:$CW,13,0),"")</f>
        <v>0</v>
      </c>
      <c r="AI2384" s="73">
        <f>IFERROR(VLOOKUP(Подбор[[#This Row],[Артикул]],[1]Подбор!$CJ:$CW,14,0),"")</f>
        <v>0</v>
      </c>
      <c r="AJ2384" s="73" t="str">
        <f>IFERROR(VLOOKUP(Подбор[[#This Row],[Артикул]],[1]Подбор!$CJ:$DA,15,0),"")</f>
        <v>http://ipmatika.ru/upload/iblock/bf6/2mcc0momy4nt7wa4vuy3l9w17mj25bwj/31A147FA-02E9-48FD-85DF-06A2BD7C1B7A-28695-00005064F14C73C2.jpg</v>
      </c>
      <c r="AK2384" s="73" t="str">
        <f>IFERROR(VLOOKUP(Подбор[[#This Row],[Артикул]],[1]Подбор!$CJ:$DA,16,0),"")</f>
        <v>https://ipmatika.kz/products/asepticheskie-telefony-dlya-chistykh-pomeshcheniy/J%26R-JR209-FK-SIP/</v>
      </c>
      <c r="AL2384" s="73" t="str">
        <f>IFERROR(VLOOKUP(Подбор[[#This Row],[Артикул]],[1]Подбор!$CJ:$DA,17,0),"")</f>
        <v>Под заказ</v>
      </c>
    </row>
    <row r="2385" spans="1:38">
      <c r="A2385" s="73" t="s">
        <v>4406</v>
      </c>
      <c r="B2385" t="s">
        <v>3089</v>
      </c>
      <c r="C2385" t="s">
        <v>4407</v>
      </c>
      <c r="D2385">
        <v>360630</v>
      </c>
      <c r="E2385">
        <v>252730</v>
      </c>
      <c r="F2385">
        <v>-29.919862462912121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578</v>
      </c>
      <c r="R2385" t="s">
        <v>3064</v>
      </c>
      <c r="S2385" t="s">
        <v>5612</v>
      </c>
      <c r="T2385" s="73"/>
      <c r="U2385" s="73"/>
      <c r="V2385"/>
      <c r="W2385" s="73">
        <f>IFERROR(VLOOKUP(Подбор[[#This Row],[Артикул]],[1]Подбор!$CJ:$CW,2,0),"")</f>
        <v>360630</v>
      </c>
      <c r="X2385" s="73">
        <f>IFERROR(VLOOKUP(Подбор[[#This Row],[Артикул]],[1]Подбор!$CJ:$CW,3,0),"")</f>
        <v>252730</v>
      </c>
      <c r="Y2385" s="73">
        <f>IFERROR(VLOOKUP(Подбор[[#This Row],[Артикул]],[1]Подбор!$CJ:$CW,4,0),"")</f>
        <v>-29.919862462912121</v>
      </c>
      <c r="Z2385" s="73">
        <f>IFERROR(VLOOKUP(Подбор[[#This Row],[Артикул]],[1]Подбор!$CJ:$CW,5,0),"")</f>
        <v>0</v>
      </c>
      <c r="AA2385" s="73">
        <f>IFERROR(VLOOKUP(Подбор[[#This Row],[Артикул]],[1]Подбор!$CJ:$CW,6,0),"")</f>
        <v>0</v>
      </c>
      <c r="AB2385" s="73">
        <f>IFERROR(VLOOKUP(Подбор[[#This Row],[Артикул]],[1]Подбор!$CJ:$CW,7,0),"")</f>
        <v>0</v>
      </c>
      <c r="AC2385" s="73">
        <f>IFERROR(VLOOKUP(Подбор[[#This Row],[Артикул]],[1]Подбор!$CJ:$CW,8,0),"")</f>
        <v>0</v>
      </c>
      <c r="AD2385" s="73">
        <f>IFERROR(VLOOKUP(Подбор[[#This Row],[Артикул]],[1]Подбор!$CJ:$CW,9,0),"")</f>
        <v>0</v>
      </c>
      <c r="AE2385" s="73">
        <f>IFERROR(VLOOKUP(Подбор[[#This Row],[Артикул]],[1]Подбор!$CJ:$CW,10,0),"")</f>
        <v>0</v>
      </c>
      <c r="AF2385" s="73">
        <f>IFERROR(VLOOKUP(Подбор[[#This Row],[Артикул]],[1]Подбор!$CJ:$CW,11,0),"")</f>
        <v>0</v>
      </c>
      <c r="AG2385" s="73">
        <f>IFERROR(VLOOKUP(Подбор[[#This Row],[Артикул]],[1]Подбор!$CJ:$CW,12,0),"")</f>
        <v>0</v>
      </c>
      <c r="AH2385" s="73">
        <f>IFERROR(VLOOKUP(Подбор[[#This Row],[Артикул]],[1]Подбор!$CJ:$CW,13,0),"")</f>
        <v>0</v>
      </c>
      <c r="AI2385" s="73">
        <f>IFERROR(VLOOKUP(Подбор[[#This Row],[Артикул]],[1]Подбор!$CJ:$CW,14,0),"")</f>
        <v>0</v>
      </c>
      <c r="AJ2385" s="73" t="str">
        <f>IFERROR(VLOOKUP(Подбор[[#This Row],[Артикул]],[1]Подбор!$CJ:$DA,15,0),"")</f>
        <v/>
      </c>
      <c r="AK2385" s="73" t="str">
        <f>IFERROR(VLOOKUP(Подбор[[#This Row],[Артикул]],[1]Подбор!$CJ:$DA,16,0),"")</f>
        <v>https://ipmatika.kz/products/asepticheskie-telefony-dlya-chistykh-pomeshcheniy/J%26R-JR209-FK-SIP/</v>
      </c>
      <c r="AL2385" s="73" t="str">
        <f>IFERROR(VLOOKUP(Подбор[[#This Row],[Артикул]],[1]Подбор!$CJ:$DA,17,0),"")</f>
        <v>Под заказ</v>
      </c>
    </row>
    <row r="2386" spans="1:38">
      <c r="A2386" s="73" t="s">
        <v>4408</v>
      </c>
      <c r="B2386" t="s">
        <v>3089</v>
      </c>
      <c r="C2386" t="s">
        <v>4409</v>
      </c>
      <c r="D2386">
        <v>600660</v>
      </c>
      <c r="E2386">
        <v>420640</v>
      </c>
      <c r="F2386">
        <v>-29.970365930809436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578</v>
      </c>
      <c r="R2386" t="s">
        <v>3057</v>
      </c>
      <c r="S2386" t="s">
        <v>5612</v>
      </c>
      <c r="T2386" s="73"/>
      <c r="U2386" s="73"/>
      <c r="V2386"/>
      <c r="W2386" s="73">
        <f>IFERROR(VLOOKUP(Подбор[[#This Row],[Артикул]],[1]Подбор!$CJ:$CW,2,0),"")</f>
        <v>600660</v>
      </c>
      <c r="X2386" s="73">
        <f>IFERROR(VLOOKUP(Подбор[[#This Row],[Артикул]],[1]Подбор!$CJ:$CW,3,0),"")</f>
        <v>420640</v>
      </c>
      <c r="Y2386" s="73">
        <f>IFERROR(VLOOKUP(Подбор[[#This Row],[Артикул]],[1]Подбор!$CJ:$CW,4,0),"")</f>
        <v>-29.970365930809436</v>
      </c>
      <c r="Z2386" s="73">
        <f>IFERROR(VLOOKUP(Подбор[[#This Row],[Артикул]],[1]Подбор!$CJ:$CW,5,0),"")</f>
        <v>0</v>
      </c>
      <c r="AA2386" s="73">
        <f>IFERROR(VLOOKUP(Подбор[[#This Row],[Артикул]],[1]Подбор!$CJ:$CW,6,0),"")</f>
        <v>0</v>
      </c>
      <c r="AB2386" s="73">
        <f>IFERROR(VLOOKUP(Подбор[[#This Row],[Артикул]],[1]Подбор!$CJ:$CW,7,0),"")</f>
        <v>0</v>
      </c>
      <c r="AC2386" s="73">
        <f>IFERROR(VLOOKUP(Подбор[[#This Row],[Артикул]],[1]Подбор!$CJ:$CW,8,0),"")</f>
        <v>0</v>
      </c>
      <c r="AD2386" s="73">
        <f>IFERROR(VLOOKUP(Подбор[[#This Row],[Артикул]],[1]Подбор!$CJ:$CW,9,0),"")</f>
        <v>0</v>
      </c>
      <c r="AE2386" s="73">
        <f>IFERROR(VLOOKUP(Подбор[[#This Row],[Артикул]],[1]Подбор!$CJ:$CW,10,0),"")</f>
        <v>0</v>
      </c>
      <c r="AF2386" s="73">
        <f>IFERROR(VLOOKUP(Подбор[[#This Row],[Артикул]],[1]Подбор!$CJ:$CW,11,0),"")</f>
        <v>0</v>
      </c>
      <c r="AG2386" s="73">
        <f>IFERROR(VLOOKUP(Подбор[[#This Row],[Артикул]],[1]Подбор!$CJ:$CW,12,0),"")</f>
        <v>0</v>
      </c>
      <c r="AH2386" s="73">
        <f>IFERROR(VLOOKUP(Подбор[[#This Row],[Артикул]],[1]Подбор!$CJ:$CW,13,0),"")</f>
        <v>0</v>
      </c>
      <c r="AI2386" s="73">
        <f>IFERROR(VLOOKUP(Подбор[[#This Row],[Артикул]],[1]Подбор!$CJ:$CW,14,0),"")</f>
        <v>0</v>
      </c>
      <c r="AJ2386" s="73" t="str">
        <f>IFERROR(VLOOKUP(Подбор[[#This Row],[Артикул]],[1]Подбор!$CJ:$DA,15,0),"")</f>
        <v/>
      </c>
      <c r="AK2386" s="73" t="str">
        <f>IFERROR(VLOOKUP(Подбор[[#This Row],[Артикул]],[1]Подбор!$CJ:$DA,16,0),"")</f>
        <v>https://ipmatika.kz/products/obshchestvennye-telefony-s-trubkoy/J%26R-JR211-FK-SIP/</v>
      </c>
      <c r="AL2386" s="73" t="str">
        <f>IFERROR(VLOOKUP(Подбор[[#This Row],[Артикул]],[1]Подбор!$CJ:$DA,17,0),"")</f>
        <v>Под заказ</v>
      </c>
    </row>
    <row r="2387" spans="1:38">
      <c r="A2387" s="73" t="s">
        <v>612</v>
      </c>
      <c r="B2387" t="s">
        <v>3089</v>
      </c>
      <c r="C2387" t="s">
        <v>611</v>
      </c>
      <c r="D2387">
        <v>489880</v>
      </c>
      <c r="E2387">
        <v>342740</v>
      </c>
      <c r="F2387">
        <v>-30.035927165836526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7198</v>
      </c>
      <c r="R2387" t="s">
        <v>3057</v>
      </c>
      <c r="S2387" t="s">
        <v>5612</v>
      </c>
      <c r="T2387" s="73"/>
      <c r="U2387" s="73"/>
      <c r="V2387"/>
      <c r="W2387" s="73">
        <f>IFERROR(VLOOKUP(Подбор[[#This Row],[Артикул]],[1]Подбор!$CJ:$CW,2,0),"")</f>
        <v>489880</v>
      </c>
      <c r="X2387" s="73">
        <f>IFERROR(VLOOKUP(Подбор[[#This Row],[Артикул]],[1]Подбор!$CJ:$CW,3,0),"")</f>
        <v>342740</v>
      </c>
      <c r="Y2387" s="73">
        <f>IFERROR(VLOOKUP(Подбор[[#This Row],[Артикул]],[1]Подбор!$CJ:$CW,4,0),"")</f>
        <v>-30.035927165836526</v>
      </c>
      <c r="Z2387" s="73">
        <f>IFERROR(VLOOKUP(Подбор[[#This Row],[Артикул]],[1]Подбор!$CJ:$CW,5,0),"")</f>
        <v>0</v>
      </c>
      <c r="AA2387" s="73">
        <f>IFERROR(VLOOKUP(Подбор[[#This Row],[Артикул]],[1]Подбор!$CJ:$CW,6,0),"")</f>
        <v>0</v>
      </c>
      <c r="AB2387" s="73">
        <f>IFERROR(VLOOKUP(Подбор[[#This Row],[Артикул]],[1]Подбор!$CJ:$CW,7,0),"")</f>
        <v>0</v>
      </c>
      <c r="AC2387" s="73">
        <f>IFERROR(VLOOKUP(Подбор[[#This Row],[Артикул]],[1]Подбор!$CJ:$CW,8,0),"")</f>
        <v>0</v>
      </c>
      <c r="AD2387" s="73">
        <f>IFERROR(VLOOKUP(Подбор[[#This Row],[Артикул]],[1]Подбор!$CJ:$CW,9,0),"")</f>
        <v>0</v>
      </c>
      <c r="AE2387" s="73">
        <f>IFERROR(VLOOKUP(Подбор[[#This Row],[Артикул]],[1]Подбор!$CJ:$CW,10,0),"")</f>
        <v>0</v>
      </c>
      <c r="AF2387" s="73">
        <f>IFERROR(VLOOKUP(Подбор[[#This Row],[Артикул]],[1]Подбор!$CJ:$CW,11,0),"")</f>
        <v>0</v>
      </c>
      <c r="AG2387" s="73">
        <f>IFERROR(VLOOKUP(Подбор[[#This Row],[Артикул]],[1]Подбор!$CJ:$CW,12,0),"")</f>
        <v>0</v>
      </c>
      <c r="AH2387" s="73">
        <f>IFERROR(VLOOKUP(Подбор[[#This Row],[Артикул]],[1]Подбор!$CJ:$CW,13,0),"")</f>
        <v>0</v>
      </c>
      <c r="AI2387" s="73">
        <f>IFERROR(VLOOKUP(Подбор[[#This Row],[Артикул]],[1]Подбор!$CJ:$CW,14,0),"")</f>
        <v>0</v>
      </c>
      <c r="AJ2387" s="73" t="str">
        <f>IFERROR(VLOOKUP(Подбор[[#This Row],[Артикул]],[1]Подбор!$CJ:$DA,15,0),"")</f>
        <v>http://ipmatika.ru/upload/iblock/64d/211.jpg</v>
      </c>
      <c r="AK2387" s="73" t="str">
        <f>IFERROR(VLOOKUP(Подбор[[#This Row],[Артикул]],[1]Подбор!$CJ:$DA,16,0),"")</f>
        <v>https://ipmatika.kz/products/obshchestvennye-telefony-s-trubkoy/J%26R-JR211-FK-SIP/</v>
      </c>
      <c r="AL2387" s="73" t="str">
        <f>IFERROR(VLOOKUP(Подбор[[#This Row],[Артикул]],[1]Подбор!$CJ:$DA,17,0),"")</f>
        <v>Под заказ</v>
      </c>
    </row>
    <row r="2388" spans="1:38">
      <c r="A2388" s="73" t="s">
        <v>610</v>
      </c>
      <c r="B2388" t="s">
        <v>3089</v>
      </c>
      <c r="C2388" t="s">
        <v>3876</v>
      </c>
      <c r="D2388">
        <v>397560</v>
      </c>
      <c r="E2388">
        <v>278110</v>
      </c>
      <c r="F2388">
        <v>-30.045779253446014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7199</v>
      </c>
      <c r="R2388" t="s">
        <v>7200</v>
      </c>
      <c r="S2388" t="s">
        <v>5612</v>
      </c>
      <c r="T2388" s="73"/>
      <c r="U2388" s="73"/>
      <c r="V2388"/>
      <c r="W2388" s="73">
        <f>IFERROR(VLOOKUP(Подбор[[#This Row],[Артикул]],[1]Подбор!$CJ:$CW,2,0),"")</f>
        <v>397560</v>
      </c>
      <c r="X2388" s="73">
        <f>IFERROR(VLOOKUP(Подбор[[#This Row],[Артикул]],[1]Подбор!$CJ:$CW,3,0),"")</f>
        <v>278110</v>
      </c>
      <c r="Y2388" s="73">
        <f>IFERROR(VLOOKUP(Подбор[[#This Row],[Артикул]],[1]Подбор!$CJ:$CW,4,0),"")</f>
        <v>-30.045779253446014</v>
      </c>
      <c r="Z2388" s="73">
        <f>IFERROR(VLOOKUP(Подбор[[#This Row],[Артикул]],[1]Подбор!$CJ:$CW,5,0),"")</f>
        <v>0</v>
      </c>
      <c r="AA2388" s="73">
        <f>IFERROR(VLOOKUP(Подбор[[#This Row],[Артикул]],[1]Подбор!$CJ:$CW,6,0),"")</f>
        <v>0</v>
      </c>
      <c r="AB2388" s="73">
        <f>IFERROR(VLOOKUP(Подбор[[#This Row],[Артикул]],[1]Подбор!$CJ:$CW,7,0),"")</f>
        <v>0</v>
      </c>
      <c r="AC2388" s="73">
        <f>IFERROR(VLOOKUP(Подбор[[#This Row],[Артикул]],[1]Подбор!$CJ:$CW,8,0),"")</f>
        <v>0</v>
      </c>
      <c r="AD2388" s="73">
        <f>IFERROR(VLOOKUP(Подбор[[#This Row],[Артикул]],[1]Подбор!$CJ:$CW,9,0),"")</f>
        <v>0</v>
      </c>
      <c r="AE2388" s="73">
        <f>IFERROR(VLOOKUP(Подбор[[#This Row],[Артикул]],[1]Подбор!$CJ:$CW,10,0),"")</f>
        <v>0</v>
      </c>
      <c r="AF2388" s="73">
        <f>IFERROR(VLOOKUP(Подбор[[#This Row],[Артикул]],[1]Подбор!$CJ:$CW,11,0),"")</f>
        <v>0</v>
      </c>
      <c r="AG2388" s="73">
        <f>IFERROR(VLOOKUP(Подбор[[#This Row],[Артикул]],[1]Подбор!$CJ:$CW,12,0),"")</f>
        <v>0</v>
      </c>
      <c r="AH2388" s="73">
        <f>IFERROR(VLOOKUP(Подбор[[#This Row],[Артикул]],[1]Подбор!$CJ:$CW,13,0),"")</f>
        <v>0</v>
      </c>
      <c r="AI2388" s="73">
        <f>IFERROR(VLOOKUP(Подбор[[#This Row],[Артикул]],[1]Подбор!$CJ:$CW,14,0),"")</f>
        <v>0</v>
      </c>
      <c r="AJ2388" s="73" t="str">
        <f>IFERROR(VLOOKUP(Подбор[[#This Row],[Артикул]],[1]Подбор!$CJ:$DA,15,0),"")</f>
        <v>http://ipmatika.ru/upload/iblock/5a6/3.PNG</v>
      </c>
      <c r="AK2388" s="73" t="str">
        <f>IFERROR(VLOOKUP(Подбор[[#This Row],[Артикул]],[1]Подбор!$CJ:$DA,16,0),"")</f>
        <v>https://ipmatika.kz/products/analogovye-telefony/jr-jr211-fk/</v>
      </c>
      <c r="AL2388" s="73" t="str">
        <f>IFERROR(VLOOKUP(Подбор[[#This Row],[Артикул]],[1]Подбор!$CJ:$DA,17,0),"")</f>
        <v>Под заказ</v>
      </c>
    </row>
    <row r="2389" spans="1:38">
      <c r="A2389" s="73" t="s">
        <v>4410</v>
      </c>
      <c r="B2389" t="s">
        <v>3089</v>
      </c>
      <c r="C2389" t="s">
        <v>4411</v>
      </c>
      <c r="D2389">
        <v>628360</v>
      </c>
      <c r="E2389">
        <v>439670</v>
      </c>
      <c r="F2389">
        <v>-30.028964287987776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578</v>
      </c>
      <c r="R2389" t="s">
        <v>3057</v>
      </c>
      <c r="S2389" t="s">
        <v>5612</v>
      </c>
      <c r="T2389" s="73"/>
      <c r="U2389" s="73"/>
      <c r="V2389"/>
      <c r="W2389" s="73">
        <f>IFERROR(VLOOKUP(Подбор[[#This Row],[Артикул]],[1]Подбор!$CJ:$CW,2,0),"")</f>
        <v>628360</v>
      </c>
      <c r="X2389" s="73">
        <f>IFERROR(VLOOKUP(Подбор[[#This Row],[Артикул]],[1]Подбор!$CJ:$CW,3,0),"")</f>
        <v>439670</v>
      </c>
      <c r="Y2389" s="73">
        <f>IFERROR(VLOOKUP(Подбор[[#This Row],[Артикул]],[1]Подбор!$CJ:$CW,4,0),"")</f>
        <v>-30.028964287987776</v>
      </c>
      <c r="Z2389" s="73">
        <f>IFERROR(VLOOKUP(Подбор[[#This Row],[Артикул]],[1]Подбор!$CJ:$CW,5,0),"")</f>
        <v>0</v>
      </c>
      <c r="AA2389" s="73">
        <f>IFERROR(VLOOKUP(Подбор[[#This Row],[Артикул]],[1]Подбор!$CJ:$CW,6,0),"")</f>
        <v>0</v>
      </c>
      <c r="AB2389" s="73">
        <f>IFERROR(VLOOKUP(Подбор[[#This Row],[Артикул]],[1]Подбор!$CJ:$CW,7,0),"")</f>
        <v>0</v>
      </c>
      <c r="AC2389" s="73">
        <f>IFERROR(VLOOKUP(Подбор[[#This Row],[Артикул]],[1]Подбор!$CJ:$CW,8,0),"")</f>
        <v>0</v>
      </c>
      <c r="AD2389" s="73">
        <f>IFERROR(VLOOKUP(Подбор[[#This Row],[Артикул]],[1]Подбор!$CJ:$CW,9,0),"")</f>
        <v>0</v>
      </c>
      <c r="AE2389" s="73">
        <f>IFERROR(VLOOKUP(Подбор[[#This Row],[Артикул]],[1]Подбор!$CJ:$CW,10,0),"")</f>
        <v>0</v>
      </c>
      <c r="AF2389" s="73">
        <f>IFERROR(VLOOKUP(Подбор[[#This Row],[Артикул]],[1]Подбор!$CJ:$CW,11,0),"")</f>
        <v>0</v>
      </c>
      <c r="AG2389" s="73">
        <f>IFERROR(VLOOKUP(Подбор[[#This Row],[Артикул]],[1]Подбор!$CJ:$CW,12,0),"")</f>
        <v>0</v>
      </c>
      <c r="AH2389" s="73">
        <f>IFERROR(VLOOKUP(Подбор[[#This Row],[Артикул]],[1]Подбор!$CJ:$CW,13,0),"")</f>
        <v>0</v>
      </c>
      <c r="AI2389" s="73">
        <f>IFERROR(VLOOKUP(Подбор[[#This Row],[Артикул]],[1]Подбор!$CJ:$CW,14,0),"")</f>
        <v>0</v>
      </c>
      <c r="AJ2389" s="73" t="str">
        <f>IFERROR(VLOOKUP(Подбор[[#This Row],[Артикул]],[1]Подбор!$CJ:$DA,15,0),"")</f>
        <v/>
      </c>
      <c r="AK2389" s="73" t="str">
        <f>IFERROR(VLOOKUP(Подбор[[#This Row],[Артикул]],[1]Подбор!$CJ:$DA,16,0),"")</f>
        <v>https://ipmatika.kz/products/obshchestvennye-telefony-s-trubkoy/J%26R-JR211-FK-SIP/</v>
      </c>
      <c r="AL2389" s="73" t="str">
        <f>IFERROR(VLOOKUP(Подбор[[#This Row],[Артикул]],[1]Подбор!$CJ:$DA,17,0),"")</f>
        <v>Под заказ</v>
      </c>
    </row>
    <row r="2390" spans="1:38">
      <c r="A2390" s="73" t="s">
        <v>609</v>
      </c>
      <c r="B2390" t="s">
        <v>3089</v>
      </c>
      <c r="C2390" t="s">
        <v>3877</v>
      </c>
      <c r="D2390">
        <v>517570</v>
      </c>
      <c r="E2390">
        <v>362360</v>
      </c>
      <c r="F2390">
        <v>-29.988214154607107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7201</v>
      </c>
      <c r="R2390" t="s">
        <v>7202</v>
      </c>
      <c r="S2390" t="s">
        <v>5612</v>
      </c>
      <c r="T2390" s="73"/>
      <c r="U2390" s="73"/>
      <c r="V2390"/>
      <c r="W2390" s="73">
        <f>IFERROR(VLOOKUP(Подбор[[#This Row],[Артикул]],[1]Подбор!$CJ:$CW,2,0),"")</f>
        <v>517570</v>
      </c>
      <c r="X2390" s="73">
        <f>IFERROR(VLOOKUP(Подбор[[#This Row],[Артикул]],[1]Подбор!$CJ:$CW,3,0),"")</f>
        <v>362360</v>
      </c>
      <c r="Y2390" s="73">
        <f>IFERROR(VLOOKUP(Подбор[[#This Row],[Артикул]],[1]Подбор!$CJ:$CW,4,0),"")</f>
        <v>-29.988214154607107</v>
      </c>
      <c r="Z2390" s="73">
        <f>IFERROR(VLOOKUP(Подбор[[#This Row],[Артикул]],[1]Подбор!$CJ:$CW,5,0),"")</f>
        <v>0</v>
      </c>
      <c r="AA2390" s="73">
        <f>IFERROR(VLOOKUP(Подбор[[#This Row],[Артикул]],[1]Подбор!$CJ:$CW,6,0),"")</f>
        <v>0</v>
      </c>
      <c r="AB2390" s="73">
        <f>IFERROR(VLOOKUP(Подбор[[#This Row],[Артикул]],[1]Подбор!$CJ:$CW,7,0),"")</f>
        <v>0</v>
      </c>
      <c r="AC2390" s="73">
        <f>IFERROR(VLOOKUP(Подбор[[#This Row],[Артикул]],[1]Подбор!$CJ:$CW,8,0),"")</f>
        <v>0</v>
      </c>
      <c r="AD2390" s="73">
        <f>IFERROR(VLOOKUP(Подбор[[#This Row],[Артикул]],[1]Подбор!$CJ:$CW,9,0),"")</f>
        <v>0</v>
      </c>
      <c r="AE2390" s="73">
        <f>IFERROR(VLOOKUP(Подбор[[#This Row],[Артикул]],[1]Подбор!$CJ:$CW,10,0),"")</f>
        <v>0</v>
      </c>
      <c r="AF2390" s="73">
        <f>IFERROR(VLOOKUP(Подбор[[#This Row],[Артикул]],[1]Подбор!$CJ:$CW,11,0),"")</f>
        <v>0</v>
      </c>
      <c r="AG2390" s="73">
        <f>IFERROR(VLOOKUP(Подбор[[#This Row],[Артикул]],[1]Подбор!$CJ:$CW,12,0),"")</f>
        <v>0</v>
      </c>
      <c r="AH2390" s="73">
        <f>IFERROR(VLOOKUP(Подбор[[#This Row],[Артикул]],[1]Подбор!$CJ:$CW,13,0),"")</f>
        <v>0</v>
      </c>
      <c r="AI2390" s="73">
        <f>IFERROR(VLOOKUP(Подбор[[#This Row],[Артикул]],[1]Подбор!$CJ:$CW,14,0),"")</f>
        <v>0</v>
      </c>
      <c r="AJ2390" s="73" t="str">
        <f>IFERROR(VLOOKUP(Подбор[[#This Row],[Артикул]],[1]Подбор!$CJ:$DA,15,0),"")</f>
        <v>http://ipmatika.ru/upload/iblock/857/vf0jcgfnz9tcw369uyq9xlwzgf7xad83/JR212-FK-SIP.jpg</v>
      </c>
      <c r="AK2390" s="73" t="str">
        <f>IFERROR(VLOOKUP(Подбор[[#This Row],[Артикул]],[1]Подбор!$CJ:$DA,16,0),"")</f>
        <v>https://ipmatika.kz/products/obshchestvennye-telefony-s-trubkoy/jr-jr212-fk-sip/</v>
      </c>
      <c r="AL2390" s="73" t="str">
        <f>IFERROR(VLOOKUP(Подбор[[#This Row],[Артикул]],[1]Подбор!$CJ:$DA,17,0),"")</f>
        <v>Под заказ</v>
      </c>
    </row>
    <row r="2391" spans="1:38">
      <c r="A2391" s="73" t="s">
        <v>4412</v>
      </c>
      <c r="B2391" t="s">
        <v>3089</v>
      </c>
      <c r="C2391" t="s">
        <v>4413</v>
      </c>
      <c r="D2391">
        <v>425250</v>
      </c>
      <c r="E2391">
        <v>297730</v>
      </c>
      <c r="F2391">
        <v>-29.987066431510883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7203</v>
      </c>
      <c r="R2391" t="s">
        <v>7204</v>
      </c>
      <c r="S2391" t="s">
        <v>5612</v>
      </c>
      <c r="T2391" s="73"/>
      <c r="U2391" s="73"/>
      <c r="V2391"/>
      <c r="W2391" s="73">
        <f>IFERROR(VLOOKUP(Подбор[[#This Row],[Артикул]],[1]Подбор!$CJ:$CW,2,0),"")</f>
        <v>425250</v>
      </c>
      <c r="X2391" s="73">
        <f>IFERROR(VLOOKUP(Подбор[[#This Row],[Артикул]],[1]Подбор!$CJ:$CW,3,0),"")</f>
        <v>297730</v>
      </c>
      <c r="Y2391" s="73">
        <f>IFERROR(VLOOKUP(Подбор[[#This Row],[Артикул]],[1]Подбор!$CJ:$CW,4,0),"")</f>
        <v>-29.987066431510883</v>
      </c>
      <c r="Z2391" s="73">
        <f>IFERROR(VLOOKUP(Подбор[[#This Row],[Артикул]],[1]Подбор!$CJ:$CW,5,0),"")</f>
        <v>0</v>
      </c>
      <c r="AA2391" s="73">
        <f>IFERROR(VLOOKUP(Подбор[[#This Row],[Артикул]],[1]Подбор!$CJ:$CW,6,0),"")</f>
        <v>0</v>
      </c>
      <c r="AB2391" s="73">
        <f>IFERROR(VLOOKUP(Подбор[[#This Row],[Артикул]],[1]Подбор!$CJ:$CW,7,0),"")</f>
        <v>0</v>
      </c>
      <c r="AC2391" s="73">
        <f>IFERROR(VLOOKUP(Подбор[[#This Row],[Артикул]],[1]Подбор!$CJ:$CW,8,0),"")</f>
        <v>0</v>
      </c>
      <c r="AD2391" s="73">
        <f>IFERROR(VLOOKUP(Подбор[[#This Row],[Артикул]],[1]Подбор!$CJ:$CW,9,0),"")</f>
        <v>0</v>
      </c>
      <c r="AE2391" s="73">
        <f>IFERROR(VLOOKUP(Подбор[[#This Row],[Артикул]],[1]Подбор!$CJ:$CW,10,0),"")</f>
        <v>0</v>
      </c>
      <c r="AF2391" s="73">
        <f>IFERROR(VLOOKUP(Подбор[[#This Row],[Артикул]],[1]Подбор!$CJ:$CW,11,0),"")</f>
        <v>0</v>
      </c>
      <c r="AG2391" s="73">
        <f>IFERROR(VLOOKUP(Подбор[[#This Row],[Артикул]],[1]Подбор!$CJ:$CW,12,0),"")</f>
        <v>0</v>
      </c>
      <c r="AH2391" s="73">
        <f>IFERROR(VLOOKUP(Подбор[[#This Row],[Артикул]],[1]Подбор!$CJ:$CW,13,0),"")</f>
        <v>0</v>
      </c>
      <c r="AI2391" s="73">
        <f>IFERROR(VLOOKUP(Подбор[[#This Row],[Артикул]],[1]Подбор!$CJ:$CW,14,0),"")</f>
        <v>0</v>
      </c>
      <c r="AJ2391" s="73" t="str">
        <f>IFERROR(VLOOKUP(Подбор[[#This Row],[Артикул]],[1]Подбор!$CJ:$DA,15,0),"")</f>
        <v>http://ipmatika.ru/upload/iblock/21b/ik32yhz6ifykzhf7uxmc8v47iwh12zjb/JR212-FK.jpg</v>
      </c>
      <c r="AK2391" s="73" t="str">
        <f>IFERROR(VLOOKUP(Подбор[[#This Row],[Артикул]],[1]Подбор!$CJ:$DA,16,0),"")</f>
        <v>https://ipmatika.kz/products/analogovye-telefony/jr-jr212-fk/</v>
      </c>
      <c r="AL2391" s="73" t="str">
        <f>IFERROR(VLOOKUP(Подбор[[#This Row],[Артикул]],[1]Подбор!$CJ:$DA,17,0),"")</f>
        <v>Под заказ</v>
      </c>
    </row>
    <row r="2392" spans="1:38">
      <c r="A2392" s="73" t="s">
        <v>4414</v>
      </c>
      <c r="B2392" t="s">
        <v>3089</v>
      </c>
      <c r="C2392" t="s">
        <v>4415</v>
      </c>
      <c r="D2392">
        <v>2181640</v>
      </c>
      <c r="E2392">
        <v>1527320</v>
      </c>
      <c r="F2392">
        <v>-29.992116022808531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578</v>
      </c>
      <c r="R2392" t="s">
        <v>578</v>
      </c>
      <c r="S2392" t="s">
        <v>578</v>
      </c>
      <c r="T2392" s="73"/>
      <c r="U2392" s="73"/>
      <c r="V2392"/>
      <c r="W2392" s="73">
        <f>IFERROR(VLOOKUP(Подбор[[#This Row],[Артикул]],[1]Подбор!$CJ:$CW,2,0),"")</f>
        <v>2181640</v>
      </c>
      <c r="X2392" s="73">
        <f>IFERROR(VLOOKUP(Подбор[[#This Row],[Артикул]],[1]Подбор!$CJ:$CW,3,0),"")</f>
        <v>1527320</v>
      </c>
      <c r="Y2392" s="73">
        <f>IFERROR(VLOOKUP(Подбор[[#This Row],[Артикул]],[1]Подбор!$CJ:$CW,4,0),"")</f>
        <v>-29.992116022808531</v>
      </c>
      <c r="Z2392" s="73">
        <f>IFERROR(VLOOKUP(Подбор[[#This Row],[Артикул]],[1]Подбор!$CJ:$CW,5,0),"")</f>
        <v>0</v>
      </c>
      <c r="AA2392" s="73">
        <f>IFERROR(VLOOKUP(Подбор[[#This Row],[Артикул]],[1]Подбор!$CJ:$CW,6,0),"")</f>
        <v>0</v>
      </c>
      <c r="AB2392" s="73">
        <f>IFERROR(VLOOKUP(Подбор[[#This Row],[Артикул]],[1]Подбор!$CJ:$CW,7,0),"")</f>
        <v>0</v>
      </c>
      <c r="AC2392" s="73">
        <f>IFERROR(VLOOKUP(Подбор[[#This Row],[Артикул]],[1]Подбор!$CJ:$CW,8,0),"")</f>
        <v>0</v>
      </c>
      <c r="AD2392" s="73">
        <f>IFERROR(VLOOKUP(Подбор[[#This Row],[Артикул]],[1]Подбор!$CJ:$CW,9,0),"")</f>
        <v>0</v>
      </c>
      <c r="AE2392" s="73">
        <f>IFERROR(VLOOKUP(Подбор[[#This Row],[Артикул]],[1]Подбор!$CJ:$CW,10,0),"")</f>
        <v>0</v>
      </c>
      <c r="AF2392" s="73">
        <f>IFERROR(VLOOKUP(Подбор[[#This Row],[Артикул]],[1]Подбор!$CJ:$CW,11,0),"")</f>
        <v>0</v>
      </c>
      <c r="AG2392" s="73">
        <f>IFERROR(VLOOKUP(Подбор[[#This Row],[Артикул]],[1]Подбор!$CJ:$CW,12,0),"")</f>
        <v>0</v>
      </c>
      <c r="AH2392" s="73">
        <f>IFERROR(VLOOKUP(Подбор[[#This Row],[Артикул]],[1]Подбор!$CJ:$CW,13,0),"")</f>
        <v>0</v>
      </c>
      <c r="AI2392" s="73">
        <f>IFERROR(VLOOKUP(Подбор[[#This Row],[Артикул]],[1]Подбор!$CJ:$CW,14,0),"")</f>
        <v>0</v>
      </c>
      <c r="AJ2392" s="73" t="str">
        <f>IFERROR(VLOOKUP(Подбор[[#This Row],[Артикул]],[1]Подбор!$CJ:$DA,15,0),"")</f>
        <v/>
      </c>
      <c r="AK2392" s="73" t="str">
        <f>IFERROR(VLOOKUP(Подбор[[#This Row],[Артикул]],[1]Подбор!$CJ:$DA,16,0),"")</f>
        <v/>
      </c>
      <c r="AL2392" s="73" t="str">
        <f>IFERROR(VLOOKUP(Подбор[[#This Row],[Артикул]],[1]Подбор!$CJ:$DA,17,0),"")</f>
        <v/>
      </c>
    </row>
    <row r="2393" spans="1:38">
      <c r="A2393" s="73" t="s">
        <v>4416</v>
      </c>
      <c r="B2393" t="s">
        <v>3089</v>
      </c>
      <c r="C2393" t="s">
        <v>4417</v>
      </c>
      <c r="D2393">
        <v>1660030</v>
      </c>
      <c r="E2393">
        <v>1162080</v>
      </c>
      <c r="F2393">
        <v>-29.9964458473642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7205</v>
      </c>
      <c r="R2393" t="s">
        <v>7206</v>
      </c>
      <c r="S2393" t="s">
        <v>5612</v>
      </c>
      <c r="T2393" s="73"/>
      <c r="U2393" s="73"/>
      <c r="V2393"/>
      <c r="W2393" s="73">
        <f>IFERROR(VLOOKUP(Подбор[[#This Row],[Артикул]],[1]Подбор!$CJ:$CW,2,0),"")</f>
        <v>1660030</v>
      </c>
      <c r="X2393" s="73">
        <f>IFERROR(VLOOKUP(Подбор[[#This Row],[Артикул]],[1]Подбор!$CJ:$CW,3,0),"")</f>
        <v>1162080</v>
      </c>
      <c r="Y2393" s="73">
        <f>IFERROR(VLOOKUP(Подбор[[#This Row],[Артикул]],[1]Подбор!$CJ:$CW,4,0),"")</f>
        <v>-29.9964458473642</v>
      </c>
      <c r="Z2393" s="73">
        <f>IFERROR(VLOOKUP(Подбор[[#This Row],[Артикул]],[1]Подбор!$CJ:$CW,5,0),"")</f>
        <v>0</v>
      </c>
      <c r="AA2393" s="73">
        <f>IFERROR(VLOOKUP(Подбор[[#This Row],[Артикул]],[1]Подбор!$CJ:$CW,6,0),"")</f>
        <v>0</v>
      </c>
      <c r="AB2393" s="73">
        <f>IFERROR(VLOOKUP(Подбор[[#This Row],[Артикул]],[1]Подбор!$CJ:$CW,7,0),"")</f>
        <v>0</v>
      </c>
      <c r="AC2393" s="73">
        <f>IFERROR(VLOOKUP(Подбор[[#This Row],[Артикул]],[1]Подбор!$CJ:$CW,8,0),"")</f>
        <v>0</v>
      </c>
      <c r="AD2393" s="73">
        <f>IFERROR(VLOOKUP(Подбор[[#This Row],[Артикул]],[1]Подбор!$CJ:$CW,9,0),"")</f>
        <v>0</v>
      </c>
      <c r="AE2393" s="73">
        <f>IFERROR(VLOOKUP(Подбор[[#This Row],[Артикул]],[1]Подбор!$CJ:$CW,10,0),"")</f>
        <v>0</v>
      </c>
      <c r="AF2393" s="73">
        <f>IFERROR(VLOOKUP(Подбор[[#This Row],[Артикул]],[1]Подбор!$CJ:$CW,11,0),"")</f>
        <v>0</v>
      </c>
      <c r="AG2393" s="73">
        <f>IFERROR(VLOOKUP(Подбор[[#This Row],[Артикул]],[1]Подбор!$CJ:$CW,12,0),"")</f>
        <v>0</v>
      </c>
      <c r="AH2393" s="73">
        <f>IFERROR(VLOOKUP(Подбор[[#This Row],[Артикул]],[1]Подбор!$CJ:$CW,13,0),"")</f>
        <v>0</v>
      </c>
      <c r="AI2393" s="73">
        <f>IFERROR(VLOOKUP(Подбор[[#This Row],[Артикул]],[1]Подбор!$CJ:$CW,14,0),"")</f>
        <v>0</v>
      </c>
      <c r="AJ2393" s="73" t="str">
        <f>IFERROR(VLOOKUP(Подбор[[#This Row],[Артикул]],[1]Подбор!$CJ:$DA,15,0),"")</f>
        <v>http://ipmatika.ru/upload/iblock/0ae/vagj2hd8zcl2jiefbwijrarj8p5jg1je/FB25253B-F159-4D22-9D88-0D2126E95EFE-73841-00002FD3AC150C94.jpg</v>
      </c>
      <c r="AK2393" s="73" t="str">
        <f>IFERROR(VLOOKUP(Подбор[[#This Row],[Артикул]],[1]Подбор!$CJ:$DA,16,0),"")</f>
        <v>https://ipmatika.kz/products/obshchestvennye-telefony-s-trubkoy/JR213-FK-SIP/</v>
      </c>
      <c r="AL2393" s="73" t="str">
        <f>IFERROR(VLOOKUP(Подбор[[#This Row],[Артикул]],[1]Подбор!$CJ:$DA,17,0),"")</f>
        <v>Под заказ</v>
      </c>
    </row>
    <row r="2394" spans="1:38">
      <c r="A2394" s="73" t="s">
        <v>608</v>
      </c>
      <c r="B2394"/>
      <c r="C2394"/>
      <c r="D2394">
        <v>0</v>
      </c>
      <c r="E2394">
        <v>0</v>
      </c>
      <c r="F2394" t="s">
        <v>578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578</v>
      </c>
      <c r="R2394" t="s">
        <v>578</v>
      </c>
      <c r="S2394" t="s">
        <v>578</v>
      </c>
      <c r="T2394" s="73"/>
      <c r="U2394" s="73"/>
      <c r="V2394"/>
      <c r="W2394" s="73">
        <f>IFERROR(VLOOKUP(Подбор[[#This Row],[Артикул]],[1]Подбор!$CJ:$CW,2,0),"")</f>
        <v>0</v>
      </c>
      <c r="X2394" s="73">
        <f>IFERROR(VLOOKUP(Подбор[[#This Row],[Артикул]],[1]Подбор!$CJ:$CW,3,0),"")</f>
        <v>0</v>
      </c>
      <c r="Y2394" s="73" t="str">
        <f>IFERROR(VLOOKUP(Подбор[[#This Row],[Артикул]],[1]Подбор!$CJ:$CW,4,0),"")</f>
        <v/>
      </c>
      <c r="Z2394" s="73">
        <f>IFERROR(VLOOKUP(Подбор[[#This Row],[Артикул]],[1]Подбор!$CJ:$CW,5,0),"")</f>
        <v>0</v>
      </c>
      <c r="AA2394" s="73">
        <f>IFERROR(VLOOKUP(Подбор[[#This Row],[Артикул]],[1]Подбор!$CJ:$CW,6,0),"")</f>
        <v>0</v>
      </c>
      <c r="AB2394" s="73">
        <f>IFERROR(VLOOKUP(Подбор[[#This Row],[Артикул]],[1]Подбор!$CJ:$CW,7,0),"")</f>
        <v>0</v>
      </c>
      <c r="AC2394" s="73">
        <f>IFERROR(VLOOKUP(Подбор[[#This Row],[Артикул]],[1]Подбор!$CJ:$CW,8,0),"")</f>
        <v>0</v>
      </c>
      <c r="AD2394" s="73">
        <f>IFERROR(VLOOKUP(Подбор[[#This Row],[Артикул]],[1]Подбор!$CJ:$CW,9,0),"")</f>
        <v>0</v>
      </c>
      <c r="AE2394" s="73">
        <f>IFERROR(VLOOKUP(Подбор[[#This Row],[Артикул]],[1]Подбор!$CJ:$CW,10,0),"")</f>
        <v>0</v>
      </c>
      <c r="AF2394" s="73">
        <f>IFERROR(VLOOKUP(Подбор[[#This Row],[Артикул]],[1]Подбор!$CJ:$CW,11,0),"")</f>
        <v>0</v>
      </c>
      <c r="AG2394" s="73">
        <f>IFERROR(VLOOKUP(Подбор[[#This Row],[Артикул]],[1]Подбор!$CJ:$CW,12,0),"")</f>
        <v>0</v>
      </c>
      <c r="AH2394" s="73">
        <f>IFERROR(VLOOKUP(Подбор[[#This Row],[Артикул]],[1]Подбор!$CJ:$CW,13,0),"")</f>
        <v>0</v>
      </c>
      <c r="AI2394" s="73">
        <f>IFERROR(VLOOKUP(Подбор[[#This Row],[Артикул]],[1]Подбор!$CJ:$CW,14,0),"")</f>
        <v>0</v>
      </c>
      <c r="AJ2394" s="73" t="str">
        <f>IFERROR(VLOOKUP(Подбор[[#This Row],[Артикул]],[1]Подбор!$CJ:$DA,15,0),"")</f>
        <v/>
      </c>
      <c r="AK2394" s="73" t="str">
        <f>IFERROR(VLOOKUP(Подбор[[#This Row],[Артикул]],[1]Подбор!$CJ:$DA,16,0),"")</f>
        <v/>
      </c>
      <c r="AL2394" s="73" t="str">
        <f>IFERROR(VLOOKUP(Подбор[[#This Row],[Артикул]],[1]Подбор!$CJ:$DA,17,0),"")</f>
        <v/>
      </c>
    </row>
    <row r="2395" spans="1:38">
      <c r="A2395" s="73" t="s">
        <v>607</v>
      </c>
      <c r="B2395"/>
      <c r="C2395"/>
      <c r="D2395">
        <v>0</v>
      </c>
      <c r="E2395">
        <v>0</v>
      </c>
      <c r="F2395" t="s">
        <v>578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578</v>
      </c>
      <c r="R2395" t="s">
        <v>578</v>
      </c>
      <c r="S2395" t="s">
        <v>578</v>
      </c>
      <c r="T2395" s="73"/>
      <c r="U2395" s="73"/>
      <c r="V2395"/>
      <c r="W2395" s="73">
        <f>IFERROR(VLOOKUP(Подбор[[#This Row],[Артикул]],[1]Подбор!$CJ:$CW,2,0),"")</f>
        <v>0</v>
      </c>
      <c r="X2395" s="73">
        <f>IFERROR(VLOOKUP(Подбор[[#This Row],[Артикул]],[1]Подбор!$CJ:$CW,3,0),"")</f>
        <v>0</v>
      </c>
      <c r="Y2395" s="73" t="str">
        <f>IFERROR(VLOOKUP(Подбор[[#This Row],[Артикул]],[1]Подбор!$CJ:$CW,4,0),"")</f>
        <v/>
      </c>
      <c r="Z2395" s="73">
        <f>IFERROR(VLOOKUP(Подбор[[#This Row],[Артикул]],[1]Подбор!$CJ:$CW,5,0),"")</f>
        <v>0</v>
      </c>
      <c r="AA2395" s="73">
        <f>IFERROR(VLOOKUP(Подбор[[#This Row],[Артикул]],[1]Подбор!$CJ:$CW,6,0),"")</f>
        <v>0</v>
      </c>
      <c r="AB2395" s="73">
        <f>IFERROR(VLOOKUP(Подбор[[#This Row],[Артикул]],[1]Подбор!$CJ:$CW,7,0),"")</f>
        <v>0</v>
      </c>
      <c r="AC2395" s="73">
        <f>IFERROR(VLOOKUP(Подбор[[#This Row],[Артикул]],[1]Подбор!$CJ:$CW,8,0),"")</f>
        <v>0</v>
      </c>
      <c r="AD2395" s="73">
        <f>IFERROR(VLOOKUP(Подбор[[#This Row],[Артикул]],[1]Подбор!$CJ:$CW,9,0),"")</f>
        <v>0</v>
      </c>
      <c r="AE2395" s="73">
        <f>IFERROR(VLOOKUP(Подбор[[#This Row],[Артикул]],[1]Подбор!$CJ:$CW,10,0),"")</f>
        <v>0</v>
      </c>
      <c r="AF2395" s="73">
        <f>IFERROR(VLOOKUP(Подбор[[#This Row],[Артикул]],[1]Подбор!$CJ:$CW,11,0),"")</f>
        <v>0</v>
      </c>
      <c r="AG2395" s="73">
        <f>IFERROR(VLOOKUP(Подбор[[#This Row],[Артикул]],[1]Подбор!$CJ:$CW,12,0),"")</f>
        <v>0</v>
      </c>
      <c r="AH2395" s="73">
        <f>IFERROR(VLOOKUP(Подбор[[#This Row],[Артикул]],[1]Подбор!$CJ:$CW,13,0),"")</f>
        <v>0</v>
      </c>
      <c r="AI2395" s="73">
        <f>IFERROR(VLOOKUP(Подбор[[#This Row],[Артикул]],[1]Подбор!$CJ:$CW,14,0),"")</f>
        <v>0</v>
      </c>
      <c r="AJ2395" s="73" t="str">
        <f>IFERROR(VLOOKUP(Подбор[[#This Row],[Артикул]],[1]Подбор!$CJ:$DA,15,0),"")</f>
        <v/>
      </c>
      <c r="AK2395" s="73" t="str">
        <f>IFERROR(VLOOKUP(Подбор[[#This Row],[Артикул]],[1]Подбор!$CJ:$DA,16,0),"")</f>
        <v/>
      </c>
      <c r="AL2395" s="73" t="str">
        <f>IFERROR(VLOOKUP(Подбор[[#This Row],[Артикул]],[1]Подбор!$CJ:$DA,17,0),"")</f>
        <v/>
      </c>
    </row>
    <row r="2396" spans="1:38">
      <c r="A2396" s="73" t="s">
        <v>4418</v>
      </c>
      <c r="B2396" t="s">
        <v>3089</v>
      </c>
      <c r="C2396" t="s">
        <v>4419</v>
      </c>
      <c r="D2396">
        <v>1807750</v>
      </c>
      <c r="E2396">
        <v>1265370</v>
      </c>
      <c r="F2396">
        <v>-30.003042456091833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578</v>
      </c>
      <c r="R2396" t="s">
        <v>578</v>
      </c>
      <c r="S2396" t="s">
        <v>578</v>
      </c>
      <c r="T2396" s="73"/>
      <c r="U2396" s="73"/>
      <c r="V2396"/>
      <c r="W2396" s="73">
        <f>IFERROR(VLOOKUP(Подбор[[#This Row],[Артикул]],[1]Подбор!$CJ:$CW,2,0),"")</f>
        <v>1807750</v>
      </c>
      <c r="X2396" s="73">
        <f>IFERROR(VLOOKUP(Подбор[[#This Row],[Артикул]],[1]Подбор!$CJ:$CW,3,0),"")</f>
        <v>1265370</v>
      </c>
      <c r="Y2396" s="73">
        <f>IFERROR(VLOOKUP(Подбор[[#This Row],[Артикул]],[1]Подбор!$CJ:$CW,4,0),"")</f>
        <v>-30.003042456091833</v>
      </c>
      <c r="Z2396" s="73">
        <f>IFERROR(VLOOKUP(Подбор[[#This Row],[Артикул]],[1]Подбор!$CJ:$CW,5,0),"")</f>
        <v>0</v>
      </c>
      <c r="AA2396" s="73">
        <f>IFERROR(VLOOKUP(Подбор[[#This Row],[Артикул]],[1]Подбор!$CJ:$CW,6,0),"")</f>
        <v>0</v>
      </c>
      <c r="AB2396" s="73">
        <f>IFERROR(VLOOKUP(Подбор[[#This Row],[Артикул]],[1]Подбор!$CJ:$CW,7,0),"")</f>
        <v>0</v>
      </c>
      <c r="AC2396" s="73">
        <f>IFERROR(VLOOKUP(Подбор[[#This Row],[Артикул]],[1]Подбор!$CJ:$CW,8,0),"")</f>
        <v>0</v>
      </c>
      <c r="AD2396" s="73">
        <f>IFERROR(VLOOKUP(Подбор[[#This Row],[Артикул]],[1]Подбор!$CJ:$CW,9,0),"")</f>
        <v>0</v>
      </c>
      <c r="AE2396" s="73">
        <f>IFERROR(VLOOKUP(Подбор[[#This Row],[Артикул]],[1]Подбор!$CJ:$CW,10,0),"")</f>
        <v>0</v>
      </c>
      <c r="AF2396" s="73">
        <f>IFERROR(VLOOKUP(Подбор[[#This Row],[Артикул]],[1]Подбор!$CJ:$CW,11,0),"")</f>
        <v>0</v>
      </c>
      <c r="AG2396" s="73">
        <f>IFERROR(VLOOKUP(Подбор[[#This Row],[Артикул]],[1]Подбор!$CJ:$CW,12,0),"")</f>
        <v>0</v>
      </c>
      <c r="AH2396" s="73">
        <f>IFERROR(VLOOKUP(Подбор[[#This Row],[Артикул]],[1]Подбор!$CJ:$CW,13,0),"")</f>
        <v>0</v>
      </c>
      <c r="AI2396" s="73">
        <f>IFERROR(VLOOKUP(Подбор[[#This Row],[Артикул]],[1]Подбор!$CJ:$CW,14,0),"")</f>
        <v>0</v>
      </c>
      <c r="AJ2396" s="73" t="str">
        <f>IFERROR(VLOOKUP(Подбор[[#This Row],[Артикул]],[1]Подбор!$CJ:$DA,15,0),"")</f>
        <v/>
      </c>
      <c r="AK2396" s="73" t="str">
        <f>IFERROR(VLOOKUP(Подбор[[#This Row],[Артикул]],[1]Подбор!$CJ:$DA,16,0),"")</f>
        <v/>
      </c>
      <c r="AL2396" s="73" t="str">
        <f>IFERROR(VLOOKUP(Подбор[[#This Row],[Артикул]],[1]Подбор!$CJ:$DA,17,0),"")</f>
        <v/>
      </c>
    </row>
    <row r="2397" spans="1:38">
      <c r="A2397" s="73" t="s">
        <v>4420</v>
      </c>
      <c r="B2397" t="s">
        <v>3089</v>
      </c>
      <c r="C2397" t="s">
        <v>4421</v>
      </c>
      <c r="D2397">
        <v>1368070</v>
      </c>
      <c r="E2397">
        <v>957820</v>
      </c>
      <c r="F2397">
        <v>-29.987500639587154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7207</v>
      </c>
      <c r="R2397" t="s">
        <v>7208</v>
      </c>
      <c r="S2397" t="s">
        <v>5612</v>
      </c>
      <c r="T2397" s="73"/>
      <c r="U2397" s="73"/>
      <c r="V2397"/>
      <c r="W2397" s="73">
        <f>IFERROR(VLOOKUP(Подбор[[#This Row],[Артикул]],[1]Подбор!$CJ:$CW,2,0),"")</f>
        <v>1368070</v>
      </c>
      <c r="X2397" s="73">
        <f>IFERROR(VLOOKUP(Подбор[[#This Row],[Артикул]],[1]Подбор!$CJ:$CW,3,0),"")</f>
        <v>957820</v>
      </c>
      <c r="Y2397" s="73">
        <f>IFERROR(VLOOKUP(Подбор[[#This Row],[Артикул]],[1]Подбор!$CJ:$CW,4,0),"")</f>
        <v>-29.987500639587154</v>
      </c>
      <c r="Z2397" s="73">
        <f>IFERROR(VLOOKUP(Подбор[[#This Row],[Артикул]],[1]Подбор!$CJ:$CW,5,0),"")</f>
        <v>0</v>
      </c>
      <c r="AA2397" s="73">
        <f>IFERROR(VLOOKUP(Подбор[[#This Row],[Артикул]],[1]Подбор!$CJ:$CW,6,0),"")</f>
        <v>0</v>
      </c>
      <c r="AB2397" s="73">
        <f>IFERROR(VLOOKUP(Подбор[[#This Row],[Артикул]],[1]Подбор!$CJ:$CW,7,0),"")</f>
        <v>0</v>
      </c>
      <c r="AC2397" s="73">
        <f>IFERROR(VLOOKUP(Подбор[[#This Row],[Артикул]],[1]Подбор!$CJ:$CW,8,0),"")</f>
        <v>0</v>
      </c>
      <c r="AD2397" s="73">
        <f>IFERROR(VLOOKUP(Подбор[[#This Row],[Артикул]],[1]Подбор!$CJ:$CW,9,0),"")</f>
        <v>0</v>
      </c>
      <c r="AE2397" s="73">
        <f>IFERROR(VLOOKUP(Подбор[[#This Row],[Артикул]],[1]Подбор!$CJ:$CW,10,0),"")</f>
        <v>0</v>
      </c>
      <c r="AF2397" s="73">
        <f>IFERROR(VLOOKUP(Подбор[[#This Row],[Артикул]],[1]Подбор!$CJ:$CW,11,0),"")</f>
        <v>0</v>
      </c>
      <c r="AG2397" s="73">
        <f>IFERROR(VLOOKUP(Подбор[[#This Row],[Артикул]],[1]Подбор!$CJ:$CW,12,0),"")</f>
        <v>0</v>
      </c>
      <c r="AH2397" s="73">
        <f>IFERROR(VLOOKUP(Подбор[[#This Row],[Артикул]],[1]Подбор!$CJ:$CW,13,0),"")</f>
        <v>0</v>
      </c>
      <c r="AI2397" s="73">
        <f>IFERROR(VLOOKUP(Подбор[[#This Row],[Артикул]],[1]Подбор!$CJ:$CW,14,0),"")</f>
        <v>0</v>
      </c>
      <c r="AJ2397" s="73" t="str">
        <f>IFERROR(VLOOKUP(Подбор[[#This Row],[Артикул]],[1]Подбор!$CJ:$DA,15,0),"")</f>
        <v>http://ipmatika.ru/upload/iblock/f85/1797ckjjsogjds15yp3brtdp6d4414gf/JR213intercom.jpg</v>
      </c>
      <c r="AK2397" s="73" t="str">
        <f>IFERROR(VLOOKUP(Подбор[[#This Row],[Артикул]],[1]Подбор!$CJ:$DA,16,0),"")</f>
        <v>https://ipmatika.kz/products/vyzyvnye-paneli/JR213-2B-SIP/</v>
      </c>
      <c r="AL2397" s="73" t="str">
        <f>IFERROR(VLOOKUP(Подбор[[#This Row],[Артикул]],[1]Подбор!$CJ:$DA,17,0),"")</f>
        <v>Под заказ</v>
      </c>
    </row>
    <row r="2398" spans="1:38">
      <c r="A2398" s="73" t="s">
        <v>4422</v>
      </c>
      <c r="B2398" t="s">
        <v>3089</v>
      </c>
      <c r="C2398" t="s">
        <v>4423</v>
      </c>
      <c r="D2398">
        <v>537760</v>
      </c>
      <c r="E2398">
        <v>376200</v>
      </c>
      <c r="F2398">
        <v>-30.043141922047013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578</v>
      </c>
      <c r="R2398" t="s">
        <v>4424</v>
      </c>
      <c r="S2398" t="s">
        <v>5612</v>
      </c>
      <c r="T2398" s="73"/>
      <c r="U2398" s="73"/>
      <c r="V2398"/>
      <c r="W2398" s="73">
        <f>IFERROR(VLOOKUP(Подбор[[#This Row],[Артикул]],[1]Подбор!$CJ:$CW,2,0),"")</f>
        <v>537760</v>
      </c>
      <c r="X2398" s="73">
        <f>IFERROR(VLOOKUP(Подбор[[#This Row],[Артикул]],[1]Подбор!$CJ:$CW,3,0),"")</f>
        <v>376200</v>
      </c>
      <c r="Y2398" s="73">
        <f>IFERROR(VLOOKUP(Подбор[[#This Row],[Артикул]],[1]Подбор!$CJ:$CW,4,0),"")</f>
        <v>-30.043141922047013</v>
      </c>
      <c r="Z2398" s="73">
        <f>IFERROR(VLOOKUP(Подбор[[#This Row],[Артикул]],[1]Подбор!$CJ:$CW,5,0),"")</f>
        <v>0</v>
      </c>
      <c r="AA2398" s="73">
        <f>IFERROR(VLOOKUP(Подбор[[#This Row],[Артикул]],[1]Подбор!$CJ:$CW,6,0),"")</f>
        <v>0</v>
      </c>
      <c r="AB2398" s="73">
        <f>IFERROR(VLOOKUP(Подбор[[#This Row],[Артикул]],[1]Подбор!$CJ:$CW,7,0),"")</f>
        <v>0</v>
      </c>
      <c r="AC2398" s="73">
        <f>IFERROR(VLOOKUP(Подбор[[#This Row],[Артикул]],[1]Подбор!$CJ:$CW,8,0),"")</f>
        <v>0</v>
      </c>
      <c r="AD2398" s="73">
        <f>IFERROR(VLOOKUP(Подбор[[#This Row],[Артикул]],[1]Подбор!$CJ:$CW,9,0),"")</f>
        <v>0</v>
      </c>
      <c r="AE2398" s="73">
        <f>IFERROR(VLOOKUP(Подбор[[#This Row],[Артикул]],[1]Подбор!$CJ:$CW,10,0),"")</f>
        <v>0</v>
      </c>
      <c r="AF2398" s="73">
        <f>IFERROR(VLOOKUP(Подбор[[#This Row],[Артикул]],[1]Подбор!$CJ:$CW,11,0),"")</f>
        <v>0</v>
      </c>
      <c r="AG2398" s="73">
        <f>IFERROR(VLOOKUP(Подбор[[#This Row],[Артикул]],[1]Подбор!$CJ:$CW,12,0),"")</f>
        <v>0</v>
      </c>
      <c r="AH2398" s="73">
        <f>IFERROR(VLOOKUP(Подбор[[#This Row],[Артикул]],[1]Подбор!$CJ:$CW,13,0),"")</f>
        <v>0</v>
      </c>
      <c r="AI2398" s="73">
        <f>IFERROR(VLOOKUP(Подбор[[#This Row],[Артикул]],[1]Подбор!$CJ:$CW,14,0),"")</f>
        <v>0</v>
      </c>
      <c r="AJ2398" s="73" t="str">
        <f>IFERROR(VLOOKUP(Подбор[[#This Row],[Артикул]],[1]Подбор!$CJ:$DA,15,0),"")</f>
        <v/>
      </c>
      <c r="AK2398" s="73" t="str">
        <f>IFERROR(VLOOKUP(Подбор[[#This Row],[Артикул]],[1]Подбор!$CJ:$DA,16,0),"")</f>
        <v>https://ipmatika.kz/products/analogovye-vyzyvnye-paneli/jr-jr301-2b/</v>
      </c>
      <c r="AL2398" s="73" t="str">
        <f>IFERROR(VLOOKUP(Подбор[[#This Row],[Артикул]],[1]Подбор!$CJ:$DA,17,0),"")</f>
        <v>Под заказ</v>
      </c>
    </row>
    <row r="2399" spans="1:38">
      <c r="A2399" s="73" t="s">
        <v>4425</v>
      </c>
      <c r="B2399" t="s">
        <v>3089</v>
      </c>
      <c r="C2399" t="s">
        <v>4426</v>
      </c>
      <c r="D2399">
        <v>526810</v>
      </c>
      <c r="E2399">
        <v>368710</v>
      </c>
      <c r="F2399">
        <v>-30.010819840170086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578</v>
      </c>
      <c r="R2399" t="s">
        <v>4427</v>
      </c>
      <c r="S2399" t="s">
        <v>5612</v>
      </c>
      <c r="T2399" s="73"/>
      <c r="U2399" s="73"/>
      <c r="V2399"/>
      <c r="W2399" s="73">
        <f>IFERROR(VLOOKUP(Подбор[[#This Row],[Артикул]],[1]Подбор!$CJ:$CW,2,0),"")</f>
        <v>526810</v>
      </c>
      <c r="X2399" s="73">
        <f>IFERROR(VLOOKUP(Подбор[[#This Row],[Артикул]],[1]Подбор!$CJ:$CW,3,0),"")</f>
        <v>368710</v>
      </c>
      <c r="Y2399" s="73">
        <f>IFERROR(VLOOKUP(Подбор[[#This Row],[Артикул]],[1]Подбор!$CJ:$CW,4,0),"")</f>
        <v>-30.010819840170086</v>
      </c>
      <c r="Z2399" s="73">
        <f>IFERROR(VLOOKUP(Подбор[[#This Row],[Артикул]],[1]Подбор!$CJ:$CW,5,0),"")</f>
        <v>0</v>
      </c>
      <c r="AA2399" s="73">
        <f>IFERROR(VLOOKUP(Подбор[[#This Row],[Артикул]],[1]Подбор!$CJ:$CW,6,0),"")</f>
        <v>0</v>
      </c>
      <c r="AB2399" s="73">
        <f>IFERROR(VLOOKUP(Подбор[[#This Row],[Артикул]],[1]Подбор!$CJ:$CW,7,0),"")</f>
        <v>0</v>
      </c>
      <c r="AC2399" s="73">
        <f>IFERROR(VLOOKUP(Подбор[[#This Row],[Артикул]],[1]Подбор!$CJ:$CW,8,0),"")</f>
        <v>0</v>
      </c>
      <c r="AD2399" s="73">
        <f>IFERROR(VLOOKUP(Подбор[[#This Row],[Артикул]],[1]Подбор!$CJ:$CW,9,0),"")</f>
        <v>0</v>
      </c>
      <c r="AE2399" s="73">
        <f>IFERROR(VLOOKUP(Подбор[[#This Row],[Артикул]],[1]Подбор!$CJ:$CW,10,0),"")</f>
        <v>0</v>
      </c>
      <c r="AF2399" s="73">
        <f>IFERROR(VLOOKUP(Подбор[[#This Row],[Артикул]],[1]Подбор!$CJ:$CW,11,0),"")</f>
        <v>0</v>
      </c>
      <c r="AG2399" s="73">
        <f>IFERROR(VLOOKUP(Подбор[[#This Row],[Артикул]],[1]Подбор!$CJ:$CW,12,0),"")</f>
        <v>0</v>
      </c>
      <c r="AH2399" s="73">
        <f>IFERROR(VLOOKUP(Подбор[[#This Row],[Артикул]],[1]Подбор!$CJ:$CW,13,0),"")</f>
        <v>0</v>
      </c>
      <c r="AI2399" s="73">
        <f>IFERROR(VLOOKUP(Подбор[[#This Row],[Артикул]],[1]Подбор!$CJ:$CW,14,0),"")</f>
        <v>0</v>
      </c>
      <c r="AJ2399" s="73" t="str">
        <f>IFERROR(VLOOKUP(Подбор[[#This Row],[Артикул]],[1]Подбор!$CJ:$DA,15,0),"")</f>
        <v/>
      </c>
      <c r="AK2399" s="73" t="str">
        <f>IFERROR(VLOOKUP(Подбор[[#This Row],[Артикул]],[1]Подбор!$CJ:$DA,16,0),"")</f>
        <v>https://ipmatika.kz/products/analogovye-vyzyvnye-paneli/jr-jr301-2b-iw/</v>
      </c>
      <c r="AL2399" s="73" t="str">
        <f>IFERROR(VLOOKUP(Подбор[[#This Row],[Артикул]],[1]Подбор!$CJ:$DA,17,0),"")</f>
        <v>Под заказ</v>
      </c>
    </row>
    <row r="2400" spans="1:38">
      <c r="A2400" s="73" t="s">
        <v>606</v>
      </c>
      <c r="B2400" t="s">
        <v>3089</v>
      </c>
      <c r="C2400" t="s">
        <v>3947</v>
      </c>
      <c r="D2400">
        <v>413130</v>
      </c>
      <c r="E2400">
        <v>289080</v>
      </c>
      <c r="F2400">
        <v>-30.02686805605984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7209</v>
      </c>
      <c r="R2400" t="s">
        <v>3065</v>
      </c>
      <c r="S2400" t="s">
        <v>5612</v>
      </c>
      <c r="T2400" s="73"/>
      <c r="U2400" s="73"/>
      <c r="V2400"/>
      <c r="W2400" s="73">
        <f>IFERROR(VLOOKUP(Подбор[[#This Row],[Артикул]],[1]Подбор!$CJ:$CW,2,0),"")</f>
        <v>413130</v>
      </c>
      <c r="X2400" s="73">
        <f>IFERROR(VLOOKUP(Подбор[[#This Row],[Артикул]],[1]Подбор!$CJ:$CW,3,0),"")</f>
        <v>289080</v>
      </c>
      <c r="Y2400" s="73">
        <f>IFERROR(VLOOKUP(Подбор[[#This Row],[Артикул]],[1]Подбор!$CJ:$CW,4,0),"")</f>
        <v>-30.02686805605984</v>
      </c>
      <c r="Z2400" s="73">
        <f>IFERROR(VLOOKUP(Подбор[[#This Row],[Артикул]],[1]Подбор!$CJ:$CW,5,0),"")</f>
        <v>0</v>
      </c>
      <c r="AA2400" s="73">
        <f>IFERROR(VLOOKUP(Подбор[[#This Row],[Артикул]],[1]Подбор!$CJ:$CW,6,0),"")</f>
        <v>0</v>
      </c>
      <c r="AB2400" s="73">
        <f>IFERROR(VLOOKUP(Подбор[[#This Row],[Артикул]],[1]Подбор!$CJ:$CW,7,0),"")</f>
        <v>0</v>
      </c>
      <c r="AC2400" s="73">
        <f>IFERROR(VLOOKUP(Подбор[[#This Row],[Артикул]],[1]Подбор!$CJ:$CW,8,0),"")</f>
        <v>0</v>
      </c>
      <c r="AD2400" s="73">
        <f>IFERROR(VLOOKUP(Подбор[[#This Row],[Артикул]],[1]Подбор!$CJ:$CW,9,0),"")</f>
        <v>0</v>
      </c>
      <c r="AE2400" s="73">
        <f>IFERROR(VLOOKUP(Подбор[[#This Row],[Артикул]],[1]Подбор!$CJ:$CW,10,0),"")</f>
        <v>0</v>
      </c>
      <c r="AF2400" s="73">
        <f>IFERROR(VLOOKUP(Подбор[[#This Row],[Артикул]],[1]Подбор!$CJ:$CW,11,0),"")</f>
        <v>0</v>
      </c>
      <c r="AG2400" s="73">
        <f>IFERROR(VLOOKUP(Подбор[[#This Row],[Артикул]],[1]Подбор!$CJ:$CW,12,0),"")</f>
        <v>0</v>
      </c>
      <c r="AH2400" s="73">
        <f>IFERROR(VLOOKUP(Подбор[[#This Row],[Артикул]],[1]Подбор!$CJ:$CW,13,0),"")</f>
        <v>0</v>
      </c>
      <c r="AI2400" s="73">
        <f>IFERROR(VLOOKUP(Подбор[[#This Row],[Артикул]],[1]Подбор!$CJ:$CW,14,0),"")</f>
        <v>0</v>
      </c>
      <c r="AJ2400" s="73" t="str">
        <f>IFERROR(VLOOKUP(Подбор[[#This Row],[Артикул]],[1]Подбор!$CJ:$DA,15,0),"")</f>
        <v>http://ipmatika.ru/upload/iblock/e5e/3012B.jpg</v>
      </c>
      <c r="AK2400" s="73" t="str">
        <f>IFERROR(VLOOKUP(Подбор[[#This Row],[Артикул]],[1]Подбор!$CJ:$DA,16,0),"")</f>
        <v>https://ipmatika.kz/products/vyzyvnye-paneli/jr-jr301-2b-iw-sip/</v>
      </c>
      <c r="AL2400" s="73" t="str">
        <f>IFERROR(VLOOKUP(Подбор[[#This Row],[Артикул]],[1]Подбор!$CJ:$DA,17,0),"")</f>
        <v>Под заказ</v>
      </c>
    </row>
    <row r="2401" spans="1:38">
      <c r="A2401" s="73" t="s">
        <v>4428</v>
      </c>
      <c r="B2401" t="s">
        <v>3089</v>
      </c>
      <c r="C2401" t="s">
        <v>4429</v>
      </c>
      <c r="D2401">
        <v>319090</v>
      </c>
      <c r="E2401">
        <v>223300</v>
      </c>
      <c r="F2401">
        <v>-30.019743645993287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7210</v>
      </c>
      <c r="R2401" t="s">
        <v>4427</v>
      </c>
      <c r="S2401" t="s">
        <v>5612</v>
      </c>
      <c r="T2401" s="73"/>
      <c r="U2401" s="73"/>
      <c r="V2401"/>
      <c r="W2401" s="73">
        <f>IFERROR(VLOOKUP(Подбор[[#This Row],[Артикул]],[1]Подбор!$CJ:$CW,2,0),"")</f>
        <v>319090</v>
      </c>
      <c r="X2401" s="73">
        <f>IFERROR(VLOOKUP(Подбор[[#This Row],[Артикул]],[1]Подбор!$CJ:$CW,3,0),"")</f>
        <v>223300</v>
      </c>
      <c r="Y2401" s="73">
        <f>IFERROR(VLOOKUP(Подбор[[#This Row],[Артикул]],[1]Подбор!$CJ:$CW,4,0),"")</f>
        <v>-30.019743645993287</v>
      </c>
      <c r="Z2401" s="73">
        <f>IFERROR(VLOOKUP(Подбор[[#This Row],[Артикул]],[1]Подбор!$CJ:$CW,5,0),"")</f>
        <v>0</v>
      </c>
      <c r="AA2401" s="73">
        <f>IFERROR(VLOOKUP(Подбор[[#This Row],[Артикул]],[1]Подбор!$CJ:$CW,6,0),"")</f>
        <v>0</v>
      </c>
      <c r="AB2401" s="73">
        <f>IFERROR(VLOOKUP(Подбор[[#This Row],[Артикул]],[1]Подбор!$CJ:$CW,7,0),"")</f>
        <v>0</v>
      </c>
      <c r="AC2401" s="73">
        <f>IFERROR(VLOOKUP(Подбор[[#This Row],[Артикул]],[1]Подбор!$CJ:$CW,8,0),"")</f>
        <v>0</v>
      </c>
      <c r="AD2401" s="73">
        <f>IFERROR(VLOOKUP(Подбор[[#This Row],[Артикул]],[1]Подбор!$CJ:$CW,9,0),"")</f>
        <v>0</v>
      </c>
      <c r="AE2401" s="73">
        <f>IFERROR(VLOOKUP(Подбор[[#This Row],[Артикул]],[1]Подбор!$CJ:$CW,10,0),"")</f>
        <v>0</v>
      </c>
      <c r="AF2401" s="73">
        <f>IFERROR(VLOOKUP(Подбор[[#This Row],[Артикул]],[1]Подбор!$CJ:$CW,11,0),"")</f>
        <v>0</v>
      </c>
      <c r="AG2401" s="73">
        <f>IFERROR(VLOOKUP(Подбор[[#This Row],[Артикул]],[1]Подбор!$CJ:$CW,12,0),"")</f>
        <v>0</v>
      </c>
      <c r="AH2401" s="73">
        <f>IFERROR(VLOOKUP(Подбор[[#This Row],[Артикул]],[1]Подбор!$CJ:$CW,13,0),"")</f>
        <v>0</v>
      </c>
      <c r="AI2401" s="73">
        <f>IFERROR(VLOOKUP(Подбор[[#This Row],[Артикул]],[1]Подбор!$CJ:$CW,14,0),"")</f>
        <v>0</v>
      </c>
      <c r="AJ2401" s="73" t="str">
        <f>IFERROR(VLOOKUP(Подбор[[#This Row],[Артикул]],[1]Подбор!$CJ:$DA,15,0),"")</f>
        <v>http://ipmatika.ru/upload/iblock/058/gr0r1t4inkf2q6xk2aq3o2alxl4qq0e1/jr301-2b-iw12172170215_batcheditor_fotor.jpg</v>
      </c>
      <c r="AK2401" s="73" t="str">
        <f>IFERROR(VLOOKUP(Подбор[[#This Row],[Артикул]],[1]Подбор!$CJ:$DA,16,0),"")</f>
        <v>https://ipmatika.kz/products/analogovye-vyzyvnye-paneli/jr-jr301-2b-iw/</v>
      </c>
      <c r="AL2401" s="73" t="str">
        <f>IFERROR(VLOOKUP(Подбор[[#This Row],[Артикул]],[1]Подбор!$CJ:$DA,17,0),"")</f>
        <v>Под заказ</v>
      </c>
    </row>
    <row r="2402" spans="1:38">
      <c r="A2402" s="73" t="s">
        <v>3948</v>
      </c>
      <c r="B2402" t="s">
        <v>3089</v>
      </c>
      <c r="C2402" t="s">
        <v>3949</v>
      </c>
      <c r="D2402">
        <v>424670</v>
      </c>
      <c r="E2402">
        <v>297160</v>
      </c>
      <c r="F2402">
        <v>-30.02566698848517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7211</v>
      </c>
      <c r="R2402" t="s">
        <v>3950</v>
      </c>
      <c r="S2402" t="s">
        <v>5612</v>
      </c>
      <c r="T2402" s="73"/>
      <c r="U2402" s="73"/>
      <c r="V2402"/>
      <c r="W2402" s="73">
        <f>IFERROR(VLOOKUP(Подбор[[#This Row],[Артикул]],[1]Подбор!$CJ:$CW,2,0),"")</f>
        <v>424670</v>
      </c>
      <c r="X2402" s="73">
        <f>IFERROR(VLOOKUP(Подбор[[#This Row],[Артикул]],[1]Подбор!$CJ:$CW,3,0),"")</f>
        <v>297160</v>
      </c>
      <c r="Y2402" s="73">
        <f>IFERROR(VLOOKUP(Подбор[[#This Row],[Артикул]],[1]Подбор!$CJ:$CW,4,0),"")</f>
        <v>-30.02566698848517</v>
      </c>
      <c r="Z2402" s="73">
        <f>IFERROR(VLOOKUP(Подбор[[#This Row],[Артикул]],[1]Подбор!$CJ:$CW,5,0),"")</f>
        <v>0</v>
      </c>
      <c r="AA2402" s="73">
        <f>IFERROR(VLOOKUP(Подбор[[#This Row],[Артикул]],[1]Подбор!$CJ:$CW,6,0),"")</f>
        <v>0</v>
      </c>
      <c r="AB2402" s="73">
        <f>IFERROR(VLOOKUP(Подбор[[#This Row],[Артикул]],[1]Подбор!$CJ:$CW,7,0),"")</f>
        <v>0</v>
      </c>
      <c r="AC2402" s="73">
        <f>IFERROR(VLOOKUP(Подбор[[#This Row],[Артикул]],[1]Подбор!$CJ:$CW,8,0),"")</f>
        <v>0</v>
      </c>
      <c r="AD2402" s="73">
        <f>IFERROR(VLOOKUP(Подбор[[#This Row],[Артикул]],[1]Подбор!$CJ:$CW,9,0),"")</f>
        <v>0</v>
      </c>
      <c r="AE2402" s="73">
        <f>IFERROR(VLOOKUP(Подбор[[#This Row],[Артикул]],[1]Подбор!$CJ:$CW,10,0),"")</f>
        <v>0</v>
      </c>
      <c r="AF2402" s="73">
        <f>IFERROR(VLOOKUP(Подбор[[#This Row],[Артикул]],[1]Подбор!$CJ:$CW,11,0),"")</f>
        <v>0</v>
      </c>
      <c r="AG2402" s="73">
        <f>IFERROR(VLOOKUP(Подбор[[#This Row],[Артикул]],[1]Подбор!$CJ:$CW,12,0),"")</f>
        <v>0</v>
      </c>
      <c r="AH2402" s="73">
        <f>IFERROR(VLOOKUP(Подбор[[#This Row],[Артикул]],[1]Подбор!$CJ:$CW,13,0),"")</f>
        <v>0</v>
      </c>
      <c r="AI2402" s="73">
        <f>IFERROR(VLOOKUP(Подбор[[#This Row],[Артикул]],[1]Подбор!$CJ:$CW,14,0),"")</f>
        <v>0</v>
      </c>
      <c r="AJ2402" s="73" t="str">
        <f>IFERROR(VLOOKUP(Подбор[[#This Row],[Артикул]],[1]Подбор!$CJ:$DA,15,0),"")</f>
        <v>http://ipmatika.ru/upload/iblock/278/ghl17zfukewafyc99o7yesdffikel1d9/JR301-2B-SIP2.jpg</v>
      </c>
      <c r="AK2402" s="73" t="str">
        <f>IFERROR(VLOOKUP(Подбор[[#This Row],[Артикул]],[1]Подбор!$CJ:$DA,16,0),"")</f>
        <v>https://ipmatika.kz/products/vyzyvnye-paneli/jr-jr301-2b-sip/</v>
      </c>
      <c r="AL2402" s="73" t="str">
        <f>IFERROR(VLOOKUP(Подбор[[#This Row],[Артикул]],[1]Подбор!$CJ:$DA,17,0),"")</f>
        <v>Под заказ</v>
      </c>
    </row>
    <row r="2403" spans="1:38">
      <c r="A2403" s="73" t="s">
        <v>4430</v>
      </c>
      <c r="B2403" t="s">
        <v>3089</v>
      </c>
      <c r="C2403" t="s">
        <v>4431</v>
      </c>
      <c r="D2403">
        <v>330040</v>
      </c>
      <c r="E2403">
        <v>230800</v>
      </c>
      <c r="F2403">
        <v>-30.069082535450249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7212</v>
      </c>
      <c r="R2403" t="s">
        <v>4424</v>
      </c>
      <c r="S2403" t="s">
        <v>5612</v>
      </c>
      <c r="T2403" s="73"/>
      <c r="U2403" s="73"/>
      <c r="V2403"/>
      <c r="W2403" s="73">
        <f>IFERROR(VLOOKUP(Подбор[[#This Row],[Артикул]],[1]Подбор!$CJ:$CW,2,0),"")</f>
        <v>330040</v>
      </c>
      <c r="X2403" s="73">
        <f>IFERROR(VLOOKUP(Подбор[[#This Row],[Артикул]],[1]Подбор!$CJ:$CW,3,0),"")</f>
        <v>230800</v>
      </c>
      <c r="Y2403" s="73">
        <f>IFERROR(VLOOKUP(Подбор[[#This Row],[Артикул]],[1]Подбор!$CJ:$CW,4,0),"")</f>
        <v>-30.069082535450249</v>
      </c>
      <c r="Z2403" s="73">
        <f>IFERROR(VLOOKUP(Подбор[[#This Row],[Артикул]],[1]Подбор!$CJ:$CW,5,0),"")</f>
        <v>0</v>
      </c>
      <c r="AA2403" s="73">
        <f>IFERROR(VLOOKUP(Подбор[[#This Row],[Артикул]],[1]Подбор!$CJ:$CW,6,0),"")</f>
        <v>0</v>
      </c>
      <c r="AB2403" s="73">
        <f>IFERROR(VLOOKUP(Подбор[[#This Row],[Артикул]],[1]Подбор!$CJ:$CW,7,0),"")</f>
        <v>0</v>
      </c>
      <c r="AC2403" s="73">
        <f>IFERROR(VLOOKUP(Подбор[[#This Row],[Артикул]],[1]Подбор!$CJ:$CW,8,0),"")</f>
        <v>0</v>
      </c>
      <c r="AD2403" s="73">
        <f>IFERROR(VLOOKUP(Подбор[[#This Row],[Артикул]],[1]Подбор!$CJ:$CW,9,0),"")</f>
        <v>0</v>
      </c>
      <c r="AE2403" s="73">
        <f>IFERROR(VLOOKUP(Подбор[[#This Row],[Артикул]],[1]Подбор!$CJ:$CW,10,0),"")</f>
        <v>0</v>
      </c>
      <c r="AF2403" s="73">
        <f>IFERROR(VLOOKUP(Подбор[[#This Row],[Артикул]],[1]Подбор!$CJ:$CW,11,0),"")</f>
        <v>0</v>
      </c>
      <c r="AG2403" s="73">
        <f>IFERROR(VLOOKUP(Подбор[[#This Row],[Артикул]],[1]Подбор!$CJ:$CW,12,0),"")</f>
        <v>0</v>
      </c>
      <c r="AH2403" s="73">
        <f>IFERROR(VLOOKUP(Подбор[[#This Row],[Артикул]],[1]Подбор!$CJ:$CW,13,0),"")</f>
        <v>0</v>
      </c>
      <c r="AI2403" s="73">
        <f>IFERROR(VLOOKUP(Подбор[[#This Row],[Артикул]],[1]Подбор!$CJ:$CW,14,0),"")</f>
        <v>0</v>
      </c>
      <c r="AJ2403" s="73" t="str">
        <f>IFERROR(VLOOKUP(Подбор[[#This Row],[Артикул]],[1]Подбор!$CJ:$DA,15,0),"")</f>
        <v>http://ipmatika.ru/upload/iblock/65c/i059fgoitayff4jzr0zxxtsvln1mee58/gfhytjy.png</v>
      </c>
      <c r="AK2403" s="73" t="str">
        <f>IFERROR(VLOOKUP(Подбор[[#This Row],[Артикул]],[1]Подбор!$CJ:$DA,16,0),"")</f>
        <v>https://ipmatika.kz/products/analogovye-vyzyvnye-paneli/jr-jr301-2b/</v>
      </c>
      <c r="AL2403" s="73" t="str">
        <f>IFERROR(VLOOKUP(Подбор[[#This Row],[Артикул]],[1]Подбор!$CJ:$DA,17,0),"")</f>
        <v>Под заказ</v>
      </c>
    </row>
    <row r="2404" spans="1:38">
      <c r="A2404" s="73" t="s">
        <v>4432</v>
      </c>
      <c r="B2404" t="s">
        <v>3089</v>
      </c>
      <c r="C2404" t="s">
        <v>4433</v>
      </c>
      <c r="D2404">
        <v>518730</v>
      </c>
      <c r="E2404">
        <v>362940</v>
      </c>
      <c r="F2404">
        <v>-30.032965126366321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578</v>
      </c>
      <c r="R2404" t="s">
        <v>4434</v>
      </c>
      <c r="S2404" t="s">
        <v>5612</v>
      </c>
      <c r="T2404" s="73"/>
      <c r="U2404" s="73"/>
      <c r="V2404"/>
      <c r="W2404" s="73">
        <f>IFERROR(VLOOKUP(Подбор[[#This Row],[Артикул]],[1]Подбор!$CJ:$CW,2,0),"")</f>
        <v>518730</v>
      </c>
      <c r="X2404" s="73">
        <f>IFERROR(VLOOKUP(Подбор[[#This Row],[Артикул]],[1]Подбор!$CJ:$CW,3,0),"")</f>
        <v>362940</v>
      </c>
      <c r="Y2404" s="73">
        <f>IFERROR(VLOOKUP(Подбор[[#This Row],[Артикул]],[1]Подбор!$CJ:$CW,4,0),"")</f>
        <v>-30.032965126366321</v>
      </c>
      <c r="Z2404" s="73">
        <f>IFERROR(VLOOKUP(Подбор[[#This Row],[Артикул]],[1]Подбор!$CJ:$CW,5,0),"")</f>
        <v>0</v>
      </c>
      <c r="AA2404" s="73">
        <f>IFERROR(VLOOKUP(Подбор[[#This Row],[Артикул]],[1]Подбор!$CJ:$CW,6,0),"")</f>
        <v>0</v>
      </c>
      <c r="AB2404" s="73">
        <f>IFERROR(VLOOKUP(Подбор[[#This Row],[Артикул]],[1]Подбор!$CJ:$CW,7,0),"")</f>
        <v>0</v>
      </c>
      <c r="AC2404" s="73">
        <f>IFERROR(VLOOKUP(Подбор[[#This Row],[Артикул]],[1]Подбор!$CJ:$CW,8,0),"")</f>
        <v>0</v>
      </c>
      <c r="AD2404" s="73">
        <f>IFERROR(VLOOKUP(Подбор[[#This Row],[Артикул]],[1]Подбор!$CJ:$CW,9,0),"")</f>
        <v>0</v>
      </c>
      <c r="AE2404" s="73">
        <f>IFERROR(VLOOKUP(Подбор[[#This Row],[Артикул]],[1]Подбор!$CJ:$CW,10,0),"")</f>
        <v>0</v>
      </c>
      <c r="AF2404" s="73">
        <f>IFERROR(VLOOKUP(Подбор[[#This Row],[Артикул]],[1]Подбор!$CJ:$CW,11,0),"")</f>
        <v>0</v>
      </c>
      <c r="AG2404" s="73">
        <f>IFERROR(VLOOKUP(Подбор[[#This Row],[Артикул]],[1]Подбор!$CJ:$CW,12,0),"")</f>
        <v>0</v>
      </c>
      <c r="AH2404" s="73">
        <f>IFERROR(VLOOKUP(Подбор[[#This Row],[Артикул]],[1]Подбор!$CJ:$CW,13,0),"")</f>
        <v>0</v>
      </c>
      <c r="AI2404" s="73">
        <f>IFERROR(VLOOKUP(Подбор[[#This Row],[Артикул]],[1]Подбор!$CJ:$CW,14,0),"")</f>
        <v>0</v>
      </c>
      <c r="AJ2404" s="73" t="str">
        <f>IFERROR(VLOOKUP(Подбор[[#This Row],[Артикул]],[1]Подбор!$CJ:$DA,15,0),"")</f>
        <v/>
      </c>
      <c r="AK2404" s="73" t="str">
        <f>IFERROR(VLOOKUP(Подбор[[#This Row],[Артикул]],[1]Подбор!$CJ:$DA,16,0),"")</f>
        <v>https://ipmatika.kz/products/analogovye-vyzyvnye-paneli/jr-jr301-sc/</v>
      </c>
      <c r="AL2404" s="73" t="str">
        <f>IFERROR(VLOOKUP(Подбор[[#This Row],[Артикул]],[1]Подбор!$CJ:$DA,17,0),"")</f>
        <v>Под заказ</v>
      </c>
    </row>
    <row r="2405" spans="1:38">
      <c r="A2405" s="73" t="s">
        <v>4435</v>
      </c>
      <c r="B2405" t="s">
        <v>3089</v>
      </c>
      <c r="C2405" t="s">
        <v>4436</v>
      </c>
      <c r="D2405">
        <v>896660</v>
      </c>
      <c r="E2405">
        <v>627780</v>
      </c>
      <c r="F2405">
        <v>-29.986840050855392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578</v>
      </c>
      <c r="R2405" t="s">
        <v>3066</v>
      </c>
      <c r="S2405" t="s">
        <v>5612</v>
      </c>
      <c r="T2405" s="73"/>
      <c r="U2405" s="73"/>
      <c r="V2405"/>
      <c r="W2405" s="73">
        <f>IFERROR(VLOOKUP(Подбор[[#This Row],[Артикул]],[1]Подбор!$CJ:$CW,2,0),"")</f>
        <v>896660</v>
      </c>
      <c r="X2405" s="73">
        <f>IFERROR(VLOOKUP(Подбор[[#This Row],[Артикул]],[1]Подбор!$CJ:$CW,3,0),"")</f>
        <v>627780</v>
      </c>
      <c r="Y2405" s="73">
        <f>IFERROR(VLOOKUP(Подбор[[#This Row],[Артикул]],[1]Подбор!$CJ:$CW,4,0),"")</f>
        <v>-29.986840050855392</v>
      </c>
      <c r="Z2405" s="73">
        <f>IFERROR(VLOOKUP(Подбор[[#This Row],[Артикул]],[1]Подбор!$CJ:$CW,5,0),"")</f>
        <v>0</v>
      </c>
      <c r="AA2405" s="73">
        <f>IFERROR(VLOOKUP(Подбор[[#This Row],[Артикул]],[1]Подбор!$CJ:$CW,6,0),"")</f>
        <v>0</v>
      </c>
      <c r="AB2405" s="73">
        <f>IFERROR(VLOOKUP(Подбор[[#This Row],[Артикул]],[1]Подбор!$CJ:$CW,7,0),"")</f>
        <v>0</v>
      </c>
      <c r="AC2405" s="73">
        <f>IFERROR(VLOOKUP(Подбор[[#This Row],[Артикул]],[1]Подбор!$CJ:$CW,8,0),"")</f>
        <v>0</v>
      </c>
      <c r="AD2405" s="73">
        <f>IFERROR(VLOOKUP(Подбор[[#This Row],[Артикул]],[1]Подбор!$CJ:$CW,9,0),"")</f>
        <v>0</v>
      </c>
      <c r="AE2405" s="73">
        <f>IFERROR(VLOOKUP(Подбор[[#This Row],[Артикул]],[1]Подбор!$CJ:$CW,10,0),"")</f>
        <v>0</v>
      </c>
      <c r="AF2405" s="73">
        <f>IFERROR(VLOOKUP(Подбор[[#This Row],[Артикул]],[1]Подбор!$CJ:$CW,11,0),"")</f>
        <v>0</v>
      </c>
      <c r="AG2405" s="73">
        <f>IFERROR(VLOOKUP(Подбор[[#This Row],[Артикул]],[1]Подбор!$CJ:$CW,12,0),"")</f>
        <v>0</v>
      </c>
      <c r="AH2405" s="73">
        <f>IFERROR(VLOOKUP(Подбор[[#This Row],[Артикул]],[1]Подбор!$CJ:$CW,13,0),"")</f>
        <v>0</v>
      </c>
      <c r="AI2405" s="73">
        <f>IFERROR(VLOOKUP(Подбор[[#This Row],[Артикул]],[1]Подбор!$CJ:$CW,14,0),"")</f>
        <v>0</v>
      </c>
      <c r="AJ2405" s="73" t="str">
        <f>IFERROR(VLOOKUP(Подбор[[#This Row],[Артикул]],[1]Подбор!$CJ:$DA,15,0),"")</f>
        <v/>
      </c>
      <c r="AK2405" s="73" t="str">
        <f>IFERROR(VLOOKUP(Подбор[[#This Row],[Артикул]],[1]Подбор!$CJ:$DA,16,0),"")</f>
        <v>https://ipmatika.kz/products/vyzyvnye-paneli/jr-jr301-sc-iw-sip/</v>
      </c>
      <c r="AL2405" s="73" t="str">
        <f>IFERROR(VLOOKUP(Подбор[[#This Row],[Артикул]],[1]Подбор!$CJ:$DA,17,0),"")</f>
        <v>Под заказ</v>
      </c>
    </row>
    <row r="2406" spans="1:38">
      <c r="A2406" s="73" t="s">
        <v>3321</v>
      </c>
      <c r="B2406" t="s">
        <v>3089</v>
      </c>
      <c r="C2406" t="s">
        <v>4437</v>
      </c>
      <c r="D2406">
        <v>688940</v>
      </c>
      <c r="E2406">
        <v>482370</v>
      </c>
      <c r="F2406">
        <v>-29.983743141637873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7213</v>
      </c>
      <c r="R2406" t="s">
        <v>7214</v>
      </c>
      <c r="S2406" t="s">
        <v>5612</v>
      </c>
      <c r="T2406" s="73"/>
      <c r="U2406" s="73"/>
      <c r="V2406"/>
      <c r="W2406" s="73">
        <f>IFERROR(VLOOKUP(Подбор[[#This Row],[Артикул]],[1]Подбор!$CJ:$CW,2,0),"")</f>
        <v>688940</v>
      </c>
      <c r="X2406" s="73">
        <f>IFERROR(VLOOKUP(Подбор[[#This Row],[Артикул]],[1]Подбор!$CJ:$CW,3,0),"")</f>
        <v>482370</v>
      </c>
      <c r="Y2406" s="73">
        <f>IFERROR(VLOOKUP(Подбор[[#This Row],[Артикул]],[1]Подбор!$CJ:$CW,4,0),"")</f>
        <v>-29.983743141637873</v>
      </c>
      <c r="Z2406" s="73">
        <f>IFERROR(VLOOKUP(Подбор[[#This Row],[Артикул]],[1]Подбор!$CJ:$CW,5,0),"")</f>
        <v>0</v>
      </c>
      <c r="AA2406" s="73">
        <f>IFERROR(VLOOKUP(Подбор[[#This Row],[Артикул]],[1]Подбор!$CJ:$CW,6,0),"")</f>
        <v>0</v>
      </c>
      <c r="AB2406" s="73">
        <f>IFERROR(VLOOKUP(Подбор[[#This Row],[Артикул]],[1]Подбор!$CJ:$CW,7,0),"")</f>
        <v>0</v>
      </c>
      <c r="AC2406" s="73">
        <f>IFERROR(VLOOKUP(Подбор[[#This Row],[Артикул]],[1]Подбор!$CJ:$CW,8,0),"")</f>
        <v>0</v>
      </c>
      <c r="AD2406" s="73">
        <f>IFERROR(VLOOKUP(Подбор[[#This Row],[Артикул]],[1]Подбор!$CJ:$CW,9,0),"")</f>
        <v>0</v>
      </c>
      <c r="AE2406" s="73">
        <f>IFERROR(VLOOKUP(Подбор[[#This Row],[Артикул]],[1]Подбор!$CJ:$CW,10,0),"")</f>
        <v>0</v>
      </c>
      <c r="AF2406" s="73">
        <f>IFERROR(VLOOKUP(Подбор[[#This Row],[Артикул]],[1]Подбор!$CJ:$CW,11,0),"")</f>
        <v>0</v>
      </c>
      <c r="AG2406" s="73">
        <f>IFERROR(VLOOKUP(Подбор[[#This Row],[Артикул]],[1]Подбор!$CJ:$CW,12,0),"")</f>
        <v>0</v>
      </c>
      <c r="AH2406" s="73">
        <f>IFERROR(VLOOKUP(Подбор[[#This Row],[Артикул]],[1]Подбор!$CJ:$CW,13,0),"")</f>
        <v>0</v>
      </c>
      <c r="AI2406" s="73">
        <f>IFERROR(VLOOKUP(Подбор[[#This Row],[Артикул]],[1]Подбор!$CJ:$CW,14,0),"")</f>
        <v>0</v>
      </c>
      <c r="AJ2406" s="73" t="str">
        <f>IFERROR(VLOOKUP(Подбор[[#This Row],[Артикул]],[1]Подбор!$CJ:$DA,15,0),"")</f>
        <v>http://ipmatika.ru/upload/iblock/419/8mcbahn0pf0at05jxvldah9uszt8kk1h/fgtjuk.png</v>
      </c>
      <c r="AK2406" s="73" t="str">
        <f>IFERROR(VLOOKUP(Подбор[[#This Row],[Артикул]],[1]Подбор!$CJ:$DA,16,0),"")</f>
        <v>https://ipmatika.kz/products/vyzyvnye-paneli/jr-jr301-sc-c1-sip/</v>
      </c>
      <c r="AL2406" s="73" t="str">
        <f>IFERROR(VLOOKUP(Подбор[[#This Row],[Артикул]],[1]Подбор!$CJ:$DA,17,0),"")</f>
        <v>Под заказ</v>
      </c>
    </row>
    <row r="2407" spans="1:38">
      <c r="A2407" s="73" t="s">
        <v>4438</v>
      </c>
      <c r="B2407" t="s">
        <v>3089</v>
      </c>
      <c r="C2407" t="s">
        <v>4439</v>
      </c>
      <c r="D2407">
        <v>1038030</v>
      </c>
      <c r="E2407">
        <v>726450</v>
      </c>
      <c r="F2407">
        <v>-30.016473512326229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578</v>
      </c>
      <c r="R2407" t="s">
        <v>3066</v>
      </c>
      <c r="S2407" t="s">
        <v>5612</v>
      </c>
      <c r="T2407" s="73"/>
      <c r="U2407" s="73"/>
      <c r="V2407"/>
      <c r="W2407" s="73">
        <f>IFERROR(VLOOKUP(Подбор[[#This Row],[Артикул]],[1]Подбор!$CJ:$CW,2,0),"")</f>
        <v>1038030</v>
      </c>
      <c r="X2407" s="73">
        <f>IFERROR(VLOOKUP(Подбор[[#This Row],[Артикул]],[1]Подбор!$CJ:$CW,3,0),"")</f>
        <v>726450</v>
      </c>
      <c r="Y2407" s="73">
        <f>IFERROR(VLOOKUP(Подбор[[#This Row],[Артикул]],[1]Подбор!$CJ:$CW,4,0),"")</f>
        <v>-30.016473512326229</v>
      </c>
      <c r="Z2407" s="73">
        <f>IFERROR(VLOOKUP(Подбор[[#This Row],[Артикул]],[1]Подбор!$CJ:$CW,5,0),"")</f>
        <v>0</v>
      </c>
      <c r="AA2407" s="73">
        <f>IFERROR(VLOOKUP(Подбор[[#This Row],[Артикул]],[1]Подбор!$CJ:$CW,6,0),"")</f>
        <v>0</v>
      </c>
      <c r="AB2407" s="73">
        <f>IFERROR(VLOOKUP(Подбор[[#This Row],[Артикул]],[1]Подбор!$CJ:$CW,7,0),"")</f>
        <v>0</v>
      </c>
      <c r="AC2407" s="73">
        <f>IFERROR(VLOOKUP(Подбор[[#This Row],[Артикул]],[1]Подбор!$CJ:$CW,8,0),"")</f>
        <v>0</v>
      </c>
      <c r="AD2407" s="73">
        <f>IFERROR(VLOOKUP(Подбор[[#This Row],[Артикул]],[1]Подбор!$CJ:$CW,9,0),"")</f>
        <v>0</v>
      </c>
      <c r="AE2407" s="73">
        <f>IFERROR(VLOOKUP(Подбор[[#This Row],[Артикул]],[1]Подбор!$CJ:$CW,10,0),"")</f>
        <v>0</v>
      </c>
      <c r="AF2407" s="73">
        <f>IFERROR(VLOOKUP(Подбор[[#This Row],[Артикул]],[1]Подбор!$CJ:$CW,11,0),"")</f>
        <v>0</v>
      </c>
      <c r="AG2407" s="73">
        <f>IFERROR(VLOOKUP(Подбор[[#This Row],[Артикул]],[1]Подбор!$CJ:$CW,12,0),"")</f>
        <v>0</v>
      </c>
      <c r="AH2407" s="73">
        <f>IFERROR(VLOOKUP(Подбор[[#This Row],[Артикул]],[1]Подбор!$CJ:$CW,13,0),"")</f>
        <v>0</v>
      </c>
      <c r="AI2407" s="73">
        <f>IFERROR(VLOOKUP(Подбор[[#This Row],[Артикул]],[1]Подбор!$CJ:$CW,14,0),"")</f>
        <v>0</v>
      </c>
      <c r="AJ2407" s="73" t="str">
        <f>IFERROR(VLOOKUP(Подбор[[#This Row],[Артикул]],[1]Подбор!$CJ:$DA,15,0),"")</f>
        <v/>
      </c>
      <c r="AK2407" s="73" t="str">
        <f>IFERROR(VLOOKUP(Подбор[[#This Row],[Артикул]],[1]Подбор!$CJ:$DA,16,0),"")</f>
        <v>https://ipmatika.kz/products/vyzyvnye-paneli/jr-jr301-sc-iw-sip/</v>
      </c>
      <c r="AL2407" s="73" t="str">
        <f>IFERROR(VLOOKUP(Подбор[[#This Row],[Артикул]],[1]Подбор!$CJ:$DA,17,0),"")</f>
        <v>Под заказ</v>
      </c>
    </row>
    <row r="2408" spans="1:38">
      <c r="A2408" s="73" t="s">
        <v>4440</v>
      </c>
      <c r="B2408" t="s">
        <v>3089</v>
      </c>
      <c r="C2408" t="s">
        <v>4441</v>
      </c>
      <c r="D2408">
        <v>745480</v>
      </c>
      <c r="E2408">
        <v>521610</v>
      </c>
      <c r="F2408">
        <v>-30.030316037988953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7215</v>
      </c>
      <c r="R2408" t="s">
        <v>7216</v>
      </c>
      <c r="S2408" t="s">
        <v>5612</v>
      </c>
      <c r="T2408" s="73"/>
      <c r="U2408" s="73"/>
      <c r="V2408"/>
      <c r="W2408" s="73">
        <f>IFERROR(VLOOKUP(Подбор[[#This Row],[Артикул]],[1]Подбор!$CJ:$CW,2,0),"")</f>
        <v>745480</v>
      </c>
      <c r="X2408" s="73">
        <f>IFERROR(VLOOKUP(Подбор[[#This Row],[Артикул]],[1]Подбор!$CJ:$CW,3,0),"")</f>
        <v>521610</v>
      </c>
      <c r="Y2408" s="73">
        <f>IFERROR(VLOOKUP(Подбор[[#This Row],[Артикул]],[1]Подбор!$CJ:$CW,4,0),"")</f>
        <v>-30.030316037988953</v>
      </c>
      <c r="Z2408" s="73">
        <f>IFERROR(VLOOKUP(Подбор[[#This Row],[Артикул]],[1]Подбор!$CJ:$CW,5,0),"")</f>
        <v>0</v>
      </c>
      <c r="AA2408" s="73">
        <f>IFERROR(VLOOKUP(Подбор[[#This Row],[Артикул]],[1]Подбор!$CJ:$CW,6,0),"")</f>
        <v>0</v>
      </c>
      <c r="AB2408" s="73">
        <f>IFERROR(VLOOKUP(Подбор[[#This Row],[Артикул]],[1]Подбор!$CJ:$CW,7,0),"")</f>
        <v>0</v>
      </c>
      <c r="AC2408" s="73">
        <f>IFERROR(VLOOKUP(Подбор[[#This Row],[Артикул]],[1]Подбор!$CJ:$CW,8,0),"")</f>
        <v>0</v>
      </c>
      <c r="AD2408" s="73">
        <f>IFERROR(VLOOKUP(Подбор[[#This Row],[Артикул]],[1]Подбор!$CJ:$CW,9,0),"")</f>
        <v>0</v>
      </c>
      <c r="AE2408" s="73">
        <f>IFERROR(VLOOKUP(Подбор[[#This Row],[Артикул]],[1]Подбор!$CJ:$CW,10,0),"")</f>
        <v>0</v>
      </c>
      <c r="AF2408" s="73">
        <f>IFERROR(VLOOKUP(Подбор[[#This Row],[Артикул]],[1]Подбор!$CJ:$CW,11,0),"")</f>
        <v>0</v>
      </c>
      <c r="AG2408" s="73">
        <f>IFERROR(VLOOKUP(Подбор[[#This Row],[Артикул]],[1]Подбор!$CJ:$CW,12,0),"")</f>
        <v>0</v>
      </c>
      <c r="AH2408" s="73">
        <f>IFERROR(VLOOKUP(Подбор[[#This Row],[Артикул]],[1]Подбор!$CJ:$CW,13,0),"")</f>
        <v>0</v>
      </c>
      <c r="AI2408" s="73">
        <f>IFERROR(VLOOKUP(Подбор[[#This Row],[Артикул]],[1]Подбор!$CJ:$CW,14,0),"")</f>
        <v>0</v>
      </c>
      <c r="AJ2408" s="73" t="str">
        <f>IFERROR(VLOOKUP(Подбор[[#This Row],[Артикул]],[1]Подбор!$CJ:$DA,15,0),"")</f>
        <v>http://ipmatika.ru/upload/iblock/dbe/x5nemub5q2j0zbc9d0iluoutfsodalqi/fdfhigj.png</v>
      </c>
      <c r="AK2408" s="73" t="str">
        <f>IFERROR(VLOOKUP(Подбор[[#This Row],[Артикул]],[1]Подбор!$CJ:$DA,16,0),"")</f>
        <v>https://ipmatika.kz/products/vyzyvnye-paneli/jr-jr301-sc-c2-sip/</v>
      </c>
      <c r="AL2408" s="73" t="str">
        <f>IFERROR(VLOOKUP(Подбор[[#This Row],[Артикул]],[1]Подбор!$CJ:$DA,17,0),"")</f>
        <v>Под заказ</v>
      </c>
    </row>
    <row r="2409" spans="1:38">
      <c r="A2409" s="73" t="s">
        <v>4442</v>
      </c>
      <c r="B2409" t="s">
        <v>3089</v>
      </c>
      <c r="C2409" t="s">
        <v>4443</v>
      </c>
      <c r="D2409">
        <v>507760</v>
      </c>
      <c r="E2409">
        <v>355430</v>
      </c>
      <c r="F2409">
        <v>-30.000393886875685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578</v>
      </c>
      <c r="R2409" t="s">
        <v>3066</v>
      </c>
      <c r="S2409" t="s">
        <v>5612</v>
      </c>
      <c r="T2409" s="73"/>
      <c r="U2409" s="73"/>
      <c r="V2409"/>
      <c r="W2409" s="73">
        <f>IFERROR(VLOOKUP(Подбор[[#This Row],[Артикул]],[1]Подбор!$CJ:$CW,2,0),"")</f>
        <v>507760</v>
      </c>
      <c r="X2409" s="73">
        <f>IFERROR(VLOOKUP(Подбор[[#This Row],[Артикул]],[1]Подбор!$CJ:$CW,3,0),"")</f>
        <v>355430</v>
      </c>
      <c r="Y2409" s="73">
        <f>IFERROR(VLOOKUP(Подбор[[#This Row],[Артикул]],[1]Подбор!$CJ:$CW,4,0),"")</f>
        <v>-30.000393886875685</v>
      </c>
      <c r="Z2409" s="73">
        <f>IFERROR(VLOOKUP(Подбор[[#This Row],[Артикул]],[1]Подбор!$CJ:$CW,5,0),"")</f>
        <v>0</v>
      </c>
      <c r="AA2409" s="73">
        <f>IFERROR(VLOOKUP(Подбор[[#This Row],[Артикул]],[1]Подбор!$CJ:$CW,6,0),"")</f>
        <v>0</v>
      </c>
      <c r="AB2409" s="73">
        <f>IFERROR(VLOOKUP(Подбор[[#This Row],[Артикул]],[1]Подбор!$CJ:$CW,7,0),"")</f>
        <v>0</v>
      </c>
      <c r="AC2409" s="73">
        <f>IFERROR(VLOOKUP(Подбор[[#This Row],[Артикул]],[1]Подбор!$CJ:$CW,8,0),"")</f>
        <v>0</v>
      </c>
      <c r="AD2409" s="73">
        <f>IFERROR(VLOOKUP(Подбор[[#This Row],[Артикул]],[1]Подбор!$CJ:$CW,9,0),"")</f>
        <v>0</v>
      </c>
      <c r="AE2409" s="73">
        <f>IFERROR(VLOOKUP(Подбор[[#This Row],[Артикул]],[1]Подбор!$CJ:$CW,10,0),"")</f>
        <v>0</v>
      </c>
      <c r="AF2409" s="73">
        <f>IFERROR(VLOOKUP(Подбор[[#This Row],[Артикул]],[1]Подбор!$CJ:$CW,11,0),"")</f>
        <v>0</v>
      </c>
      <c r="AG2409" s="73">
        <f>IFERROR(VLOOKUP(Подбор[[#This Row],[Артикул]],[1]Подбор!$CJ:$CW,12,0),"")</f>
        <v>0</v>
      </c>
      <c r="AH2409" s="73">
        <f>IFERROR(VLOOKUP(Подбор[[#This Row],[Артикул]],[1]Подбор!$CJ:$CW,13,0),"")</f>
        <v>0</v>
      </c>
      <c r="AI2409" s="73">
        <f>IFERROR(VLOOKUP(Подбор[[#This Row],[Артикул]],[1]Подбор!$CJ:$CW,14,0),"")</f>
        <v>0</v>
      </c>
      <c r="AJ2409" s="73" t="str">
        <f>IFERROR(VLOOKUP(Подбор[[#This Row],[Артикул]],[1]Подбор!$CJ:$DA,15,0),"")</f>
        <v/>
      </c>
      <c r="AK2409" s="73" t="str">
        <f>IFERROR(VLOOKUP(Подбор[[#This Row],[Артикул]],[1]Подбор!$CJ:$DA,16,0),"")</f>
        <v>https://ipmatika.kz/products/vyzyvnye-paneli/jr-jr301-sc-iw-sip/</v>
      </c>
      <c r="AL2409" s="73" t="str">
        <f>IFERROR(VLOOKUP(Подбор[[#This Row],[Артикул]],[1]Подбор!$CJ:$DA,17,0),"")</f>
        <v>Под заказ</v>
      </c>
    </row>
    <row r="2410" spans="1:38">
      <c r="A2410" s="73" t="s">
        <v>605</v>
      </c>
      <c r="B2410" t="s">
        <v>3089</v>
      </c>
      <c r="C2410" t="s">
        <v>604</v>
      </c>
      <c r="D2410">
        <v>394670</v>
      </c>
      <c r="E2410">
        <v>276390</v>
      </c>
      <c r="F2410">
        <v>-29.969341475156455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7217</v>
      </c>
      <c r="R2410" t="s">
        <v>3066</v>
      </c>
      <c r="S2410" t="s">
        <v>5612</v>
      </c>
      <c r="T2410" s="73"/>
      <c r="U2410" s="73"/>
      <c r="V2410"/>
      <c r="W2410" s="73">
        <f>IFERROR(VLOOKUP(Подбор[[#This Row],[Артикул]],[1]Подбор!$CJ:$CW,2,0),"")</f>
        <v>394670</v>
      </c>
      <c r="X2410" s="73">
        <f>IFERROR(VLOOKUP(Подбор[[#This Row],[Артикул]],[1]Подбор!$CJ:$CW,3,0),"")</f>
        <v>276390</v>
      </c>
      <c r="Y2410" s="73">
        <f>IFERROR(VLOOKUP(Подбор[[#This Row],[Артикул]],[1]Подбор!$CJ:$CW,4,0),"")</f>
        <v>-29.969341475156455</v>
      </c>
      <c r="Z2410" s="73">
        <f>IFERROR(VLOOKUP(Подбор[[#This Row],[Артикул]],[1]Подбор!$CJ:$CW,5,0),"")</f>
        <v>0</v>
      </c>
      <c r="AA2410" s="73">
        <f>IFERROR(VLOOKUP(Подбор[[#This Row],[Артикул]],[1]Подбор!$CJ:$CW,6,0),"")</f>
        <v>0</v>
      </c>
      <c r="AB2410" s="73">
        <f>IFERROR(VLOOKUP(Подбор[[#This Row],[Артикул]],[1]Подбор!$CJ:$CW,7,0),"")</f>
        <v>0</v>
      </c>
      <c r="AC2410" s="73">
        <f>IFERROR(VLOOKUP(Подбор[[#This Row],[Артикул]],[1]Подбор!$CJ:$CW,8,0),"")</f>
        <v>0</v>
      </c>
      <c r="AD2410" s="73">
        <f>IFERROR(VLOOKUP(Подбор[[#This Row],[Артикул]],[1]Подбор!$CJ:$CW,9,0),"")</f>
        <v>0</v>
      </c>
      <c r="AE2410" s="73">
        <f>IFERROR(VLOOKUP(Подбор[[#This Row],[Артикул]],[1]Подбор!$CJ:$CW,10,0),"")</f>
        <v>0</v>
      </c>
      <c r="AF2410" s="73">
        <f>IFERROR(VLOOKUP(Подбор[[#This Row],[Артикул]],[1]Подбор!$CJ:$CW,11,0),"")</f>
        <v>0</v>
      </c>
      <c r="AG2410" s="73">
        <f>IFERROR(VLOOKUP(Подбор[[#This Row],[Артикул]],[1]Подбор!$CJ:$CW,12,0),"")</f>
        <v>0</v>
      </c>
      <c r="AH2410" s="73">
        <f>IFERROR(VLOOKUP(Подбор[[#This Row],[Артикул]],[1]Подбор!$CJ:$CW,13,0),"")</f>
        <v>0</v>
      </c>
      <c r="AI2410" s="73">
        <f>IFERROR(VLOOKUP(Подбор[[#This Row],[Артикул]],[1]Подбор!$CJ:$CW,14,0),"")</f>
        <v>0</v>
      </c>
      <c r="AJ2410" s="73" t="str">
        <f>IFERROR(VLOOKUP(Подбор[[#This Row],[Артикул]],[1]Подбор!$CJ:$DA,15,0),"")</f>
        <v>http://ipmatika.ru/upload/iblock/84d/obk8ozfqttgq07sbnn2wq7f9z1c9bprn/JR301-SC-IW-SIP4_batcheditor_fotor.jpg</v>
      </c>
      <c r="AK2410" s="73" t="str">
        <f>IFERROR(VLOOKUP(Подбор[[#This Row],[Артикул]],[1]Подбор!$CJ:$DA,16,0),"")</f>
        <v>https://ipmatika.kz/products/vyzyvnye-paneli/jr-jr301-sc-iw-sip/</v>
      </c>
      <c r="AL2410" s="73" t="str">
        <f>IFERROR(VLOOKUP(Подбор[[#This Row],[Артикул]],[1]Подбор!$CJ:$DA,17,0),"")</f>
        <v>Под заказ</v>
      </c>
    </row>
    <row r="2411" spans="1:38">
      <c r="A2411" s="73" t="s">
        <v>4444</v>
      </c>
      <c r="B2411" t="s">
        <v>3089</v>
      </c>
      <c r="C2411" t="s">
        <v>4445</v>
      </c>
      <c r="D2411">
        <v>300040</v>
      </c>
      <c r="E2411">
        <v>210030</v>
      </c>
      <c r="F2411">
        <v>-29.99933342221037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7218</v>
      </c>
      <c r="R2411" t="s">
        <v>7219</v>
      </c>
      <c r="S2411" t="s">
        <v>5612</v>
      </c>
      <c r="T2411" s="73"/>
      <c r="U2411" s="73"/>
      <c r="V2411"/>
      <c r="W2411" s="73">
        <f>IFERROR(VLOOKUP(Подбор[[#This Row],[Артикул]],[1]Подбор!$CJ:$CW,2,0),"")</f>
        <v>300040</v>
      </c>
      <c r="X2411" s="73">
        <f>IFERROR(VLOOKUP(Подбор[[#This Row],[Артикул]],[1]Подбор!$CJ:$CW,3,0),"")</f>
        <v>210030</v>
      </c>
      <c r="Y2411" s="73">
        <f>IFERROR(VLOOKUP(Подбор[[#This Row],[Артикул]],[1]Подбор!$CJ:$CW,4,0),"")</f>
        <v>-29.99933342221037</v>
      </c>
      <c r="Z2411" s="73">
        <f>IFERROR(VLOOKUP(Подбор[[#This Row],[Артикул]],[1]Подбор!$CJ:$CW,5,0),"")</f>
        <v>0</v>
      </c>
      <c r="AA2411" s="73">
        <f>IFERROR(VLOOKUP(Подбор[[#This Row],[Артикул]],[1]Подбор!$CJ:$CW,6,0),"")</f>
        <v>0</v>
      </c>
      <c r="AB2411" s="73">
        <f>IFERROR(VLOOKUP(Подбор[[#This Row],[Артикул]],[1]Подбор!$CJ:$CW,7,0),"")</f>
        <v>0</v>
      </c>
      <c r="AC2411" s="73">
        <f>IFERROR(VLOOKUP(Подбор[[#This Row],[Артикул]],[1]Подбор!$CJ:$CW,8,0),"")</f>
        <v>0</v>
      </c>
      <c r="AD2411" s="73">
        <f>IFERROR(VLOOKUP(Подбор[[#This Row],[Артикул]],[1]Подбор!$CJ:$CW,9,0),"")</f>
        <v>0</v>
      </c>
      <c r="AE2411" s="73">
        <f>IFERROR(VLOOKUP(Подбор[[#This Row],[Артикул]],[1]Подбор!$CJ:$CW,10,0),"")</f>
        <v>0</v>
      </c>
      <c r="AF2411" s="73">
        <f>IFERROR(VLOOKUP(Подбор[[#This Row],[Артикул]],[1]Подбор!$CJ:$CW,11,0),"")</f>
        <v>0</v>
      </c>
      <c r="AG2411" s="73">
        <f>IFERROR(VLOOKUP(Подбор[[#This Row],[Артикул]],[1]Подбор!$CJ:$CW,12,0),"")</f>
        <v>0</v>
      </c>
      <c r="AH2411" s="73">
        <f>IFERROR(VLOOKUP(Подбор[[#This Row],[Артикул]],[1]Подбор!$CJ:$CW,13,0),"")</f>
        <v>0</v>
      </c>
      <c r="AI2411" s="73">
        <f>IFERROR(VLOOKUP(Подбор[[#This Row],[Артикул]],[1]Подбор!$CJ:$CW,14,0),"")</f>
        <v>0</v>
      </c>
      <c r="AJ2411" s="73" t="str">
        <f>IFERROR(VLOOKUP(Подбор[[#This Row],[Артикул]],[1]Подбор!$CJ:$DA,15,0),"")</f>
        <v>http://ipmatika.ru/upload/iblock/276/9t87jm3q183oij2uamx9u8ydhosq38ld/JR301-SC-IW-SIP4_batcheditor_fotor.jpg</v>
      </c>
      <c r="AK2411" s="73" t="str">
        <f>IFERROR(VLOOKUP(Подбор[[#This Row],[Артикул]],[1]Подбор!$CJ:$DA,16,0),"")</f>
        <v>https://ipmatika.kz/products/analogovye-vyzyvnye-paneli/jr-jr301-sc-iw/</v>
      </c>
      <c r="AL2411" s="73" t="str">
        <f>IFERROR(VLOOKUP(Подбор[[#This Row],[Артикул]],[1]Подбор!$CJ:$DA,17,0),"")</f>
        <v>Под заказ</v>
      </c>
    </row>
    <row r="2412" spans="1:38">
      <c r="A2412" s="73" t="s">
        <v>3951</v>
      </c>
      <c r="B2412" t="s">
        <v>3089</v>
      </c>
      <c r="C2412" t="s">
        <v>3952</v>
      </c>
      <c r="D2412">
        <v>405640</v>
      </c>
      <c r="E2412">
        <v>283880</v>
      </c>
      <c r="F2412">
        <v>-30.016763632777838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7220</v>
      </c>
      <c r="R2412" t="s">
        <v>3953</v>
      </c>
      <c r="S2412" t="s">
        <v>5612</v>
      </c>
      <c r="T2412" s="73"/>
      <c r="U2412" s="73"/>
      <c r="V2412"/>
      <c r="W2412" s="73">
        <f>IFERROR(VLOOKUP(Подбор[[#This Row],[Артикул]],[1]Подбор!$CJ:$CW,2,0),"")</f>
        <v>405640</v>
      </c>
      <c r="X2412" s="73">
        <f>IFERROR(VLOOKUP(Подбор[[#This Row],[Артикул]],[1]Подбор!$CJ:$CW,3,0),"")</f>
        <v>283880</v>
      </c>
      <c r="Y2412" s="73">
        <f>IFERROR(VLOOKUP(Подбор[[#This Row],[Артикул]],[1]Подбор!$CJ:$CW,4,0),"")</f>
        <v>-30.016763632777838</v>
      </c>
      <c r="Z2412" s="73">
        <f>IFERROR(VLOOKUP(Подбор[[#This Row],[Артикул]],[1]Подбор!$CJ:$CW,5,0),"")</f>
        <v>0</v>
      </c>
      <c r="AA2412" s="73">
        <f>IFERROR(VLOOKUP(Подбор[[#This Row],[Артикул]],[1]Подбор!$CJ:$CW,6,0),"")</f>
        <v>0</v>
      </c>
      <c r="AB2412" s="73">
        <f>IFERROR(VLOOKUP(Подбор[[#This Row],[Артикул]],[1]Подбор!$CJ:$CW,7,0),"")</f>
        <v>0</v>
      </c>
      <c r="AC2412" s="73">
        <f>IFERROR(VLOOKUP(Подбор[[#This Row],[Артикул]],[1]Подбор!$CJ:$CW,8,0),"")</f>
        <v>0</v>
      </c>
      <c r="AD2412" s="73">
        <f>IFERROR(VLOOKUP(Подбор[[#This Row],[Артикул]],[1]Подбор!$CJ:$CW,9,0),"")</f>
        <v>0</v>
      </c>
      <c r="AE2412" s="73">
        <f>IFERROR(VLOOKUP(Подбор[[#This Row],[Артикул]],[1]Подбор!$CJ:$CW,10,0),"")</f>
        <v>0</v>
      </c>
      <c r="AF2412" s="73">
        <f>IFERROR(VLOOKUP(Подбор[[#This Row],[Артикул]],[1]Подбор!$CJ:$CW,11,0),"")</f>
        <v>0</v>
      </c>
      <c r="AG2412" s="73">
        <f>IFERROR(VLOOKUP(Подбор[[#This Row],[Артикул]],[1]Подбор!$CJ:$CW,12,0),"")</f>
        <v>0</v>
      </c>
      <c r="AH2412" s="73">
        <f>IFERROR(VLOOKUP(Подбор[[#This Row],[Артикул]],[1]Подбор!$CJ:$CW,13,0),"")</f>
        <v>0</v>
      </c>
      <c r="AI2412" s="73">
        <f>IFERROR(VLOOKUP(Подбор[[#This Row],[Артикул]],[1]Подбор!$CJ:$CW,14,0),"")</f>
        <v>0</v>
      </c>
      <c r="AJ2412" s="73" t="str">
        <f>IFERROR(VLOOKUP(Подбор[[#This Row],[Артикул]],[1]Подбор!$CJ:$DA,15,0),"")</f>
        <v>http://ipmatika.ru/upload/iblock/78c/9ahyq55oz1rce42xbsulbik9cxj0c15f/WHF200K1_11_batcheditor_fotor.jpg</v>
      </c>
      <c r="AK2412" s="73" t="str">
        <f>IFERROR(VLOOKUP(Подбор[[#This Row],[Артикул]],[1]Подбор!$CJ:$DA,16,0),"")</f>
        <v>https://ipmatika.kz/products/vyzyvnye-paneli/jr-jr301-sc-sip/</v>
      </c>
      <c r="AL2412" s="73" t="str">
        <f>IFERROR(VLOOKUP(Подбор[[#This Row],[Артикул]],[1]Подбор!$CJ:$DA,17,0),"")</f>
        <v>Под заказ</v>
      </c>
    </row>
    <row r="2413" spans="1:38">
      <c r="A2413" s="73" t="s">
        <v>4446</v>
      </c>
      <c r="B2413" t="s">
        <v>3089</v>
      </c>
      <c r="C2413" t="s">
        <v>4447</v>
      </c>
      <c r="D2413">
        <v>311580</v>
      </c>
      <c r="E2413">
        <v>218110</v>
      </c>
      <c r="F2413">
        <v>-29.998716220553305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7221</v>
      </c>
      <c r="R2413" t="s">
        <v>4434</v>
      </c>
      <c r="S2413" t="s">
        <v>5612</v>
      </c>
      <c r="T2413" s="73"/>
      <c r="U2413" s="73"/>
      <c r="V2413"/>
      <c r="W2413" s="73">
        <f>IFERROR(VLOOKUP(Подбор[[#This Row],[Артикул]],[1]Подбор!$CJ:$CW,2,0),"")</f>
        <v>311580</v>
      </c>
      <c r="X2413" s="73">
        <f>IFERROR(VLOOKUP(Подбор[[#This Row],[Артикул]],[1]Подбор!$CJ:$CW,3,0),"")</f>
        <v>218110</v>
      </c>
      <c r="Y2413" s="73">
        <f>IFERROR(VLOOKUP(Подбор[[#This Row],[Артикул]],[1]Подбор!$CJ:$CW,4,0),"")</f>
        <v>-29.998716220553305</v>
      </c>
      <c r="Z2413" s="73">
        <f>IFERROR(VLOOKUP(Подбор[[#This Row],[Артикул]],[1]Подбор!$CJ:$CW,5,0),"")</f>
        <v>0</v>
      </c>
      <c r="AA2413" s="73">
        <f>IFERROR(VLOOKUP(Подбор[[#This Row],[Артикул]],[1]Подбор!$CJ:$CW,6,0),"")</f>
        <v>0</v>
      </c>
      <c r="AB2413" s="73">
        <f>IFERROR(VLOOKUP(Подбор[[#This Row],[Артикул]],[1]Подбор!$CJ:$CW,7,0),"")</f>
        <v>0</v>
      </c>
      <c r="AC2413" s="73">
        <f>IFERROR(VLOOKUP(Подбор[[#This Row],[Артикул]],[1]Подбор!$CJ:$CW,8,0),"")</f>
        <v>0</v>
      </c>
      <c r="AD2413" s="73">
        <f>IFERROR(VLOOKUP(Подбор[[#This Row],[Артикул]],[1]Подбор!$CJ:$CW,9,0),"")</f>
        <v>0</v>
      </c>
      <c r="AE2413" s="73">
        <f>IFERROR(VLOOKUP(Подбор[[#This Row],[Артикул]],[1]Подбор!$CJ:$CW,10,0),"")</f>
        <v>0</v>
      </c>
      <c r="AF2413" s="73">
        <f>IFERROR(VLOOKUP(Подбор[[#This Row],[Артикул]],[1]Подбор!$CJ:$CW,11,0),"")</f>
        <v>0</v>
      </c>
      <c r="AG2413" s="73">
        <f>IFERROR(VLOOKUP(Подбор[[#This Row],[Артикул]],[1]Подбор!$CJ:$CW,12,0),"")</f>
        <v>0</v>
      </c>
      <c r="AH2413" s="73">
        <f>IFERROR(VLOOKUP(Подбор[[#This Row],[Артикул]],[1]Подбор!$CJ:$CW,13,0),"")</f>
        <v>0</v>
      </c>
      <c r="AI2413" s="73">
        <f>IFERROR(VLOOKUP(Подбор[[#This Row],[Артикул]],[1]Подбор!$CJ:$CW,14,0),"")</f>
        <v>0</v>
      </c>
      <c r="AJ2413" s="73" t="str">
        <f>IFERROR(VLOOKUP(Подбор[[#This Row],[Артикул]],[1]Подбор!$CJ:$DA,15,0),"")</f>
        <v>http://ipmatika.ru/upload/iblock/f12/1.jpg</v>
      </c>
      <c r="AK2413" s="73" t="str">
        <f>IFERROR(VLOOKUP(Подбор[[#This Row],[Артикул]],[1]Подбор!$CJ:$DA,16,0),"")</f>
        <v>https://ipmatika.kz/products/analogovye-vyzyvnye-paneli/jr-jr301-sc/</v>
      </c>
      <c r="AL2413" s="73" t="str">
        <f>IFERROR(VLOOKUP(Подбор[[#This Row],[Артикул]],[1]Подбор!$CJ:$DA,17,0),"")</f>
        <v>Под заказ</v>
      </c>
    </row>
    <row r="2414" spans="1:38">
      <c r="A2414" s="73" t="s">
        <v>4448</v>
      </c>
      <c r="B2414" t="s">
        <v>3089</v>
      </c>
      <c r="C2414" t="s">
        <v>4449</v>
      </c>
      <c r="D2414">
        <v>601820</v>
      </c>
      <c r="E2414">
        <v>421210</v>
      </c>
      <c r="F2414">
        <v>-30.01063440895949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578</v>
      </c>
      <c r="R2414" t="s">
        <v>4450</v>
      </c>
      <c r="S2414" t="s">
        <v>5612</v>
      </c>
      <c r="T2414" s="73"/>
      <c r="U2414" s="73"/>
      <c r="V2414"/>
      <c r="W2414" s="73">
        <f>IFERROR(VLOOKUP(Подбор[[#This Row],[Артикул]],[1]Подбор!$CJ:$CW,2,0),"")</f>
        <v>601820</v>
      </c>
      <c r="X2414" s="73">
        <f>IFERROR(VLOOKUP(Подбор[[#This Row],[Артикул]],[1]Подбор!$CJ:$CW,3,0),"")</f>
        <v>421210</v>
      </c>
      <c r="Y2414" s="73">
        <f>IFERROR(VLOOKUP(Подбор[[#This Row],[Артикул]],[1]Подбор!$CJ:$CW,4,0),"")</f>
        <v>-30.01063440895949</v>
      </c>
      <c r="Z2414" s="73">
        <f>IFERROR(VLOOKUP(Подбор[[#This Row],[Артикул]],[1]Подбор!$CJ:$CW,5,0),"")</f>
        <v>0</v>
      </c>
      <c r="AA2414" s="73">
        <f>IFERROR(VLOOKUP(Подбор[[#This Row],[Артикул]],[1]Подбор!$CJ:$CW,6,0),"")</f>
        <v>0</v>
      </c>
      <c r="AB2414" s="73">
        <f>IFERROR(VLOOKUP(Подбор[[#This Row],[Артикул]],[1]Подбор!$CJ:$CW,7,0),"")</f>
        <v>0</v>
      </c>
      <c r="AC2414" s="73">
        <f>IFERROR(VLOOKUP(Подбор[[#This Row],[Артикул]],[1]Подбор!$CJ:$CW,8,0),"")</f>
        <v>0</v>
      </c>
      <c r="AD2414" s="73">
        <f>IFERROR(VLOOKUP(Подбор[[#This Row],[Артикул]],[1]Подбор!$CJ:$CW,9,0),"")</f>
        <v>0</v>
      </c>
      <c r="AE2414" s="73">
        <f>IFERROR(VLOOKUP(Подбор[[#This Row],[Артикул]],[1]Подбор!$CJ:$CW,10,0),"")</f>
        <v>0</v>
      </c>
      <c r="AF2414" s="73">
        <f>IFERROR(VLOOKUP(Подбор[[#This Row],[Артикул]],[1]Подбор!$CJ:$CW,11,0),"")</f>
        <v>0</v>
      </c>
      <c r="AG2414" s="73">
        <f>IFERROR(VLOOKUP(Подбор[[#This Row],[Артикул]],[1]Подбор!$CJ:$CW,12,0),"")</f>
        <v>0</v>
      </c>
      <c r="AH2414" s="73">
        <f>IFERROR(VLOOKUP(Подбор[[#This Row],[Артикул]],[1]Подбор!$CJ:$CW,13,0),"")</f>
        <v>0</v>
      </c>
      <c r="AI2414" s="73">
        <f>IFERROR(VLOOKUP(Подбор[[#This Row],[Артикул]],[1]Подбор!$CJ:$CW,14,0),"")</f>
        <v>0</v>
      </c>
      <c r="AJ2414" s="73" t="str">
        <f>IFERROR(VLOOKUP(Подбор[[#This Row],[Артикул]],[1]Подбор!$CJ:$DA,15,0),"")</f>
        <v/>
      </c>
      <c r="AK2414" s="73" t="str">
        <f>IFERROR(VLOOKUP(Подбор[[#This Row],[Артикул]],[1]Подбор!$CJ:$DA,16,0),"")</f>
        <v>https://ipmatika.kz/products/analogovye-vyzyvnye-paneli/jr-jr302-sc/</v>
      </c>
      <c r="AL2414" s="73" t="str">
        <f>IFERROR(VLOOKUP(Подбор[[#This Row],[Артикул]],[1]Подбор!$CJ:$DA,17,0),"")</f>
        <v>Под заказ</v>
      </c>
    </row>
    <row r="2415" spans="1:38">
      <c r="A2415" s="73" t="s">
        <v>4451</v>
      </c>
      <c r="B2415" t="s">
        <v>3089</v>
      </c>
      <c r="C2415" t="s">
        <v>4452</v>
      </c>
      <c r="D2415">
        <v>451210</v>
      </c>
      <c r="E2415">
        <v>315620</v>
      </c>
      <c r="F2415">
        <v>-30.050309168679775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7222</v>
      </c>
      <c r="R2415" t="s">
        <v>4453</v>
      </c>
      <c r="S2415" t="s">
        <v>5612</v>
      </c>
      <c r="T2415" s="73"/>
      <c r="U2415" s="73"/>
      <c r="V2415"/>
      <c r="W2415" s="73">
        <f>IFERROR(VLOOKUP(Подбор[[#This Row],[Артикул]],[1]Подбор!$CJ:$CW,2,0),"")</f>
        <v>451210</v>
      </c>
      <c r="X2415" s="73">
        <f>IFERROR(VLOOKUP(Подбор[[#This Row],[Артикул]],[1]Подбор!$CJ:$CW,3,0),"")</f>
        <v>315620</v>
      </c>
      <c r="Y2415" s="73">
        <f>IFERROR(VLOOKUP(Подбор[[#This Row],[Артикул]],[1]Подбор!$CJ:$CW,4,0),"")</f>
        <v>-30.050309168679775</v>
      </c>
      <c r="Z2415" s="73">
        <f>IFERROR(VLOOKUP(Подбор[[#This Row],[Артикул]],[1]Подбор!$CJ:$CW,5,0),"")</f>
        <v>0</v>
      </c>
      <c r="AA2415" s="73">
        <f>IFERROR(VLOOKUP(Подбор[[#This Row],[Артикул]],[1]Подбор!$CJ:$CW,6,0),"")</f>
        <v>0</v>
      </c>
      <c r="AB2415" s="73">
        <f>IFERROR(VLOOKUP(Подбор[[#This Row],[Артикул]],[1]Подбор!$CJ:$CW,7,0),"")</f>
        <v>0</v>
      </c>
      <c r="AC2415" s="73">
        <f>IFERROR(VLOOKUP(Подбор[[#This Row],[Артикул]],[1]Подбор!$CJ:$CW,8,0),"")</f>
        <v>0</v>
      </c>
      <c r="AD2415" s="73">
        <f>IFERROR(VLOOKUP(Подбор[[#This Row],[Артикул]],[1]Подбор!$CJ:$CW,9,0),"")</f>
        <v>0</v>
      </c>
      <c r="AE2415" s="73">
        <f>IFERROR(VLOOKUP(Подбор[[#This Row],[Артикул]],[1]Подбор!$CJ:$CW,10,0),"")</f>
        <v>0</v>
      </c>
      <c r="AF2415" s="73">
        <f>IFERROR(VLOOKUP(Подбор[[#This Row],[Артикул]],[1]Подбор!$CJ:$CW,11,0),"")</f>
        <v>0</v>
      </c>
      <c r="AG2415" s="73">
        <f>IFERROR(VLOOKUP(Подбор[[#This Row],[Артикул]],[1]Подбор!$CJ:$CW,12,0),"")</f>
        <v>0</v>
      </c>
      <c r="AH2415" s="73">
        <f>IFERROR(VLOOKUP(Подбор[[#This Row],[Артикул]],[1]Подбор!$CJ:$CW,13,0),"")</f>
        <v>0</v>
      </c>
      <c r="AI2415" s="73">
        <f>IFERROR(VLOOKUP(Подбор[[#This Row],[Артикул]],[1]Подбор!$CJ:$CW,14,0),"")</f>
        <v>0</v>
      </c>
      <c r="AJ2415" s="73" t="str">
        <f>IFERROR(VLOOKUP(Подбор[[#This Row],[Артикул]],[1]Подбор!$CJ:$DA,15,0),"")</f>
        <v>http://ipmatika.ru/upload/iblock/4f7/pfgtvng6yw20qj6zck7ok0vtttxtzi4s/JR302-SC-SIP_batcheditor_fotor.jpg</v>
      </c>
      <c r="AK2415" s="73" t="str">
        <f>IFERROR(VLOOKUP(Подбор[[#This Row],[Артикул]],[1]Подбор!$CJ:$DA,16,0),"")</f>
        <v>https://ipmatika.kz/products/vyzyvnye-paneli/jr-jr302-sc-sip/</v>
      </c>
      <c r="AL2415" s="73" t="str">
        <f>IFERROR(VLOOKUP(Подбор[[#This Row],[Артикул]],[1]Подбор!$CJ:$DA,17,0),"")</f>
        <v>Под заказ</v>
      </c>
    </row>
    <row r="2416" spans="1:38">
      <c r="A2416" s="73" t="s">
        <v>4454</v>
      </c>
      <c r="B2416" t="s">
        <v>3089</v>
      </c>
      <c r="C2416" t="s">
        <v>4455</v>
      </c>
      <c r="D2416">
        <v>356590</v>
      </c>
      <c r="E2416">
        <v>249850</v>
      </c>
      <c r="F2416">
        <v>-29.933537115454726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7223</v>
      </c>
      <c r="R2416" t="s">
        <v>4450</v>
      </c>
      <c r="S2416" t="s">
        <v>5612</v>
      </c>
      <c r="T2416" s="73"/>
      <c r="U2416" s="73"/>
      <c r="V2416"/>
      <c r="W2416" s="73">
        <f>IFERROR(VLOOKUP(Подбор[[#This Row],[Артикул]],[1]Подбор!$CJ:$CW,2,0),"")</f>
        <v>356590</v>
      </c>
      <c r="X2416" s="73">
        <f>IFERROR(VLOOKUP(Подбор[[#This Row],[Артикул]],[1]Подбор!$CJ:$CW,3,0),"")</f>
        <v>249850</v>
      </c>
      <c r="Y2416" s="73">
        <f>IFERROR(VLOOKUP(Подбор[[#This Row],[Артикул]],[1]Подбор!$CJ:$CW,4,0),"")</f>
        <v>-29.933537115454726</v>
      </c>
      <c r="Z2416" s="73">
        <f>IFERROR(VLOOKUP(Подбор[[#This Row],[Артикул]],[1]Подбор!$CJ:$CW,5,0),"")</f>
        <v>0</v>
      </c>
      <c r="AA2416" s="73">
        <f>IFERROR(VLOOKUP(Подбор[[#This Row],[Артикул]],[1]Подбор!$CJ:$CW,6,0),"")</f>
        <v>0</v>
      </c>
      <c r="AB2416" s="73">
        <f>IFERROR(VLOOKUP(Подбор[[#This Row],[Артикул]],[1]Подбор!$CJ:$CW,7,0),"")</f>
        <v>0</v>
      </c>
      <c r="AC2416" s="73">
        <f>IFERROR(VLOOKUP(Подбор[[#This Row],[Артикул]],[1]Подбор!$CJ:$CW,8,0),"")</f>
        <v>0</v>
      </c>
      <c r="AD2416" s="73">
        <f>IFERROR(VLOOKUP(Подбор[[#This Row],[Артикул]],[1]Подбор!$CJ:$CW,9,0),"")</f>
        <v>0</v>
      </c>
      <c r="AE2416" s="73">
        <f>IFERROR(VLOOKUP(Подбор[[#This Row],[Артикул]],[1]Подбор!$CJ:$CW,10,0),"")</f>
        <v>0</v>
      </c>
      <c r="AF2416" s="73">
        <f>IFERROR(VLOOKUP(Подбор[[#This Row],[Артикул]],[1]Подбор!$CJ:$CW,11,0),"")</f>
        <v>0</v>
      </c>
      <c r="AG2416" s="73">
        <f>IFERROR(VLOOKUP(Подбор[[#This Row],[Артикул]],[1]Подбор!$CJ:$CW,12,0),"")</f>
        <v>0</v>
      </c>
      <c r="AH2416" s="73">
        <f>IFERROR(VLOOKUP(Подбор[[#This Row],[Артикул]],[1]Подбор!$CJ:$CW,13,0),"")</f>
        <v>0</v>
      </c>
      <c r="AI2416" s="73">
        <f>IFERROR(VLOOKUP(Подбор[[#This Row],[Артикул]],[1]Подбор!$CJ:$CW,14,0),"")</f>
        <v>0</v>
      </c>
      <c r="AJ2416" s="73" t="str">
        <f>IFERROR(VLOOKUP(Подбор[[#This Row],[Артикул]],[1]Подбор!$CJ:$DA,15,0),"")</f>
        <v>http://ipmatika.ru/upload/iblock/e90/fn606vsxvrygvi56px1d4unw0rj0mq17/JR302-SC_batcheditor_fotor.jpg</v>
      </c>
      <c r="AK2416" s="73" t="str">
        <f>IFERROR(VLOOKUP(Подбор[[#This Row],[Артикул]],[1]Подбор!$CJ:$DA,16,0),"")</f>
        <v>https://ipmatika.kz/products/analogovye-vyzyvnye-paneli/jr-jr302-sc/</v>
      </c>
      <c r="AL2416" s="73" t="str">
        <f>IFERROR(VLOOKUP(Подбор[[#This Row],[Артикул]],[1]Подбор!$CJ:$DA,17,0),"")</f>
        <v>Под заказ</v>
      </c>
    </row>
    <row r="2417" spans="1:38">
      <c r="A2417" s="73" t="s">
        <v>4456</v>
      </c>
      <c r="B2417" t="s">
        <v>3089</v>
      </c>
      <c r="C2417" t="s">
        <v>4457</v>
      </c>
      <c r="D2417">
        <v>677400</v>
      </c>
      <c r="E2417">
        <v>474290</v>
      </c>
      <c r="F2417">
        <v>-29.983761440803065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578</v>
      </c>
      <c r="R2417" t="s">
        <v>3697</v>
      </c>
      <c r="S2417" t="s">
        <v>5612</v>
      </c>
      <c r="T2417" s="73"/>
      <c r="U2417" s="73"/>
      <c r="V2417"/>
      <c r="W2417" s="73">
        <f>IFERROR(VLOOKUP(Подбор[[#This Row],[Артикул]],[1]Подбор!$CJ:$CW,2,0),"")</f>
        <v>677400</v>
      </c>
      <c r="X2417" s="73">
        <f>IFERROR(VLOOKUP(Подбор[[#This Row],[Артикул]],[1]Подбор!$CJ:$CW,3,0),"")</f>
        <v>474290</v>
      </c>
      <c r="Y2417" s="73">
        <f>IFERROR(VLOOKUP(Подбор[[#This Row],[Артикул]],[1]Подбор!$CJ:$CW,4,0),"")</f>
        <v>-29.983761440803065</v>
      </c>
      <c r="Z2417" s="73">
        <f>IFERROR(VLOOKUP(Подбор[[#This Row],[Артикул]],[1]Подбор!$CJ:$CW,5,0),"")</f>
        <v>0</v>
      </c>
      <c r="AA2417" s="73">
        <f>IFERROR(VLOOKUP(Подбор[[#This Row],[Артикул]],[1]Подбор!$CJ:$CW,6,0),"")</f>
        <v>0</v>
      </c>
      <c r="AB2417" s="73">
        <f>IFERROR(VLOOKUP(Подбор[[#This Row],[Артикул]],[1]Подбор!$CJ:$CW,7,0),"")</f>
        <v>0</v>
      </c>
      <c r="AC2417" s="73">
        <f>IFERROR(VLOOKUP(Подбор[[#This Row],[Артикул]],[1]Подбор!$CJ:$CW,8,0),"")</f>
        <v>0</v>
      </c>
      <c r="AD2417" s="73">
        <f>IFERROR(VLOOKUP(Подбор[[#This Row],[Артикул]],[1]Подбор!$CJ:$CW,9,0),"")</f>
        <v>0</v>
      </c>
      <c r="AE2417" s="73">
        <f>IFERROR(VLOOKUP(Подбор[[#This Row],[Артикул]],[1]Подбор!$CJ:$CW,10,0),"")</f>
        <v>0</v>
      </c>
      <c r="AF2417" s="73">
        <f>IFERROR(VLOOKUP(Подбор[[#This Row],[Артикул]],[1]Подбор!$CJ:$CW,11,0),"")</f>
        <v>0</v>
      </c>
      <c r="AG2417" s="73">
        <f>IFERROR(VLOOKUP(Подбор[[#This Row],[Артикул]],[1]Подбор!$CJ:$CW,12,0),"")</f>
        <v>0</v>
      </c>
      <c r="AH2417" s="73">
        <f>IFERROR(VLOOKUP(Подбор[[#This Row],[Артикул]],[1]Подбор!$CJ:$CW,13,0),"")</f>
        <v>0</v>
      </c>
      <c r="AI2417" s="73">
        <f>IFERROR(VLOOKUP(Подбор[[#This Row],[Артикул]],[1]Подбор!$CJ:$CW,14,0),"")</f>
        <v>0</v>
      </c>
      <c r="AJ2417" s="73" t="str">
        <f>IFERROR(VLOOKUP(Подбор[[#This Row],[Артикул]],[1]Подбор!$CJ:$DA,15,0),"")</f>
        <v/>
      </c>
      <c r="AK2417" s="73" t="str">
        <f>IFERROR(VLOOKUP(Подбор[[#This Row],[Артикул]],[1]Подбор!$CJ:$DA,16,0),"")</f>
        <v>https://ipmatika.kz/products/asepticheskie-telefony-dlya-chistykh-pomeshcheniy/J%26R-JR309-FK-SIP/</v>
      </c>
      <c r="AL2417" s="73" t="str">
        <f>IFERROR(VLOOKUP(Подбор[[#This Row],[Артикул]],[1]Подбор!$CJ:$DA,17,0),"")</f>
        <v>Под заказ</v>
      </c>
    </row>
    <row r="2418" spans="1:38">
      <c r="A2418" s="73" t="s">
        <v>4458</v>
      </c>
      <c r="B2418" t="s">
        <v>3089</v>
      </c>
      <c r="C2418" t="s">
        <v>4459</v>
      </c>
      <c r="D2418">
        <v>564310</v>
      </c>
      <c r="E2418">
        <v>395250</v>
      </c>
      <c r="F2418">
        <v>-29.958710637770025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7224</v>
      </c>
      <c r="R2418" t="s">
        <v>7225</v>
      </c>
      <c r="S2418" t="s">
        <v>5612</v>
      </c>
      <c r="T2418" s="73"/>
      <c r="U2418" s="73"/>
      <c r="V2418"/>
      <c r="W2418" s="73">
        <f>IFERROR(VLOOKUP(Подбор[[#This Row],[Артикул]],[1]Подбор!$CJ:$CW,2,0),"")</f>
        <v>564310</v>
      </c>
      <c r="X2418" s="73">
        <f>IFERROR(VLOOKUP(Подбор[[#This Row],[Артикул]],[1]Подбор!$CJ:$CW,3,0),"")</f>
        <v>395250</v>
      </c>
      <c r="Y2418" s="73">
        <f>IFERROR(VLOOKUP(Подбор[[#This Row],[Артикул]],[1]Подбор!$CJ:$CW,4,0),"")</f>
        <v>-29.958710637770025</v>
      </c>
      <c r="Z2418" s="73">
        <f>IFERROR(VLOOKUP(Подбор[[#This Row],[Артикул]],[1]Подбор!$CJ:$CW,5,0),"")</f>
        <v>0</v>
      </c>
      <c r="AA2418" s="73">
        <f>IFERROR(VLOOKUP(Подбор[[#This Row],[Артикул]],[1]Подбор!$CJ:$CW,6,0),"")</f>
        <v>0</v>
      </c>
      <c r="AB2418" s="73">
        <f>IFERROR(VLOOKUP(Подбор[[#This Row],[Артикул]],[1]Подбор!$CJ:$CW,7,0),"")</f>
        <v>0</v>
      </c>
      <c r="AC2418" s="73">
        <f>IFERROR(VLOOKUP(Подбор[[#This Row],[Артикул]],[1]Подбор!$CJ:$CW,8,0),"")</f>
        <v>0</v>
      </c>
      <c r="AD2418" s="73">
        <f>IFERROR(VLOOKUP(Подбор[[#This Row],[Артикул]],[1]Подбор!$CJ:$CW,9,0),"")</f>
        <v>0</v>
      </c>
      <c r="AE2418" s="73">
        <f>IFERROR(VLOOKUP(Подбор[[#This Row],[Артикул]],[1]Подбор!$CJ:$CW,10,0),"")</f>
        <v>0</v>
      </c>
      <c r="AF2418" s="73">
        <f>IFERROR(VLOOKUP(Подбор[[#This Row],[Артикул]],[1]Подбор!$CJ:$CW,11,0),"")</f>
        <v>0</v>
      </c>
      <c r="AG2418" s="73">
        <f>IFERROR(VLOOKUP(Подбор[[#This Row],[Артикул]],[1]Подбор!$CJ:$CW,12,0),"")</f>
        <v>0</v>
      </c>
      <c r="AH2418" s="73">
        <f>IFERROR(VLOOKUP(Подбор[[#This Row],[Артикул]],[1]Подбор!$CJ:$CW,13,0),"")</f>
        <v>0</v>
      </c>
      <c r="AI2418" s="73">
        <f>IFERROR(VLOOKUP(Подбор[[#This Row],[Артикул]],[1]Подбор!$CJ:$CW,14,0),"")</f>
        <v>0</v>
      </c>
      <c r="AJ2418" s="73" t="str">
        <f>IFERROR(VLOOKUP(Подбор[[#This Row],[Артикул]],[1]Подбор!$CJ:$DA,15,0),"")</f>
        <v>http://ipmatika.ru/upload/iblock/0a1/pf2gbd4oc7dfd1nnnjedno9bw9lh5pna/UTB86uuTl9bIXKJkSaefq6yasXXag.jpg</v>
      </c>
      <c r="AK2418" s="73" t="str">
        <f>IFERROR(VLOOKUP(Подбор[[#This Row],[Артикул]],[1]Подбор!$CJ:$DA,16,0),"")</f>
        <v>https://ipmatika.kz/products/asepticheskie-telefony-dlya-chistykh-pomeshcheniy/JR303-2B-SIP/</v>
      </c>
      <c r="AL2418" s="73" t="str">
        <f>IFERROR(VLOOKUP(Подбор[[#This Row],[Артикул]],[1]Подбор!$CJ:$DA,17,0),"")</f>
        <v>Под заказ</v>
      </c>
    </row>
    <row r="2419" spans="1:38">
      <c r="A2419" s="73" t="s">
        <v>4460</v>
      </c>
      <c r="B2419" t="s">
        <v>3089</v>
      </c>
      <c r="C2419" t="s">
        <v>4461</v>
      </c>
      <c r="D2419">
        <v>488720</v>
      </c>
      <c r="E2419">
        <v>342170</v>
      </c>
      <c r="F2419">
        <v>-29.986495334752007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578</v>
      </c>
      <c r="R2419" t="s">
        <v>3697</v>
      </c>
      <c r="S2419" t="s">
        <v>5612</v>
      </c>
      <c r="T2419" s="73"/>
      <c r="U2419" s="73"/>
      <c r="V2419"/>
      <c r="W2419" s="73">
        <f>IFERROR(VLOOKUP(Подбор[[#This Row],[Артикул]],[1]Подбор!$CJ:$CW,2,0),"")</f>
        <v>488720</v>
      </c>
      <c r="X2419" s="73">
        <f>IFERROR(VLOOKUP(Подбор[[#This Row],[Артикул]],[1]Подбор!$CJ:$CW,3,0),"")</f>
        <v>342170</v>
      </c>
      <c r="Y2419" s="73">
        <f>IFERROR(VLOOKUP(Подбор[[#This Row],[Артикул]],[1]Подбор!$CJ:$CW,4,0),"")</f>
        <v>-29.986495334752007</v>
      </c>
      <c r="Z2419" s="73">
        <f>IFERROR(VLOOKUP(Подбор[[#This Row],[Артикул]],[1]Подбор!$CJ:$CW,5,0),"")</f>
        <v>0</v>
      </c>
      <c r="AA2419" s="73">
        <f>IFERROR(VLOOKUP(Подбор[[#This Row],[Артикул]],[1]Подбор!$CJ:$CW,6,0),"")</f>
        <v>0</v>
      </c>
      <c r="AB2419" s="73">
        <f>IFERROR(VLOOKUP(Подбор[[#This Row],[Артикул]],[1]Подбор!$CJ:$CW,7,0),"")</f>
        <v>0</v>
      </c>
      <c r="AC2419" s="73">
        <f>IFERROR(VLOOKUP(Подбор[[#This Row],[Артикул]],[1]Подбор!$CJ:$CW,8,0),"")</f>
        <v>0</v>
      </c>
      <c r="AD2419" s="73">
        <f>IFERROR(VLOOKUP(Подбор[[#This Row],[Артикул]],[1]Подбор!$CJ:$CW,9,0),"")</f>
        <v>0</v>
      </c>
      <c r="AE2419" s="73">
        <f>IFERROR(VLOOKUP(Подбор[[#This Row],[Артикул]],[1]Подбор!$CJ:$CW,10,0),"")</f>
        <v>0</v>
      </c>
      <c r="AF2419" s="73">
        <f>IFERROR(VLOOKUP(Подбор[[#This Row],[Артикул]],[1]Подбор!$CJ:$CW,11,0),"")</f>
        <v>0</v>
      </c>
      <c r="AG2419" s="73">
        <f>IFERROR(VLOOKUP(Подбор[[#This Row],[Артикул]],[1]Подбор!$CJ:$CW,12,0),"")</f>
        <v>0</v>
      </c>
      <c r="AH2419" s="73">
        <f>IFERROR(VLOOKUP(Подбор[[#This Row],[Артикул]],[1]Подбор!$CJ:$CW,13,0),"")</f>
        <v>0</v>
      </c>
      <c r="AI2419" s="73">
        <f>IFERROR(VLOOKUP(Подбор[[#This Row],[Артикул]],[1]Подбор!$CJ:$CW,14,0),"")</f>
        <v>0</v>
      </c>
      <c r="AJ2419" s="73" t="str">
        <f>IFERROR(VLOOKUP(Подбор[[#This Row],[Артикул]],[1]Подбор!$CJ:$DA,15,0),"")</f>
        <v/>
      </c>
      <c r="AK2419" s="73" t="str">
        <f>IFERROR(VLOOKUP(Подбор[[#This Row],[Артикул]],[1]Подбор!$CJ:$DA,16,0),"")</f>
        <v>https://ipmatika.kz/products/asepticheskie-telefony-dlya-chistykh-pomeshcheniy/J%26R-JR309-FK-SIP/</v>
      </c>
      <c r="AL2419" s="73" t="str">
        <f>IFERROR(VLOOKUP(Подбор[[#This Row],[Артикул]],[1]Подбор!$CJ:$DA,17,0),"")</f>
        <v>Под заказ</v>
      </c>
    </row>
    <row r="2420" spans="1:38">
      <c r="A2420" s="73" t="s">
        <v>4462</v>
      </c>
      <c r="B2420" t="s">
        <v>3089</v>
      </c>
      <c r="C2420" t="s">
        <v>4463</v>
      </c>
      <c r="D2420">
        <v>658360</v>
      </c>
      <c r="E2420">
        <v>461030</v>
      </c>
      <c r="F2420">
        <v>-29.972963120481197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578</v>
      </c>
      <c r="R2420" t="s">
        <v>3697</v>
      </c>
      <c r="S2420" t="s">
        <v>5612</v>
      </c>
      <c r="T2420" s="73"/>
      <c r="U2420" s="73"/>
      <c r="V2420"/>
      <c r="W2420" s="73">
        <f>IFERROR(VLOOKUP(Подбор[[#This Row],[Артикул]],[1]Подбор!$CJ:$CW,2,0),"")</f>
        <v>658360</v>
      </c>
      <c r="X2420" s="73">
        <f>IFERROR(VLOOKUP(Подбор[[#This Row],[Артикул]],[1]Подбор!$CJ:$CW,3,0),"")</f>
        <v>461030</v>
      </c>
      <c r="Y2420" s="73">
        <f>IFERROR(VLOOKUP(Подбор[[#This Row],[Артикул]],[1]Подбор!$CJ:$CW,4,0),"")</f>
        <v>-29.972963120481197</v>
      </c>
      <c r="Z2420" s="73">
        <f>IFERROR(VLOOKUP(Подбор[[#This Row],[Артикул]],[1]Подбор!$CJ:$CW,5,0),"")</f>
        <v>0</v>
      </c>
      <c r="AA2420" s="73">
        <f>IFERROR(VLOOKUP(Подбор[[#This Row],[Артикул]],[1]Подбор!$CJ:$CW,6,0),"")</f>
        <v>0</v>
      </c>
      <c r="AB2420" s="73">
        <f>IFERROR(VLOOKUP(Подбор[[#This Row],[Артикул]],[1]Подбор!$CJ:$CW,7,0),"")</f>
        <v>0</v>
      </c>
      <c r="AC2420" s="73">
        <f>IFERROR(VLOOKUP(Подбор[[#This Row],[Артикул]],[1]Подбор!$CJ:$CW,8,0),"")</f>
        <v>0</v>
      </c>
      <c r="AD2420" s="73">
        <f>IFERROR(VLOOKUP(Подбор[[#This Row],[Артикул]],[1]Подбор!$CJ:$CW,9,0),"")</f>
        <v>0</v>
      </c>
      <c r="AE2420" s="73">
        <f>IFERROR(VLOOKUP(Подбор[[#This Row],[Артикул]],[1]Подбор!$CJ:$CW,10,0),"")</f>
        <v>0</v>
      </c>
      <c r="AF2420" s="73">
        <f>IFERROR(VLOOKUP(Подбор[[#This Row],[Артикул]],[1]Подбор!$CJ:$CW,11,0),"")</f>
        <v>0</v>
      </c>
      <c r="AG2420" s="73">
        <f>IFERROR(VLOOKUP(Подбор[[#This Row],[Артикул]],[1]Подбор!$CJ:$CW,12,0),"")</f>
        <v>0</v>
      </c>
      <c r="AH2420" s="73">
        <f>IFERROR(VLOOKUP(Подбор[[#This Row],[Артикул]],[1]Подбор!$CJ:$CW,13,0),"")</f>
        <v>0</v>
      </c>
      <c r="AI2420" s="73">
        <f>IFERROR(VLOOKUP(Подбор[[#This Row],[Артикул]],[1]Подбор!$CJ:$CW,14,0),"")</f>
        <v>0</v>
      </c>
      <c r="AJ2420" s="73" t="str">
        <f>IFERROR(VLOOKUP(Подбор[[#This Row],[Артикул]],[1]Подбор!$CJ:$DA,15,0),"")</f>
        <v/>
      </c>
      <c r="AK2420" s="73" t="str">
        <f>IFERROR(VLOOKUP(Подбор[[#This Row],[Артикул]],[1]Подбор!$CJ:$DA,16,0),"")</f>
        <v>https://ipmatika.kz/products/asepticheskie-telefony-dlya-chistykh-pomeshcheniy/J%26R-JR309-FK-SIP/</v>
      </c>
      <c r="AL2420" s="73" t="str">
        <f>IFERROR(VLOOKUP(Подбор[[#This Row],[Артикул]],[1]Подбор!$CJ:$DA,17,0),"")</f>
        <v>Под заказ</v>
      </c>
    </row>
    <row r="2421" spans="1:38">
      <c r="A2421" s="73" t="s">
        <v>4464</v>
      </c>
      <c r="B2421" t="s">
        <v>3089</v>
      </c>
      <c r="C2421" t="s">
        <v>4465</v>
      </c>
      <c r="D2421">
        <v>545270</v>
      </c>
      <c r="E2421">
        <v>381970</v>
      </c>
      <c r="F2421">
        <v>-29.948465897628694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7226</v>
      </c>
      <c r="R2421" t="s">
        <v>7227</v>
      </c>
      <c r="S2421" t="s">
        <v>5612</v>
      </c>
      <c r="T2421" s="73"/>
      <c r="U2421" s="73"/>
      <c r="V2421"/>
      <c r="W2421" s="73">
        <f>IFERROR(VLOOKUP(Подбор[[#This Row],[Артикул]],[1]Подбор!$CJ:$CW,2,0),"")</f>
        <v>545270</v>
      </c>
      <c r="X2421" s="73">
        <f>IFERROR(VLOOKUP(Подбор[[#This Row],[Артикул]],[1]Подбор!$CJ:$CW,3,0),"")</f>
        <v>381970</v>
      </c>
      <c r="Y2421" s="73">
        <f>IFERROR(VLOOKUP(Подбор[[#This Row],[Артикул]],[1]Подбор!$CJ:$CW,4,0),"")</f>
        <v>-29.948465897628694</v>
      </c>
      <c r="Z2421" s="73">
        <f>IFERROR(VLOOKUP(Подбор[[#This Row],[Артикул]],[1]Подбор!$CJ:$CW,5,0),"")</f>
        <v>0</v>
      </c>
      <c r="AA2421" s="73">
        <f>IFERROR(VLOOKUP(Подбор[[#This Row],[Артикул]],[1]Подбор!$CJ:$CW,6,0),"")</f>
        <v>0</v>
      </c>
      <c r="AB2421" s="73">
        <f>IFERROR(VLOOKUP(Подбор[[#This Row],[Артикул]],[1]Подбор!$CJ:$CW,7,0),"")</f>
        <v>0</v>
      </c>
      <c r="AC2421" s="73">
        <f>IFERROR(VLOOKUP(Подбор[[#This Row],[Артикул]],[1]Подбор!$CJ:$CW,8,0),"")</f>
        <v>0</v>
      </c>
      <c r="AD2421" s="73">
        <f>IFERROR(VLOOKUP(Подбор[[#This Row],[Артикул]],[1]Подбор!$CJ:$CW,9,0),"")</f>
        <v>0</v>
      </c>
      <c r="AE2421" s="73">
        <f>IFERROR(VLOOKUP(Подбор[[#This Row],[Артикул]],[1]Подбор!$CJ:$CW,10,0),"")</f>
        <v>0</v>
      </c>
      <c r="AF2421" s="73">
        <f>IFERROR(VLOOKUP(Подбор[[#This Row],[Артикул]],[1]Подбор!$CJ:$CW,11,0),"")</f>
        <v>0</v>
      </c>
      <c r="AG2421" s="73">
        <f>IFERROR(VLOOKUP(Подбор[[#This Row],[Артикул]],[1]Подбор!$CJ:$CW,12,0),"")</f>
        <v>0</v>
      </c>
      <c r="AH2421" s="73">
        <f>IFERROR(VLOOKUP(Подбор[[#This Row],[Артикул]],[1]Подбор!$CJ:$CW,13,0),"")</f>
        <v>0</v>
      </c>
      <c r="AI2421" s="73">
        <f>IFERROR(VLOOKUP(Подбор[[#This Row],[Артикул]],[1]Подбор!$CJ:$CW,14,0),"")</f>
        <v>0</v>
      </c>
      <c r="AJ2421" s="73" t="str">
        <f>IFERROR(VLOOKUP(Подбор[[#This Row],[Артикул]],[1]Подбор!$CJ:$DA,15,0),"")</f>
        <v>http://ipmatika.ru/upload/iblock/16c/3k1d9qrfl0u8hy7rck8iyc44by9n92ay/dvdvsd.png</v>
      </c>
      <c r="AK2421" s="73" t="str">
        <f>IFERROR(VLOOKUP(Подбор[[#This Row],[Артикул]],[1]Подбор!$CJ:$DA,16,0),"")</f>
        <v>https://ipmatika.kz/products/asepticheskie-telefony-dlya-chistykh-pomeshcheniy/JR303-SC-SIP/</v>
      </c>
      <c r="AL2421" s="73" t="str">
        <f>IFERROR(VLOOKUP(Подбор[[#This Row],[Артикул]],[1]Подбор!$CJ:$DA,17,0),"")</f>
        <v>Под заказ</v>
      </c>
    </row>
    <row r="2422" spans="1:38">
      <c r="A2422" s="73" t="s">
        <v>4466</v>
      </c>
      <c r="B2422" t="s">
        <v>3089</v>
      </c>
      <c r="C2422" t="s">
        <v>4467</v>
      </c>
      <c r="D2422">
        <v>469680</v>
      </c>
      <c r="E2422">
        <v>328890</v>
      </c>
      <c r="F2422">
        <v>-29.975728155339809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578</v>
      </c>
      <c r="R2422" t="s">
        <v>3697</v>
      </c>
      <c r="S2422" t="s">
        <v>5612</v>
      </c>
      <c r="T2422" s="73"/>
      <c r="U2422" s="73"/>
      <c r="V2422"/>
      <c r="W2422" s="73">
        <f>IFERROR(VLOOKUP(Подбор[[#This Row],[Артикул]],[1]Подбор!$CJ:$CW,2,0),"")</f>
        <v>469680</v>
      </c>
      <c r="X2422" s="73">
        <f>IFERROR(VLOOKUP(Подбор[[#This Row],[Артикул]],[1]Подбор!$CJ:$CW,3,0),"")</f>
        <v>328890</v>
      </c>
      <c r="Y2422" s="73">
        <f>IFERROR(VLOOKUP(Подбор[[#This Row],[Артикул]],[1]Подбор!$CJ:$CW,4,0),"")</f>
        <v>-29.975728155339809</v>
      </c>
      <c r="Z2422" s="73">
        <f>IFERROR(VLOOKUP(Подбор[[#This Row],[Артикул]],[1]Подбор!$CJ:$CW,5,0),"")</f>
        <v>0</v>
      </c>
      <c r="AA2422" s="73">
        <f>IFERROR(VLOOKUP(Подбор[[#This Row],[Артикул]],[1]Подбор!$CJ:$CW,6,0),"")</f>
        <v>0</v>
      </c>
      <c r="AB2422" s="73">
        <f>IFERROR(VLOOKUP(Подбор[[#This Row],[Артикул]],[1]Подбор!$CJ:$CW,7,0),"")</f>
        <v>0</v>
      </c>
      <c r="AC2422" s="73">
        <f>IFERROR(VLOOKUP(Подбор[[#This Row],[Артикул]],[1]Подбор!$CJ:$CW,8,0),"")</f>
        <v>0</v>
      </c>
      <c r="AD2422" s="73">
        <f>IFERROR(VLOOKUP(Подбор[[#This Row],[Артикул]],[1]Подбор!$CJ:$CW,9,0),"")</f>
        <v>0</v>
      </c>
      <c r="AE2422" s="73">
        <f>IFERROR(VLOOKUP(Подбор[[#This Row],[Артикул]],[1]Подбор!$CJ:$CW,10,0),"")</f>
        <v>0</v>
      </c>
      <c r="AF2422" s="73">
        <f>IFERROR(VLOOKUP(Подбор[[#This Row],[Артикул]],[1]Подбор!$CJ:$CW,11,0),"")</f>
        <v>0</v>
      </c>
      <c r="AG2422" s="73">
        <f>IFERROR(VLOOKUP(Подбор[[#This Row],[Артикул]],[1]Подбор!$CJ:$CW,12,0),"")</f>
        <v>0</v>
      </c>
      <c r="AH2422" s="73">
        <f>IFERROR(VLOOKUP(Подбор[[#This Row],[Артикул]],[1]Подбор!$CJ:$CW,13,0),"")</f>
        <v>0</v>
      </c>
      <c r="AI2422" s="73">
        <f>IFERROR(VLOOKUP(Подбор[[#This Row],[Артикул]],[1]Подбор!$CJ:$CW,14,0),"")</f>
        <v>0</v>
      </c>
      <c r="AJ2422" s="73" t="str">
        <f>IFERROR(VLOOKUP(Подбор[[#This Row],[Артикул]],[1]Подбор!$CJ:$DA,15,0),"")</f>
        <v/>
      </c>
      <c r="AK2422" s="73" t="str">
        <f>IFERROR(VLOOKUP(Подбор[[#This Row],[Артикул]],[1]Подбор!$CJ:$DA,16,0),"")</f>
        <v>https://ipmatika.kz/products/asepticheskie-telefony-dlya-chistykh-pomeshcheniy/J%26R-JR309-FK-SIP/</v>
      </c>
      <c r="AL2422" s="73" t="str">
        <f>IFERROR(VLOOKUP(Подбор[[#This Row],[Артикул]],[1]Подбор!$CJ:$DA,17,0),"")</f>
        <v>Под заказ</v>
      </c>
    </row>
    <row r="2423" spans="1:38">
      <c r="A2423" s="73" t="s">
        <v>4468</v>
      </c>
      <c r="B2423" t="s">
        <v>3089</v>
      </c>
      <c r="C2423" t="s">
        <v>4469</v>
      </c>
      <c r="D2423">
        <v>545270</v>
      </c>
      <c r="E2423">
        <v>381970</v>
      </c>
      <c r="F2423">
        <v>-29.948465897628694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578</v>
      </c>
      <c r="R2423" t="s">
        <v>4470</v>
      </c>
      <c r="S2423" t="s">
        <v>5612</v>
      </c>
      <c r="T2423" s="73"/>
      <c r="U2423" s="73"/>
      <c r="V2423"/>
      <c r="W2423" s="73">
        <f>IFERROR(VLOOKUP(Подбор[[#This Row],[Артикул]],[1]Подбор!$CJ:$CW,2,0),"")</f>
        <v>545270</v>
      </c>
      <c r="X2423" s="73">
        <f>IFERROR(VLOOKUP(Подбор[[#This Row],[Артикул]],[1]Подбор!$CJ:$CW,3,0),"")</f>
        <v>381970</v>
      </c>
      <c r="Y2423" s="73">
        <f>IFERROR(VLOOKUP(Подбор[[#This Row],[Артикул]],[1]Подбор!$CJ:$CW,4,0),"")</f>
        <v>-29.948465897628694</v>
      </c>
      <c r="Z2423" s="73">
        <f>IFERROR(VLOOKUP(Подбор[[#This Row],[Артикул]],[1]Подбор!$CJ:$CW,5,0),"")</f>
        <v>0</v>
      </c>
      <c r="AA2423" s="73">
        <f>IFERROR(VLOOKUP(Подбор[[#This Row],[Артикул]],[1]Подбор!$CJ:$CW,6,0),"")</f>
        <v>0</v>
      </c>
      <c r="AB2423" s="73">
        <f>IFERROR(VLOOKUP(Подбор[[#This Row],[Артикул]],[1]Подбор!$CJ:$CW,7,0),"")</f>
        <v>0</v>
      </c>
      <c r="AC2423" s="73">
        <f>IFERROR(VLOOKUP(Подбор[[#This Row],[Артикул]],[1]Подбор!$CJ:$CW,8,0),"")</f>
        <v>0</v>
      </c>
      <c r="AD2423" s="73">
        <f>IFERROR(VLOOKUP(Подбор[[#This Row],[Артикул]],[1]Подбор!$CJ:$CW,9,0),"")</f>
        <v>0</v>
      </c>
      <c r="AE2423" s="73">
        <f>IFERROR(VLOOKUP(Подбор[[#This Row],[Артикул]],[1]Подбор!$CJ:$CW,10,0),"")</f>
        <v>0</v>
      </c>
      <c r="AF2423" s="73">
        <f>IFERROR(VLOOKUP(Подбор[[#This Row],[Артикул]],[1]Подбор!$CJ:$CW,11,0),"")</f>
        <v>0</v>
      </c>
      <c r="AG2423" s="73">
        <f>IFERROR(VLOOKUP(Подбор[[#This Row],[Артикул]],[1]Подбор!$CJ:$CW,12,0),"")</f>
        <v>0</v>
      </c>
      <c r="AH2423" s="73">
        <f>IFERROR(VLOOKUP(Подбор[[#This Row],[Артикул]],[1]Подбор!$CJ:$CW,13,0),"")</f>
        <v>0</v>
      </c>
      <c r="AI2423" s="73">
        <f>IFERROR(VLOOKUP(Подбор[[#This Row],[Артикул]],[1]Подбор!$CJ:$CW,14,0),"")</f>
        <v>0</v>
      </c>
      <c r="AJ2423" s="73" t="str">
        <f>IFERROR(VLOOKUP(Подбор[[#This Row],[Артикул]],[1]Подбор!$CJ:$DA,15,0),"")</f>
        <v/>
      </c>
      <c r="AK2423" s="73" t="str">
        <f>IFERROR(VLOOKUP(Подбор[[#This Row],[Артикул]],[1]Подбор!$CJ:$DA,16,0),"")</f>
        <v>https://ipmatika.kz/products/analogovye-vyzyvnye-paneli/jr-jr304-sc/</v>
      </c>
      <c r="AL2423" s="73" t="str">
        <f>IFERROR(VLOOKUP(Подбор[[#This Row],[Артикул]],[1]Подбор!$CJ:$DA,17,0),"")</f>
        <v>Под заказ</v>
      </c>
    </row>
    <row r="2424" spans="1:38">
      <c r="A2424" s="73" t="s">
        <v>4471</v>
      </c>
      <c r="B2424" t="s">
        <v>3089</v>
      </c>
      <c r="C2424" t="s">
        <v>4472</v>
      </c>
      <c r="D2424">
        <v>432180</v>
      </c>
      <c r="E2424">
        <v>302350</v>
      </c>
      <c r="F2424">
        <v>-30.040723772502204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7228</v>
      </c>
      <c r="R2424" t="s">
        <v>4473</v>
      </c>
      <c r="S2424" t="s">
        <v>5612</v>
      </c>
      <c r="T2424" s="73"/>
      <c r="U2424" s="73"/>
      <c r="V2424"/>
      <c r="W2424" s="73">
        <f>IFERROR(VLOOKUP(Подбор[[#This Row],[Артикул]],[1]Подбор!$CJ:$CW,2,0),"")</f>
        <v>432180</v>
      </c>
      <c r="X2424" s="73">
        <f>IFERROR(VLOOKUP(Подбор[[#This Row],[Артикул]],[1]Подбор!$CJ:$CW,3,0),"")</f>
        <v>302350</v>
      </c>
      <c r="Y2424" s="73">
        <f>IFERROR(VLOOKUP(Подбор[[#This Row],[Артикул]],[1]Подбор!$CJ:$CW,4,0),"")</f>
        <v>-30.040723772502204</v>
      </c>
      <c r="Z2424" s="73">
        <f>IFERROR(VLOOKUP(Подбор[[#This Row],[Артикул]],[1]Подбор!$CJ:$CW,5,0),"")</f>
        <v>0</v>
      </c>
      <c r="AA2424" s="73">
        <f>IFERROR(VLOOKUP(Подбор[[#This Row],[Артикул]],[1]Подбор!$CJ:$CW,6,0),"")</f>
        <v>0</v>
      </c>
      <c r="AB2424" s="73">
        <f>IFERROR(VLOOKUP(Подбор[[#This Row],[Артикул]],[1]Подбор!$CJ:$CW,7,0),"")</f>
        <v>0</v>
      </c>
      <c r="AC2424" s="73">
        <f>IFERROR(VLOOKUP(Подбор[[#This Row],[Артикул]],[1]Подбор!$CJ:$CW,8,0),"")</f>
        <v>0</v>
      </c>
      <c r="AD2424" s="73">
        <f>IFERROR(VLOOKUP(Подбор[[#This Row],[Артикул]],[1]Подбор!$CJ:$CW,9,0),"")</f>
        <v>0</v>
      </c>
      <c r="AE2424" s="73">
        <f>IFERROR(VLOOKUP(Подбор[[#This Row],[Артикул]],[1]Подбор!$CJ:$CW,10,0),"")</f>
        <v>0</v>
      </c>
      <c r="AF2424" s="73">
        <f>IFERROR(VLOOKUP(Подбор[[#This Row],[Артикул]],[1]Подбор!$CJ:$CW,11,0),"")</f>
        <v>0</v>
      </c>
      <c r="AG2424" s="73">
        <f>IFERROR(VLOOKUP(Подбор[[#This Row],[Артикул]],[1]Подбор!$CJ:$CW,12,0),"")</f>
        <v>0</v>
      </c>
      <c r="AH2424" s="73">
        <f>IFERROR(VLOOKUP(Подбор[[#This Row],[Артикул]],[1]Подбор!$CJ:$CW,13,0),"")</f>
        <v>0</v>
      </c>
      <c r="AI2424" s="73">
        <f>IFERROR(VLOOKUP(Подбор[[#This Row],[Артикул]],[1]Подбор!$CJ:$CW,14,0),"")</f>
        <v>0</v>
      </c>
      <c r="AJ2424" s="73" t="str">
        <f>IFERROR(VLOOKUP(Подбор[[#This Row],[Артикул]],[1]Подбор!$CJ:$DA,15,0),"")</f>
        <v>http://ipmatika.ru/upload/iblock/2f9/ufdop3xbarko2z23y7hntanum15iyqmt/304-sc.jpg</v>
      </c>
      <c r="AK2424" s="73" t="str">
        <f>IFERROR(VLOOKUP(Подбор[[#This Row],[Артикул]],[1]Подбор!$CJ:$DA,16,0),"")</f>
        <v>https://ipmatika.kz/products/vyzyvnye-paneli/jr-jr304-sc-sip/</v>
      </c>
      <c r="AL2424" s="73" t="str">
        <f>IFERROR(VLOOKUP(Подбор[[#This Row],[Артикул]],[1]Подбор!$CJ:$DA,17,0),"")</f>
        <v>Под заказ</v>
      </c>
    </row>
    <row r="2425" spans="1:38">
      <c r="A2425" s="73" t="s">
        <v>4474</v>
      </c>
      <c r="B2425" t="s">
        <v>3089</v>
      </c>
      <c r="C2425" t="s">
        <v>4475</v>
      </c>
      <c r="D2425">
        <v>337550</v>
      </c>
      <c r="E2425">
        <v>236570</v>
      </c>
      <c r="F2425">
        <v>-29.91556806399052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7229</v>
      </c>
      <c r="R2425" t="s">
        <v>4470</v>
      </c>
      <c r="S2425" t="s">
        <v>5612</v>
      </c>
      <c r="T2425" s="73"/>
      <c r="U2425" s="73"/>
      <c r="V2425"/>
      <c r="W2425" s="73">
        <f>IFERROR(VLOOKUP(Подбор[[#This Row],[Артикул]],[1]Подбор!$CJ:$CW,2,0),"")</f>
        <v>337550</v>
      </c>
      <c r="X2425" s="73">
        <f>IFERROR(VLOOKUP(Подбор[[#This Row],[Артикул]],[1]Подбор!$CJ:$CW,3,0),"")</f>
        <v>236570</v>
      </c>
      <c r="Y2425" s="73">
        <f>IFERROR(VLOOKUP(Подбор[[#This Row],[Артикул]],[1]Подбор!$CJ:$CW,4,0),"")</f>
        <v>-29.91556806399052</v>
      </c>
      <c r="Z2425" s="73">
        <f>IFERROR(VLOOKUP(Подбор[[#This Row],[Артикул]],[1]Подбор!$CJ:$CW,5,0),"")</f>
        <v>0</v>
      </c>
      <c r="AA2425" s="73">
        <f>IFERROR(VLOOKUP(Подбор[[#This Row],[Артикул]],[1]Подбор!$CJ:$CW,6,0),"")</f>
        <v>0</v>
      </c>
      <c r="AB2425" s="73">
        <f>IFERROR(VLOOKUP(Подбор[[#This Row],[Артикул]],[1]Подбор!$CJ:$CW,7,0),"")</f>
        <v>0</v>
      </c>
      <c r="AC2425" s="73">
        <f>IFERROR(VLOOKUP(Подбор[[#This Row],[Артикул]],[1]Подбор!$CJ:$CW,8,0),"")</f>
        <v>0</v>
      </c>
      <c r="AD2425" s="73">
        <f>IFERROR(VLOOKUP(Подбор[[#This Row],[Артикул]],[1]Подбор!$CJ:$CW,9,0),"")</f>
        <v>0</v>
      </c>
      <c r="AE2425" s="73">
        <f>IFERROR(VLOOKUP(Подбор[[#This Row],[Артикул]],[1]Подбор!$CJ:$CW,10,0),"")</f>
        <v>0</v>
      </c>
      <c r="AF2425" s="73">
        <f>IFERROR(VLOOKUP(Подбор[[#This Row],[Артикул]],[1]Подбор!$CJ:$CW,11,0),"")</f>
        <v>0</v>
      </c>
      <c r="AG2425" s="73">
        <f>IFERROR(VLOOKUP(Подбор[[#This Row],[Артикул]],[1]Подбор!$CJ:$CW,12,0),"")</f>
        <v>0</v>
      </c>
      <c r="AH2425" s="73">
        <f>IFERROR(VLOOKUP(Подбор[[#This Row],[Артикул]],[1]Подбор!$CJ:$CW,13,0),"")</f>
        <v>0</v>
      </c>
      <c r="AI2425" s="73">
        <f>IFERROR(VLOOKUP(Подбор[[#This Row],[Артикул]],[1]Подбор!$CJ:$CW,14,0),"")</f>
        <v>0</v>
      </c>
      <c r="AJ2425" s="73" t="str">
        <f>IFERROR(VLOOKUP(Подбор[[#This Row],[Артикул]],[1]Подбор!$CJ:$DA,15,0),"")</f>
        <v>http://ipmatika.ru/upload/iblock/f67/pnbtbmkrz5f8m18lem16wa4k6pcghhtq/cdvdfb1.jpg</v>
      </c>
      <c r="AK2425" s="73" t="str">
        <f>IFERROR(VLOOKUP(Подбор[[#This Row],[Артикул]],[1]Подбор!$CJ:$DA,16,0),"")</f>
        <v>https://ipmatika.kz/products/analogovye-vyzyvnye-paneli/jr-jr304-sc/</v>
      </c>
      <c r="AL2425" s="73" t="str">
        <f>IFERROR(VLOOKUP(Подбор[[#This Row],[Артикул]],[1]Подбор!$CJ:$DA,17,0),"")</f>
        <v>Под заказ</v>
      </c>
    </row>
    <row r="2426" spans="1:38">
      <c r="A2426" s="73" t="s">
        <v>4476</v>
      </c>
      <c r="B2426" t="s">
        <v>3089</v>
      </c>
      <c r="C2426" t="s">
        <v>4477</v>
      </c>
      <c r="D2426">
        <v>545270</v>
      </c>
      <c r="E2426">
        <v>381970</v>
      </c>
      <c r="F2426">
        <v>-29.948465897628694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578</v>
      </c>
      <c r="R2426" t="s">
        <v>4478</v>
      </c>
      <c r="S2426" t="s">
        <v>5612</v>
      </c>
      <c r="T2426" s="73"/>
      <c r="U2426" s="73"/>
      <c r="V2426"/>
      <c r="W2426" s="73">
        <f>IFERROR(VLOOKUP(Подбор[[#This Row],[Артикул]],[1]Подбор!$CJ:$CW,2,0),"")</f>
        <v>545270</v>
      </c>
      <c r="X2426" s="73">
        <f>IFERROR(VLOOKUP(Подбор[[#This Row],[Артикул]],[1]Подбор!$CJ:$CW,3,0),"")</f>
        <v>381970</v>
      </c>
      <c r="Y2426" s="73">
        <f>IFERROR(VLOOKUP(Подбор[[#This Row],[Артикул]],[1]Подбор!$CJ:$CW,4,0),"")</f>
        <v>-29.948465897628694</v>
      </c>
      <c r="Z2426" s="73">
        <f>IFERROR(VLOOKUP(Подбор[[#This Row],[Артикул]],[1]Подбор!$CJ:$CW,5,0),"")</f>
        <v>0</v>
      </c>
      <c r="AA2426" s="73">
        <f>IFERROR(VLOOKUP(Подбор[[#This Row],[Артикул]],[1]Подбор!$CJ:$CW,6,0),"")</f>
        <v>0</v>
      </c>
      <c r="AB2426" s="73">
        <f>IFERROR(VLOOKUP(Подбор[[#This Row],[Артикул]],[1]Подбор!$CJ:$CW,7,0),"")</f>
        <v>0</v>
      </c>
      <c r="AC2426" s="73">
        <f>IFERROR(VLOOKUP(Подбор[[#This Row],[Артикул]],[1]Подбор!$CJ:$CW,8,0),"")</f>
        <v>0</v>
      </c>
      <c r="AD2426" s="73">
        <f>IFERROR(VLOOKUP(Подбор[[#This Row],[Артикул]],[1]Подбор!$CJ:$CW,9,0),"")</f>
        <v>0</v>
      </c>
      <c r="AE2426" s="73">
        <f>IFERROR(VLOOKUP(Подбор[[#This Row],[Артикул]],[1]Подбор!$CJ:$CW,10,0),"")</f>
        <v>0</v>
      </c>
      <c r="AF2426" s="73">
        <f>IFERROR(VLOOKUP(Подбор[[#This Row],[Артикул]],[1]Подбор!$CJ:$CW,11,0),"")</f>
        <v>0</v>
      </c>
      <c r="AG2426" s="73">
        <f>IFERROR(VLOOKUP(Подбор[[#This Row],[Артикул]],[1]Подбор!$CJ:$CW,12,0),"")</f>
        <v>0</v>
      </c>
      <c r="AH2426" s="73">
        <f>IFERROR(VLOOKUP(Подбор[[#This Row],[Артикул]],[1]Подбор!$CJ:$CW,13,0),"")</f>
        <v>0</v>
      </c>
      <c r="AI2426" s="73">
        <f>IFERROR(VLOOKUP(Подбор[[#This Row],[Артикул]],[1]Подбор!$CJ:$CW,14,0),"")</f>
        <v>0</v>
      </c>
      <c r="AJ2426" s="73" t="str">
        <f>IFERROR(VLOOKUP(Подбор[[#This Row],[Артикул]],[1]Подбор!$CJ:$DA,15,0),"")</f>
        <v/>
      </c>
      <c r="AK2426" s="73" t="str">
        <f>IFERROR(VLOOKUP(Подбор[[#This Row],[Артикул]],[1]Подбор!$CJ:$DA,16,0),"")</f>
        <v>https://ipmatika.kz/products/analogovye-vyzyvnye-paneli/jr-jr305-sc/</v>
      </c>
      <c r="AL2426" s="73" t="str">
        <f>IFERROR(VLOOKUP(Подбор[[#This Row],[Артикул]],[1]Подбор!$CJ:$DA,17,0),"")</f>
        <v>Под заказ</v>
      </c>
    </row>
    <row r="2427" spans="1:38">
      <c r="A2427" s="73" t="s">
        <v>4479</v>
      </c>
      <c r="B2427" t="s">
        <v>3089</v>
      </c>
      <c r="C2427" t="s">
        <v>4480</v>
      </c>
      <c r="D2427">
        <v>432180</v>
      </c>
      <c r="E2427">
        <v>302350</v>
      </c>
      <c r="F2427">
        <v>-30.040723772502204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7230</v>
      </c>
      <c r="R2427" t="s">
        <v>4481</v>
      </c>
      <c r="S2427" t="s">
        <v>5612</v>
      </c>
      <c r="T2427" s="73"/>
      <c r="U2427" s="73"/>
      <c r="V2427"/>
      <c r="W2427" s="73">
        <f>IFERROR(VLOOKUP(Подбор[[#This Row],[Артикул]],[1]Подбор!$CJ:$CW,2,0),"")</f>
        <v>432180</v>
      </c>
      <c r="X2427" s="73">
        <f>IFERROR(VLOOKUP(Подбор[[#This Row],[Артикул]],[1]Подбор!$CJ:$CW,3,0),"")</f>
        <v>302350</v>
      </c>
      <c r="Y2427" s="73">
        <f>IFERROR(VLOOKUP(Подбор[[#This Row],[Артикул]],[1]Подбор!$CJ:$CW,4,0),"")</f>
        <v>-30.040723772502204</v>
      </c>
      <c r="Z2427" s="73">
        <f>IFERROR(VLOOKUP(Подбор[[#This Row],[Артикул]],[1]Подбор!$CJ:$CW,5,0),"")</f>
        <v>0</v>
      </c>
      <c r="AA2427" s="73">
        <f>IFERROR(VLOOKUP(Подбор[[#This Row],[Артикул]],[1]Подбор!$CJ:$CW,6,0),"")</f>
        <v>0</v>
      </c>
      <c r="AB2427" s="73">
        <f>IFERROR(VLOOKUP(Подбор[[#This Row],[Артикул]],[1]Подбор!$CJ:$CW,7,0),"")</f>
        <v>0</v>
      </c>
      <c r="AC2427" s="73">
        <f>IFERROR(VLOOKUP(Подбор[[#This Row],[Артикул]],[1]Подбор!$CJ:$CW,8,0),"")</f>
        <v>0</v>
      </c>
      <c r="AD2427" s="73">
        <f>IFERROR(VLOOKUP(Подбор[[#This Row],[Артикул]],[1]Подбор!$CJ:$CW,9,0),"")</f>
        <v>0</v>
      </c>
      <c r="AE2427" s="73">
        <f>IFERROR(VLOOKUP(Подбор[[#This Row],[Артикул]],[1]Подбор!$CJ:$CW,10,0),"")</f>
        <v>0</v>
      </c>
      <c r="AF2427" s="73">
        <f>IFERROR(VLOOKUP(Подбор[[#This Row],[Артикул]],[1]Подбор!$CJ:$CW,11,0),"")</f>
        <v>0</v>
      </c>
      <c r="AG2427" s="73">
        <f>IFERROR(VLOOKUP(Подбор[[#This Row],[Артикул]],[1]Подбор!$CJ:$CW,12,0),"")</f>
        <v>0</v>
      </c>
      <c r="AH2427" s="73">
        <f>IFERROR(VLOOKUP(Подбор[[#This Row],[Артикул]],[1]Подбор!$CJ:$CW,13,0),"")</f>
        <v>0</v>
      </c>
      <c r="AI2427" s="73">
        <f>IFERROR(VLOOKUP(Подбор[[#This Row],[Артикул]],[1]Подбор!$CJ:$CW,14,0),"")</f>
        <v>0</v>
      </c>
      <c r="AJ2427" s="73" t="str">
        <f>IFERROR(VLOOKUP(Подбор[[#This Row],[Артикул]],[1]Подбор!$CJ:$DA,15,0),"")</f>
        <v>http://ipmatika.ru/upload/iblock/066/hfyqku3cdsis29zmi0qdiaexaggu54q1/R305-SC-SIP.jpg</v>
      </c>
      <c r="AK2427" s="73" t="str">
        <f>IFERROR(VLOOKUP(Подбор[[#This Row],[Артикул]],[1]Подбор!$CJ:$DA,16,0),"")</f>
        <v>https://ipmatika.kz/products/vyzyvnye-paneli/jr-jr305-sc-sip/</v>
      </c>
      <c r="AL2427" s="73" t="str">
        <f>IFERROR(VLOOKUP(Подбор[[#This Row],[Артикул]],[1]Подбор!$CJ:$DA,17,0),"")</f>
        <v>Под заказ</v>
      </c>
    </row>
    <row r="2428" spans="1:38">
      <c r="A2428" s="73" t="s">
        <v>4482</v>
      </c>
      <c r="B2428" t="s">
        <v>3089</v>
      </c>
      <c r="C2428" t="s">
        <v>4483</v>
      </c>
      <c r="D2428">
        <v>337550</v>
      </c>
      <c r="E2428">
        <v>236570</v>
      </c>
      <c r="F2428">
        <v>-29.91556806399052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7231</v>
      </c>
      <c r="R2428" t="s">
        <v>4478</v>
      </c>
      <c r="S2428" t="s">
        <v>5612</v>
      </c>
      <c r="T2428" s="73"/>
      <c r="U2428" s="73"/>
      <c r="V2428"/>
      <c r="W2428" s="73">
        <f>IFERROR(VLOOKUP(Подбор[[#This Row],[Артикул]],[1]Подбор!$CJ:$CW,2,0),"")</f>
        <v>337550</v>
      </c>
      <c r="X2428" s="73">
        <f>IFERROR(VLOOKUP(Подбор[[#This Row],[Артикул]],[1]Подбор!$CJ:$CW,3,0),"")</f>
        <v>236570</v>
      </c>
      <c r="Y2428" s="73">
        <f>IFERROR(VLOOKUP(Подбор[[#This Row],[Артикул]],[1]Подбор!$CJ:$CW,4,0),"")</f>
        <v>-29.91556806399052</v>
      </c>
      <c r="Z2428" s="73">
        <f>IFERROR(VLOOKUP(Подбор[[#This Row],[Артикул]],[1]Подбор!$CJ:$CW,5,0),"")</f>
        <v>0</v>
      </c>
      <c r="AA2428" s="73">
        <f>IFERROR(VLOOKUP(Подбор[[#This Row],[Артикул]],[1]Подбор!$CJ:$CW,6,0),"")</f>
        <v>0</v>
      </c>
      <c r="AB2428" s="73">
        <f>IFERROR(VLOOKUP(Подбор[[#This Row],[Артикул]],[1]Подбор!$CJ:$CW,7,0),"")</f>
        <v>0</v>
      </c>
      <c r="AC2428" s="73">
        <f>IFERROR(VLOOKUP(Подбор[[#This Row],[Артикул]],[1]Подбор!$CJ:$CW,8,0),"")</f>
        <v>0</v>
      </c>
      <c r="AD2428" s="73">
        <f>IFERROR(VLOOKUP(Подбор[[#This Row],[Артикул]],[1]Подбор!$CJ:$CW,9,0),"")</f>
        <v>0</v>
      </c>
      <c r="AE2428" s="73">
        <f>IFERROR(VLOOKUP(Подбор[[#This Row],[Артикул]],[1]Подбор!$CJ:$CW,10,0),"")</f>
        <v>0</v>
      </c>
      <c r="AF2428" s="73">
        <f>IFERROR(VLOOKUP(Подбор[[#This Row],[Артикул]],[1]Подбор!$CJ:$CW,11,0),"")</f>
        <v>0</v>
      </c>
      <c r="AG2428" s="73">
        <f>IFERROR(VLOOKUP(Подбор[[#This Row],[Артикул]],[1]Подбор!$CJ:$CW,12,0),"")</f>
        <v>0</v>
      </c>
      <c r="AH2428" s="73">
        <f>IFERROR(VLOOKUP(Подбор[[#This Row],[Артикул]],[1]Подбор!$CJ:$CW,13,0),"")</f>
        <v>0</v>
      </c>
      <c r="AI2428" s="73">
        <f>IFERROR(VLOOKUP(Подбор[[#This Row],[Артикул]],[1]Подбор!$CJ:$CW,14,0),"")</f>
        <v>0</v>
      </c>
      <c r="AJ2428" s="73" t="str">
        <f>IFERROR(VLOOKUP(Подбор[[#This Row],[Артикул]],[1]Подбор!$CJ:$DA,15,0),"")</f>
        <v>http://ipmatika.ru/upload/iblock/21b/fxix2ctqr904pu9qhmefio2720h0ow92/dvddfbd_batcheditor_fotor.jpg</v>
      </c>
      <c r="AK2428" s="73" t="str">
        <f>IFERROR(VLOOKUP(Подбор[[#This Row],[Артикул]],[1]Подбор!$CJ:$DA,16,0),"")</f>
        <v>https://ipmatika.kz/products/analogovye-vyzyvnye-paneli/jr-jr305-sc/</v>
      </c>
      <c r="AL2428" s="73" t="str">
        <f>IFERROR(VLOOKUP(Подбор[[#This Row],[Артикул]],[1]Подбор!$CJ:$DA,17,0),"")</f>
        <v>Под заказ</v>
      </c>
    </row>
    <row r="2429" spans="1:38">
      <c r="A2429" s="73" t="s">
        <v>4484</v>
      </c>
      <c r="B2429" t="s">
        <v>3089</v>
      </c>
      <c r="C2429" t="s">
        <v>4485</v>
      </c>
      <c r="D2429">
        <v>564310</v>
      </c>
      <c r="E2429">
        <v>395250</v>
      </c>
      <c r="F2429">
        <v>-29.958710637770025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578</v>
      </c>
      <c r="R2429" t="s">
        <v>4486</v>
      </c>
      <c r="S2429" t="s">
        <v>5612</v>
      </c>
      <c r="T2429" s="73"/>
      <c r="U2429" s="73"/>
      <c r="V2429"/>
      <c r="W2429" s="73">
        <f>IFERROR(VLOOKUP(Подбор[[#This Row],[Артикул]],[1]Подбор!$CJ:$CW,2,0),"")</f>
        <v>564310</v>
      </c>
      <c r="X2429" s="73">
        <f>IFERROR(VLOOKUP(Подбор[[#This Row],[Артикул]],[1]Подбор!$CJ:$CW,3,0),"")</f>
        <v>395250</v>
      </c>
      <c r="Y2429" s="73">
        <f>IFERROR(VLOOKUP(Подбор[[#This Row],[Артикул]],[1]Подбор!$CJ:$CW,4,0),"")</f>
        <v>-29.958710637770025</v>
      </c>
      <c r="Z2429" s="73">
        <f>IFERROR(VLOOKUP(Подбор[[#This Row],[Артикул]],[1]Подбор!$CJ:$CW,5,0),"")</f>
        <v>0</v>
      </c>
      <c r="AA2429" s="73">
        <f>IFERROR(VLOOKUP(Подбор[[#This Row],[Артикул]],[1]Подбор!$CJ:$CW,6,0),"")</f>
        <v>0</v>
      </c>
      <c r="AB2429" s="73">
        <f>IFERROR(VLOOKUP(Подбор[[#This Row],[Артикул]],[1]Подбор!$CJ:$CW,7,0),"")</f>
        <v>0</v>
      </c>
      <c r="AC2429" s="73">
        <f>IFERROR(VLOOKUP(Подбор[[#This Row],[Артикул]],[1]Подбор!$CJ:$CW,8,0),"")</f>
        <v>0</v>
      </c>
      <c r="AD2429" s="73">
        <f>IFERROR(VLOOKUP(Подбор[[#This Row],[Артикул]],[1]Подбор!$CJ:$CW,9,0),"")</f>
        <v>0</v>
      </c>
      <c r="AE2429" s="73">
        <f>IFERROR(VLOOKUP(Подбор[[#This Row],[Артикул]],[1]Подбор!$CJ:$CW,10,0),"")</f>
        <v>0</v>
      </c>
      <c r="AF2429" s="73">
        <f>IFERROR(VLOOKUP(Подбор[[#This Row],[Артикул]],[1]Подбор!$CJ:$CW,11,0),"")</f>
        <v>0</v>
      </c>
      <c r="AG2429" s="73">
        <f>IFERROR(VLOOKUP(Подбор[[#This Row],[Артикул]],[1]Подбор!$CJ:$CW,12,0),"")</f>
        <v>0</v>
      </c>
      <c r="AH2429" s="73">
        <f>IFERROR(VLOOKUP(Подбор[[#This Row],[Артикул]],[1]Подбор!$CJ:$CW,13,0),"")</f>
        <v>0</v>
      </c>
      <c r="AI2429" s="73">
        <f>IFERROR(VLOOKUP(Подбор[[#This Row],[Артикул]],[1]Подбор!$CJ:$CW,14,0),"")</f>
        <v>0</v>
      </c>
      <c r="AJ2429" s="73" t="str">
        <f>IFERROR(VLOOKUP(Подбор[[#This Row],[Артикул]],[1]Подбор!$CJ:$DA,15,0),"")</f>
        <v/>
      </c>
      <c r="AK2429" s="73" t="str">
        <f>IFERROR(VLOOKUP(Подбор[[#This Row],[Артикул]],[1]Подбор!$CJ:$DA,16,0),"")</f>
        <v>https://ipmatika.kz/products/analogovye-vyzyvnye-paneli/jr-jr308-fk/</v>
      </c>
      <c r="AL2429" s="73" t="str">
        <f>IFERROR(VLOOKUP(Подбор[[#This Row],[Артикул]],[1]Подбор!$CJ:$DA,17,0),"")</f>
        <v>Под заказ</v>
      </c>
    </row>
    <row r="2430" spans="1:38">
      <c r="A2430" s="73" t="s">
        <v>4487</v>
      </c>
      <c r="B2430" t="s">
        <v>3089</v>
      </c>
      <c r="C2430" t="s">
        <v>4488</v>
      </c>
      <c r="D2430">
        <v>451210</v>
      </c>
      <c r="E2430">
        <v>315620</v>
      </c>
      <c r="F2430">
        <v>-30.050309168679775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7232</v>
      </c>
      <c r="R2430" t="s">
        <v>4489</v>
      </c>
      <c r="S2430" t="s">
        <v>5612</v>
      </c>
      <c r="T2430" s="73"/>
      <c r="U2430" s="73"/>
      <c r="V2430"/>
      <c r="W2430" s="73">
        <f>IFERROR(VLOOKUP(Подбор[[#This Row],[Артикул]],[1]Подбор!$CJ:$CW,2,0),"")</f>
        <v>451210</v>
      </c>
      <c r="X2430" s="73">
        <f>IFERROR(VLOOKUP(Подбор[[#This Row],[Артикул]],[1]Подбор!$CJ:$CW,3,0),"")</f>
        <v>315620</v>
      </c>
      <c r="Y2430" s="73">
        <f>IFERROR(VLOOKUP(Подбор[[#This Row],[Артикул]],[1]Подбор!$CJ:$CW,4,0),"")</f>
        <v>-30.050309168679775</v>
      </c>
      <c r="Z2430" s="73">
        <f>IFERROR(VLOOKUP(Подбор[[#This Row],[Артикул]],[1]Подбор!$CJ:$CW,5,0),"")</f>
        <v>0</v>
      </c>
      <c r="AA2430" s="73">
        <f>IFERROR(VLOOKUP(Подбор[[#This Row],[Артикул]],[1]Подбор!$CJ:$CW,6,0),"")</f>
        <v>0</v>
      </c>
      <c r="AB2430" s="73">
        <f>IFERROR(VLOOKUP(Подбор[[#This Row],[Артикул]],[1]Подбор!$CJ:$CW,7,0),"")</f>
        <v>0</v>
      </c>
      <c r="AC2430" s="73">
        <f>IFERROR(VLOOKUP(Подбор[[#This Row],[Артикул]],[1]Подбор!$CJ:$CW,8,0),"")</f>
        <v>0</v>
      </c>
      <c r="AD2430" s="73">
        <f>IFERROR(VLOOKUP(Подбор[[#This Row],[Артикул]],[1]Подбор!$CJ:$CW,9,0),"")</f>
        <v>0</v>
      </c>
      <c r="AE2430" s="73">
        <f>IFERROR(VLOOKUP(Подбор[[#This Row],[Артикул]],[1]Подбор!$CJ:$CW,10,0),"")</f>
        <v>0</v>
      </c>
      <c r="AF2430" s="73">
        <f>IFERROR(VLOOKUP(Подбор[[#This Row],[Артикул]],[1]Подбор!$CJ:$CW,11,0),"")</f>
        <v>0</v>
      </c>
      <c r="AG2430" s="73">
        <f>IFERROR(VLOOKUP(Подбор[[#This Row],[Артикул]],[1]Подбор!$CJ:$CW,12,0),"")</f>
        <v>0</v>
      </c>
      <c r="AH2430" s="73">
        <f>IFERROR(VLOOKUP(Подбор[[#This Row],[Артикул]],[1]Подбор!$CJ:$CW,13,0),"")</f>
        <v>0</v>
      </c>
      <c r="AI2430" s="73">
        <f>IFERROR(VLOOKUP(Подбор[[#This Row],[Артикул]],[1]Подбор!$CJ:$CW,14,0),"")</f>
        <v>0</v>
      </c>
      <c r="AJ2430" s="73" t="str">
        <f>IFERROR(VLOOKUP(Подбор[[#This Row],[Артикул]],[1]Подбор!$CJ:$DA,15,0),"")</f>
        <v>http://ipmatika.ru/upload/iblock/5a7/gkfeirq8gc7cizz8j1i9s1xtmd33fsb0/JR308-FK-SIP.jpg</v>
      </c>
      <c r="AK2430" s="73" t="str">
        <f>IFERROR(VLOOKUP(Подбор[[#This Row],[Артикул]],[1]Подбор!$CJ:$DA,16,0),"")</f>
        <v>https://ipmatika.kz/products/vyzyvnye-paneli/jr-jr308-fk-SIP/</v>
      </c>
      <c r="AL2430" s="73" t="str">
        <f>IFERROR(VLOOKUP(Подбор[[#This Row],[Артикул]],[1]Подбор!$CJ:$DA,17,0),"")</f>
        <v>Под заказ</v>
      </c>
    </row>
    <row r="2431" spans="1:38">
      <c r="A2431" s="73" t="s">
        <v>4490</v>
      </c>
      <c r="B2431" t="s">
        <v>3089</v>
      </c>
      <c r="C2431" t="s">
        <v>4491</v>
      </c>
      <c r="D2431">
        <v>356590</v>
      </c>
      <c r="E2431">
        <v>249850</v>
      </c>
      <c r="F2431">
        <v>-29.933537115454726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7233</v>
      </c>
      <c r="R2431" t="s">
        <v>4486</v>
      </c>
      <c r="S2431" t="s">
        <v>5612</v>
      </c>
      <c r="T2431" s="73"/>
      <c r="U2431" s="73"/>
      <c r="V2431"/>
      <c r="W2431" s="73">
        <f>IFERROR(VLOOKUP(Подбор[[#This Row],[Артикул]],[1]Подбор!$CJ:$CW,2,0),"")</f>
        <v>356590</v>
      </c>
      <c r="X2431" s="73">
        <f>IFERROR(VLOOKUP(Подбор[[#This Row],[Артикул]],[1]Подбор!$CJ:$CW,3,0),"")</f>
        <v>249850</v>
      </c>
      <c r="Y2431" s="73">
        <f>IFERROR(VLOOKUP(Подбор[[#This Row],[Артикул]],[1]Подбор!$CJ:$CW,4,0),"")</f>
        <v>-29.933537115454726</v>
      </c>
      <c r="Z2431" s="73">
        <f>IFERROR(VLOOKUP(Подбор[[#This Row],[Артикул]],[1]Подбор!$CJ:$CW,5,0),"")</f>
        <v>0</v>
      </c>
      <c r="AA2431" s="73">
        <f>IFERROR(VLOOKUP(Подбор[[#This Row],[Артикул]],[1]Подбор!$CJ:$CW,6,0),"")</f>
        <v>0</v>
      </c>
      <c r="AB2431" s="73">
        <f>IFERROR(VLOOKUP(Подбор[[#This Row],[Артикул]],[1]Подбор!$CJ:$CW,7,0),"")</f>
        <v>0</v>
      </c>
      <c r="AC2431" s="73">
        <f>IFERROR(VLOOKUP(Подбор[[#This Row],[Артикул]],[1]Подбор!$CJ:$CW,8,0),"")</f>
        <v>0</v>
      </c>
      <c r="AD2431" s="73">
        <f>IFERROR(VLOOKUP(Подбор[[#This Row],[Артикул]],[1]Подбор!$CJ:$CW,9,0),"")</f>
        <v>0</v>
      </c>
      <c r="AE2431" s="73">
        <f>IFERROR(VLOOKUP(Подбор[[#This Row],[Артикул]],[1]Подбор!$CJ:$CW,10,0),"")</f>
        <v>0</v>
      </c>
      <c r="AF2431" s="73">
        <f>IFERROR(VLOOKUP(Подбор[[#This Row],[Артикул]],[1]Подбор!$CJ:$CW,11,0),"")</f>
        <v>0</v>
      </c>
      <c r="AG2431" s="73">
        <f>IFERROR(VLOOKUP(Подбор[[#This Row],[Артикул]],[1]Подбор!$CJ:$CW,12,0),"")</f>
        <v>0</v>
      </c>
      <c r="AH2431" s="73">
        <f>IFERROR(VLOOKUP(Подбор[[#This Row],[Артикул]],[1]Подбор!$CJ:$CW,13,0),"")</f>
        <v>0</v>
      </c>
      <c r="AI2431" s="73">
        <f>IFERROR(VLOOKUP(Подбор[[#This Row],[Артикул]],[1]Подбор!$CJ:$CW,14,0),"")</f>
        <v>0</v>
      </c>
      <c r="AJ2431" s="73" t="str">
        <f>IFERROR(VLOOKUP(Подбор[[#This Row],[Артикул]],[1]Подбор!$CJ:$DA,15,0),"")</f>
        <v>http://ipmatika.ru/upload/iblock/369/zb5v0wth2rgbcfrin7k963dvenjk48qv/vfgsfsf1.jpg</v>
      </c>
      <c r="AK2431" s="73" t="str">
        <f>IFERROR(VLOOKUP(Подбор[[#This Row],[Артикул]],[1]Подбор!$CJ:$DA,16,0),"")</f>
        <v>https://ipmatika.kz/products/analogovye-vyzyvnye-paneli/jr-jr308-fk/</v>
      </c>
      <c r="AL2431" s="73" t="str">
        <f>IFERROR(VLOOKUP(Подбор[[#This Row],[Артикул]],[1]Подбор!$CJ:$DA,17,0),"")</f>
        <v>Под заказ</v>
      </c>
    </row>
    <row r="2432" spans="1:38">
      <c r="A2432" s="73" t="s">
        <v>4492</v>
      </c>
      <c r="B2432" t="s">
        <v>3089</v>
      </c>
      <c r="C2432" t="s">
        <v>4493</v>
      </c>
      <c r="D2432">
        <v>564310</v>
      </c>
      <c r="E2432">
        <v>395250</v>
      </c>
      <c r="F2432">
        <v>-29.958710637770025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578</v>
      </c>
      <c r="R2432" t="s">
        <v>3697</v>
      </c>
      <c r="S2432" t="s">
        <v>5612</v>
      </c>
      <c r="T2432" s="73"/>
      <c r="U2432" s="73"/>
      <c r="V2432"/>
      <c r="W2432" s="73">
        <f>IFERROR(VLOOKUP(Подбор[[#This Row],[Артикул]],[1]Подбор!$CJ:$CW,2,0),"")</f>
        <v>564310</v>
      </c>
      <c r="X2432" s="73">
        <f>IFERROR(VLOOKUP(Подбор[[#This Row],[Артикул]],[1]Подбор!$CJ:$CW,3,0),"")</f>
        <v>395250</v>
      </c>
      <c r="Y2432" s="73">
        <f>IFERROR(VLOOKUP(Подбор[[#This Row],[Артикул]],[1]Подбор!$CJ:$CW,4,0),"")</f>
        <v>-29.958710637770025</v>
      </c>
      <c r="Z2432" s="73">
        <f>IFERROR(VLOOKUP(Подбор[[#This Row],[Артикул]],[1]Подбор!$CJ:$CW,5,0),"")</f>
        <v>0</v>
      </c>
      <c r="AA2432" s="73">
        <f>IFERROR(VLOOKUP(Подбор[[#This Row],[Артикул]],[1]Подбор!$CJ:$CW,6,0),"")</f>
        <v>0</v>
      </c>
      <c r="AB2432" s="73">
        <f>IFERROR(VLOOKUP(Подбор[[#This Row],[Артикул]],[1]Подбор!$CJ:$CW,7,0),"")</f>
        <v>0</v>
      </c>
      <c r="AC2432" s="73">
        <f>IFERROR(VLOOKUP(Подбор[[#This Row],[Артикул]],[1]Подбор!$CJ:$CW,8,0),"")</f>
        <v>0</v>
      </c>
      <c r="AD2432" s="73">
        <f>IFERROR(VLOOKUP(Подбор[[#This Row],[Артикул]],[1]Подбор!$CJ:$CW,9,0),"")</f>
        <v>0</v>
      </c>
      <c r="AE2432" s="73">
        <f>IFERROR(VLOOKUP(Подбор[[#This Row],[Артикул]],[1]Подбор!$CJ:$CW,10,0),"")</f>
        <v>0</v>
      </c>
      <c r="AF2432" s="73">
        <f>IFERROR(VLOOKUP(Подбор[[#This Row],[Артикул]],[1]Подбор!$CJ:$CW,11,0),"")</f>
        <v>0</v>
      </c>
      <c r="AG2432" s="73">
        <f>IFERROR(VLOOKUP(Подбор[[#This Row],[Артикул]],[1]Подбор!$CJ:$CW,12,0),"")</f>
        <v>0</v>
      </c>
      <c r="AH2432" s="73">
        <f>IFERROR(VLOOKUP(Подбор[[#This Row],[Артикул]],[1]Подбор!$CJ:$CW,13,0),"")</f>
        <v>0</v>
      </c>
      <c r="AI2432" s="73">
        <f>IFERROR(VLOOKUP(Подбор[[#This Row],[Артикул]],[1]Подбор!$CJ:$CW,14,0),"")</f>
        <v>0</v>
      </c>
      <c r="AJ2432" s="73" t="str">
        <f>IFERROR(VLOOKUP(Подбор[[#This Row],[Артикул]],[1]Подбор!$CJ:$DA,15,0),"")</f>
        <v/>
      </c>
      <c r="AK2432" s="73" t="str">
        <f>IFERROR(VLOOKUP(Подбор[[#This Row],[Артикул]],[1]Подбор!$CJ:$DA,16,0),"")</f>
        <v>https://ipmatika.kz/products/asepticheskie-telefony-dlya-chistykh-pomeshcheniy/J%26R-JR309-FK-SIP/</v>
      </c>
      <c r="AL2432" s="73" t="str">
        <f>IFERROR(VLOOKUP(Подбор[[#This Row],[Артикул]],[1]Подбор!$CJ:$DA,17,0),"")</f>
        <v>Под заказ</v>
      </c>
    </row>
    <row r="2433" spans="1:38">
      <c r="A2433" s="73" t="s">
        <v>4494</v>
      </c>
      <c r="B2433" t="s">
        <v>3089</v>
      </c>
      <c r="C2433" t="s">
        <v>4495</v>
      </c>
      <c r="D2433">
        <v>583350</v>
      </c>
      <c r="E2433">
        <v>408520</v>
      </c>
      <c r="F2433">
        <v>-29.970000857118364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578</v>
      </c>
      <c r="R2433" t="s">
        <v>3697</v>
      </c>
      <c r="S2433" t="s">
        <v>5612</v>
      </c>
      <c r="T2433" s="73"/>
      <c r="U2433" s="73"/>
      <c r="V2433"/>
      <c r="W2433" s="73">
        <f>IFERROR(VLOOKUP(Подбор[[#This Row],[Артикул]],[1]Подбор!$CJ:$CW,2,0),"")</f>
        <v>583350</v>
      </c>
      <c r="X2433" s="73">
        <f>IFERROR(VLOOKUP(Подбор[[#This Row],[Артикул]],[1]Подбор!$CJ:$CW,3,0),"")</f>
        <v>408520</v>
      </c>
      <c r="Y2433" s="73">
        <f>IFERROR(VLOOKUP(Подбор[[#This Row],[Артикул]],[1]Подбор!$CJ:$CW,4,0),"")</f>
        <v>-29.970000857118364</v>
      </c>
      <c r="Z2433" s="73">
        <f>IFERROR(VLOOKUP(Подбор[[#This Row],[Артикул]],[1]Подбор!$CJ:$CW,5,0),"")</f>
        <v>0</v>
      </c>
      <c r="AA2433" s="73">
        <f>IFERROR(VLOOKUP(Подбор[[#This Row],[Артикул]],[1]Подбор!$CJ:$CW,6,0),"")</f>
        <v>0</v>
      </c>
      <c r="AB2433" s="73">
        <f>IFERROR(VLOOKUP(Подбор[[#This Row],[Артикул]],[1]Подбор!$CJ:$CW,7,0),"")</f>
        <v>0</v>
      </c>
      <c r="AC2433" s="73">
        <f>IFERROR(VLOOKUP(Подбор[[#This Row],[Артикул]],[1]Подбор!$CJ:$CW,8,0),"")</f>
        <v>0</v>
      </c>
      <c r="AD2433" s="73">
        <f>IFERROR(VLOOKUP(Подбор[[#This Row],[Артикул]],[1]Подбор!$CJ:$CW,9,0),"")</f>
        <v>0</v>
      </c>
      <c r="AE2433" s="73">
        <f>IFERROR(VLOOKUP(Подбор[[#This Row],[Артикул]],[1]Подбор!$CJ:$CW,10,0),"")</f>
        <v>0</v>
      </c>
      <c r="AF2433" s="73">
        <f>IFERROR(VLOOKUP(Подбор[[#This Row],[Артикул]],[1]Подбор!$CJ:$CW,11,0),"")</f>
        <v>0</v>
      </c>
      <c r="AG2433" s="73">
        <f>IFERROR(VLOOKUP(Подбор[[#This Row],[Артикул]],[1]Подбор!$CJ:$CW,12,0),"")</f>
        <v>0</v>
      </c>
      <c r="AH2433" s="73">
        <f>IFERROR(VLOOKUP(Подбор[[#This Row],[Артикул]],[1]Подбор!$CJ:$CW,13,0),"")</f>
        <v>0</v>
      </c>
      <c r="AI2433" s="73">
        <f>IFERROR(VLOOKUP(Подбор[[#This Row],[Артикул]],[1]Подбор!$CJ:$CW,14,0),"")</f>
        <v>0</v>
      </c>
      <c r="AJ2433" s="73" t="str">
        <f>IFERROR(VLOOKUP(Подбор[[#This Row],[Артикул]],[1]Подбор!$CJ:$DA,15,0),"")</f>
        <v/>
      </c>
      <c r="AK2433" s="73" t="str">
        <f>IFERROR(VLOOKUP(Подбор[[#This Row],[Артикул]],[1]Подбор!$CJ:$DA,16,0),"")</f>
        <v>https://ipmatika.kz/products/asepticheskie-telefony-dlya-chistykh-pomeshcheniy/J%26R-JR309-FK-SIP/</v>
      </c>
      <c r="AL2433" s="73" t="str">
        <f>IFERROR(VLOOKUP(Подбор[[#This Row],[Артикул]],[1]Подбор!$CJ:$DA,17,0),"")</f>
        <v>Под заказ</v>
      </c>
    </row>
    <row r="2434" spans="1:38">
      <c r="A2434" s="73" t="s">
        <v>4496</v>
      </c>
      <c r="B2434" t="s">
        <v>3089</v>
      </c>
      <c r="C2434" t="s">
        <v>4497</v>
      </c>
      <c r="D2434">
        <v>469680</v>
      </c>
      <c r="E2434">
        <v>328890</v>
      </c>
      <c r="F2434">
        <v>-29.975728155339809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7234</v>
      </c>
      <c r="R2434" t="s">
        <v>7235</v>
      </c>
      <c r="S2434" t="s">
        <v>5612</v>
      </c>
      <c r="T2434" s="73"/>
      <c r="U2434" s="73"/>
      <c r="V2434"/>
      <c r="W2434" s="73">
        <f>IFERROR(VLOOKUP(Подбор[[#This Row],[Артикул]],[1]Подбор!$CJ:$CW,2,0),"")</f>
        <v>469680</v>
      </c>
      <c r="X2434" s="73">
        <f>IFERROR(VLOOKUP(Подбор[[#This Row],[Артикул]],[1]Подбор!$CJ:$CW,3,0),"")</f>
        <v>328890</v>
      </c>
      <c r="Y2434" s="73">
        <f>IFERROR(VLOOKUP(Подбор[[#This Row],[Артикул]],[1]Подбор!$CJ:$CW,4,0),"")</f>
        <v>-29.975728155339809</v>
      </c>
      <c r="Z2434" s="73">
        <f>IFERROR(VLOOKUP(Подбор[[#This Row],[Артикул]],[1]Подбор!$CJ:$CW,5,0),"")</f>
        <v>0</v>
      </c>
      <c r="AA2434" s="73">
        <f>IFERROR(VLOOKUP(Подбор[[#This Row],[Артикул]],[1]Подбор!$CJ:$CW,6,0),"")</f>
        <v>0</v>
      </c>
      <c r="AB2434" s="73">
        <f>IFERROR(VLOOKUP(Подбор[[#This Row],[Артикул]],[1]Подбор!$CJ:$CW,7,0),"")</f>
        <v>0</v>
      </c>
      <c r="AC2434" s="73">
        <f>IFERROR(VLOOKUP(Подбор[[#This Row],[Артикул]],[1]Подбор!$CJ:$CW,8,0),"")</f>
        <v>0</v>
      </c>
      <c r="AD2434" s="73">
        <f>IFERROR(VLOOKUP(Подбор[[#This Row],[Артикул]],[1]Подбор!$CJ:$CW,9,0),"")</f>
        <v>0</v>
      </c>
      <c r="AE2434" s="73">
        <f>IFERROR(VLOOKUP(Подбор[[#This Row],[Артикул]],[1]Подбор!$CJ:$CW,10,0),"")</f>
        <v>0</v>
      </c>
      <c r="AF2434" s="73">
        <f>IFERROR(VLOOKUP(Подбор[[#This Row],[Артикул]],[1]Подбор!$CJ:$CW,11,0),"")</f>
        <v>0</v>
      </c>
      <c r="AG2434" s="73">
        <f>IFERROR(VLOOKUP(Подбор[[#This Row],[Артикул]],[1]Подбор!$CJ:$CW,12,0),"")</f>
        <v>0</v>
      </c>
      <c r="AH2434" s="73">
        <f>IFERROR(VLOOKUP(Подбор[[#This Row],[Артикул]],[1]Подбор!$CJ:$CW,13,0),"")</f>
        <v>0</v>
      </c>
      <c r="AI2434" s="73">
        <f>IFERROR(VLOOKUP(Подбор[[#This Row],[Артикул]],[1]Подбор!$CJ:$CW,14,0),"")</f>
        <v>0</v>
      </c>
      <c r="AJ2434" s="73" t="str">
        <f>IFERROR(VLOOKUP(Подбор[[#This Row],[Артикул]],[1]Подбор!$CJ:$DA,15,0),"")</f>
        <v>http://ipmatika.ru/upload/iblock/dba/g862zaggixwf0ygknqlpetteug1cub2i/309fk-a.png</v>
      </c>
      <c r="AK2434" s="73" t="str">
        <f>IFERROR(VLOOKUP(Подбор[[#This Row],[Артикул]],[1]Подбор!$CJ:$DA,16,0),"")</f>
        <v>https://ipmatika.kz/products/asepticheskie-telefony-dlya-chistykh-pomeshcheniy/JR309-FK-A-SIP/</v>
      </c>
      <c r="AL2434" s="73" t="str">
        <f>IFERROR(VLOOKUP(Подбор[[#This Row],[Артикул]],[1]Подбор!$CJ:$DA,17,0),"")</f>
        <v>Под заказ</v>
      </c>
    </row>
    <row r="2435" spans="1:38">
      <c r="A2435" s="73" t="s">
        <v>4498</v>
      </c>
      <c r="B2435" t="s">
        <v>3089</v>
      </c>
      <c r="C2435" t="s">
        <v>4499</v>
      </c>
      <c r="D2435">
        <v>375630</v>
      </c>
      <c r="E2435">
        <v>263110</v>
      </c>
      <c r="F2435">
        <v>-29.955008918350501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578</v>
      </c>
      <c r="R2435" t="s">
        <v>3697</v>
      </c>
      <c r="S2435" t="s">
        <v>5612</v>
      </c>
      <c r="T2435" s="73"/>
      <c r="U2435" s="73"/>
      <c r="V2435"/>
      <c r="W2435" s="73">
        <f>IFERROR(VLOOKUP(Подбор[[#This Row],[Артикул]],[1]Подбор!$CJ:$CW,2,0),"")</f>
        <v>375630</v>
      </c>
      <c r="X2435" s="73">
        <f>IFERROR(VLOOKUP(Подбор[[#This Row],[Артикул]],[1]Подбор!$CJ:$CW,3,0),"")</f>
        <v>263110</v>
      </c>
      <c r="Y2435" s="73">
        <f>IFERROR(VLOOKUP(Подбор[[#This Row],[Артикул]],[1]Подбор!$CJ:$CW,4,0),"")</f>
        <v>-29.955008918350501</v>
      </c>
      <c r="Z2435" s="73">
        <f>IFERROR(VLOOKUP(Подбор[[#This Row],[Артикул]],[1]Подбор!$CJ:$CW,5,0),"")</f>
        <v>0</v>
      </c>
      <c r="AA2435" s="73">
        <f>IFERROR(VLOOKUP(Подбор[[#This Row],[Артикул]],[1]Подбор!$CJ:$CW,6,0),"")</f>
        <v>0</v>
      </c>
      <c r="AB2435" s="73">
        <f>IFERROR(VLOOKUP(Подбор[[#This Row],[Артикул]],[1]Подбор!$CJ:$CW,7,0),"")</f>
        <v>0</v>
      </c>
      <c r="AC2435" s="73">
        <f>IFERROR(VLOOKUP(Подбор[[#This Row],[Артикул]],[1]Подбор!$CJ:$CW,8,0),"")</f>
        <v>0</v>
      </c>
      <c r="AD2435" s="73">
        <f>IFERROR(VLOOKUP(Подбор[[#This Row],[Артикул]],[1]Подбор!$CJ:$CW,9,0),"")</f>
        <v>0</v>
      </c>
      <c r="AE2435" s="73">
        <f>IFERROR(VLOOKUP(Подбор[[#This Row],[Артикул]],[1]Подбор!$CJ:$CW,10,0),"")</f>
        <v>0</v>
      </c>
      <c r="AF2435" s="73">
        <f>IFERROR(VLOOKUP(Подбор[[#This Row],[Артикул]],[1]Подбор!$CJ:$CW,11,0),"")</f>
        <v>0</v>
      </c>
      <c r="AG2435" s="73">
        <f>IFERROR(VLOOKUP(Подбор[[#This Row],[Артикул]],[1]Подбор!$CJ:$CW,12,0),"")</f>
        <v>0</v>
      </c>
      <c r="AH2435" s="73">
        <f>IFERROR(VLOOKUP(Подбор[[#This Row],[Артикул]],[1]Подбор!$CJ:$CW,13,0),"")</f>
        <v>0</v>
      </c>
      <c r="AI2435" s="73">
        <f>IFERROR(VLOOKUP(Подбор[[#This Row],[Артикул]],[1]Подбор!$CJ:$CW,14,0),"")</f>
        <v>0</v>
      </c>
      <c r="AJ2435" s="73" t="str">
        <f>IFERROR(VLOOKUP(Подбор[[#This Row],[Артикул]],[1]Подбор!$CJ:$DA,15,0),"")</f>
        <v/>
      </c>
      <c r="AK2435" s="73" t="str">
        <f>IFERROR(VLOOKUP(Подбор[[#This Row],[Артикул]],[1]Подбор!$CJ:$DA,16,0),"")</f>
        <v>https://ipmatika.kz/products/asepticheskie-telefony-dlya-chistykh-pomeshcheniy/J%26R-JR309-FK-SIP/</v>
      </c>
      <c r="AL2435" s="73" t="str">
        <f>IFERROR(VLOOKUP(Подбор[[#This Row],[Артикул]],[1]Подбор!$CJ:$DA,17,0),"")</f>
        <v>Под заказ</v>
      </c>
    </row>
    <row r="2436" spans="1:38">
      <c r="A2436" s="73" t="s">
        <v>603</v>
      </c>
      <c r="B2436" t="s">
        <v>3089</v>
      </c>
      <c r="C2436" t="s">
        <v>602</v>
      </c>
      <c r="D2436">
        <v>551610</v>
      </c>
      <c r="E2436">
        <v>386120</v>
      </c>
      <c r="F2436">
        <v>-30.001269012526961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578</v>
      </c>
      <c r="R2436" t="s">
        <v>3067</v>
      </c>
      <c r="S2436" t="s">
        <v>5612</v>
      </c>
      <c r="T2436" s="73"/>
      <c r="U2436" s="73"/>
      <c r="V2436"/>
      <c r="W2436" s="73">
        <f>IFERROR(VLOOKUP(Подбор[[#This Row],[Артикул]],[1]Подбор!$CJ:$CW,2,0),"")</f>
        <v>551610</v>
      </c>
      <c r="X2436" s="73">
        <f>IFERROR(VLOOKUP(Подбор[[#This Row],[Артикул]],[1]Подбор!$CJ:$CW,3,0),"")</f>
        <v>386120</v>
      </c>
      <c r="Y2436" s="73">
        <f>IFERROR(VLOOKUP(Подбор[[#This Row],[Артикул]],[1]Подбор!$CJ:$CW,4,0),"")</f>
        <v>-30.001269012526961</v>
      </c>
      <c r="Z2436" s="73">
        <f>IFERROR(VLOOKUP(Подбор[[#This Row],[Артикул]],[1]Подбор!$CJ:$CW,5,0),"")</f>
        <v>0</v>
      </c>
      <c r="AA2436" s="73">
        <f>IFERROR(VLOOKUP(Подбор[[#This Row],[Артикул]],[1]Подбор!$CJ:$CW,6,0),"")</f>
        <v>0</v>
      </c>
      <c r="AB2436" s="73">
        <f>IFERROR(VLOOKUP(Подбор[[#This Row],[Артикул]],[1]Подбор!$CJ:$CW,7,0),"")</f>
        <v>0</v>
      </c>
      <c r="AC2436" s="73">
        <f>IFERROR(VLOOKUP(Подбор[[#This Row],[Артикул]],[1]Подбор!$CJ:$CW,8,0),"")</f>
        <v>0</v>
      </c>
      <c r="AD2436" s="73">
        <f>IFERROR(VLOOKUP(Подбор[[#This Row],[Артикул]],[1]Подбор!$CJ:$CW,9,0),"")</f>
        <v>0</v>
      </c>
      <c r="AE2436" s="73">
        <f>IFERROR(VLOOKUP(Подбор[[#This Row],[Артикул]],[1]Подбор!$CJ:$CW,10,0),"")</f>
        <v>0</v>
      </c>
      <c r="AF2436" s="73">
        <f>IFERROR(VLOOKUP(Подбор[[#This Row],[Артикул]],[1]Подбор!$CJ:$CW,11,0),"")</f>
        <v>0</v>
      </c>
      <c r="AG2436" s="73">
        <f>IFERROR(VLOOKUP(Подбор[[#This Row],[Артикул]],[1]Подбор!$CJ:$CW,12,0),"")</f>
        <v>0</v>
      </c>
      <c r="AH2436" s="73">
        <f>IFERROR(VLOOKUP(Подбор[[#This Row],[Артикул]],[1]Подбор!$CJ:$CW,13,0),"")</f>
        <v>0</v>
      </c>
      <c r="AI2436" s="73">
        <f>IFERROR(VLOOKUP(Подбор[[#This Row],[Артикул]],[1]Подбор!$CJ:$CW,14,0),"")</f>
        <v>0</v>
      </c>
      <c r="AJ2436" s="73" t="str">
        <f>IFERROR(VLOOKUP(Подбор[[#This Row],[Артикул]],[1]Подбор!$CJ:$DA,15,0),"")</f>
        <v/>
      </c>
      <c r="AK2436" s="73" t="str">
        <f>IFERROR(VLOOKUP(Подбор[[#This Row],[Артикул]],[1]Подбор!$CJ:$DA,16,0),"")</f>
        <v>https://ipmatika.kz/products/vyzyvnye-paneli/J%26R-JR309-FK-SIP/</v>
      </c>
      <c r="AL2436" s="73" t="str">
        <f>IFERROR(VLOOKUP(Подбор[[#This Row],[Артикул]],[1]Подбор!$CJ:$DA,17,0),"")</f>
        <v>Под заказ</v>
      </c>
    </row>
    <row r="2437" spans="1:38">
      <c r="A2437" s="73" t="s">
        <v>3878</v>
      </c>
      <c r="B2437" t="s">
        <v>3089</v>
      </c>
      <c r="C2437" t="s">
        <v>3879</v>
      </c>
      <c r="D2437">
        <v>436210</v>
      </c>
      <c r="E2437">
        <v>305340</v>
      </c>
      <c r="F2437">
        <v>-30.001604731665935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578</v>
      </c>
      <c r="R2437" t="s">
        <v>3067</v>
      </c>
      <c r="S2437" t="s">
        <v>5612</v>
      </c>
      <c r="T2437" s="73"/>
      <c r="U2437" s="73"/>
      <c r="V2437"/>
      <c r="W2437" s="73">
        <f>IFERROR(VLOOKUP(Подбор[[#This Row],[Артикул]],[1]Подбор!$CJ:$CW,2,0),"")</f>
        <v>436210</v>
      </c>
      <c r="X2437" s="73">
        <f>IFERROR(VLOOKUP(Подбор[[#This Row],[Артикул]],[1]Подбор!$CJ:$CW,3,0),"")</f>
        <v>305340</v>
      </c>
      <c r="Y2437" s="73">
        <f>IFERROR(VLOOKUP(Подбор[[#This Row],[Артикул]],[1]Подбор!$CJ:$CW,4,0),"")</f>
        <v>-30.001604731665935</v>
      </c>
      <c r="Z2437" s="73">
        <f>IFERROR(VLOOKUP(Подбор[[#This Row],[Артикул]],[1]Подбор!$CJ:$CW,5,0),"")</f>
        <v>0</v>
      </c>
      <c r="AA2437" s="73">
        <f>IFERROR(VLOOKUP(Подбор[[#This Row],[Артикул]],[1]Подбор!$CJ:$CW,6,0),"")</f>
        <v>0</v>
      </c>
      <c r="AB2437" s="73">
        <f>IFERROR(VLOOKUP(Подбор[[#This Row],[Артикул]],[1]Подбор!$CJ:$CW,7,0),"")</f>
        <v>0</v>
      </c>
      <c r="AC2437" s="73">
        <f>IFERROR(VLOOKUP(Подбор[[#This Row],[Артикул]],[1]Подбор!$CJ:$CW,8,0),"")</f>
        <v>0</v>
      </c>
      <c r="AD2437" s="73">
        <f>IFERROR(VLOOKUP(Подбор[[#This Row],[Артикул]],[1]Подбор!$CJ:$CW,9,0),"")</f>
        <v>0</v>
      </c>
      <c r="AE2437" s="73">
        <f>IFERROR(VLOOKUP(Подбор[[#This Row],[Артикул]],[1]Подбор!$CJ:$CW,10,0),"")</f>
        <v>0</v>
      </c>
      <c r="AF2437" s="73">
        <f>IFERROR(VLOOKUP(Подбор[[#This Row],[Артикул]],[1]Подбор!$CJ:$CW,11,0),"")</f>
        <v>0</v>
      </c>
      <c r="AG2437" s="73">
        <f>IFERROR(VLOOKUP(Подбор[[#This Row],[Артикул]],[1]Подбор!$CJ:$CW,12,0),"")</f>
        <v>0</v>
      </c>
      <c r="AH2437" s="73">
        <f>IFERROR(VLOOKUP(Подбор[[#This Row],[Артикул]],[1]Подбор!$CJ:$CW,13,0),"")</f>
        <v>0</v>
      </c>
      <c r="AI2437" s="73">
        <f>IFERROR(VLOOKUP(Подбор[[#This Row],[Артикул]],[1]Подбор!$CJ:$CW,14,0),"")</f>
        <v>0</v>
      </c>
      <c r="AJ2437" s="73" t="str">
        <f>IFERROR(VLOOKUP(Подбор[[#This Row],[Артикул]],[1]Подбор!$CJ:$DA,15,0),"")</f>
        <v/>
      </c>
      <c r="AK2437" s="73" t="str">
        <f>IFERROR(VLOOKUP(Подбор[[#This Row],[Артикул]],[1]Подбор!$CJ:$DA,16,0),"")</f>
        <v>https://ipmatika.kz/products/vyzyvnye-paneli/J%26R-JR309-FK-SIP/</v>
      </c>
      <c r="AL2437" s="73" t="str">
        <f>IFERROR(VLOOKUP(Подбор[[#This Row],[Артикул]],[1]Подбор!$CJ:$DA,17,0),"")</f>
        <v>Под заказ</v>
      </c>
    </row>
    <row r="2438" spans="1:38">
      <c r="A2438" s="73" t="s">
        <v>601</v>
      </c>
      <c r="B2438" t="s">
        <v>3089</v>
      </c>
      <c r="C2438" t="s">
        <v>600</v>
      </c>
      <c r="D2438">
        <v>451210</v>
      </c>
      <c r="E2438">
        <v>315620</v>
      </c>
      <c r="F2438">
        <v>-30.050309168679775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7236</v>
      </c>
      <c r="R2438" t="s">
        <v>3697</v>
      </c>
      <c r="S2438" t="s">
        <v>5612</v>
      </c>
      <c r="T2438" s="73"/>
      <c r="U2438" s="73"/>
      <c r="V2438"/>
      <c r="W2438" s="73">
        <f>IFERROR(VLOOKUP(Подбор[[#This Row],[Артикул]],[1]Подбор!$CJ:$CW,2,0),"")</f>
        <v>451210</v>
      </c>
      <c r="X2438" s="73">
        <f>IFERROR(VLOOKUP(Подбор[[#This Row],[Артикул]],[1]Подбор!$CJ:$CW,3,0),"")</f>
        <v>315620</v>
      </c>
      <c r="Y2438" s="73">
        <f>IFERROR(VLOOKUP(Подбор[[#This Row],[Артикул]],[1]Подбор!$CJ:$CW,4,0),"")</f>
        <v>-30.050309168679775</v>
      </c>
      <c r="Z2438" s="73">
        <f>IFERROR(VLOOKUP(Подбор[[#This Row],[Артикул]],[1]Подбор!$CJ:$CW,5,0),"")</f>
        <v>0</v>
      </c>
      <c r="AA2438" s="73">
        <f>IFERROR(VLOOKUP(Подбор[[#This Row],[Артикул]],[1]Подбор!$CJ:$CW,6,0),"")</f>
        <v>0</v>
      </c>
      <c r="AB2438" s="73">
        <f>IFERROR(VLOOKUP(Подбор[[#This Row],[Артикул]],[1]Подбор!$CJ:$CW,7,0),"")</f>
        <v>0</v>
      </c>
      <c r="AC2438" s="73">
        <f>IFERROR(VLOOKUP(Подбор[[#This Row],[Артикул]],[1]Подбор!$CJ:$CW,8,0),"")</f>
        <v>0</v>
      </c>
      <c r="AD2438" s="73">
        <f>IFERROR(VLOOKUP(Подбор[[#This Row],[Артикул]],[1]Подбор!$CJ:$CW,9,0),"")</f>
        <v>0</v>
      </c>
      <c r="AE2438" s="73">
        <f>IFERROR(VLOOKUP(Подбор[[#This Row],[Артикул]],[1]Подбор!$CJ:$CW,10,0),"")</f>
        <v>0</v>
      </c>
      <c r="AF2438" s="73">
        <f>IFERROR(VLOOKUP(Подбор[[#This Row],[Артикул]],[1]Подбор!$CJ:$CW,11,0),"")</f>
        <v>0</v>
      </c>
      <c r="AG2438" s="73">
        <f>IFERROR(VLOOKUP(Подбор[[#This Row],[Артикул]],[1]Подбор!$CJ:$CW,12,0),"")</f>
        <v>0</v>
      </c>
      <c r="AH2438" s="73">
        <f>IFERROR(VLOOKUP(Подбор[[#This Row],[Артикул]],[1]Подбор!$CJ:$CW,13,0),"")</f>
        <v>0</v>
      </c>
      <c r="AI2438" s="73">
        <f>IFERROR(VLOOKUP(Подбор[[#This Row],[Артикул]],[1]Подбор!$CJ:$CW,14,0),"")</f>
        <v>0</v>
      </c>
      <c r="AJ2438" s="73" t="str">
        <f>IFERROR(VLOOKUP(Подбор[[#This Row],[Артикул]],[1]Подбор!$CJ:$DA,15,0),"")</f>
        <v>http://ipmatika.ru/upload/iblock/19a/309.jpg</v>
      </c>
      <c r="AK2438" s="73" t="str">
        <f>IFERROR(VLOOKUP(Подбор[[#This Row],[Артикул]],[1]Подбор!$CJ:$DA,16,0),"")</f>
        <v>https://ipmatika.kz/products/asepticheskie-telefony-dlya-chistykh-pomeshcheniy/J%26R-JR309-FK-SIP/</v>
      </c>
      <c r="AL2438" s="73" t="str">
        <f>IFERROR(VLOOKUP(Подбор[[#This Row],[Артикул]],[1]Подбор!$CJ:$DA,17,0),"")</f>
        <v>Под заказ</v>
      </c>
    </row>
    <row r="2439" spans="1:38">
      <c r="A2439" s="73" t="s">
        <v>4500</v>
      </c>
      <c r="B2439" t="s">
        <v>3089</v>
      </c>
      <c r="C2439" t="s">
        <v>4501</v>
      </c>
      <c r="D2439">
        <v>356590</v>
      </c>
      <c r="E2439">
        <v>249850</v>
      </c>
      <c r="F2439">
        <v>-29.933537115454726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578</v>
      </c>
      <c r="R2439" t="s">
        <v>3697</v>
      </c>
      <c r="S2439" t="s">
        <v>5612</v>
      </c>
      <c r="T2439" s="73"/>
      <c r="U2439" s="73"/>
      <c r="V2439"/>
      <c r="W2439" s="73">
        <f>IFERROR(VLOOKUP(Подбор[[#This Row],[Артикул]],[1]Подбор!$CJ:$CW,2,0),"")</f>
        <v>356590</v>
      </c>
      <c r="X2439" s="73">
        <f>IFERROR(VLOOKUP(Подбор[[#This Row],[Артикул]],[1]Подбор!$CJ:$CW,3,0),"")</f>
        <v>249850</v>
      </c>
      <c r="Y2439" s="73">
        <f>IFERROR(VLOOKUP(Подбор[[#This Row],[Артикул]],[1]Подбор!$CJ:$CW,4,0),"")</f>
        <v>-29.933537115454726</v>
      </c>
      <c r="Z2439" s="73">
        <f>IFERROR(VLOOKUP(Подбор[[#This Row],[Артикул]],[1]Подбор!$CJ:$CW,5,0),"")</f>
        <v>0</v>
      </c>
      <c r="AA2439" s="73">
        <f>IFERROR(VLOOKUP(Подбор[[#This Row],[Артикул]],[1]Подбор!$CJ:$CW,6,0),"")</f>
        <v>0</v>
      </c>
      <c r="AB2439" s="73">
        <f>IFERROR(VLOOKUP(Подбор[[#This Row],[Артикул]],[1]Подбор!$CJ:$CW,7,0),"")</f>
        <v>0</v>
      </c>
      <c r="AC2439" s="73">
        <f>IFERROR(VLOOKUP(Подбор[[#This Row],[Артикул]],[1]Подбор!$CJ:$CW,8,0),"")</f>
        <v>0</v>
      </c>
      <c r="AD2439" s="73">
        <f>IFERROR(VLOOKUP(Подбор[[#This Row],[Артикул]],[1]Подбор!$CJ:$CW,9,0),"")</f>
        <v>0</v>
      </c>
      <c r="AE2439" s="73">
        <f>IFERROR(VLOOKUP(Подбор[[#This Row],[Артикул]],[1]Подбор!$CJ:$CW,10,0),"")</f>
        <v>0</v>
      </c>
      <c r="AF2439" s="73">
        <f>IFERROR(VLOOKUP(Подбор[[#This Row],[Артикул]],[1]Подбор!$CJ:$CW,11,0),"")</f>
        <v>0</v>
      </c>
      <c r="AG2439" s="73">
        <f>IFERROR(VLOOKUP(Подбор[[#This Row],[Артикул]],[1]Подбор!$CJ:$CW,12,0),"")</f>
        <v>0</v>
      </c>
      <c r="AH2439" s="73">
        <f>IFERROR(VLOOKUP(Подбор[[#This Row],[Артикул]],[1]Подбор!$CJ:$CW,13,0),"")</f>
        <v>0</v>
      </c>
      <c r="AI2439" s="73">
        <f>IFERROR(VLOOKUP(Подбор[[#This Row],[Артикул]],[1]Подбор!$CJ:$CW,14,0),"")</f>
        <v>0</v>
      </c>
      <c r="AJ2439" s="73" t="str">
        <f>IFERROR(VLOOKUP(Подбор[[#This Row],[Артикул]],[1]Подбор!$CJ:$DA,15,0),"")</f>
        <v/>
      </c>
      <c r="AK2439" s="73" t="str">
        <f>IFERROR(VLOOKUP(Подбор[[#This Row],[Артикул]],[1]Подбор!$CJ:$DA,16,0),"")</f>
        <v>https://ipmatika.kz/products/asepticheskie-telefony-dlya-chistykh-pomeshcheniy/J%26R-JR309-FK-SIP/</v>
      </c>
      <c r="AL2439" s="73" t="str">
        <f>IFERROR(VLOOKUP(Подбор[[#This Row],[Артикул]],[1]Подбор!$CJ:$DA,17,0),"")</f>
        <v>Под заказ</v>
      </c>
    </row>
    <row r="2440" spans="1:38">
      <c r="A2440" s="73" t="s">
        <v>4502</v>
      </c>
      <c r="B2440" t="s">
        <v>3089</v>
      </c>
      <c r="C2440" t="s">
        <v>4503</v>
      </c>
      <c r="D2440">
        <v>432180</v>
      </c>
      <c r="E2440">
        <v>302350</v>
      </c>
      <c r="F2440">
        <v>-30.040723772502204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578</v>
      </c>
      <c r="R2440" t="s">
        <v>3956</v>
      </c>
      <c r="S2440" t="s">
        <v>5612</v>
      </c>
      <c r="T2440" s="73"/>
      <c r="U2440" s="73"/>
      <c r="V2440"/>
      <c r="W2440" s="73">
        <f>IFERROR(VLOOKUP(Подбор[[#This Row],[Артикул]],[1]Подбор!$CJ:$CW,2,0),"")</f>
        <v>432180</v>
      </c>
      <c r="X2440" s="73">
        <f>IFERROR(VLOOKUP(Подбор[[#This Row],[Артикул]],[1]Подбор!$CJ:$CW,3,0),"")</f>
        <v>302350</v>
      </c>
      <c r="Y2440" s="73">
        <f>IFERROR(VLOOKUP(Подбор[[#This Row],[Артикул]],[1]Подбор!$CJ:$CW,4,0),"")</f>
        <v>-30.040723772502204</v>
      </c>
      <c r="Z2440" s="73">
        <f>IFERROR(VLOOKUP(Подбор[[#This Row],[Артикул]],[1]Подбор!$CJ:$CW,5,0),"")</f>
        <v>0</v>
      </c>
      <c r="AA2440" s="73">
        <f>IFERROR(VLOOKUP(Подбор[[#This Row],[Артикул]],[1]Подбор!$CJ:$CW,6,0),"")</f>
        <v>0</v>
      </c>
      <c r="AB2440" s="73">
        <f>IFERROR(VLOOKUP(Подбор[[#This Row],[Артикул]],[1]Подбор!$CJ:$CW,7,0),"")</f>
        <v>0</v>
      </c>
      <c r="AC2440" s="73">
        <f>IFERROR(VLOOKUP(Подбор[[#This Row],[Артикул]],[1]Подбор!$CJ:$CW,8,0),"")</f>
        <v>0</v>
      </c>
      <c r="AD2440" s="73">
        <f>IFERROR(VLOOKUP(Подбор[[#This Row],[Артикул]],[1]Подбор!$CJ:$CW,9,0),"")</f>
        <v>0</v>
      </c>
      <c r="AE2440" s="73">
        <f>IFERROR(VLOOKUP(Подбор[[#This Row],[Артикул]],[1]Подбор!$CJ:$CW,10,0),"")</f>
        <v>0</v>
      </c>
      <c r="AF2440" s="73">
        <f>IFERROR(VLOOKUP(Подбор[[#This Row],[Артикул]],[1]Подбор!$CJ:$CW,11,0),"")</f>
        <v>0</v>
      </c>
      <c r="AG2440" s="73">
        <f>IFERROR(VLOOKUP(Подбор[[#This Row],[Артикул]],[1]Подбор!$CJ:$CW,12,0),"")</f>
        <v>0</v>
      </c>
      <c r="AH2440" s="73">
        <f>IFERROR(VLOOKUP(Подбор[[#This Row],[Артикул]],[1]Подбор!$CJ:$CW,13,0),"")</f>
        <v>0</v>
      </c>
      <c r="AI2440" s="73">
        <f>IFERROR(VLOOKUP(Подбор[[#This Row],[Артикул]],[1]Подбор!$CJ:$CW,14,0),"")</f>
        <v>0</v>
      </c>
      <c r="AJ2440" s="73" t="str">
        <f>IFERROR(VLOOKUP(Подбор[[#This Row],[Артикул]],[1]Подбор!$CJ:$DA,15,0),"")</f>
        <v/>
      </c>
      <c r="AK2440" s="73" t="str">
        <f>IFERROR(VLOOKUP(Подбор[[#This Row],[Артикул]],[1]Подбор!$CJ:$DA,16,0),"")</f>
        <v>https://ipmatika.kz/products/analogovye-vyzyvnye-paneli/jr-jr313-sc/</v>
      </c>
      <c r="AL2440" s="73" t="str">
        <f>IFERROR(VLOOKUP(Подбор[[#This Row],[Артикул]],[1]Подбор!$CJ:$DA,17,0),"")</f>
        <v>Под заказ</v>
      </c>
    </row>
    <row r="2441" spans="1:38">
      <c r="A2441" s="73" t="s">
        <v>4504</v>
      </c>
      <c r="B2441" t="s">
        <v>3089</v>
      </c>
      <c r="C2441" t="s">
        <v>4505</v>
      </c>
      <c r="D2441">
        <v>337550</v>
      </c>
      <c r="E2441">
        <v>236570</v>
      </c>
      <c r="F2441">
        <v>-29.91556806399052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7237</v>
      </c>
      <c r="R2441" t="s">
        <v>7238</v>
      </c>
      <c r="S2441" t="s">
        <v>5612</v>
      </c>
      <c r="T2441" s="73"/>
      <c r="U2441" s="73"/>
      <c r="V2441"/>
      <c r="W2441" s="73">
        <f>IFERROR(VLOOKUP(Подбор[[#This Row],[Артикул]],[1]Подбор!$CJ:$CW,2,0),"")</f>
        <v>337550</v>
      </c>
      <c r="X2441" s="73">
        <f>IFERROR(VLOOKUP(Подбор[[#This Row],[Артикул]],[1]Подбор!$CJ:$CW,3,0),"")</f>
        <v>236570</v>
      </c>
      <c r="Y2441" s="73">
        <f>IFERROR(VLOOKUP(Подбор[[#This Row],[Артикул]],[1]Подбор!$CJ:$CW,4,0),"")</f>
        <v>-29.91556806399052</v>
      </c>
      <c r="Z2441" s="73">
        <f>IFERROR(VLOOKUP(Подбор[[#This Row],[Артикул]],[1]Подбор!$CJ:$CW,5,0),"")</f>
        <v>0</v>
      </c>
      <c r="AA2441" s="73">
        <f>IFERROR(VLOOKUP(Подбор[[#This Row],[Артикул]],[1]Подбор!$CJ:$CW,6,0),"")</f>
        <v>0</v>
      </c>
      <c r="AB2441" s="73">
        <f>IFERROR(VLOOKUP(Подбор[[#This Row],[Артикул]],[1]Подбор!$CJ:$CW,7,0),"")</f>
        <v>0</v>
      </c>
      <c r="AC2441" s="73">
        <f>IFERROR(VLOOKUP(Подбор[[#This Row],[Артикул]],[1]Подбор!$CJ:$CW,8,0),"")</f>
        <v>0</v>
      </c>
      <c r="AD2441" s="73">
        <f>IFERROR(VLOOKUP(Подбор[[#This Row],[Артикул]],[1]Подбор!$CJ:$CW,9,0),"")</f>
        <v>0</v>
      </c>
      <c r="AE2441" s="73">
        <f>IFERROR(VLOOKUP(Подбор[[#This Row],[Артикул]],[1]Подбор!$CJ:$CW,10,0),"")</f>
        <v>0</v>
      </c>
      <c r="AF2441" s="73">
        <f>IFERROR(VLOOKUP(Подбор[[#This Row],[Артикул]],[1]Подбор!$CJ:$CW,11,0),"")</f>
        <v>0</v>
      </c>
      <c r="AG2441" s="73">
        <f>IFERROR(VLOOKUP(Подбор[[#This Row],[Артикул]],[1]Подбор!$CJ:$CW,12,0),"")</f>
        <v>0</v>
      </c>
      <c r="AH2441" s="73">
        <f>IFERROR(VLOOKUP(Подбор[[#This Row],[Артикул]],[1]Подбор!$CJ:$CW,13,0),"")</f>
        <v>0</v>
      </c>
      <c r="AI2441" s="73">
        <f>IFERROR(VLOOKUP(Подбор[[#This Row],[Артикул]],[1]Подбор!$CJ:$CW,14,0),"")</f>
        <v>0</v>
      </c>
      <c r="AJ2441" s="73" t="str">
        <f>IFERROR(VLOOKUP(Подбор[[#This Row],[Артикул]],[1]Подбор!$CJ:$DA,15,0),"")</f>
        <v>http://ipmatika.ru/upload/iblock/94a/pfmccqx2kgegsrrradj7snw7nzmj0oco/AHF101K2_4.jpg</v>
      </c>
      <c r="AK2441" s="73" t="str">
        <f>IFERROR(VLOOKUP(Подбор[[#This Row],[Артикул]],[1]Подбор!$CJ:$DA,16,0),"")</f>
        <v>https://ipmatika.kz/products/vyzyvnye-paneli-dlya-liftov/jr313-2b-sip/</v>
      </c>
      <c r="AL2441" s="73" t="str">
        <f>IFERROR(VLOOKUP(Подбор[[#This Row],[Артикул]],[1]Подбор!$CJ:$DA,17,0),"")</f>
        <v>Под заказ</v>
      </c>
    </row>
    <row r="2442" spans="1:38">
      <c r="A2442" s="73" t="s">
        <v>4506</v>
      </c>
      <c r="B2442" t="s">
        <v>3089</v>
      </c>
      <c r="C2442" t="s">
        <v>4507</v>
      </c>
      <c r="D2442">
        <v>243490</v>
      </c>
      <c r="E2442">
        <v>170220</v>
      </c>
      <c r="F2442">
        <v>-30.091584870015197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7239</v>
      </c>
      <c r="R2442" t="s">
        <v>7240</v>
      </c>
      <c r="S2442" t="s">
        <v>5612</v>
      </c>
      <c r="T2442" s="73"/>
      <c r="U2442" s="73"/>
      <c r="V2442"/>
      <c r="W2442" s="73">
        <f>IFERROR(VLOOKUP(Подбор[[#This Row],[Артикул]],[1]Подбор!$CJ:$CW,2,0),"")</f>
        <v>243490</v>
      </c>
      <c r="X2442" s="73">
        <f>IFERROR(VLOOKUP(Подбор[[#This Row],[Артикул]],[1]Подбор!$CJ:$CW,3,0),"")</f>
        <v>170220</v>
      </c>
      <c r="Y2442" s="73">
        <f>IFERROR(VLOOKUP(Подбор[[#This Row],[Артикул]],[1]Подбор!$CJ:$CW,4,0),"")</f>
        <v>-30.091584870015197</v>
      </c>
      <c r="Z2442" s="73">
        <f>IFERROR(VLOOKUP(Подбор[[#This Row],[Артикул]],[1]Подбор!$CJ:$CW,5,0),"")</f>
        <v>0</v>
      </c>
      <c r="AA2442" s="73">
        <f>IFERROR(VLOOKUP(Подбор[[#This Row],[Артикул]],[1]Подбор!$CJ:$CW,6,0),"")</f>
        <v>0</v>
      </c>
      <c r="AB2442" s="73">
        <f>IFERROR(VLOOKUP(Подбор[[#This Row],[Артикул]],[1]Подбор!$CJ:$CW,7,0),"")</f>
        <v>0</v>
      </c>
      <c r="AC2442" s="73">
        <f>IFERROR(VLOOKUP(Подбор[[#This Row],[Артикул]],[1]Подбор!$CJ:$CW,8,0),"")</f>
        <v>0</v>
      </c>
      <c r="AD2442" s="73">
        <f>IFERROR(VLOOKUP(Подбор[[#This Row],[Артикул]],[1]Подбор!$CJ:$CW,9,0),"")</f>
        <v>0</v>
      </c>
      <c r="AE2442" s="73">
        <f>IFERROR(VLOOKUP(Подбор[[#This Row],[Артикул]],[1]Подбор!$CJ:$CW,10,0),"")</f>
        <v>0</v>
      </c>
      <c r="AF2442" s="73">
        <f>IFERROR(VLOOKUP(Подбор[[#This Row],[Артикул]],[1]Подбор!$CJ:$CW,11,0),"")</f>
        <v>0</v>
      </c>
      <c r="AG2442" s="73">
        <f>IFERROR(VLOOKUP(Подбор[[#This Row],[Артикул]],[1]Подбор!$CJ:$CW,12,0),"")</f>
        <v>0</v>
      </c>
      <c r="AH2442" s="73">
        <f>IFERROR(VLOOKUP(Подбор[[#This Row],[Артикул]],[1]Подбор!$CJ:$CW,13,0),"")</f>
        <v>0</v>
      </c>
      <c r="AI2442" s="73">
        <f>IFERROR(VLOOKUP(Подбор[[#This Row],[Артикул]],[1]Подбор!$CJ:$CW,14,0),"")</f>
        <v>0</v>
      </c>
      <c r="AJ2442" s="73" t="str">
        <f>IFERROR(VLOOKUP(Подбор[[#This Row],[Артикул]],[1]Подбор!$CJ:$DA,15,0),"")</f>
        <v>http://ipmatika.ru/upload/iblock/570/rhr4518g6gqkvl7to7tdgjrxlld3o4wr/AHF101K2_4.jpg</v>
      </c>
      <c r="AK2442" s="73" t="str">
        <f>IFERROR(VLOOKUP(Подбор[[#This Row],[Артикул]],[1]Подбор!$CJ:$DA,16,0),"")</f>
        <v>https://ipmatika.kz/products/analogovye-vyzyvnye-paneli/jr-jr313-2b/</v>
      </c>
      <c r="AL2442" s="73" t="str">
        <f>IFERROR(VLOOKUP(Подбор[[#This Row],[Артикул]],[1]Подбор!$CJ:$DA,17,0),"")</f>
        <v>Под заказ</v>
      </c>
    </row>
    <row r="2443" spans="1:38">
      <c r="A2443" s="73" t="s">
        <v>3954</v>
      </c>
      <c r="B2443" t="s">
        <v>3089</v>
      </c>
      <c r="C2443" t="s">
        <v>3955</v>
      </c>
      <c r="D2443">
        <v>413130</v>
      </c>
      <c r="E2443">
        <v>289080</v>
      </c>
      <c r="F2443">
        <v>-30.02686805605984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578</v>
      </c>
      <c r="R2443" t="s">
        <v>3956</v>
      </c>
      <c r="S2443" t="s">
        <v>5612</v>
      </c>
      <c r="T2443" s="73"/>
      <c r="U2443" s="73"/>
      <c r="V2443"/>
      <c r="W2443" s="73">
        <f>IFERROR(VLOOKUP(Подбор[[#This Row],[Артикул]],[1]Подбор!$CJ:$CW,2,0),"")</f>
        <v>413130</v>
      </c>
      <c r="X2443" s="73">
        <f>IFERROR(VLOOKUP(Подбор[[#This Row],[Артикул]],[1]Подбор!$CJ:$CW,3,0),"")</f>
        <v>289080</v>
      </c>
      <c r="Y2443" s="73">
        <f>IFERROR(VLOOKUP(Подбор[[#This Row],[Артикул]],[1]Подбор!$CJ:$CW,4,0),"")</f>
        <v>-30.02686805605984</v>
      </c>
      <c r="Z2443" s="73">
        <f>IFERROR(VLOOKUP(Подбор[[#This Row],[Артикул]],[1]Подбор!$CJ:$CW,5,0),"")</f>
        <v>0</v>
      </c>
      <c r="AA2443" s="73">
        <f>IFERROR(VLOOKUP(Подбор[[#This Row],[Артикул]],[1]Подбор!$CJ:$CW,6,0),"")</f>
        <v>0</v>
      </c>
      <c r="AB2443" s="73">
        <f>IFERROR(VLOOKUP(Подбор[[#This Row],[Артикул]],[1]Подбор!$CJ:$CW,7,0),"")</f>
        <v>0</v>
      </c>
      <c r="AC2443" s="73">
        <f>IFERROR(VLOOKUP(Подбор[[#This Row],[Артикул]],[1]Подбор!$CJ:$CW,8,0),"")</f>
        <v>0</v>
      </c>
      <c r="AD2443" s="73">
        <f>IFERROR(VLOOKUP(Подбор[[#This Row],[Артикул]],[1]Подбор!$CJ:$CW,9,0),"")</f>
        <v>0</v>
      </c>
      <c r="AE2443" s="73">
        <f>IFERROR(VLOOKUP(Подбор[[#This Row],[Артикул]],[1]Подбор!$CJ:$CW,10,0),"")</f>
        <v>0</v>
      </c>
      <c r="AF2443" s="73">
        <f>IFERROR(VLOOKUP(Подбор[[#This Row],[Артикул]],[1]Подбор!$CJ:$CW,11,0),"")</f>
        <v>0</v>
      </c>
      <c r="AG2443" s="73">
        <f>IFERROR(VLOOKUP(Подбор[[#This Row],[Артикул]],[1]Подбор!$CJ:$CW,12,0),"")</f>
        <v>0</v>
      </c>
      <c r="AH2443" s="73">
        <f>IFERROR(VLOOKUP(Подбор[[#This Row],[Артикул]],[1]Подбор!$CJ:$CW,13,0),"")</f>
        <v>0</v>
      </c>
      <c r="AI2443" s="73">
        <f>IFERROR(VLOOKUP(Подбор[[#This Row],[Артикул]],[1]Подбор!$CJ:$CW,14,0),"")</f>
        <v>0</v>
      </c>
      <c r="AJ2443" s="73" t="str">
        <f>IFERROR(VLOOKUP(Подбор[[#This Row],[Артикул]],[1]Подбор!$CJ:$DA,15,0),"")</f>
        <v/>
      </c>
      <c r="AK2443" s="73" t="str">
        <f>IFERROR(VLOOKUP(Подбор[[#This Row],[Артикул]],[1]Подбор!$CJ:$DA,16,0),"")</f>
        <v>https://ipmatika.kz/products/analogovye-vyzyvnye-paneli/jr-jr313-sc/</v>
      </c>
      <c r="AL2443" s="73" t="str">
        <f>IFERROR(VLOOKUP(Подбор[[#This Row],[Артикул]],[1]Подбор!$CJ:$DA,17,0),"")</f>
        <v>Под заказ</v>
      </c>
    </row>
    <row r="2444" spans="1:38">
      <c r="A2444" s="73" t="s">
        <v>4508</v>
      </c>
      <c r="B2444" t="s">
        <v>3089</v>
      </c>
      <c r="C2444" t="s">
        <v>4509</v>
      </c>
      <c r="D2444">
        <v>390050</v>
      </c>
      <c r="E2444">
        <v>273030</v>
      </c>
      <c r="F2444">
        <v>-30.001281886937576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578</v>
      </c>
      <c r="R2444" t="s">
        <v>3068</v>
      </c>
      <c r="S2444" t="s">
        <v>5612</v>
      </c>
      <c r="T2444" s="73"/>
      <c r="U2444" s="73"/>
      <c r="V2444"/>
      <c r="W2444" s="73">
        <f>IFERROR(VLOOKUP(Подбор[[#This Row],[Артикул]],[1]Подбор!$CJ:$CW,2,0),"")</f>
        <v>390050</v>
      </c>
      <c r="X2444" s="73">
        <f>IFERROR(VLOOKUP(Подбор[[#This Row],[Артикул]],[1]Подбор!$CJ:$CW,3,0),"")</f>
        <v>273030</v>
      </c>
      <c r="Y2444" s="73">
        <f>IFERROR(VLOOKUP(Подбор[[#This Row],[Артикул]],[1]Подбор!$CJ:$CW,4,0),"")</f>
        <v>-30.001281886937576</v>
      </c>
      <c r="Z2444" s="73">
        <f>IFERROR(VLOOKUP(Подбор[[#This Row],[Артикул]],[1]Подбор!$CJ:$CW,5,0),"")</f>
        <v>0</v>
      </c>
      <c r="AA2444" s="73">
        <f>IFERROR(VLOOKUP(Подбор[[#This Row],[Артикул]],[1]Подбор!$CJ:$CW,6,0),"")</f>
        <v>0</v>
      </c>
      <c r="AB2444" s="73">
        <f>IFERROR(VLOOKUP(Подбор[[#This Row],[Артикул]],[1]Подбор!$CJ:$CW,7,0),"")</f>
        <v>0</v>
      </c>
      <c r="AC2444" s="73">
        <f>IFERROR(VLOOKUP(Подбор[[#This Row],[Артикул]],[1]Подбор!$CJ:$CW,8,0),"")</f>
        <v>0</v>
      </c>
      <c r="AD2444" s="73">
        <f>IFERROR(VLOOKUP(Подбор[[#This Row],[Артикул]],[1]Подбор!$CJ:$CW,9,0),"")</f>
        <v>0</v>
      </c>
      <c r="AE2444" s="73">
        <f>IFERROR(VLOOKUP(Подбор[[#This Row],[Артикул]],[1]Подбор!$CJ:$CW,10,0),"")</f>
        <v>0</v>
      </c>
      <c r="AF2444" s="73">
        <f>IFERROR(VLOOKUP(Подбор[[#This Row],[Артикул]],[1]Подбор!$CJ:$CW,11,0),"")</f>
        <v>0</v>
      </c>
      <c r="AG2444" s="73">
        <f>IFERROR(VLOOKUP(Подбор[[#This Row],[Артикул]],[1]Подбор!$CJ:$CW,12,0),"")</f>
        <v>0</v>
      </c>
      <c r="AH2444" s="73">
        <f>IFERROR(VLOOKUP(Подбор[[#This Row],[Артикул]],[1]Подбор!$CJ:$CW,13,0),"")</f>
        <v>0</v>
      </c>
      <c r="AI2444" s="73">
        <f>IFERROR(VLOOKUP(Подбор[[#This Row],[Артикул]],[1]Подбор!$CJ:$CW,14,0),"")</f>
        <v>0</v>
      </c>
      <c r="AJ2444" s="73" t="str">
        <f>IFERROR(VLOOKUP(Подбор[[#This Row],[Артикул]],[1]Подбор!$CJ:$DA,15,0),"")</f>
        <v/>
      </c>
      <c r="AK2444" s="73" t="str">
        <f>IFERROR(VLOOKUP(Подбор[[#This Row],[Артикул]],[1]Подбор!$CJ:$DA,16,0),"")</f>
        <v>https://ipmatika.kz/products/vyzyvnye-paneli/jr-jr313-sc-ow-sip/</v>
      </c>
      <c r="AL2444" s="73" t="str">
        <f>IFERROR(VLOOKUP(Подбор[[#This Row],[Артикул]],[1]Подбор!$CJ:$DA,17,0),"")</f>
        <v>Под заказ</v>
      </c>
    </row>
    <row r="2445" spans="1:38">
      <c r="A2445" s="73" t="s">
        <v>3957</v>
      </c>
      <c r="B2445" t="s">
        <v>3089</v>
      </c>
      <c r="C2445" t="s">
        <v>3958</v>
      </c>
      <c r="D2445">
        <v>319090</v>
      </c>
      <c r="E2445">
        <v>223300</v>
      </c>
      <c r="F2445">
        <v>-30.019743645993287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7241</v>
      </c>
      <c r="R2445" t="s">
        <v>7242</v>
      </c>
      <c r="S2445" t="s">
        <v>5612</v>
      </c>
      <c r="T2445" s="73"/>
      <c r="U2445" s="73"/>
      <c r="V2445"/>
      <c r="W2445" s="73">
        <f>IFERROR(VLOOKUP(Подбор[[#This Row],[Артикул]],[1]Подбор!$CJ:$CW,2,0),"")</f>
        <v>319090</v>
      </c>
      <c r="X2445" s="73">
        <f>IFERROR(VLOOKUP(Подбор[[#This Row],[Артикул]],[1]Подбор!$CJ:$CW,3,0),"")</f>
        <v>223300</v>
      </c>
      <c r="Y2445" s="73">
        <f>IFERROR(VLOOKUP(Подбор[[#This Row],[Артикул]],[1]Подбор!$CJ:$CW,4,0),"")</f>
        <v>-30.019743645993287</v>
      </c>
      <c r="Z2445" s="73">
        <f>IFERROR(VLOOKUP(Подбор[[#This Row],[Артикул]],[1]Подбор!$CJ:$CW,5,0),"")</f>
        <v>0</v>
      </c>
      <c r="AA2445" s="73">
        <f>IFERROR(VLOOKUP(Подбор[[#This Row],[Артикул]],[1]Подбор!$CJ:$CW,6,0),"")</f>
        <v>0</v>
      </c>
      <c r="AB2445" s="73">
        <f>IFERROR(VLOOKUP(Подбор[[#This Row],[Артикул]],[1]Подбор!$CJ:$CW,7,0),"")</f>
        <v>0</v>
      </c>
      <c r="AC2445" s="73">
        <f>IFERROR(VLOOKUP(Подбор[[#This Row],[Артикул]],[1]Подбор!$CJ:$CW,8,0),"")</f>
        <v>0</v>
      </c>
      <c r="AD2445" s="73">
        <f>IFERROR(VLOOKUP(Подбор[[#This Row],[Артикул]],[1]Подбор!$CJ:$CW,9,0),"")</f>
        <v>0</v>
      </c>
      <c r="AE2445" s="73">
        <f>IFERROR(VLOOKUP(Подбор[[#This Row],[Артикул]],[1]Подбор!$CJ:$CW,10,0),"")</f>
        <v>0</v>
      </c>
      <c r="AF2445" s="73">
        <f>IFERROR(VLOOKUP(Подбор[[#This Row],[Артикул]],[1]Подбор!$CJ:$CW,11,0),"")</f>
        <v>0</v>
      </c>
      <c r="AG2445" s="73">
        <f>IFERROR(VLOOKUP(Подбор[[#This Row],[Артикул]],[1]Подбор!$CJ:$CW,12,0),"")</f>
        <v>0</v>
      </c>
      <c r="AH2445" s="73">
        <f>IFERROR(VLOOKUP(Подбор[[#This Row],[Артикул]],[1]Подбор!$CJ:$CW,13,0),"")</f>
        <v>0</v>
      </c>
      <c r="AI2445" s="73">
        <f>IFERROR(VLOOKUP(Подбор[[#This Row],[Артикул]],[1]Подбор!$CJ:$CW,14,0),"")</f>
        <v>0</v>
      </c>
      <c r="AJ2445" s="73" t="str">
        <f>IFERROR(VLOOKUP(Подбор[[#This Row],[Артикул]],[1]Подбор!$CJ:$DA,15,0),"")</f>
        <v>http://ipmatika.ru/upload/iblock/2bb/kztkmg6vrfrbqtx9qzem1w29naf60cvm/AHF101K1_3.jpg</v>
      </c>
      <c r="AK2445" s="73" t="str">
        <f>IFERROR(VLOOKUP(Подбор[[#This Row],[Артикул]],[1]Подбор!$CJ:$DA,16,0),"")</f>
        <v>https://ipmatika.kz/products/vyzyvnye-paneli/jr-jr313-sc-sip/</v>
      </c>
      <c r="AL2445" s="73" t="str">
        <f>IFERROR(VLOOKUP(Подбор[[#This Row],[Артикул]],[1]Подбор!$CJ:$DA,17,0),"")</f>
        <v>Под заказ</v>
      </c>
    </row>
    <row r="2446" spans="1:38">
      <c r="A2446" s="73" t="s">
        <v>4510</v>
      </c>
      <c r="B2446" t="s">
        <v>3089</v>
      </c>
      <c r="C2446" t="s">
        <v>4511</v>
      </c>
      <c r="D2446">
        <v>224460</v>
      </c>
      <c r="E2446">
        <v>156940</v>
      </c>
      <c r="F2446">
        <v>-30.081083489263122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7243</v>
      </c>
      <c r="R2446" t="s">
        <v>3956</v>
      </c>
      <c r="S2446" t="s">
        <v>5612</v>
      </c>
      <c r="T2446" s="73"/>
      <c r="U2446" s="73"/>
      <c r="V2446"/>
      <c r="W2446" s="73">
        <f>IFERROR(VLOOKUP(Подбор[[#This Row],[Артикул]],[1]Подбор!$CJ:$CW,2,0),"")</f>
        <v>224460</v>
      </c>
      <c r="X2446" s="73">
        <f>IFERROR(VLOOKUP(Подбор[[#This Row],[Артикул]],[1]Подбор!$CJ:$CW,3,0),"")</f>
        <v>156940</v>
      </c>
      <c r="Y2446" s="73">
        <f>IFERROR(VLOOKUP(Подбор[[#This Row],[Артикул]],[1]Подбор!$CJ:$CW,4,0),"")</f>
        <v>-30.081083489263122</v>
      </c>
      <c r="Z2446" s="73">
        <f>IFERROR(VLOOKUP(Подбор[[#This Row],[Артикул]],[1]Подбор!$CJ:$CW,5,0),"")</f>
        <v>0</v>
      </c>
      <c r="AA2446" s="73">
        <f>IFERROR(VLOOKUP(Подбор[[#This Row],[Артикул]],[1]Подбор!$CJ:$CW,6,0),"")</f>
        <v>0</v>
      </c>
      <c r="AB2446" s="73">
        <f>IFERROR(VLOOKUP(Подбор[[#This Row],[Артикул]],[1]Подбор!$CJ:$CW,7,0),"")</f>
        <v>0</v>
      </c>
      <c r="AC2446" s="73">
        <f>IFERROR(VLOOKUP(Подбор[[#This Row],[Артикул]],[1]Подбор!$CJ:$CW,8,0),"")</f>
        <v>0</v>
      </c>
      <c r="AD2446" s="73">
        <f>IFERROR(VLOOKUP(Подбор[[#This Row],[Артикул]],[1]Подбор!$CJ:$CW,9,0),"")</f>
        <v>0</v>
      </c>
      <c r="AE2446" s="73">
        <f>IFERROR(VLOOKUP(Подбор[[#This Row],[Артикул]],[1]Подбор!$CJ:$CW,10,0),"")</f>
        <v>0</v>
      </c>
      <c r="AF2446" s="73">
        <f>IFERROR(VLOOKUP(Подбор[[#This Row],[Артикул]],[1]Подбор!$CJ:$CW,11,0),"")</f>
        <v>0</v>
      </c>
      <c r="AG2446" s="73">
        <f>IFERROR(VLOOKUP(Подбор[[#This Row],[Артикул]],[1]Подбор!$CJ:$CW,12,0),"")</f>
        <v>0</v>
      </c>
      <c r="AH2446" s="73">
        <f>IFERROR(VLOOKUP(Подбор[[#This Row],[Артикул]],[1]Подбор!$CJ:$CW,13,0),"")</f>
        <v>0</v>
      </c>
      <c r="AI2446" s="73">
        <f>IFERROR(VLOOKUP(Подбор[[#This Row],[Артикул]],[1]Подбор!$CJ:$CW,14,0),"")</f>
        <v>0</v>
      </c>
      <c r="AJ2446" s="73" t="str">
        <f>IFERROR(VLOOKUP(Подбор[[#This Row],[Артикул]],[1]Подбор!$CJ:$DA,15,0),"")</f>
        <v>http://ipmatika.ru/upload/iblock/4b1/5aljlweh8nbzh71vyfcqjz3wx616fxar/bgffhjg.jpeg</v>
      </c>
      <c r="AK2446" s="73" t="str">
        <f>IFERROR(VLOOKUP(Подбор[[#This Row],[Артикул]],[1]Подбор!$CJ:$DA,16,0),"")</f>
        <v>https://ipmatika.kz/products/analogovye-vyzyvnye-paneli/jr-jr313-sc/</v>
      </c>
      <c r="AL2446" s="73" t="str">
        <f>IFERROR(VLOOKUP(Подбор[[#This Row],[Артикул]],[1]Подбор!$CJ:$DA,17,0),"")</f>
        <v>Под заказ</v>
      </c>
    </row>
    <row r="2447" spans="1:38">
      <c r="A2447" s="73" t="s">
        <v>4512</v>
      </c>
      <c r="B2447" t="s">
        <v>3089</v>
      </c>
      <c r="C2447" t="s">
        <v>4513</v>
      </c>
      <c r="D2447">
        <v>432180</v>
      </c>
      <c r="E2447">
        <v>302350</v>
      </c>
      <c r="F2447">
        <v>-30.040723772502204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578</v>
      </c>
      <c r="R2447" t="s">
        <v>3956</v>
      </c>
      <c r="S2447" t="s">
        <v>5612</v>
      </c>
      <c r="T2447" s="73"/>
      <c r="U2447" s="73"/>
      <c r="V2447"/>
      <c r="W2447" s="73">
        <f>IFERROR(VLOOKUP(Подбор[[#This Row],[Артикул]],[1]Подбор!$CJ:$CW,2,0),"")</f>
        <v>432180</v>
      </c>
      <c r="X2447" s="73">
        <f>IFERROR(VLOOKUP(Подбор[[#This Row],[Артикул]],[1]Подбор!$CJ:$CW,3,0),"")</f>
        <v>302350</v>
      </c>
      <c r="Y2447" s="73">
        <f>IFERROR(VLOOKUP(Подбор[[#This Row],[Артикул]],[1]Подбор!$CJ:$CW,4,0),"")</f>
        <v>-30.040723772502204</v>
      </c>
      <c r="Z2447" s="73">
        <f>IFERROR(VLOOKUP(Подбор[[#This Row],[Артикул]],[1]Подбор!$CJ:$CW,5,0),"")</f>
        <v>0</v>
      </c>
      <c r="AA2447" s="73">
        <f>IFERROR(VLOOKUP(Подбор[[#This Row],[Артикул]],[1]Подбор!$CJ:$CW,6,0),"")</f>
        <v>0</v>
      </c>
      <c r="AB2447" s="73">
        <f>IFERROR(VLOOKUP(Подбор[[#This Row],[Артикул]],[1]Подбор!$CJ:$CW,7,0),"")</f>
        <v>0</v>
      </c>
      <c r="AC2447" s="73">
        <f>IFERROR(VLOOKUP(Подбор[[#This Row],[Артикул]],[1]Подбор!$CJ:$CW,8,0),"")</f>
        <v>0</v>
      </c>
      <c r="AD2447" s="73">
        <f>IFERROR(VLOOKUP(Подбор[[#This Row],[Артикул]],[1]Подбор!$CJ:$CW,9,0),"")</f>
        <v>0</v>
      </c>
      <c r="AE2447" s="73">
        <f>IFERROR(VLOOKUP(Подбор[[#This Row],[Артикул]],[1]Подбор!$CJ:$CW,10,0),"")</f>
        <v>0</v>
      </c>
      <c r="AF2447" s="73">
        <f>IFERROR(VLOOKUP(Подбор[[#This Row],[Артикул]],[1]Подбор!$CJ:$CW,11,0),"")</f>
        <v>0</v>
      </c>
      <c r="AG2447" s="73">
        <f>IFERROR(VLOOKUP(Подбор[[#This Row],[Артикул]],[1]Подбор!$CJ:$CW,12,0),"")</f>
        <v>0</v>
      </c>
      <c r="AH2447" s="73">
        <f>IFERROR(VLOOKUP(Подбор[[#This Row],[Артикул]],[1]Подбор!$CJ:$CW,13,0),"")</f>
        <v>0</v>
      </c>
      <c r="AI2447" s="73">
        <f>IFERROR(VLOOKUP(Подбор[[#This Row],[Артикул]],[1]Подбор!$CJ:$CW,14,0),"")</f>
        <v>0</v>
      </c>
      <c r="AJ2447" s="73" t="str">
        <f>IFERROR(VLOOKUP(Подбор[[#This Row],[Артикул]],[1]Подбор!$CJ:$DA,15,0),"")</f>
        <v/>
      </c>
      <c r="AK2447" s="73" t="str">
        <f>IFERROR(VLOOKUP(Подбор[[#This Row],[Артикул]],[1]Подбор!$CJ:$DA,16,0),"")</f>
        <v>https://ipmatika.kz/products/analogovye-vyzyvnye-paneli/jr-jr313-sc/</v>
      </c>
      <c r="AL2447" s="73" t="str">
        <f>IFERROR(VLOOKUP(Подбор[[#This Row],[Артикул]],[1]Подбор!$CJ:$DA,17,0),"")</f>
        <v>Под заказ</v>
      </c>
    </row>
    <row r="2448" spans="1:38">
      <c r="A2448" s="73" t="s">
        <v>4514</v>
      </c>
      <c r="B2448" t="s">
        <v>3089</v>
      </c>
      <c r="C2448" t="s">
        <v>4515</v>
      </c>
      <c r="D2448">
        <v>356590</v>
      </c>
      <c r="E2448">
        <v>249850</v>
      </c>
      <c r="F2448">
        <v>-29.933537115454726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7244</v>
      </c>
      <c r="R2448" t="s">
        <v>7245</v>
      </c>
      <c r="S2448" t="s">
        <v>5612</v>
      </c>
      <c r="T2448" s="73"/>
      <c r="U2448" s="73"/>
      <c r="V2448"/>
      <c r="W2448" s="73">
        <f>IFERROR(VLOOKUP(Подбор[[#This Row],[Артикул]],[1]Подбор!$CJ:$CW,2,0),"")</f>
        <v>356590</v>
      </c>
      <c r="X2448" s="73">
        <f>IFERROR(VLOOKUP(Подбор[[#This Row],[Артикул]],[1]Подбор!$CJ:$CW,3,0),"")</f>
        <v>249850</v>
      </c>
      <c r="Y2448" s="73">
        <f>IFERROR(VLOOKUP(Подбор[[#This Row],[Артикул]],[1]Подбор!$CJ:$CW,4,0),"")</f>
        <v>-29.933537115454726</v>
      </c>
      <c r="Z2448" s="73">
        <f>IFERROR(VLOOKUP(Подбор[[#This Row],[Артикул]],[1]Подбор!$CJ:$CW,5,0),"")</f>
        <v>0</v>
      </c>
      <c r="AA2448" s="73">
        <f>IFERROR(VLOOKUP(Подбор[[#This Row],[Артикул]],[1]Подбор!$CJ:$CW,6,0),"")</f>
        <v>0</v>
      </c>
      <c r="AB2448" s="73">
        <f>IFERROR(VLOOKUP(Подбор[[#This Row],[Артикул]],[1]Подбор!$CJ:$CW,7,0),"")</f>
        <v>0</v>
      </c>
      <c r="AC2448" s="73">
        <f>IFERROR(VLOOKUP(Подбор[[#This Row],[Артикул]],[1]Подбор!$CJ:$CW,8,0),"")</f>
        <v>0</v>
      </c>
      <c r="AD2448" s="73">
        <f>IFERROR(VLOOKUP(Подбор[[#This Row],[Артикул]],[1]Подбор!$CJ:$CW,9,0),"")</f>
        <v>0</v>
      </c>
      <c r="AE2448" s="73">
        <f>IFERROR(VLOOKUP(Подбор[[#This Row],[Артикул]],[1]Подбор!$CJ:$CW,10,0),"")</f>
        <v>0</v>
      </c>
      <c r="AF2448" s="73">
        <f>IFERROR(VLOOKUP(Подбор[[#This Row],[Артикул]],[1]Подбор!$CJ:$CW,11,0),"")</f>
        <v>0</v>
      </c>
      <c r="AG2448" s="73">
        <f>IFERROR(VLOOKUP(Подбор[[#This Row],[Артикул]],[1]Подбор!$CJ:$CW,12,0),"")</f>
        <v>0</v>
      </c>
      <c r="AH2448" s="73">
        <f>IFERROR(VLOOKUP(Подбор[[#This Row],[Артикул]],[1]Подбор!$CJ:$CW,13,0),"")</f>
        <v>0</v>
      </c>
      <c r="AI2448" s="73">
        <f>IFERROR(VLOOKUP(Подбор[[#This Row],[Артикул]],[1]Подбор!$CJ:$CW,14,0),"")</f>
        <v>0</v>
      </c>
      <c r="AJ2448" s="73" t="str">
        <f>IFERROR(VLOOKUP(Подбор[[#This Row],[Артикул]],[1]Подбор!$CJ:$DA,15,0),"")</f>
        <v>http://ipmatika.ru/upload/iblock/7c8/8tv271598zk4wdxh5ypg0g6krmf5arcp/AHF102K1_3.jpg</v>
      </c>
      <c r="AK2448" s="73" t="str">
        <f>IFERROR(VLOOKUP(Подбор[[#This Row],[Артикул]],[1]Подбор!$CJ:$DA,16,0),"")</f>
        <v>https://ipmatika.kz/products/vyzyvnye-paneli-dlya-liftov/jr-jr314-sc-sip/</v>
      </c>
      <c r="AL2448" s="73" t="str">
        <f>IFERROR(VLOOKUP(Подбор[[#This Row],[Артикул]],[1]Подбор!$CJ:$DA,17,0),"")</f>
        <v>Под заказ</v>
      </c>
    </row>
    <row r="2449" spans="1:38">
      <c r="A2449" s="73" t="s">
        <v>4516</v>
      </c>
      <c r="B2449" t="s">
        <v>3089</v>
      </c>
      <c r="C2449" t="s">
        <v>4517</v>
      </c>
      <c r="D2449">
        <v>243490</v>
      </c>
      <c r="E2449">
        <v>170220</v>
      </c>
      <c r="F2449">
        <v>-30.091584870015197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7246</v>
      </c>
      <c r="R2449" t="s">
        <v>3956</v>
      </c>
      <c r="S2449" t="s">
        <v>5612</v>
      </c>
      <c r="T2449" s="73"/>
      <c r="U2449" s="73"/>
      <c r="V2449"/>
      <c r="W2449" s="73">
        <f>IFERROR(VLOOKUP(Подбор[[#This Row],[Артикул]],[1]Подбор!$CJ:$CW,2,0),"")</f>
        <v>243490</v>
      </c>
      <c r="X2449" s="73">
        <f>IFERROR(VLOOKUP(Подбор[[#This Row],[Артикул]],[1]Подбор!$CJ:$CW,3,0),"")</f>
        <v>170220</v>
      </c>
      <c r="Y2449" s="73">
        <f>IFERROR(VLOOKUP(Подбор[[#This Row],[Артикул]],[1]Подбор!$CJ:$CW,4,0),"")</f>
        <v>-30.091584870015197</v>
      </c>
      <c r="Z2449" s="73">
        <f>IFERROR(VLOOKUP(Подбор[[#This Row],[Артикул]],[1]Подбор!$CJ:$CW,5,0),"")</f>
        <v>0</v>
      </c>
      <c r="AA2449" s="73">
        <f>IFERROR(VLOOKUP(Подбор[[#This Row],[Артикул]],[1]Подбор!$CJ:$CW,6,0),"")</f>
        <v>0</v>
      </c>
      <c r="AB2449" s="73">
        <f>IFERROR(VLOOKUP(Подбор[[#This Row],[Артикул]],[1]Подбор!$CJ:$CW,7,0),"")</f>
        <v>0</v>
      </c>
      <c r="AC2449" s="73">
        <f>IFERROR(VLOOKUP(Подбор[[#This Row],[Артикул]],[1]Подбор!$CJ:$CW,8,0),"")</f>
        <v>0</v>
      </c>
      <c r="AD2449" s="73">
        <f>IFERROR(VLOOKUP(Подбор[[#This Row],[Артикул]],[1]Подбор!$CJ:$CW,9,0),"")</f>
        <v>0</v>
      </c>
      <c r="AE2449" s="73">
        <f>IFERROR(VLOOKUP(Подбор[[#This Row],[Артикул]],[1]Подбор!$CJ:$CW,10,0),"")</f>
        <v>0</v>
      </c>
      <c r="AF2449" s="73">
        <f>IFERROR(VLOOKUP(Подбор[[#This Row],[Артикул]],[1]Подбор!$CJ:$CW,11,0),"")</f>
        <v>0</v>
      </c>
      <c r="AG2449" s="73">
        <f>IFERROR(VLOOKUP(Подбор[[#This Row],[Артикул]],[1]Подбор!$CJ:$CW,12,0),"")</f>
        <v>0</v>
      </c>
      <c r="AH2449" s="73">
        <f>IFERROR(VLOOKUP(Подбор[[#This Row],[Артикул]],[1]Подбор!$CJ:$CW,13,0),"")</f>
        <v>0</v>
      </c>
      <c r="AI2449" s="73">
        <f>IFERROR(VLOOKUP(Подбор[[#This Row],[Артикул]],[1]Подбор!$CJ:$CW,14,0),"")</f>
        <v>0</v>
      </c>
      <c r="AJ2449" s="73" t="str">
        <f>IFERROR(VLOOKUP(Подбор[[#This Row],[Артикул]],[1]Подбор!$CJ:$DA,15,0),"")</f>
        <v>http://ipmatika.ru/upload/iblock/850/xycqgx2m5bru2fkz4167qc4ftb0vxj7q/JR314-SC2.jpg</v>
      </c>
      <c r="AK2449" s="73" t="str">
        <f>IFERROR(VLOOKUP(Подбор[[#This Row],[Артикул]],[1]Подбор!$CJ:$DA,16,0),"")</f>
        <v>https://ipmatika.kz/products/analogovye-vyzyvnye-paneli/jr-jr313-sc/</v>
      </c>
      <c r="AL2449" s="73" t="str">
        <f>IFERROR(VLOOKUP(Подбор[[#This Row],[Артикул]],[1]Подбор!$CJ:$DA,17,0),"")</f>
        <v>Под заказ</v>
      </c>
    </row>
    <row r="2450" spans="1:38">
      <c r="A2450" s="73" t="s">
        <v>4518</v>
      </c>
      <c r="B2450" t="s">
        <v>3089</v>
      </c>
      <c r="C2450" t="s">
        <v>4519</v>
      </c>
      <c r="D2450">
        <v>1500200</v>
      </c>
      <c r="E2450">
        <v>1050140</v>
      </c>
      <c r="F2450">
        <v>-30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578</v>
      </c>
      <c r="R2450" t="s">
        <v>3066</v>
      </c>
      <c r="S2450" t="s">
        <v>5612</v>
      </c>
      <c r="T2450" s="73"/>
      <c r="U2450" s="73"/>
      <c r="V2450"/>
      <c r="W2450" s="73">
        <f>IFERROR(VLOOKUP(Подбор[[#This Row],[Артикул]],[1]Подбор!$CJ:$CW,2,0),"")</f>
        <v>1500200</v>
      </c>
      <c r="X2450" s="73">
        <f>IFERROR(VLOOKUP(Подбор[[#This Row],[Артикул]],[1]Подбор!$CJ:$CW,3,0),"")</f>
        <v>1050140</v>
      </c>
      <c r="Y2450" s="73">
        <f>IFERROR(VLOOKUP(Подбор[[#This Row],[Артикул]],[1]Подбор!$CJ:$CW,4,0),"")</f>
        <v>-30</v>
      </c>
      <c r="Z2450" s="73">
        <f>IFERROR(VLOOKUP(Подбор[[#This Row],[Артикул]],[1]Подбор!$CJ:$CW,5,0),"")</f>
        <v>0</v>
      </c>
      <c r="AA2450" s="73">
        <f>IFERROR(VLOOKUP(Подбор[[#This Row],[Артикул]],[1]Подбор!$CJ:$CW,6,0),"")</f>
        <v>0</v>
      </c>
      <c r="AB2450" s="73">
        <f>IFERROR(VLOOKUP(Подбор[[#This Row],[Артикул]],[1]Подбор!$CJ:$CW,7,0),"")</f>
        <v>0</v>
      </c>
      <c r="AC2450" s="73">
        <f>IFERROR(VLOOKUP(Подбор[[#This Row],[Артикул]],[1]Подбор!$CJ:$CW,8,0),"")</f>
        <v>0</v>
      </c>
      <c r="AD2450" s="73">
        <f>IFERROR(VLOOKUP(Подбор[[#This Row],[Артикул]],[1]Подбор!$CJ:$CW,9,0),"")</f>
        <v>0</v>
      </c>
      <c r="AE2450" s="73">
        <f>IFERROR(VLOOKUP(Подбор[[#This Row],[Артикул]],[1]Подбор!$CJ:$CW,10,0),"")</f>
        <v>0</v>
      </c>
      <c r="AF2450" s="73">
        <f>IFERROR(VLOOKUP(Подбор[[#This Row],[Артикул]],[1]Подбор!$CJ:$CW,11,0),"")</f>
        <v>0</v>
      </c>
      <c r="AG2450" s="73">
        <f>IFERROR(VLOOKUP(Подбор[[#This Row],[Артикул]],[1]Подбор!$CJ:$CW,12,0),"")</f>
        <v>0</v>
      </c>
      <c r="AH2450" s="73">
        <f>IFERROR(VLOOKUP(Подбор[[#This Row],[Артикул]],[1]Подбор!$CJ:$CW,13,0),"")</f>
        <v>0</v>
      </c>
      <c r="AI2450" s="73">
        <f>IFERROR(VLOOKUP(Подбор[[#This Row],[Артикул]],[1]Подбор!$CJ:$CW,14,0),"")</f>
        <v>0</v>
      </c>
      <c r="AJ2450" s="73" t="str">
        <f>IFERROR(VLOOKUP(Подбор[[#This Row],[Артикул]],[1]Подбор!$CJ:$DA,15,0),"")</f>
        <v/>
      </c>
      <c r="AK2450" s="73" t="str">
        <f>IFERROR(VLOOKUP(Подбор[[#This Row],[Артикул]],[1]Подбор!$CJ:$DA,16,0),"")</f>
        <v>https://ipmatika.kz/products/vyzyvnye-paneli/jr-jr301-sc-iw-sip/</v>
      </c>
      <c r="AL2450" s="73" t="str">
        <f>IFERROR(VLOOKUP(Подбор[[#This Row],[Артикул]],[1]Подбор!$CJ:$DA,17,0),"")</f>
        <v>Под заказ</v>
      </c>
    </row>
    <row r="2451" spans="1:38">
      <c r="A2451" s="73" t="s">
        <v>4520</v>
      </c>
      <c r="B2451" t="s">
        <v>3089</v>
      </c>
      <c r="C2451" t="s">
        <v>4521</v>
      </c>
      <c r="D2451">
        <v>1387110</v>
      </c>
      <c r="E2451">
        <v>971100</v>
      </c>
      <c r="F2451">
        <v>-29.991132642688754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7247</v>
      </c>
      <c r="R2451" t="s">
        <v>7248</v>
      </c>
      <c r="S2451" t="s">
        <v>5612</v>
      </c>
      <c r="T2451" s="73"/>
      <c r="U2451" s="73"/>
      <c r="V2451"/>
      <c r="W2451" s="73">
        <f>IFERROR(VLOOKUP(Подбор[[#This Row],[Артикул]],[1]Подбор!$CJ:$CW,2,0),"")</f>
        <v>1387110</v>
      </c>
      <c r="X2451" s="73">
        <f>IFERROR(VLOOKUP(Подбор[[#This Row],[Артикул]],[1]Подбор!$CJ:$CW,3,0),"")</f>
        <v>971100</v>
      </c>
      <c r="Y2451" s="73">
        <f>IFERROR(VLOOKUP(Подбор[[#This Row],[Артикул]],[1]Подбор!$CJ:$CW,4,0),"")</f>
        <v>-29.991132642688754</v>
      </c>
      <c r="Z2451" s="73">
        <f>IFERROR(VLOOKUP(Подбор[[#This Row],[Артикул]],[1]Подбор!$CJ:$CW,5,0),"")</f>
        <v>0</v>
      </c>
      <c r="AA2451" s="73">
        <f>IFERROR(VLOOKUP(Подбор[[#This Row],[Артикул]],[1]Подбор!$CJ:$CW,6,0),"")</f>
        <v>0</v>
      </c>
      <c r="AB2451" s="73">
        <f>IFERROR(VLOOKUP(Подбор[[#This Row],[Артикул]],[1]Подбор!$CJ:$CW,7,0),"")</f>
        <v>0</v>
      </c>
      <c r="AC2451" s="73">
        <f>IFERROR(VLOOKUP(Подбор[[#This Row],[Артикул]],[1]Подбор!$CJ:$CW,8,0),"")</f>
        <v>0</v>
      </c>
      <c r="AD2451" s="73">
        <f>IFERROR(VLOOKUP(Подбор[[#This Row],[Артикул]],[1]Подбор!$CJ:$CW,9,0),"")</f>
        <v>0</v>
      </c>
      <c r="AE2451" s="73">
        <f>IFERROR(VLOOKUP(Подбор[[#This Row],[Артикул]],[1]Подбор!$CJ:$CW,10,0),"")</f>
        <v>0</v>
      </c>
      <c r="AF2451" s="73">
        <f>IFERROR(VLOOKUP(Подбор[[#This Row],[Артикул]],[1]Подбор!$CJ:$CW,11,0),"")</f>
        <v>0</v>
      </c>
      <c r="AG2451" s="73">
        <f>IFERROR(VLOOKUP(Подбор[[#This Row],[Артикул]],[1]Подбор!$CJ:$CW,12,0),"")</f>
        <v>0</v>
      </c>
      <c r="AH2451" s="73">
        <f>IFERROR(VLOOKUP(Подбор[[#This Row],[Артикул]],[1]Подбор!$CJ:$CW,13,0),"")</f>
        <v>0</v>
      </c>
      <c r="AI2451" s="73">
        <f>IFERROR(VLOOKUP(Подбор[[#This Row],[Артикул]],[1]Подбор!$CJ:$CW,14,0),"")</f>
        <v>0</v>
      </c>
      <c r="AJ2451" s="73" t="str">
        <f>IFERROR(VLOOKUP(Подбор[[#This Row],[Артикул]],[1]Подбор!$CJ:$DA,15,0),"")</f>
        <v>http://ipmatika.ru/upload/iblock/e24/cz0s4axsq7fr6130bm0morx973j3xda6/JR315-SC-SIP.jpg</v>
      </c>
      <c r="AK2451" s="73" t="str">
        <f>IFERROR(VLOOKUP(Подбор[[#This Row],[Артикул]],[1]Подбор!$CJ:$DA,16,0),"")</f>
        <v>https://ipmatika.kz/products/vyzyvnye-paneli/JR315-SC-SIP/</v>
      </c>
      <c r="AL2451" s="73" t="str">
        <f>IFERROR(VLOOKUP(Подбор[[#This Row],[Артикул]],[1]Подбор!$CJ:$DA,17,0),"")</f>
        <v>Под заказ</v>
      </c>
    </row>
    <row r="2452" spans="1:38">
      <c r="A2452" s="73" t="s">
        <v>4522</v>
      </c>
      <c r="B2452" t="s">
        <v>3089</v>
      </c>
      <c r="C2452" t="s">
        <v>4523</v>
      </c>
      <c r="D2452">
        <v>953200</v>
      </c>
      <c r="E2452">
        <v>667010</v>
      </c>
      <c r="F2452">
        <v>-30.024129248845995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578</v>
      </c>
      <c r="R2452" t="s">
        <v>3068</v>
      </c>
      <c r="S2452" t="s">
        <v>5612</v>
      </c>
      <c r="T2452" s="73"/>
      <c r="U2452" s="73"/>
      <c r="V2452"/>
      <c r="W2452" s="73">
        <f>IFERROR(VLOOKUP(Подбор[[#This Row],[Артикул]],[1]Подбор!$CJ:$CW,2,0),"")</f>
        <v>953200</v>
      </c>
      <c r="X2452" s="73">
        <f>IFERROR(VLOOKUP(Подбор[[#This Row],[Артикул]],[1]Подбор!$CJ:$CW,3,0),"")</f>
        <v>667010</v>
      </c>
      <c r="Y2452" s="73">
        <f>IFERROR(VLOOKUP(Подбор[[#This Row],[Артикул]],[1]Подбор!$CJ:$CW,4,0),"")</f>
        <v>-30.024129248845995</v>
      </c>
      <c r="Z2452" s="73">
        <f>IFERROR(VLOOKUP(Подбор[[#This Row],[Артикул]],[1]Подбор!$CJ:$CW,5,0),"")</f>
        <v>0</v>
      </c>
      <c r="AA2452" s="73">
        <f>IFERROR(VLOOKUP(Подбор[[#This Row],[Артикул]],[1]Подбор!$CJ:$CW,6,0),"")</f>
        <v>0</v>
      </c>
      <c r="AB2452" s="73">
        <f>IFERROR(VLOOKUP(Подбор[[#This Row],[Артикул]],[1]Подбор!$CJ:$CW,7,0),"")</f>
        <v>0</v>
      </c>
      <c r="AC2452" s="73">
        <f>IFERROR(VLOOKUP(Подбор[[#This Row],[Артикул]],[1]Подбор!$CJ:$CW,8,0),"")</f>
        <v>0</v>
      </c>
      <c r="AD2452" s="73">
        <f>IFERROR(VLOOKUP(Подбор[[#This Row],[Артикул]],[1]Подбор!$CJ:$CW,9,0),"")</f>
        <v>0</v>
      </c>
      <c r="AE2452" s="73">
        <f>IFERROR(VLOOKUP(Подбор[[#This Row],[Артикул]],[1]Подбор!$CJ:$CW,10,0),"")</f>
        <v>0</v>
      </c>
      <c r="AF2452" s="73">
        <f>IFERROR(VLOOKUP(Подбор[[#This Row],[Артикул]],[1]Подбор!$CJ:$CW,11,0),"")</f>
        <v>0</v>
      </c>
      <c r="AG2452" s="73">
        <f>IFERROR(VLOOKUP(Подбор[[#This Row],[Артикул]],[1]Подбор!$CJ:$CW,12,0),"")</f>
        <v>0</v>
      </c>
      <c r="AH2452" s="73">
        <f>IFERROR(VLOOKUP(Подбор[[#This Row],[Артикул]],[1]Подбор!$CJ:$CW,13,0),"")</f>
        <v>0</v>
      </c>
      <c r="AI2452" s="73">
        <f>IFERROR(VLOOKUP(Подбор[[#This Row],[Артикул]],[1]Подбор!$CJ:$CW,14,0),"")</f>
        <v>0</v>
      </c>
      <c r="AJ2452" s="73" t="str">
        <f>IFERROR(VLOOKUP(Подбор[[#This Row],[Артикул]],[1]Подбор!$CJ:$DA,15,0),"")</f>
        <v/>
      </c>
      <c r="AK2452" s="73" t="str">
        <f>IFERROR(VLOOKUP(Подбор[[#This Row],[Артикул]],[1]Подбор!$CJ:$DA,16,0),"")</f>
        <v>https://ipmatika.kz/products/vyzyvnye-paneli/jr-jr313-sc-ow-sip/</v>
      </c>
      <c r="AL2452" s="73" t="str">
        <f>IFERROR(VLOOKUP(Подбор[[#This Row],[Артикул]],[1]Подбор!$CJ:$DA,17,0),"")</f>
        <v>Под заказ</v>
      </c>
    </row>
    <row r="2453" spans="1:38">
      <c r="A2453" s="73" t="s">
        <v>4524</v>
      </c>
      <c r="B2453" t="s">
        <v>3089</v>
      </c>
      <c r="C2453" t="s">
        <v>4525</v>
      </c>
      <c r="D2453">
        <v>839540</v>
      </c>
      <c r="E2453">
        <v>587970</v>
      </c>
      <c r="F2453">
        <v>-29.965219048526578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578</v>
      </c>
      <c r="R2453" t="s">
        <v>3068</v>
      </c>
      <c r="S2453" t="s">
        <v>5612</v>
      </c>
      <c r="T2453" s="73"/>
      <c r="U2453" s="73"/>
      <c r="V2453"/>
      <c r="W2453" s="73">
        <f>IFERROR(VLOOKUP(Подбор[[#This Row],[Артикул]],[1]Подбор!$CJ:$CW,2,0),"")</f>
        <v>839540</v>
      </c>
      <c r="X2453" s="73">
        <f>IFERROR(VLOOKUP(Подбор[[#This Row],[Артикул]],[1]Подбор!$CJ:$CW,3,0),"")</f>
        <v>587970</v>
      </c>
      <c r="Y2453" s="73">
        <f>IFERROR(VLOOKUP(Подбор[[#This Row],[Артикул]],[1]Подбор!$CJ:$CW,4,0),"")</f>
        <v>-29.965219048526578</v>
      </c>
      <c r="Z2453" s="73">
        <f>IFERROR(VLOOKUP(Подбор[[#This Row],[Артикул]],[1]Подбор!$CJ:$CW,5,0),"")</f>
        <v>0</v>
      </c>
      <c r="AA2453" s="73">
        <f>IFERROR(VLOOKUP(Подбор[[#This Row],[Артикул]],[1]Подбор!$CJ:$CW,6,0),"")</f>
        <v>0</v>
      </c>
      <c r="AB2453" s="73">
        <f>IFERROR(VLOOKUP(Подбор[[#This Row],[Артикул]],[1]Подбор!$CJ:$CW,7,0),"")</f>
        <v>0</v>
      </c>
      <c r="AC2453" s="73">
        <f>IFERROR(VLOOKUP(Подбор[[#This Row],[Артикул]],[1]Подбор!$CJ:$CW,8,0),"")</f>
        <v>0</v>
      </c>
      <c r="AD2453" s="73">
        <f>IFERROR(VLOOKUP(Подбор[[#This Row],[Артикул]],[1]Подбор!$CJ:$CW,9,0),"")</f>
        <v>0</v>
      </c>
      <c r="AE2453" s="73">
        <f>IFERROR(VLOOKUP(Подбор[[#This Row],[Артикул]],[1]Подбор!$CJ:$CW,10,0),"")</f>
        <v>0</v>
      </c>
      <c r="AF2453" s="73">
        <f>IFERROR(VLOOKUP(Подбор[[#This Row],[Артикул]],[1]Подбор!$CJ:$CW,11,0),"")</f>
        <v>0</v>
      </c>
      <c r="AG2453" s="73">
        <f>IFERROR(VLOOKUP(Подбор[[#This Row],[Артикул]],[1]Подбор!$CJ:$CW,12,0),"")</f>
        <v>0</v>
      </c>
      <c r="AH2453" s="73">
        <f>IFERROR(VLOOKUP(Подбор[[#This Row],[Артикул]],[1]Подбор!$CJ:$CW,13,0),"")</f>
        <v>0</v>
      </c>
      <c r="AI2453" s="73">
        <f>IFERROR(VLOOKUP(Подбор[[#This Row],[Артикул]],[1]Подбор!$CJ:$CW,14,0),"")</f>
        <v>0</v>
      </c>
      <c r="AJ2453" s="73" t="str">
        <f>IFERROR(VLOOKUP(Подбор[[#This Row],[Артикул]],[1]Подбор!$CJ:$DA,15,0),"")</f>
        <v/>
      </c>
      <c r="AK2453" s="73" t="str">
        <f>IFERROR(VLOOKUP(Подбор[[#This Row],[Артикул]],[1]Подбор!$CJ:$DA,16,0),"")</f>
        <v>https://ipmatika.kz/products/vyzyvnye-paneli/jr-jr313-sc-ow-sip/</v>
      </c>
      <c r="AL2453" s="73" t="str">
        <f>IFERROR(VLOOKUP(Подбор[[#This Row],[Артикул]],[1]Подбор!$CJ:$DA,17,0),"")</f>
        <v>Под заказ</v>
      </c>
    </row>
    <row r="2454" spans="1:38">
      <c r="A2454" s="73" t="s">
        <v>4526</v>
      </c>
      <c r="B2454" t="s">
        <v>3089</v>
      </c>
      <c r="C2454" t="s">
        <v>4527</v>
      </c>
      <c r="D2454">
        <v>745480</v>
      </c>
      <c r="E2454">
        <v>521610</v>
      </c>
      <c r="F2454">
        <v>-30.030316037988953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578</v>
      </c>
      <c r="R2454" t="s">
        <v>3956</v>
      </c>
      <c r="S2454" t="s">
        <v>5612</v>
      </c>
      <c r="T2454" s="73"/>
      <c r="U2454" s="73"/>
      <c r="V2454"/>
      <c r="W2454" s="73">
        <f>IFERROR(VLOOKUP(Подбор[[#This Row],[Артикул]],[1]Подбор!$CJ:$CW,2,0),"")</f>
        <v>745480</v>
      </c>
      <c r="X2454" s="73">
        <f>IFERROR(VLOOKUP(Подбор[[#This Row],[Артикул]],[1]Подбор!$CJ:$CW,3,0),"")</f>
        <v>521610</v>
      </c>
      <c r="Y2454" s="73">
        <f>IFERROR(VLOOKUP(Подбор[[#This Row],[Артикул]],[1]Подбор!$CJ:$CW,4,0),"")</f>
        <v>-30.030316037988953</v>
      </c>
      <c r="Z2454" s="73">
        <f>IFERROR(VLOOKUP(Подбор[[#This Row],[Артикул]],[1]Подбор!$CJ:$CW,5,0),"")</f>
        <v>0</v>
      </c>
      <c r="AA2454" s="73">
        <f>IFERROR(VLOOKUP(Подбор[[#This Row],[Артикул]],[1]Подбор!$CJ:$CW,6,0),"")</f>
        <v>0</v>
      </c>
      <c r="AB2454" s="73">
        <f>IFERROR(VLOOKUP(Подбор[[#This Row],[Артикул]],[1]Подбор!$CJ:$CW,7,0),"")</f>
        <v>0</v>
      </c>
      <c r="AC2454" s="73">
        <f>IFERROR(VLOOKUP(Подбор[[#This Row],[Артикул]],[1]Подбор!$CJ:$CW,8,0),"")</f>
        <v>0</v>
      </c>
      <c r="AD2454" s="73">
        <f>IFERROR(VLOOKUP(Подбор[[#This Row],[Артикул]],[1]Подбор!$CJ:$CW,9,0),"")</f>
        <v>0</v>
      </c>
      <c r="AE2454" s="73">
        <f>IFERROR(VLOOKUP(Подбор[[#This Row],[Артикул]],[1]Подбор!$CJ:$CW,10,0),"")</f>
        <v>0</v>
      </c>
      <c r="AF2454" s="73">
        <f>IFERROR(VLOOKUP(Подбор[[#This Row],[Артикул]],[1]Подбор!$CJ:$CW,11,0),"")</f>
        <v>0</v>
      </c>
      <c r="AG2454" s="73">
        <f>IFERROR(VLOOKUP(Подбор[[#This Row],[Артикул]],[1]Подбор!$CJ:$CW,12,0),"")</f>
        <v>0</v>
      </c>
      <c r="AH2454" s="73">
        <f>IFERROR(VLOOKUP(Подбор[[#This Row],[Артикул]],[1]Подбор!$CJ:$CW,13,0),"")</f>
        <v>0</v>
      </c>
      <c r="AI2454" s="73">
        <f>IFERROR(VLOOKUP(Подбор[[#This Row],[Артикул]],[1]Подбор!$CJ:$CW,14,0),"")</f>
        <v>0</v>
      </c>
      <c r="AJ2454" s="73" t="str">
        <f>IFERROR(VLOOKUP(Подбор[[#This Row],[Артикул]],[1]Подбор!$CJ:$DA,15,0),"")</f>
        <v/>
      </c>
      <c r="AK2454" s="73" t="str">
        <f>IFERROR(VLOOKUP(Подбор[[#This Row],[Артикул]],[1]Подбор!$CJ:$DA,16,0),"")</f>
        <v>https://ipmatika.kz/products/analogovye-vyzyvnye-paneli/jr-jr313-sc/</v>
      </c>
      <c r="AL2454" s="73" t="str">
        <f>IFERROR(VLOOKUP(Подбор[[#This Row],[Артикул]],[1]Подбор!$CJ:$DA,17,0),"")</f>
        <v>Под заказ</v>
      </c>
    </row>
    <row r="2455" spans="1:38">
      <c r="A2455" s="73" t="s">
        <v>4528</v>
      </c>
      <c r="B2455" t="s">
        <v>3089</v>
      </c>
      <c r="C2455" t="s">
        <v>4529</v>
      </c>
      <c r="D2455">
        <v>839540</v>
      </c>
      <c r="E2455">
        <v>587970</v>
      </c>
      <c r="F2455">
        <v>-29.965219048526578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578</v>
      </c>
      <c r="R2455" t="s">
        <v>3068</v>
      </c>
      <c r="S2455" t="s">
        <v>5612</v>
      </c>
      <c r="T2455" s="73"/>
      <c r="U2455" s="73"/>
      <c r="V2455"/>
      <c r="W2455" s="73">
        <f>IFERROR(VLOOKUP(Подбор[[#This Row],[Артикул]],[1]Подбор!$CJ:$CW,2,0),"")</f>
        <v>839540</v>
      </c>
      <c r="X2455" s="73">
        <f>IFERROR(VLOOKUP(Подбор[[#This Row],[Артикул]],[1]Подбор!$CJ:$CW,3,0),"")</f>
        <v>587970</v>
      </c>
      <c r="Y2455" s="73">
        <f>IFERROR(VLOOKUP(Подбор[[#This Row],[Артикул]],[1]Подбор!$CJ:$CW,4,0),"")</f>
        <v>-29.965219048526578</v>
      </c>
      <c r="Z2455" s="73">
        <f>IFERROR(VLOOKUP(Подбор[[#This Row],[Артикул]],[1]Подбор!$CJ:$CW,5,0),"")</f>
        <v>0</v>
      </c>
      <c r="AA2455" s="73">
        <f>IFERROR(VLOOKUP(Подбор[[#This Row],[Артикул]],[1]Подбор!$CJ:$CW,6,0),"")</f>
        <v>0</v>
      </c>
      <c r="AB2455" s="73">
        <f>IFERROR(VLOOKUP(Подбор[[#This Row],[Артикул]],[1]Подбор!$CJ:$CW,7,0),"")</f>
        <v>0</v>
      </c>
      <c r="AC2455" s="73">
        <f>IFERROR(VLOOKUP(Подбор[[#This Row],[Артикул]],[1]Подбор!$CJ:$CW,8,0),"")</f>
        <v>0</v>
      </c>
      <c r="AD2455" s="73">
        <f>IFERROR(VLOOKUP(Подбор[[#This Row],[Артикул]],[1]Подбор!$CJ:$CW,9,0),"")</f>
        <v>0</v>
      </c>
      <c r="AE2455" s="73">
        <f>IFERROR(VLOOKUP(Подбор[[#This Row],[Артикул]],[1]Подбор!$CJ:$CW,10,0),"")</f>
        <v>0</v>
      </c>
      <c r="AF2455" s="73">
        <f>IFERROR(VLOOKUP(Подбор[[#This Row],[Артикул]],[1]Подбор!$CJ:$CW,11,0),"")</f>
        <v>0</v>
      </c>
      <c r="AG2455" s="73">
        <f>IFERROR(VLOOKUP(Подбор[[#This Row],[Артикул]],[1]Подбор!$CJ:$CW,12,0),"")</f>
        <v>0</v>
      </c>
      <c r="AH2455" s="73">
        <f>IFERROR(VLOOKUP(Подбор[[#This Row],[Артикул]],[1]Подбор!$CJ:$CW,13,0),"")</f>
        <v>0</v>
      </c>
      <c r="AI2455" s="73">
        <f>IFERROR(VLOOKUP(Подбор[[#This Row],[Артикул]],[1]Подбор!$CJ:$CW,14,0),"")</f>
        <v>0</v>
      </c>
      <c r="AJ2455" s="73" t="str">
        <f>IFERROR(VLOOKUP(Подбор[[#This Row],[Артикул]],[1]Подбор!$CJ:$DA,15,0),"")</f>
        <v/>
      </c>
      <c r="AK2455" s="73" t="str">
        <f>IFERROR(VLOOKUP(Подбор[[#This Row],[Артикул]],[1]Подбор!$CJ:$DA,16,0),"")</f>
        <v>https://ipmatika.kz/products/vyzyvnye-paneli/jr-jr313-sc-ow-sip/</v>
      </c>
      <c r="AL2455" s="73" t="str">
        <f>IFERROR(VLOOKUP(Подбор[[#This Row],[Артикул]],[1]Подбор!$CJ:$DA,17,0),"")</f>
        <v>Под заказ</v>
      </c>
    </row>
    <row r="2456" spans="1:38">
      <c r="A2456" s="73" t="s">
        <v>4530</v>
      </c>
      <c r="B2456" t="s">
        <v>3089</v>
      </c>
      <c r="C2456" t="s">
        <v>4531</v>
      </c>
      <c r="D2456">
        <v>726450</v>
      </c>
      <c r="E2456">
        <v>508340</v>
      </c>
      <c r="F2456">
        <v>-30.02408975153142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7249</v>
      </c>
      <c r="R2456" t="s">
        <v>7250</v>
      </c>
      <c r="S2456" t="s">
        <v>5612</v>
      </c>
      <c r="T2456" s="73"/>
      <c r="U2456" s="73"/>
      <c r="V2456"/>
      <c r="W2456" s="73">
        <f>IFERROR(VLOOKUP(Подбор[[#This Row],[Артикул]],[1]Подбор!$CJ:$CW,2,0),"")</f>
        <v>726450</v>
      </c>
      <c r="X2456" s="73">
        <f>IFERROR(VLOOKUP(Подбор[[#This Row],[Артикул]],[1]Подбор!$CJ:$CW,3,0),"")</f>
        <v>508340</v>
      </c>
      <c r="Y2456" s="73">
        <f>IFERROR(VLOOKUP(Подбор[[#This Row],[Артикул]],[1]Подбор!$CJ:$CW,4,0),"")</f>
        <v>-30.02408975153142</v>
      </c>
      <c r="Z2456" s="73">
        <f>IFERROR(VLOOKUP(Подбор[[#This Row],[Артикул]],[1]Подбор!$CJ:$CW,5,0),"")</f>
        <v>0</v>
      </c>
      <c r="AA2456" s="73">
        <f>IFERROR(VLOOKUP(Подбор[[#This Row],[Артикул]],[1]Подбор!$CJ:$CW,6,0),"")</f>
        <v>0</v>
      </c>
      <c r="AB2456" s="73">
        <f>IFERROR(VLOOKUP(Подбор[[#This Row],[Артикул]],[1]Подбор!$CJ:$CW,7,0),"")</f>
        <v>0</v>
      </c>
      <c r="AC2456" s="73">
        <f>IFERROR(VLOOKUP(Подбор[[#This Row],[Артикул]],[1]Подбор!$CJ:$CW,8,0),"")</f>
        <v>0</v>
      </c>
      <c r="AD2456" s="73">
        <f>IFERROR(VLOOKUP(Подбор[[#This Row],[Артикул]],[1]Подбор!$CJ:$CW,9,0),"")</f>
        <v>0</v>
      </c>
      <c r="AE2456" s="73">
        <f>IFERROR(VLOOKUP(Подбор[[#This Row],[Артикул]],[1]Подбор!$CJ:$CW,10,0),"")</f>
        <v>0</v>
      </c>
      <c r="AF2456" s="73">
        <f>IFERROR(VLOOKUP(Подбор[[#This Row],[Артикул]],[1]Подбор!$CJ:$CW,11,0),"")</f>
        <v>0</v>
      </c>
      <c r="AG2456" s="73">
        <f>IFERROR(VLOOKUP(Подбор[[#This Row],[Артикул]],[1]Подбор!$CJ:$CW,12,0),"")</f>
        <v>0</v>
      </c>
      <c r="AH2456" s="73">
        <f>IFERROR(VLOOKUP(Подбор[[#This Row],[Артикул]],[1]Подбор!$CJ:$CW,13,0),"")</f>
        <v>0</v>
      </c>
      <c r="AI2456" s="73">
        <f>IFERROR(VLOOKUP(Подбор[[#This Row],[Артикул]],[1]Подбор!$CJ:$CW,14,0),"")</f>
        <v>0</v>
      </c>
      <c r="AJ2456" s="73" t="str">
        <f>IFERROR(VLOOKUP(Подбор[[#This Row],[Артикул]],[1]Подбор!$CJ:$DA,15,0),"")</f>
        <v>http://ipmatika.ru/upload/iblock/e56/wemwo386p3lly1mtvahegri8v7jmbyyt/AHF201K1_2.jpg</v>
      </c>
      <c r="AK2456" s="73" t="str">
        <f>IFERROR(VLOOKUP(Подбор[[#This Row],[Артикул]],[1]Подбор!$CJ:$DA,16,0),"")</f>
        <v>https://ipmatika.kz/products/kolonny-vyzova/JR330-SC-SIP/</v>
      </c>
      <c r="AL2456" s="73" t="str">
        <f>IFERROR(VLOOKUP(Подбор[[#This Row],[Артикул]],[1]Подбор!$CJ:$DA,17,0),"")</f>
        <v>Под заказ</v>
      </c>
    </row>
    <row r="2457" spans="1:38">
      <c r="A2457" s="73" t="s">
        <v>4532</v>
      </c>
      <c r="B2457" t="s">
        <v>3089</v>
      </c>
      <c r="C2457" t="s">
        <v>4533</v>
      </c>
      <c r="D2457">
        <v>632390</v>
      </c>
      <c r="E2457">
        <v>442560</v>
      </c>
      <c r="F2457">
        <v>-30.017868720251741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578</v>
      </c>
      <c r="R2457" t="s">
        <v>3068</v>
      </c>
      <c r="S2457" t="s">
        <v>5612</v>
      </c>
      <c r="T2457" s="73"/>
      <c r="U2457" s="73"/>
      <c r="V2457"/>
      <c r="W2457" s="73">
        <f>IFERROR(VLOOKUP(Подбор[[#This Row],[Артикул]],[1]Подбор!$CJ:$CW,2,0),"")</f>
        <v>632390</v>
      </c>
      <c r="X2457" s="73">
        <f>IFERROR(VLOOKUP(Подбор[[#This Row],[Артикул]],[1]Подбор!$CJ:$CW,3,0),"")</f>
        <v>442560</v>
      </c>
      <c r="Y2457" s="73">
        <f>IFERROR(VLOOKUP(Подбор[[#This Row],[Артикул]],[1]Подбор!$CJ:$CW,4,0),"")</f>
        <v>-30.017868720251741</v>
      </c>
      <c r="Z2457" s="73">
        <f>IFERROR(VLOOKUP(Подбор[[#This Row],[Артикул]],[1]Подбор!$CJ:$CW,5,0),"")</f>
        <v>0</v>
      </c>
      <c r="AA2457" s="73">
        <f>IFERROR(VLOOKUP(Подбор[[#This Row],[Артикул]],[1]Подбор!$CJ:$CW,6,0),"")</f>
        <v>0</v>
      </c>
      <c r="AB2457" s="73">
        <f>IFERROR(VLOOKUP(Подбор[[#This Row],[Артикул]],[1]Подбор!$CJ:$CW,7,0),"")</f>
        <v>0</v>
      </c>
      <c r="AC2457" s="73">
        <f>IFERROR(VLOOKUP(Подбор[[#This Row],[Артикул]],[1]Подбор!$CJ:$CW,8,0),"")</f>
        <v>0</v>
      </c>
      <c r="AD2457" s="73">
        <f>IFERROR(VLOOKUP(Подбор[[#This Row],[Артикул]],[1]Подбор!$CJ:$CW,9,0),"")</f>
        <v>0</v>
      </c>
      <c r="AE2457" s="73">
        <f>IFERROR(VLOOKUP(Подбор[[#This Row],[Артикул]],[1]Подбор!$CJ:$CW,10,0),"")</f>
        <v>0</v>
      </c>
      <c r="AF2457" s="73">
        <f>IFERROR(VLOOKUP(Подбор[[#This Row],[Артикул]],[1]Подбор!$CJ:$CW,11,0),"")</f>
        <v>0</v>
      </c>
      <c r="AG2457" s="73">
        <f>IFERROR(VLOOKUP(Подбор[[#This Row],[Артикул]],[1]Подбор!$CJ:$CW,12,0),"")</f>
        <v>0</v>
      </c>
      <c r="AH2457" s="73">
        <f>IFERROR(VLOOKUP(Подбор[[#This Row],[Артикул]],[1]Подбор!$CJ:$CW,13,0),"")</f>
        <v>0</v>
      </c>
      <c r="AI2457" s="73">
        <f>IFERROR(VLOOKUP(Подбор[[#This Row],[Артикул]],[1]Подбор!$CJ:$CW,14,0),"")</f>
        <v>0</v>
      </c>
      <c r="AJ2457" s="73" t="str">
        <f>IFERROR(VLOOKUP(Подбор[[#This Row],[Артикул]],[1]Подбор!$CJ:$DA,15,0),"")</f>
        <v/>
      </c>
      <c r="AK2457" s="73" t="str">
        <f>IFERROR(VLOOKUP(Подбор[[#This Row],[Артикул]],[1]Подбор!$CJ:$DA,16,0),"")</f>
        <v>https://ipmatika.kz/products/vyzyvnye-paneli/jr-jr313-sc-ow-sip/</v>
      </c>
      <c r="AL2457" s="73" t="str">
        <f>IFERROR(VLOOKUP(Подбор[[#This Row],[Артикул]],[1]Подбор!$CJ:$DA,17,0),"")</f>
        <v>Под заказ</v>
      </c>
    </row>
    <row r="2458" spans="1:38">
      <c r="A2458" s="73" t="s">
        <v>4534</v>
      </c>
      <c r="B2458" t="s">
        <v>3089</v>
      </c>
      <c r="C2458" t="s">
        <v>4535</v>
      </c>
      <c r="D2458">
        <v>451210</v>
      </c>
      <c r="E2458">
        <v>315620</v>
      </c>
      <c r="F2458">
        <v>-30.050309168679775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578</v>
      </c>
      <c r="R2458" t="s">
        <v>4536</v>
      </c>
      <c r="S2458" t="s">
        <v>5612</v>
      </c>
      <c r="T2458" s="73"/>
      <c r="U2458" s="73"/>
      <c r="V2458"/>
      <c r="W2458" s="73">
        <f>IFERROR(VLOOKUP(Подбор[[#This Row],[Артикул]],[1]Подбор!$CJ:$CW,2,0),"")</f>
        <v>451210</v>
      </c>
      <c r="X2458" s="73">
        <f>IFERROR(VLOOKUP(Подбор[[#This Row],[Артикул]],[1]Подбор!$CJ:$CW,3,0),"")</f>
        <v>315620</v>
      </c>
      <c r="Y2458" s="73">
        <f>IFERROR(VLOOKUP(Подбор[[#This Row],[Артикул]],[1]Подбор!$CJ:$CW,4,0),"")</f>
        <v>-30.050309168679775</v>
      </c>
      <c r="Z2458" s="73">
        <f>IFERROR(VLOOKUP(Подбор[[#This Row],[Артикул]],[1]Подбор!$CJ:$CW,5,0),"")</f>
        <v>0</v>
      </c>
      <c r="AA2458" s="73">
        <f>IFERROR(VLOOKUP(Подбор[[#This Row],[Артикул]],[1]Подбор!$CJ:$CW,6,0),"")</f>
        <v>0</v>
      </c>
      <c r="AB2458" s="73">
        <f>IFERROR(VLOOKUP(Подбор[[#This Row],[Артикул]],[1]Подбор!$CJ:$CW,7,0),"")</f>
        <v>0</v>
      </c>
      <c r="AC2458" s="73">
        <f>IFERROR(VLOOKUP(Подбор[[#This Row],[Артикул]],[1]Подбор!$CJ:$CW,8,0),"")</f>
        <v>0</v>
      </c>
      <c r="AD2458" s="73">
        <f>IFERROR(VLOOKUP(Подбор[[#This Row],[Артикул]],[1]Подбор!$CJ:$CW,9,0),"")</f>
        <v>0</v>
      </c>
      <c r="AE2458" s="73">
        <f>IFERROR(VLOOKUP(Подбор[[#This Row],[Артикул]],[1]Подбор!$CJ:$CW,10,0),"")</f>
        <v>0</v>
      </c>
      <c r="AF2458" s="73">
        <f>IFERROR(VLOOKUP(Подбор[[#This Row],[Артикул]],[1]Подбор!$CJ:$CW,11,0),"")</f>
        <v>0</v>
      </c>
      <c r="AG2458" s="73">
        <f>IFERROR(VLOOKUP(Подбор[[#This Row],[Артикул]],[1]Подбор!$CJ:$CW,12,0),"")</f>
        <v>0</v>
      </c>
      <c r="AH2458" s="73">
        <f>IFERROR(VLOOKUP(Подбор[[#This Row],[Артикул]],[1]Подбор!$CJ:$CW,13,0),"")</f>
        <v>0</v>
      </c>
      <c r="AI2458" s="73">
        <f>IFERROR(VLOOKUP(Подбор[[#This Row],[Артикул]],[1]Подбор!$CJ:$CW,14,0),"")</f>
        <v>0</v>
      </c>
      <c r="AJ2458" s="73" t="str">
        <f>IFERROR(VLOOKUP(Подбор[[#This Row],[Артикул]],[1]Подбор!$CJ:$DA,15,0),"")</f>
        <v/>
      </c>
      <c r="AK2458" s="73" t="str">
        <f>IFERROR(VLOOKUP(Подбор[[#This Row],[Артикул]],[1]Подбор!$CJ:$DA,16,0),"")</f>
        <v>https://ipmatika.kz/products/analogovye-vyzyvnye-paneli/jr-jr505-sc/</v>
      </c>
      <c r="AL2458" s="73" t="str">
        <f>IFERROR(VLOOKUP(Подбор[[#This Row],[Артикул]],[1]Подбор!$CJ:$DA,17,0),"")</f>
        <v>Под заказ</v>
      </c>
    </row>
    <row r="2459" spans="1:38">
      <c r="A2459" s="73" t="s">
        <v>621</v>
      </c>
      <c r="B2459" t="s">
        <v>3089</v>
      </c>
      <c r="C2459" t="s">
        <v>3959</v>
      </c>
      <c r="D2459">
        <v>356590</v>
      </c>
      <c r="E2459">
        <v>249850</v>
      </c>
      <c r="F2459">
        <v>-29.933537115454726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7251</v>
      </c>
      <c r="R2459" t="s">
        <v>3058</v>
      </c>
      <c r="S2459" t="s">
        <v>5612</v>
      </c>
      <c r="T2459" s="73"/>
      <c r="U2459" s="73"/>
      <c r="V2459"/>
      <c r="W2459" s="73">
        <f>IFERROR(VLOOKUP(Подбор[[#This Row],[Артикул]],[1]Подбор!$CJ:$CW,2,0),"")</f>
        <v>356590</v>
      </c>
      <c r="X2459" s="73">
        <f>IFERROR(VLOOKUP(Подбор[[#This Row],[Артикул]],[1]Подбор!$CJ:$CW,3,0),"")</f>
        <v>249850</v>
      </c>
      <c r="Y2459" s="73">
        <f>IFERROR(VLOOKUP(Подбор[[#This Row],[Артикул]],[1]Подбор!$CJ:$CW,4,0),"")</f>
        <v>-29.933537115454726</v>
      </c>
      <c r="Z2459" s="73">
        <f>IFERROR(VLOOKUP(Подбор[[#This Row],[Артикул]],[1]Подбор!$CJ:$CW,5,0),"")</f>
        <v>0</v>
      </c>
      <c r="AA2459" s="73">
        <f>IFERROR(VLOOKUP(Подбор[[#This Row],[Артикул]],[1]Подбор!$CJ:$CW,6,0),"")</f>
        <v>0</v>
      </c>
      <c r="AB2459" s="73">
        <f>IFERROR(VLOOKUP(Подбор[[#This Row],[Артикул]],[1]Подбор!$CJ:$CW,7,0),"")</f>
        <v>0</v>
      </c>
      <c r="AC2459" s="73">
        <f>IFERROR(VLOOKUP(Подбор[[#This Row],[Артикул]],[1]Подбор!$CJ:$CW,8,0),"")</f>
        <v>0</v>
      </c>
      <c r="AD2459" s="73">
        <f>IFERROR(VLOOKUP(Подбор[[#This Row],[Артикул]],[1]Подбор!$CJ:$CW,9,0),"")</f>
        <v>0</v>
      </c>
      <c r="AE2459" s="73">
        <f>IFERROR(VLOOKUP(Подбор[[#This Row],[Артикул]],[1]Подбор!$CJ:$CW,10,0),"")</f>
        <v>0</v>
      </c>
      <c r="AF2459" s="73">
        <f>IFERROR(VLOOKUP(Подбор[[#This Row],[Артикул]],[1]Подбор!$CJ:$CW,11,0),"")</f>
        <v>0</v>
      </c>
      <c r="AG2459" s="73">
        <f>IFERROR(VLOOKUP(Подбор[[#This Row],[Артикул]],[1]Подбор!$CJ:$CW,12,0),"")</f>
        <v>0</v>
      </c>
      <c r="AH2459" s="73">
        <f>IFERROR(VLOOKUP(Подбор[[#This Row],[Артикул]],[1]Подбор!$CJ:$CW,13,0),"")</f>
        <v>0</v>
      </c>
      <c r="AI2459" s="73">
        <f>IFERROR(VLOOKUP(Подбор[[#This Row],[Артикул]],[1]Подбор!$CJ:$CW,14,0),"")</f>
        <v>0</v>
      </c>
      <c r="AJ2459" s="73" t="str">
        <f>IFERROR(VLOOKUP(Подбор[[#This Row],[Артикул]],[1]Подбор!$CJ:$DA,15,0),"")</f>
        <v>http://ipmatika.ru/upload/iblock/a6c/36g481iabh2yk2eanx5dkk59w1gcu1ex/LHF100K1_13_batcheditor_fotor.jpg</v>
      </c>
      <c r="AK2459" s="73" t="str">
        <f>IFERROR(VLOOKUP(Подбор[[#This Row],[Артикул]],[1]Подбор!$CJ:$DA,16,0),"")</f>
        <v>https://ipmatika.kz/products/vyzyvnye-paneli-dlya-liftov/J%26R-JR505-SC-SIP/</v>
      </c>
      <c r="AL2459" s="73" t="str">
        <f>IFERROR(VLOOKUP(Подбор[[#This Row],[Артикул]],[1]Подбор!$CJ:$DA,17,0),"")</f>
        <v>Под заказ</v>
      </c>
    </row>
    <row r="2460" spans="1:38">
      <c r="A2460" s="73" t="s">
        <v>4537</v>
      </c>
      <c r="B2460" t="s">
        <v>3089</v>
      </c>
      <c r="C2460" t="s">
        <v>4538</v>
      </c>
      <c r="D2460">
        <v>262540</v>
      </c>
      <c r="E2460">
        <v>184070</v>
      </c>
      <c r="F2460">
        <v>-29.888778852746242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7252</v>
      </c>
      <c r="R2460" t="s">
        <v>4536</v>
      </c>
      <c r="S2460" t="s">
        <v>5612</v>
      </c>
      <c r="T2460" s="73"/>
      <c r="U2460" s="73"/>
      <c r="V2460"/>
      <c r="W2460" s="73">
        <f>IFERROR(VLOOKUP(Подбор[[#This Row],[Артикул]],[1]Подбор!$CJ:$CW,2,0),"")</f>
        <v>262540</v>
      </c>
      <c r="X2460" s="73">
        <f>IFERROR(VLOOKUP(Подбор[[#This Row],[Артикул]],[1]Подбор!$CJ:$CW,3,0),"")</f>
        <v>184070</v>
      </c>
      <c r="Y2460" s="73">
        <f>IFERROR(VLOOKUP(Подбор[[#This Row],[Артикул]],[1]Подбор!$CJ:$CW,4,0),"")</f>
        <v>-29.888778852746242</v>
      </c>
      <c r="Z2460" s="73">
        <f>IFERROR(VLOOKUP(Подбор[[#This Row],[Артикул]],[1]Подбор!$CJ:$CW,5,0),"")</f>
        <v>0</v>
      </c>
      <c r="AA2460" s="73">
        <f>IFERROR(VLOOKUP(Подбор[[#This Row],[Артикул]],[1]Подбор!$CJ:$CW,6,0),"")</f>
        <v>0</v>
      </c>
      <c r="AB2460" s="73">
        <f>IFERROR(VLOOKUP(Подбор[[#This Row],[Артикул]],[1]Подбор!$CJ:$CW,7,0),"")</f>
        <v>0</v>
      </c>
      <c r="AC2460" s="73">
        <f>IFERROR(VLOOKUP(Подбор[[#This Row],[Артикул]],[1]Подбор!$CJ:$CW,8,0),"")</f>
        <v>0</v>
      </c>
      <c r="AD2460" s="73">
        <f>IFERROR(VLOOKUP(Подбор[[#This Row],[Артикул]],[1]Подбор!$CJ:$CW,9,0),"")</f>
        <v>0</v>
      </c>
      <c r="AE2460" s="73">
        <f>IFERROR(VLOOKUP(Подбор[[#This Row],[Артикул]],[1]Подбор!$CJ:$CW,10,0),"")</f>
        <v>0</v>
      </c>
      <c r="AF2460" s="73">
        <f>IFERROR(VLOOKUP(Подбор[[#This Row],[Артикул]],[1]Подбор!$CJ:$CW,11,0),"")</f>
        <v>0</v>
      </c>
      <c r="AG2460" s="73">
        <f>IFERROR(VLOOKUP(Подбор[[#This Row],[Артикул]],[1]Подбор!$CJ:$CW,12,0),"")</f>
        <v>0</v>
      </c>
      <c r="AH2460" s="73">
        <f>IFERROR(VLOOKUP(Подбор[[#This Row],[Артикул]],[1]Подбор!$CJ:$CW,13,0),"")</f>
        <v>0</v>
      </c>
      <c r="AI2460" s="73">
        <f>IFERROR(VLOOKUP(Подбор[[#This Row],[Артикул]],[1]Подбор!$CJ:$CW,14,0),"")</f>
        <v>0</v>
      </c>
      <c r="AJ2460" s="73" t="str">
        <f>IFERROR(VLOOKUP(Подбор[[#This Row],[Артикул]],[1]Подбор!$CJ:$DA,15,0),"")</f>
        <v>http://ipmatika.ru/upload/iblock/774/8f9ign0w5qy9ya7hyk363d0vmzuo4fzk/LHF100K1_13_batcheditor_fotor.jpg</v>
      </c>
      <c r="AK2460" s="73" t="str">
        <f>IFERROR(VLOOKUP(Подбор[[#This Row],[Артикул]],[1]Подбор!$CJ:$DA,16,0),"")</f>
        <v>https://ipmatika.kz/products/analogovye-vyzyvnye-paneli/jr-jr505-sc/</v>
      </c>
      <c r="AL2460" s="73" t="str">
        <f>IFERROR(VLOOKUP(Подбор[[#This Row],[Артикул]],[1]Подбор!$CJ:$DA,17,0),"")</f>
        <v>Под заказ</v>
      </c>
    </row>
    <row r="2461" spans="1:38">
      <c r="A2461" s="73" t="s">
        <v>3960</v>
      </c>
      <c r="B2461"/>
      <c r="C2461"/>
      <c r="D2461">
        <v>0</v>
      </c>
      <c r="E2461">
        <v>0</v>
      </c>
      <c r="F2461" t="s">
        <v>578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578</v>
      </c>
      <c r="R2461" t="s">
        <v>578</v>
      </c>
      <c r="S2461" t="s">
        <v>578</v>
      </c>
      <c r="W2461" s="73">
        <f>IFERROR(VLOOKUP(Подбор[[#This Row],[Артикул]],[1]Подбор!$CJ:$CW,2,0),"")</f>
        <v>0</v>
      </c>
      <c r="X2461" s="73">
        <f>IFERROR(VLOOKUP(Подбор[[#This Row],[Артикул]],[1]Подбор!$CJ:$CW,3,0),"")</f>
        <v>0</v>
      </c>
      <c r="Y2461" s="73" t="str">
        <f>IFERROR(VLOOKUP(Подбор[[#This Row],[Артикул]],[1]Подбор!$CJ:$CW,4,0),"")</f>
        <v/>
      </c>
      <c r="Z2461" s="73">
        <f>IFERROR(VLOOKUP(Подбор[[#This Row],[Артикул]],[1]Подбор!$CJ:$CW,5,0),"")</f>
        <v>0</v>
      </c>
      <c r="AA2461" s="73">
        <f>IFERROR(VLOOKUP(Подбор[[#This Row],[Артикул]],[1]Подбор!$CJ:$CW,6,0),"")</f>
        <v>0</v>
      </c>
      <c r="AB2461" s="73">
        <f>IFERROR(VLOOKUP(Подбор[[#This Row],[Артикул]],[1]Подбор!$CJ:$CW,7,0),"")</f>
        <v>0</v>
      </c>
      <c r="AC2461" s="73">
        <f>IFERROR(VLOOKUP(Подбор[[#This Row],[Артикул]],[1]Подбор!$CJ:$CW,8,0),"")</f>
        <v>0</v>
      </c>
      <c r="AD2461" s="73">
        <f>IFERROR(VLOOKUP(Подбор[[#This Row],[Артикул]],[1]Подбор!$CJ:$CW,9,0),"")</f>
        <v>0</v>
      </c>
      <c r="AE2461" s="73">
        <f>IFERROR(VLOOKUP(Подбор[[#This Row],[Артикул]],[1]Подбор!$CJ:$CW,10,0),"")</f>
        <v>0</v>
      </c>
      <c r="AF2461" s="73">
        <f>IFERROR(VLOOKUP(Подбор[[#This Row],[Артикул]],[1]Подбор!$CJ:$CW,11,0),"")</f>
        <v>0</v>
      </c>
      <c r="AG2461" s="73">
        <f>IFERROR(VLOOKUP(Подбор[[#This Row],[Артикул]],[1]Подбор!$CJ:$CW,12,0),"")</f>
        <v>0</v>
      </c>
      <c r="AH2461" s="73">
        <f>IFERROR(VLOOKUP(Подбор[[#This Row],[Артикул]],[1]Подбор!$CJ:$CW,13,0),"")</f>
        <v>0</v>
      </c>
      <c r="AI2461" s="73">
        <f>IFERROR(VLOOKUP(Подбор[[#This Row],[Артикул]],[1]Подбор!$CJ:$CW,14,0),"")</f>
        <v>0</v>
      </c>
      <c r="AJ2461" s="73" t="str">
        <f>IFERROR(VLOOKUP(Подбор[[#This Row],[Артикул]],[1]Подбор!$CJ:$DA,15,0),"")</f>
        <v/>
      </c>
      <c r="AK2461" s="73" t="str">
        <f>IFERROR(VLOOKUP(Подбор[[#This Row],[Артикул]],[1]Подбор!$CJ:$DA,16,0),"")</f>
        <v/>
      </c>
      <c r="AL2461" s="73" t="str">
        <f>IFERROR(VLOOKUP(Подбор[[#This Row],[Артикул]],[1]Подбор!$CJ:$DA,17,0),"")</f>
        <v/>
      </c>
    </row>
    <row r="2462" spans="1:38">
      <c r="A2462" s="73" t="s">
        <v>4539</v>
      </c>
      <c r="B2462" t="s">
        <v>3089</v>
      </c>
      <c r="C2462" t="s">
        <v>4540</v>
      </c>
      <c r="D2462">
        <v>1726970</v>
      </c>
      <c r="E2462">
        <v>1208820</v>
      </c>
      <c r="F2462">
        <v>-30.00341638824068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578</v>
      </c>
      <c r="R2462" t="s">
        <v>3963</v>
      </c>
      <c r="S2462" t="s">
        <v>5612</v>
      </c>
      <c r="W2462" s="73">
        <f>IFERROR(VLOOKUP(Подбор[[#This Row],[Артикул]],[1]Подбор!$CJ:$CW,2,0),"")</f>
        <v>1726970</v>
      </c>
      <c r="X2462" s="73">
        <f>IFERROR(VLOOKUP(Подбор[[#This Row],[Артикул]],[1]Подбор!$CJ:$CW,3,0),"")</f>
        <v>1208820</v>
      </c>
      <c r="Y2462" s="73">
        <f>IFERROR(VLOOKUP(Подбор[[#This Row],[Артикул]],[1]Подбор!$CJ:$CW,4,0),"")</f>
        <v>-30.00341638824068</v>
      </c>
      <c r="Z2462" s="73">
        <f>IFERROR(VLOOKUP(Подбор[[#This Row],[Артикул]],[1]Подбор!$CJ:$CW,5,0),"")</f>
        <v>0</v>
      </c>
      <c r="AA2462" s="73">
        <f>IFERROR(VLOOKUP(Подбор[[#This Row],[Артикул]],[1]Подбор!$CJ:$CW,6,0),"")</f>
        <v>0</v>
      </c>
      <c r="AB2462" s="73">
        <f>IFERROR(VLOOKUP(Подбор[[#This Row],[Артикул]],[1]Подбор!$CJ:$CW,7,0),"")</f>
        <v>0</v>
      </c>
      <c r="AC2462" s="73">
        <f>IFERROR(VLOOKUP(Подбор[[#This Row],[Артикул]],[1]Подбор!$CJ:$CW,8,0),"")</f>
        <v>0</v>
      </c>
      <c r="AD2462" s="73">
        <f>IFERROR(VLOOKUP(Подбор[[#This Row],[Артикул]],[1]Подбор!$CJ:$CW,9,0),"")</f>
        <v>0</v>
      </c>
      <c r="AE2462" s="73">
        <f>IFERROR(VLOOKUP(Подбор[[#This Row],[Артикул]],[1]Подбор!$CJ:$CW,10,0),"")</f>
        <v>0</v>
      </c>
      <c r="AF2462" s="73">
        <f>IFERROR(VLOOKUP(Подбор[[#This Row],[Артикул]],[1]Подбор!$CJ:$CW,11,0),"")</f>
        <v>0</v>
      </c>
      <c r="AG2462" s="73">
        <f>IFERROR(VLOOKUP(Подбор[[#This Row],[Артикул]],[1]Подбор!$CJ:$CW,12,0),"")</f>
        <v>0</v>
      </c>
      <c r="AH2462" s="73">
        <f>IFERROR(VLOOKUP(Подбор[[#This Row],[Артикул]],[1]Подбор!$CJ:$CW,13,0),"")</f>
        <v>0</v>
      </c>
      <c r="AI2462" s="73">
        <f>IFERROR(VLOOKUP(Подбор[[#This Row],[Артикул]],[1]Подбор!$CJ:$CW,14,0),"")</f>
        <v>0</v>
      </c>
      <c r="AJ2462" s="73" t="str">
        <f>IFERROR(VLOOKUP(Подбор[[#This Row],[Артикул]],[1]Подбор!$CJ:$DA,15,0),"")</f>
        <v/>
      </c>
      <c r="AK2462" s="73" t="str">
        <f>IFERROR(VLOOKUP(Подбор[[#This Row],[Артикул]],[1]Подбор!$CJ:$DA,16,0),"")</f>
        <v>https://ipmatika.kz/products/kolonny-vyzova/J%26R-JR321-SC-SIP/</v>
      </c>
      <c r="AL2462" s="73" t="str">
        <f>IFERROR(VLOOKUP(Подбор[[#This Row],[Артикул]],[1]Подбор!$CJ:$DA,17,0),"")</f>
        <v>Под заказ</v>
      </c>
    </row>
    <row r="2463" spans="1:38">
      <c r="A2463" s="73" t="s">
        <v>4541</v>
      </c>
      <c r="B2463" t="s">
        <v>3089</v>
      </c>
      <c r="C2463" t="s">
        <v>4542</v>
      </c>
      <c r="D2463">
        <v>1670420</v>
      </c>
      <c r="E2463">
        <v>1169580</v>
      </c>
      <c r="F2463">
        <v>-29.982878557488533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7253</v>
      </c>
      <c r="R2463" t="s">
        <v>7254</v>
      </c>
      <c r="S2463" t="s">
        <v>5612</v>
      </c>
      <c r="W2463" s="73">
        <f>IFERROR(VLOOKUP(Подбор[[#This Row],[Артикул]],[1]Подбор!$CJ:$CW,2,0),"")</f>
        <v>1670420</v>
      </c>
      <c r="X2463" s="73">
        <f>IFERROR(VLOOKUP(Подбор[[#This Row],[Артикул]],[1]Подбор!$CJ:$CW,3,0),"")</f>
        <v>1169580</v>
      </c>
      <c r="Y2463" s="73">
        <f>IFERROR(VLOOKUP(Подбор[[#This Row],[Артикул]],[1]Подбор!$CJ:$CW,4,0),"")</f>
        <v>-29.982878557488533</v>
      </c>
      <c r="Z2463" s="73">
        <f>IFERROR(VLOOKUP(Подбор[[#This Row],[Артикул]],[1]Подбор!$CJ:$CW,5,0),"")</f>
        <v>0</v>
      </c>
      <c r="AA2463" s="73">
        <f>IFERROR(VLOOKUP(Подбор[[#This Row],[Артикул]],[1]Подбор!$CJ:$CW,6,0),"")</f>
        <v>0</v>
      </c>
      <c r="AB2463" s="73">
        <f>IFERROR(VLOOKUP(Подбор[[#This Row],[Артикул]],[1]Подбор!$CJ:$CW,7,0),"")</f>
        <v>0</v>
      </c>
      <c r="AC2463" s="73">
        <f>IFERROR(VLOOKUP(Подбор[[#This Row],[Артикул]],[1]Подбор!$CJ:$CW,8,0),"")</f>
        <v>0</v>
      </c>
      <c r="AD2463" s="73">
        <f>IFERROR(VLOOKUP(Подбор[[#This Row],[Артикул]],[1]Подбор!$CJ:$CW,9,0),"")</f>
        <v>0</v>
      </c>
      <c r="AE2463" s="73">
        <f>IFERROR(VLOOKUP(Подбор[[#This Row],[Артикул]],[1]Подбор!$CJ:$CW,10,0),"")</f>
        <v>0</v>
      </c>
      <c r="AF2463" s="73">
        <f>IFERROR(VLOOKUP(Подбор[[#This Row],[Артикул]],[1]Подбор!$CJ:$CW,11,0),"")</f>
        <v>0</v>
      </c>
      <c r="AG2463" s="73">
        <f>IFERROR(VLOOKUP(Подбор[[#This Row],[Артикул]],[1]Подбор!$CJ:$CW,12,0),"")</f>
        <v>0</v>
      </c>
      <c r="AH2463" s="73">
        <f>IFERROR(VLOOKUP(Подбор[[#This Row],[Артикул]],[1]Подбор!$CJ:$CW,13,0),"")</f>
        <v>0</v>
      </c>
      <c r="AI2463" s="73">
        <f>IFERROR(VLOOKUP(Подбор[[#This Row],[Артикул]],[1]Подбор!$CJ:$CW,14,0),"")</f>
        <v>0</v>
      </c>
      <c r="AJ2463" s="73" t="str">
        <f>IFERROR(VLOOKUP(Подбор[[#This Row],[Артикул]],[1]Подбор!$CJ:$DA,15,0),"")</f>
        <v>http://ipmatika.ru/upload/iblock/d2b/orzad9mbnk0qdiuu991x80355et6imk6/fjgjhoiyj.jpg</v>
      </c>
      <c r="AK2463" s="73" t="str">
        <f>IFERROR(VLOOKUP(Подбор[[#This Row],[Артикул]],[1]Подбор!$CJ:$DA,16,0),"")</f>
        <v>https://ipmatika.kz/products/kolonny-vyzova/JR306-SC-SP-SIP/</v>
      </c>
      <c r="AL2463" s="73" t="str">
        <f>IFERROR(VLOOKUP(Подбор[[#This Row],[Артикул]],[1]Подбор!$CJ:$DA,17,0),"")</f>
        <v>Под заказ</v>
      </c>
    </row>
    <row r="2464" spans="1:38">
      <c r="A2464" s="73" t="s">
        <v>4543</v>
      </c>
      <c r="B2464" t="s">
        <v>3089</v>
      </c>
      <c r="C2464" t="s">
        <v>4544</v>
      </c>
      <c r="D2464">
        <v>1575790</v>
      </c>
      <c r="E2464">
        <v>1103220</v>
      </c>
      <c r="F2464">
        <v>-29.989402141148247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578</v>
      </c>
      <c r="R2464" t="s">
        <v>3963</v>
      </c>
      <c r="S2464" t="s">
        <v>5612</v>
      </c>
      <c r="W2464" s="73">
        <f>IFERROR(VLOOKUP(Подбор[[#This Row],[Артикул]],[1]Подбор!$CJ:$CW,2,0),"")</f>
        <v>1575790</v>
      </c>
      <c r="X2464" s="73">
        <f>IFERROR(VLOOKUP(Подбор[[#This Row],[Артикул]],[1]Подбор!$CJ:$CW,3,0),"")</f>
        <v>1103220</v>
      </c>
      <c r="Y2464" s="73">
        <f>IFERROR(VLOOKUP(Подбор[[#This Row],[Артикул]],[1]Подбор!$CJ:$CW,4,0),"")</f>
        <v>-29.989402141148247</v>
      </c>
      <c r="Z2464" s="73">
        <f>IFERROR(VLOOKUP(Подбор[[#This Row],[Артикул]],[1]Подбор!$CJ:$CW,5,0),"")</f>
        <v>0</v>
      </c>
      <c r="AA2464" s="73">
        <f>IFERROR(VLOOKUP(Подбор[[#This Row],[Артикул]],[1]Подбор!$CJ:$CW,6,0),"")</f>
        <v>0</v>
      </c>
      <c r="AB2464" s="73">
        <f>IFERROR(VLOOKUP(Подбор[[#This Row],[Артикул]],[1]Подбор!$CJ:$CW,7,0),"")</f>
        <v>0</v>
      </c>
      <c r="AC2464" s="73">
        <f>IFERROR(VLOOKUP(Подбор[[#This Row],[Артикул]],[1]Подбор!$CJ:$CW,8,0),"")</f>
        <v>0</v>
      </c>
      <c r="AD2464" s="73">
        <f>IFERROR(VLOOKUP(Подбор[[#This Row],[Артикул]],[1]Подбор!$CJ:$CW,9,0),"")</f>
        <v>0</v>
      </c>
      <c r="AE2464" s="73">
        <f>IFERROR(VLOOKUP(Подбор[[#This Row],[Артикул]],[1]Подбор!$CJ:$CW,10,0),"")</f>
        <v>0</v>
      </c>
      <c r="AF2464" s="73">
        <f>IFERROR(VLOOKUP(Подбор[[#This Row],[Артикул]],[1]Подбор!$CJ:$CW,11,0),"")</f>
        <v>0</v>
      </c>
      <c r="AG2464" s="73">
        <f>IFERROR(VLOOKUP(Подбор[[#This Row],[Артикул]],[1]Подбор!$CJ:$CW,12,0),"")</f>
        <v>0</v>
      </c>
      <c r="AH2464" s="73">
        <f>IFERROR(VLOOKUP(Подбор[[#This Row],[Артикул]],[1]Подбор!$CJ:$CW,13,0),"")</f>
        <v>0</v>
      </c>
      <c r="AI2464" s="73">
        <f>IFERROR(VLOOKUP(Подбор[[#This Row],[Артикул]],[1]Подбор!$CJ:$CW,14,0),"")</f>
        <v>0</v>
      </c>
      <c r="AJ2464" s="73" t="str">
        <f>IFERROR(VLOOKUP(Подбор[[#This Row],[Артикул]],[1]Подбор!$CJ:$DA,15,0),"")</f>
        <v/>
      </c>
      <c r="AK2464" s="73" t="str">
        <f>IFERROR(VLOOKUP(Подбор[[#This Row],[Артикул]],[1]Подбор!$CJ:$DA,16,0),"")</f>
        <v>https://ipmatika.kz/products/kolonny-vyzova/J%26R-JR321-SC-SIP/</v>
      </c>
      <c r="AL2464" s="73" t="str">
        <f>IFERROR(VLOOKUP(Подбор[[#This Row],[Артикул]],[1]Подбор!$CJ:$DA,17,0),"")</f>
        <v>Под заказ</v>
      </c>
    </row>
    <row r="2465" spans="1:38">
      <c r="A2465" s="73" t="s">
        <v>4545</v>
      </c>
      <c r="B2465" t="s">
        <v>3089</v>
      </c>
      <c r="C2465" t="s">
        <v>4546</v>
      </c>
      <c r="D2465">
        <v>1877560</v>
      </c>
      <c r="E2465">
        <v>1314410</v>
      </c>
      <c r="F2465">
        <v>-29.993715247448819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578</v>
      </c>
      <c r="R2465" t="s">
        <v>3963</v>
      </c>
      <c r="S2465" t="s">
        <v>5612</v>
      </c>
      <c r="W2465" s="73">
        <f>IFERROR(VLOOKUP(Подбор[[#This Row],[Артикул]],[1]Подбор!$CJ:$CW,2,0),"")</f>
        <v>1877560</v>
      </c>
      <c r="X2465" s="73">
        <f>IFERROR(VLOOKUP(Подбор[[#This Row],[Артикул]],[1]Подбор!$CJ:$CW,3,0),"")</f>
        <v>1314410</v>
      </c>
      <c r="Y2465" s="73">
        <f>IFERROR(VLOOKUP(Подбор[[#This Row],[Артикул]],[1]Подбор!$CJ:$CW,4,0),"")</f>
        <v>-29.993715247448819</v>
      </c>
      <c r="Z2465" s="73">
        <f>IFERROR(VLOOKUP(Подбор[[#This Row],[Артикул]],[1]Подбор!$CJ:$CW,5,0),"")</f>
        <v>0</v>
      </c>
      <c r="AA2465" s="73">
        <f>IFERROR(VLOOKUP(Подбор[[#This Row],[Артикул]],[1]Подбор!$CJ:$CW,6,0),"")</f>
        <v>0</v>
      </c>
      <c r="AB2465" s="73">
        <f>IFERROR(VLOOKUP(Подбор[[#This Row],[Артикул]],[1]Подбор!$CJ:$CW,7,0),"")</f>
        <v>0</v>
      </c>
      <c r="AC2465" s="73">
        <f>IFERROR(VLOOKUP(Подбор[[#This Row],[Артикул]],[1]Подбор!$CJ:$CW,8,0),"")</f>
        <v>0</v>
      </c>
      <c r="AD2465" s="73">
        <f>IFERROR(VLOOKUP(Подбор[[#This Row],[Артикул]],[1]Подбор!$CJ:$CW,9,0),"")</f>
        <v>0</v>
      </c>
      <c r="AE2465" s="73">
        <f>IFERROR(VLOOKUP(Подбор[[#This Row],[Артикул]],[1]Подбор!$CJ:$CW,10,0),"")</f>
        <v>0</v>
      </c>
      <c r="AF2465" s="73">
        <f>IFERROR(VLOOKUP(Подбор[[#This Row],[Артикул]],[1]Подбор!$CJ:$CW,11,0),"")</f>
        <v>0</v>
      </c>
      <c r="AG2465" s="73">
        <f>IFERROR(VLOOKUP(Подбор[[#This Row],[Артикул]],[1]Подбор!$CJ:$CW,12,0),"")</f>
        <v>0</v>
      </c>
      <c r="AH2465" s="73">
        <f>IFERROR(VLOOKUP(Подбор[[#This Row],[Артикул]],[1]Подбор!$CJ:$CW,13,0),"")</f>
        <v>0</v>
      </c>
      <c r="AI2465" s="73">
        <f>IFERROR(VLOOKUP(Подбор[[#This Row],[Артикул]],[1]Подбор!$CJ:$CW,14,0),"")</f>
        <v>0</v>
      </c>
      <c r="AJ2465" s="73" t="str">
        <f>IFERROR(VLOOKUP(Подбор[[#This Row],[Артикул]],[1]Подбор!$CJ:$DA,15,0),"")</f>
        <v/>
      </c>
      <c r="AK2465" s="73" t="str">
        <f>IFERROR(VLOOKUP(Подбор[[#This Row],[Артикул]],[1]Подбор!$CJ:$DA,16,0),"")</f>
        <v>https://ipmatika.kz/products/kolonny-vyzova/J%26R-JR321-SC-SIP/</v>
      </c>
      <c r="AL2465" s="73" t="str">
        <f>IFERROR(VLOOKUP(Подбор[[#This Row],[Артикул]],[1]Подбор!$CJ:$DA,17,0),"")</f>
        <v>Под заказ</v>
      </c>
    </row>
    <row r="2466" spans="1:38">
      <c r="A2466" s="73" t="s">
        <v>4547</v>
      </c>
      <c r="B2466" t="s">
        <v>3089</v>
      </c>
      <c r="C2466" t="s">
        <v>4548</v>
      </c>
      <c r="D2466">
        <v>1764470</v>
      </c>
      <c r="E2466">
        <v>1235360</v>
      </c>
      <c r="F2466">
        <v>-29.986908250069419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7255</v>
      </c>
      <c r="R2466" t="s">
        <v>7256</v>
      </c>
      <c r="S2466" t="s">
        <v>5612</v>
      </c>
      <c r="W2466" s="73">
        <f>IFERROR(VLOOKUP(Подбор[[#This Row],[Артикул]],[1]Подбор!$CJ:$CW,2,0),"")</f>
        <v>1764470</v>
      </c>
      <c r="X2466" s="73">
        <f>IFERROR(VLOOKUP(Подбор[[#This Row],[Артикул]],[1]Подбор!$CJ:$CW,3,0),"")</f>
        <v>1235360</v>
      </c>
      <c r="Y2466" s="73">
        <f>IFERROR(VLOOKUP(Подбор[[#This Row],[Артикул]],[1]Подбор!$CJ:$CW,4,0),"")</f>
        <v>-29.986908250069419</v>
      </c>
      <c r="Z2466" s="73">
        <f>IFERROR(VLOOKUP(Подбор[[#This Row],[Артикул]],[1]Подбор!$CJ:$CW,5,0),"")</f>
        <v>0</v>
      </c>
      <c r="AA2466" s="73">
        <f>IFERROR(VLOOKUP(Подбор[[#This Row],[Артикул]],[1]Подбор!$CJ:$CW,6,0),"")</f>
        <v>0</v>
      </c>
      <c r="AB2466" s="73">
        <f>IFERROR(VLOOKUP(Подбор[[#This Row],[Артикул]],[1]Подбор!$CJ:$CW,7,0),"")</f>
        <v>0</v>
      </c>
      <c r="AC2466" s="73">
        <f>IFERROR(VLOOKUP(Подбор[[#This Row],[Артикул]],[1]Подбор!$CJ:$CW,8,0),"")</f>
        <v>0</v>
      </c>
      <c r="AD2466" s="73">
        <f>IFERROR(VLOOKUP(Подбор[[#This Row],[Артикул]],[1]Подбор!$CJ:$CW,9,0),"")</f>
        <v>0</v>
      </c>
      <c r="AE2466" s="73">
        <f>IFERROR(VLOOKUP(Подбор[[#This Row],[Артикул]],[1]Подбор!$CJ:$CW,10,0),"")</f>
        <v>0</v>
      </c>
      <c r="AF2466" s="73">
        <f>IFERROR(VLOOKUP(Подбор[[#This Row],[Артикул]],[1]Подбор!$CJ:$CW,11,0),"")</f>
        <v>0</v>
      </c>
      <c r="AG2466" s="73">
        <f>IFERROR(VLOOKUP(Подбор[[#This Row],[Артикул]],[1]Подбор!$CJ:$CW,12,0),"")</f>
        <v>0</v>
      </c>
      <c r="AH2466" s="73">
        <f>IFERROR(VLOOKUP(Подбор[[#This Row],[Артикул]],[1]Подбор!$CJ:$CW,13,0),"")</f>
        <v>0</v>
      </c>
      <c r="AI2466" s="73">
        <f>IFERROR(VLOOKUP(Подбор[[#This Row],[Артикул]],[1]Подбор!$CJ:$CW,14,0),"")</f>
        <v>0</v>
      </c>
      <c r="AJ2466" s="73" t="str">
        <f>IFERROR(VLOOKUP(Подбор[[#This Row],[Артикул]],[1]Подбор!$CJ:$DA,15,0),"")</f>
        <v>http://ipmatika.ru/upload/iblock/ff6/71igy3alf61n3ivqi3grsixco3qd7u1r/WHF302K2_1.jpg</v>
      </c>
      <c r="AK2466" s="73" t="str">
        <f>IFERROR(VLOOKUP(Подбор[[#This Row],[Артикул]],[1]Подбор!$CJ:$DA,16,0),"")</f>
        <v>https://ipmatika.kz/products/kolonny-vyzova/JR315-SC-P-SIP/</v>
      </c>
      <c r="AL2466" s="73" t="str">
        <f>IFERROR(VLOOKUP(Подбор[[#This Row],[Артикул]],[1]Подбор!$CJ:$DA,17,0),"")</f>
        <v>Под заказ</v>
      </c>
    </row>
    <row r="2467" spans="1:38">
      <c r="A2467" s="73" t="s">
        <v>4549</v>
      </c>
      <c r="B2467" t="s">
        <v>3089</v>
      </c>
      <c r="C2467" t="s">
        <v>4550</v>
      </c>
      <c r="D2467">
        <v>1670420</v>
      </c>
      <c r="E2467">
        <v>1169580</v>
      </c>
      <c r="F2467">
        <v>-29.982878557488533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578</v>
      </c>
      <c r="R2467" t="s">
        <v>3963</v>
      </c>
      <c r="S2467" t="s">
        <v>5612</v>
      </c>
      <c r="W2467" s="73">
        <f>IFERROR(VLOOKUP(Подбор[[#This Row],[Артикул]],[1]Подбор!$CJ:$CW,2,0),"")</f>
        <v>1670420</v>
      </c>
      <c r="X2467" s="73">
        <f>IFERROR(VLOOKUP(Подбор[[#This Row],[Артикул]],[1]Подбор!$CJ:$CW,3,0),"")</f>
        <v>1169580</v>
      </c>
      <c r="Y2467" s="73">
        <f>IFERROR(VLOOKUP(Подбор[[#This Row],[Артикул]],[1]Подбор!$CJ:$CW,4,0),"")</f>
        <v>-29.982878557488533</v>
      </c>
      <c r="Z2467" s="73">
        <f>IFERROR(VLOOKUP(Подбор[[#This Row],[Артикул]],[1]Подбор!$CJ:$CW,5,0),"")</f>
        <v>0</v>
      </c>
      <c r="AA2467" s="73">
        <f>IFERROR(VLOOKUP(Подбор[[#This Row],[Артикул]],[1]Подбор!$CJ:$CW,6,0),"")</f>
        <v>0</v>
      </c>
      <c r="AB2467" s="73">
        <f>IFERROR(VLOOKUP(Подбор[[#This Row],[Артикул]],[1]Подбор!$CJ:$CW,7,0),"")</f>
        <v>0</v>
      </c>
      <c r="AC2467" s="73">
        <f>IFERROR(VLOOKUP(Подбор[[#This Row],[Артикул]],[1]Подбор!$CJ:$CW,8,0),"")</f>
        <v>0</v>
      </c>
      <c r="AD2467" s="73">
        <f>IFERROR(VLOOKUP(Подбор[[#This Row],[Артикул]],[1]Подбор!$CJ:$CW,9,0),"")</f>
        <v>0</v>
      </c>
      <c r="AE2467" s="73">
        <f>IFERROR(VLOOKUP(Подбор[[#This Row],[Артикул]],[1]Подбор!$CJ:$CW,10,0),"")</f>
        <v>0</v>
      </c>
      <c r="AF2467" s="73">
        <f>IFERROR(VLOOKUP(Подбор[[#This Row],[Артикул]],[1]Подбор!$CJ:$CW,11,0),"")</f>
        <v>0</v>
      </c>
      <c r="AG2467" s="73">
        <f>IFERROR(VLOOKUP(Подбор[[#This Row],[Артикул]],[1]Подбор!$CJ:$CW,12,0),"")</f>
        <v>0</v>
      </c>
      <c r="AH2467" s="73">
        <f>IFERROR(VLOOKUP(Подбор[[#This Row],[Артикул]],[1]Подбор!$CJ:$CW,13,0),"")</f>
        <v>0</v>
      </c>
      <c r="AI2467" s="73">
        <f>IFERROR(VLOOKUP(Подбор[[#This Row],[Артикул]],[1]Подбор!$CJ:$CW,14,0),"")</f>
        <v>0</v>
      </c>
      <c r="AJ2467" s="73" t="str">
        <f>IFERROR(VLOOKUP(Подбор[[#This Row],[Артикул]],[1]Подбор!$CJ:$DA,15,0),"")</f>
        <v/>
      </c>
      <c r="AK2467" s="73" t="str">
        <f>IFERROR(VLOOKUP(Подбор[[#This Row],[Артикул]],[1]Подбор!$CJ:$DA,16,0),"")</f>
        <v>https://ipmatika.kz/products/kolonny-vyzova/J%26R-JR321-SC-SIP/</v>
      </c>
      <c r="AL2467" s="73" t="str">
        <f>IFERROR(VLOOKUP(Подбор[[#This Row],[Артикул]],[1]Подбор!$CJ:$DA,17,0),"")</f>
        <v>Под заказ</v>
      </c>
    </row>
    <row r="2468" spans="1:38">
      <c r="A2468" s="73" t="s">
        <v>4551</v>
      </c>
      <c r="B2468" t="s">
        <v>3089</v>
      </c>
      <c r="C2468" t="s">
        <v>4552</v>
      </c>
      <c r="D2468">
        <v>1103810</v>
      </c>
      <c r="E2468">
        <v>772610</v>
      </c>
      <c r="F2468">
        <v>-30.005163932198471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578</v>
      </c>
      <c r="R2468" t="s">
        <v>4553</v>
      </c>
      <c r="S2468" t="s">
        <v>5612</v>
      </c>
      <c r="W2468" s="73">
        <f>IFERROR(VLOOKUP(Подбор[[#This Row],[Артикул]],[1]Подбор!$CJ:$CW,2,0),"")</f>
        <v>1103810</v>
      </c>
      <c r="X2468" s="73">
        <f>IFERROR(VLOOKUP(Подбор[[#This Row],[Артикул]],[1]Подбор!$CJ:$CW,3,0),"")</f>
        <v>772610</v>
      </c>
      <c r="Y2468" s="73">
        <f>IFERROR(VLOOKUP(Подбор[[#This Row],[Артикул]],[1]Подбор!$CJ:$CW,4,0),"")</f>
        <v>-30.005163932198471</v>
      </c>
      <c r="Z2468" s="73">
        <f>IFERROR(VLOOKUP(Подбор[[#This Row],[Артикул]],[1]Подбор!$CJ:$CW,5,0),"")</f>
        <v>0</v>
      </c>
      <c r="AA2468" s="73">
        <f>IFERROR(VLOOKUP(Подбор[[#This Row],[Артикул]],[1]Подбор!$CJ:$CW,6,0),"")</f>
        <v>0</v>
      </c>
      <c r="AB2468" s="73">
        <f>IFERROR(VLOOKUP(Подбор[[#This Row],[Артикул]],[1]Подбор!$CJ:$CW,7,0),"")</f>
        <v>0</v>
      </c>
      <c r="AC2468" s="73">
        <f>IFERROR(VLOOKUP(Подбор[[#This Row],[Артикул]],[1]Подбор!$CJ:$CW,8,0),"")</f>
        <v>0</v>
      </c>
      <c r="AD2468" s="73">
        <f>IFERROR(VLOOKUP(Подбор[[#This Row],[Артикул]],[1]Подбор!$CJ:$CW,9,0),"")</f>
        <v>0</v>
      </c>
      <c r="AE2468" s="73">
        <f>IFERROR(VLOOKUP(Подбор[[#This Row],[Артикул]],[1]Подбор!$CJ:$CW,10,0),"")</f>
        <v>0</v>
      </c>
      <c r="AF2468" s="73">
        <f>IFERROR(VLOOKUP(Подбор[[#This Row],[Артикул]],[1]Подбор!$CJ:$CW,11,0),"")</f>
        <v>0</v>
      </c>
      <c r="AG2468" s="73">
        <f>IFERROR(VLOOKUP(Подбор[[#This Row],[Артикул]],[1]Подбор!$CJ:$CW,12,0),"")</f>
        <v>0</v>
      </c>
      <c r="AH2468" s="73">
        <f>IFERROR(VLOOKUP(Подбор[[#This Row],[Артикул]],[1]Подбор!$CJ:$CW,13,0),"")</f>
        <v>0</v>
      </c>
      <c r="AI2468" s="73">
        <f>IFERROR(VLOOKUP(Подбор[[#This Row],[Артикул]],[1]Подбор!$CJ:$CW,14,0),"")</f>
        <v>0</v>
      </c>
      <c r="AJ2468" s="73" t="str">
        <f>IFERROR(VLOOKUP(Подбор[[#This Row],[Артикул]],[1]Подбор!$CJ:$DA,15,0),"")</f>
        <v/>
      </c>
      <c r="AK2468" s="73" t="str">
        <f>IFERROR(VLOOKUP(Подбор[[#This Row],[Артикул]],[1]Подбор!$CJ:$DA,16,0),"")</f>
        <v>https://ipmatika.kz/products/analogovye-vyzyvnye-paneli/J%26R-JR320-SC/</v>
      </c>
      <c r="AL2468" s="73" t="str">
        <f>IFERROR(VLOOKUP(Подбор[[#This Row],[Артикул]],[1]Подбор!$CJ:$DA,17,0),"")</f>
        <v>Под заказ</v>
      </c>
    </row>
    <row r="2469" spans="1:38">
      <c r="A2469" s="73" t="s">
        <v>4554</v>
      </c>
      <c r="B2469" t="s">
        <v>3089</v>
      </c>
      <c r="C2469" t="s">
        <v>4555</v>
      </c>
      <c r="D2469">
        <v>990710</v>
      </c>
      <c r="E2469">
        <v>693550</v>
      </c>
      <c r="F2469">
        <v>-29.994650301299075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7257</v>
      </c>
      <c r="R2469" t="s">
        <v>4556</v>
      </c>
      <c r="S2469" t="s">
        <v>5612</v>
      </c>
      <c r="W2469" s="73">
        <f>IFERROR(VLOOKUP(Подбор[[#This Row],[Артикул]],[1]Подбор!$CJ:$CW,2,0),"")</f>
        <v>990710</v>
      </c>
      <c r="X2469" s="73">
        <f>IFERROR(VLOOKUP(Подбор[[#This Row],[Артикул]],[1]Подбор!$CJ:$CW,3,0),"")</f>
        <v>693550</v>
      </c>
      <c r="Y2469" s="73">
        <f>IFERROR(VLOOKUP(Подбор[[#This Row],[Артикул]],[1]Подбор!$CJ:$CW,4,0),"")</f>
        <v>-29.994650301299075</v>
      </c>
      <c r="Z2469" s="73">
        <f>IFERROR(VLOOKUP(Подбор[[#This Row],[Артикул]],[1]Подбор!$CJ:$CW,5,0),"")</f>
        <v>0</v>
      </c>
      <c r="AA2469" s="73">
        <f>IFERROR(VLOOKUP(Подбор[[#This Row],[Артикул]],[1]Подбор!$CJ:$CW,6,0),"")</f>
        <v>0</v>
      </c>
      <c r="AB2469" s="73">
        <f>IFERROR(VLOOKUP(Подбор[[#This Row],[Артикул]],[1]Подбор!$CJ:$CW,7,0),"")</f>
        <v>0</v>
      </c>
      <c r="AC2469" s="73">
        <f>IFERROR(VLOOKUP(Подбор[[#This Row],[Артикул]],[1]Подбор!$CJ:$CW,8,0),"")</f>
        <v>0</v>
      </c>
      <c r="AD2469" s="73">
        <f>IFERROR(VLOOKUP(Подбор[[#This Row],[Артикул]],[1]Подбор!$CJ:$CW,9,0),"")</f>
        <v>0</v>
      </c>
      <c r="AE2469" s="73">
        <f>IFERROR(VLOOKUP(Подбор[[#This Row],[Артикул]],[1]Подбор!$CJ:$CW,10,0),"")</f>
        <v>0</v>
      </c>
      <c r="AF2469" s="73">
        <f>IFERROR(VLOOKUP(Подбор[[#This Row],[Артикул]],[1]Подбор!$CJ:$CW,11,0),"")</f>
        <v>0</v>
      </c>
      <c r="AG2469" s="73">
        <f>IFERROR(VLOOKUP(Подбор[[#This Row],[Артикул]],[1]Подбор!$CJ:$CW,12,0),"")</f>
        <v>0</v>
      </c>
      <c r="AH2469" s="73">
        <f>IFERROR(VLOOKUP(Подбор[[#This Row],[Артикул]],[1]Подбор!$CJ:$CW,13,0),"")</f>
        <v>0</v>
      </c>
      <c r="AI2469" s="73">
        <f>IFERROR(VLOOKUP(Подбор[[#This Row],[Артикул]],[1]Подбор!$CJ:$CW,14,0),"")</f>
        <v>0</v>
      </c>
      <c r="AJ2469" s="73" t="str">
        <f>IFERROR(VLOOKUP(Подбор[[#This Row],[Артикул]],[1]Подбор!$CJ:$DA,15,0),"")</f>
        <v>http://ipmatika.ru/upload/iblock/fc2/yquk6fsrm7i7pbi80y2jha2hoif56j2h/JR320-SC-SIP.jpg</v>
      </c>
      <c r="AK2469" s="73" t="str">
        <f>IFERROR(VLOOKUP(Подбор[[#This Row],[Артикул]],[1]Подбор!$CJ:$DA,16,0),"")</f>
        <v>https://ipmatika.kz/products/kolonny-vyzova/J%26R-JR320-SC-SIP/</v>
      </c>
      <c r="AL2469" s="73" t="str">
        <f>IFERROR(VLOOKUP(Подбор[[#This Row],[Артикул]],[1]Подбор!$CJ:$DA,17,0),"")</f>
        <v>Под заказ</v>
      </c>
    </row>
    <row r="2470" spans="1:38">
      <c r="A2470" s="73" t="s">
        <v>4557</v>
      </c>
      <c r="B2470" t="s">
        <v>3089</v>
      </c>
      <c r="C2470" t="s">
        <v>4558</v>
      </c>
      <c r="D2470">
        <v>896660</v>
      </c>
      <c r="E2470">
        <v>627780</v>
      </c>
      <c r="F2470">
        <v>-29.986840050855392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7258</v>
      </c>
      <c r="R2470" t="s">
        <v>4553</v>
      </c>
      <c r="S2470" t="s">
        <v>5612</v>
      </c>
      <c r="W2470" s="73">
        <f>IFERROR(VLOOKUP(Подбор[[#This Row],[Артикул]],[1]Подбор!$CJ:$CW,2,0),"")</f>
        <v>896660</v>
      </c>
      <c r="X2470" s="73">
        <f>IFERROR(VLOOKUP(Подбор[[#This Row],[Артикул]],[1]Подбор!$CJ:$CW,3,0),"")</f>
        <v>627780</v>
      </c>
      <c r="Y2470" s="73">
        <f>IFERROR(VLOOKUP(Подбор[[#This Row],[Артикул]],[1]Подбор!$CJ:$CW,4,0),"")</f>
        <v>-29.986840050855392</v>
      </c>
      <c r="Z2470" s="73">
        <f>IFERROR(VLOOKUP(Подбор[[#This Row],[Артикул]],[1]Подбор!$CJ:$CW,5,0),"")</f>
        <v>0</v>
      </c>
      <c r="AA2470" s="73">
        <f>IFERROR(VLOOKUP(Подбор[[#This Row],[Артикул]],[1]Подбор!$CJ:$CW,6,0),"")</f>
        <v>0</v>
      </c>
      <c r="AB2470" s="73">
        <f>IFERROR(VLOOKUP(Подбор[[#This Row],[Артикул]],[1]Подбор!$CJ:$CW,7,0),"")</f>
        <v>0</v>
      </c>
      <c r="AC2470" s="73">
        <f>IFERROR(VLOOKUP(Подбор[[#This Row],[Артикул]],[1]Подбор!$CJ:$CW,8,0),"")</f>
        <v>0</v>
      </c>
      <c r="AD2470" s="73">
        <f>IFERROR(VLOOKUP(Подбор[[#This Row],[Артикул]],[1]Подбор!$CJ:$CW,9,0),"")</f>
        <v>0</v>
      </c>
      <c r="AE2470" s="73">
        <f>IFERROR(VLOOKUP(Подбор[[#This Row],[Артикул]],[1]Подбор!$CJ:$CW,10,0),"")</f>
        <v>0</v>
      </c>
      <c r="AF2470" s="73">
        <f>IFERROR(VLOOKUP(Подбор[[#This Row],[Артикул]],[1]Подбор!$CJ:$CW,11,0),"")</f>
        <v>0</v>
      </c>
      <c r="AG2470" s="73">
        <f>IFERROR(VLOOKUP(Подбор[[#This Row],[Артикул]],[1]Подбор!$CJ:$CW,12,0),"")</f>
        <v>0</v>
      </c>
      <c r="AH2470" s="73">
        <f>IFERROR(VLOOKUP(Подбор[[#This Row],[Артикул]],[1]Подбор!$CJ:$CW,13,0),"")</f>
        <v>0</v>
      </c>
      <c r="AI2470" s="73">
        <f>IFERROR(VLOOKUP(Подбор[[#This Row],[Артикул]],[1]Подбор!$CJ:$CW,14,0),"")</f>
        <v>0</v>
      </c>
      <c r="AJ2470" s="73" t="str">
        <f>IFERROR(VLOOKUP(Подбор[[#This Row],[Артикул]],[1]Подбор!$CJ:$DA,15,0),"")</f>
        <v>http://ipmatika.ru/upload/iblock/1b1/bxnoce1q3omvaz9hz9ifihjbu0vfillv/JR320-SC-SIP.jpg</v>
      </c>
      <c r="AK2470" s="73" t="str">
        <f>IFERROR(VLOOKUP(Подбор[[#This Row],[Артикул]],[1]Подбор!$CJ:$DA,16,0),"")</f>
        <v>https://ipmatika.kz/products/analogovye-vyzyvnye-paneli/J%26R-JR320-SC/</v>
      </c>
      <c r="AL2470" s="73" t="str">
        <f>IFERROR(VLOOKUP(Подбор[[#This Row],[Артикул]],[1]Подбор!$CJ:$DA,17,0),"")</f>
        <v>Под заказ</v>
      </c>
    </row>
    <row r="2471" spans="1:38">
      <c r="A2471" s="73" t="s">
        <v>4559</v>
      </c>
      <c r="B2471" t="s">
        <v>3089</v>
      </c>
      <c r="C2471" t="s">
        <v>4560</v>
      </c>
      <c r="D2471">
        <v>3114070</v>
      </c>
      <c r="E2471">
        <v>2179910</v>
      </c>
      <c r="F2471">
        <v>-29.998041148721768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578</v>
      </c>
      <c r="R2471" t="s">
        <v>4561</v>
      </c>
      <c r="S2471" t="s">
        <v>5612</v>
      </c>
      <c r="W2471" s="73">
        <f>IFERROR(VLOOKUP(Подбор[[#This Row],[Артикул]],[1]Подбор!$CJ:$CW,2,0),"")</f>
        <v>3114070</v>
      </c>
      <c r="X2471" s="73">
        <f>IFERROR(VLOOKUP(Подбор[[#This Row],[Артикул]],[1]Подбор!$CJ:$CW,3,0),"")</f>
        <v>2179910</v>
      </c>
      <c r="Y2471" s="73">
        <f>IFERROR(VLOOKUP(Подбор[[#This Row],[Артикул]],[1]Подбор!$CJ:$CW,4,0),"")</f>
        <v>-29.998041148721768</v>
      </c>
      <c r="Z2471" s="73">
        <f>IFERROR(VLOOKUP(Подбор[[#This Row],[Артикул]],[1]Подбор!$CJ:$CW,5,0),"")</f>
        <v>0</v>
      </c>
      <c r="AA2471" s="73">
        <f>IFERROR(VLOOKUP(Подбор[[#This Row],[Артикул]],[1]Подбор!$CJ:$CW,6,0),"")</f>
        <v>0</v>
      </c>
      <c r="AB2471" s="73">
        <f>IFERROR(VLOOKUP(Подбор[[#This Row],[Артикул]],[1]Подбор!$CJ:$CW,7,0),"")</f>
        <v>0</v>
      </c>
      <c r="AC2471" s="73">
        <f>IFERROR(VLOOKUP(Подбор[[#This Row],[Артикул]],[1]Подбор!$CJ:$CW,8,0),"")</f>
        <v>0</v>
      </c>
      <c r="AD2471" s="73">
        <f>IFERROR(VLOOKUP(Подбор[[#This Row],[Артикул]],[1]Подбор!$CJ:$CW,9,0),"")</f>
        <v>0</v>
      </c>
      <c r="AE2471" s="73">
        <f>IFERROR(VLOOKUP(Подбор[[#This Row],[Артикул]],[1]Подбор!$CJ:$CW,10,0),"")</f>
        <v>0</v>
      </c>
      <c r="AF2471" s="73">
        <f>IFERROR(VLOOKUP(Подбор[[#This Row],[Артикул]],[1]Подбор!$CJ:$CW,11,0),"")</f>
        <v>0</v>
      </c>
      <c r="AG2471" s="73">
        <f>IFERROR(VLOOKUP(Подбор[[#This Row],[Артикул]],[1]Подбор!$CJ:$CW,12,0),"")</f>
        <v>0</v>
      </c>
      <c r="AH2471" s="73">
        <f>IFERROR(VLOOKUP(Подбор[[#This Row],[Артикул]],[1]Подбор!$CJ:$CW,13,0),"")</f>
        <v>0</v>
      </c>
      <c r="AI2471" s="73">
        <f>IFERROR(VLOOKUP(Подбор[[#This Row],[Артикул]],[1]Подбор!$CJ:$CW,14,0),"")</f>
        <v>0</v>
      </c>
      <c r="AJ2471" s="73" t="str">
        <f>IFERROR(VLOOKUP(Подбор[[#This Row],[Артикул]],[1]Подбор!$CJ:$DA,15,0),"")</f>
        <v/>
      </c>
      <c r="AK2471" s="73" t="str">
        <f>IFERROR(VLOOKUP(Подбор[[#This Row],[Артикул]],[1]Подбор!$CJ:$DA,16,0),"")</f>
        <v>https://ipmatika.kz/products/analogovye-vyzyvnye-paneli/J%26R-JR321-SC/</v>
      </c>
      <c r="AL2471" s="73" t="str">
        <f>IFERROR(VLOOKUP(Подбор[[#This Row],[Артикул]],[1]Подбор!$CJ:$DA,17,0),"")</f>
        <v>Под заказ</v>
      </c>
    </row>
    <row r="2472" spans="1:38">
      <c r="A2472" s="73" t="s">
        <v>3961</v>
      </c>
      <c r="B2472" t="s">
        <v>3089</v>
      </c>
      <c r="C2472" t="s">
        <v>3962</v>
      </c>
      <c r="D2472">
        <v>3000400</v>
      </c>
      <c r="E2472">
        <v>2100280</v>
      </c>
      <c r="F2472">
        <v>-30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7259</v>
      </c>
      <c r="R2472" t="s">
        <v>3963</v>
      </c>
      <c r="S2472" t="s">
        <v>5612</v>
      </c>
      <c r="W2472" s="73">
        <f>IFERROR(VLOOKUP(Подбор[[#This Row],[Артикул]],[1]Подбор!$CJ:$CW,2,0),"")</f>
        <v>3000400</v>
      </c>
      <c r="X2472" s="73">
        <f>IFERROR(VLOOKUP(Подбор[[#This Row],[Артикул]],[1]Подбор!$CJ:$CW,3,0),"")</f>
        <v>2100280</v>
      </c>
      <c r="Y2472" s="73">
        <f>IFERROR(VLOOKUP(Подбор[[#This Row],[Артикул]],[1]Подбор!$CJ:$CW,4,0),"")</f>
        <v>-30</v>
      </c>
      <c r="Z2472" s="73">
        <f>IFERROR(VLOOKUP(Подбор[[#This Row],[Артикул]],[1]Подбор!$CJ:$CW,5,0),"")</f>
        <v>0</v>
      </c>
      <c r="AA2472" s="73">
        <f>IFERROR(VLOOKUP(Подбор[[#This Row],[Артикул]],[1]Подбор!$CJ:$CW,6,0),"")</f>
        <v>0</v>
      </c>
      <c r="AB2472" s="73">
        <f>IFERROR(VLOOKUP(Подбор[[#This Row],[Артикул]],[1]Подбор!$CJ:$CW,7,0),"")</f>
        <v>0</v>
      </c>
      <c r="AC2472" s="73">
        <f>IFERROR(VLOOKUP(Подбор[[#This Row],[Артикул]],[1]Подбор!$CJ:$CW,8,0),"")</f>
        <v>0</v>
      </c>
      <c r="AD2472" s="73">
        <f>IFERROR(VLOOKUP(Подбор[[#This Row],[Артикул]],[1]Подбор!$CJ:$CW,9,0),"")</f>
        <v>0</v>
      </c>
      <c r="AE2472" s="73">
        <f>IFERROR(VLOOKUP(Подбор[[#This Row],[Артикул]],[1]Подбор!$CJ:$CW,10,0),"")</f>
        <v>0</v>
      </c>
      <c r="AF2472" s="73">
        <f>IFERROR(VLOOKUP(Подбор[[#This Row],[Артикул]],[1]Подбор!$CJ:$CW,11,0),"")</f>
        <v>0</v>
      </c>
      <c r="AG2472" s="73">
        <f>IFERROR(VLOOKUP(Подбор[[#This Row],[Артикул]],[1]Подбор!$CJ:$CW,12,0),"")</f>
        <v>0</v>
      </c>
      <c r="AH2472" s="73">
        <f>IFERROR(VLOOKUP(Подбор[[#This Row],[Артикул]],[1]Подбор!$CJ:$CW,13,0),"")</f>
        <v>0</v>
      </c>
      <c r="AI2472" s="73">
        <f>IFERROR(VLOOKUP(Подбор[[#This Row],[Артикул]],[1]Подбор!$CJ:$CW,14,0),"")</f>
        <v>0</v>
      </c>
      <c r="AJ2472" s="73" t="str">
        <f>IFERROR(VLOOKUP(Подбор[[#This Row],[Артикул]],[1]Подбор!$CJ:$DA,15,0),"")</f>
        <v>http://ipmatika.ru/upload/iblock/0b8/d2rs4dm84fuhmx2bsdjtc7qitiopxqdg/JR321-SC-SIP.jpg</v>
      </c>
      <c r="AK2472" s="73" t="str">
        <f>IFERROR(VLOOKUP(Подбор[[#This Row],[Артикул]],[1]Подбор!$CJ:$DA,16,0),"")</f>
        <v>https://ipmatika.kz/products/kolonny-vyzova/J%26R-JR321-SC-SIP/</v>
      </c>
      <c r="AL2472" s="73" t="str">
        <f>IFERROR(VLOOKUP(Подбор[[#This Row],[Артикул]],[1]Подбор!$CJ:$DA,17,0),"")</f>
        <v>Под заказ</v>
      </c>
    </row>
    <row r="2473" spans="1:38">
      <c r="A2473" s="73" t="s">
        <v>4562</v>
      </c>
      <c r="B2473" t="s">
        <v>3089</v>
      </c>
      <c r="C2473" t="s">
        <v>4563</v>
      </c>
      <c r="D2473">
        <v>3567010</v>
      </c>
      <c r="E2473">
        <v>2496680</v>
      </c>
      <c r="F2473">
        <v>-30.006363873384146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578</v>
      </c>
      <c r="R2473" t="s">
        <v>3963</v>
      </c>
      <c r="S2473" t="s">
        <v>5612</v>
      </c>
      <c r="W2473" s="73">
        <f>IFERROR(VLOOKUP(Подбор[[#This Row],[Артикул]],[1]Подбор!$CJ:$CW,2,0),"")</f>
        <v>3567010</v>
      </c>
      <c r="X2473" s="73">
        <f>IFERROR(VLOOKUP(Подбор[[#This Row],[Артикул]],[1]Подбор!$CJ:$CW,3,0),"")</f>
        <v>2496680</v>
      </c>
      <c r="Y2473" s="73">
        <f>IFERROR(VLOOKUP(Подбор[[#This Row],[Артикул]],[1]Подбор!$CJ:$CW,4,0),"")</f>
        <v>-30.006363873384146</v>
      </c>
      <c r="Z2473" s="73">
        <f>IFERROR(VLOOKUP(Подбор[[#This Row],[Артикул]],[1]Подбор!$CJ:$CW,5,0),"")</f>
        <v>0</v>
      </c>
      <c r="AA2473" s="73">
        <f>IFERROR(VLOOKUP(Подбор[[#This Row],[Артикул]],[1]Подбор!$CJ:$CW,6,0),"")</f>
        <v>0</v>
      </c>
      <c r="AB2473" s="73">
        <f>IFERROR(VLOOKUP(Подбор[[#This Row],[Артикул]],[1]Подбор!$CJ:$CW,7,0),"")</f>
        <v>0</v>
      </c>
      <c r="AC2473" s="73">
        <f>IFERROR(VLOOKUP(Подбор[[#This Row],[Артикул]],[1]Подбор!$CJ:$CW,8,0),"")</f>
        <v>0</v>
      </c>
      <c r="AD2473" s="73">
        <f>IFERROR(VLOOKUP(Подбор[[#This Row],[Артикул]],[1]Подбор!$CJ:$CW,9,0),"")</f>
        <v>0</v>
      </c>
      <c r="AE2473" s="73">
        <f>IFERROR(VLOOKUP(Подбор[[#This Row],[Артикул]],[1]Подбор!$CJ:$CW,10,0),"")</f>
        <v>0</v>
      </c>
      <c r="AF2473" s="73">
        <f>IFERROR(VLOOKUP(Подбор[[#This Row],[Артикул]],[1]Подбор!$CJ:$CW,11,0),"")</f>
        <v>0</v>
      </c>
      <c r="AG2473" s="73">
        <f>IFERROR(VLOOKUP(Подбор[[#This Row],[Артикул]],[1]Подбор!$CJ:$CW,12,0),"")</f>
        <v>0</v>
      </c>
      <c r="AH2473" s="73">
        <f>IFERROR(VLOOKUP(Подбор[[#This Row],[Артикул]],[1]Подбор!$CJ:$CW,13,0),"")</f>
        <v>0</v>
      </c>
      <c r="AI2473" s="73">
        <f>IFERROR(VLOOKUP(Подбор[[#This Row],[Артикул]],[1]Подбор!$CJ:$CW,14,0),"")</f>
        <v>0</v>
      </c>
      <c r="AJ2473" s="73" t="str">
        <f>IFERROR(VLOOKUP(Подбор[[#This Row],[Артикул]],[1]Подбор!$CJ:$DA,15,0),"")</f>
        <v/>
      </c>
      <c r="AK2473" s="73" t="str">
        <f>IFERROR(VLOOKUP(Подбор[[#This Row],[Артикул]],[1]Подбор!$CJ:$DA,16,0),"")</f>
        <v>https://ipmatika.kz/products/kolonny-vyzova/J%26R-JR321-SC-SIP/</v>
      </c>
      <c r="AL2473" s="73" t="str">
        <f>IFERROR(VLOOKUP(Подбор[[#This Row],[Артикул]],[1]Подбор!$CJ:$DA,17,0),"")</f>
        <v>Под заказ</v>
      </c>
    </row>
    <row r="2474" spans="1:38">
      <c r="A2474" s="73" t="s">
        <v>4564</v>
      </c>
      <c r="B2474" t="s">
        <v>3089</v>
      </c>
      <c r="C2474" t="s">
        <v>4565</v>
      </c>
      <c r="D2474">
        <v>3434890</v>
      </c>
      <c r="E2474">
        <v>2404360</v>
      </c>
      <c r="F2474">
        <v>-30.001834119869926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7260</v>
      </c>
      <c r="R2474" t="s">
        <v>7261</v>
      </c>
      <c r="S2474" t="s">
        <v>5612</v>
      </c>
      <c r="W2474" s="73">
        <f>IFERROR(VLOOKUP(Подбор[[#This Row],[Артикул]],[1]Подбор!$CJ:$CW,2,0),"")</f>
        <v>3434890</v>
      </c>
      <c r="X2474" s="73">
        <f>IFERROR(VLOOKUP(Подбор[[#This Row],[Артикул]],[1]Подбор!$CJ:$CW,3,0),"")</f>
        <v>2404360</v>
      </c>
      <c r="Y2474" s="73">
        <f>IFERROR(VLOOKUP(Подбор[[#This Row],[Артикул]],[1]Подбор!$CJ:$CW,4,0),"")</f>
        <v>-30.001834119869926</v>
      </c>
      <c r="Z2474" s="73">
        <f>IFERROR(VLOOKUP(Подбор[[#This Row],[Артикул]],[1]Подбор!$CJ:$CW,5,0),"")</f>
        <v>0</v>
      </c>
      <c r="AA2474" s="73">
        <f>IFERROR(VLOOKUP(Подбор[[#This Row],[Артикул]],[1]Подбор!$CJ:$CW,6,0),"")</f>
        <v>0</v>
      </c>
      <c r="AB2474" s="73">
        <f>IFERROR(VLOOKUP(Подбор[[#This Row],[Артикул]],[1]Подбор!$CJ:$CW,7,0),"")</f>
        <v>0</v>
      </c>
      <c r="AC2474" s="73">
        <f>IFERROR(VLOOKUP(Подбор[[#This Row],[Артикул]],[1]Подбор!$CJ:$CW,8,0),"")</f>
        <v>0</v>
      </c>
      <c r="AD2474" s="73">
        <f>IFERROR(VLOOKUP(Подбор[[#This Row],[Артикул]],[1]Подбор!$CJ:$CW,9,0),"")</f>
        <v>0</v>
      </c>
      <c r="AE2474" s="73">
        <f>IFERROR(VLOOKUP(Подбор[[#This Row],[Артикул]],[1]Подбор!$CJ:$CW,10,0),"")</f>
        <v>0</v>
      </c>
      <c r="AF2474" s="73">
        <f>IFERROR(VLOOKUP(Подбор[[#This Row],[Артикул]],[1]Подбор!$CJ:$CW,11,0),"")</f>
        <v>0</v>
      </c>
      <c r="AG2474" s="73">
        <f>IFERROR(VLOOKUP(Подбор[[#This Row],[Артикул]],[1]Подбор!$CJ:$CW,12,0),"")</f>
        <v>0</v>
      </c>
      <c r="AH2474" s="73">
        <f>IFERROR(VLOOKUP(Подбор[[#This Row],[Артикул]],[1]Подбор!$CJ:$CW,13,0),"")</f>
        <v>0</v>
      </c>
      <c r="AI2474" s="73">
        <f>IFERROR(VLOOKUP(Подбор[[#This Row],[Артикул]],[1]Подбор!$CJ:$CW,14,0),"")</f>
        <v>0</v>
      </c>
      <c r="AJ2474" s="73" t="str">
        <f>IFERROR(VLOOKUP(Подбор[[#This Row],[Артикул]],[1]Подбор!$CJ:$DA,15,0),"")</f>
        <v>http://ipmatika.ru/upload/iblock/2cf/321.png</v>
      </c>
      <c r="AK2474" s="73" t="str">
        <f>IFERROR(VLOOKUP(Подбор[[#This Row],[Артикул]],[1]Подбор!$CJ:$DA,16,0),"")</f>
        <v>https://ipmatika.kz/products/kolonny-vyzova/J%26R-JR321-SC-SP-SIP/</v>
      </c>
      <c r="AL2474" s="73" t="str">
        <f>IFERROR(VLOOKUP(Подбор[[#This Row],[Артикул]],[1]Подбор!$CJ:$DA,17,0),"")</f>
        <v>Под заказ</v>
      </c>
    </row>
    <row r="2475" spans="1:38">
      <c r="A2475" s="73" t="s">
        <v>4566</v>
      </c>
      <c r="B2475" t="s">
        <v>3089</v>
      </c>
      <c r="C2475" t="s">
        <v>4567</v>
      </c>
      <c r="D2475">
        <v>3246200</v>
      </c>
      <c r="E2475">
        <v>2272230</v>
      </c>
      <c r="F2475">
        <v>-30.003388577413588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578</v>
      </c>
      <c r="R2475" t="s">
        <v>3963</v>
      </c>
      <c r="S2475" t="s">
        <v>5612</v>
      </c>
      <c r="W2475" s="73">
        <f>IFERROR(VLOOKUP(Подбор[[#This Row],[Артикул]],[1]Подбор!$CJ:$CW,2,0),"")</f>
        <v>3246200</v>
      </c>
      <c r="X2475" s="73">
        <f>IFERROR(VLOOKUP(Подбор[[#This Row],[Артикул]],[1]Подбор!$CJ:$CW,3,0),"")</f>
        <v>2272230</v>
      </c>
      <c r="Y2475" s="73">
        <f>IFERROR(VLOOKUP(Подбор[[#This Row],[Артикул]],[1]Подбор!$CJ:$CW,4,0),"")</f>
        <v>-30.003388577413588</v>
      </c>
      <c r="Z2475" s="73">
        <f>IFERROR(VLOOKUP(Подбор[[#This Row],[Артикул]],[1]Подбор!$CJ:$CW,5,0),"")</f>
        <v>0</v>
      </c>
      <c r="AA2475" s="73">
        <f>IFERROR(VLOOKUP(Подбор[[#This Row],[Артикул]],[1]Подбор!$CJ:$CW,6,0),"")</f>
        <v>0</v>
      </c>
      <c r="AB2475" s="73">
        <f>IFERROR(VLOOKUP(Подбор[[#This Row],[Артикул]],[1]Подбор!$CJ:$CW,7,0),"")</f>
        <v>0</v>
      </c>
      <c r="AC2475" s="73">
        <f>IFERROR(VLOOKUP(Подбор[[#This Row],[Артикул]],[1]Подбор!$CJ:$CW,8,0),"")</f>
        <v>0</v>
      </c>
      <c r="AD2475" s="73">
        <f>IFERROR(VLOOKUP(Подбор[[#This Row],[Артикул]],[1]Подбор!$CJ:$CW,9,0),"")</f>
        <v>0</v>
      </c>
      <c r="AE2475" s="73">
        <f>IFERROR(VLOOKUP(Подбор[[#This Row],[Артикул]],[1]Подбор!$CJ:$CW,10,0),"")</f>
        <v>0</v>
      </c>
      <c r="AF2475" s="73">
        <f>IFERROR(VLOOKUP(Подбор[[#This Row],[Артикул]],[1]Подбор!$CJ:$CW,11,0),"")</f>
        <v>0</v>
      </c>
      <c r="AG2475" s="73">
        <f>IFERROR(VLOOKUP(Подбор[[#This Row],[Артикул]],[1]Подбор!$CJ:$CW,12,0),"")</f>
        <v>0</v>
      </c>
      <c r="AH2475" s="73">
        <f>IFERROR(VLOOKUP(Подбор[[#This Row],[Артикул]],[1]Подбор!$CJ:$CW,13,0),"")</f>
        <v>0</v>
      </c>
      <c r="AI2475" s="73">
        <f>IFERROR(VLOOKUP(Подбор[[#This Row],[Артикул]],[1]Подбор!$CJ:$CW,14,0),"")</f>
        <v>0</v>
      </c>
      <c r="AJ2475" s="73" t="str">
        <f>IFERROR(VLOOKUP(Подбор[[#This Row],[Артикул]],[1]Подбор!$CJ:$DA,15,0),"")</f>
        <v/>
      </c>
      <c r="AK2475" s="73" t="str">
        <f>IFERROR(VLOOKUP(Подбор[[#This Row],[Артикул]],[1]Подбор!$CJ:$DA,16,0),"")</f>
        <v>https://ipmatika.kz/products/kolonny-vyzova/J%26R-JR321-SC-SIP/</v>
      </c>
      <c r="AL2475" s="73" t="str">
        <f>IFERROR(VLOOKUP(Подбор[[#This Row],[Артикул]],[1]Подбор!$CJ:$DA,17,0),"")</f>
        <v>Под заказ</v>
      </c>
    </row>
    <row r="2476" spans="1:38">
      <c r="A2476" s="73" t="s">
        <v>4568</v>
      </c>
      <c r="B2476" t="s">
        <v>3089</v>
      </c>
      <c r="C2476" t="s">
        <v>4569</v>
      </c>
      <c r="D2476">
        <v>2811730</v>
      </c>
      <c r="E2476">
        <v>1968150</v>
      </c>
      <c r="F2476">
        <v>-30.002169482845076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7262</v>
      </c>
      <c r="R2476" t="s">
        <v>4561</v>
      </c>
      <c r="S2476" t="s">
        <v>5612</v>
      </c>
      <c r="W2476" s="73">
        <f>IFERROR(VLOOKUP(Подбор[[#This Row],[Артикул]],[1]Подбор!$CJ:$CW,2,0),"")</f>
        <v>2811730</v>
      </c>
      <c r="X2476" s="73">
        <f>IFERROR(VLOOKUP(Подбор[[#This Row],[Артикул]],[1]Подбор!$CJ:$CW,3,0),"")</f>
        <v>1968150</v>
      </c>
      <c r="Y2476" s="73">
        <f>IFERROR(VLOOKUP(Подбор[[#This Row],[Артикул]],[1]Подбор!$CJ:$CW,4,0),"")</f>
        <v>-30.002169482845076</v>
      </c>
      <c r="Z2476" s="73">
        <f>IFERROR(VLOOKUP(Подбор[[#This Row],[Артикул]],[1]Подбор!$CJ:$CW,5,0),"")</f>
        <v>0</v>
      </c>
      <c r="AA2476" s="73">
        <f>IFERROR(VLOOKUP(Подбор[[#This Row],[Артикул]],[1]Подбор!$CJ:$CW,6,0),"")</f>
        <v>0</v>
      </c>
      <c r="AB2476" s="73">
        <f>IFERROR(VLOOKUP(Подбор[[#This Row],[Артикул]],[1]Подбор!$CJ:$CW,7,0),"")</f>
        <v>0</v>
      </c>
      <c r="AC2476" s="73">
        <f>IFERROR(VLOOKUP(Подбор[[#This Row],[Артикул]],[1]Подбор!$CJ:$CW,8,0),"")</f>
        <v>0</v>
      </c>
      <c r="AD2476" s="73">
        <f>IFERROR(VLOOKUP(Подбор[[#This Row],[Артикул]],[1]Подбор!$CJ:$CW,9,0),"")</f>
        <v>0</v>
      </c>
      <c r="AE2476" s="73">
        <f>IFERROR(VLOOKUP(Подбор[[#This Row],[Артикул]],[1]Подбор!$CJ:$CW,10,0),"")</f>
        <v>0</v>
      </c>
      <c r="AF2476" s="73">
        <f>IFERROR(VLOOKUP(Подбор[[#This Row],[Артикул]],[1]Подбор!$CJ:$CW,11,0),"")</f>
        <v>0</v>
      </c>
      <c r="AG2476" s="73">
        <f>IFERROR(VLOOKUP(Подбор[[#This Row],[Артикул]],[1]Подбор!$CJ:$CW,12,0),"")</f>
        <v>0</v>
      </c>
      <c r="AH2476" s="73">
        <f>IFERROR(VLOOKUP(Подбор[[#This Row],[Артикул]],[1]Подбор!$CJ:$CW,13,0),"")</f>
        <v>0</v>
      </c>
      <c r="AI2476" s="73">
        <f>IFERROR(VLOOKUP(Подбор[[#This Row],[Артикул]],[1]Подбор!$CJ:$CW,14,0),"")</f>
        <v>0</v>
      </c>
      <c r="AJ2476" s="73" t="str">
        <f>IFERROR(VLOOKUP(Подбор[[#This Row],[Артикул]],[1]Подбор!$CJ:$DA,15,0),"")</f>
        <v>http://ipmatika.ru/upload/iblock/43b/ubff59pcst2tnrwn4lva8stst9zc80su/JR321-SC-SIP.jpg</v>
      </c>
      <c r="AK2476" s="73" t="str">
        <f>IFERROR(VLOOKUP(Подбор[[#This Row],[Артикул]],[1]Подбор!$CJ:$DA,16,0),"")</f>
        <v>https://ipmatika.kz/products/analogovye-vyzyvnye-paneli/J%26R-JR321-SC/</v>
      </c>
      <c r="AL2476" s="73" t="str">
        <f>IFERROR(VLOOKUP(Подбор[[#This Row],[Артикул]],[1]Подбор!$CJ:$DA,17,0),"")</f>
        <v>Под заказ</v>
      </c>
    </row>
    <row r="2477" spans="1:38">
      <c r="A2477" s="73" t="s">
        <v>599</v>
      </c>
      <c r="B2477"/>
      <c r="C2477"/>
      <c r="D2477">
        <v>0</v>
      </c>
      <c r="E2477">
        <v>0</v>
      </c>
      <c r="F2477" t="s">
        <v>578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578</v>
      </c>
      <c r="R2477" t="s">
        <v>578</v>
      </c>
      <c r="S2477" t="s">
        <v>578</v>
      </c>
      <c r="W2477" s="73">
        <f>IFERROR(VLOOKUP(Подбор[[#This Row],[Артикул]],[1]Подбор!$CJ:$CW,2,0),"")</f>
        <v>0</v>
      </c>
      <c r="X2477" s="73">
        <f>IFERROR(VLOOKUP(Подбор[[#This Row],[Артикул]],[1]Подбор!$CJ:$CW,3,0),"")</f>
        <v>0</v>
      </c>
      <c r="Y2477" s="73" t="str">
        <f>IFERROR(VLOOKUP(Подбор[[#This Row],[Артикул]],[1]Подбор!$CJ:$CW,4,0),"")</f>
        <v/>
      </c>
      <c r="Z2477" s="73">
        <f>IFERROR(VLOOKUP(Подбор[[#This Row],[Артикул]],[1]Подбор!$CJ:$CW,5,0),"")</f>
        <v>0</v>
      </c>
      <c r="AA2477" s="73">
        <f>IFERROR(VLOOKUP(Подбор[[#This Row],[Артикул]],[1]Подбор!$CJ:$CW,6,0),"")</f>
        <v>0</v>
      </c>
      <c r="AB2477" s="73">
        <f>IFERROR(VLOOKUP(Подбор[[#This Row],[Артикул]],[1]Подбор!$CJ:$CW,7,0),"")</f>
        <v>0</v>
      </c>
      <c r="AC2477" s="73">
        <f>IFERROR(VLOOKUP(Подбор[[#This Row],[Артикул]],[1]Подбор!$CJ:$CW,8,0),"")</f>
        <v>0</v>
      </c>
      <c r="AD2477" s="73">
        <f>IFERROR(VLOOKUP(Подбор[[#This Row],[Артикул]],[1]Подбор!$CJ:$CW,9,0),"")</f>
        <v>0</v>
      </c>
      <c r="AE2477" s="73">
        <f>IFERROR(VLOOKUP(Подбор[[#This Row],[Артикул]],[1]Подбор!$CJ:$CW,10,0),"")</f>
        <v>0</v>
      </c>
      <c r="AF2477" s="73">
        <f>IFERROR(VLOOKUP(Подбор[[#This Row],[Артикул]],[1]Подбор!$CJ:$CW,11,0),"")</f>
        <v>0</v>
      </c>
      <c r="AG2477" s="73">
        <f>IFERROR(VLOOKUP(Подбор[[#This Row],[Артикул]],[1]Подбор!$CJ:$CW,12,0),"")</f>
        <v>0</v>
      </c>
      <c r="AH2477" s="73">
        <f>IFERROR(VLOOKUP(Подбор[[#This Row],[Артикул]],[1]Подбор!$CJ:$CW,13,0),"")</f>
        <v>0</v>
      </c>
      <c r="AI2477" s="73">
        <f>IFERROR(VLOOKUP(Подбор[[#This Row],[Артикул]],[1]Подбор!$CJ:$CW,14,0),"")</f>
        <v>0</v>
      </c>
      <c r="AJ2477" s="73" t="str">
        <f>IFERROR(VLOOKUP(Подбор[[#This Row],[Артикул]],[1]Подбор!$CJ:$DA,15,0),"")</f>
        <v/>
      </c>
      <c r="AK2477" s="73" t="str">
        <f>IFERROR(VLOOKUP(Подбор[[#This Row],[Артикул]],[1]Подбор!$CJ:$DA,16,0),"")</f>
        <v/>
      </c>
      <c r="AL2477" s="73" t="str">
        <f>IFERROR(VLOOKUP(Подбор[[#This Row],[Артикул]],[1]Подбор!$CJ:$DA,17,0),"")</f>
        <v/>
      </c>
    </row>
    <row r="2478" spans="1:38">
      <c r="A2478" s="73" t="s">
        <v>4570</v>
      </c>
      <c r="B2478" t="s">
        <v>3089</v>
      </c>
      <c r="C2478" t="s">
        <v>3964</v>
      </c>
      <c r="D2478">
        <v>601820</v>
      </c>
      <c r="E2478">
        <v>421210</v>
      </c>
      <c r="F2478">
        <v>-30.01063440895949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578</v>
      </c>
      <c r="R2478" t="s">
        <v>4571</v>
      </c>
      <c r="S2478" t="s">
        <v>5612</v>
      </c>
      <c r="W2478" s="73">
        <f>IFERROR(VLOOKUP(Подбор[[#This Row],[Артикул]],[1]Подбор!$CJ:$CW,2,0),"")</f>
        <v>601820</v>
      </c>
      <c r="X2478" s="73">
        <f>IFERROR(VLOOKUP(Подбор[[#This Row],[Артикул]],[1]Подбор!$CJ:$CW,3,0),"")</f>
        <v>421210</v>
      </c>
      <c r="Y2478" s="73">
        <f>IFERROR(VLOOKUP(Подбор[[#This Row],[Артикул]],[1]Подбор!$CJ:$CW,4,0),"")</f>
        <v>-30.01063440895949</v>
      </c>
      <c r="Z2478" s="73">
        <f>IFERROR(VLOOKUP(Подбор[[#This Row],[Артикул]],[1]Подбор!$CJ:$CW,5,0),"")</f>
        <v>0</v>
      </c>
      <c r="AA2478" s="73">
        <f>IFERROR(VLOOKUP(Подбор[[#This Row],[Артикул]],[1]Подбор!$CJ:$CW,6,0),"")</f>
        <v>0</v>
      </c>
      <c r="AB2478" s="73">
        <f>IFERROR(VLOOKUP(Подбор[[#This Row],[Артикул]],[1]Подбор!$CJ:$CW,7,0),"")</f>
        <v>0</v>
      </c>
      <c r="AC2478" s="73">
        <f>IFERROR(VLOOKUP(Подбор[[#This Row],[Артикул]],[1]Подбор!$CJ:$CW,8,0),"")</f>
        <v>0</v>
      </c>
      <c r="AD2478" s="73">
        <f>IFERROR(VLOOKUP(Подбор[[#This Row],[Артикул]],[1]Подбор!$CJ:$CW,9,0),"")</f>
        <v>0</v>
      </c>
      <c r="AE2478" s="73">
        <f>IFERROR(VLOOKUP(Подбор[[#This Row],[Артикул]],[1]Подбор!$CJ:$CW,10,0),"")</f>
        <v>0</v>
      </c>
      <c r="AF2478" s="73">
        <f>IFERROR(VLOOKUP(Подбор[[#This Row],[Артикул]],[1]Подбор!$CJ:$CW,11,0),"")</f>
        <v>0</v>
      </c>
      <c r="AG2478" s="73">
        <f>IFERROR(VLOOKUP(Подбор[[#This Row],[Артикул]],[1]Подбор!$CJ:$CW,12,0),"")</f>
        <v>0</v>
      </c>
      <c r="AH2478" s="73">
        <f>IFERROR(VLOOKUP(Подбор[[#This Row],[Артикул]],[1]Подбор!$CJ:$CW,13,0),"")</f>
        <v>0</v>
      </c>
      <c r="AI2478" s="73">
        <f>IFERROR(VLOOKUP(Подбор[[#This Row],[Артикул]],[1]Подбор!$CJ:$CW,14,0),"")</f>
        <v>0</v>
      </c>
      <c r="AJ2478" s="73" t="str">
        <f>IFERROR(VLOOKUP(Подбор[[#This Row],[Артикул]],[1]Подбор!$CJ:$DA,15,0),"")</f>
        <v/>
      </c>
      <c r="AK2478" s="73" t="str">
        <f>IFERROR(VLOOKUP(Подбор[[#This Row],[Артикул]],[1]Подбор!$CJ:$DA,16,0),"")</f>
        <v>https://ipmatika.kz/products/analogovye-vyzyvnye-paneli/jr-jr306-sc/</v>
      </c>
      <c r="AL2478" s="73" t="str">
        <f>IFERROR(VLOOKUP(Подбор[[#This Row],[Артикул]],[1]Подбор!$CJ:$DA,17,0),"")</f>
        <v>Под заказ</v>
      </c>
    </row>
    <row r="2479" spans="1:38">
      <c r="A2479" s="73" t="s">
        <v>4572</v>
      </c>
      <c r="B2479" t="s">
        <v>3089</v>
      </c>
      <c r="C2479" t="s">
        <v>3965</v>
      </c>
      <c r="D2479">
        <v>488720</v>
      </c>
      <c r="E2479">
        <v>342170</v>
      </c>
      <c r="F2479">
        <v>-29.986495334752007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7263</v>
      </c>
      <c r="R2479" t="s">
        <v>4573</v>
      </c>
      <c r="S2479" t="s">
        <v>5612</v>
      </c>
      <c r="W2479" s="73">
        <f>IFERROR(VLOOKUP(Подбор[[#This Row],[Артикул]],[1]Подбор!$CJ:$CW,2,0),"")</f>
        <v>488720</v>
      </c>
      <c r="X2479" s="73">
        <f>IFERROR(VLOOKUP(Подбор[[#This Row],[Артикул]],[1]Подбор!$CJ:$CW,3,0),"")</f>
        <v>342170</v>
      </c>
      <c r="Y2479" s="73">
        <f>IFERROR(VLOOKUP(Подбор[[#This Row],[Артикул]],[1]Подбор!$CJ:$CW,4,0),"")</f>
        <v>-29.986495334752007</v>
      </c>
      <c r="Z2479" s="73">
        <f>IFERROR(VLOOKUP(Подбор[[#This Row],[Артикул]],[1]Подбор!$CJ:$CW,5,0),"")</f>
        <v>0</v>
      </c>
      <c r="AA2479" s="73">
        <f>IFERROR(VLOOKUP(Подбор[[#This Row],[Артикул]],[1]Подбор!$CJ:$CW,6,0),"")</f>
        <v>0</v>
      </c>
      <c r="AB2479" s="73">
        <f>IFERROR(VLOOKUP(Подбор[[#This Row],[Артикул]],[1]Подбор!$CJ:$CW,7,0),"")</f>
        <v>0</v>
      </c>
      <c r="AC2479" s="73">
        <f>IFERROR(VLOOKUP(Подбор[[#This Row],[Артикул]],[1]Подбор!$CJ:$CW,8,0),"")</f>
        <v>0</v>
      </c>
      <c r="AD2479" s="73">
        <f>IFERROR(VLOOKUP(Подбор[[#This Row],[Артикул]],[1]Подбор!$CJ:$CW,9,0),"")</f>
        <v>0</v>
      </c>
      <c r="AE2479" s="73">
        <f>IFERROR(VLOOKUP(Подбор[[#This Row],[Артикул]],[1]Подбор!$CJ:$CW,10,0),"")</f>
        <v>0</v>
      </c>
      <c r="AF2479" s="73">
        <f>IFERROR(VLOOKUP(Подбор[[#This Row],[Артикул]],[1]Подбор!$CJ:$CW,11,0),"")</f>
        <v>0</v>
      </c>
      <c r="AG2479" s="73">
        <f>IFERROR(VLOOKUP(Подбор[[#This Row],[Артикул]],[1]Подбор!$CJ:$CW,12,0),"")</f>
        <v>0</v>
      </c>
      <c r="AH2479" s="73">
        <f>IFERROR(VLOOKUP(Подбор[[#This Row],[Артикул]],[1]Подбор!$CJ:$CW,13,0),"")</f>
        <v>0</v>
      </c>
      <c r="AI2479" s="73">
        <f>IFERROR(VLOOKUP(Подбор[[#This Row],[Артикул]],[1]Подбор!$CJ:$CW,14,0),"")</f>
        <v>0</v>
      </c>
      <c r="AJ2479" s="73" t="str">
        <f>IFERROR(VLOOKUP(Подбор[[#This Row],[Артикул]],[1]Подбор!$CJ:$DA,15,0),"")</f>
        <v>http://ipmatika.ru/upload/iblock/63d/9cgqirrzq8ma3vuqaczszflus8zvehov/yjyjtyjy.jpg</v>
      </c>
      <c r="AK2479" s="73" t="str">
        <f>IFERROR(VLOOKUP(Подбор[[#This Row],[Артикул]],[1]Подбор!$CJ:$DA,16,0),"")</f>
        <v>https://ipmatika.kz/products/vyzyvnye-paneli/jr-jr306-sc-sip/</v>
      </c>
      <c r="AL2479" s="73" t="str">
        <f>IFERROR(VLOOKUP(Подбор[[#This Row],[Артикул]],[1]Подбор!$CJ:$DA,17,0),"")</f>
        <v>Под заказ</v>
      </c>
    </row>
    <row r="2480" spans="1:38">
      <c r="A2480" s="73" t="s">
        <v>4574</v>
      </c>
      <c r="B2480" t="s">
        <v>3089</v>
      </c>
      <c r="C2480" t="s">
        <v>4575</v>
      </c>
      <c r="D2480">
        <v>394670</v>
      </c>
      <c r="E2480">
        <v>276390</v>
      </c>
      <c r="F2480">
        <v>-29.969341475156455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7264</v>
      </c>
      <c r="R2480" t="s">
        <v>4571</v>
      </c>
      <c r="S2480" t="s">
        <v>5612</v>
      </c>
      <c r="W2480" s="73">
        <f>IFERROR(VLOOKUP(Подбор[[#This Row],[Артикул]],[1]Подбор!$CJ:$CW,2,0),"")</f>
        <v>394670</v>
      </c>
      <c r="X2480" s="73">
        <f>IFERROR(VLOOKUP(Подбор[[#This Row],[Артикул]],[1]Подбор!$CJ:$CW,3,0),"")</f>
        <v>276390</v>
      </c>
      <c r="Y2480" s="73">
        <f>IFERROR(VLOOKUP(Подбор[[#This Row],[Артикул]],[1]Подбор!$CJ:$CW,4,0),"")</f>
        <v>-29.969341475156455</v>
      </c>
      <c r="Z2480" s="73">
        <f>IFERROR(VLOOKUP(Подбор[[#This Row],[Артикул]],[1]Подбор!$CJ:$CW,5,0),"")</f>
        <v>0</v>
      </c>
      <c r="AA2480" s="73">
        <f>IFERROR(VLOOKUP(Подбор[[#This Row],[Артикул]],[1]Подбор!$CJ:$CW,6,0),"")</f>
        <v>0</v>
      </c>
      <c r="AB2480" s="73">
        <f>IFERROR(VLOOKUP(Подбор[[#This Row],[Артикул]],[1]Подбор!$CJ:$CW,7,0),"")</f>
        <v>0</v>
      </c>
      <c r="AC2480" s="73">
        <f>IFERROR(VLOOKUP(Подбор[[#This Row],[Артикул]],[1]Подбор!$CJ:$CW,8,0),"")</f>
        <v>0</v>
      </c>
      <c r="AD2480" s="73">
        <f>IFERROR(VLOOKUP(Подбор[[#This Row],[Артикул]],[1]Подбор!$CJ:$CW,9,0),"")</f>
        <v>0</v>
      </c>
      <c r="AE2480" s="73">
        <f>IFERROR(VLOOKUP(Подбор[[#This Row],[Артикул]],[1]Подбор!$CJ:$CW,10,0),"")</f>
        <v>0</v>
      </c>
      <c r="AF2480" s="73">
        <f>IFERROR(VLOOKUP(Подбор[[#This Row],[Артикул]],[1]Подбор!$CJ:$CW,11,0),"")</f>
        <v>0</v>
      </c>
      <c r="AG2480" s="73">
        <f>IFERROR(VLOOKUP(Подбор[[#This Row],[Артикул]],[1]Подбор!$CJ:$CW,12,0),"")</f>
        <v>0</v>
      </c>
      <c r="AH2480" s="73">
        <f>IFERROR(VLOOKUP(Подбор[[#This Row],[Артикул]],[1]Подбор!$CJ:$CW,13,0),"")</f>
        <v>0</v>
      </c>
      <c r="AI2480" s="73">
        <f>IFERROR(VLOOKUP(Подбор[[#This Row],[Артикул]],[1]Подбор!$CJ:$CW,14,0),"")</f>
        <v>0</v>
      </c>
      <c r="AJ2480" s="73" t="str">
        <f>IFERROR(VLOOKUP(Подбор[[#This Row],[Артикул]],[1]Подбор!$CJ:$DA,15,0),"")</f>
        <v>http://ipmatika.ru/upload/iblock/e34/1.PNG</v>
      </c>
      <c r="AK2480" s="73" t="str">
        <f>IFERROR(VLOOKUP(Подбор[[#This Row],[Артикул]],[1]Подбор!$CJ:$DA,16,0),"")</f>
        <v>https://ipmatika.kz/products/analogovye-vyzyvnye-paneli/jr-jr306-sc/</v>
      </c>
      <c r="AL2480" s="73" t="str">
        <f>IFERROR(VLOOKUP(Подбор[[#This Row],[Артикул]],[1]Подбор!$CJ:$DA,17,0),"")</f>
        <v>Под заказ</v>
      </c>
    </row>
    <row r="2481" spans="1:38">
      <c r="A2481" s="73" t="s">
        <v>598</v>
      </c>
      <c r="B2481"/>
      <c r="C2481"/>
      <c r="D2481">
        <v>0</v>
      </c>
      <c r="E2481">
        <v>0</v>
      </c>
      <c r="F2481" t="s">
        <v>578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578</v>
      </c>
      <c r="R2481" t="s">
        <v>578</v>
      </c>
      <c r="S2481" t="s">
        <v>578</v>
      </c>
      <c r="W2481" s="73">
        <f>IFERROR(VLOOKUP(Подбор[[#This Row],[Артикул]],[1]Подбор!$CJ:$CW,2,0),"")</f>
        <v>0</v>
      </c>
      <c r="X2481" s="73">
        <f>IFERROR(VLOOKUP(Подбор[[#This Row],[Артикул]],[1]Подбор!$CJ:$CW,3,0),"")</f>
        <v>0</v>
      </c>
      <c r="Y2481" s="73" t="str">
        <f>IFERROR(VLOOKUP(Подбор[[#This Row],[Артикул]],[1]Подбор!$CJ:$CW,4,0),"")</f>
        <v/>
      </c>
      <c r="Z2481" s="73">
        <f>IFERROR(VLOOKUP(Подбор[[#This Row],[Артикул]],[1]Подбор!$CJ:$CW,5,0),"")</f>
        <v>0</v>
      </c>
      <c r="AA2481" s="73">
        <f>IFERROR(VLOOKUP(Подбор[[#This Row],[Артикул]],[1]Подбор!$CJ:$CW,6,0),"")</f>
        <v>0</v>
      </c>
      <c r="AB2481" s="73">
        <f>IFERROR(VLOOKUP(Подбор[[#This Row],[Артикул]],[1]Подбор!$CJ:$CW,7,0),"")</f>
        <v>0</v>
      </c>
      <c r="AC2481" s="73">
        <f>IFERROR(VLOOKUP(Подбор[[#This Row],[Артикул]],[1]Подбор!$CJ:$CW,8,0),"")</f>
        <v>0</v>
      </c>
      <c r="AD2481" s="73">
        <f>IFERROR(VLOOKUP(Подбор[[#This Row],[Артикул]],[1]Подбор!$CJ:$CW,9,0),"")</f>
        <v>0</v>
      </c>
      <c r="AE2481" s="73">
        <f>IFERROR(VLOOKUP(Подбор[[#This Row],[Артикул]],[1]Подбор!$CJ:$CW,10,0),"")</f>
        <v>0</v>
      </c>
      <c r="AF2481" s="73">
        <f>IFERROR(VLOOKUP(Подбор[[#This Row],[Артикул]],[1]Подбор!$CJ:$CW,11,0),"")</f>
        <v>0</v>
      </c>
      <c r="AG2481" s="73">
        <f>IFERROR(VLOOKUP(Подбор[[#This Row],[Артикул]],[1]Подбор!$CJ:$CW,12,0),"")</f>
        <v>0</v>
      </c>
      <c r="AH2481" s="73">
        <f>IFERROR(VLOOKUP(Подбор[[#This Row],[Артикул]],[1]Подбор!$CJ:$CW,13,0),"")</f>
        <v>0</v>
      </c>
      <c r="AI2481" s="73">
        <f>IFERROR(VLOOKUP(Подбор[[#This Row],[Артикул]],[1]Подбор!$CJ:$CW,14,0),"")</f>
        <v>0</v>
      </c>
      <c r="AJ2481" s="73" t="str">
        <f>IFERROR(VLOOKUP(Подбор[[#This Row],[Артикул]],[1]Подбор!$CJ:$DA,15,0),"")</f>
        <v/>
      </c>
      <c r="AK2481" s="73" t="str">
        <f>IFERROR(VLOOKUP(Подбор[[#This Row],[Артикул]],[1]Подбор!$CJ:$DA,16,0),"")</f>
        <v/>
      </c>
      <c r="AL2481" s="73" t="str">
        <f>IFERROR(VLOOKUP(Подбор[[#This Row],[Артикул]],[1]Подбор!$CJ:$DA,17,0),"")</f>
        <v/>
      </c>
    </row>
    <row r="2482" spans="1:38">
      <c r="A2482" s="73" t="s">
        <v>597</v>
      </c>
      <c r="B2482" t="s">
        <v>3089</v>
      </c>
      <c r="C2482" t="s">
        <v>596</v>
      </c>
      <c r="D2482">
        <v>1200160</v>
      </c>
      <c r="E2482">
        <v>840110</v>
      </c>
      <c r="F2482">
        <v>-30.000166644447404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578</v>
      </c>
      <c r="R2482" t="s">
        <v>7265</v>
      </c>
      <c r="S2482" t="s">
        <v>5612</v>
      </c>
      <c r="W2482" s="73">
        <f>IFERROR(VLOOKUP(Подбор[[#This Row],[Артикул]],[1]Подбор!$CJ:$CW,2,0),"")</f>
        <v>1200160</v>
      </c>
      <c r="X2482" s="73">
        <f>IFERROR(VLOOKUP(Подбор[[#This Row],[Артикул]],[1]Подбор!$CJ:$CW,3,0),"")</f>
        <v>840110</v>
      </c>
      <c r="Y2482" s="73">
        <f>IFERROR(VLOOKUP(Подбор[[#This Row],[Артикул]],[1]Подбор!$CJ:$CW,4,0),"")</f>
        <v>-30.000166644447404</v>
      </c>
      <c r="Z2482" s="73">
        <f>IFERROR(VLOOKUP(Подбор[[#This Row],[Артикул]],[1]Подбор!$CJ:$CW,5,0),"")</f>
        <v>0</v>
      </c>
      <c r="AA2482" s="73">
        <f>IFERROR(VLOOKUP(Подбор[[#This Row],[Артикул]],[1]Подбор!$CJ:$CW,6,0),"")</f>
        <v>0</v>
      </c>
      <c r="AB2482" s="73">
        <f>IFERROR(VLOOKUP(Подбор[[#This Row],[Артикул]],[1]Подбор!$CJ:$CW,7,0),"")</f>
        <v>0</v>
      </c>
      <c r="AC2482" s="73">
        <f>IFERROR(VLOOKUP(Подбор[[#This Row],[Артикул]],[1]Подбор!$CJ:$CW,8,0),"")</f>
        <v>0</v>
      </c>
      <c r="AD2482" s="73">
        <f>IFERROR(VLOOKUP(Подбор[[#This Row],[Артикул]],[1]Подбор!$CJ:$CW,9,0),"")</f>
        <v>0</v>
      </c>
      <c r="AE2482" s="73">
        <f>IFERROR(VLOOKUP(Подбор[[#This Row],[Артикул]],[1]Подбор!$CJ:$CW,10,0),"")</f>
        <v>0</v>
      </c>
      <c r="AF2482" s="73">
        <f>IFERROR(VLOOKUP(Подбор[[#This Row],[Артикул]],[1]Подбор!$CJ:$CW,11,0),"")</f>
        <v>0</v>
      </c>
      <c r="AG2482" s="73">
        <f>IFERROR(VLOOKUP(Подбор[[#This Row],[Артикул]],[1]Подбор!$CJ:$CW,12,0),"")</f>
        <v>0</v>
      </c>
      <c r="AH2482" s="73">
        <f>IFERROR(VLOOKUP(Подбор[[#This Row],[Артикул]],[1]Подбор!$CJ:$CW,13,0),"")</f>
        <v>0</v>
      </c>
      <c r="AI2482" s="73">
        <f>IFERROR(VLOOKUP(Подбор[[#This Row],[Артикул]],[1]Подбор!$CJ:$CW,14,0),"")</f>
        <v>0</v>
      </c>
      <c r="AJ2482" s="73" t="str">
        <f>IFERROR(VLOOKUP(Подбор[[#This Row],[Артикул]],[1]Подбор!$CJ:$DA,15,0),"")</f>
        <v/>
      </c>
      <c r="AK2482" s="73" t="str">
        <f>IFERROR(VLOOKUP(Подбор[[#This Row],[Артикул]],[1]Подбор!$CJ:$DA,16,0),"")</f>
        <v>https://ipmatika.kz/products/zvukoizolyatsionnye-kabiny/JR-TH-01/</v>
      </c>
      <c r="AL2482" s="73" t="str">
        <f>IFERROR(VLOOKUP(Подбор[[#This Row],[Артикул]],[1]Подбор!$CJ:$DA,17,0),"")</f>
        <v>Под заказ</v>
      </c>
    </row>
    <row r="2483" spans="1:38">
      <c r="A2483" s="73" t="s">
        <v>595</v>
      </c>
      <c r="B2483" t="s">
        <v>3089</v>
      </c>
      <c r="C2483" t="s">
        <v>594</v>
      </c>
      <c r="D2483">
        <v>877040</v>
      </c>
      <c r="E2483">
        <v>613930</v>
      </c>
      <c r="F2483">
        <v>-29.999771960229864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578</v>
      </c>
      <c r="R2483" t="s">
        <v>3069</v>
      </c>
      <c r="S2483" t="s">
        <v>5612</v>
      </c>
      <c r="W2483" s="73">
        <f>IFERROR(VLOOKUP(Подбор[[#This Row],[Артикул]],[1]Подбор!$CJ:$CW,2,0),"")</f>
        <v>877040</v>
      </c>
      <c r="X2483" s="73">
        <f>IFERROR(VLOOKUP(Подбор[[#This Row],[Артикул]],[1]Подбор!$CJ:$CW,3,0),"")</f>
        <v>613930</v>
      </c>
      <c r="Y2483" s="73">
        <f>IFERROR(VLOOKUP(Подбор[[#This Row],[Артикул]],[1]Подбор!$CJ:$CW,4,0),"")</f>
        <v>-29.999771960229864</v>
      </c>
      <c r="Z2483" s="73">
        <f>IFERROR(VLOOKUP(Подбор[[#This Row],[Артикул]],[1]Подбор!$CJ:$CW,5,0),"")</f>
        <v>0</v>
      </c>
      <c r="AA2483" s="73">
        <f>IFERROR(VLOOKUP(Подбор[[#This Row],[Артикул]],[1]Подбор!$CJ:$CW,6,0),"")</f>
        <v>0</v>
      </c>
      <c r="AB2483" s="73">
        <f>IFERROR(VLOOKUP(Подбор[[#This Row],[Артикул]],[1]Подбор!$CJ:$CW,7,0),"")</f>
        <v>0</v>
      </c>
      <c r="AC2483" s="73">
        <f>IFERROR(VLOOKUP(Подбор[[#This Row],[Артикул]],[1]Подбор!$CJ:$CW,8,0),"")</f>
        <v>0</v>
      </c>
      <c r="AD2483" s="73">
        <f>IFERROR(VLOOKUP(Подбор[[#This Row],[Артикул]],[1]Подбор!$CJ:$CW,9,0),"")</f>
        <v>0</v>
      </c>
      <c r="AE2483" s="73">
        <f>IFERROR(VLOOKUP(Подбор[[#This Row],[Артикул]],[1]Подбор!$CJ:$CW,10,0),"")</f>
        <v>0</v>
      </c>
      <c r="AF2483" s="73">
        <f>IFERROR(VLOOKUP(Подбор[[#This Row],[Артикул]],[1]Подбор!$CJ:$CW,11,0),"")</f>
        <v>0</v>
      </c>
      <c r="AG2483" s="73">
        <f>IFERROR(VLOOKUP(Подбор[[#This Row],[Артикул]],[1]Подбор!$CJ:$CW,12,0),"")</f>
        <v>0</v>
      </c>
      <c r="AH2483" s="73">
        <f>IFERROR(VLOOKUP(Подбор[[#This Row],[Артикул]],[1]Подбор!$CJ:$CW,13,0),"")</f>
        <v>0</v>
      </c>
      <c r="AI2483" s="73">
        <f>IFERROR(VLOOKUP(Подбор[[#This Row],[Артикул]],[1]Подбор!$CJ:$CW,14,0),"")</f>
        <v>0</v>
      </c>
      <c r="AJ2483" s="73" t="str">
        <f>IFERROR(VLOOKUP(Подбор[[#This Row],[Артикул]],[1]Подбор!$CJ:$DA,15,0),"")</f>
        <v/>
      </c>
      <c r="AK2483" s="73" t="str">
        <f>IFERROR(VLOOKUP(Подбор[[#This Row],[Артикул]],[1]Подбор!$CJ:$DA,16,0),"")</f>
        <v>https://ipmatika.kz/products/zvukoizolyatsionnye-kabiny/J%26R-JR-TH-02/</v>
      </c>
      <c r="AL2483" s="73" t="str">
        <f>IFERROR(VLOOKUP(Подбор[[#This Row],[Артикул]],[1]Подбор!$CJ:$DA,17,0),"")</f>
        <v>Под заказ</v>
      </c>
    </row>
    <row r="2484" spans="1:38">
      <c r="A2484" s="73" t="s">
        <v>593</v>
      </c>
      <c r="B2484" t="s">
        <v>3089</v>
      </c>
      <c r="C2484" t="s">
        <v>592</v>
      </c>
      <c r="D2484">
        <v>7962600</v>
      </c>
      <c r="E2484">
        <v>5573820</v>
      </c>
      <c r="F2484">
        <v>-30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578</v>
      </c>
      <c r="R2484" t="s">
        <v>3070</v>
      </c>
      <c r="S2484" t="s">
        <v>5612</v>
      </c>
      <c r="W2484" s="73">
        <f>IFERROR(VLOOKUP(Подбор[[#This Row],[Артикул]],[1]Подбор!$CJ:$CW,2,0),"")</f>
        <v>7962600</v>
      </c>
      <c r="X2484" s="73">
        <f>IFERROR(VLOOKUP(Подбор[[#This Row],[Артикул]],[1]Подбор!$CJ:$CW,3,0),"")</f>
        <v>5573820</v>
      </c>
      <c r="Y2484" s="73">
        <f>IFERROR(VLOOKUP(Подбор[[#This Row],[Артикул]],[1]Подбор!$CJ:$CW,4,0),"")</f>
        <v>-30</v>
      </c>
      <c r="Z2484" s="73">
        <f>IFERROR(VLOOKUP(Подбор[[#This Row],[Артикул]],[1]Подбор!$CJ:$CW,5,0),"")</f>
        <v>0</v>
      </c>
      <c r="AA2484" s="73">
        <f>IFERROR(VLOOKUP(Подбор[[#This Row],[Артикул]],[1]Подбор!$CJ:$CW,6,0),"")</f>
        <v>0</v>
      </c>
      <c r="AB2484" s="73">
        <f>IFERROR(VLOOKUP(Подбор[[#This Row],[Артикул]],[1]Подбор!$CJ:$CW,7,0),"")</f>
        <v>0</v>
      </c>
      <c r="AC2484" s="73">
        <f>IFERROR(VLOOKUP(Подбор[[#This Row],[Артикул]],[1]Подбор!$CJ:$CW,8,0),"")</f>
        <v>0</v>
      </c>
      <c r="AD2484" s="73">
        <f>IFERROR(VLOOKUP(Подбор[[#This Row],[Артикул]],[1]Подбор!$CJ:$CW,9,0),"")</f>
        <v>0</v>
      </c>
      <c r="AE2484" s="73">
        <f>IFERROR(VLOOKUP(Подбор[[#This Row],[Артикул]],[1]Подбор!$CJ:$CW,10,0),"")</f>
        <v>0</v>
      </c>
      <c r="AF2484" s="73">
        <f>IFERROR(VLOOKUP(Подбор[[#This Row],[Артикул]],[1]Подбор!$CJ:$CW,11,0),"")</f>
        <v>0</v>
      </c>
      <c r="AG2484" s="73">
        <f>IFERROR(VLOOKUP(Подбор[[#This Row],[Артикул]],[1]Подбор!$CJ:$CW,12,0),"")</f>
        <v>0</v>
      </c>
      <c r="AH2484" s="73">
        <f>IFERROR(VLOOKUP(Подбор[[#This Row],[Артикул]],[1]Подбор!$CJ:$CW,13,0),"")</f>
        <v>0</v>
      </c>
      <c r="AI2484" s="73">
        <f>IFERROR(VLOOKUP(Подбор[[#This Row],[Артикул]],[1]Подбор!$CJ:$CW,14,0),"")</f>
        <v>0</v>
      </c>
      <c r="AJ2484" s="73" t="str">
        <f>IFERROR(VLOOKUP(Подбор[[#This Row],[Артикул]],[1]Подбор!$CJ:$DA,15,0),"")</f>
        <v/>
      </c>
      <c r="AK2484" s="73" t="str">
        <f>IFERROR(VLOOKUP(Подбор[[#This Row],[Артикул]],[1]Подбор!$CJ:$DA,16,0),"")</f>
        <v>https://ipmatika.kz/products/zvukoizolyatsionnye-kabiny/J%26R-JR-TH-03/</v>
      </c>
      <c r="AL2484" s="73" t="str">
        <f>IFERROR(VLOOKUP(Подбор[[#This Row],[Артикул]],[1]Подбор!$CJ:$DA,17,0),"")</f>
        <v>Под заказ</v>
      </c>
    </row>
    <row r="2485" spans="1:38">
      <c r="A2485" s="73" t="s">
        <v>7573</v>
      </c>
      <c r="B2485"/>
      <c r="C2485"/>
      <c r="D2485" t="s">
        <v>578</v>
      </c>
      <c r="E2485" t="s">
        <v>578</v>
      </c>
      <c r="F2485" t="s">
        <v>578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578</v>
      </c>
      <c r="R2485" t="s">
        <v>578</v>
      </c>
      <c r="S2485" t="s">
        <v>578</v>
      </c>
      <c r="W2485" s="73" t="str">
        <f>IFERROR(VLOOKUP(Подбор[[#This Row],[Артикул]],[1]Подбор!$CJ:$CW,2,0),"")</f>
        <v/>
      </c>
      <c r="X2485" s="73" t="str">
        <f>IFERROR(VLOOKUP(Подбор[[#This Row],[Артикул]],[1]Подбор!$CJ:$CW,3,0),"")</f>
        <v/>
      </c>
      <c r="Y2485" s="73" t="str">
        <f>IFERROR(VLOOKUP(Подбор[[#This Row],[Артикул]],[1]Подбор!$CJ:$CW,4,0),"")</f>
        <v/>
      </c>
      <c r="Z2485" s="73">
        <f>IFERROR(VLOOKUP(Подбор[[#This Row],[Артикул]],[1]Подбор!$CJ:$CW,5,0),"")</f>
        <v>0</v>
      </c>
      <c r="AA2485" s="73">
        <f>IFERROR(VLOOKUP(Подбор[[#This Row],[Артикул]],[1]Подбор!$CJ:$CW,6,0),"")</f>
        <v>0</v>
      </c>
      <c r="AB2485" s="73">
        <f>IFERROR(VLOOKUP(Подбор[[#This Row],[Артикул]],[1]Подбор!$CJ:$CW,7,0),"")</f>
        <v>0</v>
      </c>
      <c r="AC2485" s="73">
        <f>IFERROR(VLOOKUP(Подбор[[#This Row],[Артикул]],[1]Подбор!$CJ:$CW,8,0),"")</f>
        <v>0</v>
      </c>
      <c r="AD2485" s="73">
        <f>IFERROR(VLOOKUP(Подбор[[#This Row],[Артикул]],[1]Подбор!$CJ:$CW,9,0),"")</f>
        <v>0</v>
      </c>
      <c r="AE2485" s="73">
        <f>IFERROR(VLOOKUP(Подбор[[#This Row],[Артикул]],[1]Подбор!$CJ:$CW,10,0),"")</f>
        <v>0</v>
      </c>
      <c r="AF2485" s="73">
        <f>IFERROR(VLOOKUP(Подбор[[#This Row],[Артикул]],[1]Подбор!$CJ:$CW,11,0),"")</f>
        <v>0</v>
      </c>
      <c r="AG2485" s="73">
        <f>IFERROR(VLOOKUP(Подбор[[#This Row],[Артикул]],[1]Подбор!$CJ:$CW,12,0),"")</f>
        <v>0</v>
      </c>
      <c r="AH2485" s="73">
        <f>IFERROR(VLOOKUP(Подбор[[#This Row],[Артикул]],[1]Подбор!$CJ:$CW,13,0),"")</f>
        <v>0</v>
      </c>
      <c r="AI2485" s="73">
        <f>IFERROR(VLOOKUP(Подбор[[#This Row],[Артикул]],[1]Подбор!$CJ:$CW,14,0),"")</f>
        <v>0</v>
      </c>
      <c r="AJ2485" s="73" t="str">
        <f>IFERROR(VLOOKUP(Подбор[[#This Row],[Артикул]],[1]Подбор!$CJ:$DA,15,0),"")</f>
        <v/>
      </c>
      <c r="AK2485" s="73" t="str">
        <f>IFERROR(VLOOKUP(Подбор[[#This Row],[Артикул]],[1]Подбор!$CJ:$DA,16,0),"")</f>
        <v/>
      </c>
      <c r="AL2485" s="73" t="str">
        <f>IFERROR(VLOOKUP(Подбор[[#This Row],[Артикул]],[1]Подбор!$CJ:$DA,17,0),"")</f>
        <v/>
      </c>
    </row>
    <row r="2486" spans="1:38">
      <c r="A2486" s="73" t="s">
        <v>7574</v>
      </c>
      <c r="B2486" t="s">
        <v>3089</v>
      </c>
      <c r="C2486" t="s">
        <v>7575</v>
      </c>
      <c r="D2486">
        <v>13825350</v>
      </c>
      <c r="E2486" t="s">
        <v>578</v>
      </c>
      <c r="F2486" t="s">
        <v>578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578</v>
      </c>
      <c r="R2486" t="s">
        <v>7606</v>
      </c>
      <c r="S2486" t="s">
        <v>5610</v>
      </c>
      <c r="W2486" s="73">
        <f>IFERROR(VLOOKUP(Подбор[[#This Row],[Артикул]],[1]Подбор!$CJ:$CW,2,0),"")</f>
        <v>13825350</v>
      </c>
      <c r="X2486" s="73" t="str">
        <f>IFERROR(VLOOKUP(Подбор[[#This Row],[Артикул]],[1]Подбор!$CJ:$CW,3,0),"")</f>
        <v/>
      </c>
      <c r="Y2486" s="73" t="str">
        <f>IFERROR(VLOOKUP(Подбор[[#This Row],[Артикул]],[1]Подбор!$CJ:$CW,4,0),"")</f>
        <v/>
      </c>
      <c r="Z2486" s="73">
        <f>IFERROR(VLOOKUP(Подбор[[#This Row],[Артикул]],[1]Подбор!$CJ:$CW,5,0),"")</f>
        <v>0</v>
      </c>
      <c r="AA2486" s="73">
        <f>IFERROR(VLOOKUP(Подбор[[#This Row],[Артикул]],[1]Подбор!$CJ:$CW,6,0),"")</f>
        <v>0</v>
      </c>
      <c r="AB2486" s="73">
        <f>IFERROR(VLOOKUP(Подбор[[#This Row],[Артикул]],[1]Подбор!$CJ:$CW,7,0),"")</f>
        <v>0</v>
      </c>
      <c r="AC2486" s="73">
        <f>IFERROR(VLOOKUP(Подбор[[#This Row],[Артикул]],[1]Подбор!$CJ:$CW,8,0),"")</f>
        <v>0</v>
      </c>
      <c r="AD2486" s="73">
        <f>IFERROR(VLOOKUP(Подбор[[#This Row],[Артикул]],[1]Подбор!$CJ:$CW,9,0),"")</f>
        <v>0</v>
      </c>
      <c r="AE2486" s="73">
        <f>IFERROR(VLOOKUP(Подбор[[#This Row],[Артикул]],[1]Подбор!$CJ:$CW,10,0),"")</f>
        <v>0</v>
      </c>
      <c r="AF2486" s="73">
        <f>IFERROR(VLOOKUP(Подбор[[#This Row],[Артикул]],[1]Подбор!$CJ:$CW,11,0),"")</f>
        <v>0</v>
      </c>
      <c r="AG2486" s="73">
        <f>IFERROR(VLOOKUP(Подбор[[#This Row],[Артикул]],[1]Подбор!$CJ:$CW,12,0),"")</f>
        <v>0</v>
      </c>
      <c r="AH2486" s="73">
        <f>IFERROR(VLOOKUP(Подбор[[#This Row],[Артикул]],[1]Подбор!$CJ:$CW,13,0),"")</f>
        <v>0</v>
      </c>
      <c r="AI2486" s="73">
        <f>IFERROR(VLOOKUP(Подбор[[#This Row],[Артикул]],[1]Подбор!$CJ:$CW,14,0),"")</f>
        <v>0</v>
      </c>
      <c r="AJ2486" s="73" t="str">
        <f>IFERROR(VLOOKUP(Подбор[[#This Row],[Артикул]],[1]Подбор!$CJ:$DA,15,0),"")</f>
        <v/>
      </c>
      <c r="AK2486" s="73" t="str">
        <f>IFERROR(VLOOKUP(Подбор[[#This Row],[Артикул]],[1]Подбор!$CJ:$DA,16,0),"")</f>
        <v>https://ipmatika.kz/products/sistema-opoveshcheniya-j-r/jr-jrtns-t1000/</v>
      </c>
      <c r="AL2486" s="73" t="str">
        <f>IFERROR(VLOOKUP(Подбор[[#This Row],[Артикул]],[1]Подбор!$CJ:$DA,17,0),"")</f>
        <v>NEW. Под заказ</v>
      </c>
    </row>
    <row r="2487" spans="1:38">
      <c r="A2487" s="73" t="s">
        <v>7576</v>
      </c>
      <c r="B2487" t="s">
        <v>3089</v>
      </c>
      <c r="C2487" t="s">
        <v>7577</v>
      </c>
      <c r="D2487">
        <v>5979050</v>
      </c>
      <c r="E2487" t="s">
        <v>578</v>
      </c>
      <c r="F2487" t="s">
        <v>578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578</v>
      </c>
      <c r="R2487" t="s">
        <v>7607</v>
      </c>
      <c r="S2487" t="s">
        <v>5610</v>
      </c>
      <c r="W2487" s="73">
        <f>IFERROR(VLOOKUP(Подбор[[#This Row],[Артикул]],[1]Подбор!$CJ:$CW,2,0),"")</f>
        <v>5979050</v>
      </c>
      <c r="X2487" s="73" t="str">
        <f>IFERROR(VLOOKUP(Подбор[[#This Row],[Артикул]],[1]Подбор!$CJ:$CW,3,0),"")</f>
        <v/>
      </c>
      <c r="Y2487" s="73" t="str">
        <f>IFERROR(VLOOKUP(Подбор[[#This Row],[Артикул]],[1]Подбор!$CJ:$CW,4,0),"")</f>
        <v/>
      </c>
      <c r="Z2487" s="73">
        <f>IFERROR(VLOOKUP(Подбор[[#This Row],[Артикул]],[1]Подбор!$CJ:$CW,5,0),"")</f>
        <v>0</v>
      </c>
      <c r="AA2487" s="73">
        <f>IFERROR(VLOOKUP(Подбор[[#This Row],[Артикул]],[1]Подбор!$CJ:$CW,6,0),"")</f>
        <v>0</v>
      </c>
      <c r="AB2487" s="73">
        <f>IFERROR(VLOOKUP(Подбор[[#This Row],[Артикул]],[1]Подбор!$CJ:$CW,7,0),"")</f>
        <v>0</v>
      </c>
      <c r="AC2487" s="73">
        <f>IFERROR(VLOOKUP(Подбор[[#This Row],[Артикул]],[1]Подбор!$CJ:$CW,8,0),"")</f>
        <v>0</v>
      </c>
      <c r="AD2487" s="73">
        <f>IFERROR(VLOOKUP(Подбор[[#This Row],[Артикул]],[1]Подбор!$CJ:$CW,9,0),"")</f>
        <v>0</v>
      </c>
      <c r="AE2487" s="73">
        <f>IFERROR(VLOOKUP(Подбор[[#This Row],[Артикул]],[1]Подбор!$CJ:$CW,10,0),"")</f>
        <v>0</v>
      </c>
      <c r="AF2487" s="73">
        <f>IFERROR(VLOOKUP(Подбор[[#This Row],[Артикул]],[1]Подбор!$CJ:$CW,11,0),"")</f>
        <v>0</v>
      </c>
      <c r="AG2487" s="73">
        <f>IFERROR(VLOOKUP(Подбор[[#This Row],[Артикул]],[1]Подбор!$CJ:$CW,12,0),"")</f>
        <v>0</v>
      </c>
      <c r="AH2487" s="73">
        <f>IFERROR(VLOOKUP(Подбор[[#This Row],[Артикул]],[1]Подбор!$CJ:$CW,13,0),"")</f>
        <v>0</v>
      </c>
      <c r="AI2487" s="73">
        <f>IFERROR(VLOOKUP(Подбор[[#This Row],[Артикул]],[1]Подбор!$CJ:$CW,14,0),"")</f>
        <v>0</v>
      </c>
      <c r="AJ2487" s="73" t="str">
        <f>IFERROR(VLOOKUP(Подбор[[#This Row],[Артикул]],[1]Подбор!$CJ:$DA,15,0),"")</f>
        <v/>
      </c>
      <c r="AK2487" s="73" t="str">
        <f>IFERROR(VLOOKUP(Подбор[[#This Row],[Артикул]],[1]Подбор!$CJ:$DA,16,0),"")</f>
        <v>https://ipmatika.kz/products/sistema-opoveshcheniya-j-r/jr-jrtns-t120/</v>
      </c>
      <c r="AL2487" s="73" t="str">
        <f>IFERROR(VLOOKUP(Подбор[[#This Row],[Артикул]],[1]Подбор!$CJ:$DA,17,0),"")</f>
        <v>NEW. Под заказ</v>
      </c>
    </row>
    <row r="2488" spans="1:38">
      <c r="A2488" s="73" t="s">
        <v>7578</v>
      </c>
      <c r="B2488" t="s">
        <v>3089</v>
      </c>
      <c r="C2488" t="s">
        <v>7579</v>
      </c>
      <c r="D2488" t="s">
        <v>578</v>
      </c>
      <c r="E2488" t="s">
        <v>578</v>
      </c>
      <c r="F2488" t="s">
        <v>578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578</v>
      </c>
      <c r="R2488" t="s">
        <v>578</v>
      </c>
      <c r="S2488" t="s">
        <v>578</v>
      </c>
      <c r="W2488" s="73" t="str">
        <f>IFERROR(VLOOKUP(Подбор[[#This Row],[Артикул]],[1]Подбор!$CJ:$CW,2,0),"")</f>
        <v/>
      </c>
      <c r="X2488" s="73" t="str">
        <f>IFERROR(VLOOKUP(Подбор[[#This Row],[Артикул]],[1]Подбор!$CJ:$CW,3,0),"")</f>
        <v/>
      </c>
      <c r="Y2488" s="73" t="str">
        <f>IFERROR(VLOOKUP(Подбор[[#This Row],[Артикул]],[1]Подбор!$CJ:$CW,4,0),"")</f>
        <v/>
      </c>
      <c r="Z2488" s="73">
        <f>IFERROR(VLOOKUP(Подбор[[#This Row],[Артикул]],[1]Подбор!$CJ:$CW,5,0),"")</f>
        <v>0</v>
      </c>
      <c r="AA2488" s="73">
        <f>IFERROR(VLOOKUP(Подбор[[#This Row],[Артикул]],[1]Подбор!$CJ:$CW,6,0),"")</f>
        <v>0</v>
      </c>
      <c r="AB2488" s="73">
        <f>IFERROR(VLOOKUP(Подбор[[#This Row],[Артикул]],[1]Подбор!$CJ:$CW,7,0),"")</f>
        <v>0</v>
      </c>
      <c r="AC2488" s="73">
        <f>IFERROR(VLOOKUP(Подбор[[#This Row],[Артикул]],[1]Подбор!$CJ:$CW,8,0),"")</f>
        <v>0</v>
      </c>
      <c r="AD2488" s="73">
        <f>IFERROR(VLOOKUP(Подбор[[#This Row],[Артикул]],[1]Подбор!$CJ:$CW,9,0),"")</f>
        <v>0</v>
      </c>
      <c r="AE2488" s="73">
        <f>IFERROR(VLOOKUP(Подбор[[#This Row],[Артикул]],[1]Подбор!$CJ:$CW,10,0),"")</f>
        <v>0</v>
      </c>
      <c r="AF2488" s="73">
        <f>IFERROR(VLOOKUP(Подбор[[#This Row],[Артикул]],[1]Подбор!$CJ:$CW,11,0),"")</f>
        <v>0</v>
      </c>
      <c r="AG2488" s="73">
        <f>IFERROR(VLOOKUP(Подбор[[#This Row],[Артикул]],[1]Подбор!$CJ:$CW,12,0),"")</f>
        <v>0</v>
      </c>
      <c r="AH2488" s="73">
        <f>IFERROR(VLOOKUP(Подбор[[#This Row],[Артикул]],[1]Подбор!$CJ:$CW,13,0),"")</f>
        <v>0</v>
      </c>
      <c r="AI2488" s="73">
        <f>IFERROR(VLOOKUP(Подбор[[#This Row],[Артикул]],[1]Подбор!$CJ:$CW,14,0),"")</f>
        <v>0</v>
      </c>
      <c r="AJ2488" s="73" t="str">
        <f>IFERROR(VLOOKUP(Подбор[[#This Row],[Артикул]],[1]Подбор!$CJ:$DA,15,0),"")</f>
        <v/>
      </c>
      <c r="AK2488" s="73" t="str">
        <f>IFERROR(VLOOKUP(Подбор[[#This Row],[Артикул]],[1]Подбор!$CJ:$DA,16,0),"")</f>
        <v/>
      </c>
      <c r="AL2488" s="73" t="str">
        <f>IFERROR(VLOOKUP(Подбор[[#This Row],[Артикул]],[1]Подбор!$CJ:$DA,17,0),"")</f>
        <v/>
      </c>
    </row>
    <row r="2489" spans="1:38">
      <c r="A2489" s="73" t="s">
        <v>7580</v>
      </c>
      <c r="B2489" t="s">
        <v>3089</v>
      </c>
      <c r="C2489" t="s">
        <v>7581</v>
      </c>
      <c r="D2489">
        <v>7596050</v>
      </c>
      <c r="E2489" t="s">
        <v>578</v>
      </c>
      <c r="F2489" t="s">
        <v>578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578</v>
      </c>
      <c r="R2489" t="s">
        <v>7608</v>
      </c>
      <c r="S2489" t="s">
        <v>5610</v>
      </c>
      <c r="W2489" s="73">
        <f>IFERROR(VLOOKUP(Подбор[[#This Row],[Артикул]],[1]Подбор!$CJ:$CW,2,0),"")</f>
        <v>7596050</v>
      </c>
      <c r="X2489" s="73" t="str">
        <f>IFERROR(VLOOKUP(Подбор[[#This Row],[Артикул]],[1]Подбор!$CJ:$CW,3,0),"")</f>
        <v/>
      </c>
      <c r="Y2489" s="73" t="str">
        <f>IFERROR(VLOOKUP(Подбор[[#This Row],[Артикул]],[1]Подбор!$CJ:$CW,4,0),"")</f>
        <v/>
      </c>
      <c r="Z2489" s="73">
        <f>IFERROR(VLOOKUP(Подбор[[#This Row],[Артикул]],[1]Подбор!$CJ:$CW,5,0),"")</f>
        <v>0</v>
      </c>
      <c r="AA2489" s="73">
        <f>IFERROR(VLOOKUP(Подбор[[#This Row],[Артикул]],[1]Подбор!$CJ:$CW,6,0),"")</f>
        <v>0</v>
      </c>
      <c r="AB2489" s="73">
        <f>IFERROR(VLOOKUP(Подбор[[#This Row],[Артикул]],[1]Подбор!$CJ:$CW,7,0),"")</f>
        <v>0</v>
      </c>
      <c r="AC2489" s="73">
        <f>IFERROR(VLOOKUP(Подбор[[#This Row],[Артикул]],[1]Подбор!$CJ:$CW,8,0),"")</f>
        <v>0</v>
      </c>
      <c r="AD2489" s="73">
        <f>IFERROR(VLOOKUP(Подбор[[#This Row],[Артикул]],[1]Подбор!$CJ:$CW,9,0),"")</f>
        <v>0</v>
      </c>
      <c r="AE2489" s="73">
        <f>IFERROR(VLOOKUP(Подбор[[#This Row],[Артикул]],[1]Подбор!$CJ:$CW,10,0),"")</f>
        <v>0</v>
      </c>
      <c r="AF2489" s="73">
        <f>IFERROR(VLOOKUP(Подбор[[#This Row],[Артикул]],[1]Подбор!$CJ:$CW,11,0),"")</f>
        <v>0</v>
      </c>
      <c r="AG2489" s="73">
        <f>IFERROR(VLOOKUP(Подбор[[#This Row],[Артикул]],[1]Подбор!$CJ:$CW,12,0),"")</f>
        <v>0</v>
      </c>
      <c r="AH2489" s="73">
        <f>IFERROR(VLOOKUP(Подбор[[#This Row],[Артикул]],[1]Подбор!$CJ:$CW,13,0),"")</f>
        <v>0</v>
      </c>
      <c r="AI2489" s="73">
        <f>IFERROR(VLOOKUP(Подбор[[#This Row],[Артикул]],[1]Подбор!$CJ:$CW,14,0),"")</f>
        <v>0</v>
      </c>
      <c r="AJ2489" s="73" t="str">
        <f>IFERROR(VLOOKUP(Подбор[[#This Row],[Артикул]],[1]Подбор!$CJ:$DA,15,0),"")</f>
        <v/>
      </c>
      <c r="AK2489" s="73" t="str">
        <f>IFERROR(VLOOKUP(Подбор[[#This Row],[Артикул]],[1]Подбор!$CJ:$DA,16,0),"")</f>
        <v>https://ipmatika.kz/products/sistema-opoveshcheniya-j-r/jr-jrtns-t240/</v>
      </c>
      <c r="AL2489" s="73" t="str">
        <f>IFERROR(VLOOKUP(Подбор[[#This Row],[Артикул]],[1]Подбор!$CJ:$DA,17,0),"")</f>
        <v>NEW. Под заказ</v>
      </c>
    </row>
    <row r="2490" spans="1:38">
      <c r="A2490" s="73" t="s">
        <v>7582</v>
      </c>
      <c r="B2490" t="s">
        <v>3089</v>
      </c>
      <c r="C2490" t="s">
        <v>7583</v>
      </c>
      <c r="D2490">
        <v>10591350</v>
      </c>
      <c r="E2490" t="s">
        <v>578</v>
      </c>
      <c r="F2490" t="s">
        <v>578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578</v>
      </c>
      <c r="R2490" t="s">
        <v>7609</v>
      </c>
      <c r="S2490" t="s">
        <v>5610</v>
      </c>
      <c r="W2490" s="73">
        <f>IFERROR(VLOOKUP(Подбор[[#This Row],[Артикул]],[1]Подбор!$CJ:$CW,2,0),"")</f>
        <v>10591350</v>
      </c>
      <c r="X2490" s="73" t="str">
        <f>IFERROR(VLOOKUP(Подбор[[#This Row],[Артикул]],[1]Подбор!$CJ:$CW,3,0),"")</f>
        <v/>
      </c>
      <c r="Y2490" s="73" t="str">
        <f>IFERROR(VLOOKUP(Подбор[[#This Row],[Артикул]],[1]Подбор!$CJ:$CW,4,0),"")</f>
        <v/>
      </c>
      <c r="Z2490" s="73">
        <f>IFERROR(VLOOKUP(Подбор[[#This Row],[Артикул]],[1]Подбор!$CJ:$CW,5,0),"")</f>
        <v>0</v>
      </c>
      <c r="AA2490" s="73">
        <f>IFERROR(VLOOKUP(Подбор[[#This Row],[Артикул]],[1]Подбор!$CJ:$CW,6,0),"")</f>
        <v>0</v>
      </c>
      <c r="AB2490" s="73">
        <f>IFERROR(VLOOKUP(Подбор[[#This Row],[Артикул]],[1]Подбор!$CJ:$CW,7,0),"")</f>
        <v>0</v>
      </c>
      <c r="AC2490" s="73">
        <f>IFERROR(VLOOKUP(Подбор[[#This Row],[Артикул]],[1]Подбор!$CJ:$CW,8,0),"")</f>
        <v>0</v>
      </c>
      <c r="AD2490" s="73">
        <f>IFERROR(VLOOKUP(Подбор[[#This Row],[Артикул]],[1]Подбор!$CJ:$CW,9,0),"")</f>
        <v>0</v>
      </c>
      <c r="AE2490" s="73">
        <f>IFERROR(VLOOKUP(Подбор[[#This Row],[Артикул]],[1]Подбор!$CJ:$CW,10,0),"")</f>
        <v>0</v>
      </c>
      <c r="AF2490" s="73">
        <f>IFERROR(VLOOKUP(Подбор[[#This Row],[Артикул]],[1]Подбор!$CJ:$CW,11,0),"")</f>
        <v>0</v>
      </c>
      <c r="AG2490" s="73">
        <f>IFERROR(VLOOKUP(Подбор[[#This Row],[Артикул]],[1]Подбор!$CJ:$CW,12,0),"")</f>
        <v>0</v>
      </c>
      <c r="AH2490" s="73">
        <f>IFERROR(VLOOKUP(Подбор[[#This Row],[Артикул]],[1]Подбор!$CJ:$CW,13,0),"")</f>
        <v>0</v>
      </c>
      <c r="AI2490" s="73">
        <f>IFERROR(VLOOKUP(Подбор[[#This Row],[Артикул]],[1]Подбор!$CJ:$CW,14,0),"")</f>
        <v>0</v>
      </c>
      <c r="AJ2490" s="73" t="str">
        <f>IFERROR(VLOOKUP(Подбор[[#This Row],[Артикул]],[1]Подбор!$CJ:$DA,15,0),"")</f>
        <v/>
      </c>
      <c r="AK2490" s="73" t="str">
        <f>IFERROR(VLOOKUP(Подбор[[#This Row],[Артикул]],[1]Подбор!$CJ:$DA,16,0),"")</f>
        <v>https://ipmatika.kz/products/sistema-opoveshcheniya-j-r/jr-jrtns-t500/</v>
      </c>
      <c r="AL2490" s="73" t="str">
        <f>IFERROR(VLOOKUP(Подбор[[#This Row],[Артикул]],[1]Подбор!$CJ:$DA,17,0),"")</f>
        <v>NEW. Под заказ</v>
      </c>
    </row>
    <row r="2491" spans="1:38">
      <c r="A2491" s="73" t="s">
        <v>7584</v>
      </c>
      <c r="B2491" t="s">
        <v>3089</v>
      </c>
      <c r="C2491" t="s">
        <v>7585</v>
      </c>
      <c r="D2491">
        <v>4345550</v>
      </c>
      <c r="E2491" t="s">
        <v>578</v>
      </c>
      <c r="F2491" t="s">
        <v>578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578</v>
      </c>
      <c r="R2491" t="s">
        <v>7610</v>
      </c>
      <c r="S2491" t="s">
        <v>5610</v>
      </c>
      <c r="W2491" s="73">
        <f>IFERROR(VLOOKUP(Подбор[[#This Row],[Артикул]],[1]Подбор!$CJ:$CW,2,0),"")</f>
        <v>4345550</v>
      </c>
      <c r="X2491" s="73" t="str">
        <f>IFERROR(VLOOKUP(Подбор[[#This Row],[Артикул]],[1]Подбор!$CJ:$CW,3,0),"")</f>
        <v/>
      </c>
      <c r="Y2491" s="73" t="str">
        <f>IFERROR(VLOOKUP(Подбор[[#This Row],[Артикул]],[1]Подбор!$CJ:$CW,4,0),"")</f>
        <v/>
      </c>
      <c r="Z2491" s="73">
        <f>IFERROR(VLOOKUP(Подбор[[#This Row],[Артикул]],[1]Подбор!$CJ:$CW,5,0),"")</f>
        <v>0</v>
      </c>
      <c r="AA2491" s="73">
        <f>IFERROR(VLOOKUP(Подбор[[#This Row],[Артикул]],[1]Подбор!$CJ:$CW,6,0),"")</f>
        <v>0</v>
      </c>
      <c r="AB2491" s="73">
        <f>IFERROR(VLOOKUP(Подбор[[#This Row],[Артикул]],[1]Подбор!$CJ:$CW,7,0),"")</f>
        <v>0</v>
      </c>
      <c r="AC2491" s="73">
        <f>IFERROR(VLOOKUP(Подбор[[#This Row],[Артикул]],[1]Подбор!$CJ:$CW,8,0),"")</f>
        <v>0</v>
      </c>
      <c r="AD2491" s="73">
        <f>IFERROR(VLOOKUP(Подбор[[#This Row],[Артикул]],[1]Подбор!$CJ:$CW,9,0),"")</f>
        <v>0</v>
      </c>
      <c r="AE2491" s="73">
        <f>IFERROR(VLOOKUP(Подбор[[#This Row],[Артикул]],[1]Подбор!$CJ:$CW,10,0),"")</f>
        <v>0</v>
      </c>
      <c r="AF2491" s="73">
        <f>IFERROR(VLOOKUP(Подбор[[#This Row],[Артикул]],[1]Подбор!$CJ:$CW,11,0),"")</f>
        <v>0</v>
      </c>
      <c r="AG2491" s="73">
        <f>IFERROR(VLOOKUP(Подбор[[#This Row],[Артикул]],[1]Подбор!$CJ:$CW,12,0),"")</f>
        <v>0</v>
      </c>
      <c r="AH2491" s="73">
        <f>IFERROR(VLOOKUP(Подбор[[#This Row],[Артикул]],[1]Подбор!$CJ:$CW,13,0),"")</f>
        <v>0</v>
      </c>
      <c r="AI2491" s="73">
        <f>IFERROR(VLOOKUP(Подбор[[#This Row],[Артикул]],[1]Подбор!$CJ:$CW,14,0),"")</f>
        <v>0</v>
      </c>
      <c r="AJ2491" s="73" t="str">
        <f>IFERROR(VLOOKUP(Подбор[[#This Row],[Артикул]],[1]Подбор!$CJ:$DA,15,0),"")</f>
        <v/>
      </c>
      <c r="AK2491" s="73" t="str">
        <f>IFERROR(VLOOKUP(Подбор[[#This Row],[Артикул]],[1]Подбор!$CJ:$DA,16,0),"")</f>
        <v>https://ipmatika.kz/products/sistema-opoveshcheniya-j-r/jr-jrtns-t60/</v>
      </c>
      <c r="AL2491" s="73" t="str">
        <f>IFERROR(VLOOKUP(Подбор[[#This Row],[Артикул]],[1]Подбор!$CJ:$DA,17,0),"")</f>
        <v>NEW. Под заказ</v>
      </c>
    </row>
  </sheetData>
  <phoneticPr fontId="6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B2C4C0-3A01-444C-97A1-4E1C44AE9B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Телефония</vt:lpstr>
      <vt:lpstr>Yeastar</vt:lpstr>
      <vt:lpstr>Сетевое</vt:lpstr>
      <vt:lpstr>Fanvil</vt:lpstr>
      <vt:lpstr>VT</vt:lpstr>
      <vt:lpstr>Qbic</vt:lpstr>
      <vt:lpstr>J&amp;R</vt:lpstr>
      <vt:lpstr>Gigaset</vt:lpstr>
      <vt:lpstr>3CX</vt:lpstr>
      <vt:lpstr>Подбор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Егор Патрикеев</cp:lastModifiedBy>
  <dcterms:created xsi:type="dcterms:W3CDTF">2019-05-21T05:37:20Z</dcterms:created>
  <dcterms:modified xsi:type="dcterms:W3CDTF">2026-05-09T06:12:03Z</dcterms:modified>
</cp:coreProperties>
</file>